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128.1.11.51\home\コンテック\進捗\"/>
    </mc:Choice>
  </mc:AlternateContent>
  <bookViews>
    <workbookView xWindow="0" yWindow="0" windowWidth="20490" windowHeight="7770" tabRatio="668" activeTab="1"/>
  </bookViews>
  <sheets>
    <sheet name="進捗管理表作成ワークシート" sheetId="10" r:id="rId1"/>
    <sheet name="進捗管理表" sheetId="1" r:id="rId2"/>
    <sheet name="設定" sheetId="7" r:id="rId3"/>
    <sheet name="ガントチャート" sheetId="9" r:id="rId4"/>
    <sheet name="重複日程チェック" sheetId="8" r:id="rId5"/>
    <sheet name="バージョン情報" sheetId="14" r:id="rId6"/>
    <sheet name="【変更不可】共通設定" sheetId="12" state="hidden" r:id="rId7"/>
  </sheets>
  <functionGroups builtInGroupCount="18"/>
  <definedNames>
    <definedName name="_xlnm._FilterDatabase" localSheetId="3" hidden="1">ガントチャート!$A$6:$W$6</definedName>
    <definedName name="_xlnm._FilterDatabase" localSheetId="4" hidden="1">重複日程チェック!$A$5:$I$5</definedName>
    <definedName name="DATE_MAX">設定!$C$66</definedName>
    <definedName name="DATE_MIN">設定!$C$65</definedName>
    <definedName name="DEST_TOTALROW">ROW(進捗管理表!$A$509)-9</definedName>
    <definedName name="MAX_ROW">進捗管理表!$A$509</definedName>
    <definedName name="PG_DATE_MAX">設定!$F$66</definedName>
    <definedName name="PG_DATE_MAX_1">設定!$F$66</definedName>
    <definedName name="PG_DATE_MIN">設定!$F$65</definedName>
    <definedName name="PG_指摘件数">設定!$C$75</definedName>
    <definedName name="PGR実績">設定!$H$9</definedName>
    <definedName name="PGR予定">設定!$H$8</definedName>
    <definedName name="PG工程名">進捗管理表!$AK$5</definedName>
    <definedName name="PG実績">設定!$G$9</definedName>
    <definedName name="PG遅延">設定!$G$10</definedName>
    <definedName name="PG予定">設定!$G$8</definedName>
    <definedName name="_xlnm.Print_Area" localSheetId="1">進捗管理表!$A$1:$CM$509</definedName>
    <definedName name="_xlnm.Print_Area" localSheetId="0">進捗管理表作成ワークシート!$A$1:$HR$505</definedName>
    <definedName name="_xlnm.Print_Titles" localSheetId="3">ガントチャート!$5:$6</definedName>
    <definedName name="_xlnm.Print_Titles" localSheetId="1">進捗管理表!$5:$7</definedName>
    <definedName name="PS_DATE_MAX">設定!$D$66</definedName>
    <definedName name="PS_DATE_MIN">設定!$D$65</definedName>
    <definedName name="PS_実績ドキュメント枚数">設定!$D$72</definedName>
    <definedName name="PS_実績指摘件数">設定!$D$73</definedName>
    <definedName name="PS_予定ドキュメント枚数">設定!$C$72</definedName>
    <definedName name="PS_予定指摘件数">設定!$C$73</definedName>
    <definedName name="PSR実績">設定!$D$9</definedName>
    <definedName name="PSR予定">設定!$D$8</definedName>
    <definedName name="PS工程名">進捗管理表!$M$5</definedName>
    <definedName name="PS実績">設定!$C$9</definedName>
    <definedName name="PS遅延">設定!$C$10</definedName>
    <definedName name="PS予定">設定!$C$8</definedName>
    <definedName name="PT_DATE_MAX">設定!$G$66</definedName>
    <definedName name="PT_DATE_MIN">設定!$G$65</definedName>
    <definedName name="PT_実績テスト項目数">設定!$D$76</definedName>
    <definedName name="PT_実績バグ件数">設定!$D$77</definedName>
    <definedName name="PT_予定テスト項目数">設定!$C$76</definedName>
    <definedName name="PT_予定バグ件数">設定!$C$77</definedName>
    <definedName name="PTDOC_DATA_MAX">設定!$E$66</definedName>
    <definedName name="PTDOC_DATA_MIN">設定!$E$65</definedName>
    <definedName name="PTDOC_指摘件数">設定!$C$74</definedName>
    <definedName name="PTDR実績">設定!$F$9</definedName>
    <definedName name="PTDR予定">設定!$F$8</definedName>
    <definedName name="PTD工程名">進捗管理表!$Y$5</definedName>
    <definedName name="PTD実際">設定!$E$9</definedName>
    <definedName name="PTD実績">設定!$E$9</definedName>
    <definedName name="PTD遅延">設定!$E$10</definedName>
    <definedName name="PTD予定">設定!$E$8</definedName>
    <definedName name="PTR実績">設定!$J$9</definedName>
    <definedName name="PTR予定">設定!$J$8</definedName>
    <definedName name="PTレビュー最終セル">進捗管理表!$BF$509</definedName>
    <definedName name="PTレビュー先頭セル">進捗管理表!$BE$8</definedName>
    <definedName name="PT工程名">進捗管理表!$AW$5</definedName>
    <definedName name="PT実績">設定!$I$9</definedName>
    <definedName name="PT受入_バグ件数">設定!$C$78</definedName>
    <definedName name="PT遅延">設定!$I$10</definedName>
    <definedName name="PT予定">設定!$I$8</definedName>
    <definedName name="PWaaS集計基準日">設定!$D$102</definedName>
    <definedName name="SC明細最終行">進捗管理表作成ワークシート!$A$505</definedName>
    <definedName name="SHEET_TYPE">設定!$C$26</definedName>
    <definedName name="SOURCE_TOTALROW">ROW(進捗管理表作成ワークシート!$A$505)-6</definedName>
    <definedName name="TOOL_VERSION">設定!$C$25</definedName>
    <definedName name="ガントチャート" localSheetId="3">ガントチャート!$A$7:$BB$10</definedName>
    <definedName name="タイトル">進捗管理表!$I$1</definedName>
    <definedName name="データ開始行">設定!$C$39</definedName>
    <definedName name="データ最終行">設定!$C$40</definedName>
    <definedName name="ドキュメント">バージョン情報!$C$3</definedName>
    <definedName name="バージョン">バージョン情報!$C$4</definedName>
    <definedName name="ブック名列">設定!$B$36</definedName>
    <definedName name="プロジェクト進捗設定_PG">設定!$I$85:$K$88</definedName>
    <definedName name="プロジェクト進捗設定_PS">設定!$C$85:$E$88</definedName>
    <definedName name="プロジェクト進捗設定_PT">設定!$L$85:$N$88</definedName>
    <definedName name="プロジェクト進捗設定_PT仕様作成">設定!$F$85:$H$88</definedName>
    <definedName name="プロジェクト進捗設定_R終無_PG">設定!$I$84:$K$88</definedName>
    <definedName name="プロジェクト進捗設定_R終無_PS">設定!$C$84:$E$88</definedName>
    <definedName name="プロジェクト進捗設定_R終無_PT">設定!$L$84:$N$88</definedName>
    <definedName name="プロジェクト進捗設定_R終無_PT仕様作成">設定!$F$84:$H$88</definedName>
    <definedName name="プロジェクト進捗設定_R終無_受入">設定!$O$84:$P$88</definedName>
    <definedName name="ランク別指標">設定!$B$18:$I$20</definedName>
    <definedName name="共通設定_規模">【変更不可】共通設定!$B$1</definedName>
    <definedName name="区分_無効" localSheetId="0">設定!$B$22</definedName>
    <definedName name="元の№列">設定!$C$36</definedName>
    <definedName name="行区分_付帯">設定!$B$30</definedName>
    <definedName name="行区分_無効">設定!$B$29</definedName>
    <definedName name="実績規模">設定!$D$71</definedName>
    <definedName name="受入工程名">進捗管理表!$BI$5</definedName>
    <definedName name="受入実績">設定!$K$9</definedName>
    <definedName name="受入遅延">設定!$K$10</definedName>
    <definedName name="受入予定">設定!$K$8</definedName>
    <definedName name="集計基準日" localSheetId="0">進捗管理表!$AK$1</definedName>
    <definedName name="集計基準日">進捗管理表!$C$4</definedName>
    <definedName name="進捗・達成率設定_PG">設定!$I$85:$K$93</definedName>
    <definedName name="進捗・達成率設定_PS">設定!$C$85:$E$93</definedName>
    <definedName name="進捗・達成率設定_PT">設定!$L$85:$N$93</definedName>
    <definedName name="進捗・達成率設定_PT仕様作成">設定!$F$85:$H$93</definedName>
    <definedName name="進捗・達成率設定_受入">設定!$O$85:$P$93</definedName>
    <definedName name="進捗管理票PSPT_管理項目名_1">設定!$C$86</definedName>
    <definedName name="進捗管理票PSPT_管理項目名_2">設定!$F$86</definedName>
    <definedName name="進捗管理票PSPT_管理項目名_3">設定!$I$86</definedName>
    <definedName name="進捗管理票PSPT_管理項目名_4">設定!$L$86</definedName>
    <definedName name="進捗管理票PSPT_管理項目名_5">設定!$O$86</definedName>
    <definedName name="進捗管理票PSPT_進捗率_1_0">設定!$C$88</definedName>
    <definedName name="進捗管理票PSPT_進捗率_1_1">設定!$D$88</definedName>
    <definedName name="進捗管理票PSPT_進捗率_1_2">設定!$E$88</definedName>
    <definedName name="進捗管理票PSPT_進捗率_2_0">設定!$F$88</definedName>
    <definedName name="進捗管理票PSPT_進捗率_2_1">設定!$G$88</definedName>
    <definedName name="進捗管理票PSPT_進捗率_2_2">設定!$H$88</definedName>
    <definedName name="進捗管理票PSPT_進捗率_3_0">設定!$I$88</definedName>
    <definedName name="進捗管理票PSPT_進捗率_3_1">設定!$J$88</definedName>
    <definedName name="進捗管理票PSPT_進捗率_3_2">設定!$K$88</definedName>
    <definedName name="進捗管理票PSPT_進捗率_4_0">設定!$L$88</definedName>
    <definedName name="進捗管理票PSPT_進捗率_4_1">設定!$M$88</definedName>
    <definedName name="進捗管理票PSPT_進捗率_4_2">設定!$N$88</definedName>
    <definedName name="進捗管理票PSPT_進捗率_5_0">設定!$O$88</definedName>
    <definedName name="進捗管理票PSPT_進捗率_5_1">設定!$P$88</definedName>
    <definedName name="進捗管理票PSPT_通しの進捗率_1_0">設定!$C$93</definedName>
    <definedName name="進捗管理票PSPT_通しの進捗率_1_1">設定!$D$93</definedName>
    <definedName name="進捗管理票PSPT_通しの進捗率_1_2">設定!$E$93</definedName>
    <definedName name="進捗管理票PSPT_通しの進捗率_2_0">設定!$F$93</definedName>
    <definedName name="進捗管理票PSPT_通しの進捗率_2_1">設定!$G$93</definedName>
    <definedName name="進捗管理票PSPT_通しの進捗率_2_2">設定!$H$93</definedName>
    <definedName name="進捗管理票PSPT_通しの進捗率_3_0">設定!$I$93</definedName>
    <definedName name="進捗管理票PSPT_通しの進捗率_3_1">設定!$J$93</definedName>
    <definedName name="進捗管理票PSPT_通しの進捗率_3_2">設定!$K$93</definedName>
    <definedName name="進捗管理票PSPT_通しの進捗率_4_0">設定!$L$93</definedName>
    <definedName name="進捗管理票PSPT_通しの進捗率_4_1">設定!$M$93</definedName>
    <definedName name="進捗管理票PSPT_通しの進捗率_4_2">設定!$N$93</definedName>
    <definedName name="進捗管理票PSPT_通しの進捗率_5_0">設定!$O$93</definedName>
    <definedName name="進捗管理票PSPT_通しの進捗率_5_1">設定!$P$93</definedName>
    <definedName name="進捗管理票PSPT_通しの進捗率_管理項目名_1">設定!$C$91</definedName>
    <definedName name="進捗管理票PSPT_通しの進捗率_管理項目名_2">設定!$F$91</definedName>
    <definedName name="進捗管理票PSPT_通しの進捗率_管理項目名_3">設定!$I$91</definedName>
    <definedName name="進捗管理票PSPT_通しの進捗率_管理項目名_4">設定!$L$91</definedName>
    <definedName name="進捗管理票PSPT_通しの進捗率_管理項目名_5">設定!$O$91</definedName>
    <definedName name="想定規模">設定!$C$71</definedName>
    <definedName name="達成率データ" localSheetId="2">設定!$C$93:$P$93</definedName>
    <definedName name="遅延開始列">設定!$B$33</definedName>
    <definedName name="遅延列数">設定!$C$33</definedName>
    <definedName name="不正日付">設定!$C$67</definedName>
    <definedName name="無効行の行数">設定!$C$41</definedName>
  </definedNames>
  <calcPr calcId="152511"/>
</workbook>
</file>

<file path=xl/calcChain.xml><?xml version="1.0" encoding="utf-8"?>
<calcChain xmlns="http://schemas.openxmlformats.org/spreadsheetml/2006/main">
  <c r="DT509" i="1" l="1"/>
  <c r="DS509" i="1"/>
  <c r="DR509" i="1"/>
  <c r="DQ509" i="1"/>
  <c r="DP509" i="1"/>
  <c r="DO509" i="1"/>
  <c r="DN509" i="1"/>
  <c r="DM509" i="1"/>
  <c r="DL509" i="1"/>
  <c r="DK509" i="1"/>
  <c r="DJ509" i="1"/>
  <c r="DI509" i="1"/>
  <c r="CU509" i="1"/>
  <c r="DT508" i="1"/>
  <c r="DS508" i="1"/>
  <c r="DR508" i="1"/>
  <c r="DQ508" i="1"/>
  <c r="DP508" i="1"/>
  <c r="DO508" i="1"/>
  <c r="DN508" i="1"/>
  <c r="DM508" i="1"/>
  <c r="DL508" i="1"/>
  <c r="DK508" i="1"/>
  <c r="DJ508" i="1"/>
  <c r="DI508" i="1"/>
  <c r="CU508" i="1"/>
  <c r="DT507" i="1"/>
  <c r="DS507" i="1"/>
  <c r="DR507" i="1"/>
  <c r="DQ507" i="1"/>
  <c r="DP507" i="1"/>
  <c r="DO507" i="1"/>
  <c r="DN507" i="1"/>
  <c r="DM507" i="1"/>
  <c r="DL507" i="1"/>
  <c r="DK507" i="1"/>
  <c r="DJ507" i="1"/>
  <c r="DI507" i="1"/>
  <c r="CU507" i="1"/>
  <c r="DT506" i="1"/>
  <c r="DS506" i="1"/>
  <c r="DR506" i="1"/>
  <c r="DQ506" i="1"/>
  <c r="DP506" i="1"/>
  <c r="DO506" i="1"/>
  <c r="DN506" i="1"/>
  <c r="DM506" i="1"/>
  <c r="DL506" i="1"/>
  <c r="DK506" i="1"/>
  <c r="DJ506" i="1"/>
  <c r="DI506" i="1"/>
  <c r="CU506" i="1"/>
  <c r="DT505" i="1"/>
  <c r="DS505" i="1"/>
  <c r="DR505" i="1"/>
  <c r="DQ505" i="1"/>
  <c r="DP505" i="1"/>
  <c r="DO505" i="1"/>
  <c r="DN505" i="1"/>
  <c r="DM505" i="1"/>
  <c r="DL505" i="1"/>
  <c r="DK505" i="1"/>
  <c r="DJ505" i="1"/>
  <c r="DI505" i="1"/>
  <c r="CU505" i="1"/>
  <c r="DT504" i="1"/>
  <c r="DS504" i="1"/>
  <c r="DR504" i="1"/>
  <c r="DQ504" i="1"/>
  <c r="DP504" i="1"/>
  <c r="DO504" i="1"/>
  <c r="DN504" i="1"/>
  <c r="DM504" i="1"/>
  <c r="DL504" i="1"/>
  <c r="DK504" i="1"/>
  <c r="DJ504" i="1"/>
  <c r="DI504" i="1"/>
  <c r="CU504" i="1"/>
  <c r="DT503" i="1"/>
  <c r="DS503" i="1"/>
  <c r="DR503" i="1"/>
  <c r="DQ503" i="1"/>
  <c r="DP503" i="1"/>
  <c r="DO503" i="1"/>
  <c r="DN503" i="1"/>
  <c r="DM503" i="1"/>
  <c r="DL503" i="1"/>
  <c r="DK503" i="1"/>
  <c r="DJ503" i="1"/>
  <c r="DI503" i="1"/>
  <c r="CU503" i="1"/>
  <c r="DT502" i="1"/>
  <c r="DS502" i="1"/>
  <c r="DR502" i="1"/>
  <c r="DQ502" i="1"/>
  <c r="DP502" i="1"/>
  <c r="DO502" i="1"/>
  <c r="DN502" i="1"/>
  <c r="DM502" i="1"/>
  <c r="DL502" i="1"/>
  <c r="DK502" i="1"/>
  <c r="DJ502" i="1"/>
  <c r="DI502" i="1"/>
  <c r="CU502" i="1"/>
  <c r="DT501" i="1"/>
  <c r="DS501" i="1"/>
  <c r="DR501" i="1"/>
  <c r="DQ501" i="1"/>
  <c r="DP501" i="1"/>
  <c r="DO501" i="1"/>
  <c r="DN501" i="1"/>
  <c r="DM501" i="1"/>
  <c r="DL501" i="1"/>
  <c r="DK501" i="1"/>
  <c r="DJ501" i="1"/>
  <c r="DI501" i="1"/>
  <c r="CU501" i="1"/>
  <c r="DT500" i="1"/>
  <c r="DS500" i="1"/>
  <c r="DR500" i="1"/>
  <c r="DQ500" i="1"/>
  <c r="DP500" i="1"/>
  <c r="DO500" i="1"/>
  <c r="DN500" i="1"/>
  <c r="DM500" i="1"/>
  <c r="DL500" i="1"/>
  <c r="DK500" i="1"/>
  <c r="DJ500" i="1"/>
  <c r="DI500" i="1"/>
  <c r="CU500" i="1"/>
  <c r="DT499" i="1"/>
  <c r="DS499" i="1"/>
  <c r="DR499" i="1"/>
  <c r="DQ499" i="1"/>
  <c r="DP499" i="1"/>
  <c r="DO499" i="1"/>
  <c r="DN499" i="1"/>
  <c r="DM499" i="1"/>
  <c r="DL499" i="1"/>
  <c r="DK499" i="1"/>
  <c r="DJ499" i="1"/>
  <c r="DI499" i="1"/>
  <c r="CU499" i="1"/>
  <c r="DT498" i="1"/>
  <c r="DS498" i="1"/>
  <c r="DR498" i="1"/>
  <c r="DQ498" i="1"/>
  <c r="DP498" i="1"/>
  <c r="DO498" i="1"/>
  <c r="DN498" i="1"/>
  <c r="DM498" i="1"/>
  <c r="DL498" i="1"/>
  <c r="DK498" i="1"/>
  <c r="DJ498" i="1"/>
  <c r="DI498" i="1"/>
  <c r="CU498" i="1"/>
  <c r="DT497" i="1"/>
  <c r="DS497" i="1"/>
  <c r="DR497" i="1"/>
  <c r="DQ497" i="1"/>
  <c r="DP497" i="1"/>
  <c r="DO497" i="1"/>
  <c r="DN497" i="1"/>
  <c r="DM497" i="1"/>
  <c r="DL497" i="1"/>
  <c r="DK497" i="1"/>
  <c r="DJ497" i="1"/>
  <c r="DI497" i="1"/>
  <c r="CU497" i="1"/>
  <c r="DT496" i="1"/>
  <c r="DS496" i="1"/>
  <c r="DR496" i="1"/>
  <c r="DQ496" i="1"/>
  <c r="DP496" i="1"/>
  <c r="DO496" i="1"/>
  <c r="DN496" i="1"/>
  <c r="DM496" i="1"/>
  <c r="DL496" i="1"/>
  <c r="DK496" i="1"/>
  <c r="DJ496" i="1"/>
  <c r="DI496" i="1"/>
  <c r="CU496" i="1"/>
  <c r="DT495" i="1"/>
  <c r="DS495" i="1"/>
  <c r="DR495" i="1"/>
  <c r="DQ495" i="1"/>
  <c r="DP495" i="1"/>
  <c r="DO495" i="1"/>
  <c r="DN495" i="1"/>
  <c r="DM495" i="1"/>
  <c r="DL495" i="1"/>
  <c r="DK495" i="1"/>
  <c r="DJ495" i="1"/>
  <c r="DI495" i="1"/>
  <c r="CU495" i="1"/>
  <c r="DT494" i="1"/>
  <c r="DS494" i="1"/>
  <c r="DR494" i="1"/>
  <c r="DQ494" i="1"/>
  <c r="DP494" i="1"/>
  <c r="DO494" i="1"/>
  <c r="DN494" i="1"/>
  <c r="DM494" i="1"/>
  <c r="DL494" i="1"/>
  <c r="DK494" i="1"/>
  <c r="DJ494" i="1"/>
  <c r="DI494" i="1"/>
  <c r="CU494" i="1"/>
  <c r="DT493" i="1"/>
  <c r="DS493" i="1"/>
  <c r="DR493" i="1"/>
  <c r="DQ493" i="1"/>
  <c r="DP493" i="1"/>
  <c r="DO493" i="1"/>
  <c r="DN493" i="1"/>
  <c r="DM493" i="1"/>
  <c r="DL493" i="1"/>
  <c r="DK493" i="1"/>
  <c r="DJ493" i="1"/>
  <c r="DI493" i="1"/>
  <c r="CU493" i="1"/>
  <c r="DT492" i="1"/>
  <c r="DS492" i="1"/>
  <c r="DR492" i="1"/>
  <c r="DQ492" i="1"/>
  <c r="DP492" i="1"/>
  <c r="DO492" i="1"/>
  <c r="DN492" i="1"/>
  <c r="DM492" i="1"/>
  <c r="DL492" i="1"/>
  <c r="DK492" i="1"/>
  <c r="DJ492" i="1"/>
  <c r="DI492" i="1"/>
  <c r="CU492" i="1"/>
  <c r="DT491" i="1"/>
  <c r="DS491" i="1"/>
  <c r="DR491" i="1"/>
  <c r="DQ491" i="1"/>
  <c r="DP491" i="1"/>
  <c r="DO491" i="1"/>
  <c r="DN491" i="1"/>
  <c r="DM491" i="1"/>
  <c r="DL491" i="1"/>
  <c r="DK491" i="1"/>
  <c r="DJ491" i="1"/>
  <c r="DI491" i="1"/>
  <c r="CU491" i="1"/>
  <c r="DT490" i="1"/>
  <c r="DS490" i="1"/>
  <c r="DR490" i="1"/>
  <c r="DQ490" i="1"/>
  <c r="DP490" i="1"/>
  <c r="DO490" i="1"/>
  <c r="DN490" i="1"/>
  <c r="DM490" i="1"/>
  <c r="DL490" i="1"/>
  <c r="DK490" i="1"/>
  <c r="DJ490" i="1"/>
  <c r="DI490" i="1"/>
  <c r="CU490" i="1"/>
  <c r="DT489" i="1"/>
  <c r="DS489" i="1"/>
  <c r="DR489" i="1"/>
  <c r="DQ489" i="1"/>
  <c r="DP489" i="1"/>
  <c r="DO489" i="1"/>
  <c r="DN489" i="1"/>
  <c r="DM489" i="1"/>
  <c r="DL489" i="1"/>
  <c r="DK489" i="1"/>
  <c r="DJ489" i="1"/>
  <c r="DI489" i="1"/>
  <c r="CU489" i="1"/>
  <c r="DT488" i="1"/>
  <c r="DS488" i="1"/>
  <c r="DR488" i="1"/>
  <c r="DQ488" i="1"/>
  <c r="DP488" i="1"/>
  <c r="DO488" i="1"/>
  <c r="DN488" i="1"/>
  <c r="DM488" i="1"/>
  <c r="DL488" i="1"/>
  <c r="DK488" i="1"/>
  <c r="DJ488" i="1"/>
  <c r="DI488" i="1"/>
  <c r="CU488" i="1"/>
  <c r="DT487" i="1"/>
  <c r="DS487" i="1"/>
  <c r="DR487" i="1"/>
  <c r="DQ487" i="1"/>
  <c r="DP487" i="1"/>
  <c r="DO487" i="1"/>
  <c r="DN487" i="1"/>
  <c r="DM487" i="1"/>
  <c r="DL487" i="1"/>
  <c r="DK487" i="1"/>
  <c r="DJ487" i="1"/>
  <c r="DI487" i="1"/>
  <c r="CU487" i="1"/>
  <c r="DT486" i="1"/>
  <c r="DS486" i="1"/>
  <c r="DR486" i="1"/>
  <c r="DQ486" i="1"/>
  <c r="DP486" i="1"/>
  <c r="DO486" i="1"/>
  <c r="DN486" i="1"/>
  <c r="DM486" i="1"/>
  <c r="DL486" i="1"/>
  <c r="DK486" i="1"/>
  <c r="DJ486" i="1"/>
  <c r="DI486" i="1"/>
  <c r="CU486" i="1"/>
  <c r="DT485" i="1"/>
  <c r="DS485" i="1"/>
  <c r="DR485" i="1"/>
  <c r="DQ485" i="1"/>
  <c r="DP485" i="1"/>
  <c r="DO485" i="1"/>
  <c r="DN485" i="1"/>
  <c r="DM485" i="1"/>
  <c r="DL485" i="1"/>
  <c r="DK485" i="1"/>
  <c r="DJ485" i="1"/>
  <c r="DI485" i="1"/>
  <c r="CU485" i="1"/>
  <c r="DT484" i="1"/>
  <c r="DS484" i="1"/>
  <c r="DR484" i="1"/>
  <c r="DQ484" i="1"/>
  <c r="DP484" i="1"/>
  <c r="DO484" i="1"/>
  <c r="DN484" i="1"/>
  <c r="DM484" i="1"/>
  <c r="DL484" i="1"/>
  <c r="DK484" i="1"/>
  <c r="DJ484" i="1"/>
  <c r="DI484" i="1"/>
  <c r="CU484" i="1"/>
  <c r="DT483" i="1"/>
  <c r="DS483" i="1"/>
  <c r="DR483" i="1"/>
  <c r="DQ483" i="1"/>
  <c r="DP483" i="1"/>
  <c r="DO483" i="1"/>
  <c r="DN483" i="1"/>
  <c r="DM483" i="1"/>
  <c r="DL483" i="1"/>
  <c r="DK483" i="1"/>
  <c r="DJ483" i="1"/>
  <c r="DI483" i="1"/>
  <c r="CU483" i="1"/>
  <c r="DT482" i="1"/>
  <c r="DS482" i="1"/>
  <c r="DR482" i="1"/>
  <c r="DQ482" i="1"/>
  <c r="DP482" i="1"/>
  <c r="DO482" i="1"/>
  <c r="DN482" i="1"/>
  <c r="DM482" i="1"/>
  <c r="DL482" i="1"/>
  <c r="DK482" i="1"/>
  <c r="DJ482" i="1"/>
  <c r="DI482" i="1"/>
  <c r="CU482" i="1"/>
  <c r="DT481" i="1"/>
  <c r="DS481" i="1"/>
  <c r="DR481" i="1"/>
  <c r="DQ481" i="1"/>
  <c r="DP481" i="1"/>
  <c r="DO481" i="1"/>
  <c r="DN481" i="1"/>
  <c r="DM481" i="1"/>
  <c r="DL481" i="1"/>
  <c r="DK481" i="1"/>
  <c r="DJ481" i="1"/>
  <c r="DI481" i="1"/>
  <c r="CU481" i="1"/>
  <c r="DT480" i="1"/>
  <c r="DS480" i="1"/>
  <c r="DR480" i="1"/>
  <c r="DQ480" i="1"/>
  <c r="DP480" i="1"/>
  <c r="DO480" i="1"/>
  <c r="DN480" i="1"/>
  <c r="DM480" i="1"/>
  <c r="DL480" i="1"/>
  <c r="DK480" i="1"/>
  <c r="DJ480" i="1"/>
  <c r="DI480" i="1"/>
  <c r="CU480" i="1"/>
  <c r="DT479" i="1"/>
  <c r="DS479" i="1"/>
  <c r="DR479" i="1"/>
  <c r="DQ479" i="1"/>
  <c r="DP479" i="1"/>
  <c r="DO479" i="1"/>
  <c r="DN479" i="1"/>
  <c r="DM479" i="1"/>
  <c r="DL479" i="1"/>
  <c r="DK479" i="1"/>
  <c r="DJ479" i="1"/>
  <c r="DI479" i="1"/>
  <c r="CU479" i="1"/>
  <c r="DT478" i="1"/>
  <c r="DS478" i="1"/>
  <c r="DR478" i="1"/>
  <c r="DQ478" i="1"/>
  <c r="DP478" i="1"/>
  <c r="DO478" i="1"/>
  <c r="DN478" i="1"/>
  <c r="DM478" i="1"/>
  <c r="DL478" i="1"/>
  <c r="DK478" i="1"/>
  <c r="DJ478" i="1"/>
  <c r="DI478" i="1"/>
  <c r="CU478" i="1"/>
  <c r="DT477" i="1"/>
  <c r="DS477" i="1"/>
  <c r="DR477" i="1"/>
  <c r="DQ477" i="1"/>
  <c r="DP477" i="1"/>
  <c r="DO477" i="1"/>
  <c r="DN477" i="1"/>
  <c r="DM477" i="1"/>
  <c r="DL477" i="1"/>
  <c r="DK477" i="1"/>
  <c r="DJ477" i="1"/>
  <c r="DI477" i="1"/>
  <c r="CU477" i="1"/>
  <c r="DT476" i="1"/>
  <c r="DS476" i="1"/>
  <c r="DR476" i="1"/>
  <c r="DQ476" i="1"/>
  <c r="DP476" i="1"/>
  <c r="DO476" i="1"/>
  <c r="DN476" i="1"/>
  <c r="DM476" i="1"/>
  <c r="DL476" i="1"/>
  <c r="DK476" i="1"/>
  <c r="DJ476" i="1"/>
  <c r="DI476" i="1"/>
  <c r="CU476" i="1"/>
  <c r="DT475" i="1"/>
  <c r="DS475" i="1"/>
  <c r="DR475" i="1"/>
  <c r="DQ475" i="1"/>
  <c r="DP475" i="1"/>
  <c r="DO475" i="1"/>
  <c r="DN475" i="1"/>
  <c r="DM475" i="1"/>
  <c r="DL475" i="1"/>
  <c r="DK475" i="1"/>
  <c r="DJ475" i="1"/>
  <c r="DI475" i="1"/>
  <c r="CU475" i="1"/>
  <c r="DT474" i="1"/>
  <c r="DS474" i="1"/>
  <c r="DR474" i="1"/>
  <c r="DQ474" i="1"/>
  <c r="DP474" i="1"/>
  <c r="DO474" i="1"/>
  <c r="DN474" i="1"/>
  <c r="DM474" i="1"/>
  <c r="DL474" i="1"/>
  <c r="DK474" i="1"/>
  <c r="DJ474" i="1"/>
  <c r="DI474" i="1"/>
  <c r="CU474" i="1"/>
  <c r="DT473" i="1"/>
  <c r="DS473" i="1"/>
  <c r="DR473" i="1"/>
  <c r="DQ473" i="1"/>
  <c r="DP473" i="1"/>
  <c r="DO473" i="1"/>
  <c r="DN473" i="1"/>
  <c r="DM473" i="1"/>
  <c r="DL473" i="1"/>
  <c r="DK473" i="1"/>
  <c r="DJ473" i="1"/>
  <c r="DI473" i="1"/>
  <c r="CU473" i="1"/>
  <c r="DT472" i="1"/>
  <c r="DS472" i="1"/>
  <c r="DR472" i="1"/>
  <c r="DQ472" i="1"/>
  <c r="DP472" i="1"/>
  <c r="DO472" i="1"/>
  <c r="DN472" i="1"/>
  <c r="DM472" i="1"/>
  <c r="DL472" i="1"/>
  <c r="DK472" i="1"/>
  <c r="DJ472" i="1"/>
  <c r="DI472" i="1"/>
  <c r="CU472" i="1"/>
  <c r="DT471" i="1"/>
  <c r="DS471" i="1"/>
  <c r="DR471" i="1"/>
  <c r="DQ471" i="1"/>
  <c r="DP471" i="1"/>
  <c r="DO471" i="1"/>
  <c r="DN471" i="1"/>
  <c r="DM471" i="1"/>
  <c r="DL471" i="1"/>
  <c r="DK471" i="1"/>
  <c r="DJ471" i="1"/>
  <c r="DI471" i="1"/>
  <c r="CU471" i="1"/>
  <c r="DT470" i="1"/>
  <c r="DS470" i="1"/>
  <c r="DR470" i="1"/>
  <c r="DQ470" i="1"/>
  <c r="DP470" i="1"/>
  <c r="DO470" i="1"/>
  <c r="DN470" i="1"/>
  <c r="DM470" i="1"/>
  <c r="DL470" i="1"/>
  <c r="DK470" i="1"/>
  <c r="DJ470" i="1"/>
  <c r="DI470" i="1"/>
  <c r="CU470" i="1"/>
  <c r="DT469" i="1"/>
  <c r="DS469" i="1"/>
  <c r="DR469" i="1"/>
  <c r="DQ469" i="1"/>
  <c r="DP469" i="1"/>
  <c r="DO469" i="1"/>
  <c r="DN469" i="1"/>
  <c r="DM469" i="1"/>
  <c r="DL469" i="1"/>
  <c r="DK469" i="1"/>
  <c r="DJ469" i="1"/>
  <c r="DI469" i="1"/>
  <c r="CU469" i="1"/>
  <c r="DT468" i="1"/>
  <c r="DS468" i="1"/>
  <c r="DR468" i="1"/>
  <c r="DQ468" i="1"/>
  <c r="DP468" i="1"/>
  <c r="DO468" i="1"/>
  <c r="DN468" i="1"/>
  <c r="DM468" i="1"/>
  <c r="DL468" i="1"/>
  <c r="DK468" i="1"/>
  <c r="DJ468" i="1"/>
  <c r="DI468" i="1"/>
  <c r="CU468" i="1"/>
  <c r="DT467" i="1"/>
  <c r="DS467" i="1"/>
  <c r="DR467" i="1"/>
  <c r="DQ467" i="1"/>
  <c r="DP467" i="1"/>
  <c r="DO467" i="1"/>
  <c r="DN467" i="1"/>
  <c r="DM467" i="1"/>
  <c r="DL467" i="1"/>
  <c r="DK467" i="1"/>
  <c r="DJ467" i="1"/>
  <c r="DI467" i="1"/>
  <c r="CU467" i="1"/>
  <c r="DT466" i="1"/>
  <c r="DS466" i="1"/>
  <c r="DR466" i="1"/>
  <c r="DQ466" i="1"/>
  <c r="DP466" i="1"/>
  <c r="DO466" i="1"/>
  <c r="DN466" i="1"/>
  <c r="DM466" i="1"/>
  <c r="DL466" i="1"/>
  <c r="DK466" i="1"/>
  <c r="DJ466" i="1"/>
  <c r="DI466" i="1"/>
  <c r="CU466" i="1"/>
  <c r="DT465" i="1"/>
  <c r="DS465" i="1"/>
  <c r="DR465" i="1"/>
  <c r="DQ465" i="1"/>
  <c r="DP465" i="1"/>
  <c r="DO465" i="1"/>
  <c r="DN465" i="1"/>
  <c r="DM465" i="1"/>
  <c r="DL465" i="1"/>
  <c r="DK465" i="1"/>
  <c r="DJ465" i="1"/>
  <c r="DI465" i="1"/>
  <c r="CU465" i="1"/>
  <c r="DT464" i="1"/>
  <c r="DS464" i="1"/>
  <c r="DR464" i="1"/>
  <c r="DQ464" i="1"/>
  <c r="DP464" i="1"/>
  <c r="DO464" i="1"/>
  <c r="DN464" i="1"/>
  <c r="DM464" i="1"/>
  <c r="DL464" i="1"/>
  <c r="DK464" i="1"/>
  <c r="DJ464" i="1"/>
  <c r="DI464" i="1"/>
  <c r="CU464" i="1"/>
  <c r="DT463" i="1"/>
  <c r="DS463" i="1"/>
  <c r="DR463" i="1"/>
  <c r="DQ463" i="1"/>
  <c r="DP463" i="1"/>
  <c r="DO463" i="1"/>
  <c r="DN463" i="1"/>
  <c r="DM463" i="1"/>
  <c r="DL463" i="1"/>
  <c r="DK463" i="1"/>
  <c r="DJ463" i="1"/>
  <c r="DI463" i="1"/>
  <c r="CU463" i="1"/>
  <c r="DT462" i="1"/>
  <c r="DS462" i="1"/>
  <c r="DR462" i="1"/>
  <c r="DQ462" i="1"/>
  <c r="DP462" i="1"/>
  <c r="DO462" i="1"/>
  <c r="DN462" i="1"/>
  <c r="DM462" i="1"/>
  <c r="DL462" i="1"/>
  <c r="DK462" i="1"/>
  <c r="DJ462" i="1"/>
  <c r="DI462" i="1"/>
  <c r="CU462" i="1"/>
  <c r="DT461" i="1"/>
  <c r="DS461" i="1"/>
  <c r="DR461" i="1"/>
  <c r="DQ461" i="1"/>
  <c r="DP461" i="1"/>
  <c r="DO461" i="1"/>
  <c r="DN461" i="1"/>
  <c r="DM461" i="1"/>
  <c r="DL461" i="1"/>
  <c r="DK461" i="1"/>
  <c r="DJ461" i="1"/>
  <c r="DI461" i="1"/>
  <c r="CU461" i="1"/>
  <c r="DT460" i="1"/>
  <c r="DS460" i="1"/>
  <c r="DR460" i="1"/>
  <c r="DQ460" i="1"/>
  <c r="DP460" i="1"/>
  <c r="DO460" i="1"/>
  <c r="DN460" i="1"/>
  <c r="DM460" i="1"/>
  <c r="DL460" i="1"/>
  <c r="DK460" i="1"/>
  <c r="DJ460" i="1"/>
  <c r="DI460" i="1"/>
  <c r="CU460" i="1"/>
  <c r="DT459" i="1"/>
  <c r="DS459" i="1"/>
  <c r="DR459" i="1"/>
  <c r="DQ459" i="1"/>
  <c r="DP459" i="1"/>
  <c r="DO459" i="1"/>
  <c r="DN459" i="1"/>
  <c r="DM459" i="1"/>
  <c r="DL459" i="1"/>
  <c r="DK459" i="1"/>
  <c r="DJ459" i="1"/>
  <c r="DI459" i="1"/>
  <c r="CU459" i="1"/>
  <c r="DT458" i="1"/>
  <c r="DS458" i="1"/>
  <c r="DR458" i="1"/>
  <c r="DQ458" i="1"/>
  <c r="DP458" i="1"/>
  <c r="DO458" i="1"/>
  <c r="DN458" i="1"/>
  <c r="DM458" i="1"/>
  <c r="DL458" i="1"/>
  <c r="DK458" i="1"/>
  <c r="DJ458" i="1"/>
  <c r="DI458" i="1"/>
  <c r="CU458" i="1"/>
  <c r="DT457" i="1"/>
  <c r="DS457" i="1"/>
  <c r="DR457" i="1"/>
  <c r="DQ457" i="1"/>
  <c r="DP457" i="1"/>
  <c r="DO457" i="1"/>
  <c r="DN457" i="1"/>
  <c r="DM457" i="1"/>
  <c r="DL457" i="1"/>
  <c r="DK457" i="1"/>
  <c r="DJ457" i="1"/>
  <c r="DI457" i="1"/>
  <c r="CU457" i="1"/>
  <c r="DT456" i="1"/>
  <c r="DS456" i="1"/>
  <c r="DR456" i="1"/>
  <c r="DQ456" i="1"/>
  <c r="DP456" i="1"/>
  <c r="DO456" i="1"/>
  <c r="DN456" i="1"/>
  <c r="DM456" i="1"/>
  <c r="DL456" i="1"/>
  <c r="DK456" i="1"/>
  <c r="DJ456" i="1"/>
  <c r="DI456" i="1"/>
  <c r="CU456" i="1"/>
  <c r="DT455" i="1"/>
  <c r="DS455" i="1"/>
  <c r="DR455" i="1"/>
  <c r="DQ455" i="1"/>
  <c r="DP455" i="1"/>
  <c r="DO455" i="1"/>
  <c r="DN455" i="1"/>
  <c r="DM455" i="1"/>
  <c r="DL455" i="1"/>
  <c r="DK455" i="1"/>
  <c r="DJ455" i="1"/>
  <c r="DI455" i="1"/>
  <c r="CU455" i="1"/>
  <c r="DT454" i="1"/>
  <c r="DS454" i="1"/>
  <c r="DR454" i="1"/>
  <c r="DQ454" i="1"/>
  <c r="DP454" i="1"/>
  <c r="DO454" i="1"/>
  <c r="DN454" i="1"/>
  <c r="DM454" i="1"/>
  <c r="DL454" i="1"/>
  <c r="DK454" i="1"/>
  <c r="DJ454" i="1"/>
  <c r="DI454" i="1"/>
  <c r="CU454" i="1"/>
  <c r="DT453" i="1"/>
  <c r="DS453" i="1"/>
  <c r="DR453" i="1"/>
  <c r="DQ453" i="1"/>
  <c r="DP453" i="1"/>
  <c r="DO453" i="1"/>
  <c r="DN453" i="1"/>
  <c r="DM453" i="1"/>
  <c r="DL453" i="1"/>
  <c r="DK453" i="1"/>
  <c r="DJ453" i="1"/>
  <c r="DI453" i="1"/>
  <c r="CU453" i="1"/>
  <c r="DT452" i="1"/>
  <c r="DS452" i="1"/>
  <c r="DR452" i="1"/>
  <c r="DQ452" i="1"/>
  <c r="DP452" i="1"/>
  <c r="DO452" i="1"/>
  <c r="DN452" i="1"/>
  <c r="DM452" i="1"/>
  <c r="DL452" i="1"/>
  <c r="DK452" i="1"/>
  <c r="DJ452" i="1"/>
  <c r="DI452" i="1"/>
  <c r="CU452" i="1"/>
  <c r="DT451" i="1"/>
  <c r="DS451" i="1"/>
  <c r="DR451" i="1"/>
  <c r="DQ451" i="1"/>
  <c r="DP451" i="1"/>
  <c r="DO451" i="1"/>
  <c r="DN451" i="1"/>
  <c r="DM451" i="1"/>
  <c r="DL451" i="1"/>
  <c r="DK451" i="1"/>
  <c r="DJ451" i="1"/>
  <c r="DI451" i="1"/>
  <c r="CU451" i="1"/>
  <c r="DT450" i="1"/>
  <c r="DS450" i="1"/>
  <c r="DR450" i="1"/>
  <c r="DQ450" i="1"/>
  <c r="DP450" i="1"/>
  <c r="DO450" i="1"/>
  <c r="DN450" i="1"/>
  <c r="DM450" i="1"/>
  <c r="DL450" i="1"/>
  <c r="DK450" i="1"/>
  <c r="DJ450" i="1"/>
  <c r="DI450" i="1"/>
  <c r="CU450" i="1"/>
  <c r="DT449" i="1"/>
  <c r="DS449" i="1"/>
  <c r="DR449" i="1"/>
  <c r="DQ449" i="1"/>
  <c r="DP449" i="1"/>
  <c r="DO449" i="1"/>
  <c r="DN449" i="1"/>
  <c r="DM449" i="1"/>
  <c r="DL449" i="1"/>
  <c r="DK449" i="1"/>
  <c r="DJ449" i="1"/>
  <c r="DI449" i="1"/>
  <c r="CU449" i="1"/>
  <c r="DT448" i="1"/>
  <c r="DS448" i="1"/>
  <c r="DR448" i="1"/>
  <c r="DQ448" i="1"/>
  <c r="DP448" i="1"/>
  <c r="DO448" i="1"/>
  <c r="DN448" i="1"/>
  <c r="DM448" i="1"/>
  <c r="DL448" i="1"/>
  <c r="DK448" i="1"/>
  <c r="DJ448" i="1"/>
  <c r="DI448" i="1"/>
  <c r="CU448" i="1"/>
  <c r="DT447" i="1"/>
  <c r="DS447" i="1"/>
  <c r="DR447" i="1"/>
  <c r="DQ447" i="1"/>
  <c r="DP447" i="1"/>
  <c r="DO447" i="1"/>
  <c r="DN447" i="1"/>
  <c r="DM447" i="1"/>
  <c r="DL447" i="1"/>
  <c r="DK447" i="1"/>
  <c r="DJ447" i="1"/>
  <c r="DI447" i="1"/>
  <c r="CU447" i="1"/>
  <c r="DT446" i="1"/>
  <c r="DS446" i="1"/>
  <c r="DR446" i="1"/>
  <c r="DQ446" i="1"/>
  <c r="DP446" i="1"/>
  <c r="DO446" i="1"/>
  <c r="DN446" i="1"/>
  <c r="DM446" i="1"/>
  <c r="DL446" i="1"/>
  <c r="DK446" i="1"/>
  <c r="DJ446" i="1"/>
  <c r="DI446" i="1"/>
  <c r="CU446" i="1"/>
  <c r="DT445" i="1"/>
  <c r="DS445" i="1"/>
  <c r="DR445" i="1"/>
  <c r="DQ445" i="1"/>
  <c r="DP445" i="1"/>
  <c r="DO445" i="1"/>
  <c r="DN445" i="1"/>
  <c r="DM445" i="1"/>
  <c r="DL445" i="1"/>
  <c r="DK445" i="1"/>
  <c r="DJ445" i="1"/>
  <c r="DI445" i="1"/>
  <c r="CU445" i="1"/>
  <c r="DT444" i="1"/>
  <c r="DS444" i="1"/>
  <c r="DR444" i="1"/>
  <c r="DQ444" i="1"/>
  <c r="DP444" i="1"/>
  <c r="DO444" i="1"/>
  <c r="DN444" i="1"/>
  <c r="DM444" i="1"/>
  <c r="DL444" i="1"/>
  <c r="DK444" i="1"/>
  <c r="DJ444" i="1"/>
  <c r="DI444" i="1"/>
  <c r="CU444" i="1"/>
  <c r="DT443" i="1"/>
  <c r="DS443" i="1"/>
  <c r="DR443" i="1"/>
  <c r="DQ443" i="1"/>
  <c r="DP443" i="1"/>
  <c r="DO443" i="1"/>
  <c r="DN443" i="1"/>
  <c r="DM443" i="1"/>
  <c r="DL443" i="1"/>
  <c r="DK443" i="1"/>
  <c r="DJ443" i="1"/>
  <c r="DI443" i="1"/>
  <c r="CU443" i="1"/>
  <c r="DT442" i="1"/>
  <c r="DS442" i="1"/>
  <c r="DR442" i="1"/>
  <c r="DQ442" i="1"/>
  <c r="DP442" i="1"/>
  <c r="DO442" i="1"/>
  <c r="DN442" i="1"/>
  <c r="DM442" i="1"/>
  <c r="DL442" i="1"/>
  <c r="DK442" i="1"/>
  <c r="DJ442" i="1"/>
  <c r="DI442" i="1"/>
  <c r="CU442" i="1"/>
  <c r="DT441" i="1"/>
  <c r="DS441" i="1"/>
  <c r="DR441" i="1"/>
  <c r="DQ441" i="1"/>
  <c r="DP441" i="1"/>
  <c r="DO441" i="1"/>
  <c r="DN441" i="1"/>
  <c r="DM441" i="1"/>
  <c r="DL441" i="1"/>
  <c r="DK441" i="1"/>
  <c r="DJ441" i="1"/>
  <c r="DI441" i="1"/>
  <c r="CU441" i="1"/>
  <c r="DT440" i="1"/>
  <c r="DS440" i="1"/>
  <c r="DR440" i="1"/>
  <c r="DQ440" i="1"/>
  <c r="DP440" i="1"/>
  <c r="DO440" i="1"/>
  <c r="DN440" i="1"/>
  <c r="DM440" i="1"/>
  <c r="DL440" i="1"/>
  <c r="DK440" i="1"/>
  <c r="DJ440" i="1"/>
  <c r="DI440" i="1"/>
  <c r="CU440" i="1"/>
  <c r="DT439" i="1"/>
  <c r="DS439" i="1"/>
  <c r="DR439" i="1"/>
  <c r="DQ439" i="1"/>
  <c r="DP439" i="1"/>
  <c r="DO439" i="1"/>
  <c r="DN439" i="1"/>
  <c r="DM439" i="1"/>
  <c r="DL439" i="1"/>
  <c r="DK439" i="1"/>
  <c r="DJ439" i="1"/>
  <c r="DI439" i="1"/>
  <c r="CU439" i="1"/>
  <c r="DT438" i="1"/>
  <c r="DS438" i="1"/>
  <c r="DR438" i="1"/>
  <c r="DQ438" i="1"/>
  <c r="DP438" i="1"/>
  <c r="DO438" i="1"/>
  <c r="DN438" i="1"/>
  <c r="DM438" i="1"/>
  <c r="DL438" i="1"/>
  <c r="DK438" i="1"/>
  <c r="DJ438" i="1"/>
  <c r="DI438" i="1"/>
  <c r="CU438" i="1"/>
  <c r="DT437" i="1"/>
  <c r="DS437" i="1"/>
  <c r="DR437" i="1"/>
  <c r="DQ437" i="1"/>
  <c r="DP437" i="1"/>
  <c r="DO437" i="1"/>
  <c r="DN437" i="1"/>
  <c r="DM437" i="1"/>
  <c r="DL437" i="1"/>
  <c r="DK437" i="1"/>
  <c r="DJ437" i="1"/>
  <c r="DI437" i="1"/>
  <c r="CU437" i="1"/>
  <c r="DT436" i="1"/>
  <c r="DS436" i="1"/>
  <c r="DR436" i="1"/>
  <c r="DQ436" i="1"/>
  <c r="DP436" i="1"/>
  <c r="DO436" i="1"/>
  <c r="DN436" i="1"/>
  <c r="DM436" i="1"/>
  <c r="DL436" i="1"/>
  <c r="DK436" i="1"/>
  <c r="DJ436" i="1"/>
  <c r="DI436" i="1"/>
  <c r="CU436" i="1"/>
  <c r="DT435" i="1"/>
  <c r="DS435" i="1"/>
  <c r="DR435" i="1"/>
  <c r="DQ435" i="1"/>
  <c r="DP435" i="1"/>
  <c r="DO435" i="1"/>
  <c r="DN435" i="1"/>
  <c r="DM435" i="1"/>
  <c r="DL435" i="1"/>
  <c r="DK435" i="1"/>
  <c r="DJ435" i="1"/>
  <c r="DI435" i="1"/>
  <c r="CU435" i="1"/>
  <c r="DT434" i="1"/>
  <c r="DS434" i="1"/>
  <c r="DR434" i="1"/>
  <c r="DQ434" i="1"/>
  <c r="DP434" i="1"/>
  <c r="DO434" i="1"/>
  <c r="DN434" i="1"/>
  <c r="DM434" i="1"/>
  <c r="DL434" i="1"/>
  <c r="DK434" i="1"/>
  <c r="DJ434" i="1"/>
  <c r="DI434" i="1"/>
  <c r="CU434" i="1"/>
  <c r="DT433" i="1"/>
  <c r="DS433" i="1"/>
  <c r="DR433" i="1"/>
  <c r="DQ433" i="1"/>
  <c r="DP433" i="1"/>
  <c r="DO433" i="1"/>
  <c r="DN433" i="1"/>
  <c r="DM433" i="1"/>
  <c r="DL433" i="1"/>
  <c r="DK433" i="1"/>
  <c r="DJ433" i="1"/>
  <c r="DI433" i="1"/>
  <c r="CU433" i="1"/>
  <c r="DT432" i="1"/>
  <c r="DS432" i="1"/>
  <c r="DR432" i="1"/>
  <c r="DQ432" i="1"/>
  <c r="DP432" i="1"/>
  <c r="DO432" i="1"/>
  <c r="DN432" i="1"/>
  <c r="DM432" i="1"/>
  <c r="DL432" i="1"/>
  <c r="DK432" i="1"/>
  <c r="DJ432" i="1"/>
  <c r="DI432" i="1"/>
  <c r="CU432" i="1"/>
  <c r="DT431" i="1"/>
  <c r="DS431" i="1"/>
  <c r="DR431" i="1"/>
  <c r="DQ431" i="1"/>
  <c r="DP431" i="1"/>
  <c r="DO431" i="1"/>
  <c r="DN431" i="1"/>
  <c r="DM431" i="1"/>
  <c r="DL431" i="1"/>
  <c r="DK431" i="1"/>
  <c r="DJ431" i="1"/>
  <c r="DI431" i="1"/>
  <c r="CU431" i="1"/>
  <c r="DT430" i="1"/>
  <c r="DS430" i="1"/>
  <c r="DR430" i="1"/>
  <c r="DQ430" i="1"/>
  <c r="DP430" i="1"/>
  <c r="DO430" i="1"/>
  <c r="DN430" i="1"/>
  <c r="DM430" i="1"/>
  <c r="DL430" i="1"/>
  <c r="DK430" i="1"/>
  <c r="DJ430" i="1"/>
  <c r="DI430" i="1"/>
  <c r="CU430" i="1"/>
  <c r="DT429" i="1"/>
  <c r="DS429" i="1"/>
  <c r="DR429" i="1"/>
  <c r="DQ429" i="1"/>
  <c r="DP429" i="1"/>
  <c r="DO429" i="1"/>
  <c r="DN429" i="1"/>
  <c r="DM429" i="1"/>
  <c r="DL429" i="1"/>
  <c r="DK429" i="1"/>
  <c r="DJ429" i="1"/>
  <c r="DI429" i="1"/>
  <c r="CU429" i="1"/>
  <c r="DT428" i="1"/>
  <c r="DS428" i="1"/>
  <c r="DR428" i="1"/>
  <c r="DQ428" i="1"/>
  <c r="DP428" i="1"/>
  <c r="DO428" i="1"/>
  <c r="DN428" i="1"/>
  <c r="DM428" i="1"/>
  <c r="DL428" i="1"/>
  <c r="DK428" i="1"/>
  <c r="DJ428" i="1"/>
  <c r="DI428" i="1"/>
  <c r="CU428" i="1"/>
  <c r="DT427" i="1"/>
  <c r="DS427" i="1"/>
  <c r="DR427" i="1"/>
  <c r="DQ427" i="1"/>
  <c r="DP427" i="1"/>
  <c r="DO427" i="1"/>
  <c r="DN427" i="1"/>
  <c r="DM427" i="1"/>
  <c r="DL427" i="1"/>
  <c r="DK427" i="1"/>
  <c r="DJ427" i="1"/>
  <c r="DI427" i="1"/>
  <c r="CU427" i="1"/>
  <c r="DT426" i="1"/>
  <c r="DS426" i="1"/>
  <c r="DR426" i="1"/>
  <c r="DQ426" i="1"/>
  <c r="DP426" i="1"/>
  <c r="DO426" i="1"/>
  <c r="DN426" i="1"/>
  <c r="DM426" i="1"/>
  <c r="DL426" i="1"/>
  <c r="DK426" i="1"/>
  <c r="DJ426" i="1"/>
  <c r="DI426" i="1"/>
  <c r="CU426" i="1"/>
  <c r="DT425" i="1"/>
  <c r="DS425" i="1"/>
  <c r="DR425" i="1"/>
  <c r="DQ425" i="1"/>
  <c r="DP425" i="1"/>
  <c r="DO425" i="1"/>
  <c r="DN425" i="1"/>
  <c r="DM425" i="1"/>
  <c r="DL425" i="1"/>
  <c r="DK425" i="1"/>
  <c r="DJ425" i="1"/>
  <c r="DI425" i="1"/>
  <c r="CU425" i="1"/>
  <c r="DT424" i="1"/>
  <c r="DS424" i="1"/>
  <c r="DR424" i="1"/>
  <c r="DQ424" i="1"/>
  <c r="DP424" i="1"/>
  <c r="DO424" i="1"/>
  <c r="DN424" i="1"/>
  <c r="DM424" i="1"/>
  <c r="DL424" i="1"/>
  <c r="DK424" i="1"/>
  <c r="DJ424" i="1"/>
  <c r="DI424" i="1"/>
  <c r="CU424" i="1"/>
  <c r="DT423" i="1"/>
  <c r="DS423" i="1"/>
  <c r="DR423" i="1"/>
  <c r="DQ423" i="1"/>
  <c r="DP423" i="1"/>
  <c r="DO423" i="1"/>
  <c r="DN423" i="1"/>
  <c r="DM423" i="1"/>
  <c r="DL423" i="1"/>
  <c r="DK423" i="1"/>
  <c r="DJ423" i="1"/>
  <c r="DI423" i="1"/>
  <c r="CU423" i="1"/>
  <c r="DT422" i="1"/>
  <c r="DS422" i="1"/>
  <c r="DR422" i="1"/>
  <c r="DQ422" i="1"/>
  <c r="DP422" i="1"/>
  <c r="DO422" i="1"/>
  <c r="DN422" i="1"/>
  <c r="DM422" i="1"/>
  <c r="DL422" i="1"/>
  <c r="DK422" i="1"/>
  <c r="DJ422" i="1"/>
  <c r="DI422" i="1"/>
  <c r="CU422" i="1"/>
  <c r="DT421" i="1"/>
  <c r="DS421" i="1"/>
  <c r="DR421" i="1"/>
  <c r="DQ421" i="1"/>
  <c r="DP421" i="1"/>
  <c r="DO421" i="1"/>
  <c r="DN421" i="1"/>
  <c r="DM421" i="1"/>
  <c r="DL421" i="1"/>
  <c r="DK421" i="1"/>
  <c r="DJ421" i="1"/>
  <c r="DI421" i="1"/>
  <c r="CU421" i="1"/>
  <c r="DT420" i="1"/>
  <c r="DS420" i="1"/>
  <c r="DR420" i="1"/>
  <c r="DQ420" i="1"/>
  <c r="DP420" i="1"/>
  <c r="DO420" i="1"/>
  <c r="DN420" i="1"/>
  <c r="DM420" i="1"/>
  <c r="DL420" i="1"/>
  <c r="DK420" i="1"/>
  <c r="DJ420" i="1"/>
  <c r="DI420" i="1"/>
  <c r="CU420" i="1"/>
  <c r="DT419" i="1"/>
  <c r="DS419" i="1"/>
  <c r="DR419" i="1"/>
  <c r="DQ419" i="1"/>
  <c r="DP419" i="1"/>
  <c r="DO419" i="1"/>
  <c r="DN419" i="1"/>
  <c r="DM419" i="1"/>
  <c r="DL419" i="1"/>
  <c r="DK419" i="1"/>
  <c r="DJ419" i="1"/>
  <c r="DI419" i="1"/>
  <c r="CU419" i="1"/>
  <c r="DT418" i="1"/>
  <c r="DS418" i="1"/>
  <c r="DR418" i="1"/>
  <c r="DQ418" i="1"/>
  <c r="DP418" i="1"/>
  <c r="DO418" i="1"/>
  <c r="DN418" i="1"/>
  <c r="DM418" i="1"/>
  <c r="DL418" i="1"/>
  <c r="DK418" i="1"/>
  <c r="DJ418" i="1"/>
  <c r="DI418" i="1"/>
  <c r="CU418" i="1"/>
  <c r="DT417" i="1"/>
  <c r="DS417" i="1"/>
  <c r="DR417" i="1"/>
  <c r="DQ417" i="1"/>
  <c r="DP417" i="1"/>
  <c r="DO417" i="1"/>
  <c r="DN417" i="1"/>
  <c r="DM417" i="1"/>
  <c r="DL417" i="1"/>
  <c r="DK417" i="1"/>
  <c r="DJ417" i="1"/>
  <c r="DI417" i="1"/>
  <c r="CU417" i="1"/>
  <c r="DT416" i="1"/>
  <c r="DS416" i="1"/>
  <c r="DR416" i="1"/>
  <c r="DQ416" i="1"/>
  <c r="DP416" i="1"/>
  <c r="DO416" i="1"/>
  <c r="DN416" i="1"/>
  <c r="DM416" i="1"/>
  <c r="DL416" i="1"/>
  <c r="DK416" i="1"/>
  <c r="DJ416" i="1"/>
  <c r="DI416" i="1"/>
  <c r="CU416" i="1"/>
  <c r="DT415" i="1"/>
  <c r="DS415" i="1"/>
  <c r="DR415" i="1"/>
  <c r="DQ415" i="1"/>
  <c r="DP415" i="1"/>
  <c r="DO415" i="1"/>
  <c r="DN415" i="1"/>
  <c r="DM415" i="1"/>
  <c r="DL415" i="1"/>
  <c r="DK415" i="1"/>
  <c r="DJ415" i="1"/>
  <c r="DI415" i="1"/>
  <c r="CU415" i="1"/>
  <c r="DT414" i="1"/>
  <c r="DS414" i="1"/>
  <c r="DR414" i="1"/>
  <c r="DQ414" i="1"/>
  <c r="DP414" i="1"/>
  <c r="DO414" i="1"/>
  <c r="DN414" i="1"/>
  <c r="DM414" i="1"/>
  <c r="DL414" i="1"/>
  <c r="DK414" i="1"/>
  <c r="DJ414" i="1"/>
  <c r="DI414" i="1"/>
  <c r="CU414" i="1"/>
  <c r="DT413" i="1"/>
  <c r="DS413" i="1"/>
  <c r="DR413" i="1"/>
  <c r="DQ413" i="1"/>
  <c r="DP413" i="1"/>
  <c r="DO413" i="1"/>
  <c r="DN413" i="1"/>
  <c r="DM413" i="1"/>
  <c r="DL413" i="1"/>
  <c r="DK413" i="1"/>
  <c r="DJ413" i="1"/>
  <c r="DI413" i="1"/>
  <c r="CU413" i="1"/>
  <c r="DT412" i="1"/>
  <c r="DS412" i="1"/>
  <c r="DR412" i="1"/>
  <c r="DQ412" i="1"/>
  <c r="DP412" i="1"/>
  <c r="DO412" i="1"/>
  <c r="DN412" i="1"/>
  <c r="DM412" i="1"/>
  <c r="DL412" i="1"/>
  <c r="DK412" i="1"/>
  <c r="DJ412" i="1"/>
  <c r="DI412" i="1"/>
  <c r="CU412" i="1"/>
  <c r="DT411" i="1"/>
  <c r="DS411" i="1"/>
  <c r="DR411" i="1"/>
  <c r="DQ411" i="1"/>
  <c r="DP411" i="1"/>
  <c r="DO411" i="1"/>
  <c r="DN411" i="1"/>
  <c r="DM411" i="1"/>
  <c r="DL411" i="1"/>
  <c r="DK411" i="1"/>
  <c r="DJ411" i="1"/>
  <c r="DI411" i="1"/>
  <c r="CU411" i="1"/>
  <c r="DT410" i="1"/>
  <c r="DS410" i="1"/>
  <c r="DR410" i="1"/>
  <c r="DQ410" i="1"/>
  <c r="DP410" i="1"/>
  <c r="DO410" i="1"/>
  <c r="DN410" i="1"/>
  <c r="DM410" i="1"/>
  <c r="DL410" i="1"/>
  <c r="DK410" i="1"/>
  <c r="DJ410" i="1"/>
  <c r="DI410" i="1"/>
  <c r="CU410" i="1"/>
  <c r="DT409" i="1"/>
  <c r="DS409" i="1"/>
  <c r="DR409" i="1"/>
  <c r="DQ409" i="1"/>
  <c r="DP409" i="1"/>
  <c r="DO409" i="1"/>
  <c r="DN409" i="1"/>
  <c r="DM409" i="1"/>
  <c r="DL409" i="1"/>
  <c r="DK409" i="1"/>
  <c r="DJ409" i="1"/>
  <c r="DI409" i="1"/>
  <c r="CU409" i="1"/>
  <c r="DT408" i="1"/>
  <c r="DS408" i="1"/>
  <c r="DR408" i="1"/>
  <c r="DQ408" i="1"/>
  <c r="DP408" i="1"/>
  <c r="DO408" i="1"/>
  <c r="DN408" i="1"/>
  <c r="DM408" i="1"/>
  <c r="DL408" i="1"/>
  <c r="DK408" i="1"/>
  <c r="DJ408" i="1"/>
  <c r="DI408" i="1"/>
  <c r="CU408" i="1"/>
  <c r="DT407" i="1"/>
  <c r="DS407" i="1"/>
  <c r="DR407" i="1"/>
  <c r="DQ407" i="1"/>
  <c r="DP407" i="1"/>
  <c r="DO407" i="1"/>
  <c r="DN407" i="1"/>
  <c r="DM407" i="1"/>
  <c r="DL407" i="1"/>
  <c r="DK407" i="1"/>
  <c r="DJ407" i="1"/>
  <c r="DI407" i="1"/>
  <c r="CU407" i="1"/>
  <c r="DT406" i="1"/>
  <c r="DS406" i="1"/>
  <c r="DR406" i="1"/>
  <c r="DQ406" i="1"/>
  <c r="DP406" i="1"/>
  <c r="DO406" i="1"/>
  <c r="DN406" i="1"/>
  <c r="DM406" i="1"/>
  <c r="DL406" i="1"/>
  <c r="DK406" i="1"/>
  <c r="DJ406" i="1"/>
  <c r="DI406" i="1"/>
  <c r="CU406" i="1"/>
  <c r="DT405" i="1"/>
  <c r="DS405" i="1"/>
  <c r="DR405" i="1"/>
  <c r="DQ405" i="1"/>
  <c r="DP405" i="1"/>
  <c r="DO405" i="1"/>
  <c r="DN405" i="1"/>
  <c r="DM405" i="1"/>
  <c r="DL405" i="1"/>
  <c r="DK405" i="1"/>
  <c r="DJ405" i="1"/>
  <c r="DI405" i="1"/>
  <c r="CU405" i="1"/>
  <c r="DT404" i="1"/>
  <c r="DS404" i="1"/>
  <c r="DR404" i="1"/>
  <c r="DQ404" i="1"/>
  <c r="DP404" i="1"/>
  <c r="DO404" i="1"/>
  <c r="DN404" i="1"/>
  <c r="DM404" i="1"/>
  <c r="DL404" i="1"/>
  <c r="DK404" i="1"/>
  <c r="DJ404" i="1"/>
  <c r="DI404" i="1"/>
  <c r="CU404" i="1"/>
  <c r="DT403" i="1"/>
  <c r="DS403" i="1"/>
  <c r="DR403" i="1"/>
  <c r="DQ403" i="1"/>
  <c r="DP403" i="1"/>
  <c r="DO403" i="1"/>
  <c r="DN403" i="1"/>
  <c r="DM403" i="1"/>
  <c r="DL403" i="1"/>
  <c r="DK403" i="1"/>
  <c r="DJ403" i="1"/>
  <c r="DI403" i="1"/>
  <c r="CU403" i="1"/>
  <c r="DT402" i="1"/>
  <c r="DS402" i="1"/>
  <c r="DR402" i="1"/>
  <c r="DQ402" i="1"/>
  <c r="DP402" i="1"/>
  <c r="DO402" i="1"/>
  <c r="DN402" i="1"/>
  <c r="DM402" i="1"/>
  <c r="DL402" i="1"/>
  <c r="DK402" i="1"/>
  <c r="DJ402" i="1"/>
  <c r="DI402" i="1"/>
  <c r="CU402" i="1"/>
  <c r="DT401" i="1"/>
  <c r="DS401" i="1"/>
  <c r="DR401" i="1"/>
  <c r="DQ401" i="1"/>
  <c r="DP401" i="1"/>
  <c r="DO401" i="1"/>
  <c r="DN401" i="1"/>
  <c r="DM401" i="1"/>
  <c r="DL401" i="1"/>
  <c r="DK401" i="1"/>
  <c r="DJ401" i="1"/>
  <c r="DI401" i="1"/>
  <c r="CU401" i="1"/>
  <c r="DT400" i="1"/>
  <c r="DS400" i="1"/>
  <c r="DR400" i="1"/>
  <c r="DQ400" i="1"/>
  <c r="DP400" i="1"/>
  <c r="DO400" i="1"/>
  <c r="DN400" i="1"/>
  <c r="DM400" i="1"/>
  <c r="DL400" i="1"/>
  <c r="DK400" i="1"/>
  <c r="DJ400" i="1"/>
  <c r="DI400" i="1"/>
  <c r="CU400" i="1"/>
  <c r="DT399" i="1"/>
  <c r="DS399" i="1"/>
  <c r="DR399" i="1"/>
  <c r="DQ399" i="1"/>
  <c r="DP399" i="1"/>
  <c r="DO399" i="1"/>
  <c r="DN399" i="1"/>
  <c r="DM399" i="1"/>
  <c r="DL399" i="1"/>
  <c r="DK399" i="1"/>
  <c r="DJ399" i="1"/>
  <c r="DI399" i="1"/>
  <c r="CU399" i="1"/>
  <c r="DT398" i="1"/>
  <c r="DS398" i="1"/>
  <c r="DR398" i="1"/>
  <c r="DQ398" i="1"/>
  <c r="DP398" i="1"/>
  <c r="DO398" i="1"/>
  <c r="DN398" i="1"/>
  <c r="DM398" i="1"/>
  <c r="DL398" i="1"/>
  <c r="DK398" i="1"/>
  <c r="DJ398" i="1"/>
  <c r="DI398" i="1"/>
  <c r="CU398" i="1"/>
  <c r="DT397" i="1"/>
  <c r="DS397" i="1"/>
  <c r="DR397" i="1"/>
  <c r="DQ397" i="1"/>
  <c r="DP397" i="1"/>
  <c r="DO397" i="1"/>
  <c r="DN397" i="1"/>
  <c r="DM397" i="1"/>
  <c r="DL397" i="1"/>
  <c r="DK397" i="1"/>
  <c r="DJ397" i="1"/>
  <c r="DI397" i="1"/>
  <c r="CU397" i="1"/>
  <c r="DT396" i="1"/>
  <c r="DS396" i="1"/>
  <c r="DR396" i="1"/>
  <c r="DQ396" i="1"/>
  <c r="DP396" i="1"/>
  <c r="DO396" i="1"/>
  <c r="DN396" i="1"/>
  <c r="DM396" i="1"/>
  <c r="DL396" i="1"/>
  <c r="DK396" i="1"/>
  <c r="DJ396" i="1"/>
  <c r="DI396" i="1"/>
  <c r="CU396" i="1"/>
  <c r="DT395" i="1"/>
  <c r="DS395" i="1"/>
  <c r="DR395" i="1"/>
  <c r="DQ395" i="1"/>
  <c r="DP395" i="1"/>
  <c r="DO395" i="1"/>
  <c r="DN395" i="1"/>
  <c r="DM395" i="1"/>
  <c r="DL395" i="1"/>
  <c r="DK395" i="1"/>
  <c r="DJ395" i="1"/>
  <c r="DI395" i="1"/>
  <c r="CU395" i="1"/>
  <c r="DT394" i="1"/>
  <c r="DS394" i="1"/>
  <c r="DR394" i="1"/>
  <c r="DQ394" i="1"/>
  <c r="DP394" i="1"/>
  <c r="DO394" i="1"/>
  <c r="DN394" i="1"/>
  <c r="DM394" i="1"/>
  <c r="DL394" i="1"/>
  <c r="DK394" i="1"/>
  <c r="DJ394" i="1"/>
  <c r="DI394" i="1"/>
  <c r="CU394" i="1"/>
  <c r="DT393" i="1"/>
  <c r="DS393" i="1"/>
  <c r="DR393" i="1"/>
  <c r="DQ393" i="1"/>
  <c r="DP393" i="1"/>
  <c r="DO393" i="1"/>
  <c r="DN393" i="1"/>
  <c r="DM393" i="1"/>
  <c r="DL393" i="1"/>
  <c r="DK393" i="1"/>
  <c r="DJ393" i="1"/>
  <c r="DI393" i="1"/>
  <c r="CU393" i="1"/>
  <c r="DT392" i="1"/>
  <c r="DS392" i="1"/>
  <c r="DR392" i="1"/>
  <c r="DQ392" i="1"/>
  <c r="DP392" i="1"/>
  <c r="DO392" i="1"/>
  <c r="DN392" i="1"/>
  <c r="DM392" i="1"/>
  <c r="DL392" i="1"/>
  <c r="DK392" i="1"/>
  <c r="DJ392" i="1"/>
  <c r="DI392" i="1"/>
  <c r="CU392" i="1"/>
  <c r="DT391" i="1"/>
  <c r="DS391" i="1"/>
  <c r="DR391" i="1"/>
  <c r="DQ391" i="1"/>
  <c r="DP391" i="1"/>
  <c r="DO391" i="1"/>
  <c r="DN391" i="1"/>
  <c r="DM391" i="1"/>
  <c r="DL391" i="1"/>
  <c r="DK391" i="1"/>
  <c r="DJ391" i="1"/>
  <c r="DI391" i="1"/>
  <c r="CU391" i="1"/>
  <c r="DT390" i="1"/>
  <c r="DS390" i="1"/>
  <c r="DR390" i="1"/>
  <c r="DQ390" i="1"/>
  <c r="DP390" i="1"/>
  <c r="DO390" i="1"/>
  <c r="DN390" i="1"/>
  <c r="DM390" i="1"/>
  <c r="DL390" i="1"/>
  <c r="DK390" i="1"/>
  <c r="DJ390" i="1"/>
  <c r="DI390" i="1"/>
  <c r="CU390" i="1"/>
  <c r="DT389" i="1"/>
  <c r="DS389" i="1"/>
  <c r="DR389" i="1"/>
  <c r="DQ389" i="1"/>
  <c r="DP389" i="1"/>
  <c r="DO389" i="1"/>
  <c r="DN389" i="1"/>
  <c r="DM389" i="1"/>
  <c r="DL389" i="1"/>
  <c r="DK389" i="1"/>
  <c r="DJ389" i="1"/>
  <c r="DI389" i="1"/>
  <c r="CU389" i="1"/>
  <c r="DT388" i="1"/>
  <c r="DS388" i="1"/>
  <c r="DR388" i="1"/>
  <c r="DQ388" i="1"/>
  <c r="DP388" i="1"/>
  <c r="DO388" i="1"/>
  <c r="DN388" i="1"/>
  <c r="DM388" i="1"/>
  <c r="DL388" i="1"/>
  <c r="DK388" i="1"/>
  <c r="DJ388" i="1"/>
  <c r="DI388" i="1"/>
  <c r="CU388" i="1"/>
  <c r="DT387" i="1"/>
  <c r="DS387" i="1"/>
  <c r="DR387" i="1"/>
  <c r="DQ387" i="1"/>
  <c r="DP387" i="1"/>
  <c r="DO387" i="1"/>
  <c r="DN387" i="1"/>
  <c r="DM387" i="1"/>
  <c r="DL387" i="1"/>
  <c r="DK387" i="1"/>
  <c r="DJ387" i="1"/>
  <c r="DI387" i="1"/>
  <c r="CU387" i="1"/>
  <c r="DT386" i="1"/>
  <c r="DS386" i="1"/>
  <c r="DR386" i="1"/>
  <c r="DQ386" i="1"/>
  <c r="DP386" i="1"/>
  <c r="DO386" i="1"/>
  <c r="DN386" i="1"/>
  <c r="DM386" i="1"/>
  <c r="DL386" i="1"/>
  <c r="DK386" i="1"/>
  <c r="DJ386" i="1"/>
  <c r="DI386" i="1"/>
  <c r="CU386" i="1"/>
  <c r="DT385" i="1"/>
  <c r="DS385" i="1"/>
  <c r="DR385" i="1"/>
  <c r="DQ385" i="1"/>
  <c r="DP385" i="1"/>
  <c r="DO385" i="1"/>
  <c r="DN385" i="1"/>
  <c r="DM385" i="1"/>
  <c r="DL385" i="1"/>
  <c r="DK385" i="1"/>
  <c r="DJ385" i="1"/>
  <c r="DI385" i="1"/>
  <c r="CU385" i="1"/>
  <c r="DT384" i="1"/>
  <c r="DS384" i="1"/>
  <c r="DR384" i="1"/>
  <c r="DQ384" i="1"/>
  <c r="DP384" i="1"/>
  <c r="DO384" i="1"/>
  <c r="DN384" i="1"/>
  <c r="DM384" i="1"/>
  <c r="DL384" i="1"/>
  <c r="DK384" i="1"/>
  <c r="DJ384" i="1"/>
  <c r="DI384" i="1"/>
  <c r="CU384" i="1"/>
  <c r="DT383" i="1"/>
  <c r="DS383" i="1"/>
  <c r="DR383" i="1"/>
  <c r="DQ383" i="1"/>
  <c r="DP383" i="1"/>
  <c r="DO383" i="1"/>
  <c r="DN383" i="1"/>
  <c r="DM383" i="1"/>
  <c r="DL383" i="1"/>
  <c r="DK383" i="1"/>
  <c r="DJ383" i="1"/>
  <c r="DI383" i="1"/>
  <c r="CU383" i="1"/>
  <c r="DT382" i="1"/>
  <c r="DS382" i="1"/>
  <c r="DR382" i="1"/>
  <c r="DQ382" i="1"/>
  <c r="DP382" i="1"/>
  <c r="DO382" i="1"/>
  <c r="DN382" i="1"/>
  <c r="DM382" i="1"/>
  <c r="DL382" i="1"/>
  <c r="DK382" i="1"/>
  <c r="DJ382" i="1"/>
  <c r="DI382" i="1"/>
  <c r="CU382" i="1"/>
  <c r="DT381" i="1"/>
  <c r="DS381" i="1"/>
  <c r="DR381" i="1"/>
  <c r="DQ381" i="1"/>
  <c r="DP381" i="1"/>
  <c r="DO381" i="1"/>
  <c r="DN381" i="1"/>
  <c r="DM381" i="1"/>
  <c r="DL381" i="1"/>
  <c r="DK381" i="1"/>
  <c r="DJ381" i="1"/>
  <c r="DI381" i="1"/>
  <c r="CU381" i="1"/>
  <c r="DT380" i="1"/>
  <c r="DS380" i="1"/>
  <c r="DR380" i="1"/>
  <c r="DQ380" i="1"/>
  <c r="DP380" i="1"/>
  <c r="DO380" i="1"/>
  <c r="DN380" i="1"/>
  <c r="DM380" i="1"/>
  <c r="DL380" i="1"/>
  <c r="DK380" i="1"/>
  <c r="DJ380" i="1"/>
  <c r="DI380" i="1"/>
  <c r="CU380" i="1"/>
  <c r="DT379" i="1"/>
  <c r="DS379" i="1"/>
  <c r="DR379" i="1"/>
  <c r="DQ379" i="1"/>
  <c r="DP379" i="1"/>
  <c r="DO379" i="1"/>
  <c r="DN379" i="1"/>
  <c r="DM379" i="1"/>
  <c r="DL379" i="1"/>
  <c r="DK379" i="1"/>
  <c r="DJ379" i="1"/>
  <c r="DI379" i="1"/>
  <c r="CU379" i="1"/>
  <c r="DT378" i="1"/>
  <c r="DS378" i="1"/>
  <c r="DR378" i="1"/>
  <c r="DQ378" i="1"/>
  <c r="DP378" i="1"/>
  <c r="DO378" i="1"/>
  <c r="DN378" i="1"/>
  <c r="DM378" i="1"/>
  <c r="DL378" i="1"/>
  <c r="DK378" i="1"/>
  <c r="DJ378" i="1"/>
  <c r="DI378" i="1"/>
  <c r="CU378" i="1"/>
  <c r="DT377" i="1"/>
  <c r="DS377" i="1"/>
  <c r="DR377" i="1"/>
  <c r="DQ377" i="1"/>
  <c r="DP377" i="1"/>
  <c r="DO377" i="1"/>
  <c r="DN377" i="1"/>
  <c r="DM377" i="1"/>
  <c r="DL377" i="1"/>
  <c r="DK377" i="1"/>
  <c r="DJ377" i="1"/>
  <c r="DI377" i="1"/>
  <c r="CU377" i="1"/>
  <c r="DT376" i="1"/>
  <c r="DS376" i="1"/>
  <c r="DR376" i="1"/>
  <c r="DQ376" i="1"/>
  <c r="DP376" i="1"/>
  <c r="DO376" i="1"/>
  <c r="DN376" i="1"/>
  <c r="DM376" i="1"/>
  <c r="DL376" i="1"/>
  <c r="DK376" i="1"/>
  <c r="DJ376" i="1"/>
  <c r="DI376" i="1"/>
  <c r="CU376" i="1"/>
  <c r="DT375" i="1"/>
  <c r="DS375" i="1"/>
  <c r="DR375" i="1"/>
  <c r="DQ375" i="1"/>
  <c r="DP375" i="1"/>
  <c r="DO375" i="1"/>
  <c r="DN375" i="1"/>
  <c r="DM375" i="1"/>
  <c r="DL375" i="1"/>
  <c r="DK375" i="1"/>
  <c r="DJ375" i="1"/>
  <c r="DI375" i="1"/>
  <c r="CU375" i="1"/>
  <c r="DT374" i="1"/>
  <c r="DS374" i="1"/>
  <c r="DR374" i="1"/>
  <c r="DQ374" i="1"/>
  <c r="DP374" i="1"/>
  <c r="DO374" i="1"/>
  <c r="DN374" i="1"/>
  <c r="DM374" i="1"/>
  <c r="DL374" i="1"/>
  <c r="DK374" i="1"/>
  <c r="DJ374" i="1"/>
  <c r="DI374" i="1"/>
  <c r="CU374" i="1"/>
  <c r="DT373" i="1"/>
  <c r="DS373" i="1"/>
  <c r="DR373" i="1"/>
  <c r="DQ373" i="1"/>
  <c r="DP373" i="1"/>
  <c r="DO373" i="1"/>
  <c r="DN373" i="1"/>
  <c r="DM373" i="1"/>
  <c r="DL373" i="1"/>
  <c r="DK373" i="1"/>
  <c r="DJ373" i="1"/>
  <c r="DI373" i="1"/>
  <c r="CU373" i="1"/>
  <c r="DT372" i="1"/>
  <c r="DS372" i="1"/>
  <c r="DR372" i="1"/>
  <c r="DQ372" i="1"/>
  <c r="DP372" i="1"/>
  <c r="DO372" i="1"/>
  <c r="DN372" i="1"/>
  <c r="DM372" i="1"/>
  <c r="DL372" i="1"/>
  <c r="DK372" i="1"/>
  <c r="DJ372" i="1"/>
  <c r="DI372" i="1"/>
  <c r="CU372" i="1"/>
  <c r="DT371" i="1"/>
  <c r="DS371" i="1"/>
  <c r="DR371" i="1"/>
  <c r="DQ371" i="1"/>
  <c r="DP371" i="1"/>
  <c r="DO371" i="1"/>
  <c r="DN371" i="1"/>
  <c r="DM371" i="1"/>
  <c r="DL371" i="1"/>
  <c r="DK371" i="1"/>
  <c r="DJ371" i="1"/>
  <c r="DI371" i="1"/>
  <c r="CU371" i="1"/>
  <c r="DT370" i="1"/>
  <c r="DS370" i="1"/>
  <c r="DR370" i="1"/>
  <c r="DQ370" i="1"/>
  <c r="DP370" i="1"/>
  <c r="DO370" i="1"/>
  <c r="DN370" i="1"/>
  <c r="DM370" i="1"/>
  <c r="DL370" i="1"/>
  <c r="DK370" i="1"/>
  <c r="DJ370" i="1"/>
  <c r="DI370" i="1"/>
  <c r="CU370" i="1"/>
  <c r="DT369" i="1"/>
  <c r="DS369" i="1"/>
  <c r="DR369" i="1"/>
  <c r="DQ369" i="1"/>
  <c r="DP369" i="1"/>
  <c r="DO369" i="1"/>
  <c r="DN369" i="1"/>
  <c r="DM369" i="1"/>
  <c r="DL369" i="1"/>
  <c r="DK369" i="1"/>
  <c r="DJ369" i="1"/>
  <c r="DI369" i="1"/>
  <c r="CU369" i="1"/>
  <c r="DT368" i="1"/>
  <c r="DS368" i="1"/>
  <c r="DR368" i="1"/>
  <c r="DQ368" i="1"/>
  <c r="DP368" i="1"/>
  <c r="DO368" i="1"/>
  <c r="DN368" i="1"/>
  <c r="DM368" i="1"/>
  <c r="DL368" i="1"/>
  <c r="DK368" i="1"/>
  <c r="DJ368" i="1"/>
  <c r="DI368" i="1"/>
  <c r="CU368" i="1"/>
  <c r="DT367" i="1"/>
  <c r="DS367" i="1"/>
  <c r="DR367" i="1"/>
  <c r="DQ367" i="1"/>
  <c r="DP367" i="1"/>
  <c r="DO367" i="1"/>
  <c r="DN367" i="1"/>
  <c r="DM367" i="1"/>
  <c r="DL367" i="1"/>
  <c r="DK367" i="1"/>
  <c r="DJ367" i="1"/>
  <c r="DI367" i="1"/>
  <c r="CU367" i="1"/>
  <c r="DT366" i="1"/>
  <c r="DS366" i="1"/>
  <c r="DR366" i="1"/>
  <c r="DQ366" i="1"/>
  <c r="DP366" i="1"/>
  <c r="DO366" i="1"/>
  <c r="DN366" i="1"/>
  <c r="DM366" i="1"/>
  <c r="DL366" i="1"/>
  <c r="DK366" i="1"/>
  <c r="DJ366" i="1"/>
  <c r="DI366" i="1"/>
  <c r="CU366" i="1"/>
  <c r="DT365" i="1"/>
  <c r="DS365" i="1"/>
  <c r="DR365" i="1"/>
  <c r="DQ365" i="1"/>
  <c r="DP365" i="1"/>
  <c r="DO365" i="1"/>
  <c r="DN365" i="1"/>
  <c r="DM365" i="1"/>
  <c r="DL365" i="1"/>
  <c r="DK365" i="1"/>
  <c r="DJ365" i="1"/>
  <c r="DI365" i="1"/>
  <c r="CU365" i="1"/>
  <c r="DT364" i="1"/>
  <c r="DS364" i="1"/>
  <c r="DR364" i="1"/>
  <c r="DQ364" i="1"/>
  <c r="DP364" i="1"/>
  <c r="DO364" i="1"/>
  <c r="DN364" i="1"/>
  <c r="DM364" i="1"/>
  <c r="DL364" i="1"/>
  <c r="DK364" i="1"/>
  <c r="DJ364" i="1"/>
  <c r="DI364" i="1"/>
  <c r="CU364" i="1"/>
  <c r="DT363" i="1"/>
  <c r="DS363" i="1"/>
  <c r="DR363" i="1"/>
  <c r="DQ363" i="1"/>
  <c r="DP363" i="1"/>
  <c r="DO363" i="1"/>
  <c r="DN363" i="1"/>
  <c r="DM363" i="1"/>
  <c r="DL363" i="1"/>
  <c r="DK363" i="1"/>
  <c r="DJ363" i="1"/>
  <c r="DI363" i="1"/>
  <c r="CU363" i="1"/>
  <c r="DT362" i="1"/>
  <c r="DS362" i="1"/>
  <c r="DR362" i="1"/>
  <c r="DQ362" i="1"/>
  <c r="DP362" i="1"/>
  <c r="DO362" i="1"/>
  <c r="DN362" i="1"/>
  <c r="DM362" i="1"/>
  <c r="DL362" i="1"/>
  <c r="DK362" i="1"/>
  <c r="DJ362" i="1"/>
  <c r="DI362" i="1"/>
  <c r="CU362" i="1"/>
  <c r="DT361" i="1"/>
  <c r="DS361" i="1"/>
  <c r="DR361" i="1"/>
  <c r="DQ361" i="1"/>
  <c r="DP361" i="1"/>
  <c r="DO361" i="1"/>
  <c r="DN361" i="1"/>
  <c r="DM361" i="1"/>
  <c r="DL361" i="1"/>
  <c r="DK361" i="1"/>
  <c r="DJ361" i="1"/>
  <c r="DI361" i="1"/>
  <c r="CU361" i="1"/>
  <c r="DT360" i="1"/>
  <c r="DS360" i="1"/>
  <c r="DR360" i="1"/>
  <c r="DQ360" i="1"/>
  <c r="DP360" i="1"/>
  <c r="DO360" i="1"/>
  <c r="DN360" i="1"/>
  <c r="DM360" i="1"/>
  <c r="DL360" i="1"/>
  <c r="DK360" i="1"/>
  <c r="DJ360" i="1"/>
  <c r="DI360" i="1"/>
  <c r="CU360" i="1"/>
  <c r="DT359" i="1"/>
  <c r="DS359" i="1"/>
  <c r="DR359" i="1"/>
  <c r="DQ359" i="1"/>
  <c r="DP359" i="1"/>
  <c r="DO359" i="1"/>
  <c r="DN359" i="1"/>
  <c r="DM359" i="1"/>
  <c r="DL359" i="1"/>
  <c r="DK359" i="1"/>
  <c r="DJ359" i="1"/>
  <c r="DI359" i="1"/>
  <c r="CU359" i="1"/>
  <c r="DT358" i="1"/>
  <c r="DS358" i="1"/>
  <c r="DR358" i="1"/>
  <c r="DQ358" i="1"/>
  <c r="DP358" i="1"/>
  <c r="DO358" i="1"/>
  <c r="DN358" i="1"/>
  <c r="DM358" i="1"/>
  <c r="DL358" i="1"/>
  <c r="DK358" i="1"/>
  <c r="DJ358" i="1"/>
  <c r="DI358" i="1"/>
  <c r="CU358" i="1"/>
  <c r="DT357" i="1"/>
  <c r="DS357" i="1"/>
  <c r="DR357" i="1"/>
  <c r="DQ357" i="1"/>
  <c r="DP357" i="1"/>
  <c r="DO357" i="1"/>
  <c r="DN357" i="1"/>
  <c r="DM357" i="1"/>
  <c r="DL357" i="1"/>
  <c r="DK357" i="1"/>
  <c r="DJ357" i="1"/>
  <c r="DI357" i="1"/>
  <c r="CU357" i="1"/>
  <c r="DT356" i="1"/>
  <c r="DS356" i="1"/>
  <c r="DR356" i="1"/>
  <c r="DQ356" i="1"/>
  <c r="DP356" i="1"/>
  <c r="DO356" i="1"/>
  <c r="DN356" i="1"/>
  <c r="DM356" i="1"/>
  <c r="DL356" i="1"/>
  <c r="DK356" i="1"/>
  <c r="DJ356" i="1"/>
  <c r="DI356" i="1"/>
  <c r="CU356" i="1"/>
  <c r="DT355" i="1"/>
  <c r="DS355" i="1"/>
  <c r="DR355" i="1"/>
  <c r="DQ355" i="1"/>
  <c r="DP355" i="1"/>
  <c r="DO355" i="1"/>
  <c r="DN355" i="1"/>
  <c r="DM355" i="1"/>
  <c r="DL355" i="1"/>
  <c r="DK355" i="1"/>
  <c r="DJ355" i="1"/>
  <c r="DI355" i="1"/>
  <c r="CU355" i="1"/>
  <c r="DT354" i="1"/>
  <c r="DS354" i="1"/>
  <c r="DR354" i="1"/>
  <c r="DQ354" i="1"/>
  <c r="DP354" i="1"/>
  <c r="DO354" i="1"/>
  <c r="DN354" i="1"/>
  <c r="DM354" i="1"/>
  <c r="DL354" i="1"/>
  <c r="DK354" i="1"/>
  <c r="DJ354" i="1"/>
  <c r="DI354" i="1"/>
  <c r="CU354" i="1"/>
  <c r="DT353" i="1"/>
  <c r="DS353" i="1"/>
  <c r="DR353" i="1"/>
  <c r="DQ353" i="1"/>
  <c r="DP353" i="1"/>
  <c r="DO353" i="1"/>
  <c r="DN353" i="1"/>
  <c r="DM353" i="1"/>
  <c r="DL353" i="1"/>
  <c r="DK353" i="1"/>
  <c r="DJ353" i="1"/>
  <c r="DI353" i="1"/>
  <c r="CU353" i="1"/>
  <c r="DT352" i="1"/>
  <c r="DS352" i="1"/>
  <c r="DR352" i="1"/>
  <c r="DQ352" i="1"/>
  <c r="DP352" i="1"/>
  <c r="DO352" i="1"/>
  <c r="DN352" i="1"/>
  <c r="DM352" i="1"/>
  <c r="DL352" i="1"/>
  <c r="DK352" i="1"/>
  <c r="DJ352" i="1"/>
  <c r="DI352" i="1"/>
  <c r="CU352" i="1"/>
  <c r="DT351" i="1"/>
  <c r="DS351" i="1"/>
  <c r="DR351" i="1"/>
  <c r="DQ351" i="1"/>
  <c r="DP351" i="1"/>
  <c r="DO351" i="1"/>
  <c r="DN351" i="1"/>
  <c r="DM351" i="1"/>
  <c r="DL351" i="1"/>
  <c r="DK351" i="1"/>
  <c r="DJ351" i="1"/>
  <c r="DI351" i="1"/>
  <c r="CU351" i="1"/>
  <c r="DT350" i="1"/>
  <c r="DS350" i="1"/>
  <c r="DR350" i="1"/>
  <c r="DQ350" i="1"/>
  <c r="DP350" i="1"/>
  <c r="DO350" i="1"/>
  <c r="DN350" i="1"/>
  <c r="DM350" i="1"/>
  <c r="DL350" i="1"/>
  <c r="DK350" i="1"/>
  <c r="DJ350" i="1"/>
  <c r="DI350" i="1"/>
  <c r="CU350" i="1"/>
  <c r="DT349" i="1"/>
  <c r="DS349" i="1"/>
  <c r="DR349" i="1"/>
  <c r="DQ349" i="1"/>
  <c r="DP349" i="1"/>
  <c r="DO349" i="1"/>
  <c r="DN349" i="1"/>
  <c r="DM349" i="1"/>
  <c r="DL349" i="1"/>
  <c r="DK349" i="1"/>
  <c r="DJ349" i="1"/>
  <c r="DI349" i="1"/>
  <c r="CU349" i="1"/>
  <c r="DT348" i="1"/>
  <c r="DS348" i="1"/>
  <c r="DR348" i="1"/>
  <c r="DQ348" i="1"/>
  <c r="DP348" i="1"/>
  <c r="DO348" i="1"/>
  <c r="DN348" i="1"/>
  <c r="DM348" i="1"/>
  <c r="DL348" i="1"/>
  <c r="DK348" i="1"/>
  <c r="DJ348" i="1"/>
  <c r="DI348" i="1"/>
  <c r="CU348" i="1"/>
  <c r="DT347" i="1"/>
  <c r="DS347" i="1"/>
  <c r="DR347" i="1"/>
  <c r="DQ347" i="1"/>
  <c r="DP347" i="1"/>
  <c r="DO347" i="1"/>
  <c r="DN347" i="1"/>
  <c r="DM347" i="1"/>
  <c r="DL347" i="1"/>
  <c r="DK347" i="1"/>
  <c r="DJ347" i="1"/>
  <c r="DI347" i="1"/>
  <c r="CU347" i="1"/>
  <c r="DT346" i="1"/>
  <c r="DS346" i="1"/>
  <c r="DR346" i="1"/>
  <c r="DQ346" i="1"/>
  <c r="DP346" i="1"/>
  <c r="DO346" i="1"/>
  <c r="DN346" i="1"/>
  <c r="DM346" i="1"/>
  <c r="DL346" i="1"/>
  <c r="DK346" i="1"/>
  <c r="DJ346" i="1"/>
  <c r="DI346" i="1"/>
  <c r="CU346" i="1"/>
  <c r="DT345" i="1"/>
  <c r="DS345" i="1"/>
  <c r="DR345" i="1"/>
  <c r="DQ345" i="1"/>
  <c r="DP345" i="1"/>
  <c r="DO345" i="1"/>
  <c r="DN345" i="1"/>
  <c r="DM345" i="1"/>
  <c r="DL345" i="1"/>
  <c r="DK345" i="1"/>
  <c r="DJ345" i="1"/>
  <c r="DI345" i="1"/>
  <c r="CU345" i="1"/>
  <c r="DT344" i="1"/>
  <c r="DS344" i="1"/>
  <c r="DR344" i="1"/>
  <c r="DQ344" i="1"/>
  <c r="DP344" i="1"/>
  <c r="DO344" i="1"/>
  <c r="DN344" i="1"/>
  <c r="DM344" i="1"/>
  <c r="DL344" i="1"/>
  <c r="DK344" i="1"/>
  <c r="DJ344" i="1"/>
  <c r="DI344" i="1"/>
  <c r="CU344" i="1"/>
  <c r="DT343" i="1"/>
  <c r="DS343" i="1"/>
  <c r="DR343" i="1"/>
  <c r="DQ343" i="1"/>
  <c r="DP343" i="1"/>
  <c r="DO343" i="1"/>
  <c r="DN343" i="1"/>
  <c r="DM343" i="1"/>
  <c r="DL343" i="1"/>
  <c r="DK343" i="1"/>
  <c r="DJ343" i="1"/>
  <c r="DI343" i="1"/>
  <c r="CU343" i="1"/>
  <c r="DT342" i="1"/>
  <c r="DS342" i="1"/>
  <c r="DR342" i="1"/>
  <c r="DQ342" i="1"/>
  <c r="DP342" i="1"/>
  <c r="DO342" i="1"/>
  <c r="DN342" i="1"/>
  <c r="DM342" i="1"/>
  <c r="DL342" i="1"/>
  <c r="DK342" i="1"/>
  <c r="DJ342" i="1"/>
  <c r="DI342" i="1"/>
  <c r="CU342" i="1"/>
  <c r="DT341" i="1"/>
  <c r="DS341" i="1"/>
  <c r="DR341" i="1"/>
  <c r="DQ341" i="1"/>
  <c r="DP341" i="1"/>
  <c r="DO341" i="1"/>
  <c r="DN341" i="1"/>
  <c r="DM341" i="1"/>
  <c r="DL341" i="1"/>
  <c r="DK341" i="1"/>
  <c r="DJ341" i="1"/>
  <c r="DI341" i="1"/>
  <c r="CU341" i="1"/>
  <c r="DT340" i="1"/>
  <c r="DS340" i="1"/>
  <c r="DR340" i="1"/>
  <c r="DQ340" i="1"/>
  <c r="DP340" i="1"/>
  <c r="DO340" i="1"/>
  <c r="DN340" i="1"/>
  <c r="DM340" i="1"/>
  <c r="DL340" i="1"/>
  <c r="DK340" i="1"/>
  <c r="DJ340" i="1"/>
  <c r="DI340" i="1"/>
  <c r="CU340" i="1"/>
  <c r="DT339" i="1"/>
  <c r="DS339" i="1"/>
  <c r="DR339" i="1"/>
  <c r="DQ339" i="1"/>
  <c r="DP339" i="1"/>
  <c r="DO339" i="1"/>
  <c r="DN339" i="1"/>
  <c r="DM339" i="1"/>
  <c r="DL339" i="1"/>
  <c r="DK339" i="1"/>
  <c r="DJ339" i="1"/>
  <c r="DI339" i="1"/>
  <c r="CU339" i="1"/>
  <c r="DT338" i="1"/>
  <c r="DS338" i="1"/>
  <c r="DR338" i="1"/>
  <c r="DQ338" i="1"/>
  <c r="DP338" i="1"/>
  <c r="DO338" i="1"/>
  <c r="DN338" i="1"/>
  <c r="DM338" i="1"/>
  <c r="DL338" i="1"/>
  <c r="DK338" i="1"/>
  <c r="DJ338" i="1"/>
  <c r="DI338" i="1"/>
  <c r="CU338" i="1"/>
  <c r="DT337" i="1"/>
  <c r="DS337" i="1"/>
  <c r="DR337" i="1"/>
  <c r="DQ337" i="1"/>
  <c r="DP337" i="1"/>
  <c r="DO337" i="1"/>
  <c r="DN337" i="1"/>
  <c r="DM337" i="1"/>
  <c r="DL337" i="1"/>
  <c r="DK337" i="1"/>
  <c r="DJ337" i="1"/>
  <c r="DI337" i="1"/>
  <c r="CU337" i="1"/>
  <c r="DT336" i="1"/>
  <c r="DS336" i="1"/>
  <c r="DR336" i="1"/>
  <c r="DQ336" i="1"/>
  <c r="DP336" i="1"/>
  <c r="DO336" i="1"/>
  <c r="DN336" i="1"/>
  <c r="DM336" i="1"/>
  <c r="DL336" i="1"/>
  <c r="DK336" i="1"/>
  <c r="DJ336" i="1"/>
  <c r="DI336" i="1"/>
  <c r="CU336" i="1"/>
  <c r="DT335" i="1"/>
  <c r="DS335" i="1"/>
  <c r="DR335" i="1"/>
  <c r="DQ335" i="1"/>
  <c r="DP335" i="1"/>
  <c r="DO335" i="1"/>
  <c r="DN335" i="1"/>
  <c r="DM335" i="1"/>
  <c r="DL335" i="1"/>
  <c r="DK335" i="1"/>
  <c r="DJ335" i="1"/>
  <c r="DI335" i="1"/>
  <c r="CU335" i="1"/>
  <c r="DT334" i="1"/>
  <c r="DS334" i="1"/>
  <c r="DR334" i="1"/>
  <c r="DQ334" i="1"/>
  <c r="DP334" i="1"/>
  <c r="DO334" i="1"/>
  <c r="DN334" i="1"/>
  <c r="DM334" i="1"/>
  <c r="DL334" i="1"/>
  <c r="DK334" i="1"/>
  <c r="DJ334" i="1"/>
  <c r="DI334" i="1"/>
  <c r="CU334" i="1"/>
  <c r="DT333" i="1"/>
  <c r="DS333" i="1"/>
  <c r="DR333" i="1"/>
  <c r="DQ333" i="1"/>
  <c r="DP333" i="1"/>
  <c r="DO333" i="1"/>
  <c r="DN333" i="1"/>
  <c r="DM333" i="1"/>
  <c r="DL333" i="1"/>
  <c r="DK333" i="1"/>
  <c r="DJ333" i="1"/>
  <c r="DI333" i="1"/>
  <c r="CU333" i="1"/>
  <c r="DT332" i="1"/>
  <c r="DS332" i="1"/>
  <c r="DR332" i="1"/>
  <c r="DQ332" i="1"/>
  <c r="DP332" i="1"/>
  <c r="DO332" i="1"/>
  <c r="DN332" i="1"/>
  <c r="DM332" i="1"/>
  <c r="DL332" i="1"/>
  <c r="DK332" i="1"/>
  <c r="DJ332" i="1"/>
  <c r="DI332" i="1"/>
  <c r="CU332" i="1"/>
  <c r="DT331" i="1"/>
  <c r="DS331" i="1"/>
  <c r="DR331" i="1"/>
  <c r="DQ331" i="1"/>
  <c r="DP331" i="1"/>
  <c r="DO331" i="1"/>
  <c r="DN331" i="1"/>
  <c r="DM331" i="1"/>
  <c r="DL331" i="1"/>
  <c r="DK331" i="1"/>
  <c r="DJ331" i="1"/>
  <c r="DI331" i="1"/>
  <c r="CU331" i="1"/>
  <c r="DT330" i="1"/>
  <c r="DS330" i="1"/>
  <c r="DR330" i="1"/>
  <c r="DQ330" i="1"/>
  <c r="DP330" i="1"/>
  <c r="DO330" i="1"/>
  <c r="DN330" i="1"/>
  <c r="DM330" i="1"/>
  <c r="DL330" i="1"/>
  <c r="DK330" i="1"/>
  <c r="DJ330" i="1"/>
  <c r="DI330" i="1"/>
  <c r="CU330" i="1"/>
  <c r="DT329" i="1"/>
  <c r="DS329" i="1"/>
  <c r="DR329" i="1"/>
  <c r="DQ329" i="1"/>
  <c r="DP329" i="1"/>
  <c r="DO329" i="1"/>
  <c r="DN329" i="1"/>
  <c r="DM329" i="1"/>
  <c r="DL329" i="1"/>
  <c r="DK329" i="1"/>
  <c r="DJ329" i="1"/>
  <c r="DI329" i="1"/>
  <c r="CU329" i="1"/>
  <c r="DT328" i="1"/>
  <c r="DS328" i="1"/>
  <c r="DR328" i="1"/>
  <c r="DQ328" i="1"/>
  <c r="DP328" i="1"/>
  <c r="DO328" i="1"/>
  <c r="DN328" i="1"/>
  <c r="DM328" i="1"/>
  <c r="DL328" i="1"/>
  <c r="DK328" i="1"/>
  <c r="DJ328" i="1"/>
  <c r="DI328" i="1"/>
  <c r="CU328" i="1"/>
  <c r="DT327" i="1"/>
  <c r="DS327" i="1"/>
  <c r="DR327" i="1"/>
  <c r="DQ327" i="1"/>
  <c r="DP327" i="1"/>
  <c r="DO327" i="1"/>
  <c r="DN327" i="1"/>
  <c r="DM327" i="1"/>
  <c r="DL327" i="1"/>
  <c r="DK327" i="1"/>
  <c r="DJ327" i="1"/>
  <c r="DI327" i="1"/>
  <c r="CU327" i="1"/>
  <c r="DT326" i="1"/>
  <c r="DS326" i="1"/>
  <c r="DR326" i="1"/>
  <c r="DQ326" i="1"/>
  <c r="DP326" i="1"/>
  <c r="DO326" i="1"/>
  <c r="DN326" i="1"/>
  <c r="DM326" i="1"/>
  <c r="DL326" i="1"/>
  <c r="DK326" i="1"/>
  <c r="DJ326" i="1"/>
  <c r="DI326" i="1"/>
  <c r="CU326" i="1"/>
  <c r="DT325" i="1"/>
  <c r="DS325" i="1"/>
  <c r="DR325" i="1"/>
  <c r="DQ325" i="1"/>
  <c r="DP325" i="1"/>
  <c r="DO325" i="1"/>
  <c r="DN325" i="1"/>
  <c r="DM325" i="1"/>
  <c r="DL325" i="1"/>
  <c r="DK325" i="1"/>
  <c r="DJ325" i="1"/>
  <c r="DI325" i="1"/>
  <c r="CU325" i="1"/>
  <c r="DT324" i="1"/>
  <c r="DS324" i="1"/>
  <c r="DR324" i="1"/>
  <c r="DQ324" i="1"/>
  <c r="DP324" i="1"/>
  <c r="DO324" i="1"/>
  <c r="DN324" i="1"/>
  <c r="DM324" i="1"/>
  <c r="DL324" i="1"/>
  <c r="DK324" i="1"/>
  <c r="DJ324" i="1"/>
  <c r="DI324" i="1"/>
  <c r="CU324" i="1"/>
  <c r="DT323" i="1"/>
  <c r="DS323" i="1"/>
  <c r="DR323" i="1"/>
  <c r="DQ323" i="1"/>
  <c r="DP323" i="1"/>
  <c r="DO323" i="1"/>
  <c r="DN323" i="1"/>
  <c r="DM323" i="1"/>
  <c r="DL323" i="1"/>
  <c r="DK323" i="1"/>
  <c r="DJ323" i="1"/>
  <c r="DI323" i="1"/>
  <c r="CU323" i="1"/>
  <c r="DT322" i="1"/>
  <c r="DS322" i="1"/>
  <c r="DR322" i="1"/>
  <c r="DQ322" i="1"/>
  <c r="DP322" i="1"/>
  <c r="DO322" i="1"/>
  <c r="DN322" i="1"/>
  <c r="DM322" i="1"/>
  <c r="DL322" i="1"/>
  <c r="DK322" i="1"/>
  <c r="DJ322" i="1"/>
  <c r="DI322" i="1"/>
  <c r="CU322" i="1"/>
  <c r="DT321" i="1"/>
  <c r="DS321" i="1"/>
  <c r="DR321" i="1"/>
  <c r="DQ321" i="1"/>
  <c r="DP321" i="1"/>
  <c r="DO321" i="1"/>
  <c r="DN321" i="1"/>
  <c r="DM321" i="1"/>
  <c r="DL321" i="1"/>
  <c r="DK321" i="1"/>
  <c r="DJ321" i="1"/>
  <c r="DI321" i="1"/>
  <c r="CU321" i="1"/>
  <c r="DT320" i="1"/>
  <c r="DS320" i="1"/>
  <c r="DR320" i="1"/>
  <c r="DQ320" i="1"/>
  <c r="DP320" i="1"/>
  <c r="DO320" i="1"/>
  <c r="DN320" i="1"/>
  <c r="DM320" i="1"/>
  <c r="DL320" i="1"/>
  <c r="DK320" i="1"/>
  <c r="DJ320" i="1"/>
  <c r="DI320" i="1"/>
  <c r="CU320" i="1"/>
  <c r="DT319" i="1"/>
  <c r="DS319" i="1"/>
  <c r="DR319" i="1"/>
  <c r="DQ319" i="1"/>
  <c r="DP319" i="1"/>
  <c r="DO319" i="1"/>
  <c r="DN319" i="1"/>
  <c r="DM319" i="1"/>
  <c r="DL319" i="1"/>
  <c r="DK319" i="1"/>
  <c r="DJ319" i="1"/>
  <c r="DI319" i="1"/>
  <c r="CU319" i="1"/>
  <c r="DT318" i="1"/>
  <c r="DS318" i="1"/>
  <c r="DR318" i="1"/>
  <c r="DQ318" i="1"/>
  <c r="DP318" i="1"/>
  <c r="DO318" i="1"/>
  <c r="DN318" i="1"/>
  <c r="DM318" i="1"/>
  <c r="DL318" i="1"/>
  <c r="DK318" i="1"/>
  <c r="DJ318" i="1"/>
  <c r="DI318" i="1"/>
  <c r="CU318" i="1"/>
  <c r="DT317" i="1"/>
  <c r="DS317" i="1"/>
  <c r="DR317" i="1"/>
  <c r="DQ317" i="1"/>
  <c r="DP317" i="1"/>
  <c r="DO317" i="1"/>
  <c r="DN317" i="1"/>
  <c r="DM317" i="1"/>
  <c r="DL317" i="1"/>
  <c r="DK317" i="1"/>
  <c r="DJ317" i="1"/>
  <c r="DI317" i="1"/>
  <c r="CU317" i="1"/>
  <c r="DT316" i="1"/>
  <c r="DS316" i="1"/>
  <c r="DR316" i="1"/>
  <c r="DQ316" i="1"/>
  <c r="DP316" i="1"/>
  <c r="DO316" i="1"/>
  <c r="DN316" i="1"/>
  <c r="DM316" i="1"/>
  <c r="DL316" i="1"/>
  <c r="DK316" i="1"/>
  <c r="DJ316" i="1"/>
  <c r="DI316" i="1"/>
  <c r="CU316" i="1"/>
  <c r="DT315" i="1"/>
  <c r="DS315" i="1"/>
  <c r="DR315" i="1"/>
  <c r="DQ315" i="1"/>
  <c r="DP315" i="1"/>
  <c r="DO315" i="1"/>
  <c r="DN315" i="1"/>
  <c r="DM315" i="1"/>
  <c r="DL315" i="1"/>
  <c r="DK315" i="1"/>
  <c r="DJ315" i="1"/>
  <c r="DI315" i="1"/>
  <c r="CU315" i="1"/>
  <c r="DT314" i="1"/>
  <c r="DS314" i="1"/>
  <c r="DR314" i="1"/>
  <c r="DQ314" i="1"/>
  <c r="DP314" i="1"/>
  <c r="DO314" i="1"/>
  <c r="DN314" i="1"/>
  <c r="DM314" i="1"/>
  <c r="DL314" i="1"/>
  <c r="DK314" i="1"/>
  <c r="DJ314" i="1"/>
  <c r="DI314" i="1"/>
  <c r="CU314" i="1"/>
  <c r="DT313" i="1"/>
  <c r="DS313" i="1"/>
  <c r="DR313" i="1"/>
  <c r="DQ313" i="1"/>
  <c r="DP313" i="1"/>
  <c r="DO313" i="1"/>
  <c r="DN313" i="1"/>
  <c r="DM313" i="1"/>
  <c r="DL313" i="1"/>
  <c r="DK313" i="1"/>
  <c r="DJ313" i="1"/>
  <c r="DI313" i="1"/>
  <c r="CU313" i="1"/>
  <c r="DT312" i="1"/>
  <c r="DS312" i="1"/>
  <c r="DR312" i="1"/>
  <c r="DQ312" i="1"/>
  <c r="DP312" i="1"/>
  <c r="DO312" i="1"/>
  <c r="DN312" i="1"/>
  <c r="DM312" i="1"/>
  <c r="DL312" i="1"/>
  <c r="DK312" i="1"/>
  <c r="DJ312" i="1"/>
  <c r="DI312" i="1"/>
  <c r="CU312" i="1"/>
  <c r="DT311" i="1"/>
  <c r="DS311" i="1"/>
  <c r="DR311" i="1"/>
  <c r="DQ311" i="1"/>
  <c r="DP311" i="1"/>
  <c r="DO311" i="1"/>
  <c r="DN311" i="1"/>
  <c r="DM311" i="1"/>
  <c r="DL311" i="1"/>
  <c r="DK311" i="1"/>
  <c r="DJ311" i="1"/>
  <c r="DI311" i="1"/>
  <c r="CU311" i="1"/>
  <c r="DT310" i="1"/>
  <c r="DS310" i="1"/>
  <c r="DR310" i="1"/>
  <c r="DQ310" i="1"/>
  <c r="DP310" i="1"/>
  <c r="DO310" i="1"/>
  <c r="DN310" i="1"/>
  <c r="DM310" i="1"/>
  <c r="DL310" i="1"/>
  <c r="DK310" i="1"/>
  <c r="DJ310" i="1"/>
  <c r="DI310" i="1"/>
  <c r="CU310" i="1"/>
  <c r="DT309" i="1"/>
  <c r="DS309" i="1"/>
  <c r="DR309" i="1"/>
  <c r="DQ309" i="1"/>
  <c r="DP309" i="1"/>
  <c r="DO309" i="1"/>
  <c r="DN309" i="1"/>
  <c r="DM309" i="1"/>
  <c r="DL309" i="1"/>
  <c r="DK309" i="1"/>
  <c r="DJ309" i="1"/>
  <c r="DI309" i="1"/>
  <c r="CU309" i="1"/>
  <c r="DT308" i="1"/>
  <c r="DS308" i="1"/>
  <c r="DR308" i="1"/>
  <c r="DQ308" i="1"/>
  <c r="DP308" i="1"/>
  <c r="DO308" i="1"/>
  <c r="DN308" i="1"/>
  <c r="DM308" i="1"/>
  <c r="DL308" i="1"/>
  <c r="DK308" i="1"/>
  <c r="DJ308" i="1"/>
  <c r="DI308" i="1"/>
  <c r="CU308" i="1"/>
  <c r="DT307" i="1"/>
  <c r="DS307" i="1"/>
  <c r="DR307" i="1"/>
  <c r="DQ307" i="1"/>
  <c r="DP307" i="1"/>
  <c r="DO307" i="1"/>
  <c r="DN307" i="1"/>
  <c r="DM307" i="1"/>
  <c r="DL307" i="1"/>
  <c r="DK307" i="1"/>
  <c r="DJ307" i="1"/>
  <c r="DI307" i="1"/>
  <c r="CU307" i="1"/>
  <c r="DT306" i="1"/>
  <c r="DS306" i="1"/>
  <c r="DR306" i="1"/>
  <c r="DQ306" i="1"/>
  <c r="DP306" i="1"/>
  <c r="DO306" i="1"/>
  <c r="DN306" i="1"/>
  <c r="DM306" i="1"/>
  <c r="DL306" i="1"/>
  <c r="DK306" i="1"/>
  <c r="DJ306" i="1"/>
  <c r="DI306" i="1"/>
  <c r="CU306" i="1"/>
  <c r="DT305" i="1"/>
  <c r="DS305" i="1"/>
  <c r="DR305" i="1"/>
  <c r="DQ305" i="1"/>
  <c r="DP305" i="1"/>
  <c r="DO305" i="1"/>
  <c r="DN305" i="1"/>
  <c r="DM305" i="1"/>
  <c r="DL305" i="1"/>
  <c r="DK305" i="1"/>
  <c r="DJ305" i="1"/>
  <c r="DI305" i="1"/>
  <c r="CU305" i="1"/>
  <c r="DT304" i="1"/>
  <c r="DS304" i="1"/>
  <c r="DR304" i="1"/>
  <c r="DQ304" i="1"/>
  <c r="DP304" i="1"/>
  <c r="DO304" i="1"/>
  <c r="DN304" i="1"/>
  <c r="DM304" i="1"/>
  <c r="DL304" i="1"/>
  <c r="DK304" i="1"/>
  <c r="DJ304" i="1"/>
  <c r="DI304" i="1"/>
  <c r="CU304" i="1"/>
  <c r="DT303" i="1"/>
  <c r="DS303" i="1"/>
  <c r="DR303" i="1"/>
  <c r="DQ303" i="1"/>
  <c r="DP303" i="1"/>
  <c r="DO303" i="1"/>
  <c r="DN303" i="1"/>
  <c r="DM303" i="1"/>
  <c r="DL303" i="1"/>
  <c r="DK303" i="1"/>
  <c r="DJ303" i="1"/>
  <c r="DI303" i="1"/>
  <c r="CU303" i="1"/>
  <c r="DT302" i="1"/>
  <c r="DS302" i="1"/>
  <c r="DR302" i="1"/>
  <c r="DQ302" i="1"/>
  <c r="DP302" i="1"/>
  <c r="DO302" i="1"/>
  <c r="DN302" i="1"/>
  <c r="DM302" i="1"/>
  <c r="DL302" i="1"/>
  <c r="DK302" i="1"/>
  <c r="DJ302" i="1"/>
  <c r="DI302" i="1"/>
  <c r="CU302" i="1"/>
  <c r="DT301" i="1"/>
  <c r="DS301" i="1"/>
  <c r="DR301" i="1"/>
  <c r="DQ301" i="1"/>
  <c r="DP301" i="1"/>
  <c r="DO301" i="1"/>
  <c r="DN301" i="1"/>
  <c r="DM301" i="1"/>
  <c r="DL301" i="1"/>
  <c r="DK301" i="1"/>
  <c r="DJ301" i="1"/>
  <c r="DI301" i="1"/>
  <c r="CU301" i="1"/>
  <c r="DT300" i="1"/>
  <c r="DS300" i="1"/>
  <c r="DR300" i="1"/>
  <c r="DQ300" i="1"/>
  <c r="DP300" i="1"/>
  <c r="DO300" i="1"/>
  <c r="DN300" i="1"/>
  <c r="DM300" i="1"/>
  <c r="DL300" i="1"/>
  <c r="DK300" i="1"/>
  <c r="DJ300" i="1"/>
  <c r="DI300" i="1"/>
  <c r="CU300" i="1"/>
  <c r="DT299" i="1"/>
  <c r="DS299" i="1"/>
  <c r="DR299" i="1"/>
  <c r="DQ299" i="1"/>
  <c r="DP299" i="1"/>
  <c r="DO299" i="1"/>
  <c r="DN299" i="1"/>
  <c r="DM299" i="1"/>
  <c r="DL299" i="1"/>
  <c r="DK299" i="1"/>
  <c r="DJ299" i="1"/>
  <c r="DI299" i="1"/>
  <c r="CU299" i="1"/>
  <c r="DT298" i="1"/>
  <c r="DS298" i="1"/>
  <c r="DR298" i="1"/>
  <c r="DQ298" i="1"/>
  <c r="DP298" i="1"/>
  <c r="DO298" i="1"/>
  <c r="DN298" i="1"/>
  <c r="DM298" i="1"/>
  <c r="DL298" i="1"/>
  <c r="DK298" i="1"/>
  <c r="DJ298" i="1"/>
  <c r="DI298" i="1"/>
  <c r="CU298" i="1"/>
  <c r="DT297" i="1"/>
  <c r="DS297" i="1"/>
  <c r="DR297" i="1"/>
  <c r="DQ297" i="1"/>
  <c r="DP297" i="1"/>
  <c r="DO297" i="1"/>
  <c r="DN297" i="1"/>
  <c r="DM297" i="1"/>
  <c r="DL297" i="1"/>
  <c r="DK297" i="1"/>
  <c r="DJ297" i="1"/>
  <c r="DI297" i="1"/>
  <c r="CU297" i="1"/>
  <c r="DT296" i="1"/>
  <c r="DS296" i="1"/>
  <c r="DR296" i="1"/>
  <c r="DQ296" i="1"/>
  <c r="DP296" i="1"/>
  <c r="DO296" i="1"/>
  <c r="DN296" i="1"/>
  <c r="DM296" i="1"/>
  <c r="DL296" i="1"/>
  <c r="DK296" i="1"/>
  <c r="DJ296" i="1"/>
  <c r="DI296" i="1"/>
  <c r="CU296" i="1"/>
  <c r="DT295" i="1"/>
  <c r="DS295" i="1"/>
  <c r="DR295" i="1"/>
  <c r="DQ295" i="1"/>
  <c r="DP295" i="1"/>
  <c r="DO295" i="1"/>
  <c r="DN295" i="1"/>
  <c r="DM295" i="1"/>
  <c r="DL295" i="1"/>
  <c r="DK295" i="1"/>
  <c r="DJ295" i="1"/>
  <c r="DI295" i="1"/>
  <c r="CU295" i="1"/>
  <c r="DT294" i="1"/>
  <c r="DS294" i="1"/>
  <c r="DR294" i="1"/>
  <c r="DQ294" i="1"/>
  <c r="DP294" i="1"/>
  <c r="DO294" i="1"/>
  <c r="DN294" i="1"/>
  <c r="DM294" i="1"/>
  <c r="DL294" i="1"/>
  <c r="DK294" i="1"/>
  <c r="DJ294" i="1"/>
  <c r="DI294" i="1"/>
  <c r="CU294" i="1"/>
  <c r="DT293" i="1"/>
  <c r="DS293" i="1"/>
  <c r="DR293" i="1"/>
  <c r="DQ293" i="1"/>
  <c r="DP293" i="1"/>
  <c r="DO293" i="1"/>
  <c r="DN293" i="1"/>
  <c r="DM293" i="1"/>
  <c r="DL293" i="1"/>
  <c r="DK293" i="1"/>
  <c r="DJ293" i="1"/>
  <c r="DI293" i="1"/>
  <c r="CU293" i="1"/>
  <c r="DT292" i="1"/>
  <c r="DS292" i="1"/>
  <c r="DR292" i="1"/>
  <c r="DQ292" i="1"/>
  <c r="DP292" i="1"/>
  <c r="DO292" i="1"/>
  <c r="DN292" i="1"/>
  <c r="DM292" i="1"/>
  <c r="DL292" i="1"/>
  <c r="DK292" i="1"/>
  <c r="DJ292" i="1"/>
  <c r="DI292" i="1"/>
  <c r="CU292" i="1"/>
  <c r="DT291" i="1"/>
  <c r="DS291" i="1"/>
  <c r="DR291" i="1"/>
  <c r="DQ291" i="1"/>
  <c r="DP291" i="1"/>
  <c r="DO291" i="1"/>
  <c r="DN291" i="1"/>
  <c r="DM291" i="1"/>
  <c r="DL291" i="1"/>
  <c r="DK291" i="1"/>
  <c r="DJ291" i="1"/>
  <c r="DI291" i="1"/>
  <c r="CU291" i="1"/>
  <c r="DT290" i="1"/>
  <c r="DS290" i="1"/>
  <c r="DR290" i="1"/>
  <c r="DQ290" i="1"/>
  <c r="DP290" i="1"/>
  <c r="DO290" i="1"/>
  <c r="DN290" i="1"/>
  <c r="DM290" i="1"/>
  <c r="DL290" i="1"/>
  <c r="DK290" i="1"/>
  <c r="DJ290" i="1"/>
  <c r="DI290" i="1"/>
  <c r="CU290" i="1"/>
  <c r="DT289" i="1"/>
  <c r="DS289" i="1"/>
  <c r="DR289" i="1"/>
  <c r="DQ289" i="1"/>
  <c r="DP289" i="1"/>
  <c r="DO289" i="1"/>
  <c r="DN289" i="1"/>
  <c r="DM289" i="1"/>
  <c r="DL289" i="1"/>
  <c r="DK289" i="1"/>
  <c r="DJ289" i="1"/>
  <c r="DI289" i="1"/>
  <c r="CU289" i="1"/>
  <c r="DT288" i="1"/>
  <c r="DS288" i="1"/>
  <c r="DR288" i="1"/>
  <c r="DQ288" i="1"/>
  <c r="DP288" i="1"/>
  <c r="DO288" i="1"/>
  <c r="DN288" i="1"/>
  <c r="DM288" i="1"/>
  <c r="DL288" i="1"/>
  <c r="DK288" i="1"/>
  <c r="DJ288" i="1"/>
  <c r="DI288" i="1"/>
  <c r="CU288" i="1"/>
  <c r="DT287" i="1"/>
  <c r="DS287" i="1"/>
  <c r="DR287" i="1"/>
  <c r="DQ287" i="1"/>
  <c r="DP287" i="1"/>
  <c r="DO287" i="1"/>
  <c r="DN287" i="1"/>
  <c r="DM287" i="1"/>
  <c r="DL287" i="1"/>
  <c r="DK287" i="1"/>
  <c r="DJ287" i="1"/>
  <c r="DI287" i="1"/>
  <c r="CU287" i="1"/>
  <c r="DT286" i="1"/>
  <c r="DS286" i="1"/>
  <c r="DR286" i="1"/>
  <c r="DQ286" i="1"/>
  <c r="DP286" i="1"/>
  <c r="DO286" i="1"/>
  <c r="DN286" i="1"/>
  <c r="DM286" i="1"/>
  <c r="DL286" i="1"/>
  <c r="DK286" i="1"/>
  <c r="DJ286" i="1"/>
  <c r="DI286" i="1"/>
  <c r="CU286" i="1"/>
  <c r="DT285" i="1"/>
  <c r="DS285" i="1"/>
  <c r="DR285" i="1"/>
  <c r="DQ285" i="1"/>
  <c r="DP285" i="1"/>
  <c r="DO285" i="1"/>
  <c r="DN285" i="1"/>
  <c r="DM285" i="1"/>
  <c r="DL285" i="1"/>
  <c r="DK285" i="1"/>
  <c r="DJ285" i="1"/>
  <c r="DI285" i="1"/>
  <c r="CU285" i="1"/>
  <c r="DT284" i="1"/>
  <c r="DS284" i="1"/>
  <c r="DR284" i="1"/>
  <c r="DQ284" i="1"/>
  <c r="DP284" i="1"/>
  <c r="DO284" i="1"/>
  <c r="DN284" i="1"/>
  <c r="DM284" i="1"/>
  <c r="DL284" i="1"/>
  <c r="DK284" i="1"/>
  <c r="DJ284" i="1"/>
  <c r="DI284" i="1"/>
  <c r="CU284" i="1"/>
  <c r="DT283" i="1"/>
  <c r="DS283" i="1"/>
  <c r="DR283" i="1"/>
  <c r="DQ283" i="1"/>
  <c r="DP283" i="1"/>
  <c r="DO283" i="1"/>
  <c r="DN283" i="1"/>
  <c r="DM283" i="1"/>
  <c r="DL283" i="1"/>
  <c r="DK283" i="1"/>
  <c r="DJ283" i="1"/>
  <c r="DI283" i="1"/>
  <c r="CU283" i="1"/>
  <c r="DT282" i="1"/>
  <c r="DS282" i="1"/>
  <c r="DR282" i="1"/>
  <c r="DQ282" i="1"/>
  <c r="DP282" i="1"/>
  <c r="DO282" i="1"/>
  <c r="DN282" i="1"/>
  <c r="DM282" i="1"/>
  <c r="DL282" i="1"/>
  <c r="DK282" i="1"/>
  <c r="DJ282" i="1"/>
  <c r="DI282" i="1"/>
  <c r="CU282" i="1"/>
  <c r="DT281" i="1"/>
  <c r="DS281" i="1"/>
  <c r="DR281" i="1"/>
  <c r="DQ281" i="1"/>
  <c r="DP281" i="1"/>
  <c r="DO281" i="1"/>
  <c r="DN281" i="1"/>
  <c r="DM281" i="1"/>
  <c r="DL281" i="1"/>
  <c r="DK281" i="1"/>
  <c r="DJ281" i="1"/>
  <c r="DI281" i="1"/>
  <c r="CU281" i="1"/>
  <c r="DT280" i="1"/>
  <c r="DS280" i="1"/>
  <c r="DR280" i="1"/>
  <c r="DQ280" i="1"/>
  <c r="DP280" i="1"/>
  <c r="DO280" i="1"/>
  <c r="DN280" i="1"/>
  <c r="DM280" i="1"/>
  <c r="DL280" i="1"/>
  <c r="DK280" i="1"/>
  <c r="DJ280" i="1"/>
  <c r="DI280" i="1"/>
  <c r="CU280" i="1"/>
  <c r="DT279" i="1"/>
  <c r="DS279" i="1"/>
  <c r="DR279" i="1"/>
  <c r="DQ279" i="1"/>
  <c r="DP279" i="1"/>
  <c r="DO279" i="1"/>
  <c r="DN279" i="1"/>
  <c r="DM279" i="1"/>
  <c r="DL279" i="1"/>
  <c r="DK279" i="1"/>
  <c r="DJ279" i="1"/>
  <c r="DI279" i="1"/>
  <c r="CU279" i="1"/>
  <c r="DT278" i="1"/>
  <c r="DS278" i="1"/>
  <c r="DR278" i="1"/>
  <c r="DQ278" i="1"/>
  <c r="DP278" i="1"/>
  <c r="DO278" i="1"/>
  <c r="DN278" i="1"/>
  <c r="DM278" i="1"/>
  <c r="DL278" i="1"/>
  <c r="DK278" i="1"/>
  <c r="DJ278" i="1"/>
  <c r="DI278" i="1"/>
  <c r="CU278" i="1"/>
  <c r="DT277" i="1"/>
  <c r="DS277" i="1"/>
  <c r="DR277" i="1"/>
  <c r="DQ277" i="1"/>
  <c r="DP277" i="1"/>
  <c r="DO277" i="1"/>
  <c r="DN277" i="1"/>
  <c r="DM277" i="1"/>
  <c r="DL277" i="1"/>
  <c r="DK277" i="1"/>
  <c r="DJ277" i="1"/>
  <c r="DI277" i="1"/>
  <c r="CU277" i="1"/>
  <c r="DT276" i="1"/>
  <c r="DS276" i="1"/>
  <c r="DR276" i="1"/>
  <c r="DQ276" i="1"/>
  <c r="DP276" i="1"/>
  <c r="DO276" i="1"/>
  <c r="DN276" i="1"/>
  <c r="DM276" i="1"/>
  <c r="DL276" i="1"/>
  <c r="DK276" i="1"/>
  <c r="DJ276" i="1"/>
  <c r="DI276" i="1"/>
  <c r="CU276" i="1"/>
  <c r="DT275" i="1"/>
  <c r="DS275" i="1"/>
  <c r="DR275" i="1"/>
  <c r="DQ275" i="1"/>
  <c r="DP275" i="1"/>
  <c r="DO275" i="1"/>
  <c r="DN275" i="1"/>
  <c r="DM275" i="1"/>
  <c r="DL275" i="1"/>
  <c r="DK275" i="1"/>
  <c r="DJ275" i="1"/>
  <c r="DI275" i="1"/>
  <c r="CU275" i="1"/>
  <c r="DT274" i="1"/>
  <c r="DS274" i="1"/>
  <c r="DR274" i="1"/>
  <c r="DQ274" i="1"/>
  <c r="DP274" i="1"/>
  <c r="DO274" i="1"/>
  <c r="DN274" i="1"/>
  <c r="DM274" i="1"/>
  <c r="DL274" i="1"/>
  <c r="DK274" i="1"/>
  <c r="DJ274" i="1"/>
  <c r="DI274" i="1"/>
  <c r="CU274" i="1"/>
  <c r="DT273" i="1"/>
  <c r="DS273" i="1"/>
  <c r="DR273" i="1"/>
  <c r="DQ273" i="1"/>
  <c r="DP273" i="1"/>
  <c r="DO273" i="1"/>
  <c r="DN273" i="1"/>
  <c r="DM273" i="1"/>
  <c r="DL273" i="1"/>
  <c r="DK273" i="1"/>
  <c r="DJ273" i="1"/>
  <c r="DI273" i="1"/>
  <c r="CU273" i="1"/>
  <c r="DT272" i="1"/>
  <c r="DS272" i="1"/>
  <c r="DR272" i="1"/>
  <c r="DQ272" i="1"/>
  <c r="DP272" i="1"/>
  <c r="DO272" i="1"/>
  <c r="DN272" i="1"/>
  <c r="DM272" i="1"/>
  <c r="DL272" i="1"/>
  <c r="DK272" i="1"/>
  <c r="DJ272" i="1"/>
  <c r="DI272" i="1"/>
  <c r="CU272" i="1"/>
  <c r="DT271" i="1"/>
  <c r="DS271" i="1"/>
  <c r="DR271" i="1"/>
  <c r="DQ271" i="1"/>
  <c r="DP271" i="1"/>
  <c r="DO271" i="1"/>
  <c r="DN271" i="1"/>
  <c r="DM271" i="1"/>
  <c r="DL271" i="1"/>
  <c r="DK271" i="1"/>
  <c r="DJ271" i="1"/>
  <c r="DI271" i="1"/>
  <c r="CU271" i="1"/>
  <c r="DT270" i="1"/>
  <c r="DS270" i="1"/>
  <c r="DR270" i="1"/>
  <c r="DQ270" i="1"/>
  <c r="DP270" i="1"/>
  <c r="DO270" i="1"/>
  <c r="DN270" i="1"/>
  <c r="DM270" i="1"/>
  <c r="DL270" i="1"/>
  <c r="DK270" i="1"/>
  <c r="DJ270" i="1"/>
  <c r="DI270" i="1"/>
  <c r="CU270" i="1"/>
  <c r="DT269" i="1"/>
  <c r="DS269" i="1"/>
  <c r="DR269" i="1"/>
  <c r="DQ269" i="1"/>
  <c r="DP269" i="1"/>
  <c r="DO269" i="1"/>
  <c r="DN269" i="1"/>
  <c r="DM269" i="1"/>
  <c r="DL269" i="1"/>
  <c r="DK269" i="1"/>
  <c r="DJ269" i="1"/>
  <c r="DI269" i="1"/>
  <c r="CU269" i="1"/>
  <c r="DT268" i="1"/>
  <c r="DS268" i="1"/>
  <c r="DR268" i="1"/>
  <c r="DQ268" i="1"/>
  <c r="DP268" i="1"/>
  <c r="DO268" i="1"/>
  <c r="DN268" i="1"/>
  <c r="DM268" i="1"/>
  <c r="DL268" i="1"/>
  <c r="DK268" i="1"/>
  <c r="DJ268" i="1"/>
  <c r="DI268" i="1"/>
  <c r="CU268" i="1"/>
  <c r="DT267" i="1"/>
  <c r="DS267" i="1"/>
  <c r="DR267" i="1"/>
  <c r="DQ267" i="1"/>
  <c r="DP267" i="1"/>
  <c r="DO267" i="1"/>
  <c r="DN267" i="1"/>
  <c r="DM267" i="1"/>
  <c r="DL267" i="1"/>
  <c r="DK267" i="1"/>
  <c r="DJ267" i="1"/>
  <c r="DI267" i="1"/>
  <c r="CU267" i="1"/>
  <c r="DT266" i="1"/>
  <c r="DS266" i="1"/>
  <c r="DR266" i="1"/>
  <c r="DQ266" i="1"/>
  <c r="DP266" i="1"/>
  <c r="DO266" i="1"/>
  <c r="DN266" i="1"/>
  <c r="DM266" i="1"/>
  <c r="DL266" i="1"/>
  <c r="DK266" i="1"/>
  <c r="DJ266" i="1"/>
  <c r="DI266" i="1"/>
  <c r="CU266" i="1"/>
  <c r="DT265" i="1"/>
  <c r="DS265" i="1"/>
  <c r="DR265" i="1"/>
  <c r="DQ265" i="1"/>
  <c r="DP265" i="1"/>
  <c r="DO265" i="1"/>
  <c r="DN265" i="1"/>
  <c r="DM265" i="1"/>
  <c r="DL265" i="1"/>
  <c r="DK265" i="1"/>
  <c r="DJ265" i="1"/>
  <c r="DI265" i="1"/>
  <c r="CU265" i="1"/>
  <c r="DT264" i="1"/>
  <c r="DS264" i="1"/>
  <c r="DR264" i="1"/>
  <c r="DQ264" i="1"/>
  <c r="DP264" i="1"/>
  <c r="DO264" i="1"/>
  <c r="DN264" i="1"/>
  <c r="DM264" i="1"/>
  <c r="DL264" i="1"/>
  <c r="DK264" i="1"/>
  <c r="DJ264" i="1"/>
  <c r="DI264" i="1"/>
  <c r="CU264" i="1"/>
  <c r="DT263" i="1"/>
  <c r="DS263" i="1"/>
  <c r="DR263" i="1"/>
  <c r="DQ263" i="1"/>
  <c r="DP263" i="1"/>
  <c r="DO263" i="1"/>
  <c r="DN263" i="1"/>
  <c r="DM263" i="1"/>
  <c r="DL263" i="1"/>
  <c r="DK263" i="1"/>
  <c r="DJ263" i="1"/>
  <c r="DI263" i="1"/>
  <c r="CU263" i="1"/>
  <c r="DT262" i="1"/>
  <c r="DS262" i="1"/>
  <c r="DR262" i="1"/>
  <c r="DQ262" i="1"/>
  <c r="DP262" i="1"/>
  <c r="DO262" i="1"/>
  <c r="DN262" i="1"/>
  <c r="DM262" i="1"/>
  <c r="DL262" i="1"/>
  <c r="DK262" i="1"/>
  <c r="DJ262" i="1"/>
  <c r="DI262" i="1"/>
  <c r="CU262" i="1"/>
  <c r="DT261" i="1"/>
  <c r="DS261" i="1"/>
  <c r="DR261" i="1"/>
  <c r="DQ261" i="1"/>
  <c r="DP261" i="1"/>
  <c r="DO261" i="1"/>
  <c r="DN261" i="1"/>
  <c r="DM261" i="1"/>
  <c r="DL261" i="1"/>
  <c r="DK261" i="1"/>
  <c r="DJ261" i="1"/>
  <c r="DI261" i="1"/>
  <c r="CU261" i="1"/>
  <c r="DT260" i="1"/>
  <c r="DS260" i="1"/>
  <c r="DR260" i="1"/>
  <c r="DQ260" i="1"/>
  <c r="DP260" i="1"/>
  <c r="DO260" i="1"/>
  <c r="DN260" i="1"/>
  <c r="DM260" i="1"/>
  <c r="DL260" i="1"/>
  <c r="DK260" i="1"/>
  <c r="DJ260" i="1"/>
  <c r="DI260" i="1"/>
  <c r="CU260" i="1"/>
  <c r="DT259" i="1"/>
  <c r="DS259" i="1"/>
  <c r="DR259" i="1"/>
  <c r="DQ259" i="1"/>
  <c r="DP259" i="1"/>
  <c r="DO259" i="1"/>
  <c r="DN259" i="1"/>
  <c r="DM259" i="1"/>
  <c r="DL259" i="1"/>
  <c r="DK259" i="1"/>
  <c r="DJ259" i="1"/>
  <c r="DI259" i="1"/>
  <c r="CU259" i="1"/>
  <c r="DT258" i="1"/>
  <c r="DS258" i="1"/>
  <c r="DR258" i="1"/>
  <c r="DQ258" i="1"/>
  <c r="DP258" i="1"/>
  <c r="DO258" i="1"/>
  <c r="DN258" i="1"/>
  <c r="DM258" i="1"/>
  <c r="DL258" i="1"/>
  <c r="DK258" i="1"/>
  <c r="DJ258" i="1"/>
  <c r="DI258" i="1"/>
  <c r="CU258" i="1"/>
  <c r="DT257" i="1"/>
  <c r="DS257" i="1"/>
  <c r="DR257" i="1"/>
  <c r="DQ257" i="1"/>
  <c r="DP257" i="1"/>
  <c r="DO257" i="1"/>
  <c r="DN257" i="1"/>
  <c r="DM257" i="1"/>
  <c r="DL257" i="1"/>
  <c r="DK257" i="1"/>
  <c r="DJ257" i="1"/>
  <c r="DI257" i="1"/>
  <c r="CU257" i="1"/>
  <c r="DT256" i="1"/>
  <c r="DS256" i="1"/>
  <c r="DR256" i="1"/>
  <c r="DQ256" i="1"/>
  <c r="DP256" i="1"/>
  <c r="DO256" i="1"/>
  <c r="DN256" i="1"/>
  <c r="DM256" i="1"/>
  <c r="DL256" i="1"/>
  <c r="DK256" i="1"/>
  <c r="DJ256" i="1"/>
  <c r="DI256" i="1"/>
  <c r="CU256" i="1"/>
  <c r="DT255" i="1"/>
  <c r="DS255" i="1"/>
  <c r="DR255" i="1"/>
  <c r="DQ255" i="1"/>
  <c r="DP255" i="1"/>
  <c r="DO255" i="1"/>
  <c r="DN255" i="1"/>
  <c r="DM255" i="1"/>
  <c r="DL255" i="1"/>
  <c r="DK255" i="1"/>
  <c r="DJ255" i="1"/>
  <c r="DI255" i="1"/>
  <c r="CU255" i="1"/>
  <c r="DT254" i="1"/>
  <c r="DS254" i="1"/>
  <c r="DR254" i="1"/>
  <c r="DQ254" i="1"/>
  <c r="DP254" i="1"/>
  <c r="DO254" i="1"/>
  <c r="DN254" i="1"/>
  <c r="DM254" i="1"/>
  <c r="DL254" i="1"/>
  <c r="DK254" i="1"/>
  <c r="DJ254" i="1"/>
  <c r="DI254" i="1"/>
  <c r="CU254" i="1"/>
  <c r="DT253" i="1"/>
  <c r="DS253" i="1"/>
  <c r="DR253" i="1"/>
  <c r="DQ253" i="1"/>
  <c r="DP253" i="1"/>
  <c r="DO253" i="1"/>
  <c r="DN253" i="1"/>
  <c r="DM253" i="1"/>
  <c r="DL253" i="1"/>
  <c r="DK253" i="1"/>
  <c r="DJ253" i="1"/>
  <c r="DI253" i="1"/>
  <c r="CU253" i="1"/>
  <c r="DT252" i="1"/>
  <c r="DS252" i="1"/>
  <c r="DR252" i="1"/>
  <c r="DQ252" i="1"/>
  <c r="DP252" i="1"/>
  <c r="DO252" i="1"/>
  <c r="DN252" i="1"/>
  <c r="DM252" i="1"/>
  <c r="DL252" i="1"/>
  <c r="DK252" i="1"/>
  <c r="DJ252" i="1"/>
  <c r="DI252" i="1"/>
  <c r="CU252" i="1"/>
  <c r="DT251" i="1"/>
  <c r="DS251" i="1"/>
  <c r="DR251" i="1"/>
  <c r="DQ251" i="1"/>
  <c r="DP251" i="1"/>
  <c r="DO251" i="1"/>
  <c r="DN251" i="1"/>
  <c r="DM251" i="1"/>
  <c r="DL251" i="1"/>
  <c r="DK251" i="1"/>
  <c r="DJ251" i="1"/>
  <c r="DI251" i="1"/>
  <c r="CU251" i="1"/>
  <c r="DT250" i="1"/>
  <c r="DS250" i="1"/>
  <c r="DR250" i="1"/>
  <c r="DQ250" i="1"/>
  <c r="DP250" i="1"/>
  <c r="DO250" i="1"/>
  <c r="DN250" i="1"/>
  <c r="DM250" i="1"/>
  <c r="DL250" i="1"/>
  <c r="DK250" i="1"/>
  <c r="DJ250" i="1"/>
  <c r="DI250" i="1"/>
  <c r="CU250" i="1"/>
  <c r="DT249" i="1"/>
  <c r="DS249" i="1"/>
  <c r="DR249" i="1"/>
  <c r="DQ249" i="1"/>
  <c r="DP249" i="1"/>
  <c r="DO249" i="1"/>
  <c r="DN249" i="1"/>
  <c r="DM249" i="1"/>
  <c r="DL249" i="1"/>
  <c r="DK249" i="1"/>
  <c r="DJ249" i="1"/>
  <c r="DI249" i="1"/>
  <c r="CU249" i="1"/>
  <c r="DT248" i="1"/>
  <c r="DS248" i="1"/>
  <c r="DR248" i="1"/>
  <c r="DQ248" i="1"/>
  <c r="DP248" i="1"/>
  <c r="DO248" i="1"/>
  <c r="DN248" i="1"/>
  <c r="DM248" i="1"/>
  <c r="DL248" i="1"/>
  <c r="DK248" i="1"/>
  <c r="DJ248" i="1"/>
  <c r="DI248" i="1"/>
  <c r="CU248" i="1"/>
  <c r="DT247" i="1"/>
  <c r="DS247" i="1"/>
  <c r="DR247" i="1"/>
  <c r="DQ247" i="1"/>
  <c r="DP247" i="1"/>
  <c r="DO247" i="1"/>
  <c r="DN247" i="1"/>
  <c r="DM247" i="1"/>
  <c r="DL247" i="1"/>
  <c r="DK247" i="1"/>
  <c r="DJ247" i="1"/>
  <c r="DI247" i="1"/>
  <c r="CU247" i="1"/>
  <c r="DT246" i="1"/>
  <c r="DS246" i="1"/>
  <c r="DR246" i="1"/>
  <c r="DQ246" i="1"/>
  <c r="DP246" i="1"/>
  <c r="DO246" i="1"/>
  <c r="DN246" i="1"/>
  <c r="DM246" i="1"/>
  <c r="DL246" i="1"/>
  <c r="DK246" i="1"/>
  <c r="DJ246" i="1"/>
  <c r="DI246" i="1"/>
  <c r="CU246" i="1"/>
  <c r="DT245" i="1"/>
  <c r="DS245" i="1"/>
  <c r="DR245" i="1"/>
  <c r="DQ245" i="1"/>
  <c r="DP245" i="1"/>
  <c r="DO245" i="1"/>
  <c r="DN245" i="1"/>
  <c r="DM245" i="1"/>
  <c r="DL245" i="1"/>
  <c r="DK245" i="1"/>
  <c r="DJ245" i="1"/>
  <c r="DI245" i="1"/>
  <c r="CU245" i="1"/>
  <c r="DT244" i="1"/>
  <c r="DS244" i="1"/>
  <c r="DR244" i="1"/>
  <c r="DQ244" i="1"/>
  <c r="DP244" i="1"/>
  <c r="DO244" i="1"/>
  <c r="DN244" i="1"/>
  <c r="DM244" i="1"/>
  <c r="DL244" i="1"/>
  <c r="DK244" i="1"/>
  <c r="DJ244" i="1"/>
  <c r="DI244" i="1"/>
  <c r="CU244" i="1"/>
  <c r="DT243" i="1"/>
  <c r="DS243" i="1"/>
  <c r="DR243" i="1"/>
  <c r="DQ243" i="1"/>
  <c r="DP243" i="1"/>
  <c r="DO243" i="1"/>
  <c r="DN243" i="1"/>
  <c r="DM243" i="1"/>
  <c r="DL243" i="1"/>
  <c r="DK243" i="1"/>
  <c r="DJ243" i="1"/>
  <c r="DI243" i="1"/>
  <c r="CU243" i="1"/>
  <c r="DT242" i="1"/>
  <c r="DS242" i="1"/>
  <c r="DR242" i="1"/>
  <c r="DQ242" i="1"/>
  <c r="DP242" i="1"/>
  <c r="DO242" i="1"/>
  <c r="DN242" i="1"/>
  <c r="DM242" i="1"/>
  <c r="DL242" i="1"/>
  <c r="DK242" i="1"/>
  <c r="DJ242" i="1"/>
  <c r="DI242" i="1"/>
  <c r="CU242" i="1"/>
  <c r="DT241" i="1"/>
  <c r="DS241" i="1"/>
  <c r="DR241" i="1"/>
  <c r="DQ241" i="1"/>
  <c r="DP241" i="1"/>
  <c r="DO241" i="1"/>
  <c r="DN241" i="1"/>
  <c r="DM241" i="1"/>
  <c r="DL241" i="1"/>
  <c r="DK241" i="1"/>
  <c r="DJ241" i="1"/>
  <c r="DI241" i="1"/>
  <c r="CU241" i="1"/>
  <c r="DT240" i="1"/>
  <c r="DS240" i="1"/>
  <c r="DR240" i="1"/>
  <c r="DQ240" i="1"/>
  <c r="DP240" i="1"/>
  <c r="DO240" i="1"/>
  <c r="DN240" i="1"/>
  <c r="DM240" i="1"/>
  <c r="DL240" i="1"/>
  <c r="DK240" i="1"/>
  <c r="DJ240" i="1"/>
  <c r="DI240" i="1"/>
  <c r="CU240" i="1"/>
  <c r="DT239" i="1"/>
  <c r="DS239" i="1"/>
  <c r="DR239" i="1"/>
  <c r="DQ239" i="1"/>
  <c r="DP239" i="1"/>
  <c r="DO239" i="1"/>
  <c r="DN239" i="1"/>
  <c r="DM239" i="1"/>
  <c r="DL239" i="1"/>
  <c r="DK239" i="1"/>
  <c r="DJ239" i="1"/>
  <c r="DI239" i="1"/>
  <c r="CU239" i="1"/>
  <c r="DT238" i="1"/>
  <c r="DS238" i="1"/>
  <c r="DR238" i="1"/>
  <c r="DQ238" i="1"/>
  <c r="DP238" i="1"/>
  <c r="DO238" i="1"/>
  <c r="DN238" i="1"/>
  <c r="DM238" i="1"/>
  <c r="DL238" i="1"/>
  <c r="DK238" i="1"/>
  <c r="DJ238" i="1"/>
  <c r="DI238" i="1"/>
  <c r="CU238" i="1"/>
  <c r="DT237" i="1"/>
  <c r="DS237" i="1"/>
  <c r="DR237" i="1"/>
  <c r="DQ237" i="1"/>
  <c r="DP237" i="1"/>
  <c r="DO237" i="1"/>
  <c r="DN237" i="1"/>
  <c r="DM237" i="1"/>
  <c r="DL237" i="1"/>
  <c r="DK237" i="1"/>
  <c r="DJ237" i="1"/>
  <c r="DI237" i="1"/>
  <c r="CU237" i="1"/>
  <c r="DT236" i="1"/>
  <c r="DS236" i="1"/>
  <c r="DR236" i="1"/>
  <c r="DQ236" i="1"/>
  <c r="DP236" i="1"/>
  <c r="DO236" i="1"/>
  <c r="DN236" i="1"/>
  <c r="DM236" i="1"/>
  <c r="DL236" i="1"/>
  <c r="DK236" i="1"/>
  <c r="DJ236" i="1"/>
  <c r="DI236" i="1"/>
  <c r="CU236" i="1"/>
  <c r="DT235" i="1"/>
  <c r="DS235" i="1"/>
  <c r="DR235" i="1"/>
  <c r="DQ235" i="1"/>
  <c r="DP235" i="1"/>
  <c r="DO235" i="1"/>
  <c r="DN235" i="1"/>
  <c r="DM235" i="1"/>
  <c r="DL235" i="1"/>
  <c r="DK235" i="1"/>
  <c r="DJ235" i="1"/>
  <c r="DI235" i="1"/>
  <c r="CU235" i="1"/>
  <c r="DT234" i="1"/>
  <c r="DS234" i="1"/>
  <c r="DR234" i="1"/>
  <c r="DQ234" i="1"/>
  <c r="DP234" i="1"/>
  <c r="DO234" i="1"/>
  <c r="DN234" i="1"/>
  <c r="DM234" i="1"/>
  <c r="DL234" i="1"/>
  <c r="DK234" i="1"/>
  <c r="DJ234" i="1"/>
  <c r="DI234" i="1"/>
  <c r="CU234" i="1"/>
  <c r="DT233" i="1"/>
  <c r="DS233" i="1"/>
  <c r="DR233" i="1"/>
  <c r="DQ233" i="1"/>
  <c r="DP233" i="1"/>
  <c r="DO233" i="1"/>
  <c r="DN233" i="1"/>
  <c r="DM233" i="1"/>
  <c r="DL233" i="1"/>
  <c r="DK233" i="1"/>
  <c r="DJ233" i="1"/>
  <c r="DI233" i="1"/>
  <c r="CU233" i="1"/>
  <c r="DT232" i="1"/>
  <c r="DS232" i="1"/>
  <c r="DR232" i="1"/>
  <c r="DQ232" i="1"/>
  <c r="DP232" i="1"/>
  <c r="DO232" i="1"/>
  <c r="DN232" i="1"/>
  <c r="DM232" i="1"/>
  <c r="DL232" i="1"/>
  <c r="DK232" i="1"/>
  <c r="DJ232" i="1"/>
  <c r="DI232" i="1"/>
  <c r="CU232" i="1"/>
  <c r="DT231" i="1"/>
  <c r="DS231" i="1"/>
  <c r="DR231" i="1"/>
  <c r="DQ231" i="1"/>
  <c r="DP231" i="1"/>
  <c r="DO231" i="1"/>
  <c r="DN231" i="1"/>
  <c r="DM231" i="1"/>
  <c r="DL231" i="1"/>
  <c r="DK231" i="1"/>
  <c r="DJ231" i="1"/>
  <c r="DI231" i="1"/>
  <c r="CU231" i="1"/>
  <c r="DT230" i="1"/>
  <c r="DS230" i="1"/>
  <c r="DR230" i="1"/>
  <c r="DQ230" i="1"/>
  <c r="DP230" i="1"/>
  <c r="DO230" i="1"/>
  <c r="DN230" i="1"/>
  <c r="DM230" i="1"/>
  <c r="DL230" i="1"/>
  <c r="DK230" i="1"/>
  <c r="DJ230" i="1"/>
  <c r="DI230" i="1"/>
  <c r="CU230" i="1"/>
  <c r="DT229" i="1"/>
  <c r="DS229" i="1"/>
  <c r="DR229" i="1"/>
  <c r="DQ229" i="1"/>
  <c r="DP229" i="1"/>
  <c r="DO229" i="1"/>
  <c r="DN229" i="1"/>
  <c r="DM229" i="1"/>
  <c r="DL229" i="1"/>
  <c r="DK229" i="1"/>
  <c r="DJ229" i="1"/>
  <c r="DI229" i="1"/>
  <c r="CU229" i="1"/>
  <c r="DT228" i="1"/>
  <c r="DS228" i="1"/>
  <c r="DR228" i="1"/>
  <c r="DQ228" i="1"/>
  <c r="DP228" i="1"/>
  <c r="DO228" i="1"/>
  <c r="DN228" i="1"/>
  <c r="DM228" i="1"/>
  <c r="DL228" i="1"/>
  <c r="DK228" i="1"/>
  <c r="DJ228" i="1"/>
  <c r="DI228" i="1"/>
  <c r="CU228" i="1"/>
  <c r="DT227" i="1"/>
  <c r="DS227" i="1"/>
  <c r="DR227" i="1"/>
  <c r="DQ227" i="1"/>
  <c r="DP227" i="1"/>
  <c r="DO227" i="1"/>
  <c r="DN227" i="1"/>
  <c r="DM227" i="1"/>
  <c r="DL227" i="1"/>
  <c r="DK227" i="1"/>
  <c r="DJ227" i="1"/>
  <c r="DI227" i="1"/>
  <c r="CU227" i="1"/>
  <c r="DT226" i="1"/>
  <c r="DS226" i="1"/>
  <c r="DR226" i="1"/>
  <c r="DQ226" i="1"/>
  <c r="DP226" i="1"/>
  <c r="DO226" i="1"/>
  <c r="DN226" i="1"/>
  <c r="DM226" i="1"/>
  <c r="DL226" i="1"/>
  <c r="DK226" i="1"/>
  <c r="DJ226" i="1"/>
  <c r="DI226" i="1"/>
  <c r="CU226" i="1"/>
  <c r="DT225" i="1"/>
  <c r="DS225" i="1"/>
  <c r="DR225" i="1"/>
  <c r="DQ225" i="1"/>
  <c r="DP225" i="1"/>
  <c r="DO225" i="1"/>
  <c r="DN225" i="1"/>
  <c r="DM225" i="1"/>
  <c r="DL225" i="1"/>
  <c r="DK225" i="1"/>
  <c r="DJ225" i="1"/>
  <c r="DI225" i="1"/>
  <c r="CU225" i="1"/>
  <c r="DT224" i="1"/>
  <c r="DS224" i="1"/>
  <c r="DR224" i="1"/>
  <c r="DQ224" i="1"/>
  <c r="DP224" i="1"/>
  <c r="DO224" i="1"/>
  <c r="DN224" i="1"/>
  <c r="DM224" i="1"/>
  <c r="DL224" i="1"/>
  <c r="DK224" i="1"/>
  <c r="DJ224" i="1"/>
  <c r="DI224" i="1"/>
  <c r="CU224" i="1"/>
  <c r="DT223" i="1"/>
  <c r="DS223" i="1"/>
  <c r="DR223" i="1"/>
  <c r="DQ223" i="1"/>
  <c r="DP223" i="1"/>
  <c r="DO223" i="1"/>
  <c r="DN223" i="1"/>
  <c r="DM223" i="1"/>
  <c r="DL223" i="1"/>
  <c r="DK223" i="1"/>
  <c r="DJ223" i="1"/>
  <c r="DI223" i="1"/>
  <c r="CU223" i="1"/>
  <c r="DT222" i="1"/>
  <c r="DS222" i="1"/>
  <c r="DR222" i="1"/>
  <c r="DQ222" i="1"/>
  <c r="DP222" i="1"/>
  <c r="DO222" i="1"/>
  <c r="DN222" i="1"/>
  <c r="DM222" i="1"/>
  <c r="DL222" i="1"/>
  <c r="DK222" i="1"/>
  <c r="DJ222" i="1"/>
  <c r="DI222" i="1"/>
  <c r="CU222" i="1"/>
  <c r="DT221" i="1"/>
  <c r="DS221" i="1"/>
  <c r="DR221" i="1"/>
  <c r="DQ221" i="1"/>
  <c r="DP221" i="1"/>
  <c r="DO221" i="1"/>
  <c r="DN221" i="1"/>
  <c r="DM221" i="1"/>
  <c r="DL221" i="1"/>
  <c r="DK221" i="1"/>
  <c r="DJ221" i="1"/>
  <c r="DI221" i="1"/>
  <c r="CU221" i="1"/>
  <c r="DT220" i="1"/>
  <c r="DS220" i="1"/>
  <c r="DR220" i="1"/>
  <c r="DQ220" i="1"/>
  <c r="DP220" i="1"/>
  <c r="DO220" i="1"/>
  <c r="DN220" i="1"/>
  <c r="DM220" i="1"/>
  <c r="DL220" i="1"/>
  <c r="DK220" i="1"/>
  <c r="DJ220" i="1"/>
  <c r="DI220" i="1"/>
  <c r="CU220" i="1"/>
  <c r="DT219" i="1"/>
  <c r="DS219" i="1"/>
  <c r="DR219" i="1"/>
  <c r="DQ219" i="1"/>
  <c r="DP219" i="1"/>
  <c r="DO219" i="1"/>
  <c r="DN219" i="1"/>
  <c r="DM219" i="1"/>
  <c r="DL219" i="1"/>
  <c r="DK219" i="1"/>
  <c r="DJ219" i="1"/>
  <c r="DI219" i="1"/>
  <c r="CU219" i="1"/>
  <c r="DT218" i="1"/>
  <c r="DS218" i="1"/>
  <c r="DR218" i="1"/>
  <c r="DQ218" i="1"/>
  <c r="DP218" i="1"/>
  <c r="DO218" i="1"/>
  <c r="DN218" i="1"/>
  <c r="DM218" i="1"/>
  <c r="DL218" i="1"/>
  <c r="DK218" i="1"/>
  <c r="DJ218" i="1"/>
  <c r="DI218" i="1"/>
  <c r="CU218" i="1"/>
  <c r="DT217" i="1"/>
  <c r="DS217" i="1"/>
  <c r="DR217" i="1"/>
  <c r="DQ217" i="1"/>
  <c r="DP217" i="1"/>
  <c r="DO217" i="1"/>
  <c r="DN217" i="1"/>
  <c r="DM217" i="1"/>
  <c r="DL217" i="1"/>
  <c r="DK217" i="1"/>
  <c r="DJ217" i="1"/>
  <c r="DI217" i="1"/>
  <c r="CU217" i="1"/>
  <c r="DT216" i="1"/>
  <c r="DS216" i="1"/>
  <c r="DR216" i="1"/>
  <c r="DQ216" i="1"/>
  <c r="DP216" i="1"/>
  <c r="DO216" i="1"/>
  <c r="DN216" i="1"/>
  <c r="DM216" i="1"/>
  <c r="DL216" i="1"/>
  <c r="DK216" i="1"/>
  <c r="DJ216" i="1"/>
  <c r="DI216" i="1"/>
  <c r="CU216" i="1"/>
  <c r="DT215" i="1"/>
  <c r="DS215" i="1"/>
  <c r="DR215" i="1"/>
  <c r="DQ215" i="1"/>
  <c r="DP215" i="1"/>
  <c r="DO215" i="1"/>
  <c r="DN215" i="1"/>
  <c r="DM215" i="1"/>
  <c r="DL215" i="1"/>
  <c r="DK215" i="1"/>
  <c r="DJ215" i="1"/>
  <c r="DI215" i="1"/>
  <c r="CU215" i="1"/>
  <c r="DT214" i="1"/>
  <c r="DS214" i="1"/>
  <c r="DR214" i="1"/>
  <c r="DQ214" i="1"/>
  <c r="DP214" i="1"/>
  <c r="DO214" i="1"/>
  <c r="DN214" i="1"/>
  <c r="DM214" i="1"/>
  <c r="DL214" i="1"/>
  <c r="DK214" i="1"/>
  <c r="DJ214" i="1"/>
  <c r="DI214" i="1"/>
  <c r="CU214" i="1"/>
  <c r="DT213" i="1"/>
  <c r="DS213" i="1"/>
  <c r="DR213" i="1"/>
  <c r="DQ213" i="1"/>
  <c r="DP213" i="1"/>
  <c r="DO213" i="1"/>
  <c r="DN213" i="1"/>
  <c r="DM213" i="1"/>
  <c r="DL213" i="1"/>
  <c r="DK213" i="1"/>
  <c r="DJ213" i="1"/>
  <c r="DI213" i="1"/>
  <c r="CU213" i="1"/>
  <c r="DT212" i="1"/>
  <c r="DS212" i="1"/>
  <c r="DR212" i="1"/>
  <c r="DQ212" i="1"/>
  <c r="DP212" i="1"/>
  <c r="DO212" i="1"/>
  <c r="DN212" i="1"/>
  <c r="DM212" i="1"/>
  <c r="DL212" i="1"/>
  <c r="DK212" i="1"/>
  <c r="DJ212" i="1"/>
  <c r="DI212" i="1"/>
  <c r="CU212" i="1"/>
  <c r="DT211" i="1"/>
  <c r="DS211" i="1"/>
  <c r="DR211" i="1"/>
  <c r="DQ211" i="1"/>
  <c r="DP211" i="1"/>
  <c r="DO211" i="1"/>
  <c r="DN211" i="1"/>
  <c r="DM211" i="1"/>
  <c r="DL211" i="1"/>
  <c r="DK211" i="1"/>
  <c r="DJ211" i="1"/>
  <c r="DI211" i="1"/>
  <c r="CU211" i="1"/>
  <c r="DT210" i="1"/>
  <c r="DS210" i="1"/>
  <c r="DR210" i="1"/>
  <c r="DQ210" i="1"/>
  <c r="DP210" i="1"/>
  <c r="DO210" i="1"/>
  <c r="DN210" i="1"/>
  <c r="DM210" i="1"/>
  <c r="DL210" i="1"/>
  <c r="DK210" i="1"/>
  <c r="DJ210" i="1"/>
  <c r="DI210" i="1"/>
  <c r="CU210" i="1"/>
  <c r="DT209" i="1"/>
  <c r="DS209" i="1"/>
  <c r="DR209" i="1"/>
  <c r="DQ209" i="1"/>
  <c r="DP209" i="1"/>
  <c r="DO209" i="1"/>
  <c r="DN209" i="1"/>
  <c r="DM209" i="1"/>
  <c r="DL209" i="1"/>
  <c r="DK209" i="1"/>
  <c r="DJ209" i="1"/>
  <c r="DI209" i="1"/>
  <c r="CU209" i="1"/>
  <c r="DT208" i="1"/>
  <c r="DS208" i="1"/>
  <c r="DR208" i="1"/>
  <c r="DQ208" i="1"/>
  <c r="DP208" i="1"/>
  <c r="DO208" i="1"/>
  <c r="DN208" i="1"/>
  <c r="DM208" i="1"/>
  <c r="DL208" i="1"/>
  <c r="DK208" i="1"/>
  <c r="DJ208" i="1"/>
  <c r="DI208" i="1"/>
  <c r="CU208" i="1"/>
  <c r="DT207" i="1"/>
  <c r="DS207" i="1"/>
  <c r="DR207" i="1"/>
  <c r="DQ207" i="1"/>
  <c r="DP207" i="1"/>
  <c r="DO207" i="1"/>
  <c r="DN207" i="1"/>
  <c r="DM207" i="1"/>
  <c r="DL207" i="1"/>
  <c r="DK207" i="1"/>
  <c r="DJ207" i="1"/>
  <c r="DI207" i="1"/>
  <c r="CU207" i="1"/>
  <c r="DT206" i="1"/>
  <c r="DS206" i="1"/>
  <c r="DR206" i="1"/>
  <c r="DQ206" i="1"/>
  <c r="DP206" i="1"/>
  <c r="DO206" i="1"/>
  <c r="DN206" i="1"/>
  <c r="DM206" i="1"/>
  <c r="DL206" i="1"/>
  <c r="DK206" i="1"/>
  <c r="DJ206" i="1"/>
  <c r="DI206" i="1"/>
  <c r="CU206" i="1"/>
  <c r="DT205" i="1"/>
  <c r="DS205" i="1"/>
  <c r="DR205" i="1"/>
  <c r="DQ205" i="1"/>
  <c r="DP205" i="1"/>
  <c r="DO205" i="1"/>
  <c r="DN205" i="1"/>
  <c r="DM205" i="1"/>
  <c r="DL205" i="1"/>
  <c r="DK205" i="1"/>
  <c r="DJ205" i="1"/>
  <c r="DI205" i="1"/>
  <c r="CU205" i="1"/>
  <c r="DT204" i="1"/>
  <c r="DS204" i="1"/>
  <c r="DR204" i="1"/>
  <c r="DQ204" i="1"/>
  <c r="DP204" i="1"/>
  <c r="DO204" i="1"/>
  <c r="DN204" i="1"/>
  <c r="DM204" i="1"/>
  <c r="DL204" i="1"/>
  <c r="DK204" i="1"/>
  <c r="DJ204" i="1"/>
  <c r="DI204" i="1"/>
  <c r="CU204" i="1"/>
  <c r="DT203" i="1"/>
  <c r="DS203" i="1"/>
  <c r="DR203" i="1"/>
  <c r="DQ203" i="1"/>
  <c r="DP203" i="1"/>
  <c r="DO203" i="1"/>
  <c r="DN203" i="1"/>
  <c r="DM203" i="1"/>
  <c r="DL203" i="1"/>
  <c r="DK203" i="1"/>
  <c r="DJ203" i="1"/>
  <c r="DI203" i="1"/>
  <c r="CU203" i="1"/>
  <c r="DT202" i="1"/>
  <c r="DS202" i="1"/>
  <c r="DR202" i="1"/>
  <c r="DQ202" i="1"/>
  <c r="DP202" i="1"/>
  <c r="DO202" i="1"/>
  <c r="DN202" i="1"/>
  <c r="DM202" i="1"/>
  <c r="DL202" i="1"/>
  <c r="DK202" i="1"/>
  <c r="DJ202" i="1"/>
  <c r="DI202" i="1"/>
  <c r="CU202" i="1"/>
  <c r="DT201" i="1"/>
  <c r="DS201" i="1"/>
  <c r="DR201" i="1"/>
  <c r="DQ201" i="1"/>
  <c r="DP201" i="1"/>
  <c r="DO201" i="1"/>
  <c r="DN201" i="1"/>
  <c r="DM201" i="1"/>
  <c r="DL201" i="1"/>
  <c r="DK201" i="1"/>
  <c r="DJ201" i="1"/>
  <c r="DI201" i="1"/>
  <c r="CU201" i="1"/>
  <c r="DT200" i="1"/>
  <c r="DS200" i="1"/>
  <c r="DR200" i="1"/>
  <c r="DQ200" i="1"/>
  <c r="DP200" i="1"/>
  <c r="DO200" i="1"/>
  <c r="DN200" i="1"/>
  <c r="DM200" i="1"/>
  <c r="DL200" i="1"/>
  <c r="DK200" i="1"/>
  <c r="DJ200" i="1"/>
  <c r="DI200" i="1"/>
  <c r="CU200" i="1"/>
  <c r="DT199" i="1"/>
  <c r="DS199" i="1"/>
  <c r="DR199" i="1"/>
  <c r="DQ199" i="1"/>
  <c r="DP199" i="1"/>
  <c r="DO199" i="1"/>
  <c r="DN199" i="1"/>
  <c r="DM199" i="1"/>
  <c r="DL199" i="1"/>
  <c r="DK199" i="1"/>
  <c r="DJ199" i="1"/>
  <c r="DI199" i="1"/>
  <c r="CU199" i="1"/>
  <c r="DT198" i="1"/>
  <c r="DS198" i="1"/>
  <c r="DR198" i="1"/>
  <c r="DQ198" i="1"/>
  <c r="DP198" i="1"/>
  <c r="DO198" i="1"/>
  <c r="DN198" i="1"/>
  <c r="DM198" i="1"/>
  <c r="DL198" i="1"/>
  <c r="DK198" i="1"/>
  <c r="DJ198" i="1"/>
  <c r="DI198" i="1"/>
  <c r="CU198" i="1"/>
  <c r="DT197" i="1"/>
  <c r="DS197" i="1"/>
  <c r="DR197" i="1"/>
  <c r="DQ197" i="1"/>
  <c r="DP197" i="1"/>
  <c r="DO197" i="1"/>
  <c r="DN197" i="1"/>
  <c r="DM197" i="1"/>
  <c r="DL197" i="1"/>
  <c r="DK197" i="1"/>
  <c r="DJ197" i="1"/>
  <c r="DI197" i="1"/>
  <c r="CU197" i="1"/>
  <c r="DT196" i="1"/>
  <c r="DS196" i="1"/>
  <c r="DR196" i="1"/>
  <c r="DQ196" i="1"/>
  <c r="DP196" i="1"/>
  <c r="DO196" i="1"/>
  <c r="DN196" i="1"/>
  <c r="DM196" i="1"/>
  <c r="DL196" i="1"/>
  <c r="DK196" i="1"/>
  <c r="DJ196" i="1"/>
  <c r="DI196" i="1"/>
  <c r="CU196" i="1"/>
  <c r="DT195" i="1"/>
  <c r="DS195" i="1"/>
  <c r="DR195" i="1"/>
  <c r="DQ195" i="1"/>
  <c r="DP195" i="1"/>
  <c r="DO195" i="1"/>
  <c r="DN195" i="1"/>
  <c r="DM195" i="1"/>
  <c r="DL195" i="1"/>
  <c r="DK195" i="1"/>
  <c r="DJ195" i="1"/>
  <c r="DI195" i="1"/>
  <c r="CU195" i="1"/>
  <c r="DT194" i="1"/>
  <c r="DS194" i="1"/>
  <c r="DR194" i="1"/>
  <c r="DQ194" i="1"/>
  <c r="DP194" i="1"/>
  <c r="DO194" i="1"/>
  <c r="DN194" i="1"/>
  <c r="DM194" i="1"/>
  <c r="DL194" i="1"/>
  <c r="DK194" i="1"/>
  <c r="DJ194" i="1"/>
  <c r="DI194" i="1"/>
  <c r="CU194" i="1"/>
  <c r="DT193" i="1"/>
  <c r="DS193" i="1"/>
  <c r="DR193" i="1"/>
  <c r="DQ193" i="1"/>
  <c r="DP193" i="1"/>
  <c r="DO193" i="1"/>
  <c r="DN193" i="1"/>
  <c r="DM193" i="1"/>
  <c r="DL193" i="1"/>
  <c r="DK193" i="1"/>
  <c r="DJ193" i="1"/>
  <c r="DI193" i="1"/>
  <c r="CU193" i="1"/>
  <c r="DT192" i="1"/>
  <c r="DS192" i="1"/>
  <c r="DR192" i="1"/>
  <c r="DQ192" i="1"/>
  <c r="DP192" i="1"/>
  <c r="DO192" i="1"/>
  <c r="DN192" i="1"/>
  <c r="DM192" i="1"/>
  <c r="DL192" i="1"/>
  <c r="DK192" i="1"/>
  <c r="DJ192" i="1"/>
  <c r="DI192" i="1"/>
  <c r="CU192" i="1"/>
  <c r="DT191" i="1"/>
  <c r="DS191" i="1"/>
  <c r="DR191" i="1"/>
  <c r="DQ191" i="1"/>
  <c r="DP191" i="1"/>
  <c r="DO191" i="1"/>
  <c r="DN191" i="1"/>
  <c r="DM191" i="1"/>
  <c r="DL191" i="1"/>
  <c r="DK191" i="1"/>
  <c r="DJ191" i="1"/>
  <c r="DI191" i="1"/>
  <c r="CU191" i="1"/>
  <c r="DT190" i="1"/>
  <c r="DS190" i="1"/>
  <c r="DR190" i="1"/>
  <c r="DQ190" i="1"/>
  <c r="DP190" i="1"/>
  <c r="DO190" i="1"/>
  <c r="DN190" i="1"/>
  <c r="DM190" i="1"/>
  <c r="DL190" i="1"/>
  <c r="DK190" i="1"/>
  <c r="DJ190" i="1"/>
  <c r="DI190" i="1"/>
  <c r="CU190" i="1"/>
  <c r="DT189" i="1"/>
  <c r="DS189" i="1"/>
  <c r="DR189" i="1"/>
  <c r="DQ189" i="1"/>
  <c r="DP189" i="1"/>
  <c r="DO189" i="1"/>
  <c r="DN189" i="1"/>
  <c r="DM189" i="1"/>
  <c r="DL189" i="1"/>
  <c r="DK189" i="1"/>
  <c r="DJ189" i="1"/>
  <c r="DI189" i="1"/>
  <c r="CU189" i="1"/>
  <c r="DT188" i="1"/>
  <c r="DS188" i="1"/>
  <c r="DR188" i="1"/>
  <c r="DQ188" i="1"/>
  <c r="DP188" i="1"/>
  <c r="DO188" i="1"/>
  <c r="DN188" i="1"/>
  <c r="DM188" i="1"/>
  <c r="DL188" i="1"/>
  <c r="DK188" i="1"/>
  <c r="DJ188" i="1"/>
  <c r="DI188" i="1"/>
  <c r="CU188" i="1"/>
  <c r="DT187" i="1"/>
  <c r="DS187" i="1"/>
  <c r="DR187" i="1"/>
  <c r="DQ187" i="1"/>
  <c r="DP187" i="1"/>
  <c r="DO187" i="1"/>
  <c r="DN187" i="1"/>
  <c r="DM187" i="1"/>
  <c r="DL187" i="1"/>
  <c r="DK187" i="1"/>
  <c r="DJ187" i="1"/>
  <c r="DI187" i="1"/>
  <c r="CU187" i="1"/>
  <c r="DT186" i="1"/>
  <c r="DS186" i="1"/>
  <c r="DR186" i="1"/>
  <c r="DQ186" i="1"/>
  <c r="DP186" i="1"/>
  <c r="DO186" i="1"/>
  <c r="DN186" i="1"/>
  <c r="DM186" i="1"/>
  <c r="DL186" i="1"/>
  <c r="DK186" i="1"/>
  <c r="DJ186" i="1"/>
  <c r="DI186" i="1"/>
  <c r="CU186" i="1"/>
  <c r="DT185" i="1"/>
  <c r="DS185" i="1"/>
  <c r="DR185" i="1"/>
  <c r="DQ185" i="1"/>
  <c r="DP185" i="1"/>
  <c r="DO185" i="1"/>
  <c r="DN185" i="1"/>
  <c r="DM185" i="1"/>
  <c r="DL185" i="1"/>
  <c r="DK185" i="1"/>
  <c r="DJ185" i="1"/>
  <c r="DI185" i="1"/>
  <c r="CU185" i="1"/>
  <c r="DT184" i="1"/>
  <c r="DS184" i="1"/>
  <c r="DR184" i="1"/>
  <c r="DQ184" i="1"/>
  <c r="DP184" i="1"/>
  <c r="DO184" i="1"/>
  <c r="DN184" i="1"/>
  <c r="DM184" i="1"/>
  <c r="DL184" i="1"/>
  <c r="DK184" i="1"/>
  <c r="DJ184" i="1"/>
  <c r="DI184" i="1"/>
  <c r="CU184" i="1"/>
  <c r="DT183" i="1"/>
  <c r="DS183" i="1"/>
  <c r="DR183" i="1"/>
  <c r="DQ183" i="1"/>
  <c r="DP183" i="1"/>
  <c r="DO183" i="1"/>
  <c r="DN183" i="1"/>
  <c r="DM183" i="1"/>
  <c r="DL183" i="1"/>
  <c r="DK183" i="1"/>
  <c r="DJ183" i="1"/>
  <c r="DI183" i="1"/>
  <c r="CU183" i="1"/>
  <c r="DT182" i="1"/>
  <c r="DS182" i="1"/>
  <c r="DR182" i="1"/>
  <c r="DQ182" i="1"/>
  <c r="DP182" i="1"/>
  <c r="DO182" i="1"/>
  <c r="DN182" i="1"/>
  <c r="DM182" i="1"/>
  <c r="DL182" i="1"/>
  <c r="DK182" i="1"/>
  <c r="DJ182" i="1"/>
  <c r="DI182" i="1"/>
  <c r="CU182" i="1"/>
  <c r="DT181" i="1"/>
  <c r="DS181" i="1"/>
  <c r="DR181" i="1"/>
  <c r="DQ181" i="1"/>
  <c r="DP181" i="1"/>
  <c r="DO181" i="1"/>
  <c r="DN181" i="1"/>
  <c r="DM181" i="1"/>
  <c r="DL181" i="1"/>
  <c r="DK181" i="1"/>
  <c r="DJ181" i="1"/>
  <c r="DI181" i="1"/>
  <c r="CU181" i="1"/>
  <c r="DT180" i="1"/>
  <c r="DS180" i="1"/>
  <c r="DR180" i="1"/>
  <c r="DQ180" i="1"/>
  <c r="DP180" i="1"/>
  <c r="DO180" i="1"/>
  <c r="DN180" i="1"/>
  <c r="DM180" i="1"/>
  <c r="DL180" i="1"/>
  <c r="DK180" i="1"/>
  <c r="DJ180" i="1"/>
  <c r="DI180" i="1"/>
  <c r="CU180" i="1"/>
  <c r="DT179" i="1"/>
  <c r="DS179" i="1"/>
  <c r="DR179" i="1"/>
  <c r="DQ179" i="1"/>
  <c r="DP179" i="1"/>
  <c r="DO179" i="1"/>
  <c r="DN179" i="1"/>
  <c r="DM179" i="1"/>
  <c r="DL179" i="1"/>
  <c r="DK179" i="1"/>
  <c r="DJ179" i="1"/>
  <c r="DI179" i="1"/>
  <c r="CU179" i="1"/>
  <c r="DT178" i="1"/>
  <c r="DS178" i="1"/>
  <c r="DR178" i="1"/>
  <c r="DQ178" i="1"/>
  <c r="DP178" i="1"/>
  <c r="DO178" i="1"/>
  <c r="DN178" i="1"/>
  <c r="DM178" i="1"/>
  <c r="DL178" i="1"/>
  <c r="DK178" i="1"/>
  <c r="DJ178" i="1"/>
  <c r="DI178" i="1"/>
  <c r="CU178" i="1"/>
  <c r="DT177" i="1"/>
  <c r="DS177" i="1"/>
  <c r="DR177" i="1"/>
  <c r="DQ177" i="1"/>
  <c r="DP177" i="1"/>
  <c r="DO177" i="1"/>
  <c r="DN177" i="1"/>
  <c r="DM177" i="1"/>
  <c r="DL177" i="1"/>
  <c r="DK177" i="1"/>
  <c r="DJ177" i="1"/>
  <c r="DI177" i="1"/>
  <c r="CU177" i="1"/>
  <c r="DT176" i="1"/>
  <c r="DS176" i="1"/>
  <c r="DR176" i="1"/>
  <c r="DQ176" i="1"/>
  <c r="DP176" i="1"/>
  <c r="DO176" i="1"/>
  <c r="DN176" i="1"/>
  <c r="DM176" i="1"/>
  <c r="DL176" i="1"/>
  <c r="DK176" i="1"/>
  <c r="DJ176" i="1"/>
  <c r="DI176" i="1"/>
  <c r="CU176" i="1"/>
  <c r="DT175" i="1"/>
  <c r="DS175" i="1"/>
  <c r="DR175" i="1"/>
  <c r="DQ175" i="1"/>
  <c r="DP175" i="1"/>
  <c r="DO175" i="1"/>
  <c r="DN175" i="1"/>
  <c r="DM175" i="1"/>
  <c r="DL175" i="1"/>
  <c r="DK175" i="1"/>
  <c r="DJ175" i="1"/>
  <c r="DI175" i="1"/>
  <c r="CU175" i="1"/>
  <c r="DT174" i="1"/>
  <c r="DS174" i="1"/>
  <c r="DR174" i="1"/>
  <c r="DQ174" i="1"/>
  <c r="DP174" i="1"/>
  <c r="DO174" i="1"/>
  <c r="DN174" i="1"/>
  <c r="DM174" i="1"/>
  <c r="DL174" i="1"/>
  <c r="DK174" i="1"/>
  <c r="DJ174" i="1"/>
  <c r="DI174" i="1"/>
  <c r="CU174" i="1"/>
  <c r="DT173" i="1"/>
  <c r="DS173" i="1"/>
  <c r="DR173" i="1"/>
  <c r="DQ173" i="1"/>
  <c r="DP173" i="1"/>
  <c r="DO173" i="1"/>
  <c r="DN173" i="1"/>
  <c r="DM173" i="1"/>
  <c r="DL173" i="1"/>
  <c r="DK173" i="1"/>
  <c r="DJ173" i="1"/>
  <c r="DI173" i="1"/>
  <c r="CU173" i="1"/>
  <c r="DT172" i="1"/>
  <c r="DS172" i="1"/>
  <c r="DR172" i="1"/>
  <c r="DQ172" i="1"/>
  <c r="DP172" i="1"/>
  <c r="DO172" i="1"/>
  <c r="DN172" i="1"/>
  <c r="DM172" i="1"/>
  <c r="DL172" i="1"/>
  <c r="DK172" i="1"/>
  <c r="DJ172" i="1"/>
  <c r="DI172" i="1"/>
  <c r="CU172" i="1"/>
  <c r="DT171" i="1"/>
  <c r="DS171" i="1"/>
  <c r="DR171" i="1"/>
  <c r="DQ171" i="1"/>
  <c r="DP171" i="1"/>
  <c r="DO171" i="1"/>
  <c r="DN171" i="1"/>
  <c r="DM171" i="1"/>
  <c r="DL171" i="1"/>
  <c r="DK171" i="1"/>
  <c r="DJ171" i="1"/>
  <c r="DI171" i="1"/>
  <c r="CU171" i="1"/>
  <c r="DT170" i="1"/>
  <c r="DS170" i="1"/>
  <c r="DR170" i="1"/>
  <c r="DQ170" i="1"/>
  <c r="DP170" i="1"/>
  <c r="DO170" i="1"/>
  <c r="DN170" i="1"/>
  <c r="DM170" i="1"/>
  <c r="DL170" i="1"/>
  <c r="DK170" i="1"/>
  <c r="DJ170" i="1"/>
  <c r="DI170" i="1"/>
  <c r="CU170" i="1"/>
  <c r="DT169" i="1"/>
  <c r="DS169" i="1"/>
  <c r="DR169" i="1"/>
  <c r="DQ169" i="1"/>
  <c r="DP169" i="1"/>
  <c r="DO169" i="1"/>
  <c r="DN169" i="1"/>
  <c r="DM169" i="1"/>
  <c r="DL169" i="1"/>
  <c r="DK169" i="1"/>
  <c r="DJ169" i="1"/>
  <c r="DI169" i="1"/>
  <c r="CU169" i="1"/>
  <c r="DT168" i="1"/>
  <c r="DS168" i="1"/>
  <c r="DR168" i="1"/>
  <c r="DQ168" i="1"/>
  <c r="DP168" i="1"/>
  <c r="DO168" i="1"/>
  <c r="DN168" i="1"/>
  <c r="DM168" i="1"/>
  <c r="DL168" i="1"/>
  <c r="DK168" i="1"/>
  <c r="DJ168" i="1"/>
  <c r="DI168" i="1"/>
  <c r="CU168" i="1"/>
  <c r="DT167" i="1"/>
  <c r="DS167" i="1"/>
  <c r="DR167" i="1"/>
  <c r="DQ167" i="1"/>
  <c r="DP167" i="1"/>
  <c r="DO167" i="1"/>
  <c r="DN167" i="1"/>
  <c r="DM167" i="1"/>
  <c r="DL167" i="1"/>
  <c r="DK167" i="1"/>
  <c r="DJ167" i="1"/>
  <c r="DI167" i="1"/>
  <c r="CU167" i="1"/>
  <c r="DT166" i="1"/>
  <c r="DS166" i="1"/>
  <c r="DR166" i="1"/>
  <c r="DQ166" i="1"/>
  <c r="DP166" i="1"/>
  <c r="DO166" i="1"/>
  <c r="DN166" i="1"/>
  <c r="DM166" i="1"/>
  <c r="DL166" i="1"/>
  <c r="DK166" i="1"/>
  <c r="DJ166" i="1"/>
  <c r="DI166" i="1"/>
  <c r="CU166" i="1"/>
  <c r="DT165" i="1"/>
  <c r="DS165" i="1"/>
  <c r="DR165" i="1"/>
  <c r="DQ165" i="1"/>
  <c r="DP165" i="1"/>
  <c r="DO165" i="1"/>
  <c r="DN165" i="1"/>
  <c r="DM165" i="1"/>
  <c r="DL165" i="1"/>
  <c r="DK165" i="1"/>
  <c r="DJ165" i="1"/>
  <c r="DI165" i="1"/>
  <c r="CU165" i="1"/>
  <c r="DT164" i="1"/>
  <c r="DS164" i="1"/>
  <c r="DR164" i="1"/>
  <c r="DQ164" i="1"/>
  <c r="DP164" i="1"/>
  <c r="DO164" i="1"/>
  <c r="DN164" i="1"/>
  <c r="DM164" i="1"/>
  <c r="DL164" i="1"/>
  <c r="DK164" i="1"/>
  <c r="DJ164" i="1"/>
  <c r="DI164" i="1"/>
  <c r="CU164" i="1"/>
  <c r="DT163" i="1"/>
  <c r="DS163" i="1"/>
  <c r="DR163" i="1"/>
  <c r="DQ163" i="1"/>
  <c r="DP163" i="1"/>
  <c r="DO163" i="1"/>
  <c r="DN163" i="1"/>
  <c r="DM163" i="1"/>
  <c r="DL163" i="1"/>
  <c r="DK163" i="1"/>
  <c r="DJ163" i="1"/>
  <c r="DI163" i="1"/>
  <c r="CU163" i="1"/>
  <c r="DT162" i="1"/>
  <c r="DS162" i="1"/>
  <c r="DR162" i="1"/>
  <c r="DQ162" i="1"/>
  <c r="DP162" i="1"/>
  <c r="DO162" i="1"/>
  <c r="DN162" i="1"/>
  <c r="DM162" i="1"/>
  <c r="DL162" i="1"/>
  <c r="DK162" i="1"/>
  <c r="DJ162" i="1"/>
  <c r="DI162" i="1"/>
  <c r="CU162" i="1"/>
  <c r="DT161" i="1"/>
  <c r="DS161" i="1"/>
  <c r="DR161" i="1"/>
  <c r="DQ161" i="1"/>
  <c r="DP161" i="1"/>
  <c r="DO161" i="1"/>
  <c r="DN161" i="1"/>
  <c r="DM161" i="1"/>
  <c r="DL161" i="1"/>
  <c r="DK161" i="1"/>
  <c r="DJ161" i="1"/>
  <c r="DI161" i="1"/>
  <c r="CU161" i="1"/>
  <c r="DT160" i="1"/>
  <c r="DS160" i="1"/>
  <c r="DR160" i="1"/>
  <c r="DQ160" i="1"/>
  <c r="DP160" i="1"/>
  <c r="DO160" i="1"/>
  <c r="DN160" i="1"/>
  <c r="DM160" i="1"/>
  <c r="DL160" i="1"/>
  <c r="DK160" i="1"/>
  <c r="DJ160" i="1"/>
  <c r="DI160" i="1"/>
  <c r="CU160" i="1"/>
  <c r="DT159" i="1"/>
  <c r="DS159" i="1"/>
  <c r="DR159" i="1"/>
  <c r="DQ159" i="1"/>
  <c r="DP159" i="1"/>
  <c r="DO159" i="1"/>
  <c r="DN159" i="1"/>
  <c r="DM159" i="1"/>
  <c r="DL159" i="1"/>
  <c r="DK159" i="1"/>
  <c r="DJ159" i="1"/>
  <c r="DI159" i="1"/>
  <c r="CU159" i="1"/>
  <c r="DT158" i="1"/>
  <c r="DS158" i="1"/>
  <c r="DR158" i="1"/>
  <c r="DQ158" i="1"/>
  <c r="DP158" i="1"/>
  <c r="DO158" i="1"/>
  <c r="DN158" i="1"/>
  <c r="DM158" i="1"/>
  <c r="DL158" i="1"/>
  <c r="DK158" i="1"/>
  <c r="DJ158" i="1"/>
  <c r="DI158" i="1"/>
  <c r="CU158" i="1"/>
  <c r="DT157" i="1"/>
  <c r="DS157" i="1"/>
  <c r="DR157" i="1"/>
  <c r="DQ157" i="1"/>
  <c r="DP157" i="1"/>
  <c r="DO157" i="1"/>
  <c r="DN157" i="1"/>
  <c r="DM157" i="1"/>
  <c r="DL157" i="1"/>
  <c r="DK157" i="1"/>
  <c r="DJ157" i="1"/>
  <c r="DI157" i="1"/>
  <c r="CU157" i="1"/>
  <c r="DT156" i="1"/>
  <c r="DS156" i="1"/>
  <c r="DR156" i="1"/>
  <c r="DQ156" i="1"/>
  <c r="DP156" i="1"/>
  <c r="DO156" i="1"/>
  <c r="DN156" i="1"/>
  <c r="DM156" i="1"/>
  <c r="DL156" i="1"/>
  <c r="DK156" i="1"/>
  <c r="DJ156" i="1"/>
  <c r="DI156" i="1"/>
  <c r="CU156" i="1"/>
  <c r="DT155" i="1"/>
  <c r="DS155" i="1"/>
  <c r="DR155" i="1"/>
  <c r="DQ155" i="1"/>
  <c r="DP155" i="1"/>
  <c r="DO155" i="1"/>
  <c r="DN155" i="1"/>
  <c r="DM155" i="1"/>
  <c r="DL155" i="1"/>
  <c r="DK155" i="1"/>
  <c r="DJ155" i="1"/>
  <c r="DI155" i="1"/>
  <c r="CU155" i="1"/>
  <c r="DT154" i="1"/>
  <c r="DS154" i="1"/>
  <c r="DR154" i="1"/>
  <c r="DQ154" i="1"/>
  <c r="DP154" i="1"/>
  <c r="DO154" i="1"/>
  <c r="DN154" i="1"/>
  <c r="DM154" i="1"/>
  <c r="DL154" i="1"/>
  <c r="DK154" i="1"/>
  <c r="DJ154" i="1"/>
  <c r="DI154" i="1"/>
  <c r="CU154" i="1"/>
  <c r="DT153" i="1"/>
  <c r="DS153" i="1"/>
  <c r="DR153" i="1"/>
  <c r="DQ153" i="1"/>
  <c r="DP153" i="1"/>
  <c r="DO153" i="1"/>
  <c r="DN153" i="1"/>
  <c r="DM153" i="1"/>
  <c r="DL153" i="1"/>
  <c r="DK153" i="1"/>
  <c r="DJ153" i="1"/>
  <c r="DI153" i="1"/>
  <c r="CU153" i="1"/>
  <c r="DT152" i="1"/>
  <c r="DS152" i="1"/>
  <c r="DR152" i="1"/>
  <c r="DQ152" i="1"/>
  <c r="DP152" i="1"/>
  <c r="DO152" i="1"/>
  <c r="DN152" i="1"/>
  <c r="DM152" i="1"/>
  <c r="DL152" i="1"/>
  <c r="DK152" i="1"/>
  <c r="DJ152" i="1"/>
  <c r="DI152" i="1"/>
  <c r="CU152" i="1"/>
  <c r="DT151" i="1"/>
  <c r="DS151" i="1"/>
  <c r="DR151" i="1"/>
  <c r="DQ151" i="1"/>
  <c r="DP151" i="1"/>
  <c r="DO151" i="1"/>
  <c r="DN151" i="1"/>
  <c r="DM151" i="1"/>
  <c r="DL151" i="1"/>
  <c r="DK151" i="1"/>
  <c r="DJ151" i="1"/>
  <c r="DI151" i="1"/>
  <c r="CU151" i="1"/>
  <c r="DT150" i="1"/>
  <c r="DS150" i="1"/>
  <c r="DR150" i="1"/>
  <c r="DQ150" i="1"/>
  <c r="DP150" i="1"/>
  <c r="DO150" i="1"/>
  <c r="DN150" i="1"/>
  <c r="DM150" i="1"/>
  <c r="DL150" i="1"/>
  <c r="DK150" i="1"/>
  <c r="DJ150" i="1"/>
  <c r="DI150" i="1"/>
  <c r="CU150" i="1"/>
  <c r="DT149" i="1"/>
  <c r="DS149" i="1"/>
  <c r="DR149" i="1"/>
  <c r="DQ149" i="1"/>
  <c r="DP149" i="1"/>
  <c r="DO149" i="1"/>
  <c r="DN149" i="1"/>
  <c r="DM149" i="1"/>
  <c r="DL149" i="1"/>
  <c r="DK149" i="1"/>
  <c r="DJ149" i="1"/>
  <c r="DI149" i="1"/>
  <c r="CU149" i="1"/>
  <c r="DT148" i="1"/>
  <c r="DS148" i="1"/>
  <c r="DR148" i="1"/>
  <c r="DQ148" i="1"/>
  <c r="DP148" i="1"/>
  <c r="DO148" i="1"/>
  <c r="DN148" i="1"/>
  <c r="DM148" i="1"/>
  <c r="DL148" i="1"/>
  <c r="DK148" i="1"/>
  <c r="DJ148" i="1"/>
  <c r="DI148" i="1"/>
  <c r="CU148" i="1"/>
  <c r="DT147" i="1"/>
  <c r="DS147" i="1"/>
  <c r="DR147" i="1"/>
  <c r="DQ147" i="1"/>
  <c r="DP147" i="1"/>
  <c r="DO147" i="1"/>
  <c r="DN147" i="1"/>
  <c r="DM147" i="1"/>
  <c r="DL147" i="1"/>
  <c r="DK147" i="1"/>
  <c r="DJ147" i="1"/>
  <c r="DI147" i="1"/>
  <c r="CU147" i="1"/>
  <c r="DT146" i="1"/>
  <c r="DS146" i="1"/>
  <c r="DR146" i="1"/>
  <c r="DQ146" i="1"/>
  <c r="DP146" i="1"/>
  <c r="DO146" i="1"/>
  <c r="DN146" i="1"/>
  <c r="DM146" i="1"/>
  <c r="DL146" i="1"/>
  <c r="DK146" i="1"/>
  <c r="DJ146" i="1"/>
  <c r="DI146" i="1"/>
  <c r="CU146" i="1"/>
  <c r="DT145" i="1"/>
  <c r="DS145" i="1"/>
  <c r="DR145" i="1"/>
  <c r="DQ145" i="1"/>
  <c r="DP145" i="1"/>
  <c r="DO145" i="1"/>
  <c r="DN145" i="1"/>
  <c r="DM145" i="1"/>
  <c r="DL145" i="1"/>
  <c r="DK145" i="1"/>
  <c r="DJ145" i="1"/>
  <c r="DI145" i="1"/>
  <c r="CU145" i="1"/>
  <c r="DT144" i="1"/>
  <c r="DS144" i="1"/>
  <c r="DR144" i="1"/>
  <c r="DQ144" i="1"/>
  <c r="DP144" i="1"/>
  <c r="DO144" i="1"/>
  <c r="DN144" i="1"/>
  <c r="DM144" i="1"/>
  <c r="DL144" i="1"/>
  <c r="DK144" i="1"/>
  <c r="DJ144" i="1"/>
  <c r="DI144" i="1"/>
  <c r="CU144" i="1"/>
  <c r="DT143" i="1"/>
  <c r="DS143" i="1"/>
  <c r="DR143" i="1"/>
  <c r="DQ143" i="1"/>
  <c r="DP143" i="1"/>
  <c r="DO143" i="1"/>
  <c r="DN143" i="1"/>
  <c r="DM143" i="1"/>
  <c r="DL143" i="1"/>
  <c r="DK143" i="1"/>
  <c r="DJ143" i="1"/>
  <c r="DI143" i="1"/>
  <c r="CU143" i="1"/>
  <c r="DT142" i="1"/>
  <c r="DS142" i="1"/>
  <c r="DR142" i="1"/>
  <c r="DQ142" i="1"/>
  <c r="DP142" i="1"/>
  <c r="DO142" i="1"/>
  <c r="DN142" i="1"/>
  <c r="DM142" i="1"/>
  <c r="DL142" i="1"/>
  <c r="DK142" i="1"/>
  <c r="DJ142" i="1"/>
  <c r="DI142" i="1"/>
  <c r="CU142" i="1"/>
  <c r="DT141" i="1"/>
  <c r="DS141" i="1"/>
  <c r="DR141" i="1"/>
  <c r="DQ141" i="1"/>
  <c r="DP141" i="1"/>
  <c r="DO141" i="1"/>
  <c r="DN141" i="1"/>
  <c r="DM141" i="1"/>
  <c r="DL141" i="1"/>
  <c r="DK141" i="1"/>
  <c r="DJ141" i="1"/>
  <c r="DI141" i="1"/>
  <c r="CU141" i="1"/>
  <c r="DT140" i="1"/>
  <c r="DS140" i="1"/>
  <c r="DR140" i="1"/>
  <c r="DQ140" i="1"/>
  <c r="DP140" i="1"/>
  <c r="DO140" i="1"/>
  <c r="DN140" i="1"/>
  <c r="DM140" i="1"/>
  <c r="DL140" i="1"/>
  <c r="DK140" i="1"/>
  <c r="DJ140" i="1"/>
  <c r="DI140" i="1"/>
  <c r="CU140" i="1"/>
  <c r="DT139" i="1"/>
  <c r="DS139" i="1"/>
  <c r="DR139" i="1"/>
  <c r="DQ139" i="1"/>
  <c r="DP139" i="1"/>
  <c r="DO139" i="1"/>
  <c r="DN139" i="1"/>
  <c r="DM139" i="1"/>
  <c r="DL139" i="1"/>
  <c r="DK139" i="1"/>
  <c r="DJ139" i="1"/>
  <c r="DI139" i="1"/>
  <c r="CU139" i="1"/>
  <c r="DT138" i="1"/>
  <c r="DS138" i="1"/>
  <c r="DR138" i="1"/>
  <c r="DQ138" i="1"/>
  <c r="DP138" i="1"/>
  <c r="DO138" i="1"/>
  <c r="DN138" i="1"/>
  <c r="DM138" i="1"/>
  <c r="DL138" i="1"/>
  <c r="DK138" i="1"/>
  <c r="DJ138" i="1"/>
  <c r="DI138" i="1"/>
  <c r="CU138" i="1"/>
  <c r="DT137" i="1"/>
  <c r="DS137" i="1"/>
  <c r="DR137" i="1"/>
  <c r="DQ137" i="1"/>
  <c r="DP137" i="1"/>
  <c r="DO137" i="1"/>
  <c r="DN137" i="1"/>
  <c r="DM137" i="1"/>
  <c r="DL137" i="1"/>
  <c r="DK137" i="1"/>
  <c r="DJ137" i="1"/>
  <c r="DI137" i="1"/>
  <c r="CU137" i="1"/>
  <c r="DT136" i="1"/>
  <c r="DS136" i="1"/>
  <c r="DR136" i="1"/>
  <c r="DQ136" i="1"/>
  <c r="DP136" i="1"/>
  <c r="DO136" i="1"/>
  <c r="DN136" i="1"/>
  <c r="DM136" i="1"/>
  <c r="DL136" i="1"/>
  <c r="DK136" i="1"/>
  <c r="DJ136" i="1"/>
  <c r="DI136" i="1"/>
  <c r="CU136" i="1"/>
  <c r="DT135" i="1"/>
  <c r="DS135" i="1"/>
  <c r="DR135" i="1"/>
  <c r="DQ135" i="1"/>
  <c r="DP135" i="1"/>
  <c r="DO135" i="1"/>
  <c r="DN135" i="1"/>
  <c r="DM135" i="1"/>
  <c r="DL135" i="1"/>
  <c r="DK135" i="1"/>
  <c r="DJ135" i="1"/>
  <c r="DI135" i="1"/>
  <c r="CU135" i="1"/>
  <c r="DT134" i="1"/>
  <c r="DS134" i="1"/>
  <c r="DR134" i="1"/>
  <c r="DQ134" i="1"/>
  <c r="DP134" i="1"/>
  <c r="DO134" i="1"/>
  <c r="DN134" i="1"/>
  <c r="DM134" i="1"/>
  <c r="DL134" i="1"/>
  <c r="DK134" i="1"/>
  <c r="DJ134" i="1"/>
  <c r="DI134" i="1"/>
  <c r="CU134" i="1"/>
  <c r="DT133" i="1"/>
  <c r="DS133" i="1"/>
  <c r="DR133" i="1"/>
  <c r="DQ133" i="1"/>
  <c r="DP133" i="1"/>
  <c r="DO133" i="1"/>
  <c r="DN133" i="1"/>
  <c r="DM133" i="1"/>
  <c r="DL133" i="1"/>
  <c r="DK133" i="1"/>
  <c r="DJ133" i="1"/>
  <c r="DI133" i="1"/>
  <c r="CU133" i="1"/>
  <c r="DT132" i="1"/>
  <c r="DS132" i="1"/>
  <c r="DR132" i="1"/>
  <c r="DQ132" i="1"/>
  <c r="DP132" i="1"/>
  <c r="DO132" i="1"/>
  <c r="DN132" i="1"/>
  <c r="DM132" i="1"/>
  <c r="DL132" i="1"/>
  <c r="DK132" i="1"/>
  <c r="DJ132" i="1"/>
  <c r="DI132" i="1"/>
  <c r="CU132" i="1"/>
  <c r="DT131" i="1"/>
  <c r="DS131" i="1"/>
  <c r="DR131" i="1"/>
  <c r="DQ131" i="1"/>
  <c r="DP131" i="1"/>
  <c r="DO131" i="1"/>
  <c r="DN131" i="1"/>
  <c r="DM131" i="1"/>
  <c r="DL131" i="1"/>
  <c r="DK131" i="1"/>
  <c r="DJ131" i="1"/>
  <c r="DI131" i="1"/>
  <c r="CU131" i="1"/>
  <c r="DT130" i="1"/>
  <c r="DS130" i="1"/>
  <c r="DR130" i="1"/>
  <c r="DQ130" i="1"/>
  <c r="DP130" i="1"/>
  <c r="DO130" i="1"/>
  <c r="DN130" i="1"/>
  <c r="DM130" i="1"/>
  <c r="DL130" i="1"/>
  <c r="DK130" i="1"/>
  <c r="DJ130" i="1"/>
  <c r="DI130" i="1"/>
  <c r="CU130" i="1"/>
  <c r="DT129" i="1"/>
  <c r="DS129" i="1"/>
  <c r="DR129" i="1"/>
  <c r="DQ129" i="1"/>
  <c r="DP129" i="1"/>
  <c r="DO129" i="1"/>
  <c r="DN129" i="1"/>
  <c r="DM129" i="1"/>
  <c r="DL129" i="1"/>
  <c r="DK129" i="1"/>
  <c r="DJ129" i="1"/>
  <c r="DI129" i="1"/>
  <c r="CU129" i="1"/>
  <c r="DT128" i="1"/>
  <c r="DS128" i="1"/>
  <c r="DR128" i="1"/>
  <c r="DQ128" i="1"/>
  <c r="DP128" i="1"/>
  <c r="DO128" i="1"/>
  <c r="DN128" i="1"/>
  <c r="DM128" i="1"/>
  <c r="DL128" i="1"/>
  <c r="DK128" i="1"/>
  <c r="DJ128" i="1"/>
  <c r="DI128" i="1"/>
  <c r="CU128" i="1"/>
  <c r="DT127" i="1"/>
  <c r="DS127" i="1"/>
  <c r="DR127" i="1"/>
  <c r="DQ127" i="1"/>
  <c r="DP127" i="1"/>
  <c r="DO127" i="1"/>
  <c r="DN127" i="1"/>
  <c r="DM127" i="1"/>
  <c r="DL127" i="1"/>
  <c r="DK127" i="1"/>
  <c r="DJ127" i="1"/>
  <c r="DI127" i="1"/>
  <c r="CU127" i="1"/>
  <c r="DT126" i="1"/>
  <c r="DS126" i="1"/>
  <c r="DR126" i="1"/>
  <c r="DQ126" i="1"/>
  <c r="DP126" i="1"/>
  <c r="DO126" i="1"/>
  <c r="DN126" i="1"/>
  <c r="DM126" i="1"/>
  <c r="DL126" i="1"/>
  <c r="DK126" i="1"/>
  <c r="DJ126" i="1"/>
  <c r="DI126" i="1"/>
  <c r="CU126" i="1"/>
  <c r="DT125" i="1"/>
  <c r="DS125" i="1"/>
  <c r="DR125" i="1"/>
  <c r="DQ125" i="1"/>
  <c r="DP125" i="1"/>
  <c r="DO125" i="1"/>
  <c r="DN125" i="1"/>
  <c r="DM125" i="1"/>
  <c r="DL125" i="1"/>
  <c r="DK125" i="1"/>
  <c r="DJ125" i="1"/>
  <c r="DI125" i="1"/>
  <c r="CU125" i="1"/>
  <c r="DT124" i="1"/>
  <c r="DS124" i="1"/>
  <c r="DR124" i="1"/>
  <c r="DQ124" i="1"/>
  <c r="DP124" i="1"/>
  <c r="DO124" i="1"/>
  <c r="DN124" i="1"/>
  <c r="DM124" i="1"/>
  <c r="DL124" i="1"/>
  <c r="DK124" i="1"/>
  <c r="DJ124" i="1"/>
  <c r="DI124" i="1"/>
  <c r="CU124" i="1"/>
  <c r="DT123" i="1"/>
  <c r="DS123" i="1"/>
  <c r="DR123" i="1"/>
  <c r="DQ123" i="1"/>
  <c r="DP123" i="1"/>
  <c r="DO123" i="1"/>
  <c r="DN123" i="1"/>
  <c r="DM123" i="1"/>
  <c r="DL123" i="1"/>
  <c r="DK123" i="1"/>
  <c r="DJ123" i="1"/>
  <c r="DI123" i="1"/>
  <c r="CU123" i="1"/>
  <c r="DT122" i="1"/>
  <c r="DS122" i="1"/>
  <c r="DR122" i="1"/>
  <c r="DQ122" i="1"/>
  <c r="DP122" i="1"/>
  <c r="DO122" i="1"/>
  <c r="DN122" i="1"/>
  <c r="DM122" i="1"/>
  <c r="DL122" i="1"/>
  <c r="DK122" i="1"/>
  <c r="DJ122" i="1"/>
  <c r="DI122" i="1"/>
  <c r="CU122" i="1"/>
  <c r="DT121" i="1"/>
  <c r="DS121" i="1"/>
  <c r="DR121" i="1"/>
  <c r="DQ121" i="1"/>
  <c r="DP121" i="1"/>
  <c r="DO121" i="1"/>
  <c r="DN121" i="1"/>
  <c r="DM121" i="1"/>
  <c r="DL121" i="1"/>
  <c r="DK121" i="1"/>
  <c r="DJ121" i="1"/>
  <c r="DI121" i="1"/>
  <c r="CU121" i="1"/>
  <c r="DT120" i="1"/>
  <c r="DS120" i="1"/>
  <c r="DR120" i="1"/>
  <c r="DQ120" i="1"/>
  <c r="DP120" i="1"/>
  <c r="DO120" i="1"/>
  <c r="DN120" i="1"/>
  <c r="DM120" i="1"/>
  <c r="DL120" i="1"/>
  <c r="DK120" i="1"/>
  <c r="DJ120" i="1"/>
  <c r="DI120" i="1"/>
  <c r="CU120" i="1"/>
  <c r="DT119" i="1"/>
  <c r="DS119" i="1"/>
  <c r="DR119" i="1"/>
  <c r="DQ119" i="1"/>
  <c r="DP119" i="1"/>
  <c r="DO119" i="1"/>
  <c r="DN119" i="1"/>
  <c r="DM119" i="1"/>
  <c r="DL119" i="1"/>
  <c r="DK119" i="1"/>
  <c r="DJ119" i="1"/>
  <c r="DI119" i="1"/>
  <c r="CU119" i="1"/>
  <c r="DT118" i="1"/>
  <c r="DS118" i="1"/>
  <c r="DR118" i="1"/>
  <c r="DQ118" i="1"/>
  <c r="DP118" i="1"/>
  <c r="DO118" i="1"/>
  <c r="DN118" i="1"/>
  <c r="DM118" i="1"/>
  <c r="DL118" i="1"/>
  <c r="DK118" i="1"/>
  <c r="DJ118" i="1"/>
  <c r="DI118" i="1"/>
  <c r="CU118" i="1"/>
  <c r="DT117" i="1"/>
  <c r="DS117" i="1"/>
  <c r="DR117" i="1"/>
  <c r="DQ117" i="1"/>
  <c r="DP117" i="1"/>
  <c r="DO117" i="1"/>
  <c r="DN117" i="1"/>
  <c r="DM117" i="1"/>
  <c r="DL117" i="1"/>
  <c r="DK117" i="1"/>
  <c r="DJ117" i="1"/>
  <c r="DI117" i="1"/>
  <c r="CU117" i="1"/>
  <c r="DT116" i="1"/>
  <c r="DS116" i="1"/>
  <c r="DR116" i="1"/>
  <c r="DQ116" i="1"/>
  <c r="DP116" i="1"/>
  <c r="DO116" i="1"/>
  <c r="DN116" i="1"/>
  <c r="DM116" i="1"/>
  <c r="DL116" i="1"/>
  <c r="DK116" i="1"/>
  <c r="DJ116" i="1"/>
  <c r="DI116" i="1"/>
  <c r="CU116" i="1"/>
  <c r="DT115" i="1"/>
  <c r="DS115" i="1"/>
  <c r="DR115" i="1"/>
  <c r="DQ115" i="1"/>
  <c r="DP115" i="1"/>
  <c r="DO115" i="1"/>
  <c r="DN115" i="1"/>
  <c r="DM115" i="1"/>
  <c r="DL115" i="1"/>
  <c r="DK115" i="1"/>
  <c r="DJ115" i="1"/>
  <c r="DI115" i="1"/>
  <c r="CU115" i="1"/>
  <c r="DT114" i="1"/>
  <c r="DS114" i="1"/>
  <c r="DR114" i="1"/>
  <c r="DQ114" i="1"/>
  <c r="DP114" i="1"/>
  <c r="DO114" i="1"/>
  <c r="DN114" i="1"/>
  <c r="DM114" i="1"/>
  <c r="DL114" i="1"/>
  <c r="DK114" i="1"/>
  <c r="DJ114" i="1"/>
  <c r="DI114" i="1"/>
  <c r="CU114" i="1"/>
  <c r="DT113" i="1"/>
  <c r="DS113" i="1"/>
  <c r="DR113" i="1"/>
  <c r="DQ113" i="1"/>
  <c r="DP113" i="1"/>
  <c r="DO113" i="1"/>
  <c r="DN113" i="1"/>
  <c r="DM113" i="1"/>
  <c r="DL113" i="1"/>
  <c r="DK113" i="1"/>
  <c r="DJ113" i="1"/>
  <c r="DI113" i="1"/>
  <c r="CU113" i="1"/>
  <c r="DT112" i="1"/>
  <c r="DS112" i="1"/>
  <c r="DR112" i="1"/>
  <c r="DQ112" i="1"/>
  <c r="DP112" i="1"/>
  <c r="DO112" i="1"/>
  <c r="DN112" i="1"/>
  <c r="DM112" i="1"/>
  <c r="DL112" i="1"/>
  <c r="DK112" i="1"/>
  <c r="DJ112" i="1"/>
  <c r="DI112" i="1"/>
  <c r="CU112" i="1"/>
  <c r="DT111" i="1"/>
  <c r="DS111" i="1"/>
  <c r="DR111" i="1"/>
  <c r="DQ111" i="1"/>
  <c r="DP111" i="1"/>
  <c r="DO111" i="1"/>
  <c r="DN111" i="1"/>
  <c r="DM111" i="1"/>
  <c r="DL111" i="1"/>
  <c r="DK111" i="1"/>
  <c r="DJ111" i="1"/>
  <c r="DI111" i="1"/>
  <c r="CU111" i="1"/>
  <c r="DT110" i="1"/>
  <c r="DS110" i="1"/>
  <c r="DR110" i="1"/>
  <c r="DQ110" i="1"/>
  <c r="DP110" i="1"/>
  <c r="DO110" i="1"/>
  <c r="DN110" i="1"/>
  <c r="DM110" i="1"/>
  <c r="DL110" i="1"/>
  <c r="DK110" i="1"/>
  <c r="DJ110" i="1"/>
  <c r="DI110" i="1"/>
  <c r="CU110" i="1"/>
  <c r="DT109" i="1"/>
  <c r="DS109" i="1"/>
  <c r="DR109" i="1"/>
  <c r="DQ109" i="1"/>
  <c r="DP109" i="1"/>
  <c r="DO109" i="1"/>
  <c r="DN109" i="1"/>
  <c r="DM109" i="1"/>
  <c r="DL109" i="1"/>
  <c r="DK109" i="1"/>
  <c r="DJ109" i="1"/>
  <c r="DI109" i="1"/>
  <c r="CU109" i="1"/>
  <c r="DT108" i="1"/>
  <c r="DS108" i="1"/>
  <c r="DR108" i="1"/>
  <c r="DQ108" i="1"/>
  <c r="DP108" i="1"/>
  <c r="DO108" i="1"/>
  <c r="DN108" i="1"/>
  <c r="DM108" i="1"/>
  <c r="DL108" i="1"/>
  <c r="DK108" i="1"/>
  <c r="DJ108" i="1"/>
  <c r="DI108" i="1"/>
  <c r="CU108" i="1"/>
  <c r="DT107" i="1"/>
  <c r="DS107" i="1"/>
  <c r="DR107" i="1"/>
  <c r="DQ107" i="1"/>
  <c r="DP107" i="1"/>
  <c r="DO107" i="1"/>
  <c r="DN107" i="1"/>
  <c r="DM107" i="1"/>
  <c r="DL107" i="1"/>
  <c r="DK107" i="1"/>
  <c r="DJ107" i="1"/>
  <c r="DI107" i="1"/>
  <c r="CU107" i="1"/>
  <c r="DT106" i="1"/>
  <c r="DS106" i="1"/>
  <c r="DR106" i="1"/>
  <c r="DQ106" i="1"/>
  <c r="DP106" i="1"/>
  <c r="DO106" i="1"/>
  <c r="DN106" i="1"/>
  <c r="DM106" i="1"/>
  <c r="DL106" i="1"/>
  <c r="DK106" i="1"/>
  <c r="DJ106" i="1"/>
  <c r="DI106" i="1"/>
  <c r="CU106" i="1"/>
  <c r="DT105" i="1"/>
  <c r="DS105" i="1"/>
  <c r="DR105" i="1"/>
  <c r="DQ105" i="1"/>
  <c r="DP105" i="1"/>
  <c r="DO105" i="1"/>
  <c r="DN105" i="1"/>
  <c r="DM105" i="1"/>
  <c r="DL105" i="1"/>
  <c r="DK105" i="1"/>
  <c r="DJ105" i="1"/>
  <c r="DI105" i="1"/>
  <c r="CU105" i="1"/>
  <c r="DT104" i="1"/>
  <c r="DS104" i="1"/>
  <c r="DR104" i="1"/>
  <c r="DQ104" i="1"/>
  <c r="DP104" i="1"/>
  <c r="DO104" i="1"/>
  <c r="DN104" i="1"/>
  <c r="DM104" i="1"/>
  <c r="DL104" i="1"/>
  <c r="DK104" i="1"/>
  <c r="DJ104" i="1"/>
  <c r="DI104" i="1"/>
  <c r="CU104" i="1"/>
  <c r="DT103" i="1"/>
  <c r="DS103" i="1"/>
  <c r="DR103" i="1"/>
  <c r="DQ103" i="1"/>
  <c r="DP103" i="1"/>
  <c r="DO103" i="1"/>
  <c r="DN103" i="1"/>
  <c r="DM103" i="1"/>
  <c r="DL103" i="1"/>
  <c r="DK103" i="1"/>
  <c r="DJ103" i="1"/>
  <c r="DI103" i="1"/>
  <c r="CU103" i="1"/>
  <c r="DT102" i="1"/>
  <c r="DS102" i="1"/>
  <c r="DR102" i="1"/>
  <c r="DQ102" i="1"/>
  <c r="DP102" i="1"/>
  <c r="DO102" i="1"/>
  <c r="DN102" i="1"/>
  <c r="DM102" i="1"/>
  <c r="DL102" i="1"/>
  <c r="DK102" i="1"/>
  <c r="DJ102" i="1"/>
  <c r="DI102" i="1"/>
  <c r="CU102" i="1"/>
  <c r="DT101" i="1"/>
  <c r="DS101" i="1"/>
  <c r="DR101" i="1"/>
  <c r="DQ101" i="1"/>
  <c r="DP101" i="1"/>
  <c r="DO101" i="1"/>
  <c r="DN101" i="1"/>
  <c r="DM101" i="1"/>
  <c r="DL101" i="1"/>
  <c r="DK101" i="1"/>
  <c r="DJ101" i="1"/>
  <c r="DI101" i="1"/>
  <c r="CU101" i="1"/>
  <c r="DT100" i="1"/>
  <c r="DS100" i="1"/>
  <c r="DR100" i="1"/>
  <c r="DQ100" i="1"/>
  <c r="DP100" i="1"/>
  <c r="DO100" i="1"/>
  <c r="DN100" i="1"/>
  <c r="DM100" i="1"/>
  <c r="DL100" i="1"/>
  <c r="DK100" i="1"/>
  <c r="DJ100" i="1"/>
  <c r="DI100" i="1"/>
  <c r="CU100" i="1"/>
  <c r="DT99" i="1"/>
  <c r="DS99" i="1"/>
  <c r="DR99" i="1"/>
  <c r="DQ99" i="1"/>
  <c r="DP99" i="1"/>
  <c r="DO99" i="1"/>
  <c r="DN99" i="1"/>
  <c r="DM99" i="1"/>
  <c r="DL99" i="1"/>
  <c r="DK99" i="1"/>
  <c r="DJ99" i="1"/>
  <c r="DI99" i="1"/>
  <c r="CU99" i="1"/>
  <c r="DT98" i="1"/>
  <c r="DS98" i="1"/>
  <c r="DR98" i="1"/>
  <c r="DQ98" i="1"/>
  <c r="DP98" i="1"/>
  <c r="DO98" i="1"/>
  <c r="DN98" i="1"/>
  <c r="DM98" i="1"/>
  <c r="DL98" i="1"/>
  <c r="DK98" i="1"/>
  <c r="DJ98" i="1"/>
  <c r="DI98" i="1"/>
  <c r="CU98" i="1"/>
  <c r="DT97" i="1"/>
  <c r="DS97" i="1"/>
  <c r="DR97" i="1"/>
  <c r="DQ97" i="1"/>
  <c r="DP97" i="1"/>
  <c r="DO97" i="1"/>
  <c r="DN97" i="1"/>
  <c r="DM97" i="1"/>
  <c r="DL97" i="1"/>
  <c r="DK97" i="1"/>
  <c r="DJ97" i="1"/>
  <c r="DI97" i="1"/>
  <c r="CU97" i="1"/>
  <c r="DT96" i="1"/>
  <c r="DS96" i="1"/>
  <c r="DR96" i="1"/>
  <c r="DQ96" i="1"/>
  <c r="DP96" i="1"/>
  <c r="DO96" i="1"/>
  <c r="DN96" i="1"/>
  <c r="DM96" i="1"/>
  <c r="DL96" i="1"/>
  <c r="DK96" i="1"/>
  <c r="DJ96" i="1"/>
  <c r="DI96" i="1"/>
  <c r="CU96" i="1"/>
  <c r="DT95" i="1"/>
  <c r="DS95" i="1"/>
  <c r="DR95" i="1"/>
  <c r="DQ95" i="1"/>
  <c r="DP95" i="1"/>
  <c r="DO95" i="1"/>
  <c r="DN95" i="1"/>
  <c r="DM95" i="1"/>
  <c r="DL95" i="1"/>
  <c r="DK95" i="1"/>
  <c r="DJ95" i="1"/>
  <c r="DI95" i="1"/>
  <c r="CU95" i="1"/>
  <c r="DT94" i="1"/>
  <c r="DS94" i="1"/>
  <c r="DR94" i="1"/>
  <c r="DQ94" i="1"/>
  <c r="DP94" i="1"/>
  <c r="DO94" i="1"/>
  <c r="DN94" i="1"/>
  <c r="DM94" i="1"/>
  <c r="DL94" i="1"/>
  <c r="DK94" i="1"/>
  <c r="DJ94" i="1"/>
  <c r="DI94" i="1"/>
  <c r="CU94" i="1"/>
  <c r="DT93" i="1"/>
  <c r="DS93" i="1"/>
  <c r="DR93" i="1"/>
  <c r="DQ93" i="1"/>
  <c r="DP93" i="1"/>
  <c r="DO93" i="1"/>
  <c r="DN93" i="1"/>
  <c r="DM93" i="1"/>
  <c r="DL93" i="1"/>
  <c r="DK93" i="1"/>
  <c r="DJ93" i="1"/>
  <c r="DI93" i="1"/>
  <c r="CU93" i="1"/>
  <c r="DT92" i="1"/>
  <c r="DS92" i="1"/>
  <c r="DR92" i="1"/>
  <c r="DQ92" i="1"/>
  <c r="DP92" i="1"/>
  <c r="DO92" i="1"/>
  <c r="DN92" i="1"/>
  <c r="DM92" i="1"/>
  <c r="DL92" i="1"/>
  <c r="DK92" i="1"/>
  <c r="DJ92" i="1"/>
  <c r="DI92" i="1"/>
  <c r="CU92" i="1"/>
  <c r="DT91" i="1"/>
  <c r="DS91" i="1"/>
  <c r="DR91" i="1"/>
  <c r="DQ91" i="1"/>
  <c r="DP91" i="1"/>
  <c r="DO91" i="1"/>
  <c r="DN91" i="1"/>
  <c r="DM91" i="1"/>
  <c r="DL91" i="1"/>
  <c r="DK91" i="1"/>
  <c r="DJ91" i="1"/>
  <c r="DI91" i="1"/>
  <c r="CU91" i="1"/>
  <c r="DT90" i="1"/>
  <c r="DS90" i="1"/>
  <c r="DR90" i="1"/>
  <c r="DQ90" i="1"/>
  <c r="DP90" i="1"/>
  <c r="DO90" i="1"/>
  <c r="DN90" i="1"/>
  <c r="DM90" i="1"/>
  <c r="DL90" i="1"/>
  <c r="DK90" i="1"/>
  <c r="DJ90" i="1"/>
  <c r="DI90" i="1"/>
  <c r="CU90" i="1"/>
  <c r="DT89" i="1"/>
  <c r="DS89" i="1"/>
  <c r="DR89" i="1"/>
  <c r="DQ89" i="1"/>
  <c r="DP89" i="1"/>
  <c r="DO89" i="1"/>
  <c r="DN89" i="1"/>
  <c r="DM89" i="1"/>
  <c r="DL89" i="1"/>
  <c r="DK89" i="1"/>
  <c r="DJ89" i="1"/>
  <c r="DI89" i="1"/>
  <c r="CU89" i="1"/>
  <c r="DT88" i="1"/>
  <c r="DS88" i="1"/>
  <c r="DR88" i="1"/>
  <c r="DQ88" i="1"/>
  <c r="DP88" i="1"/>
  <c r="DO88" i="1"/>
  <c r="DN88" i="1"/>
  <c r="DM88" i="1"/>
  <c r="DL88" i="1"/>
  <c r="DK88" i="1"/>
  <c r="DJ88" i="1"/>
  <c r="DI88" i="1"/>
  <c r="CU88" i="1"/>
  <c r="DT87" i="1"/>
  <c r="DS87" i="1"/>
  <c r="DR87" i="1"/>
  <c r="DQ87" i="1"/>
  <c r="DP87" i="1"/>
  <c r="DO87" i="1"/>
  <c r="DN87" i="1"/>
  <c r="DM87" i="1"/>
  <c r="DL87" i="1"/>
  <c r="DK87" i="1"/>
  <c r="DJ87" i="1"/>
  <c r="DI87" i="1"/>
  <c r="CU87" i="1"/>
  <c r="DT86" i="1"/>
  <c r="DS86" i="1"/>
  <c r="DR86" i="1"/>
  <c r="DQ86" i="1"/>
  <c r="DP86" i="1"/>
  <c r="DO86" i="1"/>
  <c r="DN86" i="1"/>
  <c r="DM86" i="1"/>
  <c r="DL86" i="1"/>
  <c r="DK86" i="1"/>
  <c r="DJ86" i="1"/>
  <c r="DI86" i="1"/>
  <c r="CU86" i="1"/>
  <c r="DT85" i="1"/>
  <c r="DS85" i="1"/>
  <c r="DR85" i="1"/>
  <c r="DQ85" i="1"/>
  <c r="DP85" i="1"/>
  <c r="DO85" i="1"/>
  <c r="DN85" i="1"/>
  <c r="DM85" i="1"/>
  <c r="DL85" i="1"/>
  <c r="DK85" i="1"/>
  <c r="DJ85" i="1"/>
  <c r="DI85" i="1"/>
  <c r="CU85" i="1"/>
  <c r="DT84" i="1"/>
  <c r="DS84" i="1"/>
  <c r="DR84" i="1"/>
  <c r="DQ84" i="1"/>
  <c r="DP84" i="1"/>
  <c r="DO84" i="1"/>
  <c r="DN84" i="1"/>
  <c r="DM84" i="1"/>
  <c r="DL84" i="1"/>
  <c r="DK84" i="1"/>
  <c r="DJ84" i="1"/>
  <c r="DI84" i="1"/>
  <c r="CU84" i="1"/>
  <c r="DT83" i="1"/>
  <c r="DS83" i="1"/>
  <c r="DR83" i="1"/>
  <c r="DQ83" i="1"/>
  <c r="DP83" i="1"/>
  <c r="DO83" i="1"/>
  <c r="DN83" i="1"/>
  <c r="DM83" i="1"/>
  <c r="DL83" i="1"/>
  <c r="DK83" i="1"/>
  <c r="DJ83" i="1"/>
  <c r="DI83" i="1"/>
  <c r="CU83" i="1"/>
  <c r="DT82" i="1"/>
  <c r="DS82" i="1"/>
  <c r="DR82" i="1"/>
  <c r="DQ82" i="1"/>
  <c r="DP82" i="1"/>
  <c r="DO82" i="1"/>
  <c r="DN82" i="1"/>
  <c r="DM82" i="1"/>
  <c r="DL82" i="1"/>
  <c r="DK82" i="1"/>
  <c r="DJ82" i="1"/>
  <c r="DI82" i="1"/>
  <c r="CU82" i="1"/>
  <c r="DT81" i="1"/>
  <c r="DS81" i="1"/>
  <c r="DR81" i="1"/>
  <c r="DQ81" i="1"/>
  <c r="DP81" i="1"/>
  <c r="DO81" i="1"/>
  <c r="DN81" i="1"/>
  <c r="DM81" i="1"/>
  <c r="DL81" i="1"/>
  <c r="DK81" i="1"/>
  <c r="DJ81" i="1"/>
  <c r="DI81" i="1"/>
  <c r="CU81" i="1"/>
  <c r="DT80" i="1"/>
  <c r="DS80" i="1"/>
  <c r="DR80" i="1"/>
  <c r="DQ80" i="1"/>
  <c r="DP80" i="1"/>
  <c r="DO80" i="1"/>
  <c r="DN80" i="1"/>
  <c r="DM80" i="1"/>
  <c r="DL80" i="1"/>
  <c r="DK80" i="1"/>
  <c r="DJ80" i="1"/>
  <c r="DI80" i="1"/>
  <c r="CU80" i="1"/>
  <c r="DT79" i="1"/>
  <c r="DS79" i="1"/>
  <c r="DR79" i="1"/>
  <c r="DQ79" i="1"/>
  <c r="DP79" i="1"/>
  <c r="DO79" i="1"/>
  <c r="DN79" i="1"/>
  <c r="DM79" i="1"/>
  <c r="DL79" i="1"/>
  <c r="DK79" i="1"/>
  <c r="DJ79" i="1"/>
  <c r="DI79" i="1"/>
  <c r="CU79" i="1"/>
  <c r="DT78" i="1"/>
  <c r="DS78" i="1"/>
  <c r="DR78" i="1"/>
  <c r="DQ78" i="1"/>
  <c r="DP78" i="1"/>
  <c r="DO78" i="1"/>
  <c r="DN78" i="1"/>
  <c r="DM78" i="1"/>
  <c r="DL78" i="1"/>
  <c r="DK78" i="1"/>
  <c r="DJ78" i="1"/>
  <c r="DI78" i="1"/>
  <c r="CU78" i="1"/>
  <c r="DT77" i="1"/>
  <c r="DS77" i="1"/>
  <c r="DR77" i="1"/>
  <c r="DQ77" i="1"/>
  <c r="DP77" i="1"/>
  <c r="DO77" i="1"/>
  <c r="DN77" i="1"/>
  <c r="DM77" i="1"/>
  <c r="DL77" i="1"/>
  <c r="DK77" i="1"/>
  <c r="DJ77" i="1"/>
  <c r="DI77" i="1"/>
  <c r="CU77" i="1"/>
  <c r="DT76" i="1"/>
  <c r="DS76" i="1"/>
  <c r="DR76" i="1"/>
  <c r="DQ76" i="1"/>
  <c r="DP76" i="1"/>
  <c r="DO76" i="1"/>
  <c r="DN76" i="1"/>
  <c r="DM76" i="1"/>
  <c r="DL76" i="1"/>
  <c r="DK76" i="1"/>
  <c r="DJ76" i="1"/>
  <c r="DI76" i="1"/>
  <c r="CU76" i="1"/>
  <c r="DT75" i="1"/>
  <c r="DS75" i="1"/>
  <c r="DR75" i="1"/>
  <c r="DQ75" i="1"/>
  <c r="DP75" i="1"/>
  <c r="DO75" i="1"/>
  <c r="DN75" i="1"/>
  <c r="DM75" i="1"/>
  <c r="DL75" i="1"/>
  <c r="DK75" i="1"/>
  <c r="DJ75" i="1"/>
  <c r="DI75" i="1"/>
  <c r="CU75" i="1"/>
  <c r="DT74" i="1"/>
  <c r="DS74" i="1"/>
  <c r="DR74" i="1"/>
  <c r="DQ74" i="1"/>
  <c r="DP74" i="1"/>
  <c r="DO74" i="1"/>
  <c r="DN74" i="1"/>
  <c r="DM74" i="1"/>
  <c r="DL74" i="1"/>
  <c r="DK74" i="1"/>
  <c r="DJ74" i="1"/>
  <c r="DI74" i="1"/>
  <c r="CU74" i="1"/>
  <c r="DT73" i="1"/>
  <c r="DS73" i="1"/>
  <c r="DR73" i="1"/>
  <c r="DQ73" i="1"/>
  <c r="DP73" i="1"/>
  <c r="DO73" i="1"/>
  <c r="DN73" i="1"/>
  <c r="DM73" i="1"/>
  <c r="DL73" i="1"/>
  <c r="DK73" i="1"/>
  <c r="DJ73" i="1"/>
  <c r="DI73" i="1"/>
  <c r="CU73" i="1"/>
  <c r="DT72" i="1"/>
  <c r="DS72" i="1"/>
  <c r="DR72" i="1"/>
  <c r="DQ72" i="1"/>
  <c r="DP72" i="1"/>
  <c r="DO72" i="1"/>
  <c r="DN72" i="1"/>
  <c r="DM72" i="1"/>
  <c r="DL72" i="1"/>
  <c r="DK72" i="1"/>
  <c r="DJ72" i="1"/>
  <c r="DI72" i="1"/>
  <c r="CU72" i="1"/>
  <c r="DT71" i="1"/>
  <c r="DS71" i="1"/>
  <c r="DR71" i="1"/>
  <c r="DQ71" i="1"/>
  <c r="DP71" i="1"/>
  <c r="DO71" i="1"/>
  <c r="DN71" i="1"/>
  <c r="DM71" i="1"/>
  <c r="DL71" i="1"/>
  <c r="DK71" i="1"/>
  <c r="DJ71" i="1"/>
  <c r="DI71" i="1"/>
  <c r="CU71" i="1"/>
  <c r="DT70" i="1"/>
  <c r="DS70" i="1"/>
  <c r="DR70" i="1"/>
  <c r="DQ70" i="1"/>
  <c r="DP70" i="1"/>
  <c r="DO70" i="1"/>
  <c r="DN70" i="1"/>
  <c r="DM70" i="1"/>
  <c r="DL70" i="1"/>
  <c r="DK70" i="1"/>
  <c r="DJ70" i="1"/>
  <c r="DI70" i="1"/>
  <c r="CU70" i="1"/>
  <c r="DT69" i="1"/>
  <c r="DS69" i="1"/>
  <c r="DR69" i="1"/>
  <c r="DQ69" i="1"/>
  <c r="DP69" i="1"/>
  <c r="DO69" i="1"/>
  <c r="DN69" i="1"/>
  <c r="DM69" i="1"/>
  <c r="DL69" i="1"/>
  <c r="DK69" i="1"/>
  <c r="DJ69" i="1"/>
  <c r="DI69" i="1"/>
  <c r="CU69" i="1"/>
  <c r="DT68" i="1"/>
  <c r="DS68" i="1"/>
  <c r="DR68" i="1"/>
  <c r="DQ68" i="1"/>
  <c r="DP68" i="1"/>
  <c r="DO68" i="1"/>
  <c r="DN68" i="1"/>
  <c r="DM68" i="1"/>
  <c r="DL68" i="1"/>
  <c r="DK68" i="1"/>
  <c r="DJ68" i="1"/>
  <c r="DI68" i="1"/>
  <c r="CU68" i="1"/>
  <c r="DT67" i="1"/>
  <c r="DS67" i="1"/>
  <c r="DR67" i="1"/>
  <c r="DQ67" i="1"/>
  <c r="DP67" i="1"/>
  <c r="DO67" i="1"/>
  <c r="DN67" i="1"/>
  <c r="DM67" i="1"/>
  <c r="DL67" i="1"/>
  <c r="DK67" i="1"/>
  <c r="DJ67" i="1"/>
  <c r="DI67" i="1"/>
  <c r="CU67" i="1"/>
  <c r="DT66" i="1"/>
  <c r="DS66" i="1"/>
  <c r="DR66" i="1"/>
  <c r="DQ66" i="1"/>
  <c r="DP66" i="1"/>
  <c r="DO66" i="1"/>
  <c r="DN66" i="1"/>
  <c r="DM66" i="1"/>
  <c r="DL66" i="1"/>
  <c r="DK66" i="1"/>
  <c r="DJ66" i="1"/>
  <c r="DI66" i="1"/>
  <c r="CU66" i="1"/>
  <c r="DT65" i="1"/>
  <c r="DS65" i="1"/>
  <c r="DR65" i="1"/>
  <c r="DQ65" i="1"/>
  <c r="DP65" i="1"/>
  <c r="DO65" i="1"/>
  <c r="DN65" i="1"/>
  <c r="DM65" i="1"/>
  <c r="DL65" i="1"/>
  <c r="DK65" i="1"/>
  <c r="DJ65" i="1"/>
  <c r="DI65" i="1"/>
  <c r="CU65" i="1"/>
  <c r="DT64" i="1"/>
  <c r="DS64" i="1"/>
  <c r="DR64" i="1"/>
  <c r="DQ64" i="1"/>
  <c r="DP64" i="1"/>
  <c r="DO64" i="1"/>
  <c r="DN64" i="1"/>
  <c r="DM64" i="1"/>
  <c r="DL64" i="1"/>
  <c r="DK64" i="1"/>
  <c r="DJ64" i="1"/>
  <c r="DI64" i="1"/>
  <c r="CU64" i="1"/>
  <c r="DT63" i="1"/>
  <c r="DS63" i="1"/>
  <c r="DR63" i="1"/>
  <c r="DQ63" i="1"/>
  <c r="DP63" i="1"/>
  <c r="DO63" i="1"/>
  <c r="DN63" i="1"/>
  <c r="DM63" i="1"/>
  <c r="DL63" i="1"/>
  <c r="DK63" i="1"/>
  <c r="DJ63" i="1"/>
  <c r="DI63" i="1"/>
  <c r="CU63" i="1"/>
  <c r="DT62" i="1"/>
  <c r="DS62" i="1"/>
  <c r="DR62" i="1"/>
  <c r="DQ62" i="1"/>
  <c r="DP62" i="1"/>
  <c r="DO62" i="1"/>
  <c r="DN62" i="1"/>
  <c r="DM62" i="1"/>
  <c r="DL62" i="1"/>
  <c r="DK62" i="1"/>
  <c r="DJ62" i="1"/>
  <c r="DI62" i="1"/>
  <c r="CU62" i="1"/>
  <c r="DT61" i="1"/>
  <c r="DS61" i="1"/>
  <c r="DR61" i="1"/>
  <c r="DQ61" i="1"/>
  <c r="DP61" i="1"/>
  <c r="DO61" i="1"/>
  <c r="DN61" i="1"/>
  <c r="DM61" i="1"/>
  <c r="DL61" i="1"/>
  <c r="DK61" i="1"/>
  <c r="DJ61" i="1"/>
  <c r="DI61" i="1"/>
  <c r="CU61" i="1"/>
  <c r="DT60" i="1"/>
  <c r="DS60" i="1"/>
  <c r="DR60" i="1"/>
  <c r="DQ60" i="1"/>
  <c r="DP60" i="1"/>
  <c r="DO60" i="1"/>
  <c r="DN60" i="1"/>
  <c r="DM60" i="1"/>
  <c r="DL60" i="1"/>
  <c r="DK60" i="1"/>
  <c r="DJ60" i="1"/>
  <c r="DI60" i="1"/>
  <c r="CU60" i="1"/>
  <c r="DT59" i="1"/>
  <c r="DS59" i="1"/>
  <c r="DR59" i="1"/>
  <c r="DQ59" i="1"/>
  <c r="DP59" i="1"/>
  <c r="DO59" i="1"/>
  <c r="DN59" i="1"/>
  <c r="DM59" i="1"/>
  <c r="DL59" i="1"/>
  <c r="DK59" i="1"/>
  <c r="DJ59" i="1"/>
  <c r="DI59" i="1"/>
  <c r="CU59" i="1"/>
  <c r="DT58" i="1"/>
  <c r="DS58" i="1"/>
  <c r="DR58" i="1"/>
  <c r="DQ58" i="1"/>
  <c r="DP58" i="1"/>
  <c r="DO58" i="1"/>
  <c r="DN58" i="1"/>
  <c r="DM58" i="1"/>
  <c r="DL58" i="1"/>
  <c r="DK58" i="1"/>
  <c r="DJ58" i="1"/>
  <c r="DI58" i="1"/>
  <c r="CU58" i="1"/>
  <c r="DT57" i="1"/>
  <c r="DS57" i="1"/>
  <c r="DR57" i="1"/>
  <c r="DQ57" i="1"/>
  <c r="DP57" i="1"/>
  <c r="DO57" i="1"/>
  <c r="DN57" i="1"/>
  <c r="DM57" i="1"/>
  <c r="DL57" i="1"/>
  <c r="DK57" i="1"/>
  <c r="DJ57" i="1"/>
  <c r="DI57" i="1"/>
  <c r="CU57" i="1"/>
  <c r="DT56" i="1"/>
  <c r="DS56" i="1"/>
  <c r="DR56" i="1"/>
  <c r="DQ56" i="1"/>
  <c r="DP56" i="1"/>
  <c r="DO56" i="1"/>
  <c r="DN56" i="1"/>
  <c r="DM56" i="1"/>
  <c r="DL56" i="1"/>
  <c r="DK56" i="1"/>
  <c r="DJ56" i="1"/>
  <c r="DI56" i="1"/>
  <c r="CU56" i="1"/>
  <c r="DT55" i="1"/>
  <c r="DS55" i="1"/>
  <c r="DR55" i="1"/>
  <c r="DQ55" i="1"/>
  <c r="DP55" i="1"/>
  <c r="DO55" i="1"/>
  <c r="DN55" i="1"/>
  <c r="DM55" i="1"/>
  <c r="DL55" i="1"/>
  <c r="DK55" i="1"/>
  <c r="DJ55" i="1"/>
  <c r="DI55" i="1"/>
  <c r="CU55" i="1"/>
  <c r="DT54" i="1"/>
  <c r="DS54" i="1"/>
  <c r="DR54" i="1"/>
  <c r="DQ54" i="1"/>
  <c r="DP54" i="1"/>
  <c r="DO54" i="1"/>
  <c r="DN54" i="1"/>
  <c r="DM54" i="1"/>
  <c r="DL54" i="1"/>
  <c r="DK54" i="1"/>
  <c r="DJ54" i="1"/>
  <c r="DI54" i="1"/>
  <c r="CU54" i="1"/>
  <c r="DT53" i="1"/>
  <c r="DS53" i="1"/>
  <c r="DR53" i="1"/>
  <c r="DQ53" i="1"/>
  <c r="DP53" i="1"/>
  <c r="DO53" i="1"/>
  <c r="DN53" i="1"/>
  <c r="DM53" i="1"/>
  <c r="DL53" i="1"/>
  <c r="DK53" i="1"/>
  <c r="DJ53" i="1"/>
  <c r="DI53" i="1"/>
  <c r="CU53" i="1"/>
  <c r="DT52" i="1"/>
  <c r="DS52" i="1"/>
  <c r="DR52" i="1"/>
  <c r="DQ52" i="1"/>
  <c r="DP52" i="1"/>
  <c r="DO52" i="1"/>
  <c r="DN52" i="1"/>
  <c r="DM52" i="1"/>
  <c r="DL52" i="1"/>
  <c r="DK52" i="1"/>
  <c r="DJ52" i="1"/>
  <c r="DI52" i="1"/>
  <c r="CU52" i="1"/>
  <c r="DT51" i="1"/>
  <c r="DS51" i="1"/>
  <c r="DR51" i="1"/>
  <c r="DQ51" i="1"/>
  <c r="DP51" i="1"/>
  <c r="DO51" i="1"/>
  <c r="DN51" i="1"/>
  <c r="DM51" i="1"/>
  <c r="DL51" i="1"/>
  <c r="DK51" i="1"/>
  <c r="DJ51" i="1"/>
  <c r="DI51" i="1"/>
  <c r="CU51" i="1"/>
  <c r="DT50" i="1"/>
  <c r="DS50" i="1"/>
  <c r="DR50" i="1"/>
  <c r="DQ50" i="1"/>
  <c r="DP50" i="1"/>
  <c r="DO50" i="1"/>
  <c r="DN50" i="1"/>
  <c r="DM50" i="1"/>
  <c r="DL50" i="1"/>
  <c r="DK50" i="1"/>
  <c r="DJ50" i="1"/>
  <c r="DI50" i="1"/>
  <c r="CU50" i="1"/>
  <c r="DT49" i="1"/>
  <c r="DS49" i="1"/>
  <c r="DR49" i="1"/>
  <c r="DQ49" i="1"/>
  <c r="DP49" i="1"/>
  <c r="DO49" i="1"/>
  <c r="DN49" i="1"/>
  <c r="DM49" i="1"/>
  <c r="DL49" i="1"/>
  <c r="DK49" i="1"/>
  <c r="DJ49" i="1"/>
  <c r="DI49" i="1"/>
  <c r="CU49" i="1"/>
  <c r="DT48" i="1"/>
  <c r="DS48" i="1"/>
  <c r="DR48" i="1"/>
  <c r="DQ48" i="1"/>
  <c r="DP48" i="1"/>
  <c r="DO48" i="1"/>
  <c r="DN48" i="1"/>
  <c r="DM48" i="1"/>
  <c r="DL48" i="1"/>
  <c r="DK48" i="1"/>
  <c r="DJ48" i="1"/>
  <c r="DI48" i="1"/>
  <c r="CU48" i="1"/>
  <c r="DT47" i="1"/>
  <c r="DS47" i="1"/>
  <c r="DR47" i="1"/>
  <c r="DQ47" i="1"/>
  <c r="DP47" i="1"/>
  <c r="DO47" i="1"/>
  <c r="DN47" i="1"/>
  <c r="DM47" i="1"/>
  <c r="DL47" i="1"/>
  <c r="DK47" i="1"/>
  <c r="DJ47" i="1"/>
  <c r="DI47" i="1"/>
  <c r="CU47" i="1"/>
  <c r="DT46" i="1"/>
  <c r="DS46" i="1"/>
  <c r="DR46" i="1"/>
  <c r="DQ46" i="1"/>
  <c r="DP46" i="1"/>
  <c r="DO46" i="1"/>
  <c r="DN46" i="1"/>
  <c r="DM46" i="1"/>
  <c r="DL46" i="1"/>
  <c r="DK46" i="1"/>
  <c r="DJ46" i="1"/>
  <c r="DI46" i="1"/>
  <c r="CU46" i="1"/>
  <c r="DT45" i="1"/>
  <c r="DS45" i="1"/>
  <c r="DR45" i="1"/>
  <c r="DQ45" i="1"/>
  <c r="DP45" i="1"/>
  <c r="DO45" i="1"/>
  <c r="DN45" i="1"/>
  <c r="DM45" i="1"/>
  <c r="DL45" i="1"/>
  <c r="DK45" i="1"/>
  <c r="DJ45" i="1"/>
  <c r="DI45" i="1"/>
  <c r="CU45" i="1"/>
  <c r="DT44" i="1"/>
  <c r="DS44" i="1"/>
  <c r="DR44" i="1"/>
  <c r="DQ44" i="1"/>
  <c r="DP44" i="1"/>
  <c r="DO44" i="1"/>
  <c r="DN44" i="1"/>
  <c r="DM44" i="1"/>
  <c r="DL44" i="1"/>
  <c r="DK44" i="1"/>
  <c r="DJ44" i="1"/>
  <c r="DI44" i="1"/>
  <c r="CU44" i="1"/>
  <c r="DT43" i="1"/>
  <c r="DS43" i="1"/>
  <c r="DR43" i="1"/>
  <c r="DQ43" i="1"/>
  <c r="DP43" i="1"/>
  <c r="DO43" i="1"/>
  <c r="DN43" i="1"/>
  <c r="DM43" i="1"/>
  <c r="DL43" i="1"/>
  <c r="DK43" i="1"/>
  <c r="DJ43" i="1"/>
  <c r="DI43" i="1"/>
  <c r="CU43" i="1"/>
  <c r="DT42" i="1"/>
  <c r="DS42" i="1"/>
  <c r="DR42" i="1"/>
  <c r="DQ42" i="1"/>
  <c r="DP42" i="1"/>
  <c r="DO42" i="1"/>
  <c r="DN42" i="1"/>
  <c r="DM42" i="1"/>
  <c r="DL42" i="1"/>
  <c r="DK42" i="1"/>
  <c r="DJ42" i="1"/>
  <c r="DI42" i="1"/>
  <c r="CU42" i="1"/>
  <c r="DT41" i="1"/>
  <c r="DS41" i="1"/>
  <c r="DR41" i="1"/>
  <c r="DQ41" i="1"/>
  <c r="DP41" i="1"/>
  <c r="DO41" i="1"/>
  <c r="DN41" i="1"/>
  <c r="DM41" i="1"/>
  <c r="DL41" i="1"/>
  <c r="DK41" i="1"/>
  <c r="DJ41" i="1"/>
  <c r="DI41" i="1"/>
  <c r="CU41" i="1"/>
  <c r="DT40" i="1"/>
  <c r="DS40" i="1"/>
  <c r="DR40" i="1"/>
  <c r="DQ40" i="1"/>
  <c r="DP40" i="1"/>
  <c r="DO40" i="1"/>
  <c r="DN40" i="1"/>
  <c r="DM40" i="1"/>
  <c r="DL40" i="1"/>
  <c r="DK40" i="1"/>
  <c r="DJ40" i="1"/>
  <c r="DI40" i="1"/>
  <c r="CU40" i="1"/>
  <c r="DT39" i="1"/>
  <c r="DS39" i="1"/>
  <c r="DR39" i="1"/>
  <c r="DQ39" i="1"/>
  <c r="DP39" i="1"/>
  <c r="DO39" i="1"/>
  <c r="DN39" i="1"/>
  <c r="DM39" i="1"/>
  <c r="DL39" i="1"/>
  <c r="DK39" i="1"/>
  <c r="DJ39" i="1"/>
  <c r="DI39" i="1"/>
  <c r="CU39" i="1"/>
  <c r="DT38" i="1"/>
  <c r="DS38" i="1"/>
  <c r="DR38" i="1"/>
  <c r="DQ38" i="1"/>
  <c r="DP38" i="1"/>
  <c r="DO38" i="1"/>
  <c r="DN38" i="1"/>
  <c r="DM38" i="1"/>
  <c r="DL38" i="1"/>
  <c r="DK38" i="1"/>
  <c r="DJ38" i="1"/>
  <c r="DI38" i="1"/>
  <c r="CU38" i="1"/>
  <c r="DT37" i="1"/>
  <c r="DS37" i="1"/>
  <c r="DR37" i="1"/>
  <c r="DQ37" i="1"/>
  <c r="DP37" i="1"/>
  <c r="DO37" i="1"/>
  <c r="DN37" i="1"/>
  <c r="DM37" i="1"/>
  <c r="DL37" i="1"/>
  <c r="DK37" i="1"/>
  <c r="DJ37" i="1"/>
  <c r="DI37" i="1"/>
  <c r="CU37" i="1"/>
  <c r="DT36" i="1"/>
  <c r="DS36" i="1"/>
  <c r="DR36" i="1"/>
  <c r="DQ36" i="1"/>
  <c r="DP36" i="1"/>
  <c r="DO36" i="1"/>
  <c r="DN36" i="1"/>
  <c r="DM36" i="1"/>
  <c r="DL36" i="1"/>
  <c r="DK36" i="1"/>
  <c r="DJ36" i="1"/>
  <c r="DI36" i="1"/>
  <c r="CU36" i="1"/>
  <c r="DT35" i="1"/>
  <c r="DS35" i="1"/>
  <c r="DR35" i="1"/>
  <c r="DQ35" i="1"/>
  <c r="DP35" i="1"/>
  <c r="DO35" i="1"/>
  <c r="DN35" i="1"/>
  <c r="DM35" i="1"/>
  <c r="DL35" i="1"/>
  <c r="DK35" i="1"/>
  <c r="DJ35" i="1"/>
  <c r="DI35" i="1"/>
  <c r="CU35" i="1"/>
  <c r="DT34" i="1"/>
  <c r="DS34" i="1"/>
  <c r="DR34" i="1"/>
  <c r="DQ34" i="1"/>
  <c r="DP34" i="1"/>
  <c r="DO34" i="1"/>
  <c r="DN34" i="1"/>
  <c r="DM34" i="1"/>
  <c r="DL34" i="1"/>
  <c r="DK34" i="1"/>
  <c r="DJ34" i="1"/>
  <c r="DI34" i="1"/>
  <c r="CU34" i="1"/>
  <c r="DT33" i="1"/>
  <c r="DS33" i="1"/>
  <c r="DR33" i="1"/>
  <c r="DQ33" i="1"/>
  <c r="DP33" i="1"/>
  <c r="DO33" i="1"/>
  <c r="DN33" i="1"/>
  <c r="DM33" i="1"/>
  <c r="DL33" i="1"/>
  <c r="DK33" i="1"/>
  <c r="DJ33" i="1"/>
  <c r="DI33" i="1"/>
  <c r="CU33" i="1"/>
  <c r="DT32" i="1"/>
  <c r="DS32" i="1"/>
  <c r="DR32" i="1"/>
  <c r="DQ32" i="1"/>
  <c r="DP32" i="1"/>
  <c r="DO32" i="1"/>
  <c r="DN32" i="1"/>
  <c r="DM32" i="1"/>
  <c r="DL32" i="1"/>
  <c r="DK32" i="1"/>
  <c r="DJ32" i="1"/>
  <c r="DI32" i="1"/>
  <c r="CU32" i="1"/>
  <c r="DT31" i="1"/>
  <c r="DS31" i="1"/>
  <c r="DR31" i="1"/>
  <c r="DQ31" i="1"/>
  <c r="DP31" i="1"/>
  <c r="DO31" i="1"/>
  <c r="DN31" i="1"/>
  <c r="DM31" i="1"/>
  <c r="DL31" i="1"/>
  <c r="DK31" i="1"/>
  <c r="DJ31" i="1"/>
  <c r="DI31" i="1"/>
  <c r="CU31" i="1"/>
  <c r="DT30" i="1"/>
  <c r="DS30" i="1"/>
  <c r="DR30" i="1"/>
  <c r="DQ30" i="1"/>
  <c r="DP30" i="1"/>
  <c r="DO30" i="1"/>
  <c r="DN30" i="1"/>
  <c r="DM30" i="1"/>
  <c r="DL30" i="1"/>
  <c r="DK30" i="1"/>
  <c r="DJ30" i="1"/>
  <c r="DI30" i="1"/>
  <c r="CU30" i="1"/>
  <c r="DT29" i="1"/>
  <c r="DS29" i="1"/>
  <c r="DR29" i="1"/>
  <c r="DQ29" i="1"/>
  <c r="DP29" i="1"/>
  <c r="DO29" i="1"/>
  <c r="DN29" i="1"/>
  <c r="DM29" i="1"/>
  <c r="DL29" i="1"/>
  <c r="DK29" i="1"/>
  <c r="DJ29" i="1"/>
  <c r="DI29" i="1"/>
  <c r="CU29" i="1"/>
  <c r="DT28" i="1"/>
  <c r="DS28" i="1"/>
  <c r="DR28" i="1"/>
  <c r="DQ28" i="1"/>
  <c r="DP28" i="1"/>
  <c r="DO28" i="1"/>
  <c r="DN28" i="1"/>
  <c r="DM28" i="1"/>
  <c r="DL28" i="1"/>
  <c r="DK28" i="1"/>
  <c r="DJ28" i="1"/>
  <c r="DI28" i="1"/>
  <c r="CU28" i="1"/>
  <c r="DT27" i="1"/>
  <c r="DS27" i="1"/>
  <c r="DR27" i="1"/>
  <c r="DQ27" i="1"/>
  <c r="DP27" i="1"/>
  <c r="DO27" i="1"/>
  <c r="DN27" i="1"/>
  <c r="DM27" i="1"/>
  <c r="DL27" i="1"/>
  <c r="DK27" i="1"/>
  <c r="DJ27" i="1"/>
  <c r="DI27" i="1"/>
  <c r="CU27" i="1"/>
  <c r="DT26" i="1"/>
  <c r="DS26" i="1"/>
  <c r="DR26" i="1"/>
  <c r="DQ26" i="1"/>
  <c r="DP26" i="1"/>
  <c r="DO26" i="1"/>
  <c r="DN26" i="1"/>
  <c r="DM26" i="1"/>
  <c r="DL26" i="1"/>
  <c r="DK26" i="1"/>
  <c r="DJ26" i="1"/>
  <c r="DI26" i="1"/>
  <c r="CU26" i="1"/>
  <c r="DT25" i="1"/>
  <c r="DS25" i="1"/>
  <c r="DR25" i="1"/>
  <c r="DQ25" i="1"/>
  <c r="DP25" i="1"/>
  <c r="DO25" i="1"/>
  <c r="DN25" i="1"/>
  <c r="DM25" i="1"/>
  <c r="DL25" i="1"/>
  <c r="DK25" i="1"/>
  <c r="DJ25" i="1"/>
  <c r="DI25" i="1"/>
  <c r="CU25" i="1"/>
  <c r="DT24" i="1"/>
  <c r="DS24" i="1"/>
  <c r="DR24" i="1"/>
  <c r="DQ24" i="1"/>
  <c r="DP24" i="1"/>
  <c r="DO24" i="1"/>
  <c r="DN24" i="1"/>
  <c r="DM24" i="1"/>
  <c r="DL24" i="1"/>
  <c r="DK24" i="1"/>
  <c r="DJ24" i="1"/>
  <c r="DI24" i="1"/>
  <c r="CU24" i="1"/>
  <c r="DT23" i="1"/>
  <c r="DS23" i="1"/>
  <c r="DR23" i="1"/>
  <c r="DQ23" i="1"/>
  <c r="DP23" i="1"/>
  <c r="DO23" i="1"/>
  <c r="DN23" i="1"/>
  <c r="DM23" i="1"/>
  <c r="DL23" i="1"/>
  <c r="DK23" i="1"/>
  <c r="DJ23" i="1"/>
  <c r="DI23" i="1"/>
  <c r="CU23" i="1"/>
  <c r="DT22" i="1"/>
  <c r="DS22" i="1"/>
  <c r="DR22" i="1"/>
  <c r="DQ22" i="1"/>
  <c r="DP22" i="1"/>
  <c r="DO22" i="1"/>
  <c r="DN22" i="1"/>
  <c r="DM22" i="1"/>
  <c r="DL22" i="1"/>
  <c r="DK22" i="1"/>
  <c r="DJ22" i="1"/>
  <c r="DI22" i="1"/>
  <c r="CU22" i="1"/>
  <c r="DT21" i="1"/>
  <c r="DS21" i="1"/>
  <c r="DR21" i="1"/>
  <c r="DQ21" i="1"/>
  <c r="DP21" i="1"/>
  <c r="DO21" i="1"/>
  <c r="DN21" i="1"/>
  <c r="DM21" i="1"/>
  <c r="DL21" i="1"/>
  <c r="DK21" i="1"/>
  <c r="DJ21" i="1"/>
  <c r="DI21" i="1"/>
  <c r="CU21" i="1"/>
  <c r="DT20" i="1"/>
  <c r="DS20" i="1"/>
  <c r="DR20" i="1"/>
  <c r="DQ20" i="1"/>
  <c r="DP20" i="1"/>
  <c r="DO20" i="1"/>
  <c r="DN20" i="1"/>
  <c r="DM20" i="1"/>
  <c r="DL20" i="1"/>
  <c r="DK20" i="1"/>
  <c r="DJ20" i="1"/>
  <c r="DI20" i="1"/>
  <c r="CU20" i="1"/>
  <c r="DT19" i="1"/>
  <c r="DS19" i="1"/>
  <c r="DR19" i="1"/>
  <c r="DQ19" i="1"/>
  <c r="DP19" i="1"/>
  <c r="DO19" i="1"/>
  <c r="DN19" i="1"/>
  <c r="DM19" i="1"/>
  <c r="DL19" i="1"/>
  <c r="DK19" i="1"/>
  <c r="DJ19" i="1"/>
  <c r="DI19" i="1"/>
  <c r="CU19" i="1"/>
  <c r="DT18" i="1"/>
  <c r="DS18" i="1"/>
  <c r="DR18" i="1"/>
  <c r="DQ18" i="1"/>
  <c r="DP18" i="1"/>
  <c r="DO18" i="1"/>
  <c r="DN18" i="1"/>
  <c r="DM18" i="1"/>
  <c r="DL18" i="1"/>
  <c r="DK18" i="1"/>
  <c r="DJ18" i="1"/>
  <c r="DI18" i="1"/>
  <c r="CU18" i="1"/>
  <c r="DT17" i="1"/>
  <c r="DS17" i="1"/>
  <c r="DR17" i="1"/>
  <c r="DQ17" i="1"/>
  <c r="DP17" i="1"/>
  <c r="DO17" i="1"/>
  <c r="DN17" i="1"/>
  <c r="DM17" i="1"/>
  <c r="DL17" i="1"/>
  <c r="DK17" i="1"/>
  <c r="DJ17" i="1"/>
  <c r="DI17" i="1"/>
  <c r="CU17" i="1"/>
  <c r="DT16" i="1"/>
  <c r="DS16" i="1"/>
  <c r="DR16" i="1"/>
  <c r="DQ16" i="1"/>
  <c r="DP16" i="1"/>
  <c r="DO16" i="1"/>
  <c r="DN16" i="1"/>
  <c r="DM16" i="1"/>
  <c r="DL16" i="1"/>
  <c r="DK16" i="1"/>
  <c r="DJ16" i="1"/>
  <c r="DI16" i="1"/>
  <c r="CU16" i="1"/>
  <c r="DT15" i="1"/>
  <c r="DS15" i="1"/>
  <c r="DR15" i="1"/>
  <c r="DQ15" i="1"/>
  <c r="DP15" i="1"/>
  <c r="DO15" i="1"/>
  <c r="DN15" i="1"/>
  <c r="DM15" i="1"/>
  <c r="DL15" i="1"/>
  <c r="DK15" i="1"/>
  <c r="DJ15" i="1"/>
  <c r="DI15" i="1"/>
  <c r="CU15" i="1"/>
  <c r="DT14" i="1"/>
  <c r="DS14" i="1"/>
  <c r="DR14" i="1"/>
  <c r="DQ14" i="1"/>
  <c r="DP14" i="1"/>
  <c r="DO14" i="1"/>
  <c r="DN14" i="1"/>
  <c r="DM14" i="1"/>
  <c r="DL14" i="1"/>
  <c r="DK14" i="1"/>
  <c r="DJ14" i="1"/>
  <c r="DI14" i="1"/>
  <c r="CU14" i="1"/>
  <c r="DT13" i="1"/>
  <c r="DS13" i="1"/>
  <c r="DR13" i="1"/>
  <c r="DQ13" i="1"/>
  <c r="DP13" i="1"/>
  <c r="DO13" i="1"/>
  <c r="DN13" i="1"/>
  <c r="DM13" i="1"/>
  <c r="DL13" i="1"/>
  <c r="DK13" i="1"/>
  <c r="DJ13" i="1"/>
  <c r="DI13" i="1"/>
  <c r="CU13" i="1"/>
  <c r="DT12" i="1"/>
  <c r="DS12" i="1"/>
  <c r="DR12" i="1"/>
  <c r="DQ12" i="1"/>
  <c r="DP12" i="1"/>
  <c r="DO12" i="1"/>
  <c r="DN12" i="1"/>
  <c r="DM12" i="1"/>
  <c r="DL12" i="1"/>
  <c r="DK12" i="1"/>
  <c r="DJ12" i="1"/>
  <c r="DI12" i="1"/>
  <c r="CU12" i="1"/>
  <c r="DT11" i="1"/>
  <c r="DS11" i="1"/>
  <c r="DR11" i="1"/>
  <c r="DQ11" i="1"/>
  <c r="DP11" i="1"/>
  <c r="DO11" i="1"/>
  <c r="DN11" i="1"/>
  <c r="DM11" i="1"/>
  <c r="DL11" i="1"/>
  <c r="DK11" i="1"/>
  <c r="DJ11" i="1"/>
  <c r="DI11" i="1"/>
  <c r="CU11" i="1"/>
  <c r="DT10" i="1"/>
  <c r="DS10" i="1"/>
  <c r="DR10" i="1"/>
  <c r="DQ10" i="1"/>
  <c r="DP10" i="1"/>
  <c r="DO10" i="1"/>
  <c r="DN10" i="1"/>
  <c r="DM10" i="1"/>
  <c r="DL10" i="1"/>
  <c r="DK10" i="1"/>
  <c r="DJ10" i="1"/>
  <c r="DI10" i="1"/>
  <c r="CU10" i="1"/>
  <c r="DT9" i="1"/>
  <c r="DS9" i="1"/>
  <c r="DR9" i="1"/>
  <c r="DQ9" i="1"/>
  <c r="DP9" i="1"/>
  <c r="DO9" i="1"/>
  <c r="DN9" i="1"/>
  <c r="DM9" i="1"/>
  <c r="DL9" i="1"/>
  <c r="DK9" i="1"/>
  <c r="DJ9" i="1"/>
  <c r="DI9" i="1"/>
  <c r="CU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CL508" i="1" a="1"/>
  <c r="CL508" i="1" s="1"/>
  <c r="CJ508" i="1" a="1"/>
  <c r="CJ508" i="1" s="1"/>
  <c r="CH508" i="1" a="1"/>
  <c r="CH508" i="1" s="1"/>
  <c r="CG508" i="1" a="1"/>
  <c r="CG508" i="1" s="1"/>
  <c r="CE508" i="1"/>
  <c r="CC508" i="1"/>
  <c r="CI508" i="1" s="1" a="1"/>
  <c r="CI508" i="1" s="1"/>
  <c r="CC508" i="1" a="1"/>
  <c r="BZ508" i="1"/>
  <c r="BY508" i="1"/>
  <c r="BV508" i="1"/>
  <c r="BT508" i="1" a="1"/>
  <c r="BT508" i="1" s="1"/>
  <c r="CL507" i="1" a="1"/>
  <c r="CL507" i="1" s="1"/>
  <c r="CJ507" i="1" a="1"/>
  <c r="CJ507" i="1" s="1"/>
  <c r="CH507" i="1" a="1"/>
  <c r="CH507" i="1" s="1"/>
  <c r="CG507" i="1" a="1"/>
  <c r="CG507" i="1" s="1"/>
  <c r="CE507" i="1"/>
  <c r="CC507" i="1"/>
  <c r="CI507" i="1" s="1" a="1"/>
  <c r="CI507" i="1" s="1"/>
  <c r="CC507" i="1" a="1"/>
  <c r="BZ507" i="1"/>
  <c r="BY507" i="1"/>
  <c r="BV507" i="1"/>
  <c r="BT507" i="1" a="1"/>
  <c r="BT507" i="1" s="1"/>
  <c r="CL506" i="1" a="1"/>
  <c r="CL506" i="1" s="1"/>
  <c r="CJ506" i="1" a="1"/>
  <c r="CJ506" i="1" s="1"/>
  <c r="CH506" i="1" a="1"/>
  <c r="CH506" i="1" s="1"/>
  <c r="CG506" i="1" a="1"/>
  <c r="CG506" i="1" s="1"/>
  <c r="CE506" i="1"/>
  <c r="CC506" i="1"/>
  <c r="CI506" i="1" s="1" a="1"/>
  <c r="CI506" i="1" s="1"/>
  <c r="CC506" i="1" a="1"/>
  <c r="BZ506" i="1"/>
  <c r="BY506" i="1"/>
  <c r="BV506" i="1"/>
  <c r="BT506" i="1" a="1"/>
  <c r="BT506" i="1" s="1"/>
  <c r="CL505" i="1" a="1"/>
  <c r="CL505" i="1" s="1"/>
  <c r="CJ505" i="1" a="1"/>
  <c r="CJ505" i="1" s="1"/>
  <c r="CH505" i="1" a="1"/>
  <c r="CH505" i="1" s="1"/>
  <c r="CG505" i="1" a="1"/>
  <c r="CG505" i="1" s="1"/>
  <c r="CE505" i="1"/>
  <c r="CC505" i="1"/>
  <c r="CI505" i="1" s="1" a="1"/>
  <c r="CI505" i="1" s="1"/>
  <c r="CC505" i="1" a="1"/>
  <c r="BZ505" i="1"/>
  <c r="BY505" i="1"/>
  <c r="BV505" i="1"/>
  <c r="BT505" i="1" a="1"/>
  <c r="BT505" i="1" s="1"/>
  <c r="CL504" i="1" a="1"/>
  <c r="CL504" i="1" s="1"/>
  <c r="CJ504" i="1" a="1"/>
  <c r="CJ504" i="1" s="1"/>
  <c r="CH504" i="1" a="1"/>
  <c r="CH504" i="1" s="1"/>
  <c r="CG504" i="1" a="1"/>
  <c r="CG504" i="1" s="1"/>
  <c r="CE504" i="1"/>
  <c r="CC504" i="1"/>
  <c r="CI504" i="1" s="1" a="1"/>
  <c r="CI504" i="1" s="1"/>
  <c r="CC504" i="1" a="1"/>
  <c r="BZ504" i="1"/>
  <c r="BY504" i="1"/>
  <c r="BV504" i="1"/>
  <c r="BT504" i="1" a="1"/>
  <c r="BT504" i="1" s="1"/>
  <c r="CL503" i="1" a="1"/>
  <c r="CL503" i="1" s="1"/>
  <c r="CJ503" i="1" a="1"/>
  <c r="CJ503" i="1" s="1"/>
  <c r="CH503" i="1" a="1"/>
  <c r="CH503" i="1" s="1"/>
  <c r="CG503" i="1" a="1"/>
  <c r="CG503" i="1" s="1"/>
  <c r="CE503" i="1"/>
  <c r="CC503" i="1"/>
  <c r="CI503" i="1" s="1" a="1"/>
  <c r="CI503" i="1" s="1"/>
  <c r="CC503" i="1" a="1"/>
  <c r="BZ503" i="1"/>
  <c r="BY503" i="1"/>
  <c r="BV503" i="1"/>
  <c r="BT503" i="1" a="1"/>
  <c r="BT503" i="1" s="1"/>
  <c r="CL502" i="1" a="1"/>
  <c r="CL502" i="1" s="1"/>
  <c r="CJ502" i="1" a="1"/>
  <c r="CJ502" i="1" s="1"/>
  <c r="CH502" i="1" a="1"/>
  <c r="CH502" i="1" s="1"/>
  <c r="CG502" i="1" a="1"/>
  <c r="CG502" i="1" s="1"/>
  <c r="CE502" i="1"/>
  <c r="CC502" i="1"/>
  <c r="CI502" i="1" s="1" a="1"/>
  <c r="CI502" i="1" s="1"/>
  <c r="CC502" i="1" a="1"/>
  <c r="BZ502" i="1"/>
  <c r="BY502" i="1"/>
  <c r="BV502" i="1"/>
  <c r="BT502" i="1" a="1"/>
  <c r="BT502" i="1" s="1"/>
  <c r="CL501" i="1" a="1"/>
  <c r="CL501" i="1" s="1"/>
  <c r="CJ501" i="1" a="1"/>
  <c r="CJ501" i="1" s="1"/>
  <c r="CH501" i="1" a="1"/>
  <c r="CH501" i="1" s="1"/>
  <c r="CG501" i="1" a="1"/>
  <c r="CG501" i="1" s="1"/>
  <c r="CE501" i="1"/>
  <c r="CC501" i="1"/>
  <c r="CI501" i="1" s="1" a="1"/>
  <c r="CI501" i="1" s="1"/>
  <c r="CC501" i="1" a="1"/>
  <c r="BZ501" i="1"/>
  <c r="BY501" i="1"/>
  <c r="BV501" i="1"/>
  <c r="BT501" i="1" a="1"/>
  <c r="BT501" i="1" s="1"/>
  <c r="CL500" i="1" a="1"/>
  <c r="CL500" i="1" s="1"/>
  <c r="CJ500" i="1" a="1"/>
  <c r="CJ500" i="1" s="1"/>
  <c r="CH500" i="1" a="1"/>
  <c r="CH500" i="1" s="1"/>
  <c r="CG500" i="1" a="1"/>
  <c r="CG500" i="1" s="1"/>
  <c r="CE500" i="1"/>
  <c r="CC500" i="1"/>
  <c r="CI500" i="1" s="1" a="1"/>
  <c r="CI500" i="1" s="1"/>
  <c r="CC500" i="1" a="1"/>
  <c r="BZ500" i="1"/>
  <c r="BY500" i="1"/>
  <c r="BV500" i="1"/>
  <c r="BT500" i="1" a="1"/>
  <c r="BT500" i="1" s="1"/>
  <c r="CL499" i="1" a="1"/>
  <c r="CL499" i="1" s="1"/>
  <c r="CJ499" i="1" a="1"/>
  <c r="CJ499" i="1" s="1"/>
  <c r="CH499" i="1" a="1"/>
  <c r="CH499" i="1" s="1"/>
  <c r="CG499" i="1" a="1"/>
  <c r="CG499" i="1" s="1"/>
  <c r="CE499" i="1"/>
  <c r="CC499" i="1"/>
  <c r="CI499" i="1" s="1" a="1"/>
  <c r="CI499" i="1" s="1"/>
  <c r="CC499" i="1" a="1"/>
  <c r="BZ499" i="1"/>
  <c r="BY499" i="1"/>
  <c r="BV499" i="1"/>
  <c r="BT499" i="1" a="1"/>
  <c r="BT499" i="1" s="1"/>
  <c r="CL498" i="1" a="1"/>
  <c r="CL498" i="1" s="1"/>
  <c r="CJ498" i="1" a="1"/>
  <c r="CJ498" i="1" s="1"/>
  <c r="CH498" i="1" a="1"/>
  <c r="CH498" i="1" s="1"/>
  <c r="CG498" i="1" a="1"/>
  <c r="CG498" i="1" s="1"/>
  <c r="CE498" i="1"/>
  <c r="CC498" i="1"/>
  <c r="CI498" i="1" s="1" a="1"/>
  <c r="CI498" i="1" s="1"/>
  <c r="CC498" i="1" a="1"/>
  <c r="BZ498" i="1"/>
  <c r="BY498" i="1"/>
  <c r="BV498" i="1"/>
  <c r="BT498" i="1" a="1"/>
  <c r="BT498" i="1" s="1"/>
  <c r="CL497" i="1" a="1"/>
  <c r="CL497" i="1" s="1"/>
  <c r="CJ497" i="1" a="1"/>
  <c r="CJ497" i="1" s="1"/>
  <c r="CH497" i="1" a="1"/>
  <c r="CH497" i="1" s="1"/>
  <c r="CG497" i="1" a="1"/>
  <c r="CG497" i="1" s="1"/>
  <c r="CE497" i="1"/>
  <c r="CC497" i="1"/>
  <c r="CI497" i="1" s="1" a="1"/>
  <c r="CI497" i="1" s="1"/>
  <c r="CC497" i="1" a="1"/>
  <c r="BZ497" i="1"/>
  <c r="BY497" i="1"/>
  <c r="BV497" i="1"/>
  <c r="BT497" i="1" a="1"/>
  <c r="BT497" i="1" s="1"/>
  <c r="CL496" i="1" a="1"/>
  <c r="CL496" i="1" s="1"/>
  <c r="CJ496" i="1" a="1"/>
  <c r="CJ496" i="1" s="1"/>
  <c r="CH496" i="1" a="1"/>
  <c r="CH496" i="1" s="1"/>
  <c r="CG496" i="1" a="1"/>
  <c r="CG496" i="1" s="1"/>
  <c r="CE496" i="1"/>
  <c r="CC496" i="1"/>
  <c r="CI496" i="1" s="1" a="1"/>
  <c r="CI496" i="1" s="1"/>
  <c r="CC496" i="1" a="1"/>
  <c r="BZ496" i="1"/>
  <c r="BY496" i="1"/>
  <c r="BV496" i="1"/>
  <c r="BT496" i="1" a="1"/>
  <c r="BT496" i="1" s="1"/>
  <c r="CL495" i="1" a="1"/>
  <c r="CL495" i="1" s="1"/>
  <c r="CJ495" i="1" a="1"/>
  <c r="CJ495" i="1" s="1"/>
  <c r="CH495" i="1" a="1"/>
  <c r="CH495" i="1" s="1"/>
  <c r="CG495" i="1" a="1"/>
  <c r="CG495" i="1" s="1"/>
  <c r="CE495" i="1"/>
  <c r="CC495" i="1"/>
  <c r="CI495" i="1" s="1" a="1"/>
  <c r="CI495" i="1" s="1"/>
  <c r="CC495" i="1" a="1"/>
  <c r="BZ495" i="1"/>
  <c r="BY495" i="1"/>
  <c r="BV495" i="1"/>
  <c r="BT495" i="1" a="1"/>
  <c r="BT495" i="1" s="1"/>
  <c r="CL494" i="1" a="1"/>
  <c r="CL494" i="1" s="1"/>
  <c r="CJ494" i="1" a="1"/>
  <c r="CJ494" i="1" s="1"/>
  <c r="CH494" i="1" a="1"/>
  <c r="CH494" i="1" s="1"/>
  <c r="CG494" i="1" a="1"/>
  <c r="CG494" i="1" s="1"/>
  <c r="CE494" i="1"/>
  <c r="CC494" i="1"/>
  <c r="CI494" i="1" s="1" a="1"/>
  <c r="CI494" i="1" s="1"/>
  <c r="CC494" i="1" a="1"/>
  <c r="BZ494" i="1"/>
  <c r="BY494" i="1"/>
  <c r="BV494" i="1"/>
  <c r="BT494" i="1" a="1"/>
  <c r="BT494" i="1" s="1"/>
  <c r="CL493" i="1" a="1"/>
  <c r="CL493" i="1" s="1"/>
  <c r="CJ493" i="1" a="1"/>
  <c r="CJ493" i="1" s="1"/>
  <c r="CH493" i="1" a="1"/>
  <c r="CH493" i="1" s="1"/>
  <c r="CG493" i="1" a="1"/>
  <c r="CG493" i="1" s="1"/>
  <c r="CE493" i="1"/>
  <c r="CC493" i="1"/>
  <c r="CI493" i="1" s="1" a="1"/>
  <c r="CI493" i="1" s="1"/>
  <c r="CC493" i="1" a="1"/>
  <c r="BZ493" i="1"/>
  <c r="BY493" i="1"/>
  <c r="BV493" i="1"/>
  <c r="BT493" i="1" a="1"/>
  <c r="BT493" i="1" s="1"/>
  <c r="CL492" i="1" a="1"/>
  <c r="CL492" i="1" s="1"/>
  <c r="CJ492" i="1" a="1"/>
  <c r="CJ492" i="1" s="1"/>
  <c r="CH492" i="1" a="1"/>
  <c r="CH492" i="1" s="1"/>
  <c r="CG492" i="1" a="1"/>
  <c r="CG492" i="1" s="1"/>
  <c r="CE492" i="1"/>
  <c r="CC492" i="1"/>
  <c r="CI492" i="1" s="1" a="1"/>
  <c r="CI492" i="1" s="1"/>
  <c r="CC492" i="1" a="1"/>
  <c r="BZ492" i="1"/>
  <c r="BY492" i="1"/>
  <c r="BV492" i="1"/>
  <c r="BT492" i="1" a="1"/>
  <c r="BT492" i="1" s="1"/>
  <c r="CL491" i="1" a="1"/>
  <c r="CL491" i="1" s="1"/>
  <c r="CJ491" i="1" a="1"/>
  <c r="CJ491" i="1" s="1"/>
  <c r="CH491" i="1" a="1"/>
  <c r="CH491" i="1" s="1"/>
  <c r="CG491" i="1" a="1"/>
  <c r="CG491" i="1" s="1"/>
  <c r="CE491" i="1"/>
  <c r="CC491" i="1"/>
  <c r="CI491" i="1" s="1" a="1"/>
  <c r="CI491" i="1" s="1"/>
  <c r="CC491" i="1" a="1"/>
  <c r="BZ491" i="1"/>
  <c r="BY491" i="1"/>
  <c r="BV491" i="1"/>
  <c r="BT491" i="1" a="1"/>
  <c r="BT491" i="1" s="1"/>
  <c r="CL490" i="1" a="1"/>
  <c r="CL490" i="1" s="1"/>
  <c r="CJ490" i="1" a="1"/>
  <c r="CJ490" i="1" s="1"/>
  <c r="CH490" i="1" a="1"/>
  <c r="CH490" i="1" s="1"/>
  <c r="CG490" i="1" a="1"/>
  <c r="CG490" i="1" s="1"/>
  <c r="CE490" i="1"/>
  <c r="CC490" i="1"/>
  <c r="CI490" i="1" s="1" a="1"/>
  <c r="CI490" i="1" s="1"/>
  <c r="CC490" i="1" a="1"/>
  <c r="BZ490" i="1"/>
  <c r="BY490" i="1"/>
  <c r="BV490" i="1"/>
  <c r="BT490" i="1" a="1"/>
  <c r="BT490" i="1" s="1"/>
  <c r="CL489" i="1" a="1"/>
  <c r="CL489" i="1" s="1"/>
  <c r="CJ489" i="1" a="1"/>
  <c r="CJ489" i="1" s="1"/>
  <c r="CH489" i="1" a="1"/>
  <c r="CH489" i="1" s="1"/>
  <c r="CG489" i="1" a="1"/>
  <c r="CG489" i="1" s="1"/>
  <c r="CE489" i="1"/>
  <c r="CC489" i="1"/>
  <c r="CI489" i="1" s="1" a="1"/>
  <c r="CI489" i="1" s="1"/>
  <c r="CC489" i="1" a="1"/>
  <c r="BZ489" i="1"/>
  <c r="BY489" i="1"/>
  <c r="BV489" i="1"/>
  <c r="BT489" i="1" a="1"/>
  <c r="BT489" i="1" s="1"/>
  <c r="CL488" i="1" a="1"/>
  <c r="CL488" i="1" s="1"/>
  <c r="CJ488" i="1" a="1"/>
  <c r="CJ488" i="1" s="1"/>
  <c r="CH488" i="1" a="1"/>
  <c r="CH488" i="1" s="1"/>
  <c r="CG488" i="1" a="1"/>
  <c r="CG488" i="1" s="1"/>
  <c r="CE488" i="1"/>
  <c r="CC488" i="1"/>
  <c r="CI488" i="1" s="1" a="1"/>
  <c r="CI488" i="1" s="1"/>
  <c r="CC488" i="1" a="1"/>
  <c r="BZ488" i="1"/>
  <c r="BY488" i="1"/>
  <c r="BV488" i="1"/>
  <c r="BT488" i="1" a="1"/>
  <c r="BT488" i="1" s="1"/>
  <c r="CL487" i="1" a="1"/>
  <c r="CL487" i="1" s="1"/>
  <c r="CJ487" i="1" a="1"/>
  <c r="CJ487" i="1" s="1"/>
  <c r="CH487" i="1" a="1"/>
  <c r="CH487" i="1" s="1"/>
  <c r="CG487" i="1" a="1"/>
  <c r="CG487" i="1" s="1"/>
  <c r="CE487" i="1"/>
  <c r="CC487" i="1"/>
  <c r="CI487" i="1" s="1" a="1"/>
  <c r="CI487" i="1" s="1"/>
  <c r="CC487" i="1" a="1"/>
  <c r="BZ487" i="1"/>
  <c r="BY487" i="1"/>
  <c r="BV487" i="1"/>
  <c r="BT487" i="1" a="1"/>
  <c r="BT487" i="1" s="1"/>
  <c r="CL486" i="1" a="1"/>
  <c r="CL486" i="1" s="1"/>
  <c r="CJ486" i="1" a="1"/>
  <c r="CJ486" i="1" s="1"/>
  <c r="CH486" i="1" a="1"/>
  <c r="CH486" i="1" s="1"/>
  <c r="CG486" i="1" a="1"/>
  <c r="CG486" i="1" s="1"/>
  <c r="CE486" i="1"/>
  <c r="CC486" i="1"/>
  <c r="CI486" i="1" s="1" a="1"/>
  <c r="CI486" i="1" s="1"/>
  <c r="CC486" i="1" a="1"/>
  <c r="BZ486" i="1"/>
  <c r="BY486" i="1"/>
  <c r="BV486" i="1"/>
  <c r="BT486" i="1" a="1"/>
  <c r="BT486" i="1" s="1"/>
  <c r="CL485" i="1" a="1"/>
  <c r="CL485" i="1" s="1"/>
  <c r="CJ485" i="1" a="1"/>
  <c r="CJ485" i="1" s="1"/>
  <c r="CH485" i="1" a="1"/>
  <c r="CH485" i="1" s="1"/>
  <c r="CG485" i="1" a="1"/>
  <c r="CG485" i="1" s="1"/>
  <c r="CE485" i="1"/>
  <c r="CC485" i="1"/>
  <c r="CI485" i="1" s="1" a="1"/>
  <c r="CI485" i="1" s="1"/>
  <c r="CC485" i="1" a="1"/>
  <c r="BZ485" i="1"/>
  <c r="BY485" i="1"/>
  <c r="BV485" i="1"/>
  <c r="BT485" i="1" a="1"/>
  <c r="BT485" i="1" s="1"/>
  <c r="CL484" i="1" a="1"/>
  <c r="CL484" i="1" s="1"/>
  <c r="CJ484" i="1" a="1"/>
  <c r="CJ484" i="1" s="1"/>
  <c r="CH484" i="1" a="1"/>
  <c r="CH484" i="1" s="1"/>
  <c r="CG484" i="1" a="1"/>
  <c r="CG484" i="1" s="1"/>
  <c r="CE484" i="1"/>
  <c r="CC484" i="1"/>
  <c r="CI484" i="1" s="1" a="1"/>
  <c r="CI484" i="1" s="1"/>
  <c r="CC484" i="1" a="1"/>
  <c r="BZ484" i="1"/>
  <c r="BY484" i="1"/>
  <c r="BV484" i="1"/>
  <c r="BT484" i="1" a="1"/>
  <c r="BT484" i="1" s="1"/>
  <c r="CL483" i="1" a="1"/>
  <c r="CL483" i="1" s="1"/>
  <c r="CJ483" i="1" a="1"/>
  <c r="CJ483" i="1" s="1"/>
  <c r="CH483" i="1" a="1"/>
  <c r="CH483" i="1" s="1"/>
  <c r="CG483" i="1" a="1"/>
  <c r="CG483" i="1" s="1"/>
  <c r="CE483" i="1"/>
  <c r="CC483" i="1"/>
  <c r="CI483" i="1" s="1" a="1"/>
  <c r="CI483" i="1" s="1"/>
  <c r="CC483" i="1" a="1"/>
  <c r="BZ483" i="1"/>
  <c r="BY483" i="1"/>
  <c r="BV483" i="1"/>
  <c r="BT483" i="1" a="1"/>
  <c r="BT483" i="1" s="1"/>
  <c r="CL482" i="1" a="1"/>
  <c r="CL482" i="1" s="1"/>
  <c r="CJ482" i="1" a="1"/>
  <c r="CJ482" i="1" s="1"/>
  <c r="CH482" i="1" a="1"/>
  <c r="CH482" i="1" s="1"/>
  <c r="CG482" i="1" a="1"/>
  <c r="CG482" i="1" s="1"/>
  <c r="CE482" i="1"/>
  <c r="CC482" i="1"/>
  <c r="CI482" i="1" s="1" a="1"/>
  <c r="CI482" i="1" s="1"/>
  <c r="CC482" i="1" a="1"/>
  <c r="BZ482" i="1"/>
  <c r="BY482" i="1"/>
  <c r="BV482" i="1"/>
  <c r="BT482" i="1" a="1"/>
  <c r="BT482" i="1" s="1"/>
  <c r="CL481" i="1" a="1"/>
  <c r="CL481" i="1" s="1"/>
  <c r="CJ481" i="1" a="1"/>
  <c r="CJ481" i="1" s="1"/>
  <c r="CH481" i="1" a="1"/>
  <c r="CH481" i="1" s="1"/>
  <c r="CG481" i="1" a="1"/>
  <c r="CG481" i="1" s="1"/>
  <c r="CE481" i="1"/>
  <c r="CC481" i="1"/>
  <c r="CI481" i="1" s="1" a="1"/>
  <c r="CI481" i="1" s="1"/>
  <c r="CC481" i="1" a="1"/>
  <c r="BZ481" i="1"/>
  <c r="BY481" i="1"/>
  <c r="BV481" i="1"/>
  <c r="BT481" i="1" a="1"/>
  <c r="BT481" i="1" s="1"/>
  <c r="CL480" i="1" a="1"/>
  <c r="CL480" i="1" s="1"/>
  <c r="CJ480" i="1" a="1"/>
  <c r="CJ480" i="1" s="1"/>
  <c r="CH480" i="1" a="1"/>
  <c r="CH480" i="1" s="1"/>
  <c r="CG480" i="1" a="1"/>
  <c r="CG480" i="1" s="1"/>
  <c r="CE480" i="1"/>
  <c r="CC480" i="1"/>
  <c r="CI480" i="1" s="1" a="1"/>
  <c r="CI480" i="1" s="1"/>
  <c r="CC480" i="1" a="1"/>
  <c r="BZ480" i="1"/>
  <c r="BY480" i="1"/>
  <c r="BV480" i="1"/>
  <c r="BT480" i="1" a="1"/>
  <c r="BT480" i="1" s="1"/>
  <c r="CL479" i="1" a="1"/>
  <c r="CL479" i="1" s="1"/>
  <c r="CJ479" i="1" a="1"/>
  <c r="CJ479" i="1" s="1"/>
  <c r="CH479" i="1" a="1"/>
  <c r="CH479" i="1" s="1"/>
  <c r="CG479" i="1" a="1"/>
  <c r="CG479" i="1" s="1"/>
  <c r="CE479" i="1"/>
  <c r="CC479" i="1"/>
  <c r="CI479" i="1" s="1" a="1"/>
  <c r="CI479" i="1" s="1"/>
  <c r="CC479" i="1" a="1"/>
  <c r="BZ479" i="1"/>
  <c r="BY479" i="1"/>
  <c r="BV479" i="1"/>
  <c r="BT479" i="1" a="1"/>
  <c r="BT479" i="1" s="1"/>
  <c r="CL478" i="1" a="1"/>
  <c r="CL478" i="1" s="1"/>
  <c r="CJ478" i="1" a="1"/>
  <c r="CJ478" i="1" s="1"/>
  <c r="CH478" i="1" a="1"/>
  <c r="CH478" i="1" s="1"/>
  <c r="CG478" i="1" a="1"/>
  <c r="CG478" i="1" s="1"/>
  <c r="CE478" i="1"/>
  <c r="CC478" i="1"/>
  <c r="CI478" i="1" s="1" a="1"/>
  <c r="CI478" i="1" s="1"/>
  <c r="CC478" i="1" a="1"/>
  <c r="BZ478" i="1"/>
  <c r="BY478" i="1"/>
  <c r="BV478" i="1"/>
  <c r="BT478" i="1" a="1"/>
  <c r="BT478" i="1" s="1"/>
  <c r="CL477" i="1" a="1"/>
  <c r="CL477" i="1" s="1"/>
  <c r="CJ477" i="1" a="1"/>
  <c r="CJ477" i="1" s="1"/>
  <c r="CH477" i="1" a="1"/>
  <c r="CH477" i="1" s="1"/>
  <c r="CG477" i="1" a="1"/>
  <c r="CG477" i="1" s="1"/>
  <c r="CE477" i="1"/>
  <c r="CC477" i="1"/>
  <c r="CI477" i="1" s="1" a="1"/>
  <c r="CI477" i="1" s="1"/>
  <c r="CC477" i="1" a="1"/>
  <c r="BZ477" i="1"/>
  <c r="BY477" i="1"/>
  <c r="BV477" i="1"/>
  <c r="BT477" i="1" a="1"/>
  <c r="BT477" i="1" s="1"/>
  <c r="CL476" i="1" a="1"/>
  <c r="CL476" i="1" s="1"/>
  <c r="CJ476" i="1" a="1"/>
  <c r="CJ476" i="1" s="1"/>
  <c r="CH476" i="1" a="1"/>
  <c r="CH476" i="1" s="1"/>
  <c r="CG476" i="1" a="1"/>
  <c r="CG476" i="1" s="1"/>
  <c r="CE476" i="1"/>
  <c r="CC476" i="1"/>
  <c r="CI476" i="1" s="1" a="1"/>
  <c r="CI476" i="1" s="1"/>
  <c r="CC476" i="1" a="1"/>
  <c r="BZ476" i="1"/>
  <c r="BY476" i="1"/>
  <c r="BV476" i="1"/>
  <c r="BT476" i="1" a="1"/>
  <c r="BT476" i="1" s="1"/>
  <c r="CL475" i="1" a="1"/>
  <c r="CL475" i="1" s="1"/>
  <c r="CJ475" i="1" a="1"/>
  <c r="CJ475" i="1" s="1"/>
  <c r="CH475" i="1" a="1"/>
  <c r="CH475" i="1" s="1"/>
  <c r="CG475" i="1" a="1"/>
  <c r="CG475" i="1" s="1"/>
  <c r="CE475" i="1"/>
  <c r="CC475" i="1"/>
  <c r="CI475" i="1" s="1" a="1"/>
  <c r="CI475" i="1" s="1"/>
  <c r="CC475" i="1" a="1"/>
  <c r="BZ475" i="1"/>
  <c r="BY475" i="1"/>
  <c r="BV475" i="1"/>
  <c r="BT475" i="1" a="1"/>
  <c r="BT475" i="1" s="1"/>
  <c r="CL474" i="1" a="1"/>
  <c r="CL474" i="1" s="1"/>
  <c r="CJ474" i="1" a="1"/>
  <c r="CJ474" i="1" s="1"/>
  <c r="CH474" i="1" a="1"/>
  <c r="CH474" i="1" s="1"/>
  <c r="CG474" i="1" a="1"/>
  <c r="CG474" i="1" s="1"/>
  <c r="CE474" i="1"/>
  <c r="CC474" i="1"/>
  <c r="CI474" i="1" s="1" a="1"/>
  <c r="CI474" i="1" s="1"/>
  <c r="CC474" i="1" a="1"/>
  <c r="BZ474" i="1"/>
  <c r="BY474" i="1"/>
  <c r="BV474" i="1"/>
  <c r="BT474" i="1" a="1"/>
  <c r="BT474" i="1" s="1"/>
  <c r="CL473" i="1" a="1"/>
  <c r="CL473" i="1" s="1"/>
  <c r="CJ473" i="1" a="1"/>
  <c r="CJ473" i="1" s="1"/>
  <c r="CH473" i="1" a="1"/>
  <c r="CH473" i="1" s="1"/>
  <c r="CG473" i="1" a="1"/>
  <c r="CG473" i="1" s="1"/>
  <c r="CE473" i="1"/>
  <c r="CC473" i="1"/>
  <c r="CI473" i="1" s="1" a="1"/>
  <c r="CI473" i="1" s="1"/>
  <c r="CC473" i="1" a="1"/>
  <c r="BZ473" i="1"/>
  <c r="BY473" i="1"/>
  <c r="BV473" i="1"/>
  <c r="BT473" i="1" a="1"/>
  <c r="BT473" i="1" s="1"/>
  <c r="CL472" i="1" a="1"/>
  <c r="CL472" i="1" s="1"/>
  <c r="CJ472" i="1" a="1"/>
  <c r="CJ472" i="1" s="1"/>
  <c r="CH472" i="1" a="1"/>
  <c r="CH472" i="1" s="1"/>
  <c r="CG472" i="1" a="1"/>
  <c r="CG472" i="1" s="1"/>
  <c r="CE472" i="1"/>
  <c r="CC472" i="1"/>
  <c r="CI472" i="1" s="1" a="1"/>
  <c r="CI472" i="1" s="1"/>
  <c r="CC472" i="1" a="1"/>
  <c r="BZ472" i="1"/>
  <c r="BY472" i="1"/>
  <c r="BV472" i="1"/>
  <c r="BT472" i="1" a="1"/>
  <c r="BT472" i="1" s="1"/>
  <c r="CL471" i="1" a="1"/>
  <c r="CL471" i="1" s="1"/>
  <c r="CJ471" i="1" a="1"/>
  <c r="CJ471" i="1" s="1"/>
  <c r="CH471" i="1" a="1"/>
  <c r="CH471" i="1" s="1"/>
  <c r="CG471" i="1" a="1"/>
  <c r="CG471" i="1" s="1"/>
  <c r="CE471" i="1"/>
  <c r="CC471" i="1"/>
  <c r="CI471" i="1" s="1" a="1"/>
  <c r="CI471" i="1" s="1"/>
  <c r="CC471" i="1" a="1"/>
  <c r="BZ471" i="1"/>
  <c r="BY471" i="1"/>
  <c r="BV471" i="1"/>
  <c r="BT471" i="1" a="1"/>
  <c r="BT471" i="1" s="1"/>
  <c r="CL470" i="1" a="1"/>
  <c r="CL470" i="1" s="1"/>
  <c r="CJ470" i="1" a="1"/>
  <c r="CJ470" i="1" s="1"/>
  <c r="CH470" i="1" a="1"/>
  <c r="CH470" i="1" s="1"/>
  <c r="CG470" i="1" a="1"/>
  <c r="CG470" i="1" s="1"/>
  <c r="CE470" i="1"/>
  <c r="CC470" i="1"/>
  <c r="CI470" i="1" s="1" a="1"/>
  <c r="CI470" i="1" s="1"/>
  <c r="CC470" i="1" a="1"/>
  <c r="BZ470" i="1"/>
  <c r="BY470" i="1"/>
  <c r="BV470" i="1"/>
  <c r="BT470" i="1" a="1"/>
  <c r="BT470" i="1" s="1"/>
  <c r="CL469" i="1" a="1"/>
  <c r="CL469" i="1" s="1"/>
  <c r="CJ469" i="1" a="1"/>
  <c r="CJ469" i="1" s="1"/>
  <c r="CH469" i="1" a="1"/>
  <c r="CH469" i="1" s="1"/>
  <c r="CG469" i="1" a="1"/>
  <c r="CG469" i="1" s="1"/>
  <c r="CE469" i="1"/>
  <c r="CC469" i="1"/>
  <c r="CI469" i="1" s="1" a="1"/>
  <c r="CI469" i="1" s="1"/>
  <c r="CC469" i="1" a="1"/>
  <c r="BZ469" i="1"/>
  <c r="BY469" i="1"/>
  <c r="BV469" i="1"/>
  <c r="BT469" i="1" a="1"/>
  <c r="BT469" i="1" s="1"/>
  <c r="CL468" i="1" a="1"/>
  <c r="CL468" i="1" s="1"/>
  <c r="CJ468" i="1" a="1"/>
  <c r="CJ468" i="1" s="1"/>
  <c r="CH468" i="1" a="1"/>
  <c r="CH468" i="1" s="1"/>
  <c r="CG468" i="1" a="1"/>
  <c r="CG468" i="1" s="1"/>
  <c r="CE468" i="1"/>
  <c r="CC468" i="1"/>
  <c r="CI468" i="1" s="1" a="1"/>
  <c r="CI468" i="1" s="1"/>
  <c r="CC468" i="1" a="1"/>
  <c r="BZ468" i="1"/>
  <c r="BY468" i="1"/>
  <c r="BV468" i="1"/>
  <c r="BT468" i="1" a="1"/>
  <c r="BT468" i="1" s="1"/>
  <c r="CL467" i="1" a="1"/>
  <c r="CL467" i="1" s="1"/>
  <c r="CJ467" i="1" a="1"/>
  <c r="CJ467" i="1" s="1"/>
  <c r="CH467" i="1" a="1"/>
  <c r="CH467" i="1" s="1"/>
  <c r="CG467" i="1" a="1"/>
  <c r="CG467" i="1" s="1"/>
  <c r="CE467" i="1"/>
  <c r="CC467" i="1"/>
  <c r="CI467" i="1" s="1" a="1"/>
  <c r="CI467" i="1" s="1"/>
  <c r="CC467" i="1" a="1"/>
  <c r="BZ467" i="1"/>
  <c r="BY467" i="1"/>
  <c r="BV467" i="1"/>
  <c r="BT467" i="1" a="1"/>
  <c r="BT467" i="1" s="1"/>
  <c r="CL466" i="1" a="1"/>
  <c r="CL466" i="1" s="1"/>
  <c r="CJ466" i="1" a="1"/>
  <c r="CJ466" i="1" s="1"/>
  <c r="CH466" i="1" a="1"/>
  <c r="CH466" i="1" s="1"/>
  <c r="CG466" i="1" a="1"/>
  <c r="CG466" i="1" s="1"/>
  <c r="CE466" i="1"/>
  <c r="CC466" i="1"/>
  <c r="CI466" i="1" s="1" a="1"/>
  <c r="CI466" i="1" s="1"/>
  <c r="CC466" i="1" a="1"/>
  <c r="BZ466" i="1"/>
  <c r="BY466" i="1"/>
  <c r="BV466" i="1"/>
  <c r="BT466" i="1" a="1"/>
  <c r="BT466" i="1" s="1"/>
  <c r="CL465" i="1" a="1"/>
  <c r="CL465" i="1" s="1"/>
  <c r="CJ465" i="1" a="1"/>
  <c r="CJ465" i="1" s="1"/>
  <c r="CH465" i="1" a="1"/>
  <c r="CH465" i="1" s="1"/>
  <c r="CG465" i="1" a="1"/>
  <c r="CG465" i="1" s="1"/>
  <c r="CE465" i="1"/>
  <c r="CC465" i="1"/>
  <c r="CI465" i="1" s="1" a="1"/>
  <c r="CI465" i="1" s="1"/>
  <c r="CC465" i="1" a="1"/>
  <c r="BZ465" i="1"/>
  <c r="BY465" i="1"/>
  <c r="BV465" i="1"/>
  <c r="BT465" i="1" a="1"/>
  <c r="BT465" i="1" s="1"/>
  <c r="CL464" i="1" a="1"/>
  <c r="CL464" i="1" s="1"/>
  <c r="CJ464" i="1" a="1"/>
  <c r="CJ464" i="1" s="1"/>
  <c r="CH464" i="1" a="1"/>
  <c r="CH464" i="1" s="1"/>
  <c r="CG464" i="1" a="1"/>
  <c r="CG464" i="1" s="1"/>
  <c r="CE464" i="1"/>
  <c r="CC464" i="1"/>
  <c r="CI464" i="1" s="1" a="1"/>
  <c r="CI464" i="1" s="1"/>
  <c r="CC464" i="1" a="1"/>
  <c r="BZ464" i="1"/>
  <c r="BY464" i="1"/>
  <c r="BV464" i="1"/>
  <c r="BT464" i="1" a="1"/>
  <c r="BT464" i="1" s="1"/>
  <c r="CL463" i="1" a="1"/>
  <c r="CL463" i="1" s="1"/>
  <c r="CJ463" i="1" a="1"/>
  <c r="CJ463" i="1" s="1"/>
  <c r="CH463" i="1" a="1"/>
  <c r="CH463" i="1" s="1"/>
  <c r="CG463" i="1" a="1"/>
  <c r="CG463" i="1" s="1"/>
  <c r="CE463" i="1"/>
  <c r="CC463" i="1"/>
  <c r="CI463" i="1" s="1" a="1"/>
  <c r="CI463" i="1" s="1"/>
  <c r="CC463" i="1" a="1"/>
  <c r="BZ463" i="1"/>
  <c r="BY463" i="1"/>
  <c r="BV463" i="1"/>
  <c r="BT463" i="1" a="1"/>
  <c r="BT463" i="1" s="1"/>
  <c r="CL462" i="1" a="1"/>
  <c r="CL462" i="1" s="1"/>
  <c r="CJ462" i="1" a="1"/>
  <c r="CJ462" i="1" s="1"/>
  <c r="CH462" i="1" a="1"/>
  <c r="CH462" i="1" s="1"/>
  <c r="CG462" i="1" a="1"/>
  <c r="CG462" i="1" s="1"/>
  <c r="CE462" i="1"/>
  <c r="CC462" i="1"/>
  <c r="CI462" i="1" s="1" a="1"/>
  <c r="CI462" i="1" s="1"/>
  <c r="CC462" i="1" a="1"/>
  <c r="BZ462" i="1"/>
  <c r="BY462" i="1"/>
  <c r="BV462" i="1"/>
  <c r="BT462" i="1" a="1"/>
  <c r="BT462" i="1" s="1"/>
  <c r="CL461" i="1" a="1"/>
  <c r="CL461" i="1" s="1"/>
  <c r="CJ461" i="1" a="1"/>
  <c r="CJ461" i="1" s="1"/>
  <c r="CH461" i="1" a="1"/>
  <c r="CH461" i="1" s="1"/>
  <c r="CG461" i="1" a="1"/>
  <c r="CG461" i="1" s="1"/>
  <c r="CE461" i="1"/>
  <c r="CC461" i="1"/>
  <c r="CI461" i="1" s="1" a="1"/>
  <c r="CI461" i="1" s="1"/>
  <c r="CC461" i="1" a="1"/>
  <c r="BZ461" i="1"/>
  <c r="BY461" i="1"/>
  <c r="BV461" i="1"/>
  <c r="BT461" i="1" a="1"/>
  <c r="BT461" i="1" s="1"/>
  <c r="CL460" i="1" a="1"/>
  <c r="CL460" i="1" s="1"/>
  <c r="CJ460" i="1" a="1"/>
  <c r="CJ460" i="1" s="1"/>
  <c r="CH460" i="1" a="1"/>
  <c r="CH460" i="1" s="1"/>
  <c r="CG460" i="1" a="1"/>
  <c r="CG460" i="1" s="1"/>
  <c r="CE460" i="1"/>
  <c r="CC460" i="1"/>
  <c r="CI460" i="1" s="1" a="1"/>
  <c r="CI460" i="1" s="1"/>
  <c r="CC460" i="1" a="1"/>
  <c r="BZ460" i="1"/>
  <c r="BY460" i="1"/>
  <c r="BV460" i="1"/>
  <c r="BT460" i="1" a="1"/>
  <c r="BT460" i="1" s="1"/>
  <c r="CL459" i="1" a="1"/>
  <c r="CL459" i="1" s="1"/>
  <c r="CJ459" i="1" a="1"/>
  <c r="CJ459" i="1" s="1"/>
  <c r="CH459" i="1" a="1"/>
  <c r="CH459" i="1" s="1"/>
  <c r="CG459" i="1" a="1"/>
  <c r="CG459" i="1" s="1"/>
  <c r="CE459" i="1"/>
  <c r="CC459" i="1"/>
  <c r="CI459" i="1" s="1" a="1"/>
  <c r="CI459" i="1" s="1"/>
  <c r="CC459" i="1" a="1"/>
  <c r="BZ459" i="1"/>
  <c r="BY459" i="1"/>
  <c r="BV459" i="1"/>
  <c r="BT459" i="1" a="1"/>
  <c r="BT459" i="1" s="1"/>
  <c r="CL458" i="1" a="1"/>
  <c r="CL458" i="1" s="1"/>
  <c r="CJ458" i="1" a="1"/>
  <c r="CJ458" i="1" s="1"/>
  <c r="CH458" i="1" a="1"/>
  <c r="CH458" i="1" s="1"/>
  <c r="CG458" i="1" a="1"/>
  <c r="CG458" i="1" s="1"/>
  <c r="CE458" i="1"/>
  <c r="CC458" i="1"/>
  <c r="CI458" i="1" s="1" a="1"/>
  <c r="CI458" i="1" s="1"/>
  <c r="CC458" i="1" a="1"/>
  <c r="BZ458" i="1"/>
  <c r="BY458" i="1"/>
  <c r="BV458" i="1"/>
  <c r="BT458" i="1" a="1"/>
  <c r="BT458" i="1" s="1"/>
  <c r="CL457" i="1" a="1"/>
  <c r="CL457" i="1" s="1"/>
  <c r="CJ457" i="1" a="1"/>
  <c r="CJ457" i="1" s="1"/>
  <c r="CH457" i="1" a="1"/>
  <c r="CH457" i="1" s="1"/>
  <c r="CG457" i="1" a="1"/>
  <c r="CG457" i="1" s="1"/>
  <c r="CE457" i="1"/>
  <c r="CC457" i="1"/>
  <c r="CI457" i="1" s="1" a="1"/>
  <c r="CI457" i="1" s="1"/>
  <c r="CC457" i="1" a="1"/>
  <c r="BZ457" i="1"/>
  <c r="BY457" i="1"/>
  <c r="BV457" i="1"/>
  <c r="BT457" i="1" a="1"/>
  <c r="BT457" i="1" s="1"/>
  <c r="CL456" i="1" a="1"/>
  <c r="CL456" i="1" s="1"/>
  <c r="CJ456" i="1" a="1"/>
  <c r="CJ456" i="1" s="1"/>
  <c r="CH456" i="1" a="1"/>
  <c r="CH456" i="1" s="1"/>
  <c r="CG456" i="1" a="1"/>
  <c r="CG456" i="1" s="1"/>
  <c r="CE456" i="1"/>
  <c r="CC456" i="1"/>
  <c r="CI456" i="1" s="1" a="1"/>
  <c r="CI456" i="1" s="1"/>
  <c r="CC456" i="1" a="1"/>
  <c r="BZ456" i="1"/>
  <c r="BY456" i="1"/>
  <c r="BV456" i="1"/>
  <c r="BT456" i="1" a="1"/>
  <c r="BT456" i="1" s="1"/>
  <c r="CL455" i="1" a="1"/>
  <c r="CL455" i="1" s="1"/>
  <c r="CJ455" i="1" a="1"/>
  <c r="CJ455" i="1" s="1"/>
  <c r="CH455" i="1" a="1"/>
  <c r="CH455" i="1" s="1"/>
  <c r="CG455" i="1" a="1"/>
  <c r="CG455" i="1" s="1"/>
  <c r="CE455" i="1"/>
  <c r="CC455" i="1"/>
  <c r="CI455" i="1" s="1" a="1"/>
  <c r="CI455" i="1" s="1"/>
  <c r="CC455" i="1" a="1"/>
  <c r="BZ455" i="1"/>
  <c r="BY455" i="1"/>
  <c r="BV455" i="1"/>
  <c r="BT455" i="1" a="1"/>
  <c r="BT455" i="1" s="1"/>
  <c r="CL454" i="1" a="1"/>
  <c r="CL454" i="1" s="1"/>
  <c r="CJ454" i="1" a="1"/>
  <c r="CJ454" i="1" s="1"/>
  <c r="CH454" i="1" a="1"/>
  <c r="CH454" i="1" s="1"/>
  <c r="CG454" i="1" a="1"/>
  <c r="CG454" i="1" s="1"/>
  <c r="CE454" i="1"/>
  <c r="CC454" i="1"/>
  <c r="CI454" i="1" s="1" a="1"/>
  <c r="CI454" i="1" s="1"/>
  <c r="CC454" i="1" a="1"/>
  <c r="BZ454" i="1"/>
  <c r="BY454" i="1"/>
  <c r="BV454" i="1"/>
  <c r="BT454" i="1" a="1"/>
  <c r="BT454" i="1" s="1"/>
  <c r="CL453" i="1" a="1"/>
  <c r="CL453" i="1" s="1"/>
  <c r="CJ453" i="1" a="1"/>
  <c r="CJ453" i="1" s="1"/>
  <c r="CH453" i="1" a="1"/>
  <c r="CH453" i="1" s="1"/>
  <c r="CG453" i="1" a="1"/>
  <c r="CG453" i="1" s="1"/>
  <c r="CE453" i="1"/>
  <c r="CC453" i="1"/>
  <c r="CI453" i="1" s="1" a="1"/>
  <c r="CI453" i="1" s="1"/>
  <c r="CC453" i="1" a="1"/>
  <c r="BZ453" i="1"/>
  <c r="BY453" i="1"/>
  <c r="BV453" i="1"/>
  <c r="BT453" i="1" a="1"/>
  <c r="BT453" i="1" s="1"/>
  <c r="CL452" i="1" a="1"/>
  <c r="CL452" i="1" s="1"/>
  <c r="CJ452" i="1" a="1"/>
  <c r="CJ452" i="1" s="1"/>
  <c r="CH452" i="1" a="1"/>
  <c r="CH452" i="1" s="1"/>
  <c r="CG452" i="1" a="1"/>
  <c r="CG452" i="1" s="1"/>
  <c r="CE452" i="1"/>
  <c r="CC452" i="1"/>
  <c r="CI452" i="1" s="1" a="1"/>
  <c r="CI452" i="1" s="1"/>
  <c r="CC452" i="1" a="1"/>
  <c r="BZ452" i="1"/>
  <c r="BY452" i="1"/>
  <c r="BV452" i="1"/>
  <c r="BT452" i="1" a="1"/>
  <c r="BT452" i="1" s="1"/>
  <c r="CL451" i="1" a="1"/>
  <c r="CL451" i="1" s="1"/>
  <c r="CJ451" i="1" a="1"/>
  <c r="CJ451" i="1" s="1"/>
  <c r="CH451" i="1" a="1"/>
  <c r="CH451" i="1" s="1"/>
  <c r="CG451" i="1" a="1"/>
  <c r="CG451" i="1" s="1"/>
  <c r="CE451" i="1"/>
  <c r="CC451" i="1"/>
  <c r="CI451" i="1" s="1" a="1"/>
  <c r="CI451" i="1" s="1"/>
  <c r="CC451" i="1" a="1"/>
  <c r="BZ451" i="1"/>
  <c r="BY451" i="1"/>
  <c r="BV451" i="1"/>
  <c r="BT451" i="1" a="1"/>
  <c r="BT451" i="1" s="1"/>
  <c r="CL450" i="1" a="1"/>
  <c r="CL450" i="1" s="1"/>
  <c r="CJ450" i="1" a="1"/>
  <c r="CJ450" i="1" s="1"/>
  <c r="CH450" i="1" a="1"/>
  <c r="CH450" i="1" s="1"/>
  <c r="CG450" i="1" a="1"/>
  <c r="CG450" i="1" s="1"/>
  <c r="CE450" i="1"/>
  <c r="CC450" i="1"/>
  <c r="CI450" i="1" s="1" a="1"/>
  <c r="CI450" i="1" s="1"/>
  <c r="CC450" i="1" a="1"/>
  <c r="BZ450" i="1"/>
  <c r="BY450" i="1"/>
  <c r="BV450" i="1"/>
  <c r="BT450" i="1" a="1"/>
  <c r="BT450" i="1" s="1"/>
  <c r="CL449" i="1" a="1"/>
  <c r="CL449" i="1" s="1"/>
  <c r="CJ449" i="1" a="1"/>
  <c r="CJ449" i="1" s="1"/>
  <c r="CH449" i="1" a="1"/>
  <c r="CH449" i="1" s="1"/>
  <c r="CG449" i="1" a="1"/>
  <c r="CG449" i="1" s="1"/>
  <c r="CE449" i="1"/>
  <c r="CC449" i="1"/>
  <c r="CI449" i="1" s="1" a="1"/>
  <c r="CI449" i="1" s="1"/>
  <c r="CC449" i="1" a="1"/>
  <c r="BZ449" i="1"/>
  <c r="BY449" i="1"/>
  <c r="BV449" i="1"/>
  <c r="BT449" i="1" a="1"/>
  <c r="BT449" i="1" s="1"/>
  <c r="CL448" i="1" a="1"/>
  <c r="CL448" i="1" s="1"/>
  <c r="CJ448" i="1" a="1"/>
  <c r="CJ448" i="1" s="1"/>
  <c r="CH448" i="1" a="1"/>
  <c r="CH448" i="1" s="1"/>
  <c r="CG448" i="1" a="1"/>
  <c r="CG448" i="1" s="1"/>
  <c r="CE448" i="1"/>
  <c r="CC448" i="1"/>
  <c r="CI448" i="1" s="1" a="1"/>
  <c r="CI448" i="1" s="1"/>
  <c r="CC448" i="1" a="1"/>
  <c r="BZ448" i="1"/>
  <c r="BY448" i="1"/>
  <c r="BV448" i="1"/>
  <c r="BT448" i="1" a="1"/>
  <c r="BT448" i="1" s="1"/>
  <c r="CL447" i="1" a="1"/>
  <c r="CL447" i="1" s="1"/>
  <c r="CJ447" i="1" a="1"/>
  <c r="CJ447" i="1" s="1"/>
  <c r="CH447" i="1" a="1"/>
  <c r="CH447" i="1" s="1"/>
  <c r="CG447" i="1" a="1"/>
  <c r="CG447" i="1" s="1"/>
  <c r="CE447" i="1"/>
  <c r="CC447" i="1"/>
  <c r="CI447" i="1" s="1" a="1"/>
  <c r="CI447" i="1" s="1"/>
  <c r="CC447" i="1" a="1"/>
  <c r="BZ447" i="1"/>
  <c r="BY447" i="1"/>
  <c r="BV447" i="1"/>
  <c r="BT447" i="1" a="1"/>
  <c r="BT447" i="1" s="1"/>
  <c r="CL446" i="1" a="1"/>
  <c r="CL446" i="1" s="1"/>
  <c r="CJ446" i="1" a="1"/>
  <c r="CJ446" i="1" s="1"/>
  <c r="CH446" i="1" a="1"/>
  <c r="CH446" i="1" s="1"/>
  <c r="CG446" i="1" a="1"/>
  <c r="CG446" i="1" s="1"/>
  <c r="CE446" i="1"/>
  <c r="CC446" i="1"/>
  <c r="CI446" i="1" s="1" a="1"/>
  <c r="CI446" i="1" s="1"/>
  <c r="CC446" i="1" a="1"/>
  <c r="BZ446" i="1"/>
  <c r="BY446" i="1"/>
  <c r="BV446" i="1"/>
  <c r="BT446" i="1" a="1"/>
  <c r="BT446" i="1" s="1"/>
  <c r="CL445" i="1" a="1"/>
  <c r="CL445" i="1" s="1"/>
  <c r="CJ445" i="1" a="1"/>
  <c r="CJ445" i="1" s="1"/>
  <c r="CH445" i="1" a="1"/>
  <c r="CH445" i="1" s="1"/>
  <c r="CG445" i="1" a="1"/>
  <c r="CG445" i="1" s="1"/>
  <c r="CE445" i="1"/>
  <c r="CC445" i="1"/>
  <c r="CI445" i="1" s="1" a="1"/>
  <c r="CI445" i="1" s="1"/>
  <c r="CC445" i="1" a="1"/>
  <c r="BZ445" i="1"/>
  <c r="BY445" i="1"/>
  <c r="BV445" i="1"/>
  <c r="BT445" i="1" a="1"/>
  <c r="BT445" i="1" s="1"/>
  <c r="CL444" i="1" a="1"/>
  <c r="CL444" i="1" s="1"/>
  <c r="CJ444" i="1" a="1"/>
  <c r="CJ444" i="1" s="1"/>
  <c r="CH444" i="1" a="1"/>
  <c r="CH444" i="1" s="1"/>
  <c r="CG444" i="1" a="1"/>
  <c r="CG444" i="1" s="1"/>
  <c r="CE444" i="1"/>
  <c r="CC444" i="1"/>
  <c r="CI444" i="1" s="1" a="1"/>
  <c r="CI444" i="1" s="1"/>
  <c r="CC444" i="1" a="1"/>
  <c r="BZ444" i="1"/>
  <c r="BY444" i="1"/>
  <c r="BV444" i="1"/>
  <c r="BT444" i="1" a="1"/>
  <c r="BT444" i="1" s="1"/>
  <c r="CL443" i="1" a="1"/>
  <c r="CL443" i="1" s="1"/>
  <c r="CJ443" i="1" a="1"/>
  <c r="CJ443" i="1" s="1"/>
  <c r="CH443" i="1" a="1"/>
  <c r="CH443" i="1" s="1"/>
  <c r="CG443" i="1" a="1"/>
  <c r="CG443" i="1" s="1"/>
  <c r="CE443" i="1"/>
  <c r="CC443" i="1"/>
  <c r="CI443" i="1" s="1" a="1"/>
  <c r="CI443" i="1" s="1"/>
  <c r="CC443" i="1" a="1"/>
  <c r="BZ443" i="1"/>
  <c r="BY443" i="1"/>
  <c r="BV443" i="1"/>
  <c r="BT443" i="1" a="1"/>
  <c r="BT443" i="1" s="1"/>
  <c r="CL442" i="1" a="1"/>
  <c r="CL442" i="1" s="1"/>
  <c r="CJ442" i="1" a="1"/>
  <c r="CJ442" i="1" s="1"/>
  <c r="CH442" i="1" a="1"/>
  <c r="CH442" i="1" s="1"/>
  <c r="CG442" i="1" a="1"/>
  <c r="CG442" i="1" s="1"/>
  <c r="CE442" i="1"/>
  <c r="CC442" i="1"/>
  <c r="CI442" i="1" s="1" a="1"/>
  <c r="CI442" i="1" s="1"/>
  <c r="CC442" i="1" a="1"/>
  <c r="BZ442" i="1"/>
  <c r="BY442" i="1"/>
  <c r="BV442" i="1"/>
  <c r="BT442" i="1" a="1"/>
  <c r="BT442" i="1" s="1"/>
  <c r="CL441" i="1" a="1"/>
  <c r="CL441" i="1" s="1"/>
  <c r="CJ441" i="1" a="1"/>
  <c r="CJ441" i="1" s="1"/>
  <c r="CH441" i="1" a="1"/>
  <c r="CH441" i="1" s="1"/>
  <c r="CG441" i="1" a="1"/>
  <c r="CG441" i="1" s="1"/>
  <c r="CE441" i="1"/>
  <c r="CC441" i="1"/>
  <c r="CI441" i="1" s="1" a="1"/>
  <c r="CI441" i="1" s="1"/>
  <c r="CC441" i="1" a="1"/>
  <c r="BZ441" i="1"/>
  <c r="BY441" i="1"/>
  <c r="BV441" i="1"/>
  <c r="BT441" i="1" a="1"/>
  <c r="BT441" i="1" s="1"/>
  <c r="CL440" i="1" a="1"/>
  <c r="CL440" i="1" s="1"/>
  <c r="CJ440" i="1" a="1"/>
  <c r="CJ440" i="1" s="1"/>
  <c r="CH440" i="1" a="1"/>
  <c r="CH440" i="1" s="1"/>
  <c r="CG440" i="1" a="1"/>
  <c r="CG440" i="1" s="1"/>
  <c r="CE440" i="1"/>
  <c r="CC440" i="1"/>
  <c r="CI440" i="1" s="1" a="1"/>
  <c r="CI440" i="1" s="1"/>
  <c r="CC440" i="1" a="1"/>
  <c r="BZ440" i="1"/>
  <c r="BY440" i="1"/>
  <c r="BV440" i="1"/>
  <c r="BT440" i="1" a="1"/>
  <c r="BT440" i="1" s="1"/>
  <c r="CL439" i="1" a="1"/>
  <c r="CL439" i="1" s="1"/>
  <c r="CJ439" i="1" a="1"/>
  <c r="CJ439" i="1" s="1"/>
  <c r="CH439" i="1" a="1"/>
  <c r="CH439" i="1" s="1"/>
  <c r="CG439" i="1" a="1"/>
  <c r="CG439" i="1" s="1"/>
  <c r="CE439" i="1"/>
  <c r="CC439" i="1"/>
  <c r="CI439" i="1" s="1" a="1"/>
  <c r="CI439" i="1" s="1"/>
  <c r="CC439" i="1" a="1"/>
  <c r="BZ439" i="1"/>
  <c r="BY439" i="1"/>
  <c r="BV439" i="1"/>
  <c r="BT439" i="1" a="1"/>
  <c r="BT439" i="1" s="1"/>
  <c r="CL438" i="1" a="1"/>
  <c r="CL438" i="1" s="1"/>
  <c r="CJ438" i="1" a="1"/>
  <c r="CJ438" i="1" s="1"/>
  <c r="CH438" i="1" a="1"/>
  <c r="CH438" i="1" s="1"/>
  <c r="CG438" i="1" a="1"/>
  <c r="CG438" i="1" s="1"/>
  <c r="CE438" i="1"/>
  <c r="CC438" i="1"/>
  <c r="CI438" i="1" s="1" a="1"/>
  <c r="CI438" i="1" s="1"/>
  <c r="CC438" i="1" a="1"/>
  <c r="BZ438" i="1"/>
  <c r="BY438" i="1"/>
  <c r="BV438" i="1"/>
  <c r="BT438" i="1" a="1"/>
  <c r="BT438" i="1" s="1"/>
  <c r="CL437" i="1" a="1"/>
  <c r="CL437" i="1" s="1"/>
  <c r="CJ437" i="1" a="1"/>
  <c r="CJ437" i="1" s="1"/>
  <c r="CH437" i="1" a="1"/>
  <c r="CH437" i="1" s="1"/>
  <c r="CG437" i="1" a="1"/>
  <c r="CG437" i="1" s="1"/>
  <c r="CE437" i="1"/>
  <c r="CC437" i="1"/>
  <c r="CI437" i="1" s="1" a="1"/>
  <c r="CI437" i="1" s="1"/>
  <c r="CC437" i="1" a="1"/>
  <c r="BZ437" i="1"/>
  <c r="BY437" i="1"/>
  <c r="BV437" i="1"/>
  <c r="BT437" i="1" a="1"/>
  <c r="BT437" i="1" s="1"/>
  <c r="CL436" i="1" a="1"/>
  <c r="CL436" i="1" s="1"/>
  <c r="CJ436" i="1" a="1"/>
  <c r="CJ436" i="1" s="1"/>
  <c r="CH436" i="1" a="1"/>
  <c r="CH436" i="1" s="1"/>
  <c r="CG436" i="1" a="1"/>
  <c r="CG436" i="1" s="1"/>
  <c r="CE436" i="1"/>
  <c r="CC436" i="1"/>
  <c r="CI436" i="1" s="1" a="1"/>
  <c r="CI436" i="1" s="1"/>
  <c r="CC436" i="1" a="1"/>
  <c r="BZ436" i="1"/>
  <c r="BY436" i="1"/>
  <c r="BV436" i="1"/>
  <c r="BT436" i="1" a="1"/>
  <c r="BT436" i="1" s="1"/>
  <c r="CL435" i="1" a="1"/>
  <c r="CL435" i="1" s="1"/>
  <c r="CJ435" i="1" a="1"/>
  <c r="CJ435" i="1" s="1"/>
  <c r="CH435" i="1" a="1"/>
  <c r="CH435" i="1" s="1"/>
  <c r="CG435" i="1" a="1"/>
  <c r="CG435" i="1" s="1"/>
  <c r="CE435" i="1"/>
  <c r="CC435" i="1"/>
  <c r="CI435" i="1" s="1" a="1"/>
  <c r="CI435" i="1" s="1"/>
  <c r="CC435" i="1" a="1"/>
  <c r="BZ435" i="1"/>
  <c r="BY435" i="1"/>
  <c r="BV435" i="1"/>
  <c r="BT435" i="1" a="1"/>
  <c r="BT435" i="1" s="1"/>
  <c r="CL434" i="1" a="1"/>
  <c r="CL434" i="1" s="1"/>
  <c r="CJ434" i="1" a="1"/>
  <c r="CJ434" i="1" s="1"/>
  <c r="CH434" i="1" a="1"/>
  <c r="CH434" i="1" s="1"/>
  <c r="CG434" i="1" a="1"/>
  <c r="CG434" i="1" s="1"/>
  <c r="CE434" i="1"/>
  <c r="CC434" i="1"/>
  <c r="CI434" i="1" s="1" a="1"/>
  <c r="CI434" i="1" s="1"/>
  <c r="CC434" i="1" a="1"/>
  <c r="BZ434" i="1"/>
  <c r="BY434" i="1"/>
  <c r="BV434" i="1"/>
  <c r="BT434" i="1" a="1"/>
  <c r="BT434" i="1" s="1"/>
  <c r="CL433" i="1" a="1"/>
  <c r="CL433" i="1" s="1"/>
  <c r="CJ433" i="1" a="1"/>
  <c r="CJ433" i="1" s="1"/>
  <c r="CH433" i="1" a="1"/>
  <c r="CH433" i="1" s="1"/>
  <c r="CG433" i="1" a="1"/>
  <c r="CG433" i="1" s="1"/>
  <c r="CE433" i="1"/>
  <c r="CC433" i="1"/>
  <c r="CI433" i="1" s="1" a="1"/>
  <c r="CI433" i="1" s="1"/>
  <c r="CC433" i="1" a="1"/>
  <c r="BZ433" i="1"/>
  <c r="BY433" i="1"/>
  <c r="BV433" i="1"/>
  <c r="BT433" i="1" a="1"/>
  <c r="BT433" i="1" s="1"/>
  <c r="CL432" i="1" a="1"/>
  <c r="CL432" i="1" s="1"/>
  <c r="CJ432" i="1" a="1"/>
  <c r="CJ432" i="1" s="1"/>
  <c r="CH432" i="1" a="1"/>
  <c r="CH432" i="1" s="1"/>
  <c r="CG432" i="1" a="1"/>
  <c r="CG432" i="1" s="1"/>
  <c r="CE432" i="1"/>
  <c r="CC432" i="1"/>
  <c r="CI432" i="1" s="1" a="1"/>
  <c r="CI432" i="1" s="1"/>
  <c r="CC432" i="1" a="1"/>
  <c r="BZ432" i="1"/>
  <c r="BY432" i="1"/>
  <c r="BV432" i="1"/>
  <c r="BT432" i="1" a="1"/>
  <c r="BT432" i="1" s="1"/>
  <c r="CL431" i="1" a="1"/>
  <c r="CL431" i="1" s="1"/>
  <c r="CJ431" i="1" a="1"/>
  <c r="CJ431" i="1" s="1"/>
  <c r="CH431" i="1" a="1"/>
  <c r="CH431" i="1" s="1"/>
  <c r="CG431" i="1" a="1"/>
  <c r="CG431" i="1" s="1"/>
  <c r="CE431" i="1"/>
  <c r="CC431" i="1"/>
  <c r="CI431" i="1" s="1" a="1"/>
  <c r="CI431" i="1" s="1"/>
  <c r="CC431" i="1" a="1"/>
  <c r="BZ431" i="1"/>
  <c r="BY431" i="1"/>
  <c r="BV431" i="1"/>
  <c r="BT431" i="1" a="1"/>
  <c r="BT431" i="1" s="1"/>
  <c r="CL430" i="1" a="1"/>
  <c r="CL430" i="1" s="1"/>
  <c r="CJ430" i="1" a="1"/>
  <c r="CJ430" i="1" s="1"/>
  <c r="CH430" i="1" a="1"/>
  <c r="CH430" i="1" s="1"/>
  <c r="CG430" i="1" a="1"/>
  <c r="CG430" i="1" s="1"/>
  <c r="CE430" i="1"/>
  <c r="CC430" i="1"/>
  <c r="CI430" i="1" s="1" a="1"/>
  <c r="CI430" i="1" s="1"/>
  <c r="CC430" i="1" a="1"/>
  <c r="BZ430" i="1"/>
  <c r="BY430" i="1"/>
  <c r="BV430" i="1"/>
  <c r="BT430" i="1" a="1"/>
  <c r="BT430" i="1" s="1"/>
  <c r="CL429" i="1" a="1"/>
  <c r="CL429" i="1" s="1"/>
  <c r="CJ429" i="1" a="1"/>
  <c r="CJ429" i="1" s="1"/>
  <c r="CH429" i="1" a="1"/>
  <c r="CH429" i="1" s="1"/>
  <c r="CG429" i="1" a="1"/>
  <c r="CG429" i="1" s="1"/>
  <c r="CE429" i="1"/>
  <c r="CC429" i="1"/>
  <c r="CI429" i="1" s="1" a="1"/>
  <c r="CI429" i="1" s="1"/>
  <c r="CC429" i="1" a="1"/>
  <c r="BZ429" i="1"/>
  <c r="BY429" i="1"/>
  <c r="BV429" i="1"/>
  <c r="BT429" i="1" a="1"/>
  <c r="BT429" i="1" s="1"/>
  <c r="CL428" i="1" a="1"/>
  <c r="CL428" i="1" s="1"/>
  <c r="CJ428" i="1" a="1"/>
  <c r="CJ428" i="1" s="1"/>
  <c r="CI428" i="1" a="1"/>
  <c r="CI428" i="1" s="1"/>
  <c r="CH428" i="1" a="1"/>
  <c r="CH428" i="1" s="1"/>
  <c r="CG428" i="1" a="1"/>
  <c r="CG428" i="1" s="1"/>
  <c r="CE428" i="1"/>
  <c r="CC428" i="1"/>
  <c r="CC428" i="1" a="1"/>
  <c r="BZ428" i="1"/>
  <c r="BY428" i="1"/>
  <c r="BV428" i="1"/>
  <c r="BT428" i="1" a="1"/>
  <c r="BT428" i="1" s="1"/>
  <c r="CL427" i="1" a="1"/>
  <c r="CL427" i="1" s="1"/>
  <c r="CJ427" i="1" a="1"/>
  <c r="CJ427" i="1" s="1"/>
  <c r="CH427" i="1" a="1"/>
  <c r="CH427" i="1" s="1"/>
  <c r="CG427" i="1" a="1"/>
  <c r="CG427" i="1" s="1"/>
  <c r="CE427" i="1"/>
  <c r="CC427" i="1"/>
  <c r="CI427" i="1" s="1" a="1"/>
  <c r="CI427" i="1" s="1"/>
  <c r="CC427" i="1" a="1"/>
  <c r="BZ427" i="1"/>
  <c r="BY427" i="1"/>
  <c r="BV427" i="1"/>
  <c r="BT427" i="1" a="1"/>
  <c r="BT427" i="1" s="1"/>
  <c r="CL426" i="1" a="1"/>
  <c r="CL426" i="1" s="1"/>
  <c r="CJ426" i="1" a="1"/>
  <c r="CJ426" i="1" s="1"/>
  <c r="CH426" i="1" a="1"/>
  <c r="CH426" i="1" s="1"/>
  <c r="CG426" i="1" a="1"/>
  <c r="CG426" i="1" s="1"/>
  <c r="CE426" i="1"/>
  <c r="CC426" i="1"/>
  <c r="CI426" i="1" s="1" a="1"/>
  <c r="CI426" i="1" s="1"/>
  <c r="CC426" i="1" a="1"/>
  <c r="BZ426" i="1"/>
  <c r="BY426" i="1"/>
  <c r="BV426" i="1"/>
  <c r="BT426" i="1" a="1"/>
  <c r="BT426" i="1" s="1"/>
  <c r="CL425" i="1" a="1"/>
  <c r="CL425" i="1" s="1"/>
  <c r="CJ425" i="1" a="1"/>
  <c r="CJ425" i="1" s="1"/>
  <c r="CH425" i="1" a="1"/>
  <c r="CH425" i="1" s="1"/>
  <c r="CG425" i="1" a="1"/>
  <c r="CG425" i="1" s="1"/>
  <c r="CE425" i="1"/>
  <c r="CC425" i="1"/>
  <c r="CI425" i="1" s="1" a="1"/>
  <c r="CI425" i="1" s="1"/>
  <c r="CC425" i="1" a="1"/>
  <c r="BZ425" i="1"/>
  <c r="BY425" i="1"/>
  <c r="BV425" i="1"/>
  <c r="BT425" i="1" a="1"/>
  <c r="BT425" i="1" s="1"/>
  <c r="CL424" i="1" a="1"/>
  <c r="CL424" i="1" s="1"/>
  <c r="CJ424" i="1" a="1"/>
  <c r="CJ424" i="1" s="1"/>
  <c r="CH424" i="1" a="1"/>
  <c r="CH424" i="1" s="1"/>
  <c r="CG424" i="1" a="1"/>
  <c r="CG424" i="1" s="1"/>
  <c r="CE424" i="1"/>
  <c r="CC424" i="1"/>
  <c r="CI424" i="1" s="1" a="1"/>
  <c r="CI424" i="1" s="1"/>
  <c r="CC424" i="1" a="1"/>
  <c r="BZ424" i="1"/>
  <c r="BY424" i="1"/>
  <c r="BV424" i="1"/>
  <c r="BT424" i="1" a="1"/>
  <c r="BT424" i="1" s="1"/>
  <c r="CL423" i="1" a="1"/>
  <c r="CL423" i="1" s="1"/>
  <c r="CJ423" i="1" a="1"/>
  <c r="CJ423" i="1" s="1"/>
  <c r="CH423" i="1" a="1"/>
  <c r="CH423" i="1" s="1"/>
  <c r="CG423" i="1" a="1"/>
  <c r="CG423" i="1" s="1"/>
  <c r="CE423" i="1"/>
  <c r="CC423" i="1"/>
  <c r="CI423" i="1" s="1" a="1"/>
  <c r="CI423" i="1" s="1"/>
  <c r="CC423" i="1" a="1"/>
  <c r="BZ423" i="1"/>
  <c r="BY423" i="1"/>
  <c r="BV423" i="1"/>
  <c r="BT423" i="1" a="1"/>
  <c r="BT423" i="1" s="1"/>
  <c r="CL422" i="1" a="1"/>
  <c r="CL422" i="1" s="1"/>
  <c r="CJ422" i="1" a="1"/>
  <c r="CJ422" i="1" s="1"/>
  <c r="CH422" i="1" a="1"/>
  <c r="CH422" i="1" s="1"/>
  <c r="CG422" i="1" a="1"/>
  <c r="CG422" i="1" s="1"/>
  <c r="CE422" i="1"/>
  <c r="CC422" i="1"/>
  <c r="CI422" i="1" s="1" a="1"/>
  <c r="CI422" i="1" s="1"/>
  <c r="CC422" i="1" a="1"/>
  <c r="BZ422" i="1"/>
  <c r="BY422" i="1"/>
  <c r="BV422" i="1"/>
  <c r="BT422" i="1" a="1"/>
  <c r="BT422" i="1" s="1"/>
  <c r="CL421" i="1" a="1"/>
  <c r="CL421" i="1" s="1"/>
  <c r="CJ421" i="1" a="1"/>
  <c r="CJ421" i="1" s="1"/>
  <c r="CH421" i="1" a="1"/>
  <c r="CH421" i="1" s="1"/>
  <c r="CG421" i="1" a="1"/>
  <c r="CG421" i="1" s="1"/>
  <c r="CE421" i="1"/>
  <c r="CC421" i="1"/>
  <c r="CI421" i="1" s="1" a="1"/>
  <c r="CI421" i="1" s="1"/>
  <c r="CC421" i="1" a="1"/>
  <c r="BZ421" i="1"/>
  <c r="BY421" i="1"/>
  <c r="BV421" i="1"/>
  <c r="BT421" i="1" a="1"/>
  <c r="BT421" i="1" s="1"/>
  <c r="CL420" i="1" a="1"/>
  <c r="CL420" i="1" s="1"/>
  <c r="CJ420" i="1" a="1"/>
  <c r="CJ420" i="1" s="1"/>
  <c r="CH420" i="1" a="1"/>
  <c r="CH420" i="1" s="1"/>
  <c r="CG420" i="1" a="1"/>
  <c r="CG420" i="1" s="1"/>
  <c r="CE420" i="1"/>
  <c r="CC420" i="1"/>
  <c r="CI420" i="1" s="1" a="1"/>
  <c r="CI420" i="1" s="1"/>
  <c r="CC420" i="1" a="1"/>
  <c r="BZ420" i="1"/>
  <c r="BY420" i="1"/>
  <c r="BV420" i="1"/>
  <c r="BT420" i="1" a="1"/>
  <c r="BT420" i="1" s="1"/>
  <c r="CL419" i="1" a="1"/>
  <c r="CL419" i="1" s="1"/>
  <c r="CJ419" i="1" a="1"/>
  <c r="CJ419" i="1" s="1"/>
  <c r="CH419" i="1" a="1"/>
  <c r="CH419" i="1" s="1"/>
  <c r="CG419" i="1" a="1"/>
  <c r="CG419" i="1" s="1"/>
  <c r="CE419" i="1"/>
  <c r="CC419" i="1"/>
  <c r="CI419" i="1" s="1" a="1"/>
  <c r="CI419" i="1" s="1"/>
  <c r="CC419" i="1" a="1"/>
  <c r="BZ419" i="1"/>
  <c r="BY419" i="1"/>
  <c r="BV419" i="1"/>
  <c r="BT419" i="1" a="1"/>
  <c r="BT419" i="1" s="1"/>
  <c r="CL418" i="1" a="1"/>
  <c r="CL418" i="1" s="1"/>
  <c r="CJ418" i="1" a="1"/>
  <c r="CJ418" i="1" s="1"/>
  <c r="CH418" i="1" a="1"/>
  <c r="CH418" i="1" s="1"/>
  <c r="CG418" i="1" a="1"/>
  <c r="CG418" i="1" s="1"/>
  <c r="CE418" i="1"/>
  <c r="CC418" i="1"/>
  <c r="CI418" i="1" s="1" a="1"/>
  <c r="CI418" i="1" s="1"/>
  <c r="CC418" i="1" a="1"/>
  <c r="BZ418" i="1"/>
  <c r="BY418" i="1"/>
  <c r="BV418" i="1"/>
  <c r="BT418" i="1" a="1"/>
  <c r="BT418" i="1" s="1"/>
  <c r="CL417" i="1" a="1"/>
  <c r="CL417" i="1" s="1"/>
  <c r="CJ417" i="1" a="1"/>
  <c r="CJ417" i="1" s="1"/>
  <c r="CH417" i="1" a="1"/>
  <c r="CH417" i="1" s="1"/>
  <c r="CG417" i="1" a="1"/>
  <c r="CG417" i="1" s="1"/>
  <c r="CE417" i="1"/>
  <c r="CC417" i="1"/>
  <c r="CI417" i="1" s="1" a="1"/>
  <c r="CI417" i="1" s="1"/>
  <c r="CC417" i="1" a="1"/>
  <c r="BZ417" i="1"/>
  <c r="BY417" i="1"/>
  <c r="BV417" i="1"/>
  <c r="BT417" i="1" a="1"/>
  <c r="BT417" i="1" s="1"/>
  <c r="CL416" i="1" a="1"/>
  <c r="CL416" i="1" s="1"/>
  <c r="CJ416" i="1" a="1"/>
  <c r="CJ416" i="1" s="1"/>
  <c r="CH416" i="1" a="1"/>
  <c r="CH416" i="1" s="1"/>
  <c r="CG416" i="1" a="1"/>
  <c r="CG416" i="1" s="1"/>
  <c r="CE416" i="1"/>
  <c r="CC416" i="1"/>
  <c r="CI416" i="1" s="1" a="1"/>
  <c r="CI416" i="1" s="1"/>
  <c r="CC416" i="1" a="1"/>
  <c r="BZ416" i="1"/>
  <c r="BY416" i="1"/>
  <c r="BV416" i="1"/>
  <c r="BT416" i="1" a="1"/>
  <c r="BT416" i="1" s="1"/>
  <c r="CL415" i="1" a="1"/>
  <c r="CL415" i="1" s="1"/>
  <c r="CJ415" i="1" a="1"/>
  <c r="CJ415" i="1" s="1"/>
  <c r="CH415" i="1" a="1"/>
  <c r="CH415" i="1" s="1"/>
  <c r="CG415" i="1" a="1"/>
  <c r="CG415" i="1" s="1"/>
  <c r="CE415" i="1"/>
  <c r="CC415" i="1"/>
  <c r="CI415" i="1" s="1" a="1"/>
  <c r="CI415" i="1" s="1"/>
  <c r="CC415" i="1" a="1"/>
  <c r="BZ415" i="1"/>
  <c r="BY415" i="1"/>
  <c r="BV415" i="1"/>
  <c r="BT415" i="1" a="1"/>
  <c r="BT415" i="1" s="1"/>
  <c r="CL414" i="1" a="1"/>
  <c r="CL414" i="1" s="1"/>
  <c r="CJ414" i="1" a="1"/>
  <c r="CJ414" i="1" s="1"/>
  <c r="CH414" i="1" a="1"/>
  <c r="CH414" i="1" s="1"/>
  <c r="CG414" i="1" a="1"/>
  <c r="CG414" i="1" s="1"/>
  <c r="CE414" i="1"/>
  <c r="CC414" i="1"/>
  <c r="CI414" i="1" s="1" a="1"/>
  <c r="CI414" i="1" s="1"/>
  <c r="CC414" i="1" a="1"/>
  <c r="BZ414" i="1"/>
  <c r="BY414" i="1"/>
  <c r="BV414" i="1"/>
  <c r="BT414" i="1" a="1"/>
  <c r="BT414" i="1" s="1"/>
  <c r="CL413" i="1" a="1"/>
  <c r="CL413" i="1" s="1"/>
  <c r="CJ413" i="1" a="1"/>
  <c r="CJ413" i="1" s="1"/>
  <c r="CH413" i="1" a="1"/>
  <c r="CH413" i="1" s="1"/>
  <c r="CG413" i="1" a="1"/>
  <c r="CG413" i="1" s="1"/>
  <c r="CE413" i="1"/>
  <c r="CC413" i="1"/>
  <c r="CI413" i="1" s="1" a="1"/>
  <c r="CI413" i="1" s="1"/>
  <c r="CC413" i="1" a="1"/>
  <c r="BZ413" i="1"/>
  <c r="BY413" i="1"/>
  <c r="BV413" i="1"/>
  <c r="BT413" i="1" a="1"/>
  <c r="BT413" i="1" s="1"/>
  <c r="CL412" i="1" a="1"/>
  <c r="CL412" i="1" s="1"/>
  <c r="CJ412" i="1" a="1"/>
  <c r="CJ412" i="1" s="1"/>
  <c r="CH412" i="1" a="1"/>
  <c r="CH412" i="1" s="1"/>
  <c r="CG412" i="1" a="1"/>
  <c r="CG412" i="1" s="1"/>
  <c r="CE412" i="1"/>
  <c r="CC412" i="1"/>
  <c r="CI412" i="1" s="1" a="1"/>
  <c r="CI412" i="1" s="1"/>
  <c r="CC412" i="1" a="1"/>
  <c r="BZ412" i="1"/>
  <c r="BY412" i="1"/>
  <c r="BV412" i="1"/>
  <c r="BT412" i="1" a="1"/>
  <c r="BT412" i="1" s="1"/>
  <c r="CL411" i="1" a="1"/>
  <c r="CL411" i="1" s="1"/>
  <c r="CJ411" i="1" a="1"/>
  <c r="CJ411" i="1" s="1"/>
  <c r="CH411" i="1" a="1"/>
  <c r="CH411" i="1" s="1"/>
  <c r="CG411" i="1" a="1"/>
  <c r="CG411" i="1" s="1"/>
  <c r="CE411" i="1"/>
  <c r="CC411" i="1"/>
  <c r="CI411" i="1" s="1" a="1"/>
  <c r="CI411" i="1" s="1"/>
  <c r="CC411" i="1" a="1"/>
  <c r="BZ411" i="1"/>
  <c r="BY411" i="1"/>
  <c r="BV411" i="1"/>
  <c r="BT411" i="1" a="1"/>
  <c r="BT411" i="1" s="1"/>
  <c r="CL410" i="1" a="1"/>
  <c r="CL410" i="1" s="1"/>
  <c r="CJ410" i="1" a="1"/>
  <c r="CJ410" i="1" s="1"/>
  <c r="CH410" i="1" a="1"/>
  <c r="CH410" i="1" s="1"/>
  <c r="CG410" i="1" a="1"/>
  <c r="CG410" i="1" s="1"/>
  <c r="CE410" i="1"/>
  <c r="CC410" i="1"/>
  <c r="CI410" i="1" s="1" a="1"/>
  <c r="CI410" i="1" s="1"/>
  <c r="CC410" i="1" a="1"/>
  <c r="BZ410" i="1"/>
  <c r="BY410" i="1"/>
  <c r="BV410" i="1"/>
  <c r="BT410" i="1" a="1"/>
  <c r="BT410" i="1" s="1"/>
  <c r="CL409" i="1" a="1"/>
  <c r="CL409" i="1" s="1"/>
  <c r="CJ409" i="1" a="1"/>
  <c r="CJ409" i="1" s="1"/>
  <c r="CH409" i="1" a="1"/>
  <c r="CH409" i="1" s="1"/>
  <c r="CG409" i="1" a="1"/>
  <c r="CG409" i="1" s="1"/>
  <c r="CE409" i="1"/>
  <c r="CC409" i="1"/>
  <c r="CI409" i="1" s="1" a="1"/>
  <c r="CI409" i="1" s="1"/>
  <c r="CC409" i="1" a="1"/>
  <c r="BZ409" i="1"/>
  <c r="BY409" i="1"/>
  <c r="BV409" i="1"/>
  <c r="BT409" i="1" a="1"/>
  <c r="BT409" i="1" s="1"/>
  <c r="CL408" i="1" a="1"/>
  <c r="CL408" i="1" s="1"/>
  <c r="CJ408" i="1" a="1"/>
  <c r="CJ408" i="1" s="1"/>
  <c r="CH408" i="1" a="1"/>
  <c r="CH408" i="1" s="1"/>
  <c r="CG408" i="1" a="1"/>
  <c r="CG408" i="1" s="1"/>
  <c r="CE408" i="1"/>
  <c r="CC408" i="1"/>
  <c r="CI408" i="1" s="1" a="1"/>
  <c r="CI408" i="1" s="1"/>
  <c r="CC408" i="1" a="1"/>
  <c r="BZ408" i="1"/>
  <c r="BY408" i="1"/>
  <c r="BV408" i="1"/>
  <c r="BT408" i="1" a="1"/>
  <c r="BT408" i="1" s="1"/>
  <c r="CL407" i="1" a="1"/>
  <c r="CL407" i="1" s="1"/>
  <c r="CJ407" i="1" a="1"/>
  <c r="CJ407" i="1" s="1"/>
  <c r="CH407" i="1" a="1"/>
  <c r="CH407" i="1" s="1"/>
  <c r="CG407" i="1" a="1"/>
  <c r="CG407" i="1" s="1"/>
  <c r="CE407" i="1"/>
  <c r="CC407" i="1"/>
  <c r="CI407" i="1" s="1" a="1"/>
  <c r="CI407" i="1" s="1"/>
  <c r="CC407" i="1" a="1"/>
  <c r="BZ407" i="1"/>
  <c r="BY407" i="1"/>
  <c r="BV407" i="1"/>
  <c r="BT407" i="1" a="1"/>
  <c r="BT407" i="1" s="1"/>
  <c r="CL406" i="1" a="1"/>
  <c r="CL406" i="1" s="1"/>
  <c r="CJ406" i="1" a="1"/>
  <c r="CJ406" i="1" s="1"/>
  <c r="CH406" i="1" a="1"/>
  <c r="CH406" i="1" s="1"/>
  <c r="CG406" i="1" a="1"/>
  <c r="CG406" i="1" s="1"/>
  <c r="CE406" i="1"/>
  <c r="CC406" i="1"/>
  <c r="CI406" i="1" s="1" a="1"/>
  <c r="CI406" i="1" s="1"/>
  <c r="CC406" i="1" a="1"/>
  <c r="BZ406" i="1"/>
  <c r="BY406" i="1"/>
  <c r="BV406" i="1"/>
  <c r="BT406" i="1" a="1"/>
  <c r="BT406" i="1" s="1"/>
  <c r="CL405" i="1" a="1"/>
  <c r="CL405" i="1" s="1"/>
  <c r="CJ405" i="1" a="1"/>
  <c r="CJ405" i="1" s="1"/>
  <c r="CH405" i="1" a="1"/>
  <c r="CH405" i="1" s="1"/>
  <c r="CG405" i="1" a="1"/>
  <c r="CG405" i="1" s="1"/>
  <c r="CE405" i="1"/>
  <c r="CC405" i="1"/>
  <c r="CI405" i="1" s="1" a="1"/>
  <c r="CI405" i="1" s="1"/>
  <c r="CC405" i="1" a="1"/>
  <c r="BZ405" i="1"/>
  <c r="BY405" i="1"/>
  <c r="BV405" i="1"/>
  <c r="BT405" i="1" a="1"/>
  <c r="BT405" i="1" s="1"/>
  <c r="CL404" i="1" a="1"/>
  <c r="CL404" i="1" s="1"/>
  <c r="CJ404" i="1" a="1"/>
  <c r="CJ404" i="1" s="1"/>
  <c r="CH404" i="1" a="1"/>
  <c r="CH404" i="1" s="1"/>
  <c r="CG404" i="1" a="1"/>
  <c r="CG404" i="1" s="1"/>
  <c r="CE404" i="1"/>
  <c r="CC404" i="1"/>
  <c r="CI404" i="1" s="1" a="1"/>
  <c r="CI404" i="1" s="1"/>
  <c r="CC404" i="1" a="1"/>
  <c r="BZ404" i="1"/>
  <c r="BY404" i="1"/>
  <c r="BV404" i="1"/>
  <c r="BT404" i="1" a="1"/>
  <c r="BT404" i="1" s="1"/>
  <c r="CL403" i="1" a="1"/>
  <c r="CL403" i="1" s="1"/>
  <c r="CJ403" i="1" a="1"/>
  <c r="CJ403" i="1" s="1"/>
  <c r="CH403" i="1" a="1"/>
  <c r="CH403" i="1" s="1"/>
  <c r="CG403" i="1" a="1"/>
  <c r="CG403" i="1" s="1"/>
  <c r="CE403" i="1"/>
  <c r="CC403" i="1"/>
  <c r="CI403" i="1" s="1" a="1"/>
  <c r="CI403" i="1" s="1"/>
  <c r="CC403" i="1" a="1"/>
  <c r="BZ403" i="1"/>
  <c r="BY403" i="1"/>
  <c r="BV403" i="1"/>
  <c r="BT403" i="1" a="1"/>
  <c r="BT403" i="1" s="1"/>
  <c r="CL402" i="1" a="1"/>
  <c r="CL402" i="1" s="1"/>
  <c r="CJ402" i="1" a="1"/>
  <c r="CJ402" i="1" s="1"/>
  <c r="CH402" i="1" a="1"/>
  <c r="CH402" i="1" s="1"/>
  <c r="CG402" i="1" a="1"/>
  <c r="CG402" i="1" s="1"/>
  <c r="CE402" i="1"/>
  <c r="CC402" i="1"/>
  <c r="CI402" i="1" s="1" a="1"/>
  <c r="CI402" i="1" s="1"/>
  <c r="CC402" i="1" a="1"/>
  <c r="BZ402" i="1"/>
  <c r="BY402" i="1"/>
  <c r="BV402" i="1"/>
  <c r="BT402" i="1" a="1"/>
  <c r="BT402" i="1" s="1"/>
  <c r="CL401" i="1" a="1"/>
  <c r="CL401" i="1" s="1"/>
  <c r="CJ401" i="1" a="1"/>
  <c r="CJ401" i="1" s="1"/>
  <c r="CH401" i="1" a="1"/>
  <c r="CH401" i="1" s="1"/>
  <c r="CG401" i="1" a="1"/>
  <c r="CG401" i="1" s="1"/>
  <c r="CE401" i="1"/>
  <c r="CC401" i="1"/>
  <c r="CI401" i="1" s="1" a="1"/>
  <c r="CI401" i="1" s="1"/>
  <c r="CC401" i="1" a="1"/>
  <c r="BZ401" i="1"/>
  <c r="BY401" i="1"/>
  <c r="BV401" i="1"/>
  <c r="BT401" i="1" a="1"/>
  <c r="BT401" i="1" s="1"/>
  <c r="CL400" i="1" a="1"/>
  <c r="CL400" i="1" s="1"/>
  <c r="CJ400" i="1" a="1"/>
  <c r="CJ400" i="1" s="1"/>
  <c r="CH400" i="1" a="1"/>
  <c r="CH400" i="1" s="1"/>
  <c r="CG400" i="1" a="1"/>
  <c r="CG400" i="1" s="1"/>
  <c r="CE400" i="1"/>
  <c r="CC400" i="1"/>
  <c r="CI400" i="1" s="1" a="1"/>
  <c r="CI400" i="1" s="1"/>
  <c r="CC400" i="1" a="1"/>
  <c r="BZ400" i="1"/>
  <c r="BY400" i="1"/>
  <c r="BV400" i="1"/>
  <c r="BT400" i="1" a="1"/>
  <c r="BT400" i="1" s="1"/>
  <c r="CL399" i="1" a="1"/>
  <c r="CL399" i="1" s="1"/>
  <c r="CJ399" i="1" a="1"/>
  <c r="CJ399" i="1" s="1"/>
  <c r="CH399" i="1" a="1"/>
  <c r="CH399" i="1" s="1"/>
  <c r="CG399" i="1" a="1"/>
  <c r="CG399" i="1" s="1"/>
  <c r="CE399" i="1"/>
  <c r="CC399" i="1"/>
  <c r="CI399" i="1" s="1" a="1"/>
  <c r="CI399" i="1" s="1"/>
  <c r="CC399" i="1" a="1"/>
  <c r="BZ399" i="1"/>
  <c r="BY399" i="1"/>
  <c r="BV399" i="1"/>
  <c r="BT399" i="1" a="1"/>
  <c r="BT399" i="1" s="1"/>
  <c r="CL398" i="1" a="1"/>
  <c r="CL398" i="1" s="1"/>
  <c r="CJ398" i="1" a="1"/>
  <c r="CJ398" i="1" s="1"/>
  <c r="CH398" i="1" a="1"/>
  <c r="CH398" i="1" s="1"/>
  <c r="CG398" i="1" a="1"/>
  <c r="CG398" i="1" s="1"/>
  <c r="CE398" i="1"/>
  <c r="CC398" i="1"/>
  <c r="CI398" i="1" s="1" a="1"/>
  <c r="CI398" i="1" s="1"/>
  <c r="CC398" i="1" a="1"/>
  <c r="BZ398" i="1"/>
  <c r="BY398" i="1"/>
  <c r="BV398" i="1"/>
  <c r="BT398" i="1" a="1"/>
  <c r="BT398" i="1" s="1"/>
  <c r="CL397" i="1" a="1"/>
  <c r="CL397" i="1" s="1"/>
  <c r="CJ397" i="1" a="1"/>
  <c r="CJ397" i="1" s="1"/>
  <c r="CH397" i="1" a="1"/>
  <c r="CH397" i="1" s="1"/>
  <c r="CG397" i="1" a="1"/>
  <c r="CG397" i="1" s="1"/>
  <c r="CE397" i="1"/>
  <c r="CC397" i="1"/>
  <c r="CI397" i="1" s="1" a="1"/>
  <c r="CI397" i="1" s="1"/>
  <c r="CC397" i="1" a="1"/>
  <c r="BZ397" i="1"/>
  <c r="BY397" i="1"/>
  <c r="BV397" i="1"/>
  <c r="BT397" i="1" a="1"/>
  <c r="BT397" i="1" s="1"/>
  <c r="CL396" i="1" a="1"/>
  <c r="CL396" i="1" s="1"/>
  <c r="CJ396" i="1" a="1"/>
  <c r="CJ396" i="1" s="1"/>
  <c r="CH396" i="1" a="1"/>
  <c r="CH396" i="1" s="1"/>
  <c r="CG396" i="1" a="1"/>
  <c r="CG396" i="1" s="1"/>
  <c r="CE396" i="1"/>
  <c r="CC396" i="1"/>
  <c r="CI396" i="1" s="1" a="1"/>
  <c r="CI396" i="1" s="1"/>
  <c r="CC396" i="1" a="1"/>
  <c r="BZ396" i="1"/>
  <c r="BY396" i="1"/>
  <c r="BV396" i="1"/>
  <c r="BT396" i="1" a="1"/>
  <c r="BT396" i="1" s="1"/>
  <c r="CL395" i="1" a="1"/>
  <c r="CL395" i="1" s="1"/>
  <c r="CJ395" i="1" a="1"/>
  <c r="CJ395" i="1" s="1"/>
  <c r="CH395" i="1" a="1"/>
  <c r="CH395" i="1" s="1"/>
  <c r="CG395" i="1" a="1"/>
  <c r="CG395" i="1" s="1"/>
  <c r="CE395" i="1"/>
  <c r="CC395" i="1"/>
  <c r="CI395" i="1" s="1" a="1"/>
  <c r="CI395" i="1" s="1"/>
  <c r="CC395" i="1" a="1"/>
  <c r="BZ395" i="1"/>
  <c r="BY395" i="1"/>
  <c r="BV395" i="1"/>
  <c r="BT395" i="1" a="1"/>
  <c r="BT395" i="1" s="1"/>
  <c r="CL394" i="1" a="1"/>
  <c r="CL394" i="1" s="1"/>
  <c r="CJ394" i="1" a="1"/>
  <c r="CJ394" i="1" s="1"/>
  <c r="CH394" i="1" a="1"/>
  <c r="CH394" i="1" s="1"/>
  <c r="CG394" i="1" a="1"/>
  <c r="CG394" i="1" s="1"/>
  <c r="CE394" i="1"/>
  <c r="CC394" i="1"/>
  <c r="CI394" i="1" s="1" a="1"/>
  <c r="CI394" i="1" s="1"/>
  <c r="CC394" i="1" a="1"/>
  <c r="BZ394" i="1"/>
  <c r="BY394" i="1"/>
  <c r="BV394" i="1"/>
  <c r="BT394" i="1" a="1"/>
  <c r="BT394" i="1" s="1"/>
  <c r="CL393" i="1" a="1"/>
  <c r="CL393" i="1" s="1"/>
  <c r="CJ393" i="1" a="1"/>
  <c r="CJ393" i="1" s="1"/>
  <c r="CH393" i="1" a="1"/>
  <c r="CH393" i="1" s="1"/>
  <c r="CG393" i="1" a="1"/>
  <c r="CG393" i="1" s="1"/>
  <c r="CE393" i="1"/>
  <c r="CC393" i="1"/>
  <c r="CI393" i="1" s="1" a="1"/>
  <c r="CI393" i="1" s="1"/>
  <c r="CC393" i="1" a="1"/>
  <c r="BZ393" i="1"/>
  <c r="BY393" i="1"/>
  <c r="BV393" i="1"/>
  <c r="BT393" i="1" a="1"/>
  <c r="BT393" i="1" s="1"/>
  <c r="CL392" i="1" a="1"/>
  <c r="CL392" i="1" s="1"/>
  <c r="CJ392" i="1" a="1"/>
  <c r="CJ392" i="1" s="1"/>
  <c r="CH392" i="1" a="1"/>
  <c r="CH392" i="1" s="1"/>
  <c r="CG392" i="1" a="1"/>
  <c r="CG392" i="1" s="1"/>
  <c r="CE392" i="1"/>
  <c r="CC392" i="1"/>
  <c r="CI392" i="1" s="1" a="1"/>
  <c r="CI392" i="1" s="1"/>
  <c r="CC392" i="1" a="1"/>
  <c r="BZ392" i="1"/>
  <c r="BY392" i="1"/>
  <c r="BV392" i="1"/>
  <c r="BT392" i="1" a="1"/>
  <c r="BT392" i="1" s="1"/>
  <c r="CL391" i="1" a="1"/>
  <c r="CL391" i="1" s="1"/>
  <c r="CJ391" i="1" a="1"/>
  <c r="CJ391" i="1" s="1"/>
  <c r="CH391" i="1" a="1"/>
  <c r="CH391" i="1" s="1"/>
  <c r="CG391" i="1" a="1"/>
  <c r="CG391" i="1" s="1"/>
  <c r="CE391" i="1"/>
  <c r="CC391" i="1"/>
  <c r="CI391" i="1" s="1" a="1"/>
  <c r="CI391" i="1" s="1"/>
  <c r="CC391" i="1" a="1"/>
  <c r="BZ391" i="1"/>
  <c r="BY391" i="1"/>
  <c r="BV391" i="1"/>
  <c r="BT391" i="1" a="1"/>
  <c r="BT391" i="1" s="1"/>
  <c r="CL390" i="1" a="1"/>
  <c r="CL390" i="1" s="1"/>
  <c r="CJ390" i="1" a="1"/>
  <c r="CJ390" i="1" s="1"/>
  <c r="CH390" i="1" a="1"/>
  <c r="CH390" i="1" s="1"/>
  <c r="CG390" i="1" a="1"/>
  <c r="CG390" i="1" s="1"/>
  <c r="CE390" i="1"/>
  <c r="CC390" i="1"/>
  <c r="CI390" i="1" s="1" a="1"/>
  <c r="CI390" i="1" s="1"/>
  <c r="CC390" i="1" a="1"/>
  <c r="BZ390" i="1"/>
  <c r="BY390" i="1"/>
  <c r="BV390" i="1"/>
  <c r="BT390" i="1" a="1"/>
  <c r="BT390" i="1" s="1"/>
  <c r="CL389" i="1" a="1"/>
  <c r="CL389" i="1" s="1"/>
  <c r="CJ389" i="1" a="1"/>
  <c r="CJ389" i="1" s="1"/>
  <c r="CH389" i="1" a="1"/>
  <c r="CH389" i="1" s="1"/>
  <c r="CG389" i="1" a="1"/>
  <c r="CG389" i="1" s="1"/>
  <c r="CE389" i="1"/>
  <c r="CC389" i="1"/>
  <c r="CI389" i="1" s="1" a="1"/>
  <c r="CI389" i="1" s="1"/>
  <c r="CC389" i="1" a="1"/>
  <c r="BZ389" i="1"/>
  <c r="BY389" i="1"/>
  <c r="BV389" i="1"/>
  <c r="BT389" i="1" a="1"/>
  <c r="BT389" i="1" s="1"/>
  <c r="CL388" i="1" a="1"/>
  <c r="CL388" i="1" s="1"/>
  <c r="CJ388" i="1" a="1"/>
  <c r="CJ388" i="1" s="1"/>
  <c r="CH388" i="1" a="1"/>
  <c r="CH388" i="1" s="1"/>
  <c r="CG388" i="1" a="1"/>
  <c r="CG388" i="1" s="1"/>
  <c r="CE388" i="1"/>
  <c r="CC388" i="1"/>
  <c r="CI388" i="1" s="1" a="1"/>
  <c r="CI388" i="1" s="1"/>
  <c r="CC388" i="1" a="1"/>
  <c r="BZ388" i="1"/>
  <c r="BY388" i="1"/>
  <c r="BV388" i="1"/>
  <c r="BT388" i="1" a="1"/>
  <c r="BT388" i="1" s="1"/>
  <c r="CL387" i="1" a="1"/>
  <c r="CL387" i="1" s="1"/>
  <c r="CJ387" i="1" a="1"/>
  <c r="CJ387" i="1" s="1"/>
  <c r="CH387" i="1" a="1"/>
  <c r="CH387" i="1" s="1"/>
  <c r="CG387" i="1" a="1"/>
  <c r="CG387" i="1" s="1"/>
  <c r="CE387" i="1"/>
  <c r="CC387" i="1"/>
  <c r="CI387" i="1" s="1" a="1"/>
  <c r="CI387" i="1" s="1"/>
  <c r="CC387" i="1" a="1"/>
  <c r="BZ387" i="1"/>
  <c r="BY387" i="1"/>
  <c r="BV387" i="1"/>
  <c r="BT387" i="1" a="1"/>
  <c r="BT387" i="1" s="1"/>
  <c r="CL386" i="1" a="1"/>
  <c r="CL386" i="1" s="1"/>
  <c r="CJ386" i="1" a="1"/>
  <c r="CJ386" i="1" s="1"/>
  <c r="CH386" i="1" a="1"/>
  <c r="CH386" i="1" s="1"/>
  <c r="CG386" i="1" a="1"/>
  <c r="CG386" i="1" s="1"/>
  <c r="CE386" i="1"/>
  <c r="CC386" i="1"/>
  <c r="CI386" i="1" s="1" a="1"/>
  <c r="CI386" i="1" s="1"/>
  <c r="CC386" i="1" a="1"/>
  <c r="BZ386" i="1"/>
  <c r="BY386" i="1"/>
  <c r="BV386" i="1"/>
  <c r="BT386" i="1" a="1"/>
  <c r="BT386" i="1" s="1"/>
  <c r="CL385" i="1" a="1"/>
  <c r="CL385" i="1" s="1"/>
  <c r="CJ385" i="1" a="1"/>
  <c r="CJ385" i="1" s="1"/>
  <c r="CH385" i="1" a="1"/>
  <c r="CH385" i="1" s="1"/>
  <c r="CG385" i="1" a="1"/>
  <c r="CG385" i="1" s="1"/>
  <c r="CE385" i="1"/>
  <c r="CC385" i="1"/>
  <c r="CI385" i="1" s="1" a="1"/>
  <c r="CI385" i="1" s="1"/>
  <c r="CC385" i="1" a="1"/>
  <c r="BZ385" i="1"/>
  <c r="BY385" i="1"/>
  <c r="BV385" i="1"/>
  <c r="BT385" i="1" a="1"/>
  <c r="BT385" i="1" s="1"/>
  <c r="CL384" i="1" a="1"/>
  <c r="CL384" i="1" s="1"/>
  <c r="CJ384" i="1" a="1"/>
  <c r="CJ384" i="1" s="1"/>
  <c r="CH384" i="1" a="1"/>
  <c r="CH384" i="1" s="1"/>
  <c r="CG384" i="1" a="1"/>
  <c r="CG384" i="1" s="1"/>
  <c r="CE384" i="1"/>
  <c r="CC384" i="1"/>
  <c r="CI384" i="1" s="1" a="1"/>
  <c r="CI384" i="1" s="1"/>
  <c r="CC384" i="1" a="1"/>
  <c r="BZ384" i="1"/>
  <c r="BY384" i="1"/>
  <c r="BV384" i="1"/>
  <c r="BT384" i="1" a="1"/>
  <c r="BT384" i="1" s="1"/>
  <c r="CL383" i="1" a="1"/>
  <c r="CL383" i="1" s="1"/>
  <c r="CJ383" i="1" a="1"/>
  <c r="CJ383" i="1" s="1"/>
  <c r="CH383" i="1" a="1"/>
  <c r="CH383" i="1" s="1"/>
  <c r="CG383" i="1" a="1"/>
  <c r="CG383" i="1" s="1"/>
  <c r="CE383" i="1"/>
  <c r="CC383" i="1"/>
  <c r="CI383" i="1" s="1" a="1"/>
  <c r="CI383" i="1" s="1"/>
  <c r="CC383" i="1" a="1"/>
  <c r="BZ383" i="1"/>
  <c r="BY383" i="1"/>
  <c r="BV383" i="1"/>
  <c r="BT383" i="1" a="1"/>
  <c r="BT383" i="1" s="1"/>
  <c r="CL382" i="1" a="1"/>
  <c r="CL382" i="1" s="1"/>
  <c r="CJ382" i="1" a="1"/>
  <c r="CJ382" i="1" s="1"/>
  <c r="CH382" i="1" a="1"/>
  <c r="CH382" i="1" s="1"/>
  <c r="CG382" i="1" a="1"/>
  <c r="CG382" i="1" s="1"/>
  <c r="CE382" i="1"/>
  <c r="CC382" i="1"/>
  <c r="CI382" i="1" s="1" a="1"/>
  <c r="CI382" i="1" s="1"/>
  <c r="CC382" i="1" a="1"/>
  <c r="BZ382" i="1"/>
  <c r="BY382" i="1"/>
  <c r="BV382" i="1"/>
  <c r="BT382" i="1" a="1"/>
  <c r="BT382" i="1" s="1"/>
  <c r="CL381" i="1" a="1"/>
  <c r="CL381" i="1" s="1"/>
  <c r="CJ381" i="1" a="1"/>
  <c r="CJ381" i="1" s="1"/>
  <c r="CH381" i="1" a="1"/>
  <c r="CH381" i="1" s="1"/>
  <c r="CG381" i="1" a="1"/>
  <c r="CG381" i="1" s="1"/>
  <c r="CE381" i="1"/>
  <c r="CC381" i="1"/>
  <c r="CI381" i="1" s="1" a="1"/>
  <c r="CI381" i="1" s="1"/>
  <c r="CC381" i="1" a="1"/>
  <c r="BZ381" i="1"/>
  <c r="BY381" i="1"/>
  <c r="BV381" i="1"/>
  <c r="BT381" i="1" a="1"/>
  <c r="BT381" i="1" s="1"/>
  <c r="CL380" i="1" a="1"/>
  <c r="CL380" i="1" s="1"/>
  <c r="CJ380" i="1" a="1"/>
  <c r="CJ380" i="1" s="1"/>
  <c r="CH380" i="1" a="1"/>
  <c r="CH380" i="1" s="1"/>
  <c r="CG380" i="1" a="1"/>
  <c r="CG380" i="1" s="1"/>
  <c r="CE380" i="1"/>
  <c r="CC380" i="1"/>
  <c r="CI380" i="1" s="1" a="1"/>
  <c r="CI380" i="1" s="1"/>
  <c r="CC380" i="1" a="1"/>
  <c r="BZ380" i="1"/>
  <c r="BY380" i="1"/>
  <c r="BV380" i="1"/>
  <c r="BT380" i="1" a="1"/>
  <c r="BT380" i="1" s="1"/>
  <c r="CL379" i="1" a="1"/>
  <c r="CL379" i="1" s="1"/>
  <c r="CJ379" i="1" a="1"/>
  <c r="CJ379" i="1" s="1"/>
  <c r="CH379" i="1" a="1"/>
  <c r="CH379" i="1" s="1"/>
  <c r="CG379" i="1" a="1"/>
  <c r="CG379" i="1" s="1"/>
  <c r="CE379" i="1"/>
  <c r="CC379" i="1"/>
  <c r="CI379" i="1" s="1" a="1"/>
  <c r="CI379" i="1" s="1"/>
  <c r="CC379" i="1" a="1"/>
  <c r="BZ379" i="1"/>
  <c r="BY379" i="1"/>
  <c r="BV379" i="1"/>
  <c r="BT379" i="1" a="1"/>
  <c r="BT379" i="1" s="1"/>
  <c r="CL378" i="1" a="1"/>
  <c r="CL378" i="1" s="1"/>
  <c r="CJ378" i="1" a="1"/>
  <c r="CJ378" i="1" s="1"/>
  <c r="CH378" i="1" a="1"/>
  <c r="CH378" i="1" s="1"/>
  <c r="CG378" i="1" a="1"/>
  <c r="CG378" i="1" s="1"/>
  <c r="CE378" i="1"/>
  <c r="CC378" i="1"/>
  <c r="CI378" i="1" s="1" a="1"/>
  <c r="CI378" i="1" s="1"/>
  <c r="CC378" i="1" a="1"/>
  <c r="BZ378" i="1"/>
  <c r="BY378" i="1"/>
  <c r="BV378" i="1"/>
  <c r="BT378" i="1" a="1"/>
  <c r="BT378" i="1" s="1"/>
  <c r="CL377" i="1" a="1"/>
  <c r="CL377" i="1" s="1"/>
  <c r="CJ377" i="1" a="1"/>
  <c r="CJ377" i="1" s="1"/>
  <c r="CH377" i="1" a="1"/>
  <c r="CH377" i="1" s="1"/>
  <c r="CG377" i="1" a="1"/>
  <c r="CG377" i="1" s="1"/>
  <c r="CE377" i="1"/>
  <c r="CC377" i="1"/>
  <c r="CI377" i="1" s="1" a="1"/>
  <c r="CI377" i="1" s="1"/>
  <c r="CC377" i="1" a="1"/>
  <c r="BZ377" i="1"/>
  <c r="BY377" i="1"/>
  <c r="BV377" i="1"/>
  <c r="BT377" i="1" a="1"/>
  <c r="BT377" i="1" s="1"/>
  <c r="CL376" i="1" a="1"/>
  <c r="CL376" i="1" s="1"/>
  <c r="CJ376" i="1" a="1"/>
  <c r="CJ376" i="1" s="1"/>
  <c r="CH376" i="1" a="1"/>
  <c r="CH376" i="1" s="1"/>
  <c r="CG376" i="1" a="1"/>
  <c r="CG376" i="1" s="1"/>
  <c r="CE376" i="1"/>
  <c r="CC376" i="1"/>
  <c r="CI376" i="1" s="1" a="1"/>
  <c r="CI376" i="1" s="1"/>
  <c r="CC376" i="1" a="1"/>
  <c r="BZ376" i="1"/>
  <c r="BY376" i="1"/>
  <c r="BV376" i="1"/>
  <c r="BT376" i="1" a="1"/>
  <c r="BT376" i="1" s="1"/>
  <c r="CL375" i="1" a="1"/>
  <c r="CL375" i="1" s="1"/>
  <c r="CJ375" i="1" a="1"/>
  <c r="CJ375" i="1" s="1"/>
  <c r="CH375" i="1" a="1"/>
  <c r="CH375" i="1" s="1"/>
  <c r="CG375" i="1" a="1"/>
  <c r="CG375" i="1" s="1"/>
  <c r="CE375" i="1"/>
  <c r="CC375" i="1"/>
  <c r="CI375" i="1" s="1" a="1"/>
  <c r="CI375" i="1" s="1"/>
  <c r="CC375" i="1" a="1"/>
  <c r="BZ375" i="1"/>
  <c r="BY375" i="1"/>
  <c r="BV375" i="1"/>
  <c r="BT375" i="1" a="1"/>
  <c r="BT375" i="1" s="1"/>
  <c r="CL374" i="1" a="1"/>
  <c r="CL374" i="1" s="1"/>
  <c r="CJ374" i="1" a="1"/>
  <c r="CJ374" i="1" s="1"/>
  <c r="CH374" i="1" a="1"/>
  <c r="CH374" i="1" s="1"/>
  <c r="CG374" i="1" a="1"/>
  <c r="CG374" i="1" s="1"/>
  <c r="CE374" i="1"/>
  <c r="CC374" i="1"/>
  <c r="CI374" i="1" s="1" a="1"/>
  <c r="CI374" i="1" s="1"/>
  <c r="CC374" i="1" a="1"/>
  <c r="BZ374" i="1"/>
  <c r="BY374" i="1"/>
  <c r="BV374" i="1"/>
  <c r="BT374" i="1" a="1"/>
  <c r="BT374" i="1" s="1"/>
  <c r="CL373" i="1" a="1"/>
  <c r="CL373" i="1" s="1"/>
  <c r="CJ373" i="1" a="1"/>
  <c r="CJ373" i="1" s="1"/>
  <c r="CH373" i="1" a="1"/>
  <c r="CH373" i="1" s="1"/>
  <c r="CG373" i="1" a="1"/>
  <c r="CG373" i="1" s="1"/>
  <c r="CE373" i="1"/>
  <c r="CC373" i="1"/>
  <c r="CI373" i="1" s="1" a="1"/>
  <c r="CI373" i="1" s="1"/>
  <c r="CC373" i="1" a="1"/>
  <c r="BZ373" i="1"/>
  <c r="BY373" i="1"/>
  <c r="BV373" i="1"/>
  <c r="BT373" i="1" a="1"/>
  <c r="BT373" i="1" s="1"/>
  <c r="CL372" i="1" a="1"/>
  <c r="CL372" i="1" s="1"/>
  <c r="CJ372" i="1" a="1"/>
  <c r="CJ372" i="1" s="1"/>
  <c r="CH372" i="1" a="1"/>
  <c r="CH372" i="1" s="1"/>
  <c r="CG372" i="1" a="1"/>
  <c r="CG372" i="1" s="1"/>
  <c r="CE372" i="1"/>
  <c r="CC372" i="1"/>
  <c r="CI372" i="1" s="1" a="1"/>
  <c r="CI372" i="1" s="1"/>
  <c r="CC372" i="1" a="1"/>
  <c r="BZ372" i="1"/>
  <c r="BY372" i="1"/>
  <c r="BV372" i="1"/>
  <c r="BT372" i="1" a="1"/>
  <c r="BT372" i="1" s="1"/>
  <c r="CL371" i="1" a="1"/>
  <c r="CL371" i="1" s="1"/>
  <c r="CJ371" i="1" a="1"/>
  <c r="CJ371" i="1" s="1"/>
  <c r="CH371" i="1" a="1"/>
  <c r="CH371" i="1" s="1"/>
  <c r="CG371" i="1" a="1"/>
  <c r="CG371" i="1" s="1"/>
  <c r="CE371" i="1"/>
  <c r="CC371" i="1"/>
  <c r="CI371" i="1" s="1" a="1"/>
  <c r="CI371" i="1" s="1"/>
  <c r="CC371" i="1" a="1"/>
  <c r="BZ371" i="1"/>
  <c r="BY371" i="1"/>
  <c r="BV371" i="1"/>
  <c r="BT371" i="1" a="1"/>
  <c r="BT371" i="1" s="1"/>
  <c r="CL370" i="1" a="1"/>
  <c r="CL370" i="1" s="1"/>
  <c r="CJ370" i="1" a="1"/>
  <c r="CJ370" i="1" s="1"/>
  <c r="CH370" i="1" a="1"/>
  <c r="CH370" i="1" s="1"/>
  <c r="CG370" i="1" a="1"/>
  <c r="CG370" i="1" s="1"/>
  <c r="CE370" i="1"/>
  <c r="CC370" i="1"/>
  <c r="CI370" i="1" s="1" a="1"/>
  <c r="CI370" i="1" s="1"/>
  <c r="CC370" i="1" a="1"/>
  <c r="BZ370" i="1"/>
  <c r="BY370" i="1"/>
  <c r="BV370" i="1"/>
  <c r="BT370" i="1" a="1"/>
  <c r="BT370" i="1" s="1"/>
  <c r="CL369" i="1" a="1"/>
  <c r="CL369" i="1" s="1"/>
  <c r="CJ369" i="1" a="1"/>
  <c r="CJ369" i="1" s="1"/>
  <c r="CH369" i="1" a="1"/>
  <c r="CH369" i="1" s="1"/>
  <c r="CG369" i="1" a="1"/>
  <c r="CG369" i="1" s="1"/>
  <c r="CE369" i="1"/>
  <c r="CC369" i="1"/>
  <c r="CI369" i="1" s="1" a="1"/>
  <c r="CI369" i="1" s="1"/>
  <c r="CC369" i="1" a="1"/>
  <c r="BZ369" i="1"/>
  <c r="BY369" i="1"/>
  <c r="BV369" i="1"/>
  <c r="BT369" i="1" a="1"/>
  <c r="BT369" i="1" s="1"/>
  <c r="CL368" i="1" a="1"/>
  <c r="CL368" i="1" s="1"/>
  <c r="CJ368" i="1" a="1"/>
  <c r="CJ368" i="1" s="1"/>
  <c r="CH368" i="1" a="1"/>
  <c r="CH368" i="1" s="1"/>
  <c r="CG368" i="1" a="1"/>
  <c r="CG368" i="1" s="1"/>
  <c r="CE368" i="1"/>
  <c r="CC368" i="1"/>
  <c r="CI368" i="1" s="1" a="1"/>
  <c r="CI368" i="1" s="1"/>
  <c r="CC368" i="1" a="1"/>
  <c r="BZ368" i="1"/>
  <c r="BY368" i="1"/>
  <c r="BV368" i="1"/>
  <c r="BT368" i="1" a="1"/>
  <c r="BT368" i="1" s="1"/>
  <c r="CL367" i="1" a="1"/>
  <c r="CL367" i="1" s="1"/>
  <c r="CJ367" i="1" a="1"/>
  <c r="CJ367" i="1" s="1"/>
  <c r="CH367" i="1" a="1"/>
  <c r="CH367" i="1" s="1"/>
  <c r="CG367" i="1" a="1"/>
  <c r="CG367" i="1" s="1"/>
  <c r="CE367" i="1"/>
  <c r="CC367" i="1"/>
  <c r="CI367" i="1" s="1" a="1"/>
  <c r="CI367" i="1" s="1"/>
  <c r="CC367" i="1" a="1"/>
  <c r="BZ367" i="1"/>
  <c r="BY367" i="1"/>
  <c r="BV367" i="1"/>
  <c r="BT367" i="1" a="1"/>
  <c r="BT367" i="1" s="1"/>
  <c r="CL366" i="1" a="1"/>
  <c r="CL366" i="1" s="1"/>
  <c r="CJ366" i="1" a="1"/>
  <c r="CJ366" i="1" s="1"/>
  <c r="CH366" i="1" a="1"/>
  <c r="CH366" i="1" s="1"/>
  <c r="CG366" i="1" a="1"/>
  <c r="CG366" i="1" s="1"/>
  <c r="CE366" i="1"/>
  <c r="CC366" i="1"/>
  <c r="CI366" i="1" s="1" a="1"/>
  <c r="CI366" i="1" s="1"/>
  <c r="CC366" i="1" a="1"/>
  <c r="BZ366" i="1"/>
  <c r="BY366" i="1"/>
  <c r="BV366" i="1"/>
  <c r="BT366" i="1" a="1"/>
  <c r="BT366" i="1" s="1"/>
  <c r="CL365" i="1" a="1"/>
  <c r="CL365" i="1" s="1"/>
  <c r="CJ365" i="1" a="1"/>
  <c r="CJ365" i="1" s="1"/>
  <c r="CH365" i="1" a="1"/>
  <c r="CH365" i="1" s="1"/>
  <c r="CG365" i="1" a="1"/>
  <c r="CG365" i="1" s="1"/>
  <c r="CE365" i="1"/>
  <c r="CC365" i="1"/>
  <c r="CI365" i="1" s="1" a="1"/>
  <c r="CI365" i="1" s="1"/>
  <c r="CC365" i="1" a="1"/>
  <c r="BZ365" i="1"/>
  <c r="BY365" i="1"/>
  <c r="BV365" i="1"/>
  <c r="BT365" i="1" a="1"/>
  <c r="BT365" i="1" s="1"/>
  <c r="CL364" i="1" a="1"/>
  <c r="CL364" i="1" s="1"/>
  <c r="CJ364" i="1" a="1"/>
  <c r="CJ364" i="1" s="1"/>
  <c r="CH364" i="1" a="1"/>
  <c r="CH364" i="1" s="1"/>
  <c r="CG364" i="1" a="1"/>
  <c r="CG364" i="1" s="1"/>
  <c r="CE364" i="1"/>
  <c r="CC364" i="1"/>
  <c r="CI364" i="1" s="1" a="1"/>
  <c r="CI364" i="1" s="1"/>
  <c r="CC364" i="1" a="1"/>
  <c r="BZ364" i="1"/>
  <c r="BY364" i="1"/>
  <c r="BV364" i="1"/>
  <c r="BT364" i="1" a="1"/>
  <c r="BT364" i="1" s="1"/>
  <c r="CL363" i="1" a="1"/>
  <c r="CL363" i="1" s="1"/>
  <c r="CJ363" i="1" a="1"/>
  <c r="CJ363" i="1" s="1"/>
  <c r="CH363" i="1" a="1"/>
  <c r="CH363" i="1" s="1"/>
  <c r="CG363" i="1" a="1"/>
  <c r="CG363" i="1" s="1"/>
  <c r="CE363" i="1"/>
  <c r="CC363" i="1"/>
  <c r="CI363" i="1" s="1" a="1"/>
  <c r="CI363" i="1" s="1"/>
  <c r="CC363" i="1" a="1"/>
  <c r="BZ363" i="1"/>
  <c r="BY363" i="1"/>
  <c r="BV363" i="1"/>
  <c r="BT363" i="1" a="1"/>
  <c r="BT363" i="1" s="1"/>
  <c r="CL362" i="1" a="1"/>
  <c r="CL362" i="1" s="1"/>
  <c r="CJ362" i="1" a="1"/>
  <c r="CJ362" i="1" s="1"/>
  <c r="CH362" i="1" a="1"/>
  <c r="CH362" i="1" s="1"/>
  <c r="CG362" i="1" a="1"/>
  <c r="CG362" i="1" s="1"/>
  <c r="CE362" i="1"/>
  <c r="CC362" i="1"/>
  <c r="CI362" i="1" s="1" a="1"/>
  <c r="CI362" i="1" s="1"/>
  <c r="CC362" i="1" a="1"/>
  <c r="BZ362" i="1"/>
  <c r="BY362" i="1"/>
  <c r="BV362" i="1"/>
  <c r="BT362" i="1" a="1"/>
  <c r="BT362" i="1" s="1"/>
  <c r="CL361" i="1" a="1"/>
  <c r="CL361" i="1" s="1"/>
  <c r="CJ361" i="1" a="1"/>
  <c r="CJ361" i="1" s="1"/>
  <c r="CH361" i="1" a="1"/>
  <c r="CH361" i="1" s="1"/>
  <c r="CG361" i="1" a="1"/>
  <c r="CG361" i="1" s="1"/>
  <c r="CE361" i="1"/>
  <c r="CC361" i="1"/>
  <c r="CI361" i="1" s="1" a="1"/>
  <c r="CI361" i="1" s="1"/>
  <c r="CC361" i="1" a="1"/>
  <c r="BZ361" i="1"/>
  <c r="BY361" i="1"/>
  <c r="BV361" i="1"/>
  <c r="BT361" i="1" a="1"/>
  <c r="BT361" i="1" s="1"/>
  <c r="CL360" i="1"/>
  <c r="CL360" i="1" a="1"/>
  <c r="CJ360" i="1" a="1"/>
  <c r="CJ360" i="1" s="1"/>
  <c r="CH360" i="1" a="1"/>
  <c r="CH360" i="1" s="1"/>
  <c r="CG360" i="1"/>
  <c r="CG360" i="1" a="1"/>
  <c r="CE360" i="1"/>
  <c r="CC360" i="1"/>
  <c r="CI360" i="1" s="1" a="1"/>
  <c r="CI360" i="1" s="1"/>
  <c r="CC360" i="1" a="1"/>
  <c r="BZ360" i="1"/>
  <c r="BY360" i="1"/>
  <c r="BV360" i="1"/>
  <c r="BT360" i="1"/>
  <c r="BT360" i="1" a="1"/>
  <c r="CL359" i="1" a="1"/>
  <c r="CL359" i="1" s="1"/>
  <c r="CJ359" i="1" a="1"/>
  <c r="CJ359" i="1" s="1"/>
  <c r="CH359" i="1" a="1"/>
  <c r="CH359" i="1" s="1"/>
  <c r="CG359" i="1" a="1"/>
  <c r="CG359" i="1" s="1"/>
  <c r="CE359" i="1"/>
  <c r="CC359" i="1"/>
  <c r="CI359" i="1" s="1" a="1"/>
  <c r="CI359" i="1" s="1"/>
  <c r="CC359" i="1" a="1"/>
  <c r="BZ359" i="1"/>
  <c r="BY359" i="1"/>
  <c r="BV359" i="1"/>
  <c r="BT359" i="1" a="1"/>
  <c r="BT359" i="1" s="1"/>
  <c r="CL358" i="1" a="1"/>
  <c r="CL358" i="1" s="1"/>
  <c r="CJ358" i="1" a="1"/>
  <c r="CJ358" i="1" s="1"/>
  <c r="CH358" i="1" a="1"/>
  <c r="CH358" i="1" s="1"/>
  <c r="CG358" i="1" a="1"/>
  <c r="CG358" i="1" s="1"/>
  <c r="CE358" i="1"/>
  <c r="CC358" i="1"/>
  <c r="CI358" i="1" s="1" a="1"/>
  <c r="CI358" i="1" s="1"/>
  <c r="CC358" i="1" a="1"/>
  <c r="BZ358" i="1"/>
  <c r="BY358" i="1"/>
  <c r="BV358" i="1"/>
  <c r="BT358" i="1" a="1"/>
  <c r="BT358" i="1" s="1"/>
  <c r="CL357" i="1" a="1"/>
  <c r="CL357" i="1" s="1"/>
  <c r="CJ357" i="1" a="1"/>
  <c r="CJ357" i="1" s="1"/>
  <c r="CH357" i="1" a="1"/>
  <c r="CH357" i="1" s="1"/>
  <c r="CG357" i="1" a="1"/>
  <c r="CG357" i="1" s="1"/>
  <c r="CE357" i="1"/>
  <c r="CC357" i="1"/>
  <c r="CI357" i="1" s="1" a="1"/>
  <c r="CI357" i="1" s="1"/>
  <c r="CC357" i="1" a="1"/>
  <c r="BZ357" i="1"/>
  <c r="BY357" i="1"/>
  <c r="BV357" i="1"/>
  <c r="BT357" i="1" a="1"/>
  <c r="BT357" i="1" s="1"/>
  <c r="CL356" i="1" a="1"/>
  <c r="CL356" i="1" s="1"/>
  <c r="CJ356" i="1" a="1"/>
  <c r="CJ356" i="1" s="1"/>
  <c r="CH356" i="1" a="1"/>
  <c r="CH356" i="1" s="1"/>
  <c r="CG356" i="1" a="1"/>
  <c r="CG356" i="1" s="1"/>
  <c r="CE356" i="1"/>
  <c r="CC356" i="1"/>
  <c r="CI356" i="1" s="1" a="1"/>
  <c r="CI356" i="1" s="1"/>
  <c r="CC356" i="1" a="1"/>
  <c r="BZ356" i="1"/>
  <c r="BY356" i="1"/>
  <c r="BV356" i="1"/>
  <c r="BT356" i="1" a="1"/>
  <c r="BT356" i="1" s="1"/>
  <c r="CL355" i="1" a="1"/>
  <c r="CL355" i="1" s="1"/>
  <c r="CJ355" i="1" a="1"/>
  <c r="CJ355" i="1" s="1"/>
  <c r="CH355" i="1" a="1"/>
  <c r="CH355" i="1" s="1"/>
  <c r="CG355" i="1" a="1"/>
  <c r="CG355" i="1" s="1"/>
  <c r="CE355" i="1"/>
  <c r="CC355" i="1"/>
  <c r="CI355" i="1" s="1" a="1"/>
  <c r="CI355" i="1" s="1"/>
  <c r="CC355" i="1" a="1"/>
  <c r="BZ355" i="1"/>
  <c r="BY355" i="1"/>
  <c r="BV355" i="1"/>
  <c r="BT355" i="1" a="1"/>
  <c r="BT355" i="1" s="1"/>
  <c r="CL354" i="1" a="1"/>
  <c r="CL354" i="1" s="1"/>
  <c r="CJ354" i="1" a="1"/>
  <c r="CJ354" i="1" s="1"/>
  <c r="CH354" i="1" a="1"/>
  <c r="CH354" i="1" s="1"/>
  <c r="CG354" i="1" a="1"/>
  <c r="CG354" i="1" s="1"/>
  <c r="CE354" i="1"/>
  <c r="CC354" i="1"/>
  <c r="CI354" i="1" s="1" a="1"/>
  <c r="CI354" i="1" s="1"/>
  <c r="CC354" i="1" a="1"/>
  <c r="BZ354" i="1"/>
  <c r="BY354" i="1"/>
  <c r="BV354" i="1"/>
  <c r="BT354" i="1" a="1"/>
  <c r="BT354" i="1" s="1"/>
  <c r="CL353" i="1" a="1"/>
  <c r="CL353" i="1" s="1"/>
  <c r="CJ353" i="1" a="1"/>
  <c r="CJ353" i="1" s="1"/>
  <c r="CH353" i="1" a="1"/>
  <c r="CH353" i="1" s="1"/>
  <c r="CG353" i="1" a="1"/>
  <c r="CG353" i="1" s="1"/>
  <c r="CE353" i="1"/>
  <c r="CC353" i="1"/>
  <c r="CI353" i="1" s="1" a="1"/>
  <c r="CI353" i="1" s="1"/>
  <c r="CC353" i="1" a="1"/>
  <c r="BZ353" i="1"/>
  <c r="BY353" i="1"/>
  <c r="BV353" i="1"/>
  <c r="BT353" i="1" a="1"/>
  <c r="BT353" i="1" s="1"/>
  <c r="CL352" i="1" a="1"/>
  <c r="CL352" i="1" s="1"/>
  <c r="CJ352" i="1" a="1"/>
  <c r="CJ352" i="1" s="1"/>
  <c r="CH352" i="1" a="1"/>
  <c r="CH352" i="1" s="1"/>
  <c r="CG352" i="1" a="1"/>
  <c r="CG352" i="1" s="1"/>
  <c r="CE352" i="1"/>
  <c r="CC352" i="1"/>
  <c r="CI352" i="1" s="1" a="1"/>
  <c r="CI352" i="1" s="1"/>
  <c r="CC352" i="1" a="1"/>
  <c r="BZ352" i="1"/>
  <c r="BY352" i="1"/>
  <c r="BV352" i="1"/>
  <c r="BT352" i="1" a="1"/>
  <c r="BT352" i="1" s="1"/>
  <c r="CL351" i="1" a="1"/>
  <c r="CL351" i="1" s="1"/>
  <c r="CJ351" i="1" a="1"/>
  <c r="CJ351" i="1" s="1"/>
  <c r="CH351" i="1" a="1"/>
  <c r="CH351" i="1" s="1"/>
  <c r="CG351" i="1" a="1"/>
  <c r="CG351" i="1" s="1"/>
  <c r="CE351" i="1"/>
  <c r="CC351" i="1"/>
  <c r="CI351" i="1" s="1" a="1"/>
  <c r="CI351" i="1" s="1"/>
  <c r="CC351" i="1" a="1"/>
  <c r="BZ351" i="1"/>
  <c r="BY351" i="1"/>
  <c r="BV351" i="1"/>
  <c r="BT351" i="1" a="1"/>
  <c r="BT351" i="1" s="1"/>
  <c r="CL350" i="1" a="1"/>
  <c r="CL350" i="1" s="1"/>
  <c r="CJ350" i="1" a="1"/>
  <c r="CJ350" i="1" s="1"/>
  <c r="CH350" i="1" a="1"/>
  <c r="CH350" i="1" s="1"/>
  <c r="CG350" i="1" a="1"/>
  <c r="CG350" i="1" s="1"/>
  <c r="CE350" i="1"/>
  <c r="CC350" i="1"/>
  <c r="CI350" i="1" s="1" a="1"/>
  <c r="CI350" i="1" s="1"/>
  <c r="CC350" i="1" a="1"/>
  <c r="BZ350" i="1"/>
  <c r="BY350" i="1"/>
  <c r="BV350" i="1"/>
  <c r="BT350" i="1" a="1"/>
  <c r="BT350" i="1" s="1"/>
  <c r="CL349" i="1" a="1"/>
  <c r="CL349" i="1" s="1"/>
  <c r="CJ349" i="1" a="1"/>
  <c r="CJ349" i="1" s="1"/>
  <c r="CH349" i="1" a="1"/>
  <c r="CH349" i="1" s="1"/>
  <c r="CG349" i="1" a="1"/>
  <c r="CG349" i="1" s="1"/>
  <c r="CE349" i="1"/>
  <c r="CC349" i="1"/>
  <c r="CI349" i="1" s="1" a="1"/>
  <c r="CI349" i="1" s="1"/>
  <c r="CC349" i="1" a="1"/>
  <c r="BZ349" i="1"/>
  <c r="BY349" i="1"/>
  <c r="BV349" i="1"/>
  <c r="BT349" i="1" a="1"/>
  <c r="BT349" i="1" s="1"/>
  <c r="CL348" i="1" a="1"/>
  <c r="CL348" i="1" s="1"/>
  <c r="CJ348" i="1" a="1"/>
  <c r="CJ348" i="1" s="1"/>
  <c r="CH348" i="1" a="1"/>
  <c r="CH348" i="1" s="1"/>
  <c r="CG348" i="1" a="1"/>
  <c r="CG348" i="1" s="1"/>
  <c r="CE348" i="1"/>
  <c r="CC348" i="1"/>
  <c r="CI348" i="1" s="1" a="1"/>
  <c r="CI348" i="1" s="1"/>
  <c r="CC348" i="1" a="1"/>
  <c r="BZ348" i="1"/>
  <c r="BY348" i="1"/>
  <c r="BV348" i="1"/>
  <c r="BT348" i="1" a="1"/>
  <c r="BT348" i="1" s="1"/>
  <c r="CL347" i="1" a="1"/>
  <c r="CL347" i="1" s="1"/>
  <c r="CJ347" i="1" a="1"/>
  <c r="CJ347" i="1" s="1"/>
  <c r="CH347" i="1" a="1"/>
  <c r="CH347" i="1" s="1"/>
  <c r="CG347" i="1" a="1"/>
  <c r="CG347" i="1" s="1"/>
  <c r="CE347" i="1"/>
  <c r="CC347" i="1"/>
  <c r="CI347" i="1" s="1" a="1"/>
  <c r="CI347" i="1" s="1"/>
  <c r="CC347" i="1" a="1"/>
  <c r="BZ347" i="1"/>
  <c r="BY347" i="1"/>
  <c r="BV347" i="1"/>
  <c r="BT347" i="1" a="1"/>
  <c r="BT347" i="1" s="1"/>
  <c r="CL346" i="1" a="1"/>
  <c r="CL346" i="1" s="1"/>
  <c r="CJ346" i="1" a="1"/>
  <c r="CJ346" i="1" s="1"/>
  <c r="CH346" i="1" a="1"/>
  <c r="CH346" i="1" s="1"/>
  <c r="CG346" i="1" a="1"/>
  <c r="CG346" i="1" s="1"/>
  <c r="CE346" i="1"/>
  <c r="CC346" i="1"/>
  <c r="CI346" i="1" s="1" a="1"/>
  <c r="CI346" i="1" s="1"/>
  <c r="CC346" i="1" a="1"/>
  <c r="BZ346" i="1"/>
  <c r="BY346" i="1"/>
  <c r="BV346" i="1"/>
  <c r="BT346" i="1" a="1"/>
  <c r="BT346" i="1" s="1"/>
  <c r="CL345" i="1" a="1"/>
  <c r="CL345" i="1" s="1"/>
  <c r="CJ345" i="1" a="1"/>
  <c r="CJ345" i="1" s="1"/>
  <c r="CH345" i="1" a="1"/>
  <c r="CH345" i="1" s="1"/>
  <c r="CG345" i="1" a="1"/>
  <c r="CG345" i="1" s="1"/>
  <c r="CE345" i="1"/>
  <c r="CC345" i="1"/>
  <c r="CI345" i="1" s="1" a="1"/>
  <c r="CI345" i="1" s="1"/>
  <c r="CC345" i="1" a="1"/>
  <c r="BZ345" i="1"/>
  <c r="BY345" i="1"/>
  <c r="BV345" i="1"/>
  <c r="BT345" i="1" a="1"/>
  <c r="BT345" i="1" s="1"/>
  <c r="CL344" i="1" a="1"/>
  <c r="CL344" i="1" s="1"/>
  <c r="CJ344" i="1" a="1"/>
  <c r="CJ344" i="1" s="1"/>
  <c r="CH344" i="1" a="1"/>
  <c r="CH344" i="1" s="1"/>
  <c r="CG344" i="1" a="1"/>
  <c r="CG344" i="1" s="1"/>
  <c r="CE344" i="1"/>
  <c r="CC344" i="1"/>
  <c r="CI344" i="1" s="1" a="1"/>
  <c r="CI344" i="1" s="1"/>
  <c r="CC344" i="1" a="1"/>
  <c r="BZ344" i="1"/>
  <c r="BY344" i="1"/>
  <c r="BV344" i="1"/>
  <c r="BT344" i="1" a="1"/>
  <c r="BT344" i="1" s="1"/>
  <c r="CL343" i="1" a="1"/>
  <c r="CL343" i="1" s="1"/>
  <c r="CJ343" i="1" a="1"/>
  <c r="CJ343" i="1" s="1"/>
  <c r="CH343" i="1" a="1"/>
  <c r="CH343" i="1" s="1"/>
  <c r="CG343" i="1" a="1"/>
  <c r="CG343" i="1" s="1"/>
  <c r="CE343" i="1"/>
  <c r="CC343" i="1"/>
  <c r="CI343" i="1" s="1" a="1"/>
  <c r="CI343" i="1" s="1"/>
  <c r="CC343" i="1" a="1"/>
  <c r="BZ343" i="1"/>
  <c r="BY343" i="1"/>
  <c r="BV343" i="1"/>
  <c r="BT343" i="1" a="1"/>
  <c r="BT343" i="1" s="1"/>
  <c r="CL342" i="1" a="1"/>
  <c r="CL342" i="1" s="1"/>
  <c r="CJ342" i="1" a="1"/>
  <c r="CJ342" i="1" s="1"/>
  <c r="CH342" i="1" a="1"/>
  <c r="CH342" i="1" s="1"/>
  <c r="CG342" i="1" a="1"/>
  <c r="CG342" i="1" s="1"/>
  <c r="CE342" i="1"/>
  <c r="CC342" i="1"/>
  <c r="CI342" i="1" s="1" a="1"/>
  <c r="CI342" i="1" s="1"/>
  <c r="CC342" i="1" a="1"/>
  <c r="BZ342" i="1"/>
  <c r="BY342" i="1"/>
  <c r="BV342" i="1"/>
  <c r="BT342" i="1" a="1"/>
  <c r="BT342" i="1" s="1"/>
  <c r="CL341" i="1" a="1"/>
  <c r="CL341" i="1" s="1"/>
  <c r="CJ341" i="1" a="1"/>
  <c r="CJ341" i="1" s="1"/>
  <c r="CH341" i="1" a="1"/>
  <c r="CH341" i="1" s="1"/>
  <c r="CG341" i="1" a="1"/>
  <c r="CG341" i="1" s="1"/>
  <c r="CE341" i="1"/>
  <c r="CC341" i="1"/>
  <c r="CI341" i="1" s="1" a="1"/>
  <c r="CI341" i="1" s="1"/>
  <c r="CC341" i="1" a="1"/>
  <c r="BZ341" i="1"/>
  <c r="BY341" i="1"/>
  <c r="BV341" i="1"/>
  <c r="BT341" i="1" a="1"/>
  <c r="BT341" i="1" s="1"/>
  <c r="CL340" i="1" a="1"/>
  <c r="CL340" i="1" s="1"/>
  <c r="CJ340" i="1" a="1"/>
  <c r="CJ340" i="1" s="1"/>
  <c r="CH340" i="1" a="1"/>
  <c r="CH340" i="1" s="1"/>
  <c r="CG340" i="1" a="1"/>
  <c r="CG340" i="1" s="1"/>
  <c r="CE340" i="1"/>
  <c r="CC340" i="1"/>
  <c r="CI340" i="1" s="1" a="1"/>
  <c r="CI340" i="1" s="1"/>
  <c r="CC340" i="1" a="1"/>
  <c r="BZ340" i="1"/>
  <c r="BY340" i="1"/>
  <c r="BV340" i="1"/>
  <c r="BT340" i="1" a="1"/>
  <c r="BT340" i="1" s="1"/>
  <c r="CL339" i="1" a="1"/>
  <c r="CL339" i="1" s="1"/>
  <c r="CJ339" i="1" a="1"/>
  <c r="CJ339" i="1" s="1"/>
  <c r="CH339" i="1" a="1"/>
  <c r="CH339" i="1" s="1"/>
  <c r="CG339" i="1" a="1"/>
  <c r="CG339" i="1" s="1"/>
  <c r="CE339" i="1"/>
  <c r="CC339" i="1"/>
  <c r="CI339" i="1" s="1" a="1"/>
  <c r="CI339" i="1" s="1"/>
  <c r="CC339" i="1" a="1"/>
  <c r="BZ339" i="1"/>
  <c r="BY339" i="1"/>
  <c r="BV339" i="1"/>
  <c r="BT339" i="1" a="1"/>
  <c r="BT339" i="1" s="1"/>
  <c r="CL338" i="1" a="1"/>
  <c r="CL338" i="1" s="1"/>
  <c r="CJ338" i="1" a="1"/>
  <c r="CJ338" i="1" s="1"/>
  <c r="CH338" i="1" a="1"/>
  <c r="CH338" i="1" s="1"/>
  <c r="CG338" i="1" a="1"/>
  <c r="CG338" i="1" s="1"/>
  <c r="CE338" i="1"/>
  <c r="CC338" i="1"/>
  <c r="CI338" i="1" s="1" a="1"/>
  <c r="CI338" i="1" s="1"/>
  <c r="CC338" i="1" a="1"/>
  <c r="BZ338" i="1"/>
  <c r="BY338" i="1"/>
  <c r="BV338" i="1"/>
  <c r="BT338" i="1" a="1"/>
  <c r="BT338" i="1" s="1"/>
  <c r="CL337" i="1" a="1"/>
  <c r="CL337" i="1" s="1"/>
  <c r="CJ337" i="1" a="1"/>
  <c r="CJ337" i="1" s="1"/>
  <c r="CH337" i="1" a="1"/>
  <c r="CH337" i="1" s="1"/>
  <c r="CG337" i="1" a="1"/>
  <c r="CG337" i="1" s="1"/>
  <c r="CE337" i="1"/>
  <c r="CC337" i="1"/>
  <c r="CI337" i="1" s="1" a="1"/>
  <c r="CI337" i="1" s="1"/>
  <c r="CC337" i="1" a="1"/>
  <c r="BZ337" i="1"/>
  <c r="BY337" i="1"/>
  <c r="BV337" i="1"/>
  <c r="BT337" i="1" a="1"/>
  <c r="BT337" i="1" s="1"/>
  <c r="CL336" i="1" a="1"/>
  <c r="CL336" i="1" s="1"/>
  <c r="CJ336" i="1" a="1"/>
  <c r="CJ336" i="1" s="1"/>
  <c r="CH336" i="1" a="1"/>
  <c r="CH336" i="1" s="1"/>
  <c r="CG336" i="1" a="1"/>
  <c r="CG336" i="1" s="1"/>
  <c r="CE336" i="1"/>
  <c r="CC336" i="1"/>
  <c r="CI336" i="1" s="1" a="1"/>
  <c r="CI336" i="1" s="1"/>
  <c r="CC336" i="1" a="1"/>
  <c r="BZ336" i="1"/>
  <c r="BY336" i="1"/>
  <c r="BV336" i="1"/>
  <c r="BT336" i="1" a="1"/>
  <c r="BT336" i="1" s="1"/>
  <c r="CL335" i="1" a="1"/>
  <c r="CL335" i="1" s="1"/>
  <c r="CJ335" i="1" a="1"/>
  <c r="CJ335" i="1" s="1"/>
  <c r="CH335" i="1" a="1"/>
  <c r="CH335" i="1" s="1"/>
  <c r="CG335" i="1" a="1"/>
  <c r="CG335" i="1" s="1"/>
  <c r="CE335" i="1"/>
  <c r="CC335" i="1"/>
  <c r="CI335" i="1" s="1" a="1"/>
  <c r="CI335" i="1" s="1"/>
  <c r="CC335" i="1" a="1"/>
  <c r="BZ335" i="1"/>
  <c r="BY335" i="1"/>
  <c r="BV335" i="1"/>
  <c r="BT335" i="1" a="1"/>
  <c r="BT335" i="1" s="1"/>
  <c r="CL334" i="1" a="1"/>
  <c r="CL334" i="1" s="1"/>
  <c r="CJ334" i="1" a="1"/>
  <c r="CJ334" i="1" s="1"/>
  <c r="CH334" i="1" a="1"/>
  <c r="CH334" i="1" s="1"/>
  <c r="CG334" i="1" a="1"/>
  <c r="CG334" i="1" s="1"/>
  <c r="CE334" i="1"/>
  <c r="CC334" i="1"/>
  <c r="CI334" i="1" s="1" a="1"/>
  <c r="CI334" i="1" s="1"/>
  <c r="CC334" i="1" a="1"/>
  <c r="BZ334" i="1"/>
  <c r="BY334" i="1"/>
  <c r="BV334" i="1"/>
  <c r="BT334" i="1" a="1"/>
  <c r="BT334" i="1" s="1"/>
  <c r="CL333" i="1" a="1"/>
  <c r="CL333" i="1" s="1"/>
  <c r="CJ333" i="1" a="1"/>
  <c r="CJ333" i="1" s="1"/>
  <c r="CH333" i="1" a="1"/>
  <c r="CH333" i="1" s="1"/>
  <c r="CG333" i="1" a="1"/>
  <c r="CG333" i="1" s="1"/>
  <c r="CE333" i="1"/>
  <c r="CC333" i="1"/>
  <c r="CI333" i="1" s="1" a="1"/>
  <c r="CI333" i="1" s="1"/>
  <c r="CC333" i="1" a="1"/>
  <c r="BZ333" i="1"/>
  <c r="BY333" i="1"/>
  <c r="BV333" i="1"/>
  <c r="BT333" i="1" a="1"/>
  <c r="BT333" i="1" s="1"/>
  <c r="CL332" i="1" a="1"/>
  <c r="CL332" i="1" s="1"/>
  <c r="CJ332" i="1" a="1"/>
  <c r="CJ332" i="1" s="1"/>
  <c r="CH332" i="1" a="1"/>
  <c r="CH332" i="1" s="1"/>
  <c r="CG332" i="1" a="1"/>
  <c r="CG332" i="1" s="1"/>
  <c r="CE332" i="1"/>
  <c r="CC332" i="1"/>
  <c r="CI332" i="1" s="1" a="1"/>
  <c r="CI332" i="1" s="1"/>
  <c r="CC332" i="1" a="1"/>
  <c r="BZ332" i="1"/>
  <c r="BY332" i="1"/>
  <c r="BV332" i="1"/>
  <c r="BT332" i="1" a="1"/>
  <c r="BT332" i="1" s="1"/>
  <c r="CL331" i="1" a="1"/>
  <c r="CL331" i="1" s="1"/>
  <c r="CJ331" i="1" a="1"/>
  <c r="CJ331" i="1" s="1"/>
  <c r="CH331" i="1" a="1"/>
  <c r="CH331" i="1" s="1"/>
  <c r="CG331" i="1" a="1"/>
  <c r="CG331" i="1" s="1"/>
  <c r="CE331" i="1"/>
  <c r="CC331" i="1"/>
  <c r="CI331" i="1" s="1" a="1"/>
  <c r="CI331" i="1" s="1"/>
  <c r="CC331" i="1" a="1"/>
  <c r="BZ331" i="1"/>
  <c r="BY331" i="1"/>
  <c r="BV331" i="1"/>
  <c r="BT331" i="1" a="1"/>
  <c r="BT331" i="1" s="1"/>
  <c r="CL330" i="1" a="1"/>
  <c r="CL330" i="1" s="1"/>
  <c r="CJ330" i="1" a="1"/>
  <c r="CJ330" i="1" s="1"/>
  <c r="CH330" i="1" a="1"/>
  <c r="CH330" i="1" s="1"/>
  <c r="CG330" i="1" a="1"/>
  <c r="CG330" i="1" s="1"/>
  <c r="CE330" i="1"/>
  <c r="CC330" i="1"/>
  <c r="CI330" i="1" s="1" a="1"/>
  <c r="CI330" i="1" s="1"/>
  <c r="CC330" i="1" a="1"/>
  <c r="BZ330" i="1"/>
  <c r="BY330" i="1"/>
  <c r="BV330" i="1"/>
  <c r="BT330" i="1" a="1"/>
  <c r="BT330" i="1" s="1"/>
  <c r="CL329" i="1" a="1"/>
  <c r="CL329" i="1" s="1"/>
  <c r="CJ329" i="1" a="1"/>
  <c r="CJ329" i="1" s="1"/>
  <c r="CH329" i="1" a="1"/>
  <c r="CH329" i="1" s="1"/>
  <c r="CG329" i="1" a="1"/>
  <c r="CG329" i="1" s="1"/>
  <c r="CE329" i="1"/>
  <c r="CC329" i="1"/>
  <c r="CI329" i="1" s="1" a="1"/>
  <c r="CI329" i="1" s="1"/>
  <c r="CC329" i="1" a="1"/>
  <c r="BZ329" i="1"/>
  <c r="BY329" i="1"/>
  <c r="BV329" i="1"/>
  <c r="BT329" i="1" a="1"/>
  <c r="BT329" i="1" s="1"/>
  <c r="CL328" i="1" a="1"/>
  <c r="CL328" i="1" s="1"/>
  <c r="CJ328" i="1" a="1"/>
  <c r="CJ328" i="1" s="1"/>
  <c r="CH328" i="1" a="1"/>
  <c r="CH328" i="1" s="1"/>
  <c r="CG328" i="1" a="1"/>
  <c r="CG328" i="1" s="1"/>
  <c r="CE328" i="1"/>
  <c r="CC328" i="1"/>
  <c r="CI328" i="1" s="1" a="1"/>
  <c r="CI328" i="1" s="1"/>
  <c r="CC328" i="1" a="1"/>
  <c r="BZ328" i="1"/>
  <c r="BY328" i="1"/>
  <c r="BV328" i="1"/>
  <c r="BT328" i="1" a="1"/>
  <c r="BT328" i="1" s="1"/>
  <c r="CL327" i="1" a="1"/>
  <c r="CL327" i="1" s="1"/>
  <c r="CJ327" i="1" a="1"/>
  <c r="CJ327" i="1" s="1"/>
  <c r="CH327" i="1" a="1"/>
  <c r="CH327" i="1" s="1"/>
  <c r="CG327" i="1" a="1"/>
  <c r="CG327" i="1" s="1"/>
  <c r="CE327" i="1"/>
  <c r="CC327" i="1"/>
  <c r="CI327" i="1" s="1" a="1"/>
  <c r="CI327" i="1" s="1"/>
  <c r="CC327" i="1" a="1"/>
  <c r="BZ327" i="1"/>
  <c r="BY327" i="1"/>
  <c r="BV327" i="1"/>
  <c r="BT327" i="1" a="1"/>
  <c r="BT327" i="1" s="1"/>
  <c r="CL326" i="1" a="1"/>
  <c r="CL326" i="1" s="1"/>
  <c r="CJ326" i="1" a="1"/>
  <c r="CJ326" i="1" s="1"/>
  <c r="CH326" i="1" a="1"/>
  <c r="CH326" i="1" s="1"/>
  <c r="CG326" i="1" a="1"/>
  <c r="CG326" i="1" s="1"/>
  <c r="CE326" i="1"/>
  <c r="CC326" i="1"/>
  <c r="CI326" i="1" s="1" a="1"/>
  <c r="CI326" i="1" s="1"/>
  <c r="CC326" i="1" a="1"/>
  <c r="BZ326" i="1"/>
  <c r="BY326" i="1"/>
  <c r="BV326" i="1"/>
  <c r="BT326" i="1" a="1"/>
  <c r="BT326" i="1" s="1"/>
  <c r="CL325" i="1"/>
  <c r="CL325" i="1" a="1"/>
  <c r="CJ325" i="1" a="1"/>
  <c r="CJ325" i="1" s="1"/>
  <c r="CH325" i="1" a="1"/>
  <c r="CH325" i="1" s="1"/>
  <c r="CG325" i="1"/>
  <c r="CG325" i="1" a="1"/>
  <c r="CE325" i="1"/>
  <c r="CC325" i="1"/>
  <c r="CI325" i="1" s="1" a="1"/>
  <c r="CI325" i="1" s="1"/>
  <c r="CC325" i="1" a="1"/>
  <c r="BZ325" i="1"/>
  <c r="BY325" i="1"/>
  <c r="BV325" i="1"/>
  <c r="BT325" i="1"/>
  <c r="BT325" i="1" a="1"/>
  <c r="CL324" i="1" a="1"/>
  <c r="CL324" i="1" s="1"/>
  <c r="CJ324" i="1" a="1"/>
  <c r="CJ324" i="1" s="1"/>
  <c r="CH324" i="1" a="1"/>
  <c r="CH324" i="1" s="1"/>
  <c r="CG324" i="1" a="1"/>
  <c r="CG324" i="1" s="1"/>
  <c r="CE324" i="1"/>
  <c r="CC324" i="1"/>
  <c r="CI324" i="1" s="1" a="1"/>
  <c r="CI324" i="1" s="1"/>
  <c r="CC324" i="1" a="1"/>
  <c r="BZ324" i="1"/>
  <c r="BY324" i="1"/>
  <c r="BV324" i="1"/>
  <c r="BT324" i="1" a="1"/>
  <c r="BT324" i="1" s="1"/>
  <c r="CL323" i="1" a="1"/>
  <c r="CL323" i="1" s="1"/>
  <c r="CJ323" i="1" a="1"/>
  <c r="CJ323" i="1" s="1"/>
  <c r="CH323" i="1" a="1"/>
  <c r="CH323" i="1" s="1"/>
  <c r="CG323" i="1" a="1"/>
  <c r="CG323" i="1" s="1"/>
  <c r="CE323" i="1"/>
  <c r="CC323" i="1"/>
  <c r="CI323" i="1" s="1" a="1"/>
  <c r="CI323" i="1" s="1"/>
  <c r="CC323" i="1" a="1"/>
  <c r="BZ323" i="1"/>
  <c r="BY323" i="1"/>
  <c r="BV323" i="1"/>
  <c r="BT323" i="1" a="1"/>
  <c r="BT323" i="1" s="1"/>
  <c r="CL322" i="1" a="1"/>
  <c r="CL322" i="1" s="1"/>
  <c r="CJ322" i="1" a="1"/>
  <c r="CJ322" i="1" s="1"/>
  <c r="CH322" i="1" a="1"/>
  <c r="CH322" i="1" s="1"/>
  <c r="CG322" i="1" a="1"/>
  <c r="CG322" i="1" s="1"/>
  <c r="CE322" i="1"/>
  <c r="CC322" i="1"/>
  <c r="CI322" i="1" s="1" a="1"/>
  <c r="CI322" i="1" s="1"/>
  <c r="CC322" i="1" a="1"/>
  <c r="BZ322" i="1"/>
  <c r="BY322" i="1"/>
  <c r="BV322" i="1"/>
  <c r="BT322" i="1" a="1"/>
  <c r="BT322" i="1" s="1"/>
  <c r="CL321" i="1" a="1"/>
  <c r="CL321" i="1" s="1"/>
  <c r="CJ321" i="1" a="1"/>
  <c r="CJ321" i="1" s="1"/>
  <c r="CH321" i="1" a="1"/>
  <c r="CH321" i="1" s="1"/>
  <c r="CG321" i="1" a="1"/>
  <c r="CG321" i="1" s="1"/>
  <c r="CE321" i="1"/>
  <c r="CC321" i="1"/>
  <c r="CI321" i="1" s="1" a="1"/>
  <c r="CI321" i="1" s="1"/>
  <c r="CC321" i="1" a="1"/>
  <c r="BZ321" i="1"/>
  <c r="BY321" i="1"/>
  <c r="BV321" i="1"/>
  <c r="BT321" i="1" a="1"/>
  <c r="BT321" i="1" s="1"/>
  <c r="CL320" i="1" a="1"/>
  <c r="CL320" i="1" s="1"/>
  <c r="CJ320" i="1" a="1"/>
  <c r="CJ320" i="1" s="1"/>
  <c r="CH320" i="1" a="1"/>
  <c r="CH320" i="1" s="1"/>
  <c r="CG320" i="1" a="1"/>
  <c r="CG320" i="1" s="1"/>
  <c r="CE320" i="1"/>
  <c r="CC320" i="1"/>
  <c r="CI320" i="1" s="1" a="1"/>
  <c r="CI320" i="1" s="1"/>
  <c r="CC320" i="1" a="1"/>
  <c r="BZ320" i="1"/>
  <c r="BY320" i="1"/>
  <c r="BV320" i="1"/>
  <c r="BT320" i="1" a="1"/>
  <c r="BT320" i="1" s="1"/>
  <c r="CL319" i="1" a="1"/>
  <c r="CL319" i="1" s="1"/>
  <c r="CJ319" i="1" a="1"/>
  <c r="CJ319" i="1" s="1"/>
  <c r="CH319" i="1" a="1"/>
  <c r="CH319" i="1" s="1"/>
  <c r="CG319" i="1" a="1"/>
  <c r="CG319" i="1" s="1"/>
  <c r="CE319" i="1"/>
  <c r="CC319" i="1"/>
  <c r="CI319" i="1" s="1" a="1"/>
  <c r="CI319" i="1" s="1"/>
  <c r="CC319" i="1" a="1"/>
  <c r="BZ319" i="1"/>
  <c r="BY319" i="1"/>
  <c r="BV319" i="1"/>
  <c r="BT319" i="1" a="1"/>
  <c r="BT319" i="1" s="1"/>
  <c r="CL318" i="1" a="1"/>
  <c r="CL318" i="1" s="1"/>
  <c r="CJ318" i="1" a="1"/>
  <c r="CJ318" i="1" s="1"/>
  <c r="CH318" i="1" a="1"/>
  <c r="CH318" i="1" s="1"/>
  <c r="CG318" i="1" a="1"/>
  <c r="CG318" i="1" s="1"/>
  <c r="CE318" i="1"/>
  <c r="CC318" i="1"/>
  <c r="CI318" i="1" s="1" a="1"/>
  <c r="CI318" i="1" s="1"/>
  <c r="CC318" i="1" a="1"/>
  <c r="BZ318" i="1"/>
  <c r="BY318" i="1"/>
  <c r="BV318" i="1"/>
  <c r="BT318" i="1" a="1"/>
  <c r="BT318" i="1" s="1"/>
  <c r="CL317" i="1" a="1"/>
  <c r="CL317" i="1" s="1"/>
  <c r="CJ317" i="1" a="1"/>
  <c r="CJ317" i="1" s="1"/>
  <c r="CH317" i="1" a="1"/>
  <c r="CH317" i="1" s="1"/>
  <c r="CG317" i="1" a="1"/>
  <c r="CG317" i="1" s="1"/>
  <c r="CE317" i="1"/>
  <c r="CC317" i="1"/>
  <c r="CI317" i="1" s="1" a="1"/>
  <c r="CI317" i="1" s="1"/>
  <c r="CC317" i="1" a="1"/>
  <c r="BZ317" i="1"/>
  <c r="BY317" i="1"/>
  <c r="BV317" i="1"/>
  <c r="BT317" i="1" a="1"/>
  <c r="BT317" i="1" s="1"/>
  <c r="CL316" i="1" a="1"/>
  <c r="CL316" i="1" s="1"/>
  <c r="CJ316" i="1" a="1"/>
  <c r="CJ316" i="1" s="1"/>
  <c r="CH316" i="1" a="1"/>
  <c r="CH316" i="1" s="1"/>
  <c r="CG316" i="1" a="1"/>
  <c r="CG316" i="1" s="1"/>
  <c r="CE316" i="1"/>
  <c r="CC316" i="1"/>
  <c r="CI316" i="1" s="1" a="1"/>
  <c r="CI316" i="1" s="1"/>
  <c r="CC316" i="1" a="1"/>
  <c r="BZ316" i="1"/>
  <c r="BY316" i="1"/>
  <c r="BV316" i="1"/>
  <c r="BT316" i="1" a="1"/>
  <c r="BT316" i="1" s="1"/>
  <c r="CL315" i="1" a="1"/>
  <c r="CL315" i="1" s="1"/>
  <c r="CJ315" i="1" a="1"/>
  <c r="CJ315" i="1" s="1"/>
  <c r="CH315" i="1" a="1"/>
  <c r="CH315" i="1" s="1"/>
  <c r="CG315" i="1" a="1"/>
  <c r="CG315" i="1" s="1"/>
  <c r="CE315" i="1"/>
  <c r="CC315" i="1"/>
  <c r="CI315" i="1" s="1" a="1"/>
  <c r="CI315" i="1" s="1"/>
  <c r="CC315" i="1" a="1"/>
  <c r="BZ315" i="1"/>
  <c r="BY315" i="1"/>
  <c r="BV315" i="1"/>
  <c r="BT315" i="1" a="1"/>
  <c r="BT315" i="1" s="1"/>
  <c r="CL314" i="1" a="1"/>
  <c r="CL314" i="1" s="1"/>
  <c r="CJ314" i="1" a="1"/>
  <c r="CJ314" i="1" s="1"/>
  <c r="CH314" i="1" a="1"/>
  <c r="CH314" i="1" s="1"/>
  <c r="CG314" i="1" a="1"/>
  <c r="CG314" i="1" s="1"/>
  <c r="CE314" i="1"/>
  <c r="CC314" i="1"/>
  <c r="CI314" i="1" s="1" a="1"/>
  <c r="CI314" i="1" s="1"/>
  <c r="CC314" i="1" a="1"/>
  <c r="BZ314" i="1"/>
  <c r="BY314" i="1"/>
  <c r="BV314" i="1"/>
  <c r="BT314" i="1" a="1"/>
  <c r="BT314" i="1" s="1"/>
  <c r="CL313" i="1" a="1"/>
  <c r="CL313" i="1" s="1"/>
  <c r="CJ313" i="1" a="1"/>
  <c r="CJ313" i="1" s="1"/>
  <c r="CH313" i="1" a="1"/>
  <c r="CH313" i="1" s="1"/>
  <c r="CG313" i="1" a="1"/>
  <c r="CG313" i="1" s="1"/>
  <c r="CE313" i="1"/>
  <c r="CC313" i="1"/>
  <c r="CI313" i="1" s="1" a="1"/>
  <c r="CI313" i="1" s="1"/>
  <c r="CC313" i="1" a="1"/>
  <c r="BZ313" i="1"/>
  <c r="BY313" i="1"/>
  <c r="BV313" i="1"/>
  <c r="BT313" i="1" a="1"/>
  <c r="BT313" i="1" s="1"/>
  <c r="CL312" i="1" a="1"/>
  <c r="CL312" i="1" s="1"/>
  <c r="CJ312" i="1" a="1"/>
  <c r="CJ312" i="1" s="1"/>
  <c r="CH312" i="1" a="1"/>
  <c r="CH312" i="1" s="1"/>
  <c r="CG312" i="1" a="1"/>
  <c r="CG312" i="1" s="1"/>
  <c r="CE312" i="1"/>
  <c r="CC312" i="1"/>
  <c r="CI312" i="1" s="1" a="1"/>
  <c r="CI312" i="1" s="1"/>
  <c r="CC312" i="1" a="1"/>
  <c r="BZ312" i="1"/>
  <c r="BY312" i="1"/>
  <c r="BV312" i="1"/>
  <c r="BT312" i="1" a="1"/>
  <c r="BT312" i="1" s="1"/>
  <c r="CL311" i="1" a="1"/>
  <c r="CL311" i="1" s="1"/>
  <c r="CJ311" i="1" a="1"/>
  <c r="CJ311" i="1" s="1"/>
  <c r="CH311" i="1" a="1"/>
  <c r="CH311" i="1" s="1"/>
  <c r="CG311" i="1" a="1"/>
  <c r="CG311" i="1" s="1"/>
  <c r="CE311" i="1"/>
  <c r="CC311" i="1"/>
  <c r="CI311" i="1" s="1" a="1"/>
  <c r="CI311" i="1" s="1"/>
  <c r="CC311" i="1" a="1"/>
  <c r="BZ311" i="1"/>
  <c r="BY311" i="1"/>
  <c r="BV311" i="1"/>
  <c r="BT311" i="1" a="1"/>
  <c r="BT311" i="1" s="1"/>
  <c r="CL310" i="1" a="1"/>
  <c r="CL310" i="1" s="1"/>
  <c r="CJ310" i="1" a="1"/>
  <c r="CJ310" i="1" s="1"/>
  <c r="CH310" i="1" a="1"/>
  <c r="CH310" i="1" s="1"/>
  <c r="CG310" i="1" a="1"/>
  <c r="CG310" i="1" s="1"/>
  <c r="CE310" i="1"/>
  <c r="CC310" i="1"/>
  <c r="CI310" i="1" s="1" a="1"/>
  <c r="CI310" i="1" s="1"/>
  <c r="CC310" i="1" a="1"/>
  <c r="BZ310" i="1"/>
  <c r="BY310" i="1"/>
  <c r="BV310" i="1"/>
  <c r="BT310" i="1" a="1"/>
  <c r="BT310" i="1" s="1"/>
  <c r="CL309" i="1" a="1"/>
  <c r="CL309" i="1" s="1"/>
  <c r="CJ309" i="1" a="1"/>
  <c r="CJ309" i="1" s="1"/>
  <c r="CH309" i="1" a="1"/>
  <c r="CH309" i="1" s="1"/>
  <c r="CG309" i="1" a="1"/>
  <c r="CG309" i="1" s="1"/>
  <c r="CE309" i="1"/>
  <c r="CC309" i="1"/>
  <c r="CI309" i="1" s="1" a="1"/>
  <c r="CI309" i="1" s="1"/>
  <c r="CC309" i="1" a="1"/>
  <c r="BZ309" i="1"/>
  <c r="BY309" i="1"/>
  <c r="BV309" i="1"/>
  <c r="BT309" i="1" a="1"/>
  <c r="BT309" i="1" s="1"/>
  <c r="CL308" i="1" a="1"/>
  <c r="CL308" i="1" s="1"/>
  <c r="CJ308" i="1" a="1"/>
  <c r="CJ308" i="1" s="1"/>
  <c r="CH308" i="1" a="1"/>
  <c r="CH308" i="1" s="1"/>
  <c r="CG308" i="1" a="1"/>
  <c r="CG308" i="1" s="1"/>
  <c r="CE308" i="1"/>
  <c r="CC308" i="1"/>
  <c r="CI308" i="1" s="1" a="1"/>
  <c r="CI308" i="1" s="1"/>
  <c r="CC308" i="1" a="1"/>
  <c r="BZ308" i="1"/>
  <c r="BY308" i="1"/>
  <c r="BV308" i="1"/>
  <c r="BT308" i="1" a="1"/>
  <c r="BT308" i="1" s="1"/>
  <c r="CL307" i="1" a="1"/>
  <c r="CL307" i="1" s="1"/>
  <c r="CJ307" i="1" a="1"/>
  <c r="CJ307" i="1" s="1"/>
  <c r="CH307" i="1" a="1"/>
  <c r="CH307" i="1" s="1"/>
  <c r="CG307" i="1" a="1"/>
  <c r="CG307" i="1" s="1"/>
  <c r="CE307" i="1"/>
  <c r="CC307" i="1"/>
  <c r="CI307" i="1" s="1" a="1"/>
  <c r="CI307" i="1" s="1"/>
  <c r="CC307" i="1" a="1"/>
  <c r="BZ307" i="1"/>
  <c r="BY307" i="1"/>
  <c r="BV307" i="1"/>
  <c r="BT307" i="1" a="1"/>
  <c r="BT307" i="1" s="1"/>
  <c r="CL306" i="1" a="1"/>
  <c r="CL306" i="1" s="1"/>
  <c r="CJ306" i="1" a="1"/>
  <c r="CJ306" i="1" s="1"/>
  <c r="CH306" i="1" a="1"/>
  <c r="CH306" i="1" s="1"/>
  <c r="CG306" i="1" a="1"/>
  <c r="CG306" i="1" s="1"/>
  <c r="CE306" i="1"/>
  <c r="CC306" i="1"/>
  <c r="CI306" i="1" s="1" a="1"/>
  <c r="CI306" i="1" s="1"/>
  <c r="CC306" i="1" a="1"/>
  <c r="BZ306" i="1"/>
  <c r="BY306" i="1"/>
  <c r="BV306" i="1"/>
  <c r="BT306" i="1" a="1"/>
  <c r="BT306" i="1" s="1"/>
  <c r="CL305" i="1" a="1"/>
  <c r="CL305" i="1" s="1"/>
  <c r="CJ305" i="1" a="1"/>
  <c r="CJ305" i="1" s="1"/>
  <c r="CH305" i="1" a="1"/>
  <c r="CH305" i="1" s="1"/>
  <c r="CG305" i="1" a="1"/>
  <c r="CG305" i="1" s="1"/>
  <c r="CE305" i="1"/>
  <c r="CC305" i="1"/>
  <c r="CI305" i="1" s="1" a="1"/>
  <c r="CI305" i="1" s="1"/>
  <c r="CC305" i="1" a="1"/>
  <c r="BZ305" i="1"/>
  <c r="BY305" i="1"/>
  <c r="BV305" i="1"/>
  <c r="BT305" i="1" a="1"/>
  <c r="BT305" i="1" s="1"/>
  <c r="CL304" i="1" a="1"/>
  <c r="CL304" i="1" s="1"/>
  <c r="CJ304" i="1" a="1"/>
  <c r="CJ304" i="1" s="1"/>
  <c r="CH304" i="1" a="1"/>
  <c r="CH304" i="1" s="1"/>
  <c r="CG304" i="1" a="1"/>
  <c r="CG304" i="1" s="1"/>
  <c r="CE304" i="1"/>
  <c r="CC304" i="1"/>
  <c r="CI304" i="1" s="1" a="1"/>
  <c r="CI304" i="1" s="1"/>
  <c r="CC304" i="1" a="1"/>
  <c r="BZ304" i="1"/>
  <c r="BY304" i="1"/>
  <c r="BV304" i="1"/>
  <c r="BT304" i="1" a="1"/>
  <c r="BT304" i="1" s="1"/>
  <c r="CL303" i="1" a="1"/>
  <c r="CL303" i="1" s="1"/>
  <c r="CJ303" i="1" a="1"/>
  <c r="CJ303" i="1" s="1"/>
  <c r="CH303" i="1" a="1"/>
  <c r="CH303" i="1" s="1"/>
  <c r="CG303" i="1" a="1"/>
  <c r="CG303" i="1" s="1"/>
  <c r="CE303" i="1"/>
  <c r="CC303" i="1"/>
  <c r="CI303" i="1" s="1" a="1"/>
  <c r="CI303" i="1" s="1"/>
  <c r="CC303" i="1" a="1"/>
  <c r="BZ303" i="1"/>
  <c r="BY303" i="1"/>
  <c r="BV303" i="1"/>
  <c r="BT303" i="1" a="1"/>
  <c r="BT303" i="1" s="1"/>
  <c r="CL302" i="1" a="1"/>
  <c r="CL302" i="1" s="1"/>
  <c r="CJ302" i="1" a="1"/>
  <c r="CJ302" i="1" s="1"/>
  <c r="CH302" i="1" a="1"/>
  <c r="CH302" i="1" s="1"/>
  <c r="CG302" i="1" a="1"/>
  <c r="CG302" i="1" s="1"/>
  <c r="CE302" i="1"/>
  <c r="CC302" i="1"/>
  <c r="CI302" i="1" s="1" a="1"/>
  <c r="CI302" i="1" s="1"/>
  <c r="CC302" i="1" a="1"/>
  <c r="BZ302" i="1"/>
  <c r="BY302" i="1"/>
  <c r="BV302" i="1"/>
  <c r="BT302" i="1" a="1"/>
  <c r="BT302" i="1" s="1"/>
  <c r="CL301" i="1" a="1"/>
  <c r="CL301" i="1" s="1"/>
  <c r="CJ301" i="1" a="1"/>
  <c r="CJ301" i="1" s="1"/>
  <c r="CH301" i="1" a="1"/>
  <c r="CH301" i="1" s="1"/>
  <c r="CG301" i="1" a="1"/>
  <c r="CG301" i="1" s="1"/>
  <c r="CE301" i="1"/>
  <c r="CC301" i="1"/>
  <c r="CI301" i="1" s="1" a="1"/>
  <c r="CI301" i="1" s="1"/>
  <c r="CC301" i="1" a="1"/>
  <c r="BZ301" i="1"/>
  <c r="BY301" i="1"/>
  <c r="BV301" i="1"/>
  <c r="BT301" i="1" a="1"/>
  <c r="BT301" i="1" s="1"/>
  <c r="CL300" i="1" a="1"/>
  <c r="CL300" i="1" s="1"/>
  <c r="CJ300" i="1" a="1"/>
  <c r="CJ300" i="1" s="1"/>
  <c r="CH300" i="1" a="1"/>
  <c r="CH300" i="1" s="1"/>
  <c r="CG300" i="1" a="1"/>
  <c r="CG300" i="1" s="1"/>
  <c r="CE300" i="1"/>
  <c r="CC300" i="1"/>
  <c r="CI300" i="1" s="1" a="1"/>
  <c r="CI300" i="1" s="1"/>
  <c r="CC300" i="1" a="1"/>
  <c r="BZ300" i="1"/>
  <c r="BY300" i="1"/>
  <c r="BV300" i="1"/>
  <c r="BT300" i="1" a="1"/>
  <c r="BT300" i="1" s="1"/>
  <c r="CL299" i="1" a="1"/>
  <c r="CL299" i="1" s="1"/>
  <c r="CJ299" i="1" a="1"/>
  <c r="CJ299" i="1" s="1"/>
  <c r="CH299" i="1" a="1"/>
  <c r="CH299" i="1" s="1"/>
  <c r="CG299" i="1" a="1"/>
  <c r="CG299" i="1" s="1"/>
  <c r="CE299" i="1"/>
  <c r="CC299" i="1"/>
  <c r="CI299" i="1" s="1" a="1"/>
  <c r="CI299" i="1" s="1"/>
  <c r="CC299" i="1" a="1"/>
  <c r="BZ299" i="1"/>
  <c r="BY299" i="1"/>
  <c r="BV299" i="1"/>
  <c r="BT299" i="1" a="1"/>
  <c r="BT299" i="1" s="1"/>
  <c r="CL298" i="1" a="1"/>
  <c r="CL298" i="1" s="1"/>
  <c r="CJ298" i="1" a="1"/>
  <c r="CJ298" i="1" s="1"/>
  <c r="CH298" i="1" a="1"/>
  <c r="CH298" i="1" s="1"/>
  <c r="CG298" i="1" a="1"/>
  <c r="CG298" i="1" s="1"/>
  <c r="CE298" i="1"/>
  <c r="CC298" i="1"/>
  <c r="CI298" i="1" s="1" a="1"/>
  <c r="CI298" i="1" s="1"/>
  <c r="CC298" i="1" a="1"/>
  <c r="BZ298" i="1"/>
  <c r="BY298" i="1"/>
  <c r="BV298" i="1"/>
  <c r="BT298" i="1" a="1"/>
  <c r="BT298" i="1" s="1"/>
  <c r="CL297" i="1" a="1"/>
  <c r="CL297" i="1" s="1"/>
  <c r="CJ297" i="1" a="1"/>
  <c r="CJ297" i="1" s="1"/>
  <c r="CH297" i="1" a="1"/>
  <c r="CH297" i="1" s="1"/>
  <c r="CG297" i="1" a="1"/>
  <c r="CG297" i="1" s="1"/>
  <c r="CE297" i="1"/>
  <c r="CC297" i="1"/>
  <c r="CI297" i="1" s="1" a="1"/>
  <c r="CI297" i="1" s="1"/>
  <c r="CC297" i="1" a="1"/>
  <c r="BZ297" i="1"/>
  <c r="BY297" i="1"/>
  <c r="BV297" i="1"/>
  <c r="BT297" i="1" a="1"/>
  <c r="BT297" i="1" s="1"/>
  <c r="CL296" i="1" a="1"/>
  <c r="CL296" i="1" s="1"/>
  <c r="CJ296" i="1" a="1"/>
  <c r="CJ296" i="1" s="1"/>
  <c r="CH296" i="1" a="1"/>
  <c r="CH296" i="1" s="1"/>
  <c r="CG296" i="1" a="1"/>
  <c r="CG296" i="1" s="1"/>
  <c r="CE296" i="1"/>
  <c r="CC296" i="1"/>
  <c r="CI296" i="1" s="1" a="1"/>
  <c r="CI296" i="1" s="1"/>
  <c r="CC296" i="1" a="1"/>
  <c r="BZ296" i="1"/>
  <c r="BY296" i="1"/>
  <c r="BV296" i="1"/>
  <c r="BT296" i="1" a="1"/>
  <c r="BT296" i="1" s="1"/>
  <c r="CL295" i="1" a="1"/>
  <c r="CL295" i="1" s="1"/>
  <c r="CJ295" i="1" a="1"/>
  <c r="CJ295" i="1" s="1"/>
  <c r="CH295" i="1" a="1"/>
  <c r="CH295" i="1" s="1"/>
  <c r="CG295" i="1" a="1"/>
  <c r="CG295" i="1" s="1"/>
  <c r="CE295" i="1"/>
  <c r="CC295" i="1"/>
  <c r="CI295" i="1" s="1" a="1"/>
  <c r="CI295" i="1" s="1"/>
  <c r="CC295" i="1" a="1"/>
  <c r="BZ295" i="1"/>
  <c r="BY295" i="1"/>
  <c r="BV295" i="1"/>
  <c r="BT295" i="1" a="1"/>
  <c r="BT295" i="1" s="1"/>
  <c r="CL294" i="1" a="1"/>
  <c r="CL294" i="1" s="1"/>
  <c r="CJ294" i="1" a="1"/>
  <c r="CJ294" i="1" s="1"/>
  <c r="CH294" i="1" a="1"/>
  <c r="CH294" i="1" s="1"/>
  <c r="CG294" i="1" a="1"/>
  <c r="CG294" i="1" s="1"/>
  <c r="CE294" i="1"/>
  <c r="CC294" i="1"/>
  <c r="CI294" i="1" s="1" a="1"/>
  <c r="CI294" i="1" s="1"/>
  <c r="CC294" i="1" a="1"/>
  <c r="BZ294" i="1"/>
  <c r="BY294" i="1"/>
  <c r="BV294" i="1"/>
  <c r="BT294" i="1" a="1"/>
  <c r="BT294" i="1" s="1"/>
  <c r="CL293" i="1" a="1"/>
  <c r="CL293" i="1" s="1"/>
  <c r="CJ293" i="1" a="1"/>
  <c r="CJ293" i="1" s="1"/>
  <c r="CH293" i="1" a="1"/>
  <c r="CH293" i="1" s="1"/>
  <c r="CG293" i="1" a="1"/>
  <c r="CG293" i="1" s="1"/>
  <c r="CE293" i="1"/>
  <c r="CC293" i="1"/>
  <c r="CI293" i="1" s="1" a="1"/>
  <c r="CI293" i="1" s="1"/>
  <c r="CC293" i="1" a="1"/>
  <c r="BZ293" i="1"/>
  <c r="BY293" i="1"/>
  <c r="BV293" i="1"/>
  <c r="BT293" i="1" a="1"/>
  <c r="BT293" i="1" s="1"/>
  <c r="CL292" i="1" a="1"/>
  <c r="CL292" i="1" s="1"/>
  <c r="CJ292" i="1" a="1"/>
  <c r="CJ292" i="1" s="1"/>
  <c r="CH292" i="1" a="1"/>
  <c r="CH292" i="1" s="1"/>
  <c r="CG292" i="1" a="1"/>
  <c r="CG292" i="1" s="1"/>
  <c r="CE292" i="1"/>
  <c r="CC292" i="1"/>
  <c r="CI292" i="1" s="1" a="1"/>
  <c r="CI292" i="1" s="1"/>
  <c r="CC292" i="1" a="1"/>
  <c r="BZ292" i="1"/>
  <c r="BY292" i="1"/>
  <c r="BV292" i="1"/>
  <c r="BT292" i="1" a="1"/>
  <c r="BT292" i="1" s="1"/>
  <c r="CL291" i="1" a="1"/>
  <c r="CL291" i="1" s="1"/>
  <c r="CJ291" i="1" a="1"/>
  <c r="CJ291" i="1" s="1"/>
  <c r="CH291" i="1" a="1"/>
  <c r="CH291" i="1" s="1"/>
  <c r="CG291" i="1" a="1"/>
  <c r="CG291" i="1" s="1"/>
  <c r="CE291" i="1"/>
  <c r="CC291" i="1"/>
  <c r="CI291" i="1" s="1" a="1"/>
  <c r="CI291" i="1" s="1"/>
  <c r="CC291" i="1" a="1"/>
  <c r="BZ291" i="1"/>
  <c r="BY291" i="1"/>
  <c r="BV291" i="1"/>
  <c r="BT291" i="1" a="1"/>
  <c r="BT291" i="1" s="1"/>
  <c r="CL290" i="1" a="1"/>
  <c r="CL290" i="1" s="1"/>
  <c r="CJ290" i="1" a="1"/>
  <c r="CJ290" i="1" s="1"/>
  <c r="CH290" i="1" a="1"/>
  <c r="CH290" i="1" s="1"/>
  <c r="CG290" i="1" a="1"/>
  <c r="CG290" i="1" s="1"/>
  <c r="CE290" i="1"/>
  <c r="CC290" i="1"/>
  <c r="CI290" i="1" s="1" a="1"/>
  <c r="CI290" i="1" s="1"/>
  <c r="CC290" i="1" a="1"/>
  <c r="BZ290" i="1"/>
  <c r="BY290" i="1"/>
  <c r="BV290" i="1"/>
  <c r="BT290" i="1" a="1"/>
  <c r="BT290" i="1" s="1"/>
  <c r="CL289" i="1" a="1"/>
  <c r="CL289" i="1" s="1"/>
  <c r="CJ289" i="1" a="1"/>
  <c r="CJ289" i="1" s="1"/>
  <c r="CH289" i="1" a="1"/>
  <c r="CH289" i="1" s="1"/>
  <c r="CG289" i="1" a="1"/>
  <c r="CG289" i="1" s="1"/>
  <c r="CE289" i="1"/>
  <c r="CC289" i="1"/>
  <c r="CI289" i="1" s="1" a="1"/>
  <c r="CI289" i="1" s="1"/>
  <c r="CC289" i="1" a="1"/>
  <c r="BZ289" i="1"/>
  <c r="BY289" i="1"/>
  <c r="BV289" i="1"/>
  <c r="BT289" i="1" a="1"/>
  <c r="BT289" i="1" s="1"/>
  <c r="CL288" i="1" a="1"/>
  <c r="CL288" i="1" s="1"/>
  <c r="CJ288" i="1" a="1"/>
  <c r="CJ288" i="1" s="1"/>
  <c r="CH288" i="1" a="1"/>
  <c r="CH288" i="1" s="1"/>
  <c r="CG288" i="1" a="1"/>
  <c r="CG288" i="1" s="1"/>
  <c r="CE288" i="1"/>
  <c r="CC288" i="1"/>
  <c r="CI288" i="1" s="1" a="1"/>
  <c r="CI288" i="1" s="1"/>
  <c r="CC288" i="1" a="1"/>
  <c r="BZ288" i="1"/>
  <c r="BY288" i="1"/>
  <c r="BV288" i="1"/>
  <c r="BT288" i="1" a="1"/>
  <c r="BT288" i="1" s="1"/>
  <c r="CL287" i="1" a="1"/>
  <c r="CL287" i="1" s="1"/>
  <c r="CJ287" i="1" a="1"/>
  <c r="CJ287" i="1" s="1"/>
  <c r="CH287" i="1" a="1"/>
  <c r="CH287" i="1" s="1"/>
  <c r="CG287" i="1" a="1"/>
  <c r="CG287" i="1" s="1"/>
  <c r="CE287" i="1"/>
  <c r="CC287" i="1"/>
  <c r="CI287" i="1" s="1" a="1"/>
  <c r="CI287" i="1" s="1"/>
  <c r="CC287" i="1" a="1"/>
  <c r="BZ287" i="1"/>
  <c r="BY287" i="1"/>
  <c r="BV287" i="1"/>
  <c r="BT287" i="1" a="1"/>
  <c r="BT287" i="1" s="1"/>
  <c r="CL286" i="1" a="1"/>
  <c r="CL286" i="1" s="1"/>
  <c r="CJ286" i="1" a="1"/>
  <c r="CJ286" i="1" s="1"/>
  <c r="CH286" i="1" a="1"/>
  <c r="CH286" i="1" s="1"/>
  <c r="CG286" i="1" a="1"/>
  <c r="CG286" i="1" s="1"/>
  <c r="CE286" i="1"/>
  <c r="CC286" i="1"/>
  <c r="CI286" i="1" s="1" a="1"/>
  <c r="CI286" i="1" s="1"/>
  <c r="CC286" i="1" a="1"/>
  <c r="BZ286" i="1"/>
  <c r="BY286" i="1"/>
  <c r="BV286" i="1"/>
  <c r="BT286" i="1" a="1"/>
  <c r="BT286" i="1" s="1"/>
  <c r="CL285" i="1" a="1"/>
  <c r="CL285" i="1" s="1"/>
  <c r="CJ285" i="1" a="1"/>
  <c r="CJ285" i="1" s="1"/>
  <c r="CH285" i="1" a="1"/>
  <c r="CH285" i="1" s="1"/>
  <c r="CG285" i="1" a="1"/>
  <c r="CG285" i="1" s="1"/>
  <c r="CE285" i="1"/>
  <c r="CC285" i="1"/>
  <c r="CI285" i="1" s="1" a="1"/>
  <c r="CI285" i="1" s="1"/>
  <c r="CC285" i="1" a="1"/>
  <c r="BZ285" i="1"/>
  <c r="BY285" i="1"/>
  <c r="BV285" i="1"/>
  <c r="BT285" i="1" a="1"/>
  <c r="BT285" i="1" s="1"/>
  <c r="CL284" i="1" a="1"/>
  <c r="CL284" i="1" s="1"/>
  <c r="CJ284" i="1" a="1"/>
  <c r="CJ284" i="1" s="1"/>
  <c r="CH284" i="1" a="1"/>
  <c r="CH284" i="1" s="1"/>
  <c r="CG284" i="1" a="1"/>
  <c r="CG284" i="1" s="1"/>
  <c r="CE284" i="1"/>
  <c r="CC284" i="1"/>
  <c r="CI284" i="1" s="1" a="1"/>
  <c r="CI284" i="1" s="1"/>
  <c r="CC284" i="1" a="1"/>
  <c r="BZ284" i="1"/>
  <c r="BY284" i="1"/>
  <c r="BV284" i="1"/>
  <c r="BT284" i="1" a="1"/>
  <c r="BT284" i="1" s="1"/>
  <c r="CL283" i="1" a="1"/>
  <c r="CL283" i="1" s="1"/>
  <c r="CJ283" i="1" a="1"/>
  <c r="CJ283" i="1" s="1"/>
  <c r="CH283" i="1" a="1"/>
  <c r="CH283" i="1" s="1"/>
  <c r="CG283" i="1" a="1"/>
  <c r="CG283" i="1" s="1"/>
  <c r="CE283" i="1"/>
  <c r="CC283" i="1"/>
  <c r="CI283" i="1" s="1" a="1"/>
  <c r="CI283" i="1" s="1"/>
  <c r="CC283" i="1" a="1"/>
  <c r="BZ283" i="1"/>
  <c r="BY283" i="1"/>
  <c r="BV283" i="1"/>
  <c r="BT283" i="1" a="1"/>
  <c r="BT283" i="1" s="1"/>
  <c r="CL282" i="1" a="1"/>
  <c r="CL282" i="1" s="1"/>
  <c r="CJ282" i="1" a="1"/>
  <c r="CJ282" i="1" s="1"/>
  <c r="CH282" i="1" a="1"/>
  <c r="CH282" i="1" s="1"/>
  <c r="CG282" i="1" a="1"/>
  <c r="CG282" i="1" s="1"/>
  <c r="CE282" i="1"/>
  <c r="CC282" i="1"/>
  <c r="CI282" i="1" s="1" a="1"/>
  <c r="CI282" i="1" s="1"/>
  <c r="CC282" i="1" a="1"/>
  <c r="BZ282" i="1"/>
  <c r="BY282" i="1"/>
  <c r="BV282" i="1"/>
  <c r="BT282" i="1" a="1"/>
  <c r="BT282" i="1" s="1"/>
  <c r="CL281" i="1" a="1"/>
  <c r="CL281" i="1" s="1"/>
  <c r="CJ281" i="1" a="1"/>
  <c r="CJ281" i="1" s="1"/>
  <c r="CH281" i="1" a="1"/>
  <c r="CH281" i="1" s="1"/>
  <c r="CG281" i="1" a="1"/>
  <c r="CG281" i="1" s="1"/>
  <c r="CE281" i="1"/>
  <c r="CC281" i="1"/>
  <c r="CI281" i="1" s="1" a="1"/>
  <c r="CI281" i="1" s="1"/>
  <c r="CC281" i="1" a="1"/>
  <c r="BZ281" i="1"/>
  <c r="BY281" i="1"/>
  <c r="BV281" i="1"/>
  <c r="BT281" i="1" a="1"/>
  <c r="BT281" i="1" s="1"/>
  <c r="CL280" i="1" a="1"/>
  <c r="CL280" i="1" s="1"/>
  <c r="CJ280" i="1" a="1"/>
  <c r="CJ280" i="1" s="1"/>
  <c r="CH280" i="1" a="1"/>
  <c r="CH280" i="1" s="1"/>
  <c r="CG280" i="1" a="1"/>
  <c r="CG280" i="1" s="1"/>
  <c r="CE280" i="1"/>
  <c r="CC280" i="1"/>
  <c r="CI280" i="1" s="1" a="1"/>
  <c r="CI280" i="1" s="1"/>
  <c r="CC280" i="1" a="1"/>
  <c r="BZ280" i="1"/>
  <c r="BY280" i="1"/>
  <c r="BV280" i="1"/>
  <c r="BT280" i="1" a="1"/>
  <c r="BT280" i="1" s="1"/>
  <c r="CL279" i="1" a="1"/>
  <c r="CL279" i="1" s="1"/>
  <c r="CJ279" i="1" a="1"/>
  <c r="CJ279" i="1" s="1"/>
  <c r="CH279" i="1" a="1"/>
  <c r="CH279" i="1" s="1"/>
  <c r="CG279" i="1" a="1"/>
  <c r="CG279" i="1" s="1"/>
  <c r="CE279" i="1"/>
  <c r="CC279" i="1"/>
  <c r="CI279" i="1" s="1" a="1"/>
  <c r="CI279" i="1" s="1"/>
  <c r="CC279" i="1" a="1"/>
  <c r="BZ279" i="1"/>
  <c r="BY279" i="1"/>
  <c r="BV279" i="1"/>
  <c r="BT279" i="1" a="1"/>
  <c r="BT279" i="1" s="1"/>
  <c r="CL278" i="1" a="1"/>
  <c r="CL278" i="1" s="1"/>
  <c r="CJ278" i="1" a="1"/>
  <c r="CJ278" i="1" s="1"/>
  <c r="CH278" i="1" a="1"/>
  <c r="CH278" i="1" s="1"/>
  <c r="CG278" i="1" a="1"/>
  <c r="CG278" i="1" s="1"/>
  <c r="CE278" i="1"/>
  <c r="CC278" i="1"/>
  <c r="CI278" i="1" s="1" a="1"/>
  <c r="CI278" i="1" s="1"/>
  <c r="CC278" i="1" a="1"/>
  <c r="BZ278" i="1"/>
  <c r="BY278" i="1"/>
  <c r="BV278" i="1"/>
  <c r="BT278" i="1" a="1"/>
  <c r="BT278" i="1" s="1"/>
  <c r="CL277" i="1" a="1"/>
  <c r="CL277" i="1" s="1"/>
  <c r="CJ277" i="1" a="1"/>
  <c r="CJ277" i="1" s="1"/>
  <c r="CH277" i="1" a="1"/>
  <c r="CH277" i="1" s="1"/>
  <c r="CG277" i="1" a="1"/>
  <c r="CG277" i="1" s="1"/>
  <c r="CE277" i="1"/>
  <c r="CC277" i="1"/>
  <c r="CI277" i="1" s="1" a="1"/>
  <c r="CI277" i="1" s="1"/>
  <c r="CC277" i="1" a="1"/>
  <c r="BZ277" i="1"/>
  <c r="BY277" i="1"/>
  <c r="BV277" i="1"/>
  <c r="BT277" i="1" a="1"/>
  <c r="BT277" i="1" s="1"/>
  <c r="CL276" i="1" a="1"/>
  <c r="CL276" i="1" s="1"/>
  <c r="CJ276" i="1" a="1"/>
  <c r="CJ276" i="1" s="1"/>
  <c r="CH276" i="1" a="1"/>
  <c r="CH276" i="1" s="1"/>
  <c r="CG276" i="1" a="1"/>
  <c r="CG276" i="1" s="1"/>
  <c r="CE276" i="1"/>
  <c r="CC276" i="1"/>
  <c r="CI276" i="1" s="1" a="1"/>
  <c r="CI276" i="1" s="1"/>
  <c r="CC276" i="1" a="1"/>
  <c r="BZ276" i="1"/>
  <c r="BY276" i="1"/>
  <c r="BV276" i="1"/>
  <c r="BT276" i="1" a="1"/>
  <c r="BT276" i="1" s="1"/>
  <c r="CL275" i="1" a="1"/>
  <c r="CL275" i="1" s="1"/>
  <c r="CJ275" i="1" a="1"/>
  <c r="CJ275" i="1" s="1"/>
  <c r="CH275" i="1" a="1"/>
  <c r="CH275" i="1" s="1"/>
  <c r="CG275" i="1" a="1"/>
  <c r="CG275" i="1" s="1"/>
  <c r="CE275" i="1"/>
  <c r="CC275" i="1"/>
  <c r="CI275" i="1" s="1" a="1"/>
  <c r="CI275" i="1" s="1"/>
  <c r="CC275" i="1" a="1"/>
  <c r="BZ275" i="1"/>
  <c r="BY275" i="1"/>
  <c r="BV275" i="1"/>
  <c r="BT275" i="1" a="1"/>
  <c r="BT275" i="1" s="1"/>
  <c r="CL274" i="1" a="1"/>
  <c r="CL274" i="1" s="1"/>
  <c r="CJ274" i="1" a="1"/>
  <c r="CJ274" i="1" s="1"/>
  <c r="CH274" i="1" a="1"/>
  <c r="CH274" i="1" s="1"/>
  <c r="CG274" i="1" a="1"/>
  <c r="CG274" i="1" s="1"/>
  <c r="CE274" i="1"/>
  <c r="CC274" i="1"/>
  <c r="CI274" i="1" s="1" a="1"/>
  <c r="CI274" i="1" s="1"/>
  <c r="CC274" i="1" a="1"/>
  <c r="BZ274" i="1"/>
  <c r="BY274" i="1"/>
  <c r="BV274" i="1"/>
  <c r="BT274" i="1" a="1"/>
  <c r="BT274" i="1" s="1"/>
  <c r="CL273" i="1" a="1"/>
  <c r="CL273" i="1" s="1"/>
  <c r="CJ273" i="1" a="1"/>
  <c r="CJ273" i="1" s="1"/>
  <c r="CH273" i="1" a="1"/>
  <c r="CH273" i="1" s="1"/>
  <c r="CG273" i="1" a="1"/>
  <c r="CG273" i="1" s="1"/>
  <c r="CE273" i="1"/>
  <c r="CC273" i="1"/>
  <c r="CI273" i="1" s="1" a="1"/>
  <c r="CI273" i="1" s="1"/>
  <c r="CC273" i="1" a="1"/>
  <c r="BZ273" i="1"/>
  <c r="BY273" i="1"/>
  <c r="BV273" i="1"/>
  <c r="BT273" i="1" a="1"/>
  <c r="BT273" i="1" s="1"/>
  <c r="CL272" i="1" a="1"/>
  <c r="CL272" i="1" s="1"/>
  <c r="CJ272" i="1" a="1"/>
  <c r="CJ272" i="1" s="1"/>
  <c r="CH272" i="1" a="1"/>
  <c r="CH272" i="1" s="1"/>
  <c r="CG272" i="1" a="1"/>
  <c r="CG272" i="1" s="1"/>
  <c r="CE272" i="1"/>
  <c r="CC272" i="1"/>
  <c r="CI272" i="1" s="1" a="1"/>
  <c r="CI272" i="1" s="1"/>
  <c r="CC272" i="1" a="1"/>
  <c r="BZ272" i="1"/>
  <c r="BY272" i="1"/>
  <c r="BV272" i="1"/>
  <c r="BT272" i="1" a="1"/>
  <c r="BT272" i="1" s="1"/>
  <c r="CL271" i="1" a="1"/>
  <c r="CL271" i="1" s="1"/>
  <c r="CJ271" i="1" a="1"/>
  <c r="CJ271" i="1" s="1"/>
  <c r="CH271" i="1" a="1"/>
  <c r="CH271" i="1" s="1"/>
  <c r="CG271" i="1" a="1"/>
  <c r="CG271" i="1" s="1"/>
  <c r="CE271" i="1"/>
  <c r="CC271" i="1"/>
  <c r="CI271" i="1" s="1" a="1"/>
  <c r="CI271" i="1" s="1"/>
  <c r="CC271" i="1" a="1"/>
  <c r="BZ271" i="1"/>
  <c r="BY271" i="1"/>
  <c r="BV271" i="1"/>
  <c r="BT271" i="1" a="1"/>
  <c r="BT271" i="1" s="1"/>
  <c r="CL270" i="1" a="1"/>
  <c r="CL270" i="1" s="1"/>
  <c r="CJ270" i="1" a="1"/>
  <c r="CJ270" i="1" s="1"/>
  <c r="CH270" i="1" a="1"/>
  <c r="CH270" i="1" s="1"/>
  <c r="CG270" i="1" a="1"/>
  <c r="CG270" i="1" s="1"/>
  <c r="CE270" i="1"/>
  <c r="CC270" i="1"/>
  <c r="CI270" i="1" s="1" a="1"/>
  <c r="CI270" i="1" s="1"/>
  <c r="CC270" i="1" a="1"/>
  <c r="BZ270" i="1"/>
  <c r="BY270" i="1"/>
  <c r="BV270" i="1"/>
  <c r="BT270" i="1" a="1"/>
  <c r="BT270" i="1" s="1"/>
  <c r="CL269" i="1" a="1"/>
  <c r="CL269" i="1" s="1"/>
  <c r="CJ269" i="1" a="1"/>
  <c r="CJ269" i="1" s="1"/>
  <c r="CH269" i="1" a="1"/>
  <c r="CH269" i="1" s="1"/>
  <c r="CG269" i="1" a="1"/>
  <c r="CG269" i="1" s="1"/>
  <c r="CE269" i="1"/>
  <c r="CC269" i="1"/>
  <c r="CI269" i="1" s="1" a="1"/>
  <c r="CI269" i="1" s="1"/>
  <c r="CC269" i="1" a="1"/>
  <c r="BZ269" i="1"/>
  <c r="BY269" i="1"/>
  <c r="BV269" i="1"/>
  <c r="BT269" i="1" a="1"/>
  <c r="BT269" i="1" s="1"/>
  <c r="CL268" i="1" a="1"/>
  <c r="CL268" i="1" s="1"/>
  <c r="CJ268" i="1" a="1"/>
  <c r="CJ268" i="1" s="1"/>
  <c r="CH268" i="1" a="1"/>
  <c r="CH268" i="1" s="1"/>
  <c r="CG268" i="1" a="1"/>
  <c r="CG268" i="1" s="1"/>
  <c r="CE268" i="1"/>
  <c r="CC268" i="1"/>
  <c r="CI268" i="1" s="1" a="1"/>
  <c r="CI268" i="1" s="1"/>
  <c r="CC268" i="1" a="1"/>
  <c r="BZ268" i="1"/>
  <c r="BY268" i="1"/>
  <c r="BV268" i="1"/>
  <c r="BT268" i="1" a="1"/>
  <c r="BT268" i="1" s="1"/>
  <c r="CL267" i="1" a="1"/>
  <c r="CL267" i="1" s="1"/>
  <c r="CJ267" i="1" a="1"/>
  <c r="CJ267" i="1" s="1"/>
  <c r="CH267" i="1" a="1"/>
  <c r="CH267" i="1" s="1"/>
  <c r="CG267" i="1" a="1"/>
  <c r="CG267" i="1" s="1"/>
  <c r="CE267" i="1"/>
  <c r="CC267" i="1"/>
  <c r="CI267" i="1" s="1" a="1"/>
  <c r="CI267" i="1" s="1"/>
  <c r="CC267" i="1" a="1"/>
  <c r="BZ267" i="1"/>
  <c r="BY267" i="1"/>
  <c r="BV267" i="1"/>
  <c r="BT267" i="1" a="1"/>
  <c r="BT267" i="1" s="1"/>
  <c r="CL266" i="1" a="1"/>
  <c r="CL266" i="1" s="1"/>
  <c r="CJ266" i="1" a="1"/>
  <c r="CJ266" i="1" s="1"/>
  <c r="CH266" i="1" a="1"/>
  <c r="CH266" i="1" s="1"/>
  <c r="CG266" i="1" a="1"/>
  <c r="CG266" i="1" s="1"/>
  <c r="CE266" i="1"/>
  <c r="CC266" i="1"/>
  <c r="CI266" i="1" s="1" a="1"/>
  <c r="CI266" i="1" s="1"/>
  <c r="CC266" i="1" a="1"/>
  <c r="BZ266" i="1"/>
  <c r="BY266" i="1"/>
  <c r="BV266" i="1"/>
  <c r="BT266" i="1" a="1"/>
  <c r="BT266" i="1" s="1"/>
  <c r="CL265" i="1" a="1"/>
  <c r="CL265" i="1" s="1"/>
  <c r="CJ265" i="1" a="1"/>
  <c r="CJ265" i="1" s="1"/>
  <c r="CH265" i="1" a="1"/>
  <c r="CH265" i="1" s="1"/>
  <c r="CG265" i="1" a="1"/>
  <c r="CG265" i="1" s="1"/>
  <c r="CE265" i="1"/>
  <c r="CC265" i="1"/>
  <c r="CI265" i="1" s="1" a="1"/>
  <c r="CI265" i="1" s="1"/>
  <c r="CC265" i="1" a="1"/>
  <c r="BZ265" i="1"/>
  <c r="BY265" i="1"/>
  <c r="BV265" i="1"/>
  <c r="BT265" i="1" a="1"/>
  <c r="BT265" i="1" s="1"/>
  <c r="CL264" i="1" a="1"/>
  <c r="CL264" i="1" s="1"/>
  <c r="CJ264" i="1" a="1"/>
  <c r="CJ264" i="1" s="1"/>
  <c r="CH264" i="1" a="1"/>
  <c r="CH264" i="1" s="1"/>
  <c r="CG264" i="1" a="1"/>
  <c r="CG264" i="1" s="1"/>
  <c r="CE264" i="1"/>
  <c r="CC264" i="1"/>
  <c r="CI264" i="1" s="1" a="1"/>
  <c r="CI264" i="1" s="1"/>
  <c r="CC264" i="1" a="1"/>
  <c r="BZ264" i="1"/>
  <c r="BY264" i="1"/>
  <c r="BV264" i="1"/>
  <c r="BT264" i="1" a="1"/>
  <c r="BT264" i="1" s="1"/>
  <c r="CL263" i="1" a="1"/>
  <c r="CL263" i="1" s="1"/>
  <c r="CJ263" i="1" a="1"/>
  <c r="CJ263" i="1" s="1"/>
  <c r="CH263" i="1" a="1"/>
  <c r="CH263" i="1" s="1"/>
  <c r="CG263" i="1" a="1"/>
  <c r="CG263" i="1" s="1"/>
  <c r="CE263" i="1"/>
  <c r="CC263" i="1"/>
  <c r="CI263" i="1" s="1" a="1"/>
  <c r="CI263" i="1" s="1"/>
  <c r="CC263" i="1" a="1"/>
  <c r="BZ263" i="1"/>
  <c r="BY263" i="1"/>
  <c r="BV263" i="1"/>
  <c r="BT263" i="1" a="1"/>
  <c r="BT263" i="1" s="1"/>
  <c r="CL262" i="1" a="1"/>
  <c r="CL262" i="1" s="1"/>
  <c r="CJ262" i="1" a="1"/>
  <c r="CJ262" i="1" s="1"/>
  <c r="CH262" i="1" a="1"/>
  <c r="CH262" i="1" s="1"/>
  <c r="CG262" i="1" a="1"/>
  <c r="CG262" i="1" s="1"/>
  <c r="CE262" i="1"/>
  <c r="CC262" i="1"/>
  <c r="CI262" i="1" s="1" a="1"/>
  <c r="CI262" i="1" s="1"/>
  <c r="CC262" i="1" a="1"/>
  <c r="BZ262" i="1"/>
  <c r="BY262" i="1"/>
  <c r="BV262" i="1"/>
  <c r="BT262" i="1" a="1"/>
  <c r="BT262" i="1" s="1"/>
  <c r="CL261" i="1" a="1"/>
  <c r="CL261" i="1" s="1"/>
  <c r="CJ261" i="1" a="1"/>
  <c r="CJ261" i="1" s="1"/>
  <c r="CH261" i="1" a="1"/>
  <c r="CH261" i="1" s="1"/>
  <c r="CG261" i="1" a="1"/>
  <c r="CG261" i="1" s="1"/>
  <c r="CE261" i="1"/>
  <c r="CC261" i="1"/>
  <c r="CI261" i="1" s="1" a="1"/>
  <c r="CI261" i="1" s="1"/>
  <c r="CC261" i="1" a="1"/>
  <c r="BZ261" i="1"/>
  <c r="BY261" i="1"/>
  <c r="BV261" i="1"/>
  <c r="BT261" i="1" a="1"/>
  <c r="BT261" i="1" s="1"/>
  <c r="CL260" i="1" a="1"/>
  <c r="CL260" i="1" s="1"/>
  <c r="CJ260" i="1" a="1"/>
  <c r="CJ260" i="1" s="1"/>
  <c r="CH260" i="1" a="1"/>
  <c r="CH260" i="1" s="1"/>
  <c r="CG260" i="1" a="1"/>
  <c r="CG260" i="1" s="1"/>
  <c r="CE260" i="1"/>
  <c r="CC260" i="1"/>
  <c r="CI260" i="1" s="1" a="1"/>
  <c r="CI260" i="1" s="1"/>
  <c r="CC260" i="1" a="1"/>
  <c r="BZ260" i="1"/>
  <c r="BY260" i="1"/>
  <c r="BV260" i="1"/>
  <c r="BT260" i="1" a="1"/>
  <c r="BT260" i="1" s="1"/>
  <c r="CL259" i="1" a="1"/>
  <c r="CL259" i="1" s="1"/>
  <c r="CJ259" i="1" a="1"/>
  <c r="CJ259" i="1" s="1"/>
  <c r="CH259" i="1" a="1"/>
  <c r="CH259" i="1" s="1"/>
  <c r="CG259" i="1" a="1"/>
  <c r="CG259" i="1" s="1"/>
  <c r="CE259" i="1"/>
  <c r="CC259" i="1"/>
  <c r="CI259" i="1" s="1" a="1"/>
  <c r="CI259" i="1" s="1"/>
  <c r="CC259" i="1" a="1"/>
  <c r="BZ259" i="1"/>
  <c r="BY259" i="1"/>
  <c r="BV259" i="1"/>
  <c r="BT259" i="1" a="1"/>
  <c r="BT259" i="1" s="1"/>
  <c r="CL258" i="1" a="1"/>
  <c r="CL258" i="1" s="1"/>
  <c r="CJ258" i="1" a="1"/>
  <c r="CJ258" i="1" s="1"/>
  <c r="CH258" i="1" a="1"/>
  <c r="CH258" i="1" s="1"/>
  <c r="CG258" i="1" a="1"/>
  <c r="CG258" i="1" s="1"/>
  <c r="CE258" i="1"/>
  <c r="CC258" i="1"/>
  <c r="CI258" i="1" s="1" a="1"/>
  <c r="CI258" i="1" s="1"/>
  <c r="CC258" i="1" a="1"/>
  <c r="BZ258" i="1"/>
  <c r="BY258" i="1"/>
  <c r="BV258" i="1"/>
  <c r="BT258" i="1" a="1"/>
  <c r="BT258" i="1" s="1"/>
  <c r="CL257" i="1" a="1"/>
  <c r="CL257" i="1" s="1"/>
  <c r="CJ257" i="1" a="1"/>
  <c r="CJ257" i="1" s="1"/>
  <c r="CH257" i="1" a="1"/>
  <c r="CH257" i="1" s="1"/>
  <c r="CG257" i="1" a="1"/>
  <c r="CG257" i="1" s="1"/>
  <c r="CE257" i="1"/>
  <c r="CC257" i="1"/>
  <c r="CI257" i="1" s="1" a="1"/>
  <c r="CI257" i="1" s="1"/>
  <c r="CC257" i="1" a="1"/>
  <c r="BZ257" i="1"/>
  <c r="BY257" i="1"/>
  <c r="BV257" i="1"/>
  <c r="BT257" i="1" a="1"/>
  <c r="BT257" i="1" s="1"/>
  <c r="CL256" i="1" a="1"/>
  <c r="CL256" i="1" s="1"/>
  <c r="CJ256" i="1" a="1"/>
  <c r="CJ256" i="1" s="1"/>
  <c r="CH256" i="1" a="1"/>
  <c r="CH256" i="1" s="1"/>
  <c r="CG256" i="1" a="1"/>
  <c r="CG256" i="1" s="1"/>
  <c r="CE256" i="1"/>
  <c r="CC256" i="1"/>
  <c r="CI256" i="1" s="1" a="1"/>
  <c r="CI256" i="1" s="1"/>
  <c r="CC256" i="1" a="1"/>
  <c r="BZ256" i="1"/>
  <c r="BY256" i="1"/>
  <c r="BV256" i="1"/>
  <c r="BT256" i="1" a="1"/>
  <c r="BT256" i="1" s="1"/>
  <c r="CL255" i="1" a="1"/>
  <c r="CL255" i="1" s="1"/>
  <c r="CJ255" i="1" a="1"/>
  <c r="CJ255" i="1" s="1"/>
  <c r="CH255" i="1" a="1"/>
  <c r="CH255" i="1" s="1"/>
  <c r="CG255" i="1" a="1"/>
  <c r="CG255" i="1" s="1"/>
  <c r="CE255" i="1"/>
  <c r="CC255" i="1"/>
  <c r="CI255" i="1" s="1" a="1"/>
  <c r="CI255" i="1" s="1"/>
  <c r="CC255" i="1" a="1"/>
  <c r="BZ255" i="1"/>
  <c r="BY255" i="1"/>
  <c r="BV255" i="1"/>
  <c r="BT255" i="1" a="1"/>
  <c r="BT255" i="1" s="1"/>
  <c r="CL254" i="1" a="1"/>
  <c r="CL254" i="1" s="1"/>
  <c r="CJ254" i="1" a="1"/>
  <c r="CJ254" i="1" s="1"/>
  <c r="CH254" i="1" a="1"/>
  <c r="CH254" i="1" s="1"/>
  <c r="CG254" i="1" a="1"/>
  <c r="CG254" i="1" s="1"/>
  <c r="CE254" i="1"/>
  <c r="CC254" i="1"/>
  <c r="CI254" i="1" s="1" a="1"/>
  <c r="CI254" i="1" s="1"/>
  <c r="CC254" i="1" a="1"/>
  <c r="BZ254" i="1"/>
  <c r="BY254" i="1"/>
  <c r="BV254" i="1"/>
  <c r="BT254" i="1" a="1"/>
  <c r="BT254" i="1" s="1"/>
  <c r="CL253" i="1" a="1"/>
  <c r="CL253" i="1" s="1"/>
  <c r="CJ253" i="1" a="1"/>
  <c r="CJ253" i="1" s="1"/>
  <c r="CH253" i="1" a="1"/>
  <c r="CH253" i="1" s="1"/>
  <c r="CG253" i="1" a="1"/>
  <c r="CG253" i="1" s="1"/>
  <c r="CE253" i="1"/>
  <c r="CC253" i="1"/>
  <c r="CI253" i="1" s="1" a="1"/>
  <c r="CI253" i="1" s="1"/>
  <c r="CC253" i="1" a="1"/>
  <c r="BZ253" i="1"/>
  <c r="BY253" i="1"/>
  <c r="BV253" i="1"/>
  <c r="BT253" i="1" a="1"/>
  <c r="BT253" i="1" s="1"/>
  <c r="CL252" i="1" a="1"/>
  <c r="CL252" i="1" s="1"/>
  <c r="CJ252" i="1" a="1"/>
  <c r="CJ252" i="1" s="1"/>
  <c r="CH252" i="1" a="1"/>
  <c r="CH252" i="1" s="1"/>
  <c r="CG252" i="1" a="1"/>
  <c r="CG252" i="1" s="1"/>
  <c r="CE252" i="1"/>
  <c r="CC252" i="1"/>
  <c r="CI252" i="1" s="1" a="1"/>
  <c r="CI252" i="1" s="1"/>
  <c r="CC252" i="1" a="1"/>
  <c r="BZ252" i="1"/>
  <c r="BY252" i="1"/>
  <c r="BV252" i="1"/>
  <c r="BT252" i="1" a="1"/>
  <c r="BT252" i="1" s="1"/>
  <c r="CL251" i="1" a="1"/>
  <c r="CL251" i="1" s="1"/>
  <c r="CJ251" i="1" a="1"/>
  <c r="CJ251" i="1" s="1"/>
  <c r="CH251" i="1" a="1"/>
  <c r="CH251" i="1" s="1"/>
  <c r="CG251" i="1" a="1"/>
  <c r="CG251" i="1" s="1"/>
  <c r="CE251" i="1"/>
  <c r="CC251" i="1"/>
  <c r="CI251" i="1" s="1" a="1"/>
  <c r="CI251" i="1" s="1"/>
  <c r="CC251" i="1" a="1"/>
  <c r="BZ251" i="1"/>
  <c r="BY251" i="1"/>
  <c r="BV251" i="1"/>
  <c r="BT251" i="1" a="1"/>
  <c r="BT251" i="1" s="1"/>
  <c r="CL250" i="1" a="1"/>
  <c r="CL250" i="1" s="1"/>
  <c r="CJ250" i="1" a="1"/>
  <c r="CJ250" i="1" s="1"/>
  <c r="CH250" i="1" a="1"/>
  <c r="CH250" i="1" s="1"/>
  <c r="CG250" i="1" a="1"/>
  <c r="CG250" i="1" s="1"/>
  <c r="CE250" i="1"/>
  <c r="CC250" i="1"/>
  <c r="CI250" i="1" s="1" a="1"/>
  <c r="CI250" i="1" s="1"/>
  <c r="CC250" i="1" a="1"/>
  <c r="BZ250" i="1"/>
  <c r="BY250" i="1"/>
  <c r="BV250" i="1"/>
  <c r="BT250" i="1" a="1"/>
  <c r="BT250" i="1" s="1"/>
  <c r="CL249" i="1" a="1"/>
  <c r="CL249" i="1" s="1"/>
  <c r="CJ249" i="1" a="1"/>
  <c r="CJ249" i="1" s="1"/>
  <c r="CH249" i="1" a="1"/>
  <c r="CH249" i="1" s="1"/>
  <c r="CG249" i="1" a="1"/>
  <c r="CG249" i="1" s="1"/>
  <c r="CE249" i="1"/>
  <c r="CC249" i="1"/>
  <c r="CI249" i="1" s="1" a="1"/>
  <c r="CI249" i="1" s="1"/>
  <c r="CC249" i="1" a="1"/>
  <c r="BZ249" i="1"/>
  <c r="BY249" i="1"/>
  <c r="BV249" i="1"/>
  <c r="BT249" i="1" a="1"/>
  <c r="BT249" i="1" s="1"/>
  <c r="CL248" i="1" a="1"/>
  <c r="CL248" i="1" s="1"/>
  <c r="CJ248" i="1" a="1"/>
  <c r="CJ248" i="1" s="1"/>
  <c r="CH248" i="1" a="1"/>
  <c r="CH248" i="1" s="1"/>
  <c r="CG248" i="1" a="1"/>
  <c r="CG248" i="1" s="1"/>
  <c r="CE248" i="1"/>
  <c r="CC248" i="1"/>
  <c r="CI248" i="1" s="1" a="1"/>
  <c r="CI248" i="1" s="1"/>
  <c r="CC248" i="1" a="1"/>
  <c r="BZ248" i="1"/>
  <c r="BY248" i="1"/>
  <c r="BV248" i="1"/>
  <c r="BT248" i="1" a="1"/>
  <c r="BT248" i="1" s="1"/>
  <c r="CL247" i="1" a="1"/>
  <c r="CL247" i="1" s="1"/>
  <c r="CJ247" i="1" a="1"/>
  <c r="CJ247" i="1" s="1"/>
  <c r="CH247" i="1" a="1"/>
  <c r="CH247" i="1" s="1"/>
  <c r="CG247" i="1" a="1"/>
  <c r="CG247" i="1" s="1"/>
  <c r="CE247" i="1"/>
  <c r="CC247" i="1"/>
  <c r="CI247" i="1" s="1" a="1"/>
  <c r="CI247" i="1" s="1"/>
  <c r="CC247" i="1" a="1"/>
  <c r="BZ247" i="1"/>
  <c r="BY247" i="1"/>
  <c r="BV247" i="1"/>
  <c r="BT247" i="1" a="1"/>
  <c r="BT247" i="1" s="1"/>
  <c r="CL246" i="1" a="1"/>
  <c r="CL246" i="1" s="1"/>
  <c r="CJ246" i="1" a="1"/>
  <c r="CJ246" i="1" s="1"/>
  <c r="CH246" i="1" a="1"/>
  <c r="CH246" i="1" s="1"/>
  <c r="CG246" i="1" a="1"/>
  <c r="CG246" i="1" s="1"/>
  <c r="CE246" i="1"/>
  <c r="CC246" i="1"/>
  <c r="CI246" i="1" s="1" a="1"/>
  <c r="CI246" i="1" s="1"/>
  <c r="CC246" i="1" a="1"/>
  <c r="BZ246" i="1"/>
  <c r="BY246" i="1"/>
  <c r="BV246" i="1"/>
  <c r="BT246" i="1" a="1"/>
  <c r="BT246" i="1" s="1"/>
  <c r="CL245" i="1" a="1"/>
  <c r="CL245" i="1" s="1"/>
  <c r="CJ245" i="1" a="1"/>
  <c r="CJ245" i="1" s="1"/>
  <c r="CH245" i="1" a="1"/>
  <c r="CH245" i="1" s="1"/>
  <c r="CG245" i="1" a="1"/>
  <c r="CG245" i="1" s="1"/>
  <c r="CE245" i="1"/>
  <c r="CC245" i="1"/>
  <c r="CI245" i="1" s="1" a="1"/>
  <c r="CI245" i="1" s="1"/>
  <c r="CC245" i="1" a="1"/>
  <c r="BZ245" i="1"/>
  <c r="BY245" i="1"/>
  <c r="BV245" i="1"/>
  <c r="BT245" i="1" a="1"/>
  <c r="BT245" i="1" s="1"/>
  <c r="CL244" i="1" a="1"/>
  <c r="CL244" i="1" s="1"/>
  <c r="CJ244" i="1" a="1"/>
  <c r="CJ244" i="1" s="1"/>
  <c r="CH244" i="1" a="1"/>
  <c r="CH244" i="1" s="1"/>
  <c r="CG244" i="1" a="1"/>
  <c r="CG244" i="1" s="1"/>
  <c r="CE244" i="1"/>
  <c r="CC244" i="1"/>
  <c r="CI244" i="1" s="1" a="1"/>
  <c r="CI244" i="1" s="1"/>
  <c r="CC244" i="1" a="1"/>
  <c r="BZ244" i="1"/>
  <c r="BY244" i="1"/>
  <c r="BV244" i="1"/>
  <c r="BT244" i="1" a="1"/>
  <c r="BT244" i="1" s="1"/>
  <c r="CL243" i="1" a="1"/>
  <c r="CL243" i="1" s="1"/>
  <c r="CJ243" i="1" a="1"/>
  <c r="CJ243" i="1" s="1"/>
  <c r="CH243" i="1" a="1"/>
  <c r="CH243" i="1" s="1"/>
  <c r="CG243" i="1" a="1"/>
  <c r="CG243" i="1" s="1"/>
  <c r="CE243" i="1"/>
  <c r="CC243" i="1"/>
  <c r="CI243" i="1" s="1" a="1"/>
  <c r="CI243" i="1" s="1"/>
  <c r="CC243" i="1" a="1"/>
  <c r="BZ243" i="1"/>
  <c r="BY243" i="1"/>
  <c r="BV243" i="1"/>
  <c r="BT243" i="1" a="1"/>
  <c r="BT243" i="1" s="1"/>
  <c r="CL242" i="1" a="1"/>
  <c r="CL242" i="1" s="1"/>
  <c r="CJ242" i="1" a="1"/>
  <c r="CJ242" i="1" s="1"/>
  <c r="CH242" i="1" a="1"/>
  <c r="CH242" i="1" s="1"/>
  <c r="CG242" i="1" a="1"/>
  <c r="CG242" i="1" s="1"/>
  <c r="CE242" i="1"/>
  <c r="CC242" i="1"/>
  <c r="CI242" i="1" s="1" a="1"/>
  <c r="CI242" i="1" s="1"/>
  <c r="CC242" i="1" a="1"/>
  <c r="BZ242" i="1"/>
  <c r="BY242" i="1"/>
  <c r="BV242" i="1"/>
  <c r="BT242" i="1" a="1"/>
  <c r="BT242" i="1" s="1"/>
  <c r="CL241" i="1" a="1"/>
  <c r="CL241" i="1" s="1"/>
  <c r="CJ241" i="1" a="1"/>
  <c r="CJ241" i="1" s="1"/>
  <c r="CH241" i="1" a="1"/>
  <c r="CH241" i="1" s="1"/>
  <c r="CG241" i="1" a="1"/>
  <c r="CG241" i="1" s="1"/>
  <c r="CE241" i="1"/>
  <c r="CC241" i="1"/>
  <c r="CI241" i="1" s="1" a="1"/>
  <c r="CI241" i="1" s="1"/>
  <c r="CC241" i="1" a="1"/>
  <c r="BZ241" i="1"/>
  <c r="BY241" i="1"/>
  <c r="BV241" i="1"/>
  <c r="BT241" i="1" a="1"/>
  <c r="BT241" i="1" s="1"/>
  <c r="CL240" i="1" a="1"/>
  <c r="CL240" i="1" s="1"/>
  <c r="CJ240" i="1" a="1"/>
  <c r="CJ240" i="1" s="1"/>
  <c r="CH240" i="1" a="1"/>
  <c r="CH240" i="1" s="1"/>
  <c r="CG240" i="1" a="1"/>
  <c r="CG240" i="1" s="1"/>
  <c r="CE240" i="1"/>
  <c r="CC240" i="1"/>
  <c r="CI240" i="1" s="1" a="1"/>
  <c r="CI240" i="1" s="1"/>
  <c r="CC240" i="1" a="1"/>
  <c r="BZ240" i="1"/>
  <c r="BY240" i="1"/>
  <c r="BV240" i="1"/>
  <c r="BT240" i="1" a="1"/>
  <c r="BT240" i="1" s="1"/>
  <c r="CL239" i="1" a="1"/>
  <c r="CL239" i="1" s="1"/>
  <c r="CJ239" i="1" a="1"/>
  <c r="CJ239" i="1" s="1"/>
  <c r="CH239" i="1" a="1"/>
  <c r="CH239" i="1" s="1"/>
  <c r="CG239" i="1" a="1"/>
  <c r="CG239" i="1" s="1"/>
  <c r="CE239" i="1"/>
  <c r="CC239" i="1"/>
  <c r="CI239" i="1" s="1" a="1"/>
  <c r="CI239" i="1" s="1"/>
  <c r="CC239" i="1" a="1"/>
  <c r="BZ239" i="1"/>
  <c r="BY239" i="1"/>
  <c r="BV239" i="1"/>
  <c r="BT239" i="1" a="1"/>
  <c r="BT239" i="1" s="1"/>
  <c r="CL238" i="1" a="1"/>
  <c r="CL238" i="1" s="1"/>
  <c r="CJ238" i="1" a="1"/>
  <c r="CJ238" i="1" s="1"/>
  <c r="CH238" i="1" a="1"/>
  <c r="CH238" i="1" s="1"/>
  <c r="CG238" i="1" a="1"/>
  <c r="CG238" i="1" s="1"/>
  <c r="CE238" i="1"/>
  <c r="CC238" i="1"/>
  <c r="CI238" i="1" s="1" a="1"/>
  <c r="CI238" i="1" s="1"/>
  <c r="CC238" i="1" a="1"/>
  <c r="BZ238" i="1"/>
  <c r="BY238" i="1"/>
  <c r="BV238" i="1"/>
  <c r="BT238" i="1" a="1"/>
  <c r="BT238" i="1" s="1"/>
  <c r="CL237" i="1" a="1"/>
  <c r="CL237" i="1" s="1"/>
  <c r="CJ237" i="1" a="1"/>
  <c r="CJ237" i="1" s="1"/>
  <c r="CH237" i="1" a="1"/>
  <c r="CH237" i="1" s="1"/>
  <c r="CG237" i="1" a="1"/>
  <c r="CG237" i="1" s="1"/>
  <c r="CE237" i="1"/>
  <c r="CC237" i="1"/>
  <c r="CI237" i="1" s="1" a="1"/>
  <c r="CI237" i="1" s="1"/>
  <c r="CC237" i="1" a="1"/>
  <c r="BZ237" i="1"/>
  <c r="BY237" i="1"/>
  <c r="BV237" i="1"/>
  <c r="BT237" i="1" a="1"/>
  <c r="BT237" i="1" s="1"/>
  <c r="CL236" i="1" a="1"/>
  <c r="CL236" i="1" s="1"/>
  <c r="CJ236" i="1" a="1"/>
  <c r="CJ236" i="1" s="1"/>
  <c r="CH236" i="1" a="1"/>
  <c r="CH236" i="1" s="1"/>
  <c r="CG236" i="1" a="1"/>
  <c r="CG236" i="1" s="1"/>
  <c r="CE236" i="1"/>
  <c r="CC236" i="1"/>
  <c r="CI236" i="1" s="1" a="1"/>
  <c r="CI236" i="1" s="1"/>
  <c r="CC236" i="1" a="1"/>
  <c r="BZ236" i="1"/>
  <c r="BY236" i="1"/>
  <c r="BV236" i="1"/>
  <c r="BT236" i="1" a="1"/>
  <c r="BT236" i="1" s="1"/>
  <c r="CL235" i="1" a="1"/>
  <c r="CL235" i="1" s="1"/>
  <c r="CJ235" i="1" a="1"/>
  <c r="CJ235" i="1" s="1"/>
  <c r="CH235" i="1" a="1"/>
  <c r="CH235" i="1" s="1"/>
  <c r="CG235" i="1" a="1"/>
  <c r="CG235" i="1" s="1"/>
  <c r="CE235" i="1"/>
  <c r="CC235" i="1"/>
  <c r="CI235" i="1" s="1" a="1"/>
  <c r="CI235" i="1" s="1"/>
  <c r="CC235" i="1" a="1"/>
  <c r="BZ235" i="1"/>
  <c r="BY235" i="1"/>
  <c r="BV235" i="1"/>
  <c r="BT235" i="1" a="1"/>
  <c r="BT235" i="1" s="1"/>
  <c r="CL234" i="1" a="1"/>
  <c r="CL234" i="1" s="1"/>
  <c r="CJ234" i="1" a="1"/>
  <c r="CJ234" i="1" s="1"/>
  <c r="CH234" i="1" a="1"/>
  <c r="CH234" i="1" s="1"/>
  <c r="CG234" i="1" a="1"/>
  <c r="CG234" i="1" s="1"/>
  <c r="CE234" i="1"/>
  <c r="CC234" i="1"/>
  <c r="CI234" i="1" s="1" a="1"/>
  <c r="CI234" i="1" s="1"/>
  <c r="CC234" i="1" a="1"/>
  <c r="BZ234" i="1"/>
  <c r="BY234" i="1"/>
  <c r="BV234" i="1"/>
  <c r="BT234" i="1" a="1"/>
  <c r="BT234" i="1" s="1"/>
  <c r="CL233" i="1" a="1"/>
  <c r="CL233" i="1" s="1"/>
  <c r="CJ233" i="1" a="1"/>
  <c r="CJ233" i="1" s="1"/>
  <c r="CH233" i="1" a="1"/>
  <c r="CH233" i="1" s="1"/>
  <c r="CG233" i="1" a="1"/>
  <c r="CG233" i="1" s="1"/>
  <c r="CE233" i="1"/>
  <c r="CC233" i="1"/>
  <c r="CI233" i="1" s="1" a="1"/>
  <c r="CI233" i="1" s="1"/>
  <c r="CC233" i="1" a="1"/>
  <c r="BZ233" i="1"/>
  <c r="BY233" i="1"/>
  <c r="BV233" i="1"/>
  <c r="BT233" i="1" a="1"/>
  <c r="BT233" i="1" s="1"/>
  <c r="CL232" i="1" a="1"/>
  <c r="CL232" i="1" s="1"/>
  <c r="CJ232" i="1" a="1"/>
  <c r="CJ232" i="1" s="1"/>
  <c r="CH232" i="1" a="1"/>
  <c r="CH232" i="1" s="1"/>
  <c r="CG232" i="1" a="1"/>
  <c r="CG232" i="1" s="1"/>
  <c r="CE232" i="1"/>
  <c r="CC232" i="1"/>
  <c r="CI232" i="1" s="1" a="1"/>
  <c r="CI232" i="1" s="1"/>
  <c r="CC232" i="1" a="1"/>
  <c r="BZ232" i="1"/>
  <c r="BY232" i="1"/>
  <c r="BV232" i="1"/>
  <c r="BT232" i="1" a="1"/>
  <c r="BT232" i="1" s="1"/>
  <c r="CL231" i="1" a="1"/>
  <c r="CL231" i="1" s="1"/>
  <c r="CJ231" i="1" a="1"/>
  <c r="CJ231" i="1" s="1"/>
  <c r="CH231" i="1" a="1"/>
  <c r="CH231" i="1" s="1"/>
  <c r="CG231" i="1" a="1"/>
  <c r="CG231" i="1" s="1"/>
  <c r="CE231" i="1"/>
  <c r="CC231" i="1"/>
  <c r="CI231" i="1" s="1" a="1"/>
  <c r="CI231" i="1" s="1"/>
  <c r="CC231" i="1" a="1"/>
  <c r="BZ231" i="1"/>
  <c r="BY231" i="1"/>
  <c r="BV231" i="1"/>
  <c r="BT231" i="1" a="1"/>
  <c r="BT231" i="1" s="1"/>
  <c r="CL230" i="1" a="1"/>
  <c r="CL230" i="1" s="1"/>
  <c r="CJ230" i="1" a="1"/>
  <c r="CJ230" i="1" s="1"/>
  <c r="CH230" i="1" a="1"/>
  <c r="CH230" i="1" s="1"/>
  <c r="CG230" i="1" a="1"/>
  <c r="CG230" i="1" s="1"/>
  <c r="CE230" i="1"/>
  <c r="CC230" i="1"/>
  <c r="CI230" i="1" s="1" a="1"/>
  <c r="CI230" i="1" s="1"/>
  <c r="CC230" i="1" a="1"/>
  <c r="BZ230" i="1"/>
  <c r="BY230" i="1"/>
  <c r="BV230" i="1"/>
  <c r="BT230" i="1" a="1"/>
  <c r="BT230" i="1" s="1"/>
  <c r="CL229" i="1" a="1"/>
  <c r="CL229" i="1" s="1"/>
  <c r="CJ229" i="1" a="1"/>
  <c r="CJ229" i="1" s="1"/>
  <c r="CH229" i="1" a="1"/>
  <c r="CH229" i="1" s="1"/>
  <c r="CG229" i="1" a="1"/>
  <c r="CG229" i="1" s="1"/>
  <c r="CE229" i="1"/>
  <c r="CC229" i="1"/>
  <c r="CI229" i="1" s="1" a="1"/>
  <c r="CI229" i="1" s="1"/>
  <c r="CC229" i="1" a="1"/>
  <c r="BZ229" i="1"/>
  <c r="BY229" i="1"/>
  <c r="BV229" i="1"/>
  <c r="BT229" i="1" a="1"/>
  <c r="BT229" i="1" s="1"/>
  <c r="CL228" i="1" a="1"/>
  <c r="CL228" i="1" s="1"/>
  <c r="CJ228" i="1" a="1"/>
  <c r="CJ228" i="1" s="1"/>
  <c r="CI228" i="1" a="1"/>
  <c r="CI228" i="1" s="1"/>
  <c r="CH228" i="1" a="1"/>
  <c r="CH228" i="1" s="1"/>
  <c r="CG228" i="1" a="1"/>
  <c r="CG228" i="1" s="1"/>
  <c r="CE228" i="1"/>
  <c r="CC228" i="1"/>
  <c r="CC228" i="1" a="1"/>
  <c r="BZ228" i="1"/>
  <c r="BY228" i="1"/>
  <c r="BV228" i="1"/>
  <c r="BT228" i="1" a="1"/>
  <c r="BT228" i="1" s="1"/>
  <c r="CL227" i="1" a="1"/>
  <c r="CL227" i="1" s="1"/>
  <c r="CJ227" i="1" a="1"/>
  <c r="CJ227" i="1" s="1"/>
  <c r="CH227" i="1" a="1"/>
  <c r="CH227" i="1" s="1"/>
  <c r="CG227" i="1" a="1"/>
  <c r="CG227" i="1" s="1"/>
  <c r="CE227" i="1"/>
  <c r="CC227" i="1"/>
  <c r="CI227" i="1" s="1" a="1"/>
  <c r="CI227" i="1" s="1"/>
  <c r="CC227" i="1" a="1"/>
  <c r="BZ227" i="1"/>
  <c r="BY227" i="1"/>
  <c r="BV227" i="1"/>
  <c r="BT227" i="1" a="1"/>
  <c r="BT227" i="1" s="1"/>
  <c r="CL226" i="1" a="1"/>
  <c r="CL226" i="1" s="1"/>
  <c r="CJ226" i="1" a="1"/>
  <c r="CJ226" i="1" s="1"/>
  <c r="CH226" i="1" a="1"/>
  <c r="CH226" i="1" s="1"/>
  <c r="CG226" i="1" a="1"/>
  <c r="CG226" i="1" s="1"/>
  <c r="CE226" i="1"/>
  <c r="CC226" i="1"/>
  <c r="CI226" i="1" s="1" a="1"/>
  <c r="CI226" i="1" s="1"/>
  <c r="CC226" i="1" a="1"/>
  <c r="BZ226" i="1"/>
  <c r="BY226" i="1"/>
  <c r="BV226" i="1"/>
  <c r="BT226" i="1" a="1"/>
  <c r="BT226" i="1" s="1"/>
  <c r="CL225" i="1" a="1"/>
  <c r="CL225" i="1" s="1"/>
  <c r="CJ225" i="1" a="1"/>
  <c r="CJ225" i="1" s="1"/>
  <c r="CH225" i="1" a="1"/>
  <c r="CH225" i="1" s="1"/>
  <c r="CG225" i="1" a="1"/>
  <c r="CG225" i="1" s="1"/>
  <c r="CE225" i="1"/>
  <c r="CC225" i="1"/>
  <c r="CI225" i="1" s="1" a="1"/>
  <c r="CI225" i="1" s="1"/>
  <c r="CC225" i="1" a="1"/>
  <c r="BZ225" i="1"/>
  <c r="BY225" i="1"/>
  <c r="BV225" i="1"/>
  <c r="BT225" i="1" a="1"/>
  <c r="BT225" i="1" s="1"/>
  <c r="CL224" i="1" a="1"/>
  <c r="CL224" i="1" s="1"/>
  <c r="CJ224" i="1" a="1"/>
  <c r="CJ224" i="1" s="1"/>
  <c r="CH224" i="1" a="1"/>
  <c r="CH224" i="1" s="1"/>
  <c r="CG224" i="1" a="1"/>
  <c r="CG224" i="1" s="1"/>
  <c r="CE224" i="1"/>
  <c r="CC224" i="1"/>
  <c r="CI224" i="1" s="1" a="1"/>
  <c r="CI224" i="1" s="1"/>
  <c r="CC224" i="1" a="1"/>
  <c r="BZ224" i="1"/>
  <c r="BY224" i="1"/>
  <c r="BV224" i="1"/>
  <c r="BT224" i="1" a="1"/>
  <c r="BT224" i="1" s="1"/>
  <c r="CL223" i="1" a="1"/>
  <c r="CL223" i="1" s="1"/>
  <c r="CJ223" i="1" a="1"/>
  <c r="CJ223" i="1" s="1"/>
  <c r="CH223" i="1" a="1"/>
  <c r="CH223" i="1" s="1"/>
  <c r="CG223" i="1" a="1"/>
  <c r="CG223" i="1" s="1"/>
  <c r="CE223" i="1"/>
  <c r="CC223" i="1"/>
  <c r="CI223" i="1" s="1" a="1"/>
  <c r="CI223" i="1" s="1"/>
  <c r="CC223" i="1" a="1"/>
  <c r="BZ223" i="1"/>
  <c r="BY223" i="1"/>
  <c r="BV223" i="1"/>
  <c r="BT223" i="1" a="1"/>
  <c r="BT223" i="1" s="1"/>
  <c r="CL222" i="1" a="1"/>
  <c r="CL222" i="1" s="1"/>
  <c r="CJ222" i="1" a="1"/>
  <c r="CJ222" i="1" s="1"/>
  <c r="CH222" i="1" a="1"/>
  <c r="CH222" i="1" s="1"/>
  <c r="CG222" i="1" a="1"/>
  <c r="CG222" i="1" s="1"/>
  <c r="CE222" i="1"/>
  <c r="CC222" i="1"/>
  <c r="CI222" i="1" s="1" a="1"/>
  <c r="CI222" i="1" s="1"/>
  <c r="CC222" i="1" a="1"/>
  <c r="BZ222" i="1"/>
  <c r="BY222" i="1"/>
  <c r="BV222" i="1"/>
  <c r="BT222" i="1" a="1"/>
  <c r="BT222" i="1" s="1"/>
  <c r="CL221" i="1" a="1"/>
  <c r="CL221" i="1" s="1"/>
  <c r="CJ221" i="1" a="1"/>
  <c r="CJ221" i="1" s="1"/>
  <c r="CH221" i="1" a="1"/>
  <c r="CH221" i="1" s="1"/>
  <c r="CG221" i="1" a="1"/>
  <c r="CG221" i="1" s="1"/>
  <c r="CE221" i="1"/>
  <c r="CC221" i="1"/>
  <c r="CI221" i="1" s="1" a="1"/>
  <c r="CI221" i="1" s="1"/>
  <c r="CC221" i="1" a="1"/>
  <c r="BZ221" i="1"/>
  <c r="BY221" i="1"/>
  <c r="BV221" i="1"/>
  <c r="BT221" i="1" a="1"/>
  <c r="BT221" i="1" s="1"/>
  <c r="CL220" i="1" a="1"/>
  <c r="CL220" i="1" s="1"/>
  <c r="CJ220" i="1" a="1"/>
  <c r="CJ220" i="1" s="1"/>
  <c r="CH220" i="1" a="1"/>
  <c r="CH220" i="1" s="1"/>
  <c r="CG220" i="1" a="1"/>
  <c r="CG220" i="1" s="1"/>
  <c r="CE220" i="1"/>
  <c r="CC220" i="1"/>
  <c r="CI220" i="1" s="1" a="1"/>
  <c r="CI220" i="1" s="1"/>
  <c r="CC220" i="1" a="1"/>
  <c r="BZ220" i="1"/>
  <c r="BY220" i="1"/>
  <c r="BV220" i="1"/>
  <c r="BT220" i="1" a="1"/>
  <c r="BT220" i="1" s="1"/>
  <c r="CL219" i="1" a="1"/>
  <c r="CL219" i="1" s="1"/>
  <c r="CJ219" i="1" a="1"/>
  <c r="CJ219" i="1" s="1"/>
  <c r="CH219" i="1" a="1"/>
  <c r="CH219" i="1" s="1"/>
  <c r="CG219" i="1" a="1"/>
  <c r="CG219" i="1" s="1"/>
  <c r="CE219" i="1"/>
  <c r="CC219" i="1"/>
  <c r="CI219" i="1" s="1" a="1"/>
  <c r="CI219" i="1" s="1"/>
  <c r="CC219" i="1" a="1"/>
  <c r="BZ219" i="1"/>
  <c r="BY219" i="1"/>
  <c r="BV219" i="1"/>
  <c r="BT219" i="1" a="1"/>
  <c r="BT219" i="1" s="1"/>
  <c r="CL218" i="1" a="1"/>
  <c r="CL218" i="1" s="1"/>
  <c r="CJ218" i="1" a="1"/>
  <c r="CJ218" i="1" s="1"/>
  <c r="CH218" i="1" a="1"/>
  <c r="CH218" i="1" s="1"/>
  <c r="CG218" i="1" a="1"/>
  <c r="CG218" i="1" s="1"/>
  <c r="CE218" i="1"/>
  <c r="CC218" i="1"/>
  <c r="CI218" i="1" s="1" a="1"/>
  <c r="CI218" i="1" s="1"/>
  <c r="CC218" i="1" a="1"/>
  <c r="BZ218" i="1"/>
  <c r="BY218" i="1"/>
  <c r="BV218" i="1"/>
  <c r="BT218" i="1" a="1"/>
  <c r="BT218" i="1" s="1"/>
  <c r="CL217" i="1" a="1"/>
  <c r="CL217" i="1" s="1"/>
  <c r="CJ217" i="1" a="1"/>
  <c r="CJ217" i="1" s="1"/>
  <c r="CH217" i="1" a="1"/>
  <c r="CH217" i="1" s="1"/>
  <c r="CG217" i="1" a="1"/>
  <c r="CG217" i="1" s="1"/>
  <c r="CE217" i="1"/>
  <c r="CC217" i="1"/>
  <c r="CI217" i="1" s="1" a="1"/>
  <c r="CI217" i="1" s="1"/>
  <c r="CC217" i="1" a="1"/>
  <c r="BZ217" i="1"/>
  <c r="BY217" i="1"/>
  <c r="BV217" i="1"/>
  <c r="BT217" i="1" a="1"/>
  <c r="BT217" i="1" s="1"/>
  <c r="CL216" i="1" a="1"/>
  <c r="CL216" i="1" s="1"/>
  <c r="CJ216" i="1" a="1"/>
  <c r="CJ216" i="1" s="1"/>
  <c r="CH216" i="1" a="1"/>
  <c r="CH216" i="1" s="1"/>
  <c r="CG216" i="1" a="1"/>
  <c r="CG216" i="1" s="1"/>
  <c r="CE216" i="1"/>
  <c r="CC216" i="1"/>
  <c r="CI216" i="1" s="1" a="1"/>
  <c r="CI216" i="1" s="1"/>
  <c r="CC216" i="1" a="1"/>
  <c r="BZ216" i="1"/>
  <c r="BY216" i="1"/>
  <c r="BV216" i="1"/>
  <c r="BT216" i="1" a="1"/>
  <c r="BT216" i="1" s="1"/>
  <c r="CL215" i="1" a="1"/>
  <c r="CL215" i="1" s="1"/>
  <c r="CJ215" i="1" a="1"/>
  <c r="CJ215" i="1" s="1"/>
  <c r="CH215" i="1" a="1"/>
  <c r="CH215" i="1" s="1"/>
  <c r="CG215" i="1" a="1"/>
  <c r="CG215" i="1" s="1"/>
  <c r="CE215" i="1"/>
  <c r="CC215" i="1"/>
  <c r="CI215" i="1" s="1" a="1"/>
  <c r="CI215" i="1" s="1"/>
  <c r="CC215" i="1" a="1"/>
  <c r="BZ215" i="1"/>
  <c r="BY215" i="1"/>
  <c r="BV215" i="1"/>
  <c r="BT215" i="1" a="1"/>
  <c r="BT215" i="1" s="1"/>
  <c r="CL214" i="1" a="1"/>
  <c r="CL214" i="1" s="1"/>
  <c r="CJ214" i="1" a="1"/>
  <c r="CJ214" i="1" s="1"/>
  <c r="CH214" i="1" a="1"/>
  <c r="CH214" i="1" s="1"/>
  <c r="CG214" i="1" a="1"/>
  <c r="CG214" i="1" s="1"/>
  <c r="CE214" i="1"/>
  <c r="CC214" i="1"/>
  <c r="CI214" i="1" s="1" a="1"/>
  <c r="CI214" i="1" s="1"/>
  <c r="CC214" i="1" a="1"/>
  <c r="BZ214" i="1"/>
  <c r="BY214" i="1"/>
  <c r="BV214" i="1"/>
  <c r="BT214" i="1" a="1"/>
  <c r="BT214" i="1" s="1"/>
  <c r="CL213" i="1" a="1"/>
  <c r="CL213" i="1" s="1"/>
  <c r="CJ213" i="1" a="1"/>
  <c r="CJ213" i="1" s="1"/>
  <c r="CH213" i="1" a="1"/>
  <c r="CH213" i="1" s="1"/>
  <c r="CG213" i="1" a="1"/>
  <c r="CG213" i="1" s="1"/>
  <c r="CE213" i="1"/>
  <c r="CC213" i="1"/>
  <c r="CI213" i="1" s="1" a="1"/>
  <c r="CI213" i="1" s="1"/>
  <c r="CC213" i="1" a="1"/>
  <c r="BZ213" i="1"/>
  <c r="BY213" i="1"/>
  <c r="BV213" i="1"/>
  <c r="BT213" i="1" a="1"/>
  <c r="BT213" i="1" s="1"/>
  <c r="CL212" i="1" a="1"/>
  <c r="CL212" i="1" s="1"/>
  <c r="CJ212" i="1" a="1"/>
  <c r="CJ212" i="1" s="1"/>
  <c r="CH212" i="1" a="1"/>
  <c r="CH212" i="1" s="1"/>
  <c r="CG212" i="1" a="1"/>
  <c r="CG212" i="1" s="1"/>
  <c r="CE212" i="1"/>
  <c r="CC212" i="1"/>
  <c r="CI212" i="1" s="1" a="1"/>
  <c r="CI212" i="1" s="1"/>
  <c r="CC212" i="1" a="1"/>
  <c r="BZ212" i="1"/>
  <c r="BY212" i="1"/>
  <c r="BV212" i="1"/>
  <c r="BT212" i="1" a="1"/>
  <c r="BT212" i="1" s="1"/>
  <c r="CL211" i="1" a="1"/>
  <c r="CL211" i="1" s="1"/>
  <c r="CJ211" i="1" a="1"/>
  <c r="CJ211" i="1" s="1"/>
  <c r="CH211" i="1" a="1"/>
  <c r="CH211" i="1" s="1"/>
  <c r="CG211" i="1" a="1"/>
  <c r="CG211" i="1" s="1"/>
  <c r="CE211" i="1"/>
  <c r="CC211" i="1"/>
  <c r="CI211" i="1" s="1" a="1"/>
  <c r="CI211" i="1" s="1"/>
  <c r="CC211" i="1" a="1"/>
  <c r="BZ211" i="1"/>
  <c r="BY211" i="1"/>
  <c r="BV211" i="1"/>
  <c r="BT211" i="1" a="1"/>
  <c r="BT211" i="1" s="1"/>
  <c r="CL210" i="1" a="1"/>
  <c r="CL210" i="1" s="1"/>
  <c r="CJ210" i="1" a="1"/>
  <c r="CJ210" i="1" s="1"/>
  <c r="CH210" i="1" a="1"/>
  <c r="CH210" i="1" s="1"/>
  <c r="CG210" i="1" a="1"/>
  <c r="CG210" i="1" s="1"/>
  <c r="CE210" i="1"/>
  <c r="CC210" i="1"/>
  <c r="CI210" i="1" s="1" a="1"/>
  <c r="CI210" i="1" s="1"/>
  <c r="CC210" i="1" a="1"/>
  <c r="BZ210" i="1"/>
  <c r="BY210" i="1"/>
  <c r="BV210" i="1"/>
  <c r="BT210" i="1" a="1"/>
  <c r="BT210" i="1" s="1"/>
  <c r="CL209" i="1" a="1"/>
  <c r="CL209" i="1" s="1"/>
  <c r="CJ209" i="1" a="1"/>
  <c r="CJ209" i="1" s="1"/>
  <c r="CH209" i="1" a="1"/>
  <c r="CH209" i="1" s="1"/>
  <c r="CG209" i="1" a="1"/>
  <c r="CG209" i="1" s="1"/>
  <c r="CE209" i="1"/>
  <c r="CC209" i="1"/>
  <c r="CI209" i="1" s="1" a="1"/>
  <c r="CI209" i="1" s="1"/>
  <c r="CC209" i="1" a="1"/>
  <c r="BZ209" i="1"/>
  <c r="BY209" i="1"/>
  <c r="BV209" i="1"/>
  <c r="BT209" i="1" a="1"/>
  <c r="BT209" i="1" s="1"/>
  <c r="CL208" i="1" a="1"/>
  <c r="CL208" i="1" s="1"/>
  <c r="CJ208" i="1" a="1"/>
  <c r="CJ208" i="1" s="1"/>
  <c r="CH208" i="1" a="1"/>
  <c r="CH208" i="1" s="1"/>
  <c r="CG208" i="1" a="1"/>
  <c r="CG208" i="1" s="1"/>
  <c r="CE208" i="1"/>
  <c r="CC208" i="1"/>
  <c r="CI208" i="1" s="1" a="1"/>
  <c r="CI208" i="1" s="1"/>
  <c r="CC208" i="1" a="1"/>
  <c r="BZ208" i="1"/>
  <c r="BY208" i="1"/>
  <c r="BV208" i="1"/>
  <c r="BT208" i="1" a="1"/>
  <c r="BT208" i="1" s="1"/>
  <c r="CL207" i="1" a="1"/>
  <c r="CL207" i="1" s="1"/>
  <c r="CJ207" i="1" a="1"/>
  <c r="CJ207" i="1" s="1"/>
  <c r="CH207" i="1" a="1"/>
  <c r="CH207" i="1" s="1"/>
  <c r="CG207" i="1" a="1"/>
  <c r="CG207" i="1" s="1"/>
  <c r="CE207" i="1"/>
  <c r="CC207" i="1"/>
  <c r="CI207" i="1" s="1" a="1"/>
  <c r="CI207" i="1" s="1"/>
  <c r="CC207" i="1" a="1"/>
  <c r="BZ207" i="1"/>
  <c r="BY207" i="1"/>
  <c r="BV207" i="1"/>
  <c r="BT207" i="1" a="1"/>
  <c r="BT207" i="1" s="1"/>
  <c r="CL206" i="1" a="1"/>
  <c r="CL206" i="1" s="1"/>
  <c r="CJ206" i="1" a="1"/>
  <c r="CJ206" i="1" s="1"/>
  <c r="CH206" i="1" a="1"/>
  <c r="CH206" i="1" s="1"/>
  <c r="CG206" i="1" a="1"/>
  <c r="CG206" i="1" s="1"/>
  <c r="CE206" i="1"/>
  <c r="CC206" i="1"/>
  <c r="CI206" i="1" s="1" a="1"/>
  <c r="CI206" i="1" s="1"/>
  <c r="CC206" i="1" a="1"/>
  <c r="BZ206" i="1"/>
  <c r="BY206" i="1"/>
  <c r="BV206" i="1"/>
  <c r="BT206" i="1" a="1"/>
  <c r="BT206" i="1" s="1"/>
  <c r="CL205" i="1" a="1"/>
  <c r="CL205" i="1" s="1"/>
  <c r="CJ205" i="1" a="1"/>
  <c r="CJ205" i="1" s="1"/>
  <c r="CH205" i="1" a="1"/>
  <c r="CH205" i="1" s="1"/>
  <c r="CG205" i="1" a="1"/>
  <c r="CG205" i="1" s="1"/>
  <c r="CE205" i="1"/>
  <c r="CC205" i="1"/>
  <c r="CI205" i="1" s="1" a="1"/>
  <c r="CI205" i="1" s="1"/>
  <c r="CC205" i="1" a="1"/>
  <c r="BZ205" i="1"/>
  <c r="BY205" i="1"/>
  <c r="BV205" i="1"/>
  <c r="BT205" i="1" a="1"/>
  <c r="BT205" i="1" s="1"/>
  <c r="CL204" i="1" a="1"/>
  <c r="CL204" i="1" s="1"/>
  <c r="CJ204" i="1" a="1"/>
  <c r="CJ204" i="1" s="1"/>
  <c r="CH204" i="1" a="1"/>
  <c r="CH204" i="1" s="1"/>
  <c r="CG204" i="1" a="1"/>
  <c r="CG204" i="1" s="1"/>
  <c r="CE204" i="1"/>
  <c r="CC204" i="1"/>
  <c r="CI204" i="1" s="1" a="1"/>
  <c r="CI204" i="1" s="1"/>
  <c r="CC204" i="1" a="1"/>
  <c r="BZ204" i="1"/>
  <c r="BY204" i="1"/>
  <c r="BV204" i="1"/>
  <c r="BT204" i="1" a="1"/>
  <c r="BT204" i="1" s="1"/>
  <c r="CL203" i="1" a="1"/>
  <c r="CL203" i="1" s="1"/>
  <c r="CJ203" i="1" a="1"/>
  <c r="CJ203" i="1" s="1"/>
  <c r="CH203" i="1" a="1"/>
  <c r="CH203" i="1" s="1"/>
  <c r="CG203" i="1" a="1"/>
  <c r="CG203" i="1" s="1"/>
  <c r="CE203" i="1"/>
  <c r="CC203" i="1"/>
  <c r="CI203" i="1" s="1" a="1"/>
  <c r="CI203" i="1" s="1"/>
  <c r="CC203" i="1" a="1"/>
  <c r="BZ203" i="1"/>
  <c r="BY203" i="1"/>
  <c r="BV203" i="1"/>
  <c r="BT203" i="1" a="1"/>
  <c r="BT203" i="1" s="1"/>
  <c r="CL202" i="1" a="1"/>
  <c r="CL202" i="1" s="1"/>
  <c r="CJ202" i="1" a="1"/>
  <c r="CJ202" i="1" s="1"/>
  <c r="CH202" i="1" a="1"/>
  <c r="CH202" i="1" s="1"/>
  <c r="CG202" i="1" a="1"/>
  <c r="CG202" i="1" s="1"/>
  <c r="CE202" i="1"/>
  <c r="CC202" i="1"/>
  <c r="CI202" i="1" s="1" a="1"/>
  <c r="CI202" i="1" s="1"/>
  <c r="CC202" i="1" a="1"/>
  <c r="BZ202" i="1"/>
  <c r="BY202" i="1"/>
  <c r="BV202" i="1"/>
  <c r="BT202" i="1" a="1"/>
  <c r="BT202" i="1" s="1"/>
  <c r="CL201" i="1" a="1"/>
  <c r="CL201" i="1" s="1"/>
  <c r="CJ201" i="1" a="1"/>
  <c r="CJ201" i="1" s="1"/>
  <c r="CH201" i="1" a="1"/>
  <c r="CH201" i="1" s="1"/>
  <c r="CG201" i="1" a="1"/>
  <c r="CG201" i="1" s="1"/>
  <c r="CE201" i="1"/>
  <c r="CC201" i="1"/>
  <c r="CI201" i="1" s="1" a="1"/>
  <c r="CI201" i="1" s="1"/>
  <c r="CC201" i="1" a="1"/>
  <c r="BZ201" i="1"/>
  <c r="BY201" i="1"/>
  <c r="BV201" i="1"/>
  <c r="BT201" i="1" a="1"/>
  <c r="BT201" i="1" s="1"/>
  <c r="CL200" i="1" a="1"/>
  <c r="CL200" i="1" s="1"/>
  <c r="CJ200" i="1" a="1"/>
  <c r="CJ200" i="1" s="1"/>
  <c r="CH200" i="1" a="1"/>
  <c r="CH200" i="1" s="1"/>
  <c r="CG200" i="1" a="1"/>
  <c r="CG200" i="1" s="1"/>
  <c r="CE200" i="1"/>
  <c r="CC200" i="1"/>
  <c r="CI200" i="1" s="1" a="1"/>
  <c r="CI200" i="1" s="1"/>
  <c r="CC200" i="1" a="1"/>
  <c r="BZ200" i="1"/>
  <c r="BY200" i="1"/>
  <c r="BV200" i="1"/>
  <c r="BT200" i="1" a="1"/>
  <c r="BT200" i="1" s="1"/>
  <c r="CL199" i="1" a="1"/>
  <c r="CL199" i="1" s="1"/>
  <c r="CJ199" i="1" a="1"/>
  <c r="CJ199" i="1" s="1"/>
  <c r="CH199" i="1" a="1"/>
  <c r="CH199" i="1" s="1"/>
  <c r="CG199" i="1" a="1"/>
  <c r="CG199" i="1" s="1"/>
  <c r="CE199" i="1"/>
  <c r="CC199" i="1"/>
  <c r="CI199" i="1" s="1" a="1"/>
  <c r="CI199" i="1" s="1"/>
  <c r="CC199" i="1" a="1"/>
  <c r="BZ199" i="1"/>
  <c r="BY199" i="1"/>
  <c r="BV199" i="1"/>
  <c r="BT199" i="1" a="1"/>
  <c r="BT199" i="1" s="1"/>
  <c r="CL198" i="1" a="1"/>
  <c r="CL198" i="1" s="1"/>
  <c r="CJ198" i="1" a="1"/>
  <c r="CJ198" i="1" s="1"/>
  <c r="CH198" i="1" a="1"/>
  <c r="CH198" i="1" s="1"/>
  <c r="CG198" i="1" a="1"/>
  <c r="CG198" i="1" s="1"/>
  <c r="CE198" i="1"/>
  <c r="CC198" i="1"/>
  <c r="CI198" i="1" s="1" a="1"/>
  <c r="CI198" i="1" s="1"/>
  <c r="CC198" i="1" a="1"/>
  <c r="BZ198" i="1"/>
  <c r="BY198" i="1"/>
  <c r="BV198" i="1"/>
  <c r="BT198" i="1" a="1"/>
  <c r="BT198" i="1" s="1"/>
  <c r="CL197" i="1" a="1"/>
  <c r="CL197" i="1" s="1"/>
  <c r="CJ197" i="1" a="1"/>
  <c r="CJ197" i="1" s="1"/>
  <c r="CH197" i="1" a="1"/>
  <c r="CH197" i="1" s="1"/>
  <c r="CG197" i="1" a="1"/>
  <c r="CG197" i="1" s="1"/>
  <c r="CE197" i="1"/>
  <c r="CC197" i="1"/>
  <c r="CI197" i="1" s="1" a="1"/>
  <c r="CI197" i="1" s="1"/>
  <c r="CC197" i="1" a="1"/>
  <c r="BZ197" i="1"/>
  <c r="BY197" i="1"/>
  <c r="BV197" i="1"/>
  <c r="BT197" i="1" a="1"/>
  <c r="BT197" i="1" s="1"/>
  <c r="CL196" i="1" a="1"/>
  <c r="CL196" i="1" s="1"/>
  <c r="CJ196" i="1" a="1"/>
  <c r="CJ196" i="1" s="1"/>
  <c r="CH196" i="1" a="1"/>
  <c r="CH196" i="1" s="1"/>
  <c r="CG196" i="1" a="1"/>
  <c r="CG196" i="1" s="1"/>
  <c r="CE196" i="1"/>
  <c r="CC196" i="1"/>
  <c r="CI196" i="1" s="1" a="1"/>
  <c r="CI196" i="1" s="1"/>
  <c r="CC196" i="1" a="1"/>
  <c r="BZ196" i="1"/>
  <c r="BY196" i="1"/>
  <c r="BV196" i="1"/>
  <c r="BT196" i="1" a="1"/>
  <c r="BT196" i="1" s="1"/>
  <c r="CL195" i="1" a="1"/>
  <c r="CL195" i="1" s="1"/>
  <c r="CJ195" i="1" a="1"/>
  <c r="CJ195" i="1" s="1"/>
  <c r="CH195" i="1" a="1"/>
  <c r="CH195" i="1" s="1"/>
  <c r="CG195" i="1" a="1"/>
  <c r="CG195" i="1" s="1"/>
  <c r="CE195" i="1"/>
  <c r="CC195" i="1"/>
  <c r="CI195" i="1" s="1" a="1"/>
  <c r="CI195" i="1" s="1"/>
  <c r="CC195" i="1" a="1"/>
  <c r="BZ195" i="1"/>
  <c r="BY195" i="1"/>
  <c r="BV195" i="1"/>
  <c r="BT195" i="1" a="1"/>
  <c r="BT195" i="1" s="1"/>
  <c r="CL194" i="1" a="1"/>
  <c r="CL194" i="1" s="1"/>
  <c r="CJ194" i="1" a="1"/>
  <c r="CJ194" i="1" s="1"/>
  <c r="CH194" i="1" a="1"/>
  <c r="CH194" i="1" s="1"/>
  <c r="CG194" i="1" a="1"/>
  <c r="CG194" i="1" s="1"/>
  <c r="CE194" i="1"/>
  <c r="CC194" i="1"/>
  <c r="CI194" i="1" s="1" a="1"/>
  <c r="CI194" i="1" s="1"/>
  <c r="CC194" i="1" a="1"/>
  <c r="BZ194" i="1"/>
  <c r="BY194" i="1"/>
  <c r="BV194" i="1"/>
  <c r="BT194" i="1" a="1"/>
  <c r="BT194" i="1" s="1"/>
  <c r="CL193" i="1" a="1"/>
  <c r="CL193" i="1" s="1"/>
  <c r="CJ193" i="1" a="1"/>
  <c r="CJ193" i="1" s="1"/>
  <c r="CH193" i="1" a="1"/>
  <c r="CH193" i="1" s="1"/>
  <c r="CG193" i="1" a="1"/>
  <c r="CG193" i="1" s="1"/>
  <c r="CE193" i="1"/>
  <c r="CC193" i="1"/>
  <c r="CI193" i="1" s="1" a="1"/>
  <c r="CI193" i="1" s="1"/>
  <c r="CC193" i="1" a="1"/>
  <c r="BZ193" i="1"/>
  <c r="BY193" i="1"/>
  <c r="BV193" i="1"/>
  <c r="BT193" i="1" a="1"/>
  <c r="BT193" i="1" s="1"/>
  <c r="CL192" i="1" a="1"/>
  <c r="CL192" i="1" s="1"/>
  <c r="CJ192" i="1" a="1"/>
  <c r="CJ192" i="1" s="1"/>
  <c r="CH192" i="1" a="1"/>
  <c r="CH192" i="1" s="1"/>
  <c r="CG192" i="1" a="1"/>
  <c r="CG192" i="1" s="1"/>
  <c r="CE192" i="1"/>
  <c r="CC192" i="1"/>
  <c r="CI192" i="1" s="1" a="1"/>
  <c r="CI192" i="1" s="1"/>
  <c r="CC192" i="1" a="1"/>
  <c r="BZ192" i="1"/>
  <c r="BY192" i="1"/>
  <c r="BV192" i="1"/>
  <c r="BT192" i="1" a="1"/>
  <c r="BT192" i="1" s="1"/>
  <c r="CL191" i="1" a="1"/>
  <c r="CL191" i="1" s="1"/>
  <c r="CJ191" i="1" a="1"/>
  <c r="CJ191" i="1" s="1"/>
  <c r="CH191" i="1" a="1"/>
  <c r="CH191" i="1" s="1"/>
  <c r="CG191" i="1" a="1"/>
  <c r="CG191" i="1" s="1"/>
  <c r="CE191" i="1"/>
  <c r="CC191" i="1"/>
  <c r="CI191" i="1" s="1" a="1"/>
  <c r="CI191" i="1" s="1"/>
  <c r="CC191" i="1" a="1"/>
  <c r="BZ191" i="1"/>
  <c r="BY191" i="1"/>
  <c r="BV191" i="1"/>
  <c r="BT191" i="1" a="1"/>
  <c r="BT191" i="1" s="1"/>
  <c r="CL190" i="1" a="1"/>
  <c r="CL190" i="1" s="1"/>
  <c r="CJ190" i="1" a="1"/>
  <c r="CJ190" i="1" s="1"/>
  <c r="CH190" i="1" a="1"/>
  <c r="CH190" i="1" s="1"/>
  <c r="CG190" i="1" a="1"/>
  <c r="CG190" i="1" s="1"/>
  <c r="CE190" i="1"/>
  <c r="CC190" i="1"/>
  <c r="CI190" i="1" s="1" a="1"/>
  <c r="CI190" i="1" s="1"/>
  <c r="CC190" i="1" a="1"/>
  <c r="BZ190" i="1"/>
  <c r="BY190" i="1"/>
  <c r="BV190" i="1"/>
  <c r="BT190" i="1" a="1"/>
  <c r="BT190" i="1" s="1"/>
  <c r="CL189" i="1" a="1"/>
  <c r="CL189" i="1" s="1"/>
  <c r="CJ189" i="1" a="1"/>
  <c r="CJ189" i="1" s="1"/>
  <c r="CH189" i="1" a="1"/>
  <c r="CH189" i="1" s="1"/>
  <c r="CG189" i="1" a="1"/>
  <c r="CG189" i="1" s="1"/>
  <c r="CE189" i="1"/>
  <c r="CC189" i="1"/>
  <c r="CI189" i="1" s="1" a="1"/>
  <c r="CI189" i="1" s="1"/>
  <c r="CC189" i="1" a="1"/>
  <c r="BZ189" i="1"/>
  <c r="BY189" i="1"/>
  <c r="BV189" i="1"/>
  <c r="BT189" i="1" a="1"/>
  <c r="BT189" i="1" s="1"/>
  <c r="CL188" i="1" a="1"/>
  <c r="CL188" i="1" s="1"/>
  <c r="CJ188" i="1" a="1"/>
  <c r="CJ188" i="1" s="1"/>
  <c r="CH188" i="1" a="1"/>
  <c r="CH188" i="1" s="1"/>
  <c r="CG188" i="1" a="1"/>
  <c r="CG188" i="1" s="1"/>
  <c r="CE188" i="1"/>
  <c r="CC188" i="1"/>
  <c r="CI188" i="1" s="1" a="1"/>
  <c r="CI188" i="1" s="1"/>
  <c r="CC188" i="1" a="1"/>
  <c r="BZ188" i="1"/>
  <c r="BY188" i="1"/>
  <c r="BV188" i="1"/>
  <c r="BT188" i="1" a="1"/>
  <c r="BT188" i="1" s="1"/>
  <c r="CL187" i="1" a="1"/>
  <c r="CL187" i="1" s="1"/>
  <c r="CJ187" i="1" a="1"/>
  <c r="CJ187" i="1" s="1"/>
  <c r="CH187" i="1" a="1"/>
  <c r="CH187" i="1" s="1"/>
  <c r="CG187" i="1" a="1"/>
  <c r="CG187" i="1" s="1"/>
  <c r="CE187" i="1"/>
  <c r="CC187" i="1"/>
  <c r="CI187" i="1" s="1" a="1"/>
  <c r="CI187" i="1" s="1"/>
  <c r="CC187" i="1" a="1"/>
  <c r="BZ187" i="1"/>
  <c r="BY187" i="1"/>
  <c r="BV187" i="1"/>
  <c r="BT187" i="1" a="1"/>
  <c r="BT187" i="1" s="1"/>
  <c r="CL186" i="1" a="1"/>
  <c r="CL186" i="1" s="1"/>
  <c r="CJ186" i="1" a="1"/>
  <c r="CJ186" i="1" s="1"/>
  <c r="CH186" i="1" a="1"/>
  <c r="CH186" i="1" s="1"/>
  <c r="CG186" i="1" a="1"/>
  <c r="CG186" i="1" s="1"/>
  <c r="CE186" i="1"/>
  <c r="CC186" i="1"/>
  <c r="CI186" i="1" s="1" a="1"/>
  <c r="CI186" i="1" s="1"/>
  <c r="CC186" i="1" a="1"/>
  <c r="BZ186" i="1"/>
  <c r="BY186" i="1"/>
  <c r="BV186" i="1"/>
  <c r="BT186" i="1" a="1"/>
  <c r="BT186" i="1" s="1"/>
  <c r="CL185" i="1" a="1"/>
  <c r="CL185" i="1" s="1"/>
  <c r="CJ185" i="1" a="1"/>
  <c r="CJ185" i="1" s="1"/>
  <c r="CH185" i="1" a="1"/>
  <c r="CH185" i="1" s="1"/>
  <c r="CG185" i="1" a="1"/>
  <c r="CG185" i="1" s="1"/>
  <c r="CE185" i="1"/>
  <c r="CC185" i="1"/>
  <c r="CI185" i="1" s="1" a="1"/>
  <c r="CI185" i="1" s="1"/>
  <c r="CC185" i="1" a="1"/>
  <c r="BZ185" i="1"/>
  <c r="BY185" i="1"/>
  <c r="BV185" i="1"/>
  <c r="BT185" i="1" a="1"/>
  <c r="BT185" i="1" s="1"/>
  <c r="CL184" i="1" a="1"/>
  <c r="CL184" i="1" s="1"/>
  <c r="CJ184" i="1" a="1"/>
  <c r="CJ184" i="1" s="1"/>
  <c r="CH184" i="1" a="1"/>
  <c r="CH184" i="1" s="1"/>
  <c r="CG184" i="1" a="1"/>
  <c r="CG184" i="1" s="1"/>
  <c r="CE184" i="1"/>
  <c r="CC184" i="1"/>
  <c r="CI184" i="1" s="1" a="1"/>
  <c r="CI184" i="1" s="1"/>
  <c r="CC184" i="1" a="1"/>
  <c r="BZ184" i="1"/>
  <c r="BY184" i="1"/>
  <c r="BV184" i="1"/>
  <c r="BT184" i="1" a="1"/>
  <c r="BT184" i="1" s="1"/>
  <c r="CL183" i="1" a="1"/>
  <c r="CL183" i="1" s="1"/>
  <c r="CJ183" i="1" a="1"/>
  <c r="CJ183" i="1" s="1"/>
  <c r="CH183" i="1" a="1"/>
  <c r="CH183" i="1" s="1"/>
  <c r="CG183" i="1" a="1"/>
  <c r="CG183" i="1" s="1"/>
  <c r="CE183" i="1"/>
  <c r="CC183" i="1"/>
  <c r="CI183" i="1" s="1" a="1"/>
  <c r="CI183" i="1" s="1"/>
  <c r="CC183" i="1" a="1"/>
  <c r="BZ183" i="1"/>
  <c r="BY183" i="1"/>
  <c r="BV183" i="1"/>
  <c r="BT183" i="1" a="1"/>
  <c r="BT183" i="1" s="1"/>
  <c r="CL182" i="1" a="1"/>
  <c r="CL182" i="1" s="1"/>
  <c r="CJ182" i="1" a="1"/>
  <c r="CJ182" i="1" s="1"/>
  <c r="CH182" i="1" a="1"/>
  <c r="CH182" i="1" s="1"/>
  <c r="CG182" i="1" a="1"/>
  <c r="CG182" i="1" s="1"/>
  <c r="CE182" i="1"/>
  <c r="CC182" i="1"/>
  <c r="CI182" i="1" s="1" a="1"/>
  <c r="CI182" i="1" s="1"/>
  <c r="CC182" i="1" a="1"/>
  <c r="BZ182" i="1"/>
  <c r="BY182" i="1"/>
  <c r="BV182" i="1"/>
  <c r="BT182" i="1" a="1"/>
  <c r="BT182" i="1" s="1"/>
  <c r="CL181" i="1" a="1"/>
  <c r="CL181" i="1" s="1"/>
  <c r="CJ181" i="1" a="1"/>
  <c r="CJ181" i="1" s="1"/>
  <c r="CH181" i="1" a="1"/>
  <c r="CH181" i="1" s="1"/>
  <c r="CG181" i="1" a="1"/>
  <c r="CG181" i="1" s="1"/>
  <c r="CE181" i="1"/>
  <c r="CC181" i="1"/>
  <c r="CI181" i="1" s="1" a="1"/>
  <c r="CI181" i="1" s="1"/>
  <c r="CC181" i="1" a="1"/>
  <c r="BZ181" i="1"/>
  <c r="BY181" i="1"/>
  <c r="BV181" i="1"/>
  <c r="BT181" i="1" a="1"/>
  <c r="BT181" i="1" s="1"/>
  <c r="CL180" i="1" a="1"/>
  <c r="CL180" i="1" s="1"/>
  <c r="CJ180" i="1" a="1"/>
  <c r="CJ180" i="1" s="1"/>
  <c r="CH180" i="1" a="1"/>
  <c r="CH180" i="1" s="1"/>
  <c r="CG180" i="1" a="1"/>
  <c r="CG180" i="1" s="1"/>
  <c r="CE180" i="1"/>
  <c r="CC180" i="1"/>
  <c r="CI180" i="1" s="1" a="1"/>
  <c r="CI180" i="1" s="1"/>
  <c r="CC180" i="1" a="1"/>
  <c r="BZ180" i="1"/>
  <c r="BY180" i="1"/>
  <c r="BV180" i="1"/>
  <c r="BT180" i="1" a="1"/>
  <c r="BT180" i="1" s="1"/>
  <c r="CL179" i="1" a="1"/>
  <c r="CL179" i="1" s="1"/>
  <c r="CJ179" i="1" a="1"/>
  <c r="CJ179" i="1" s="1"/>
  <c r="CH179" i="1" a="1"/>
  <c r="CH179" i="1" s="1"/>
  <c r="CG179" i="1" a="1"/>
  <c r="CG179" i="1" s="1"/>
  <c r="CE179" i="1"/>
  <c r="CC179" i="1"/>
  <c r="CI179" i="1" s="1" a="1"/>
  <c r="CI179" i="1" s="1"/>
  <c r="CC179" i="1" a="1"/>
  <c r="BZ179" i="1"/>
  <c r="BY179" i="1"/>
  <c r="BV179" i="1"/>
  <c r="BT179" i="1" a="1"/>
  <c r="BT179" i="1" s="1"/>
  <c r="CL178" i="1" a="1"/>
  <c r="CL178" i="1" s="1"/>
  <c r="CJ178" i="1" a="1"/>
  <c r="CJ178" i="1" s="1"/>
  <c r="CH178" i="1" a="1"/>
  <c r="CH178" i="1" s="1"/>
  <c r="CG178" i="1" a="1"/>
  <c r="CG178" i="1" s="1"/>
  <c r="CE178" i="1"/>
  <c r="CC178" i="1"/>
  <c r="CI178" i="1" s="1" a="1"/>
  <c r="CI178" i="1" s="1"/>
  <c r="CC178" i="1" a="1"/>
  <c r="BZ178" i="1"/>
  <c r="BY178" i="1"/>
  <c r="BV178" i="1"/>
  <c r="BT178" i="1" a="1"/>
  <c r="BT178" i="1" s="1"/>
  <c r="CL177" i="1" a="1"/>
  <c r="CL177" i="1" s="1"/>
  <c r="CJ177" i="1" a="1"/>
  <c r="CJ177" i="1" s="1"/>
  <c r="CH177" i="1" a="1"/>
  <c r="CH177" i="1" s="1"/>
  <c r="CG177" i="1" a="1"/>
  <c r="CG177" i="1" s="1"/>
  <c r="CE177" i="1"/>
  <c r="CC177" i="1"/>
  <c r="CI177" i="1" s="1" a="1"/>
  <c r="CI177" i="1" s="1"/>
  <c r="CC177" i="1" a="1"/>
  <c r="BZ177" i="1"/>
  <c r="BY177" i="1"/>
  <c r="BV177" i="1"/>
  <c r="BT177" i="1" a="1"/>
  <c r="BT177" i="1" s="1"/>
  <c r="CL176" i="1" a="1"/>
  <c r="CL176" i="1" s="1"/>
  <c r="CJ176" i="1" a="1"/>
  <c r="CJ176" i="1" s="1"/>
  <c r="CH176" i="1" a="1"/>
  <c r="CH176" i="1" s="1"/>
  <c r="CG176" i="1" a="1"/>
  <c r="CG176" i="1" s="1"/>
  <c r="CE176" i="1"/>
  <c r="CC176" i="1"/>
  <c r="CI176" i="1" s="1" a="1"/>
  <c r="CI176" i="1" s="1"/>
  <c r="CC176" i="1" a="1"/>
  <c r="BZ176" i="1"/>
  <c r="BY176" i="1"/>
  <c r="BV176" i="1"/>
  <c r="BT176" i="1" a="1"/>
  <c r="BT176" i="1" s="1"/>
  <c r="CL175" i="1" a="1"/>
  <c r="CL175" i="1" s="1"/>
  <c r="CJ175" i="1" a="1"/>
  <c r="CJ175" i="1" s="1"/>
  <c r="CH175" i="1" a="1"/>
  <c r="CH175" i="1" s="1"/>
  <c r="CG175" i="1" a="1"/>
  <c r="CG175" i="1" s="1"/>
  <c r="CE175" i="1"/>
  <c r="CC175" i="1"/>
  <c r="CI175" i="1" s="1" a="1"/>
  <c r="CI175" i="1" s="1"/>
  <c r="CC175" i="1" a="1"/>
  <c r="BZ175" i="1"/>
  <c r="BY175" i="1"/>
  <c r="BV175" i="1"/>
  <c r="BT175" i="1" a="1"/>
  <c r="BT175" i="1" s="1"/>
  <c r="CL174" i="1" a="1"/>
  <c r="CL174" i="1" s="1"/>
  <c r="CJ174" i="1" a="1"/>
  <c r="CJ174" i="1" s="1"/>
  <c r="CH174" i="1" a="1"/>
  <c r="CH174" i="1" s="1"/>
  <c r="CG174" i="1" a="1"/>
  <c r="CG174" i="1" s="1"/>
  <c r="CE174" i="1"/>
  <c r="CC174" i="1"/>
  <c r="CI174" i="1" s="1" a="1"/>
  <c r="CI174" i="1" s="1"/>
  <c r="CC174" i="1" a="1"/>
  <c r="BZ174" i="1"/>
  <c r="BY174" i="1"/>
  <c r="BV174" i="1"/>
  <c r="BT174" i="1" a="1"/>
  <c r="BT174" i="1" s="1"/>
  <c r="CL173" i="1" a="1"/>
  <c r="CL173" i="1" s="1"/>
  <c r="CJ173" i="1" a="1"/>
  <c r="CJ173" i="1" s="1"/>
  <c r="CH173" i="1" a="1"/>
  <c r="CH173" i="1" s="1"/>
  <c r="CG173" i="1" a="1"/>
  <c r="CG173" i="1" s="1"/>
  <c r="CE173" i="1"/>
  <c r="CC173" i="1"/>
  <c r="CI173" i="1" s="1" a="1"/>
  <c r="CI173" i="1" s="1"/>
  <c r="CC173" i="1" a="1"/>
  <c r="BZ173" i="1"/>
  <c r="BY173" i="1"/>
  <c r="BV173" i="1"/>
  <c r="BT173" i="1" a="1"/>
  <c r="BT173" i="1" s="1"/>
  <c r="CL172" i="1" a="1"/>
  <c r="CL172" i="1" s="1"/>
  <c r="CJ172" i="1" a="1"/>
  <c r="CJ172" i="1" s="1"/>
  <c r="CH172" i="1" a="1"/>
  <c r="CH172" i="1" s="1"/>
  <c r="CG172" i="1" a="1"/>
  <c r="CG172" i="1" s="1"/>
  <c r="CE172" i="1"/>
  <c r="CC172" i="1"/>
  <c r="CI172" i="1" s="1" a="1"/>
  <c r="CI172" i="1" s="1"/>
  <c r="CC172" i="1" a="1"/>
  <c r="BZ172" i="1"/>
  <c r="BY172" i="1"/>
  <c r="BV172" i="1"/>
  <c r="BT172" i="1" a="1"/>
  <c r="BT172" i="1" s="1"/>
  <c r="CL171" i="1" a="1"/>
  <c r="CL171" i="1" s="1"/>
  <c r="CJ171" i="1" a="1"/>
  <c r="CJ171" i="1" s="1"/>
  <c r="CH171" i="1" a="1"/>
  <c r="CH171" i="1" s="1"/>
  <c r="CG171" i="1" a="1"/>
  <c r="CG171" i="1" s="1"/>
  <c r="CE171" i="1"/>
  <c r="CC171" i="1"/>
  <c r="CI171" i="1" s="1" a="1"/>
  <c r="CI171" i="1" s="1"/>
  <c r="CC171" i="1" a="1"/>
  <c r="BZ171" i="1"/>
  <c r="BY171" i="1"/>
  <c r="BV171" i="1"/>
  <c r="BT171" i="1" a="1"/>
  <c r="BT171" i="1" s="1"/>
  <c r="CL170" i="1" a="1"/>
  <c r="CL170" i="1" s="1"/>
  <c r="CJ170" i="1" a="1"/>
  <c r="CJ170" i="1" s="1"/>
  <c r="CI170" i="1" a="1"/>
  <c r="CI170" i="1" s="1"/>
  <c r="CH170" i="1" a="1"/>
  <c r="CH170" i="1" s="1"/>
  <c r="CG170" i="1" a="1"/>
  <c r="CG170" i="1" s="1"/>
  <c r="CE170" i="1"/>
  <c r="CC170" i="1"/>
  <c r="CC170" i="1" a="1"/>
  <c r="BZ170" i="1"/>
  <c r="BY170" i="1"/>
  <c r="BV170" i="1"/>
  <c r="BT170" i="1" a="1"/>
  <c r="BT170" i="1" s="1"/>
  <c r="CL169" i="1" a="1"/>
  <c r="CL169" i="1" s="1"/>
  <c r="CJ169" i="1" a="1"/>
  <c r="CJ169" i="1" s="1"/>
  <c r="CH169" i="1" a="1"/>
  <c r="CH169" i="1" s="1"/>
  <c r="CG169" i="1" a="1"/>
  <c r="CG169" i="1" s="1"/>
  <c r="CE169" i="1"/>
  <c r="CC169" i="1"/>
  <c r="CI169" i="1" s="1" a="1"/>
  <c r="CI169" i="1" s="1"/>
  <c r="CC169" i="1" a="1"/>
  <c r="BZ169" i="1"/>
  <c r="BY169" i="1"/>
  <c r="BV169" i="1"/>
  <c r="BT169" i="1" a="1"/>
  <c r="BT169" i="1" s="1"/>
  <c r="CL168" i="1" a="1"/>
  <c r="CL168" i="1" s="1"/>
  <c r="CJ168" i="1" a="1"/>
  <c r="CJ168" i="1" s="1"/>
  <c r="CH168" i="1" a="1"/>
  <c r="CH168" i="1" s="1"/>
  <c r="CG168" i="1" a="1"/>
  <c r="CG168" i="1" s="1"/>
  <c r="CE168" i="1"/>
  <c r="CC168" i="1"/>
  <c r="CI168" i="1" s="1" a="1"/>
  <c r="CI168" i="1" s="1"/>
  <c r="CC168" i="1" a="1"/>
  <c r="BZ168" i="1"/>
  <c r="BY168" i="1"/>
  <c r="BV168" i="1"/>
  <c r="BT168" i="1" a="1"/>
  <c r="BT168" i="1" s="1"/>
  <c r="CL167" i="1" a="1"/>
  <c r="CL167" i="1" s="1"/>
  <c r="CJ167" i="1" a="1"/>
  <c r="CJ167" i="1" s="1"/>
  <c r="CH167" i="1" a="1"/>
  <c r="CH167" i="1" s="1"/>
  <c r="CG167" i="1" a="1"/>
  <c r="CG167" i="1" s="1"/>
  <c r="CE167" i="1"/>
  <c r="CC167" i="1"/>
  <c r="CI167" i="1" s="1" a="1"/>
  <c r="CI167" i="1" s="1"/>
  <c r="CC167" i="1" a="1"/>
  <c r="BZ167" i="1"/>
  <c r="BY167" i="1"/>
  <c r="BV167" i="1"/>
  <c r="BT167" i="1" a="1"/>
  <c r="BT167" i="1" s="1"/>
  <c r="CL166" i="1" a="1"/>
  <c r="CL166" i="1" s="1"/>
  <c r="CJ166" i="1" a="1"/>
  <c r="CJ166" i="1" s="1"/>
  <c r="CH166" i="1" a="1"/>
  <c r="CH166" i="1" s="1"/>
  <c r="CG166" i="1" a="1"/>
  <c r="CG166" i="1" s="1"/>
  <c r="CE166" i="1"/>
  <c r="CC166" i="1"/>
  <c r="CI166" i="1" s="1" a="1"/>
  <c r="CI166" i="1" s="1"/>
  <c r="CC166" i="1" a="1"/>
  <c r="BZ166" i="1"/>
  <c r="BY166" i="1"/>
  <c r="BV166" i="1"/>
  <c r="BT166" i="1" a="1"/>
  <c r="BT166" i="1" s="1"/>
  <c r="CL165" i="1" a="1"/>
  <c r="CL165" i="1" s="1"/>
  <c r="CJ165" i="1" a="1"/>
  <c r="CJ165" i="1" s="1"/>
  <c r="CH165" i="1" a="1"/>
  <c r="CH165" i="1" s="1"/>
  <c r="CG165" i="1" a="1"/>
  <c r="CG165" i="1" s="1"/>
  <c r="CE165" i="1"/>
  <c r="CC165" i="1"/>
  <c r="CI165" i="1" s="1" a="1"/>
  <c r="CI165" i="1" s="1"/>
  <c r="CC165" i="1" a="1"/>
  <c r="BZ165" i="1"/>
  <c r="BY165" i="1"/>
  <c r="BV165" i="1"/>
  <c r="BT165" i="1" a="1"/>
  <c r="BT165" i="1" s="1"/>
  <c r="CL164" i="1" a="1"/>
  <c r="CL164" i="1" s="1"/>
  <c r="CJ164" i="1" a="1"/>
  <c r="CJ164" i="1" s="1"/>
  <c r="CH164" i="1" a="1"/>
  <c r="CH164" i="1" s="1"/>
  <c r="CG164" i="1" a="1"/>
  <c r="CG164" i="1" s="1"/>
  <c r="CE164" i="1"/>
  <c r="CC164" i="1"/>
  <c r="CI164" i="1" s="1" a="1"/>
  <c r="CI164" i="1" s="1"/>
  <c r="CC164" i="1" a="1"/>
  <c r="BZ164" i="1"/>
  <c r="BY164" i="1"/>
  <c r="BV164" i="1"/>
  <c r="BT164" i="1" a="1"/>
  <c r="BT164" i="1" s="1"/>
  <c r="CL163" i="1" a="1"/>
  <c r="CL163" i="1" s="1"/>
  <c r="CJ163" i="1" a="1"/>
  <c r="CJ163" i="1" s="1"/>
  <c r="CH163" i="1" a="1"/>
  <c r="CH163" i="1" s="1"/>
  <c r="CG163" i="1" a="1"/>
  <c r="CG163" i="1" s="1"/>
  <c r="CE163" i="1"/>
  <c r="CC163" i="1"/>
  <c r="CI163" i="1" s="1" a="1"/>
  <c r="CI163" i="1" s="1"/>
  <c r="CC163" i="1" a="1"/>
  <c r="BZ163" i="1"/>
  <c r="BY163" i="1"/>
  <c r="BV163" i="1"/>
  <c r="BT163" i="1" a="1"/>
  <c r="BT163" i="1" s="1"/>
  <c r="CL162" i="1" a="1"/>
  <c r="CL162" i="1" s="1"/>
  <c r="CJ162" i="1" a="1"/>
  <c r="CJ162" i="1" s="1"/>
  <c r="CH162" i="1" a="1"/>
  <c r="CH162" i="1" s="1"/>
  <c r="CG162" i="1" a="1"/>
  <c r="CG162" i="1" s="1"/>
  <c r="CE162" i="1"/>
  <c r="CC162" i="1"/>
  <c r="CI162" i="1" s="1" a="1"/>
  <c r="CI162" i="1" s="1"/>
  <c r="CC162" i="1" a="1"/>
  <c r="BZ162" i="1"/>
  <c r="BY162" i="1"/>
  <c r="BV162" i="1"/>
  <c r="BT162" i="1" a="1"/>
  <c r="BT162" i="1" s="1"/>
  <c r="CL161" i="1" a="1"/>
  <c r="CL161" i="1" s="1"/>
  <c r="CJ161" i="1" a="1"/>
  <c r="CJ161" i="1" s="1"/>
  <c r="CH161" i="1" a="1"/>
  <c r="CH161" i="1" s="1"/>
  <c r="CG161" i="1" a="1"/>
  <c r="CG161" i="1" s="1"/>
  <c r="CE161" i="1"/>
  <c r="CC161" i="1"/>
  <c r="CI161" i="1" s="1" a="1"/>
  <c r="CI161" i="1" s="1"/>
  <c r="CC161" i="1" a="1"/>
  <c r="BZ161" i="1"/>
  <c r="BY161" i="1"/>
  <c r="BV161" i="1"/>
  <c r="BT161" i="1" a="1"/>
  <c r="BT161" i="1" s="1"/>
  <c r="CL160" i="1" a="1"/>
  <c r="CL160" i="1" s="1"/>
  <c r="CJ160" i="1" a="1"/>
  <c r="CJ160" i="1" s="1"/>
  <c r="CH160" i="1" a="1"/>
  <c r="CH160" i="1" s="1"/>
  <c r="CG160" i="1" a="1"/>
  <c r="CG160" i="1" s="1"/>
  <c r="CE160" i="1"/>
  <c r="CC160" i="1"/>
  <c r="CI160" i="1" s="1" a="1"/>
  <c r="CI160" i="1" s="1"/>
  <c r="CC160" i="1" a="1"/>
  <c r="BZ160" i="1"/>
  <c r="BY160" i="1"/>
  <c r="BV160" i="1"/>
  <c r="BT160" i="1" a="1"/>
  <c r="BT160" i="1" s="1"/>
  <c r="CL159" i="1" a="1"/>
  <c r="CL159" i="1" s="1"/>
  <c r="CJ159" i="1" a="1"/>
  <c r="CJ159" i="1" s="1"/>
  <c r="CH159" i="1" a="1"/>
  <c r="CH159" i="1" s="1"/>
  <c r="CG159" i="1" a="1"/>
  <c r="CG159" i="1" s="1"/>
  <c r="CE159" i="1"/>
  <c r="CC159" i="1"/>
  <c r="CI159" i="1" s="1" a="1"/>
  <c r="CI159" i="1" s="1"/>
  <c r="CC159" i="1" a="1"/>
  <c r="BZ159" i="1"/>
  <c r="BY159" i="1"/>
  <c r="BV159" i="1"/>
  <c r="BT159" i="1" a="1"/>
  <c r="BT159" i="1" s="1"/>
  <c r="CL158" i="1" a="1"/>
  <c r="CL158" i="1" s="1"/>
  <c r="CJ158" i="1" a="1"/>
  <c r="CJ158" i="1" s="1"/>
  <c r="CH158" i="1" a="1"/>
  <c r="CH158" i="1" s="1"/>
  <c r="CG158" i="1" a="1"/>
  <c r="CG158" i="1" s="1"/>
  <c r="CE158" i="1"/>
  <c r="CC158" i="1"/>
  <c r="CI158" i="1" s="1" a="1"/>
  <c r="CI158" i="1" s="1"/>
  <c r="CC158" i="1" a="1"/>
  <c r="BZ158" i="1"/>
  <c r="BY158" i="1"/>
  <c r="BV158" i="1"/>
  <c r="BT158" i="1" a="1"/>
  <c r="BT158" i="1" s="1"/>
  <c r="CL157" i="1" a="1"/>
  <c r="CL157" i="1" s="1"/>
  <c r="CJ157" i="1" a="1"/>
  <c r="CJ157" i="1" s="1"/>
  <c r="CH157" i="1" a="1"/>
  <c r="CH157" i="1" s="1"/>
  <c r="CG157" i="1" a="1"/>
  <c r="CG157" i="1" s="1"/>
  <c r="CE157" i="1"/>
  <c r="CC157" i="1"/>
  <c r="CI157" i="1" s="1" a="1"/>
  <c r="CI157" i="1" s="1"/>
  <c r="CC157" i="1" a="1"/>
  <c r="BZ157" i="1"/>
  <c r="BY157" i="1"/>
  <c r="BV157" i="1"/>
  <c r="BT157" i="1" a="1"/>
  <c r="BT157" i="1" s="1"/>
  <c r="CL156" i="1" a="1"/>
  <c r="CL156" i="1" s="1"/>
  <c r="CJ156" i="1" a="1"/>
  <c r="CJ156" i="1" s="1"/>
  <c r="CH156" i="1" a="1"/>
  <c r="CH156" i="1" s="1"/>
  <c r="CG156" i="1" a="1"/>
  <c r="CG156" i="1" s="1"/>
  <c r="CE156" i="1"/>
  <c r="CC156" i="1"/>
  <c r="CI156" i="1" s="1" a="1"/>
  <c r="CI156" i="1" s="1"/>
  <c r="CC156" i="1" a="1"/>
  <c r="BZ156" i="1"/>
  <c r="BY156" i="1"/>
  <c r="BV156" i="1"/>
  <c r="BT156" i="1" a="1"/>
  <c r="BT156" i="1" s="1"/>
  <c r="CL155" i="1" a="1"/>
  <c r="CL155" i="1" s="1"/>
  <c r="CJ155" i="1" a="1"/>
  <c r="CJ155" i="1" s="1"/>
  <c r="CH155" i="1" a="1"/>
  <c r="CH155" i="1" s="1"/>
  <c r="CG155" i="1" a="1"/>
  <c r="CG155" i="1" s="1"/>
  <c r="CE155" i="1"/>
  <c r="CC155" i="1"/>
  <c r="CI155" i="1" s="1" a="1"/>
  <c r="CI155" i="1" s="1"/>
  <c r="CC155" i="1" a="1"/>
  <c r="BZ155" i="1"/>
  <c r="BY155" i="1"/>
  <c r="BV155" i="1"/>
  <c r="BT155" i="1" a="1"/>
  <c r="BT155" i="1" s="1"/>
  <c r="CL154" i="1" a="1"/>
  <c r="CL154" i="1" s="1"/>
  <c r="CJ154" i="1" a="1"/>
  <c r="CJ154" i="1" s="1"/>
  <c r="CH154" i="1" a="1"/>
  <c r="CH154" i="1" s="1"/>
  <c r="CG154" i="1" a="1"/>
  <c r="CG154" i="1" s="1"/>
  <c r="CE154" i="1"/>
  <c r="CC154" i="1"/>
  <c r="CI154" i="1" s="1" a="1"/>
  <c r="CI154" i="1" s="1"/>
  <c r="CC154" i="1" a="1"/>
  <c r="BZ154" i="1"/>
  <c r="BY154" i="1"/>
  <c r="BV154" i="1"/>
  <c r="BT154" i="1" a="1"/>
  <c r="BT154" i="1" s="1"/>
  <c r="CL153" i="1" a="1"/>
  <c r="CL153" i="1" s="1"/>
  <c r="CJ153" i="1" a="1"/>
  <c r="CJ153" i="1" s="1"/>
  <c r="CH153" i="1" a="1"/>
  <c r="CH153" i="1" s="1"/>
  <c r="CG153" i="1" a="1"/>
  <c r="CG153" i="1" s="1"/>
  <c r="CE153" i="1"/>
  <c r="CC153" i="1"/>
  <c r="CI153" i="1" s="1" a="1"/>
  <c r="CI153" i="1" s="1"/>
  <c r="CC153" i="1" a="1"/>
  <c r="BZ153" i="1"/>
  <c r="BY153" i="1"/>
  <c r="BV153" i="1"/>
  <c r="BT153" i="1" a="1"/>
  <c r="BT153" i="1" s="1"/>
  <c r="CL152" i="1" a="1"/>
  <c r="CL152" i="1" s="1"/>
  <c r="CJ152" i="1" a="1"/>
  <c r="CJ152" i="1" s="1"/>
  <c r="CH152" i="1" a="1"/>
  <c r="CH152" i="1" s="1"/>
  <c r="CG152" i="1" a="1"/>
  <c r="CG152" i="1" s="1"/>
  <c r="CE152" i="1"/>
  <c r="CC152" i="1"/>
  <c r="CI152" i="1" s="1" a="1"/>
  <c r="CI152" i="1" s="1"/>
  <c r="CC152" i="1" a="1"/>
  <c r="BZ152" i="1"/>
  <c r="BY152" i="1"/>
  <c r="BV152" i="1"/>
  <c r="BT152" i="1" a="1"/>
  <c r="BT152" i="1" s="1"/>
  <c r="CL151" i="1" a="1"/>
  <c r="CL151" i="1" s="1"/>
  <c r="CJ151" i="1" a="1"/>
  <c r="CJ151" i="1" s="1"/>
  <c r="CH151" i="1" a="1"/>
  <c r="CH151" i="1" s="1"/>
  <c r="CG151" i="1" a="1"/>
  <c r="CG151" i="1" s="1"/>
  <c r="CE151" i="1"/>
  <c r="CC151" i="1"/>
  <c r="CI151" i="1" s="1" a="1"/>
  <c r="CI151" i="1" s="1"/>
  <c r="CC151" i="1" a="1"/>
  <c r="BZ151" i="1"/>
  <c r="BY151" i="1"/>
  <c r="BV151" i="1"/>
  <c r="BT151" i="1" a="1"/>
  <c r="BT151" i="1" s="1"/>
  <c r="CL150" i="1" a="1"/>
  <c r="CL150" i="1" s="1"/>
  <c r="CJ150" i="1" a="1"/>
  <c r="CJ150" i="1" s="1"/>
  <c r="CH150" i="1" a="1"/>
  <c r="CH150" i="1" s="1"/>
  <c r="CG150" i="1" a="1"/>
  <c r="CG150" i="1" s="1"/>
  <c r="CE150" i="1"/>
  <c r="CC150" i="1"/>
  <c r="CI150" i="1" s="1" a="1"/>
  <c r="CI150" i="1" s="1"/>
  <c r="CC150" i="1" a="1"/>
  <c r="BZ150" i="1"/>
  <c r="BY150" i="1"/>
  <c r="BV150" i="1"/>
  <c r="BT150" i="1" a="1"/>
  <c r="BT150" i="1" s="1"/>
  <c r="CL149" i="1" a="1"/>
  <c r="CL149" i="1" s="1"/>
  <c r="CJ149" i="1" a="1"/>
  <c r="CJ149" i="1" s="1"/>
  <c r="CI149" i="1" a="1"/>
  <c r="CI149" i="1" s="1"/>
  <c r="CH149" i="1" a="1"/>
  <c r="CH149" i="1" s="1"/>
  <c r="CG149" i="1" a="1"/>
  <c r="CG149" i="1" s="1"/>
  <c r="CE149" i="1"/>
  <c r="CC149" i="1"/>
  <c r="CC149" i="1" a="1"/>
  <c r="BZ149" i="1"/>
  <c r="BY149" i="1"/>
  <c r="BV149" i="1"/>
  <c r="BT149" i="1" a="1"/>
  <c r="BT149" i="1" s="1"/>
  <c r="CL148" i="1" a="1"/>
  <c r="CL148" i="1" s="1"/>
  <c r="CJ148" i="1" a="1"/>
  <c r="CJ148" i="1" s="1"/>
  <c r="CH148" i="1" a="1"/>
  <c r="CH148" i="1" s="1"/>
  <c r="CG148" i="1" a="1"/>
  <c r="CG148" i="1" s="1"/>
  <c r="CE148" i="1"/>
  <c r="CC148" i="1"/>
  <c r="CI148" i="1" s="1" a="1"/>
  <c r="CI148" i="1" s="1"/>
  <c r="CC148" i="1" a="1"/>
  <c r="BZ148" i="1"/>
  <c r="BY148" i="1"/>
  <c r="BV148" i="1"/>
  <c r="BT148" i="1" a="1"/>
  <c r="BT148" i="1" s="1"/>
  <c r="CL147" i="1" a="1"/>
  <c r="CL147" i="1" s="1"/>
  <c r="CJ147" i="1" a="1"/>
  <c r="CJ147" i="1" s="1"/>
  <c r="CH147" i="1" a="1"/>
  <c r="CH147" i="1" s="1"/>
  <c r="CG147" i="1" a="1"/>
  <c r="CG147" i="1" s="1"/>
  <c r="CE147" i="1"/>
  <c r="CC147" i="1"/>
  <c r="CI147" i="1" s="1" a="1"/>
  <c r="CI147" i="1" s="1"/>
  <c r="CC147" i="1" a="1"/>
  <c r="BZ147" i="1"/>
  <c r="BY147" i="1"/>
  <c r="BV147" i="1"/>
  <c r="BT147" i="1" a="1"/>
  <c r="BT147" i="1" s="1"/>
  <c r="CL146" i="1" a="1"/>
  <c r="CL146" i="1" s="1"/>
  <c r="CJ146" i="1" a="1"/>
  <c r="CJ146" i="1" s="1"/>
  <c r="CH146" i="1" a="1"/>
  <c r="CH146" i="1" s="1"/>
  <c r="CG146" i="1" a="1"/>
  <c r="CG146" i="1" s="1"/>
  <c r="CE146" i="1"/>
  <c r="CC146" i="1"/>
  <c r="CI146" i="1" s="1" a="1"/>
  <c r="CI146" i="1" s="1"/>
  <c r="CC146" i="1" a="1"/>
  <c r="BZ146" i="1"/>
  <c r="BY146" i="1"/>
  <c r="BV146" i="1"/>
  <c r="BT146" i="1" a="1"/>
  <c r="BT146" i="1" s="1"/>
  <c r="CL145" i="1" a="1"/>
  <c r="CL145" i="1" s="1"/>
  <c r="CJ145" i="1" a="1"/>
  <c r="CJ145" i="1" s="1"/>
  <c r="CH145" i="1" a="1"/>
  <c r="CH145" i="1" s="1"/>
  <c r="CG145" i="1" a="1"/>
  <c r="CG145" i="1" s="1"/>
  <c r="CE145" i="1"/>
  <c r="CC145" i="1"/>
  <c r="CI145" i="1" s="1" a="1"/>
  <c r="CI145" i="1" s="1"/>
  <c r="CC145" i="1" a="1"/>
  <c r="BZ145" i="1"/>
  <c r="BY145" i="1"/>
  <c r="BV145" i="1"/>
  <c r="BT145" i="1" a="1"/>
  <c r="BT145" i="1" s="1"/>
  <c r="CL144" i="1" a="1"/>
  <c r="CL144" i="1" s="1"/>
  <c r="CJ144" i="1" a="1"/>
  <c r="CJ144" i="1" s="1"/>
  <c r="CH144" i="1" a="1"/>
  <c r="CH144" i="1" s="1"/>
  <c r="CG144" i="1" a="1"/>
  <c r="CG144" i="1" s="1"/>
  <c r="CE144" i="1"/>
  <c r="CC144" i="1"/>
  <c r="CI144" i="1" s="1" a="1"/>
  <c r="CI144" i="1" s="1"/>
  <c r="CC144" i="1" a="1"/>
  <c r="BZ144" i="1"/>
  <c r="BY144" i="1"/>
  <c r="BV144" i="1"/>
  <c r="BT144" i="1" a="1"/>
  <c r="BT144" i="1" s="1"/>
  <c r="CL143" i="1" a="1"/>
  <c r="CL143" i="1" s="1"/>
  <c r="CJ143" i="1" a="1"/>
  <c r="CJ143" i="1" s="1"/>
  <c r="CH143" i="1" a="1"/>
  <c r="CH143" i="1" s="1"/>
  <c r="CG143" i="1" a="1"/>
  <c r="CG143" i="1" s="1"/>
  <c r="CE143" i="1"/>
  <c r="CC143" i="1"/>
  <c r="CI143" i="1" s="1" a="1"/>
  <c r="CI143" i="1" s="1"/>
  <c r="CC143" i="1" a="1"/>
  <c r="BZ143" i="1"/>
  <c r="BY143" i="1"/>
  <c r="BV143" i="1"/>
  <c r="BT143" i="1" a="1"/>
  <c r="BT143" i="1" s="1"/>
  <c r="CL142" i="1" a="1"/>
  <c r="CL142" i="1" s="1"/>
  <c r="CJ142" i="1" a="1"/>
  <c r="CJ142" i="1" s="1"/>
  <c r="CH142" i="1" a="1"/>
  <c r="CH142" i="1" s="1"/>
  <c r="CG142" i="1" a="1"/>
  <c r="CG142" i="1" s="1"/>
  <c r="CE142" i="1"/>
  <c r="CC142" i="1"/>
  <c r="CI142" i="1" s="1" a="1"/>
  <c r="CI142" i="1" s="1"/>
  <c r="CC142" i="1" a="1"/>
  <c r="BZ142" i="1"/>
  <c r="BY142" i="1"/>
  <c r="BV142" i="1"/>
  <c r="BT142" i="1" a="1"/>
  <c r="BT142" i="1" s="1"/>
  <c r="CL141" i="1" a="1"/>
  <c r="CL141" i="1" s="1"/>
  <c r="CJ141" i="1" a="1"/>
  <c r="CJ141" i="1" s="1"/>
  <c r="CH141" i="1" a="1"/>
  <c r="CH141" i="1" s="1"/>
  <c r="CG141" i="1" a="1"/>
  <c r="CG141" i="1" s="1"/>
  <c r="CE141" i="1"/>
  <c r="CC141" i="1"/>
  <c r="CI141" i="1" s="1" a="1"/>
  <c r="CI141" i="1" s="1"/>
  <c r="CC141" i="1" a="1"/>
  <c r="BZ141" i="1"/>
  <c r="BY141" i="1"/>
  <c r="BV141" i="1"/>
  <c r="BT141" i="1" a="1"/>
  <c r="BT141" i="1" s="1"/>
  <c r="CL140" i="1" a="1"/>
  <c r="CL140" i="1" s="1"/>
  <c r="CJ140" i="1" a="1"/>
  <c r="CJ140" i="1" s="1"/>
  <c r="CH140" i="1" a="1"/>
  <c r="CH140" i="1" s="1"/>
  <c r="CG140" i="1" a="1"/>
  <c r="CG140" i="1" s="1"/>
  <c r="CE140" i="1"/>
  <c r="CC140" i="1"/>
  <c r="CI140" i="1" s="1" a="1"/>
  <c r="CI140" i="1" s="1"/>
  <c r="CC140" i="1" a="1"/>
  <c r="BZ140" i="1"/>
  <c r="BY140" i="1"/>
  <c r="BV140" i="1"/>
  <c r="BT140" i="1" a="1"/>
  <c r="BT140" i="1" s="1"/>
  <c r="CL139" i="1" a="1"/>
  <c r="CL139" i="1" s="1"/>
  <c r="CJ139" i="1" a="1"/>
  <c r="CJ139" i="1" s="1"/>
  <c r="CH139" i="1" a="1"/>
  <c r="CH139" i="1" s="1"/>
  <c r="CG139" i="1" a="1"/>
  <c r="CG139" i="1" s="1"/>
  <c r="CE139" i="1"/>
  <c r="CC139" i="1"/>
  <c r="CI139" i="1" s="1" a="1"/>
  <c r="CI139" i="1" s="1"/>
  <c r="CC139" i="1" a="1"/>
  <c r="BZ139" i="1"/>
  <c r="BY139" i="1"/>
  <c r="BV139" i="1"/>
  <c r="BT139" i="1" a="1"/>
  <c r="BT139" i="1" s="1"/>
  <c r="CL138" i="1" a="1"/>
  <c r="CL138" i="1" s="1"/>
  <c r="CJ138" i="1" a="1"/>
  <c r="CJ138" i="1" s="1"/>
  <c r="CH138" i="1" a="1"/>
  <c r="CH138" i="1" s="1"/>
  <c r="CG138" i="1" a="1"/>
  <c r="CG138" i="1" s="1"/>
  <c r="CE138" i="1"/>
  <c r="CC138" i="1"/>
  <c r="CI138" i="1" s="1" a="1"/>
  <c r="CI138" i="1" s="1"/>
  <c r="CC138" i="1" a="1"/>
  <c r="BZ138" i="1"/>
  <c r="BY138" i="1"/>
  <c r="BV138" i="1"/>
  <c r="BT138" i="1" a="1"/>
  <c r="BT138" i="1" s="1"/>
  <c r="CL137" i="1" a="1"/>
  <c r="CL137" i="1" s="1"/>
  <c r="CJ137" i="1" a="1"/>
  <c r="CJ137" i="1" s="1"/>
  <c r="CH137" i="1" a="1"/>
  <c r="CH137" i="1" s="1"/>
  <c r="CG137" i="1" a="1"/>
  <c r="CG137" i="1" s="1"/>
  <c r="CE137" i="1"/>
  <c r="CC137" i="1"/>
  <c r="CI137" i="1" s="1" a="1"/>
  <c r="CI137" i="1" s="1"/>
  <c r="CC137" i="1" a="1"/>
  <c r="BZ137" i="1"/>
  <c r="BY137" i="1"/>
  <c r="BV137" i="1"/>
  <c r="BT137" i="1" a="1"/>
  <c r="BT137" i="1" s="1"/>
  <c r="CL136" i="1" a="1"/>
  <c r="CL136" i="1" s="1"/>
  <c r="CJ136" i="1" a="1"/>
  <c r="CJ136" i="1" s="1"/>
  <c r="CH136" i="1" a="1"/>
  <c r="CH136" i="1" s="1"/>
  <c r="CG136" i="1" a="1"/>
  <c r="CG136" i="1" s="1"/>
  <c r="CE136" i="1"/>
  <c r="CC136" i="1"/>
  <c r="CI136" i="1" s="1" a="1"/>
  <c r="CI136" i="1" s="1"/>
  <c r="CC136" i="1" a="1"/>
  <c r="BZ136" i="1"/>
  <c r="BY136" i="1"/>
  <c r="BV136" i="1"/>
  <c r="BT136" i="1" a="1"/>
  <c r="BT136" i="1" s="1"/>
  <c r="CL135" i="1" a="1"/>
  <c r="CL135" i="1" s="1"/>
  <c r="CJ135" i="1" a="1"/>
  <c r="CJ135" i="1" s="1"/>
  <c r="CH135" i="1" a="1"/>
  <c r="CH135" i="1" s="1"/>
  <c r="CG135" i="1" a="1"/>
  <c r="CG135" i="1" s="1"/>
  <c r="CE135" i="1"/>
  <c r="CC135" i="1"/>
  <c r="CI135" i="1" s="1" a="1"/>
  <c r="CI135" i="1" s="1"/>
  <c r="CC135" i="1" a="1"/>
  <c r="BZ135" i="1"/>
  <c r="BY135" i="1"/>
  <c r="BV135" i="1"/>
  <c r="BT135" i="1" a="1"/>
  <c r="BT135" i="1" s="1"/>
  <c r="CL134" i="1" a="1"/>
  <c r="CL134" i="1" s="1"/>
  <c r="CJ134" i="1" a="1"/>
  <c r="CJ134" i="1" s="1"/>
  <c r="CH134" i="1" a="1"/>
  <c r="CH134" i="1" s="1"/>
  <c r="CG134" i="1" a="1"/>
  <c r="CG134" i="1" s="1"/>
  <c r="CE134" i="1"/>
  <c r="CC134" i="1"/>
  <c r="CI134" i="1" s="1" a="1"/>
  <c r="CI134" i="1" s="1"/>
  <c r="CC134" i="1" a="1"/>
  <c r="BZ134" i="1"/>
  <c r="BY134" i="1"/>
  <c r="BV134" i="1"/>
  <c r="BT134" i="1" a="1"/>
  <c r="BT134" i="1" s="1"/>
  <c r="CL133" i="1" a="1"/>
  <c r="CL133" i="1" s="1"/>
  <c r="CJ133" i="1" a="1"/>
  <c r="CJ133" i="1" s="1"/>
  <c r="CH133" i="1" a="1"/>
  <c r="CH133" i="1" s="1"/>
  <c r="CG133" i="1" a="1"/>
  <c r="CG133" i="1" s="1"/>
  <c r="CE133" i="1"/>
  <c r="CC133" i="1"/>
  <c r="CI133" i="1" s="1" a="1"/>
  <c r="CI133" i="1" s="1"/>
  <c r="CC133" i="1" a="1"/>
  <c r="BZ133" i="1"/>
  <c r="BY133" i="1"/>
  <c r="BV133" i="1"/>
  <c r="BT133" i="1" a="1"/>
  <c r="BT133" i="1" s="1"/>
  <c r="CL132" i="1" a="1"/>
  <c r="CL132" i="1" s="1"/>
  <c r="CJ132" i="1" a="1"/>
  <c r="CJ132" i="1" s="1"/>
  <c r="CH132" i="1" a="1"/>
  <c r="CH132" i="1" s="1"/>
  <c r="CG132" i="1" a="1"/>
  <c r="CG132" i="1" s="1"/>
  <c r="CE132" i="1"/>
  <c r="CC132" i="1"/>
  <c r="CI132" i="1" s="1" a="1"/>
  <c r="CI132" i="1" s="1"/>
  <c r="CC132" i="1" a="1"/>
  <c r="BZ132" i="1"/>
  <c r="BY132" i="1"/>
  <c r="BV132" i="1"/>
  <c r="BT132" i="1" a="1"/>
  <c r="BT132" i="1" s="1"/>
  <c r="CL131" i="1" a="1"/>
  <c r="CL131" i="1" s="1"/>
  <c r="CJ131" i="1" a="1"/>
  <c r="CJ131" i="1" s="1"/>
  <c r="CH131" i="1" a="1"/>
  <c r="CH131" i="1" s="1"/>
  <c r="CG131" i="1" a="1"/>
  <c r="CG131" i="1" s="1"/>
  <c r="CE131" i="1"/>
  <c r="CC131" i="1"/>
  <c r="CI131" i="1" s="1" a="1"/>
  <c r="CI131" i="1" s="1"/>
  <c r="CC131" i="1" a="1"/>
  <c r="BZ131" i="1"/>
  <c r="BY131" i="1"/>
  <c r="BV131" i="1"/>
  <c r="BT131" i="1" a="1"/>
  <c r="BT131" i="1" s="1"/>
  <c r="CL130" i="1" a="1"/>
  <c r="CL130" i="1" s="1"/>
  <c r="CJ130" i="1" a="1"/>
  <c r="CJ130" i="1" s="1"/>
  <c r="CH130" i="1" a="1"/>
  <c r="CH130" i="1" s="1"/>
  <c r="CG130" i="1" a="1"/>
  <c r="CG130" i="1" s="1"/>
  <c r="CE130" i="1"/>
  <c r="CC130" i="1"/>
  <c r="CI130" i="1" s="1" a="1"/>
  <c r="CI130" i="1" s="1"/>
  <c r="CC130" i="1" a="1"/>
  <c r="BZ130" i="1"/>
  <c r="BY130" i="1"/>
  <c r="BV130" i="1"/>
  <c r="BT130" i="1" a="1"/>
  <c r="BT130" i="1" s="1"/>
  <c r="CL129" i="1" a="1"/>
  <c r="CL129" i="1" s="1"/>
  <c r="CJ129" i="1" a="1"/>
  <c r="CJ129" i="1" s="1"/>
  <c r="CH129" i="1" a="1"/>
  <c r="CH129" i="1" s="1"/>
  <c r="CG129" i="1" a="1"/>
  <c r="CG129" i="1" s="1"/>
  <c r="CE129" i="1"/>
  <c r="CC129" i="1"/>
  <c r="CI129" i="1" s="1" a="1"/>
  <c r="CI129" i="1" s="1"/>
  <c r="CC129" i="1" a="1"/>
  <c r="BZ129" i="1"/>
  <c r="BY129" i="1"/>
  <c r="BV129" i="1"/>
  <c r="BT129" i="1" a="1"/>
  <c r="BT129" i="1" s="1"/>
  <c r="CL128" i="1" a="1"/>
  <c r="CL128" i="1" s="1"/>
  <c r="CJ128" i="1" a="1"/>
  <c r="CJ128" i="1" s="1"/>
  <c r="CH128" i="1" a="1"/>
  <c r="CH128" i="1" s="1"/>
  <c r="CG128" i="1" a="1"/>
  <c r="CG128" i="1" s="1"/>
  <c r="CE128" i="1"/>
  <c r="CC128" i="1"/>
  <c r="CI128" i="1" s="1" a="1"/>
  <c r="CI128" i="1" s="1"/>
  <c r="CC128" i="1" a="1"/>
  <c r="BZ128" i="1"/>
  <c r="BY128" i="1"/>
  <c r="BV128" i="1"/>
  <c r="BT128" i="1" a="1"/>
  <c r="BT128" i="1" s="1"/>
  <c r="CL127" i="1" a="1"/>
  <c r="CL127" i="1" s="1"/>
  <c r="CJ127" i="1" a="1"/>
  <c r="CJ127" i="1" s="1"/>
  <c r="CH127" i="1" a="1"/>
  <c r="CH127" i="1" s="1"/>
  <c r="CG127" i="1" a="1"/>
  <c r="CG127" i="1" s="1"/>
  <c r="CE127" i="1"/>
  <c r="CC127" i="1"/>
  <c r="CI127" i="1" s="1" a="1"/>
  <c r="CI127" i="1" s="1"/>
  <c r="CC127" i="1" a="1"/>
  <c r="BZ127" i="1"/>
  <c r="BY127" i="1"/>
  <c r="BV127" i="1"/>
  <c r="BT127" i="1" a="1"/>
  <c r="BT127" i="1" s="1"/>
  <c r="CL126" i="1" a="1"/>
  <c r="CL126" i="1" s="1"/>
  <c r="CJ126" i="1" a="1"/>
  <c r="CJ126" i="1" s="1"/>
  <c r="CH126" i="1" a="1"/>
  <c r="CH126" i="1" s="1"/>
  <c r="CG126" i="1" a="1"/>
  <c r="CG126" i="1" s="1"/>
  <c r="CE126" i="1"/>
  <c r="CC126" i="1"/>
  <c r="CI126" i="1" s="1" a="1"/>
  <c r="CI126" i="1" s="1"/>
  <c r="CC126" i="1" a="1"/>
  <c r="BZ126" i="1"/>
  <c r="BY126" i="1"/>
  <c r="BV126" i="1"/>
  <c r="BT126" i="1" a="1"/>
  <c r="BT126" i="1" s="1"/>
  <c r="CL125" i="1" a="1"/>
  <c r="CL125" i="1" s="1"/>
  <c r="CJ125" i="1" a="1"/>
  <c r="CJ125" i="1" s="1"/>
  <c r="CH125" i="1" a="1"/>
  <c r="CH125" i="1" s="1"/>
  <c r="CG125" i="1" a="1"/>
  <c r="CG125" i="1" s="1"/>
  <c r="CE125" i="1"/>
  <c r="CC125" i="1"/>
  <c r="CI125" i="1" s="1" a="1"/>
  <c r="CI125" i="1" s="1"/>
  <c r="CC125" i="1" a="1"/>
  <c r="BZ125" i="1"/>
  <c r="BY125" i="1"/>
  <c r="BV125" i="1"/>
  <c r="BT125" i="1" a="1"/>
  <c r="BT125" i="1" s="1"/>
  <c r="CL124" i="1" a="1"/>
  <c r="CL124" i="1" s="1"/>
  <c r="CJ124" i="1" a="1"/>
  <c r="CJ124" i="1" s="1"/>
  <c r="CH124" i="1" a="1"/>
  <c r="CH124" i="1" s="1"/>
  <c r="CG124" i="1" a="1"/>
  <c r="CG124" i="1" s="1"/>
  <c r="CE124" i="1"/>
  <c r="CC124" i="1"/>
  <c r="CI124" i="1" s="1" a="1"/>
  <c r="CI124" i="1" s="1"/>
  <c r="CC124" i="1" a="1"/>
  <c r="BZ124" i="1"/>
  <c r="BY124" i="1"/>
  <c r="BV124" i="1"/>
  <c r="BT124" i="1" a="1"/>
  <c r="BT124" i="1" s="1"/>
  <c r="CL123" i="1" a="1"/>
  <c r="CL123" i="1" s="1"/>
  <c r="CJ123" i="1" a="1"/>
  <c r="CJ123" i="1" s="1"/>
  <c r="CH123" i="1" a="1"/>
  <c r="CH123" i="1" s="1"/>
  <c r="CG123" i="1" a="1"/>
  <c r="CG123" i="1" s="1"/>
  <c r="CE123" i="1"/>
  <c r="CC123" i="1"/>
  <c r="CI123" i="1" s="1" a="1"/>
  <c r="CI123" i="1" s="1"/>
  <c r="CC123" i="1" a="1"/>
  <c r="BZ123" i="1"/>
  <c r="BY123" i="1"/>
  <c r="BV123" i="1"/>
  <c r="BT123" i="1" a="1"/>
  <c r="BT123" i="1" s="1"/>
  <c r="CL122" i="1" a="1"/>
  <c r="CL122" i="1" s="1"/>
  <c r="CJ122" i="1" a="1"/>
  <c r="CJ122" i="1" s="1"/>
  <c r="CH122" i="1" a="1"/>
  <c r="CH122" i="1" s="1"/>
  <c r="CG122" i="1" a="1"/>
  <c r="CG122" i="1" s="1"/>
  <c r="CE122" i="1"/>
  <c r="CC122" i="1"/>
  <c r="CI122" i="1" s="1" a="1"/>
  <c r="CI122" i="1" s="1"/>
  <c r="CC122" i="1" a="1"/>
  <c r="BZ122" i="1"/>
  <c r="BY122" i="1"/>
  <c r="BV122" i="1"/>
  <c r="BT122" i="1" a="1"/>
  <c r="BT122" i="1" s="1"/>
  <c r="CL121" i="1" a="1"/>
  <c r="CL121" i="1" s="1"/>
  <c r="CJ121" i="1" a="1"/>
  <c r="CJ121" i="1" s="1"/>
  <c r="CH121" i="1" a="1"/>
  <c r="CH121" i="1" s="1"/>
  <c r="CG121" i="1" a="1"/>
  <c r="CG121" i="1" s="1"/>
  <c r="CE121" i="1"/>
  <c r="CC121" i="1"/>
  <c r="CI121" i="1" s="1" a="1"/>
  <c r="CI121" i="1" s="1"/>
  <c r="CC121" i="1" a="1"/>
  <c r="BZ121" i="1"/>
  <c r="BY121" i="1"/>
  <c r="BV121" i="1"/>
  <c r="BT121" i="1" a="1"/>
  <c r="BT121" i="1" s="1"/>
  <c r="CL120" i="1" a="1"/>
  <c r="CL120" i="1" s="1"/>
  <c r="CJ120" i="1" a="1"/>
  <c r="CJ120" i="1" s="1"/>
  <c r="CH120" i="1" a="1"/>
  <c r="CH120" i="1" s="1"/>
  <c r="CG120" i="1" a="1"/>
  <c r="CG120" i="1" s="1"/>
  <c r="CE120" i="1"/>
  <c r="CC120" i="1"/>
  <c r="CI120" i="1" s="1" a="1"/>
  <c r="CI120" i="1" s="1"/>
  <c r="CC120" i="1" a="1"/>
  <c r="BZ120" i="1"/>
  <c r="BY120" i="1"/>
  <c r="BV120" i="1"/>
  <c r="BT120" i="1" a="1"/>
  <c r="BT120" i="1" s="1"/>
  <c r="CL119" i="1" a="1"/>
  <c r="CL119" i="1" s="1"/>
  <c r="CJ119" i="1" a="1"/>
  <c r="CJ119" i="1" s="1"/>
  <c r="CH119" i="1" a="1"/>
  <c r="CH119" i="1" s="1"/>
  <c r="CG119" i="1" a="1"/>
  <c r="CG119" i="1" s="1"/>
  <c r="CE119" i="1"/>
  <c r="CC119" i="1"/>
  <c r="CI119" i="1" s="1" a="1"/>
  <c r="CI119" i="1" s="1"/>
  <c r="CC119" i="1" a="1"/>
  <c r="BZ119" i="1"/>
  <c r="BY119" i="1"/>
  <c r="BV119" i="1"/>
  <c r="BT119" i="1" a="1"/>
  <c r="BT119" i="1" s="1"/>
  <c r="CL118" i="1" a="1"/>
  <c r="CL118" i="1" s="1"/>
  <c r="CJ118" i="1" a="1"/>
  <c r="CJ118" i="1" s="1"/>
  <c r="CH118" i="1" a="1"/>
  <c r="CH118" i="1" s="1"/>
  <c r="CG118" i="1" a="1"/>
  <c r="CG118" i="1" s="1"/>
  <c r="CE118" i="1"/>
  <c r="CC118" i="1"/>
  <c r="CI118" i="1" s="1" a="1"/>
  <c r="CI118" i="1" s="1"/>
  <c r="CC118" i="1" a="1"/>
  <c r="BZ118" i="1"/>
  <c r="BY118" i="1"/>
  <c r="BV118" i="1"/>
  <c r="BT118" i="1" a="1"/>
  <c r="BT118" i="1" s="1"/>
  <c r="CL117" i="1" a="1"/>
  <c r="CL117" i="1" s="1"/>
  <c r="CJ117" i="1" a="1"/>
  <c r="CJ117" i="1" s="1"/>
  <c r="CH117" i="1" a="1"/>
  <c r="CH117" i="1" s="1"/>
  <c r="CG117" i="1" a="1"/>
  <c r="CG117" i="1" s="1"/>
  <c r="CE117" i="1"/>
  <c r="CC117" i="1"/>
  <c r="CI117" i="1" s="1" a="1"/>
  <c r="CI117" i="1" s="1"/>
  <c r="CC117" i="1" a="1"/>
  <c r="BZ117" i="1"/>
  <c r="BY117" i="1"/>
  <c r="BV117" i="1"/>
  <c r="BT117" i="1" a="1"/>
  <c r="BT117" i="1" s="1"/>
  <c r="CL116" i="1" a="1"/>
  <c r="CL116" i="1" s="1"/>
  <c r="CJ116" i="1" a="1"/>
  <c r="CJ116" i="1" s="1"/>
  <c r="CH116" i="1" a="1"/>
  <c r="CH116" i="1" s="1"/>
  <c r="CG116" i="1" a="1"/>
  <c r="CG116" i="1" s="1"/>
  <c r="CE116" i="1"/>
  <c r="CC116" i="1"/>
  <c r="CI116" i="1" s="1" a="1"/>
  <c r="CI116" i="1" s="1"/>
  <c r="CC116" i="1" a="1"/>
  <c r="BZ116" i="1"/>
  <c r="BY116" i="1"/>
  <c r="BV116" i="1"/>
  <c r="BT116" i="1" a="1"/>
  <c r="BT116" i="1" s="1"/>
  <c r="CL115" i="1" a="1"/>
  <c r="CL115" i="1" s="1"/>
  <c r="CJ115" i="1" a="1"/>
  <c r="CJ115" i="1" s="1"/>
  <c r="CH115" i="1" a="1"/>
  <c r="CH115" i="1" s="1"/>
  <c r="CG115" i="1" a="1"/>
  <c r="CG115" i="1" s="1"/>
  <c r="CE115" i="1"/>
  <c r="CC115" i="1"/>
  <c r="CI115" i="1" s="1" a="1"/>
  <c r="CI115" i="1" s="1"/>
  <c r="CC115" i="1" a="1"/>
  <c r="BZ115" i="1"/>
  <c r="BY115" i="1"/>
  <c r="BV115" i="1"/>
  <c r="BT115" i="1" a="1"/>
  <c r="BT115" i="1" s="1"/>
  <c r="CL114" i="1" a="1"/>
  <c r="CL114" i="1" s="1"/>
  <c r="CJ114" i="1" a="1"/>
  <c r="CJ114" i="1" s="1"/>
  <c r="CH114" i="1" a="1"/>
  <c r="CH114" i="1" s="1"/>
  <c r="CG114" i="1" a="1"/>
  <c r="CG114" i="1" s="1"/>
  <c r="CE114" i="1"/>
  <c r="CC114" i="1"/>
  <c r="CI114" i="1" s="1" a="1"/>
  <c r="CI114" i="1" s="1"/>
  <c r="CC114" i="1" a="1"/>
  <c r="BZ114" i="1"/>
  <c r="BY114" i="1"/>
  <c r="BV114" i="1"/>
  <c r="BT114" i="1" a="1"/>
  <c r="BT114" i="1" s="1"/>
  <c r="CL113" i="1" a="1"/>
  <c r="CL113" i="1" s="1"/>
  <c r="CJ113" i="1" a="1"/>
  <c r="CJ113" i="1" s="1"/>
  <c r="CH113" i="1" a="1"/>
  <c r="CH113" i="1" s="1"/>
  <c r="CG113" i="1" a="1"/>
  <c r="CG113" i="1" s="1"/>
  <c r="CE113" i="1"/>
  <c r="CC113" i="1"/>
  <c r="CI113" i="1" s="1" a="1"/>
  <c r="CI113" i="1" s="1"/>
  <c r="CC113" i="1" a="1"/>
  <c r="BZ113" i="1"/>
  <c r="BY113" i="1"/>
  <c r="BV113" i="1"/>
  <c r="BT113" i="1" a="1"/>
  <c r="BT113" i="1" s="1"/>
  <c r="CL112" i="1" a="1"/>
  <c r="CL112" i="1" s="1"/>
  <c r="CJ112" i="1" a="1"/>
  <c r="CJ112" i="1" s="1"/>
  <c r="CH112" i="1" a="1"/>
  <c r="CH112" i="1" s="1"/>
  <c r="CG112" i="1" a="1"/>
  <c r="CG112" i="1" s="1"/>
  <c r="CE112" i="1"/>
  <c r="CC112" i="1"/>
  <c r="CI112" i="1" s="1" a="1"/>
  <c r="CI112" i="1" s="1"/>
  <c r="CC112" i="1" a="1"/>
  <c r="BZ112" i="1"/>
  <c r="BY112" i="1"/>
  <c r="BV112" i="1"/>
  <c r="BT112" i="1" a="1"/>
  <c r="BT112" i="1" s="1"/>
  <c r="CL111" i="1" a="1"/>
  <c r="CL111" i="1" s="1"/>
  <c r="CJ111" i="1" a="1"/>
  <c r="CJ111" i="1" s="1"/>
  <c r="CH111" i="1" a="1"/>
  <c r="CH111" i="1" s="1"/>
  <c r="CG111" i="1" a="1"/>
  <c r="CG111" i="1" s="1"/>
  <c r="CE111" i="1"/>
  <c r="CC111" i="1"/>
  <c r="CI111" i="1" s="1" a="1"/>
  <c r="CI111" i="1" s="1"/>
  <c r="CC111" i="1" a="1"/>
  <c r="BZ111" i="1"/>
  <c r="BY111" i="1"/>
  <c r="BV111" i="1"/>
  <c r="BT111" i="1" a="1"/>
  <c r="BT111" i="1" s="1"/>
  <c r="CL110" i="1" a="1"/>
  <c r="CL110" i="1" s="1"/>
  <c r="CJ110" i="1" a="1"/>
  <c r="CJ110" i="1" s="1"/>
  <c r="CH110" i="1" a="1"/>
  <c r="CH110" i="1" s="1"/>
  <c r="CG110" i="1" a="1"/>
  <c r="CG110" i="1" s="1"/>
  <c r="CE110" i="1"/>
  <c r="CC110" i="1"/>
  <c r="CI110" i="1" s="1" a="1"/>
  <c r="CI110" i="1" s="1"/>
  <c r="CC110" i="1" a="1"/>
  <c r="BZ110" i="1"/>
  <c r="BY110" i="1"/>
  <c r="BV110" i="1"/>
  <c r="BT110" i="1" a="1"/>
  <c r="BT110" i="1" s="1"/>
  <c r="CL109" i="1" a="1"/>
  <c r="CL109" i="1" s="1"/>
  <c r="CJ109" i="1" a="1"/>
  <c r="CJ109" i="1" s="1"/>
  <c r="CH109" i="1" a="1"/>
  <c r="CH109" i="1" s="1"/>
  <c r="CG109" i="1" a="1"/>
  <c r="CG109" i="1" s="1"/>
  <c r="CE109" i="1"/>
  <c r="CC109" i="1"/>
  <c r="CI109" i="1" s="1" a="1"/>
  <c r="CI109" i="1" s="1"/>
  <c r="CC109" i="1" a="1"/>
  <c r="BZ109" i="1"/>
  <c r="BY109" i="1"/>
  <c r="BV109" i="1"/>
  <c r="BT109" i="1" a="1"/>
  <c r="BT109" i="1" s="1"/>
  <c r="CL108" i="1" a="1"/>
  <c r="CL108" i="1" s="1"/>
  <c r="CJ108" i="1" a="1"/>
  <c r="CJ108" i="1" s="1"/>
  <c r="CH108" i="1" a="1"/>
  <c r="CH108" i="1" s="1"/>
  <c r="CG108" i="1" a="1"/>
  <c r="CG108" i="1" s="1"/>
  <c r="CE108" i="1"/>
  <c r="CC108" i="1"/>
  <c r="CI108" i="1" s="1" a="1"/>
  <c r="CI108" i="1" s="1"/>
  <c r="CC108" i="1" a="1"/>
  <c r="BZ108" i="1"/>
  <c r="BY108" i="1"/>
  <c r="BV108" i="1"/>
  <c r="BT108" i="1" a="1"/>
  <c r="BT108" i="1" s="1"/>
  <c r="CL107" i="1" a="1"/>
  <c r="CL107" i="1" s="1"/>
  <c r="CJ107" i="1" a="1"/>
  <c r="CJ107" i="1" s="1"/>
  <c r="CH107" i="1" a="1"/>
  <c r="CH107" i="1" s="1"/>
  <c r="CG107" i="1" a="1"/>
  <c r="CG107" i="1" s="1"/>
  <c r="CE107" i="1"/>
  <c r="CC107" i="1"/>
  <c r="CI107" i="1" s="1" a="1"/>
  <c r="CI107" i="1" s="1"/>
  <c r="CC107" i="1" a="1"/>
  <c r="BZ107" i="1"/>
  <c r="BY107" i="1"/>
  <c r="BV107" i="1"/>
  <c r="BT107" i="1" a="1"/>
  <c r="BT107" i="1" s="1"/>
  <c r="CL106" i="1" a="1"/>
  <c r="CL106" i="1" s="1"/>
  <c r="CJ106" i="1" a="1"/>
  <c r="CJ106" i="1" s="1"/>
  <c r="CH106" i="1" a="1"/>
  <c r="CH106" i="1" s="1"/>
  <c r="CG106" i="1" a="1"/>
  <c r="CG106" i="1" s="1"/>
  <c r="CE106" i="1"/>
  <c r="CC106" i="1"/>
  <c r="CI106" i="1" s="1" a="1"/>
  <c r="CI106" i="1" s="1"/>
  <c r="CC106" i="1" a="1"/>
  <c r="BZ106" i="1"/>
  <c r="BY106" i="1"/>
  <c r="BV106" i="1"/>
  <c r="BT106" i="1" a="1"/>
  <c r="BT106" i="1" s="1"/>
  <c r="CL105" i="1" a="1"/>
  <c r="CL105" i="1" s="1"/>
  <c r="CJ105" i="1" a="1"/>
  <c r="CJ105" i="1" s="1"/>
  <c r="CH105" i="1" a="1"/>
  <c r="CH105" i="1" s="1"/>
  <c r="CG105" i="1" a="1"/>
  <c r="CG105" i="1" s="1"/>
  <c r="CE105" i="1"/>
  <c r="CC105" i="1"/>
  <c r="CI105" i="1" s="1" a="1"/>
  <c r="CI105" i="1" s="1"/>
  <c r="CC105" i="1" a="1"/>
  <c r="BZ105" i="1"/>
  <c r="BY105" i="1"/>
  <c r="BV105" i="1"/>
  <c r="BT105" i="1" a="1"/>
  <c r="BT105" i="1" s="1"/>
  <c r="CL104" i="1" a="1"/>
  <c r="CL104" i="1" s="1"/>
  <c r="CJ104" i="1" a="1"/>
  <c r="CJ104" i="1" s="1"/>
  <c r="CH104" i="1" a="1"/>
  <c r="CH104" i="1" s="1"/>
  <c r="CG104" i="1" a="1"/>
  <c r="CG104" i="1" s="1"/>
  <c r="CE104" i="1"/>
  <c r="CC104" i="1"/>
  <c r="CI104" i="1" s="1" a="1"/>
  <c r="CI104" i="1" s="1"/>
  <c r="CC104" i="1" a="1"/>
  <c r="BZ104" i="1"/>
  <c r="BY104" i="1"/>
  <c r="BV104" i="1"/>
  <c r="BT104" i="1" a="1"/>
  <c r="BT104" i="1" s="1"/>
  <c r="CL103" i="1" a="1"/>
  <c r="CL103" i="1" s="1"/>
  <c r="CJ103" i="1" a="1"/>
  <c r="CJ103" i="1" s="1"/>
  <c r="CH103" i="1" a="1"/>
  <c r="CH103" i="1" s="1"/>
  <c r="CG103" i="1" a="1"/>
  <c r="CG103" i="1" s="1"/>
  <c r="CE103" i="1"/>
  <c r="CC103" i="1"/>
  <c r="CI103" i="1" s="1" a="1"/>
  <c r="CI103" i="1" s="1"/>
  <c r="CC103" i="1" a="1"/>
  <c r="BZ103" i="1"/>
  <c r="BY103" i="1"/>
  <c r="BV103" i="1"/>
  <c r="BT103" i="1" a="1"/>
  <c r="BT103" i="1" s="1"/>
  <c r="CL102" i="1" a="1"/>
  <c r="CL102" i="1" s="1"/>
  <c r="CJ102" i="1" a="1"/>
  <c r="CJ102" i="1" s="1"/>
  <c r="CH102" i="1" a="1"/>
  <c r="CH102" i="1" s="1"/>
  <c r="CG102" i="1" a="1"/>
  <c r="CG102" i="1" s="1"/>
  <c r="CE102" i="1"/>
  <c r="CC102" i="1"/>
  <c r="CI102" i="1" s="1" a="1"/>
  <c r="CI102" i="1" s="1"/>
  <c r="CC102" i="1" a="1"/>
  <c r="BZ102" i="1"/>
  <c r="BY102" i="1"/>
  <c r="BV102" i="1"/>
  <c r="BT102" i="1" a="1"/>
  <c r="BT102" i="1" s="1"/>
  <c r="CL101" i="1" a="1"/>
  <c r="CL101" i="1" s="1"/>
  <c r="CJ101" i="1" a="1"/>
  <c r="CJ101" i="1" s="1"/>
  <c r="CH101" i="1" a="1"/>
  <c r="CH101" i="1" s="1"/>
  <c r="CG101" i="1" a="1"/>
  <c r="CG101" i="1" s="1"/>
  <c r="CE101" i="1"/>
  <c r="CC101" i="1"/>
  <c r="CI101" i="1" s="1" a="1"/>
  <c r="CI101" i="1" s="1"/>
  <c r="CC101" i="1" a="1"/>
  <c r="BZ101" i="1"/>
  <c r="BY101" i="1"/>
  <c r="BV101" i="1"/>
  <c r="BT101" i="1" a="1"/>
  <c r="BT101" i="1" s="1"/>
  <c r="CL100" i="1" a="1"/>
  <c r="CL100" i="1" s="1"/>
  <c r="CJ100" i="1" a="1"/>
  <c r="CJ100" i="1" s="1"/>
  <c r="CH100" i="1" a="1"/>
  <c r="CH100" i="1" s="1"/>
  <c r="CG100" i="1" a="1"/>
  <c r="CG100" i="1" s="1"/>
  <c r="CE100" i="1"/>
  <c r="CC100" i="1"/>
  <c r="CI100" i="1" s="1" a="1"/>
  <c r="CI100" i="1" s="1"/>
  <c r="CC100" i="1" a="1"/>
  <c r="BZ100" i="1"/>
  <c r="BY100" i="1"/>
  <c r="BV100" i="1"/>
  <c r="BT100" i="1" a="1"/>
  <c r="BT100" i="1" s="1"/>
  <c r="CL99" i="1" a="1"/>
  <c r="CL99" i="1" s="1"/>
  <c r="CJ99" i="1" a="1"/>
  <c r="CJ99" i="1" s="1"/>
  <c r="CH99" i="1" a="1"/>
  <c r="CH99" i="1" s="1"/>
  <c r="CG99" i="1" a="1"/>
  <c r="CG99" i="1" s="1"/>
  <c r="CE99" i="1"/>
  <c r="CC99" i="1"/>
  <c r="CI99" i="1" s="1" a="1"/>
  <c r="CI99" i="1" s="1"/>
  <c r="CC99" i="1" a="1"/>
  <c r="BZ99" i="1"/>
  <c r="BY99" i="1"/>
  <c r="BV99" i="1"/>
  <c r="BT99" i="1" a="1"/>
  <c r="BT99" i="1" s="1"/>
  <c r="CL98" i="1" a="1"/>
  <c r="CL98" i="1" s="1"/>
  <c r="CJ98" i="1" a="1"/>
  <c r="CJ98" i="1" s="1"/>
  <c r="CH98" i="1" a="1"/>
  <c r="CH98" i="1" s="1"/>
  <c r="CG98" i="1" a="1"/>
  <c r="CG98" i="1" s="1"/>
  <c r="CE98" i="1"/>
  <c r="CC98" i="1"/>
  <c r="CI98" i="1" s="1" a="1"/>
  <c r="CI98" i="1" s="1"/>
  <c r="CC98" i="1" a="1"/>
  <c r="BZ98" i="1"/>
  <c r="BY98" i="1"/>
  <c r="BV98" i="1"/>
  <c r="BT98" i="1" a="1"/>
  <c r="BT98" i="1" s="1"/>
  <c r="CL97" i="1" a="1"/>
  <c r="CL97" i="1" s="1"/>
  <c r="CJ97" i="1" a="1"/>
  <c r="CJ97" i="1" s="1"/>
  <c r="CH97" i="1" a="1"/>
  <c r="CH97" i="1" s="1"/>
  <c r="CG97" i="1" a="1"/>
  <c r="CG97" i="1" s="1"/>
  <c r="CE97" i="1"/>
  <c r="CC97" i="1"/>
  <c r="CI97" i="1" s="1" a="1"/>
  <c r="CI97" i="1" s="1"/>
  <c r="CC97" i="1" a="1"/>
  <c r="BZ97" i="1"/>
  <c r="BY97" i="1"/>
  <c r="BV97" i="1"/>
  <c r="BT97" i="1" a="1"/>
  <c r="BT97" i="1" s="1"/>
  <c r="CL96" i="1" a="1"/>
  <c r="CL96" i="1" s="1"/>
  <c r="CJ96" i="1" a="1"/>
  <c r="CJ96" i="1" s="1"/>
  <c r="CH96" i="1" a="1"/>
  <c r="CH96" i="1" s="1"/>
  <c r="CG96" i="1" a="1"/>
  <c r="CG96" i="1" s="1"/>
  <c r="CE96" i="1"/>
  <c r="CC96" i="1"/>
  <c r="CI96" i="1" s="1" a="1"/>
  <c r="CI96" i="1" s="1"/>
  <c r="CC96" i="1" a="1"/>
  <c r="BZ96" i="1"/>
  <c r="BY96" i="1"/>
  <c r="BV96" i="1"/>
  <c r="BT96" i="1" a="1"/>
  <c r="BT96" i="1" s="1"/>
  <c r="CL95" i="1" a="1"/>
  <c r="CL95" i="1" s="1"/>
  <c r="CJ95" i="1" a="1"/>
  <c r="CJ95" i="1" s="1"/>
  <c r="CH95" i="1" a="1"/>
  <c r="CH95" i="1" s="1"/>
  <c r="CG95" i="1" a="1"/>
  <c r="CG95" i="1" s="1"/>
  <c r="CE95" i="1"/>
  <c r="CC95" i="1"/>
  <c r="CI95" i="1" s="1" a="1"/>
  <c r="CI95" i="1" s="1"/>
  <c r="CC95" i="1" a="1"/>
  <c r="BZ95" i="1"/>
  <c r="BY95" i="1"/>
  <c r="BV95" i="1"/>
  <c r="BT95" i="1" a="1"/>
  <c r="BT95" i="1" s="1"/>
  <c r="CL94" i="1" a="1"/>
  <c r="CL94" i="1" s="1"/>
  <c r="CJ94" i="1" a="1"/>
  <c r="CJ94" i="1" s="1"/>
  <c r="CH94" i="1" a="1"/>
  <c r="CH94" i="1" s="1"/>
  <c r="CG94" i="1" a="1"/>
  <c r="CG94" i="1" s="1"/>
  <c r="CE94" i="1"/>
  <c r="CC94" i="1"/>
  <c r="CI94" i="1" s="1" a="1"/>
  <c r="CI94" i="1" s="1"/>
  <c r="CC94" i="1" a="1"/>
  <c r="BZ94" i="1"/>
  <c r="BY94" i="1"/>
  <c r="BV94" i="1"/>
  <c r="BT94" i="1" a="1"/>
  <c r="BT94" i="1" s="1"/>
  <c r="CL93" i="1" a="1"/>
  <c r="CL93" i="1" s="1"/>
  <c r="CJ93" i="1" a="1"/>
  <c r="CJ93" i="1" s="1"/>
  <c r="CH93" i="1" a="1"/>
  <c r="CH93" i="1" s="1"/>
  <c r="CG93" i="1" a="1"/>
  <c r="CG93" i="1" s="1"/>
  <c r="CE93" i="1"/>
  <c r="CC93" i="1"/>
  <c r="CI93" i="1" s="1" a="1"/>
  <c r="CI93" i="1" s="1"/>
  <c r="CC93" i="1" a="1"/>
  <c r="BZ93" i="1"/>
  <c r="BY93" i="1"/>
  <c r="BV93" i="1"/>
  <c r="BT93" i="1" a="1"/>
  <c r="BT93" i="1" s="1"/>
  <c r="CL92" i="1" a="1"/>
  <c r="CL92" i="1" s="1"/>
  <c r="CJ92" i="1" a="1"/>
  <c r="CJ92" i="1" s="1"/>
  <c r="CH92" i="1" a="1"/>
  <c r="CH92" i="1" s="1"/>
  <c r="CG92" i="1" a="1"/>
  <c r="CG92" i="1" s="1"/>
  <c r="CE92" i="1"/>
  <c r="CC92" i="1"/>
  <c r="CI92" i="1" s="1" a="1"/>
  <c r="CI92" i="1" s="1"/>
  <c r="CC92" i="1" a="1"/>
  <c r="BZ92" i="1"/>
  <c r="BY92" i="1"/>
  <c r="BV92" i="1"/>
  <c r="BT92" i="1" a="1"/>
  <c r="BT92" i="1" s="1"/>
  <c r="CL91" i="1" a="1"/>
  <c r="CL91" i="1" s="1"/>
  <c r="CJ91" i="1" a="1"/>
  <c r="CJ91" i="1" s="1"/>
  <c r="CH91" i="1" a="1"/>
  <c r="CH91" i="1" s="1"/>
  <c r="CG91" i="1" a="1"/>
  <c r="CG91" i="1" s="1"/>
  <c r="CE91" i="1"/>
  <c r="CC91" i="1"/>
  <c r="CI91" i="1" s="1" a="1"/>
  <c r="CI91" i="1" s="1"/>
  <c r="CC91" i="1" a="1"/>
  <c r="BZ91" i="1"/>
  <c r="BY91" i="1"/>
  <c r="BV91" i="1"/>
  <c r="BT91" i="1" a="1"/>
  <c r="BT91" i="1" s="1"/>
  <c r="CL90" i="1" a="1"/>
  <c r="CL90" i="1" s="1"/>
  <c r="CJ90" i="1" a="1"/>
  <c r="CJ90" i="1" s="1"/>
  <c r="CH90" i="1" a="1"/>
  <c r="CH90" i="1" s="1"/>
  <c r="CG90" i="1" a="1"/>
  <c r="CG90" i="1" s="1"/>
  <c r="CE90" i="1"/>
  <c r="CC90" i="1"/>
  <c r="CI90" i="1" s="1" a="1"/>
  <c r="CI90" i="1" s="1"/>
  <c r="CC90" i="1" a="1"/>
  <c r="BZ90" i="1"/>
  <c r="BY90" i="1"/>
  <c r="BV90" i="1"/>
  <c r="BT90" i="1" a="1"/>
  <c r="BT90" i="1" s="1"/>
  <c r="CL89" i="1" a="1"/>
  <c r="CL89" i="1" s="1"/>
  <c r="CJ89" i="1" a="1"/>
  <c r="CJ89" i="1" s="1"/>
  <c r="CH89" i="1" a="1"/>
  <c r="CH89" i="1" s="1"/>
  <c r="CG89" i="1" a="1"/>
  <c r="CG89" i="1" s="1"/>
  <c r="CE89" i="1"/>
  <c r="CC89" i="1"/>
  <c r="CI89" i="1" s="1" a="1"/>
  <c r="CI89" i="1" s="1"/>
  <c r="CC89" i="1" a="1"/>
  <c r="BZ89" i="1"/>
  <c r="BY89" i="1"/>
  <c r="BV89" i="1"/>
  <c r="BT89" i="1" a="1"/>
  <c r="BT89" i="1" s="1"/>
  <c r="CL88" i="1" a="1"/>
  <c r="CL88" i="1" s="1"/>
  <c r="CJ88" i="1" a="1"/>
  <c r="CJ88" i="1" s="1"/>
  <c r="CH88" i="1" a="1"/>
  <c r="CH88" i="1" s="1"/>
  <c r="CG88" i="1" a="1"/>
  <c r="CG88" i="1" s="1"/>
  <c r="CE88" i="1"/>
  <c r="CC88" i="1"/>
  <c r="CI88" i="1" s="1" a="1"/>
  <c r="CI88" i="1" s="1"/>
  <c r="CC88" i="1" a="1"/>
  <c r="BZ88" i="1"/>
  <c r="BY88" i="1"/>
  <c r="BV88" i="1"/>
  <c r="BT88" i="1" a="1"/>
  <c r="BT88" i="1" s="1"/>
  <c r="CL87" i="1" a="1"/>
  <c r="CL87" i="1" s="1"/>
  <c r="CJ87" i="1" a="1"/>
  <c r="CJ87" i="1" s="1"/>
  <c r="CH87" i="1" a="1"/>
  <c r="CH87" i="1" s="1"/>
  <c r="CG87" i="1" a="1"/>
  <c r="CG87" i="1" s="1"/>
  <c r="CE87" i="1"/>
  <c r="CC87" i="1"/>
  <c r="CI87" i="1" s="1" a="1"/>
  <c r="CI87" i="1" s="1"/>
  <c r="CC87" i="1" a="1"/>
  <c r="BZ87" i="1"/>
  <c r="BY87" i="1"/>
  <c r="BV87" i="1"/>
  <c r="BT87" i="1" a="1"/>
  <c r="BT87" i="1" s="1"/>
  <c r="CL86" i="1" a="1"/>
  <c r="CL86" i="1" s="1"/>
  <c r="CJ86" i="1" a="1"/>
  <c r="CJ86" i="1" s="1"/>
  <c r="CH86" i="1" a="1"/>
  <c r="CH86" i="1" s="1"/>
  <c r="CG86" i="1" a="1"/>
  <c r="CG86" i="1" s="1"/>
  <c r="CE86" i="1"/>
  <c r="CC86" i="1"/>
  <c r="CI86" i="1" s="1" a="1"/>
  <c r="CI86" i="1" s="1"/>
  <c r="CC86" i="1" a="1"/>
  <c r="BZ86" i="1"/>
  <c r="BY86" i="1"/>
  <c r="BV86" i="1"/>
  <c r="BT86" i="1" a="1"/>
  <c r="BT86" i="1" s="1"/>
  <c r="CL85" i="1" a="1"/>
  <c r="CL85" i="1" s="1"/>
  <c r="CJ85" i="1" a="1"/>
  <c r="CJ85" i="1" s="1"/>
  <c r="CH85" i="1" a="1"/>
  <c r="CH85" i="1" s="1"/>
  <c r="CG85" i="1" a="1"/>
  <c r="CG85" i="1" s="1"/>
  <c r="CE85" i="1"/>
  <c r="CC85" i="1"/>
  <c r="CI85" i="1" s="1" a="1"/>
  <c r="CI85" i="1" s="1"/>
  <c r="CC85" i="1" a="1"/>
  <c r="BZ85" i="1"/>
  <c r="BY85" i="1"/>
  <c r="BV85" i="1"/>
  <c r="BT85" i="1" a="1"/>
  <c r="BT85" i="1" s="1"/>
  <c r="CL84" i="1" a="1"/>
  <c r="CL84" i="1" s="1"/>
  <c r="CJ84" i="1" a="1"/>
  <c r="CJ84" i="1" s="1"/>
  <c r="CH84" i="1" a="1"/>
  <c r="CH84" i="1" s="1"/>
  <c r="CG84" i="1" a="1"/>
  <c r="CG84" i="1" s="1"/>
  <c r="CE84" i="1"/>
  <c r="CC84" i="1"/>
  <c r="CI84" i="1" s="1" a="1"/>
  <c r="CI84" i="1" s="1"/>
  <c r="CC84" i="1" a="1"/>
  <c r="BZ84" i="1"/>
  <c r="BY84" i="1"/>
  <c r="BV84" i="1"/>
  <c r="BT84" i="1" a="1"/>
  <c r="BT84" i="1" s="1"/>
  <c r="CL83" i="1" a="1"/>
  <c r="CL83" i="1" s="1"/>
  <c r="CJ83" i="1" a="1"/>
  <c r="CJ83" i="1" s="1"/>
  <c r="CH83" i="1" a="1"/>
  <c r="CH83" i="1" s="1"/>
  <c r="CG83" i="1" a="1"/>
  <c r="CG83" i="1" s="1"/>
  <c r="CE83" i="1"/>
  <c r="CC83" i="1"/>
  <c r="CI83" i="1" s="1" a="1"/>
  <c r="CI83" i="1" s="1"/>
  <c r="CC83" i="1" a="1"/>
  <c r="BZ83" i="1"/>
  <c r="BY83" i="1"/>
  <c r="BV83" i="1"/>
  <c r="BT83" i="1" a="1"/>
  <c r="BT83" i="1" s="1"/>
  <c r="CL82" i="1" a="1"/>
  <c r="CL82" i="1" s="1"/>
  <c r="CJ82" i="1" a="1"/>
  <c r="CJ82" i="1" s="1"/>
  <c r="CH82" i="1" a="1"/>
  <c r="CH82" i="1" s="1"/>
  <c r="CG82" i="1" a="1"/>
  <c r="CG82" i="1" s="1"/>
  <c r="CE82" i="1"/>
  <c r="CC82" i="1"/>
  <c r="CI82" i="1" s="1" a="1"/>
  <c r="CI82" i="1" s="1"/>
  <c r="CC82" i="1" a="1"/>
  <c r="BZ82" i="1"/>
  <c r="BY82" i="1"/>
  <c r="BV82" i="1"/>
  <c r="BT82" i="1" a="1"/>
  <c r="BT82" i="1" s="1"/>
  <c r="CL81" i="1" a="1"/>
  <c r="CL81" i="1" s="1"/>
  <c r="CJ81" i="1" a="1"/>
  <c r="CJ81" i="1" s="1"/>
  <c r="CH81" i="1" a="1"/>
  <c r="CH81" i="1" s="1"/>
  <c r="CG81" i="1" a="1"/>
  <c r="CG81" i="1" s="1"/>
  <c r="CE81" i="1"/>
  <c r="CC81" i="1"/>
  <c r="CI81" i="1" s="1" a="1"/>
  <c r="CI81" i="1" s="1"/>
  <c r="CC81" i="1" a="1"/>
  <c r="BZ81" i="1"/>
  <c r="BY81" i="1"/>
  <c r="BV81" i="1"/>
  <c r="BT81" i="1" a="1"/>
  <c r="BT81" i="1" s="1"/>
  <c r="CL80" i="1" a="1"/>
  <c r="CL80" i="1" s="1"/>
  <c r="CJ80" i="1" a="1"/>
  <c r="CJ80" i="1" s="1"/>
  <c r="CH80" i="1" a="1"/>
  <c r="CH80" i="1" s="1"/>
  <c r="CG80" i="1" a="1"/>
  <c r="CG80" i="1" s="1"/>
  <c r="CE80" i="1"/>
  <c r="CC80" i="1"/>
  <c r="CI80" i="1" s="1" a="1"/>
  <c r="CI80" i="1" s="1"/>
  <c r="CC80" i="1" a="1"/>
  <c r="BZ80" i="1"/>
  <c r="BY80" i="1"/>
  <c r="BV80" i="1"/>
  <c r="BT80" i="1" a="1"/>
  <c r="BT80" i="1" s="1"/>
  <c r="CL79" i="1" a="1"/>
  <c r="CL79" i="1" s="1"/>
  <c r="CJ79" i="1" a="1"/>
  <c r="CJ79" i="1" s="1"/>
  <c r="CH79" i="1" a="1"/>
  <c r="CH79" i="1" s="1"/>
  <c r="CG79" i="1" a="1"/>
  <c r="CG79" i="1" s="1"/>
  <c r="CE79" i="1"/>
  <c r="CC79" i="1"/>
  <c r="CI79" i="1" s="1" a="1"/>
  <c r="CI79" i="1" s="1"/>
  <c r="CC79" i="1" a="1"/>
  <c r="BZ79" i="1"/>
  <c r="BY79" i="1"/>
  <c r="BV79" i="1"/>
  <c r="BT79" i="1" a="1"/>
  <c r="BT79" i="1" s="1"/>
  <c r="CL78" i="1" a="1"/>
  <c r="CL78" i="1" s="1"/>
  <c r="CJ78" i="1" a="1"/>
  <c r="CJ78" i="1" s="1"/>
  <c r="CH78" i="1" a="1"/>
  <c r="CH78" i="1" s="1"/>
  <c r="CG78" i="1" a="1"/>
  <c r="CG78" i="1" s="1"/>
  <c r="CE78" i="1"/>
  <c r="CC78" i="1"/>
  <c r="CI78" i="1" s="1" a="1"/>
  <c r="CI78" i="1" s="1"/>
  <c r="CC78" i="1" a="1"/>
  <c r="BZ78" i="1"/>
  <c r="BY78" i="1"/>
  <c r="BV78" i="1"/>
  <c r="BT78" i="1" a="1"/>
  <c r="BT78" i="1" s="1"/>
  <c r="CL77" i="1" a="1"/>
  <c r="CL77" i="1" s="1"/>
  <c r="CJ77" i="1" a="1"/>
  <c r="CJ77" i="1" s="1"/>
  <c r="CH77" i="1" a="1"/>
  <c r="CH77" i="1" s="1"/>
  <c r="CG77" i="1" a="1"/>
  <c r="CG77" i="1" s="1"/>
  <c r="CE77" i="1"/>
  <c r="CC77" i="1"/>
  <c r="CI77" i="1" s="1" a="1"/>
  <c r="CI77" i="1" s="1"/>
  <c r="CC77" i="1" a="1"/>
  <c r="BZ77" i="1"/>
  <c r="BY77" i="1"/>
  <c r="BV77" i="1"/>
  <c r="BT77" i="1" a="1"/>
  <c r="BT77" i="1" s="1"/>
  <c r="CL76" i="1" a="1"/>
  <c r="CL76" i="1" s="1"/>
  <c r="CJ76" i="1" a="1"/>
  <c r="CJ76" i="1" s="1"/>
  <c r="CH76" i="1" a="1"/>
  <c r="CH76" i="1" s="1"/>
  <c r="CG76" i="1" a="1"/>
  <c r="CG76" i="1" s="1"/>
  <c r="CE76" i="1"/>
  <c r="CC76" i="1"/>
  <c r="CI76" i="1" s="1" a="1"/>
  <c r="CI76" i="1" s="1"/>
  <c r="CC76" i="1" a="1"/>
  <c r="BZ76" i="1"/>
  <c r="BY76" i="1"/>
  <c r="BV76" i="1"/>
  <c r="BT76" i="1" a="1"/>
  <c r="BT76" i="1" s="1"/>
  <c r="CL75" i="1" a="1"/>
  <c r="CL75" i="1" s="1"/>
  <c r="CJ75" i="1" a="1"/>
  <c r="CJ75" i="1" s="1"/>
  <c r="CH75" i="1" a="1"/>
  <c r="CH75" i="1" s="1"/>
  <c r="CG75" i="1" a="1"/>
  <c r="CG75" i="1" s="1"/>
  <c r="CE75" i="1"/>
  <c r="CC75" i="1"/>
  <c r="CI75" i="1" s="1" a="1"/>
  <c r="CI75" i="1" s="1"/>
  <c r="CC75" i="1" a="1"/>
  <c r="BZ75" i="1"/>
  <c r="BY75" i="1"/>
  <c r="BV75" i="1"/>
  <c r="BT75" i="1" a="1"/>
  <c r="BT75" i="1" s="1"/>
  <c r="CL74" i="1" a="1"/>
  <c r="CL74" i="1" s="1"/>
  <c r="CJ74" i="1" a="1"/>
  <c r="CJ74" i="1" s="1"/>
  <c r="CH74" i="1" a="1"/>
  <c r="CH74" i="1" s="1"/>
  <c r="CG74" i="1" a="1"/>
  <c r="CG74" i="1" s="1"/>
  <c r="CE74" i="1"/>
  <c r="CC74" i="1"/>
  <c r="CI74" i="1" s="1" a="1"/>
  <c r="CI74" i="1" s="1"/>
  <c r="CC74" i="1" a="1"/>
  <c r="BZ74" i="1"/>
  <c r="BY74" i="1"/>
  <c r="BV74" i="1"/>
  <c r="BT74" i="1" a="1"/>
  <c r="BT74" i="1" s="1"/>
  <c r="CL73" i="1" a="1"/>
  <c r="CL73" i="1" s="1"/>
  <c r="CJ73" i="1" a="1"/>
  <c r="CJ73" i="1" s="1"/>
  <c r="CH73" i="1" a="1"/>
  <c r="CH73" i="1" s="1"/>
  <c r="CG73" i="1" a="1"/>
  <c r="CG73" i="1" s="1"/>
  <c r="CE73" i="1"/>
  <c r="CC73" i="1"/>
  <c r="CI73" i="1" s="1" a="1"/>
  <c r="CI73" i="1" s="1"/>
  <c r="CC73" i="1" a="1"/>
  <c r="BZ73" i="1"/>
  <c r="BY73" i="1"/>
  <c r="BV73" i="1"/>
  <c r="BT73" i="1" a="1"/>
  <c r="BT73" i="1" s="1"/>
  <c r="CL72" i="1" a="1"/>
  <c r="CL72" i="1" s="1"/>
  <c r="CJ72" i="1" a="1"/>
  <c r="CJ72" i="1" s="1"/>
  <c r="CH72" i="1" a="1"/>
  <c r="CH72" i="1" s="1"/>
  <c r="CG72" i="1" a="1"/>
  <c r="CG72" i="1" s="1"/>
  <c r="CE72" i="1"/>
  <c r="CC72" i="1"/>
  <c r="CI72" i="1" s="1" a="1"/>
  <c r="CI72" i="1" s="1"/>
  <c r="CC72" i="1" a="1"/>
  <c r="BZ72" i="1"/>
  <c r="BY72" i="1"/>
  <c r="BV72" i="1"/>
  <c r="BT72" i="1" a="1"/>
  <c r="BT72" i="1" s="1"/>
  <c r="CL71" i="1" a="1"/>
  <c r="CL71" i="1" s="1"/>
  <c r="CJ71" i="1" a="1"/>
  <c r="CJ71" i="1" s="1"/>
  <c r="CH71" i="1" a="1"/>
  <c r="CH71" i="1" s="1"/>
  <c r="CG71" i="1" a="1"/>
  <c r="CG71" i="1" s="1"/>
  <c r="CE71" i="1"/>
  <c r="CC71" i="1"/>
  <c r="CI71" i="1" s="1" a="1"/>
  <c r="CI71" i="1" s="1"/>
  <c r="CC71" i="1" a="1"/>
  <c r="BZ71" i="1"/>
  <c r="BY71" i="1"/>
  <c r="BV71" i="1"/>
  <c r="BT71" i="1" a="1"/>
  <c r="BT71" i="1" s="1"/>
  <c r="CL70" i="1" a="1"/>
  <c r="CL70" i="1" s="1"/>
  <c r="CJ70" i="1" a="1"/>
  <c r="CJ70" i="1" s="1"/>
  <c r="CH70" i="1" a="1"/>
  <c r="CH70" i="1" s="1"/>
  <c r="CG70" i="1" a="1"/>
  <c r="CG70" i="1" s="1"/>
  <c r="CE70" i="1"/>
  <c r="CC70" i="1"/>
  <c r="CI70" i="1" s="1" a="1"/>
  <c r="CI70" i="1" s="1"/>
  <c r="CC70" i="1" a="1"/>
  <c r="BZ70" i="1"/>
  <c r="BY70" i="1"/>
  <c r="BV70" i="1"/>
  <c r="BT70" i="1" a="1"/>
  <c r="BT70" i="1" s="1"/>
  <c r="CL69" i="1" a="1"/>
  <c r="CL69" i="1" s="1"/>
  <c r="CJ69" i="1" a="1"/>
  <c r="CJ69" i="1" s="1"/>
  <c r="CH69" i="1" a="1"/>
  <c r="CH69" i="1" s="1"/>
  <c r="CG69" i="1" a="1"/>
  <c r="CG69" i="1" s="1"/>
  <c r="CE69" i="1"/>
  <c r="CC69" i="1"/>
  <c r="CI69" i="1" s="1" a="1"/>
  <c r="CI69" i="1" s="1"/>
  <c r="CC69" i="1" a="1"/>
  <c r="BZ69" i="1"/>
  <c r="BY69" i="1"/>
  <c r="BV69" i="1"/>
  <c r="BT69" i="1" a="1"/>
  <c r="BT69" i="1" s="1"/>
  <c r="CL68" i="1" a="1"/>
  <c r="CL68" i="1" s="1"/>
  <c r="CJ68" i="1" a="1"/>
  <c r="CJ68" i="1" s="1"/>
  <c r="CH68" i="1" a="1"/>
  <c r="CH68" i="1" s="1"/>
  <c r="CG68" i="1" a="1"/>
  <c r="CG68" i="1" s="1"/>
  <c r="CE68" i="1"/>
  <c r="CC68" i="1"/>
  <c r="CI68" i="1" s="1" a="1"/>
  <c r="CI68" i="1" s="1"/>
  <c r="CC68" i="1" a="1"/>
  <c r="BZ68" i="1"/>
  <c r="BY68" i="1"/>
  <c r="BV68" i="1"/>
  <c r="BT68" i="1" a="1"/>
  <c r="BT68" i="1" s="1"/>
  <c r="CL67" i="1" a="1"/>
  <c r="CL67" i="1" s="1"/>
  <c r="CJ67" i="1" a="1"/>
  <c r="CJ67" i="1" s="1"/>
  <c r="CH67" i="1" a="1"/>
  <c r="CH67" i="1" s="1"/>
  <c r="CG67" i="1" a="1"/>
  <c r="CG67" i="1" s="1"/>
  <c r="CE67" i="1"/>
  <c r="CC67" i="1"/>
  <c r="CI67" i="1" s="1" a="1"/>
  <c r="CI67" i="1" s="1"/>
  <c r="CC67" i="1" a="1"/>
  <c r="BZ67" i="1"/>
  <c r="BY67" i="1"/>
  <c r="BV67" i="1"/>
  <c r="BT67" i="1" a="1"/>
  <c r="BT67" i="1" s="1"/>
  <c r="CL66" i="1" a="1"/>
  <c r="CL66" i="1" s="1"/>
  <c r="CJ66" i="1" a="1"/>
  <c r="CJ66" i="1" s="1"/>
  <c r="CH66" i="1" a="1"/>
  <c r="CH66" i="1" s="1"/>
  <c r="CG66" i="1" a="1"/>
  <c r="CG66" i="1" s="1"/>
  <c r="CE66" i="1"/>
  <c r="CC66" i="1"/>
  <c r="CI66" i="1" s="1" a="1"/>
  <c r="CI66" i="1" s="1"/>
  <c r="CC66" i="1" a="1"/>
  <c r="BZ66" i="1"/>
  <c r="BY66" i="1"/>
  <c r="BV66" i="1"/>
  <c r="BT66" i="1" a="1"/>
  <c r="BT66" i="1" s="1"/>
  <c r="CL65" i="1" a="1"/>
  <c r="CL65" i="1" s="1"/>
  <c r="CJ65" i="1" a="1"/>
  <c r="CJ65" i="1" s="1"/>
  <c r="CH65" i="1" a="1"/>
  <c r="CH65" i="1" s="1"/>
  <c r="CG65" i="1" a="1"/>
  <c r="CG65" i="1" s="1"/>
  <c r="CE65" i="1"/>
  <c r="CC65" i="1"/>
  <c r="CI65" i="1" s="1" a="1"/>
  <c r="CI65" i="1" s="1"/>
  <c r="CC65" i="1" a="1"/>
  <c r="BZ65" i="1"/>
  <c r="BY65" i="1"/>
  <c r="BV65" i="1"/>
  <c r="BT65" i="1" a="1"/>
  <c r="BT65" i="1" s="1"/>
  <c r="CL64" i="1" a="1"/>
  <c r="CL64" i="1" s="1"/>
  <c r="CJ64" i="1" a="1"/>
  <c r="CJ64" i="1" s="1"/>
  <c r="CH64" i="1" a="1"/>
  <c r="CH64" i="1" s="1"/>
  <c r="CG64" i="1" a="1"/>
  <c r="CG64" i="1" s="1"/>
  <c r="CE64" i="1"/>
  <c r="CC64" i="1"/>
  <c r="CI64" i="1" s="1" a="1"/>
  <c r="CI64" i="1" s="1"/>
  <c r="CC64" i="1" a="1"/>
  <c r="BZ64" i="1"/>
  <c r="BY64" i="1"/>
  <c r="BV64" i="1"/>
  <c r="BT64" i="1" a="1"/>
  <c r="BT64" i="1" s="1"/>
  <c r="CL63" i="1" a="1"/>
  <c r="CL63" i="1" s="1"/>
  <c r="CJ63" i="1" a="1"/>
  <c r="CJ63" i="1" s="1"/>
  <c r="CH63" i="1" a="1"/>
  <c r="CH63" i="1" s="1"/>
  <c r="CG63" i="1" a="1"/>
  <c r="CG63" i="1" s="1"/>
  <c r="CE63" i="1"/>
  <c r="CC63" i="1"/>
  <c r="CI63" i="1" s="1" a="1"/>
  <c r="CI63" i="1" s="1"/>
  <c r="CC63" i="1" a="1"/>
  <c r="BZ63" i="1"/>
  <c r="BY63" i="1"/>
  <c r="BV63" i="1"/>
  <c r="BT63" i="1" a="1"/>
  <c r="BT63" i="1" s="1"/>
  <c r="CL62" i="1" a="1"/>
  <c r="CL62" i="1" s="1"/>
  <c r="CJ62" i="1" a="1"/>
  <c r="CJ62" i="1" s="1"/>
  <c r="CH62" i="1" a="1"/>
  <c r="CH62" i="1" s="1"/>
  <c r="CG62" i="1" a="1"/>
  <c r="CG62" i="1" s="1"/>
  <c r="CE62" i="1"/>
  <c r="CC62" i="1"/>
  <c r="CI62" i="1" s="1" a="1"/>
  <c r="CI62" i="1" s="1"/>
  <c r="CC62" i="1" a="1"/>
  <c r="BZ62" i="1"/>
  <c r="BY62" i="1"/>
  <c r="BV62" i="1"/>
  <c r="BT62" i="1" a="1"/>
  <c r="BT62" i="1" s="1"/>
  <c r="CL61" i="1" a="1"/>
  <c r="CL61" i="1" s="1"/>
  <c r="CJ61" i="1" a="1"/>
  <c r="CJ61" i="1" s="1"/>
  <c r="CH61" i="1" a="1"/>
  <c r="CH61" i="1" s="1"/>
  <c r="CG61" i="1" a="1"/>
  <c r="CG61" i="1" s="1"/>
  <c r="CE61" i="1"/>
  <c r="CC61" i="1"/>
  <c r="CI61" i="1" s="1" a="1"/>
  <c r="CI61" i="1" s="1"/>
  <c r="CC61" i="1" a="1"/>
  <c r="BZ61" i="1"/>
  <c r="BY61" i="1"/>
  <c r="BV61" i="1"/>
  <c r="BT61" i="1" a="1"/>
  <c r="BT61" i="1" s="1"/>
  <c r="CL60" i="1" a="1"/>
  <c r="CL60" i="1" s="1"/>
  <c r="CJ60" i="1" a="1"/>
  <c r="CJ60" i="1" s="1"/>
  <c r="CH60" i="1" a="1"/>
  <c r="CH60" i="1" s="1"/>
  <c r="CG60" i="1" a="1"/>
  <c r="CG60" i="1" s="1"/>
  <c r="CE60" i="1"/>
  <c r="CC60" i="1"/>
  <c r="CI60" i="1" s="1" a="1"/>
  <c r="CI60" i="1" s="1"/>
  <c r="CC60" i="1" a="1"/>
  <c r="BZ60" i="1"/>
  <c r="BY60" i="1"/>
  <c r="BV60" i="1"/>
  <c r="BT60" i="1" a="1"/>
  <c r="BT60" i="1" s="1"/>
  <c r="CL59" i="1" a="1"/>
  <c r="CL59" i="1" s="1"/>
  <c r="CH59" i="1" a="1"/>
  <c r="CH59" i="1" s="1"/>
  <c r="CG59" i="1" a="1"/>
  <c r="CG59" i="1" s="1"/>
  <c r="CE59" i="1"/>
  <c r="CJ59" i="1" s="1" a="1"/>
  <c r="CJ59" i="1" s="1"/>
  <c r="CC59" i="1"/>
  <c r="CI59" i="1" s="1" a="1"/>
  <c r="CI59" i="1" s="1"/>
  <c r="CC59" i="1" a="1"/>
  <c r="BZ59" i="1"/>
  <c r="BY59" i="1"/>
  <c r="BV59" i="1"/>
  <c r="BT59" i="1" a="1"/>
  <c r="BT59" i="1" s="1"/>
  <c r="CL58" i="1" a="1"/>
  <c r="CL58" i="1" s="1"/>
  <c r="CJ58" i="1" a="1"/>
  <c r="CJ58" i="1" s="1"/>
  <c r="CH58" i="1" a="1"/>
  <c r="CH58" i="1" s="1"/>
  <c r="CG58" i="1" a="1"/>
  <c r="CG58" i="1" s="1"/>
  <c r="CE58" i="1"/>
  <c r="CC58" i="1"/>
  <c r="CI58" i="1" s="1" a="1"/>
  <c r="CI58" i="1" s="1"/>
  <c r="CC58" i="1" a="1"/>
  <c r="BZ58" i="1"/>
  <c r="BY58" i="1"/>
  <c r="BV58" i="1"/>
  <c r="BT58" i="1" a="1"/>
  <c r="BT58" i="1" s="1"/>
  <c r="CL57" i="1" a="1"/>
  <c r="CL57" i="1" s="1"/>
  <c r="CJ57" i="1" a="1"/>
  <c r="CJ57" i="1" s="1"/>
  <c r="CH57" i="1" a="1"/>
  <c r="CH57" i="1" s="1"/>
  <c r="CG57" i="1" a="1"/>
  <c r="CG57" i="1" s="1"/>
  <c r="CE57" i="1"/>
  <c r="CC57" i="1"/>
  <c r="CI57" i="1" s="1" a="1"/>
  <c r="CI57" i="1" s="1"/>
  <c r="CC57" i="1" a="1"/>
  <c r="BZ57" i="1"/>
  <c r="BY57" i="1"/>
  <c r="BV57" i="1"/>
  <c r="BT57" i="1" a="1"/>
  <c r="BT57" i="1" s="1"/>
  <c r="CL56" i="1" a="1"/>
  <c r="CL56" i="1" s="1"/>
  <c r="CJ56" i="1" a="1"/>
  <c r="CJ56" i="1" s="1"/>
  <c r="CH56" i="1" a="1"/>
  <c r="CH56" i="1" s="1"/>
  <c r="CG56" i="1" a="1"/>
  <c r="CG56" i="1" s="1"/>
  <c r="CE56" i="1"/>
  <c r="CC56" i="1"/>
  <c r="CI56" i="1" s="1" a="1"/>
  <c r="CI56" i="1" s="1"/>
  <c r="CC56" i="1" a="1"/>
  <c r="BZ56" i="1"/>
  <c r="BY56" i="1"/>
  <c r="BV56" i="1"/>
  <c r="BT56" i="1" a="1"/>
  <c r="BT56" i="1" s="1"/>
  <c r="CL55" i="1" a="1"/>
  <c r="CL55" i="1" s="1"/>
  <c r="CJ55" i="1" a="1"/>
  <c r="CJ55" i="1" s="1"/>
  <c r="CH55" i="1" a="1"/>
  <c r="CH55" i="1" s="1"/>
  <c r="CG55" i="1" a="1"/>
  <c r="CG55" i="1" s="1"/>
  <c r="CE55" i="1"/>
  <c r="CC55" i="1"/>
  <c r="CI55" i="1" s="1" a="1"/>
  <c r="CI55" i="1" s="1"/>
  <c r="CC55" i="1" a="1"/>
  <c r="BZ55" i="1"/>
  <c r="BY55" i="1"/>
  <c r="BV55" i="1"/>
  <c r="BT55" i="1" a="1"/>
  <c r="BT55" i="1" s="1"/>
  <c r="CL54" i="1" a="1"/>
  <c r="CL54" i="1" s="1"/>
  <c r="CJ54" i="1" a="1"/>
  <c r="CJ54" i="1" s="1"/>
  <c r="CH54" i="1" a="1"/>
  <c r="CH54" i="1" s="1"/>
  <c r="CG54" i="1" a="1"/>
  <c r="CG54" i="1" s="1"/>
  <c r="CE54" i="1"/>
  <c r="CC54" i="1"/>
  <c r="CI54" i="1" s="1" a="1"/>
  <c r="CI54" i="1" s="1"/>
  <c r="CC54" i="1" a="1"/>
  <c r="BZ54" i="1"/>
  <c r="BY54" i="1"/>
  <c r="BV54" i="1"/>
  <c r="BT54" i="1" a="1"/>
  <c r="BT54" i="1" s="1"/>
  <c r="CL53" i="1" a="1"/>
  <c r="CL53" i="1" s="1"/>
  <c r="CJ53" i="1" a="1"/>
  <c r="CJ53" i="1" s="1"/>
  <c r="CH53" i="1" a="1"/>
  <c r="CH53" i="1" s="1"/>
  <c r="CG53" i="1" a="1"/>
  <c r="CG53" i="1" s="1"/>
  <c r="CE53" i="1"/>
  <c r="CC53" i="1"/>
  <c r="CI53" i="1" s="1" a="1"/>
  <c r="CI53" i="1" s="1"/>
  <c r="CC53" i="1" a="1"/>
  <c r="BZ53" i="1"/>
  <c r="BY53" i="1"/>
  <c r="BV53" i="1"/>
  <c r="BT53" i="1" a="1"/>
  <c r="BT53" i="1" s="1"/>
  <c r="CL52" i="1" a="1"/>
  <c r="CL52" i="1" s="1"/>
  <c r="CJ52" i="1" a="1"/>
  <c r="CJ52" i="1" s="1"/>
  <c r="CH52" i="1" a="1"/>
  <c r="CH52" i="1" s="1"/>
  <c r="CG52" i="1" a="1"/>
  <c r="CG52" i="1" s="1"/>
  <c r="CE52" i="1"/>
  <c r="CC52" i="1"/>
  <c r="CI52" i="1" s="1" a="1"/>
  <c r="CI52" i="1" s="1"/>
  <c r="CC52" i="1" a="1"/>
  <c r="BZ52" i="1"/>
  <c r="BY52" i="1"/>
  <c r="BV52" i="1"/>
  <c r="BT52" i="1" a="1"/>
  <c r="BT52" i="1" s="1"/>
  <c r="CL51" i="1" a="1"/>
  <c r="CL51" i="1" s="1"/>
  <c r="CJ51" i="1" a="1"/>
  <c r="CJ51" i="1" s="1"/>
  <c r="CH51" i="1" a="1"/>
  <c r="CH51" i="1" s="1"/>
  <c r="CG51" i="1" a="1"/>
  <c r="CG51" i="1" s="1"/>
  <c r="CE51" i="1"/>
  <c r="CC51" i="1"/>
  <c r="CI51" i="1" s="1" a="1"/>
  <c r="CI51" i="1" s="1"/>
  <c r="CC51" i="1" a="1"/>
  <c r="BZ51" i="1"/>
  <c r="BY51" i="1"/>
  <c r="BV51" i="1"/>
  <c r="BT51" i="1" a="1"/>
  <c r="BT51" i="1" s="1"/>
  <c r="CL50" i="1" a="1"/>
  <c r="CL50" i="1" s="1"/>
  <c r="CJ50" i="1" a="1"/>
  <c r="CJ50" i="1" s="1"/>
  <c r="CH50" i="1" a="1"/>
  <c r="CH50" i="1" s="1"/>
  <c r="CG50" i="1" a="1"/>
  <c r="CG50" i="1" s="1"/>
  <c r="CE50" i="1"/>
  <c r="CC50" i="1"/>
  <c r="CI50" i="1" s="1" a="1"/>
  <c r="CI50" i="1" s="1"/>
  <c r="CC50" i="1" a="1"/>
  <c r="BZ50" i="1"/>
  <c r="BY50" i="1"/>
  <c r="BV50" i="1"/>
  <c r="BT50" i="1" a="1"/>
  <c r="BT50" i="1" s="1"/>
  <c r="CL49" i="1" a="1"/>
  <c r="CL49" i="1" s="1"/>
  <c r="CJ49" i="1" a="1"/>
  <c r="CJ49" i="1" s="1"/>
  <c r="CH49" i="1" a="1"/>
  <c r="CH49" i="1" s="1"/>
  <c r="CG49" i="1" a="1"/>
  <c r="CG49" i="1" s="1"/>
  <c r="CE49" i="1"/>
  <c r="CC49" i="1"/>
  <c r="CI49" i="1" s="1" a="1"/>
  <c r="CI49" i="1" s="1"/>
  <c r="CC49" i="1" a="1"/>
  <c r="BZ49" i="1"/>
  <c r="BY49" i="1"/>
  <c r="BV49" i="1"/>
  <c r="BT49" i="1" a="1"/>
  <c r="BT49" i="1" s="1"/>
  <c r="CL48" i="1" a="1"/>
  <c r="CL48" i="1" s="1"/>
  <c r="CJ48" i="1" a="1"/>
  <c r="CJ48" i="1" s="1"/>
  <c r="CH48" i="1" a="1"/>
  <c r="CH48" i="1" s="1"/>
  <c r="CG48" i="1" a="1"/>
  <c r="CG48" i="1" s="1"/>
  <c r="CE48" i="1"/>
  <c r="CC48" i="1"/>
  <c r="CI48" i="1" s="1" a="1"/>
  <c r="CI48" i="1" s="1"/>
  <c r="CC48" i="1" a="1"/>
  <c r="BZ48" i="1"/>
  <c r="BY48" i="1"/>
  <c r="BV48" i="1"/>
  <c r="BT48" i="1" a="1"/>
  <c r="BT48" i="1" s="1"/>
  <c r="CL47" i="1" a="1"/>
  <c r="CL47" i="1" s="1"/>
  <c r="CJ47" i="1" a="1"/>
  <c r="CJ47" i="1" s="1"/>
  <c r="CH47" i="1" a="1"/>
  <c r="CH47" i="1" s="1"/>
  <c r="CG47" i="1" a="1"/>
  <c r="CG47" i="1" s="1"/>
  <c r="CE47" i="1"/>
  <c r="CC47" i="1"/>
  <c r="CI47" i="1" s="1" a="1"/>
  <c r="CI47" i="1" s="1"/>
  <c r="CC47" i="1" a="1"/>
  <c r="BZ47" i="1"/>
  <c r="BY47" i="1"/>
  <c r="BV47" i="1"/>
  <c r="BT47" i="1" a="1"/>
  <c r="BT47" i="1" s="1"/>
  <c r="CL46" i="1" a="1"/>
  <c r="CL46" i="1" s="1"/>
  <c r="CJ46" i="1" a="1"/>
  <c r="CJ46" i="1" s="1"/>
  <c r="CH46" i="1" a="1"/>
  <c r="CH46" i="1" s="1"/>
  <c r="CG46" i="1" a="1"/>
  <c r="CG46" i="1" s="1"/>
  <c r="CE46" i="1"/>
  <c r="CC46" i="1"/>
  <c r="CI46" i="1" s="1" a="1"/>
  <c r="CI46" i="1" s="1"/>
  <c r="CC46" i="1" a="1"/>
  <c r="BZ46" i="1"/>
  <c r="BY46" i="1"/>
  <c r="BV46" i="1"/>
  <c r="BT46" i="1" a="1"/>
  <c r="BT46" i="1" s="1"/>
  <c r="CL45" i="1" a="1"/>
  <c r="CL45" i="1" s="1"/>
  <c r="CJ45" i="1" a="1"/>
  <c r="CJ45" i="1" s="1"/>
  <c r="CH45" i="1" a="1"/>
  <c r="CH45" i="1" s="1"/>
  <c r="CG45" i="1" a="1"/>
  <c r="CG45" i="1" s="1"/>
  <c r="CE45" i="1"/>
  <c r="CC45" i="1"/>
  <c r="CI45" i="1" s="1" a="1"/>
  <c r="CI45" i="1" s="1"/>
  <c r="CC45" i="1" a="1"/>
  <c r="BZ45" i="1"/>
  <c r="BY45" i="1"/>
  <c r="BV45" i="1"/>
  <c r="BT45" i="1" a="1"/>
  <c r="BT45" i="1" s="1"/>
  <c r="CL44" i="1" a="1"/>
  <c r="CL44" i="1" s="1"/>
  <c r="CJ44" i="1" a="1"/>
  <c r="CJ44" i="1" s="1"/>
  <c r="CH44" i="1" a="1"/>
  <c r="CH44" i="1" s="1"/>
  <c r="CG44" i="1" a="1"/>
  <c r="CG44" i="1" s="1"/>
  <c r="CE44" i="1"/>
  <c r="CC44" i="1"/>
  <c r="CI44" i="1" s="1" a="1"/>
  <c r="CI44" i="1" s="1"/>
  <c r="CC44" i="1" a="1"/>
  <c r="BZ44" i="1"/>
  <c r="BY44" i="1"/>
  <c r="BV44" i="1"/>
  <c r="BT44" i="1" a="1"/>
  <c r="BT44" i="1" s="1"/>
  <c r="CL43" i="1" a="1"/>
  <c r="CL43" i="1" s="1"/>
  <c r="CJ43" i="1" a="1"/>
  <c r="CJ43" i="1" s="1"/>
  <c r="CH43" i="1" a="1"/>
  <c r="CH43" i="1" s="1"/>
  <c r="CG43" i="1" a="1"/>
  <c r="CG43" i="1" s="1"/>
  <c r="CE43" i="1"/>
  <c r="CC43" i="1"/>
  <c r="CI43" i="1" s="1" a="1"/>
  <c r="CI43" i="1" s="1"/>
  <c r="CC43" i="1" a="1"/>
  <c r="BZ43" i="1"/>
  <c r="BY43" i="1"/>
  <c r="BV43" i="1"/>
  <c r="BT43" i="1" a="1"/>
  <c r="BT43" i="1" s="1"/>
  <c r="CL42" i="1" a="1"/>
  <c r="CL42" i="1" s="1"/>
  <c r="CJ42" i="1" a="1"/>
  <c r="CJ42" i="1" s="1"/>
  <c r="CH42" i="1" a="1"/>
  <c r="CH42" i="1" s="1"/>
  <c r="CG42" i="1" a="1"/>
  <c r="CG42" i="1" s="1"/>
  <c r="CE42" i="1"/>
  <c r="CC42" i="1"/>
  <c r="CI42" i="1" s="1" a="1"/>
  <c r="CI42" i="1" s="1"/>
  <c r="CC42" i="1" a="1"/>
  <c r="BZ42" i="1"/>
  <c r="BY42" i="1"/>
  <c r="BV42" i="1"/>
  <c r="BT42" i="1" a="1"/>
  <c r="BT42" i="1" s="1"/>
  <c r="CL41" i="1" a="1"/>
  <c r="CL41" i="1" s="1"/>
  <c r="CJ41" i="1" a="1"/>
  <c r="CJ41" i="1" s="1"/>
  <c r="CH41" i="1" a="1"/>
  <c r="CH41" i="1" s="1"/>
  <c r="CG41" i="1" a="1"/>
  <c r="CG41" i="1" s="1"/>
  <c r="CE41" i="1"/>
  <c r="CC41" i="1"/>
  <c r="CI41" i="1" s="1" a="1"/>
  <c r="CI41" i="1" s="1"/>
  <c r="CC41" i="1" a="1"/>
  <c r="BZ41" i="1"/>
  <c r="BY41" i="1"/>
  <c r="BV41" i="1"/>
  <c r="BT41" i="1" a="1"/>
  <c r="BT41" i="1" s="1"/>
  <c r="CL40" i="1" a="1"/>
  <c r="CL40" i="1" s="1"/>
  <c r="CJ40" i="1" a="1"/>
  <c r="CJ40" i="1" s="1"/>
  <c r="CH40" i="1" a="1"/>
  <c r="CH40" i="1" s="1"/>
  <c r="CG40" i="1" a="1"/>
  <c r="CG40" i="1" s="1"/>
  <c r="CE40" i="1"/>
  <c r="CC40" i="1"/>
  <c r="CI40" i="1" s="1" a="1"/>
  <c r="CI40" i="1" s="1"/>
  <c r="CC40" i="1" a="1"/>
  <c r="BZ40" i="1"/>
  <c r="BY40" i="1"/>
  <c r="BV40" i="1"/>
  <c r="BT40" i="1" a="1"/>
  <c r="BT40" i="1" s="1"/>
  <c r="CL39" i="1" a="1"/>
  <c r="CL39" i="1" s="1"/>
  <c r="CJ39" i="1" a="1"/>
  <c r="CJ39" i="1" s="1"/>
  <c r="CH39" i="1" a="1"/>
  <c r="CH39" i="1" s="1"/>
  <c r="CG39" i="1" a="1"/>
  <c r="CG39" i="1" s="1"/>
  <c r="CE39" i="1"/>
  <c r="CC39" i="1"/>
  <c r="CI39" i="1" s="1" a="1"/>
  <c r="CI39" i="1" s="1"/>
  <c r="CC39" i="1" a="1"/>
  <c r="BZ39" i="1"/>
  <c r="BY39" i="1"/>
  <c r="BV39" i="1"/>
  <c r="BT39" i="1" a="1"/>
  <c r="BT39" i="1" s="1"/>
  <c r="CL38" i="1" a="1"/>
  <c r="CL38" i="1" s="1"/>
  <c r="CJ38" i="1" a="1"/>
  <c r="CJ38" i="1" s="1"/>
  <c r="CH38" i="1" a="1"/>
  <c r="CH38" i="1" s="1"/>
  <c r="CG38" i="1" a="1"/>
  <c r="CG38" i="1" s="1"/>
  <c r="CE38" i="1"/>
  <c r="CC38" i="1"/>
  <c r="CI38" i="1" s="1" a="1"/>
  <c r="CI38" i="1" s="1"/>
  <c r="CC38" i="1" a="1"/>
  <c r="BZ38" i="1"/>
  <c r="BY38" i="1"/>
  <c r="BV38" i="1"/>
  <c r="BT38" i="1" a="1"/>
  <c r="BT38" i="1" s="1"/>
  <c r="CL37" i="1" a="1"/>
  <c r="CL37" i="1" s="1"/>
  <c r="CJ37" i="1" a="1"/>
  <c r="CJ37" i="1" s="1"/>
  <c r="CH37" i="1" a="1"/>
  <c r="CH37" i="1" s="1"/>
  <c r="CG37" i="1" a="1"/>
  <c r="CG37" i="1" s="1"/>
  <c r="CE37" i="1"/>
  <c r="CC37" i="1"/>
  <c r="CI37" i="1" s="1" a="1"/>
  <c r="CI37" i="1" s="1"/>
  <c r="CC37" i="1" a="1"/>
  <c r="BZ37" i="1"/>
  <c r="BY37" i="1"/>
  <c r="BV37" i="1"/>
  <c r="BT37" i="1" a="1"/>
  <c r="BT37" i="1" s="1"/>
  <c r="CL36" i="1" a="1"/>
  <c r="CL36" i="1" s="1"/>
  <c r="CJ36" i="1" a="1"/>
  <c r="CJ36" i="1" s="1"/>
  <c r="CH36" i="1" a="1"/>
  <c r="CH36" i="1" s="1"/>
  <c r="CG36" i="1" a="1"/>
  <c r="CG36" i="1" s="1"/>
  <c r="CE36" i="1"/>
  <c r="CC36" i="1"/>
  <c r="CI36" i="1" s="1" a="1"/>
  <c r="CI36" i="1" s="1"/>
  <c r="CC36" i="1" a="1"/>
  <c r="BZ36" i="1"/>
  <c r="BY36" i="1"/>
  <c r="BV36" i="1"/>
  <c r="BT36" i="1" a="1"/>
  <c r="BT36" i="1" s="1"/>
  <c r="CL35" i="1" a="1"/>
  <c r="CL35" i="1" s="1"/>
  <c r="CJ35" i="1" a="1"/>
  <c r="CJ35" i="1" s="1"/>
  <c r="CH35" i="1" a="1"/>
  <c r="CH35" i="1" s="1"/>
  <c r="CG35" i="1" a="1"/>
  <c r="CG35" i="1" s="1"/>
  <c r="CE35" i="1"/>
  <c r="CC35" i="1"/>
  <c r="CI35" i="1" s="1" a="1"/>
  <c r="CI35" i="1" s="1"/>
  <c r="CC35" i="1" a="1"/>
  <c r="BZ35" i="1"/>
  <c r="BY35" i="1"/>
  <c r="BV35" i="1"/>
  <c r="BT35" i="1" a="1"/>
  <c r="BT35" i="1" s="1"/>
  <c r="CL34" i="1" a="1"/>
  <c r="CL34" i="1" s="1"/>
  <c r="CJ34" i="1" a="1"/>
  <c r="CJ34" i="1" s="1"/>
  <c r="CH34" i="1" a="1"/>
  <c r="CH34" i="1" s="1"/>
  <c r="CG34" i="1" a="1"/>
  <c r="CG34" i="1" s="1"/>
  <c r="CE34" i="1"/>
  <c r="CC34" i="1"/>
  <c r="CI34" i="1" s="1" a="1"/>
  <c r="CI34" i="1" s="1"/>
  <c r="CC34" i="1" a="1"/>
  <c r="BZ34" i="1"/>
  <c r="BY34" i="1"/>
  <c r="BV34" i="1"/>
  <c r="BT34" i="1" a="1"/>
  <c r="BT34" i="1" s="1"/>
  <c r="CL33" i="1" a="1"/>
  <c r="CL33" i="1" s="1"/>
  <c r="CJ33" i="1" a="1"/>
  <c r="CJ33" i="1" s="1"/>
  <c r="CH33" i="1" a="1"/>
  <c r="CH33" i="1" s="1"/>
  <c r="CG33" i="1" a="1"/>
  <c r="CG33" i="1" s="1"/>
  <c r="CE33" i="1"/>
  <c r="CC33" i="1"/>
  <c r="CI33" i="1" s="1" a="1"/>
  <c r="CI33" i="1" s="1"/>
  <c r="CC33" i="1" a="1"/>
  <c r="BZ33" i="1"/>
  <c r="BY33" i="1"/>
  <c r="BV33" i="1"/>
  <c r="BT33" i="1" a="1"/>
  <c r="BT33" i="1" s="1"/>
  <c r="CL32" i="1" a="1"/>
  <c r="CL32" i="1" s="1"/>
  <c r="CJ32" i="1" a="1"/>
  <c r="CJ32" i="1" s="1"/>
  <c r="CH32" i="1" a="1"/>
  <c r="CH32" i="1" s="1"/>
  <c r="CG32" i="1" a="1"/>
  <c r="CG32" i="1" s="1"/>
  <c r="CE32" i="1"/>
  <c r="CC32" i="1"/>
  <c r="CI32" i="1" s="1" a="1"/>
  <c r="CI32" i="1" s="1"/>
  <c r="CC32" i="1" a="1"/>
  <c r="BZ32" i="1"/>
  <c r="BY32" i="1"/>
  <c r="BV32" i="1"/>
  <c r="BT32" i="1" a="1"/>
  <c r="BT32" i="1" s="1"/>
  <c r="CL31" i="1" a="1"/>
  <c r="CL31" i="1" s="1"/>
  <c r="CJ31" i="1" a="1"/>
  <c r="CJ31" i="1" s="1"/>
  <c r="CH31" i="1" a="1"/>
  <c r="CH31" i="1" s="1"/>
  <c r="CG31" i="1" a="1"/>
  <c r="CG31" i="1" s="1"/>
  <c r="CE31" i="1"/>
  <c r="CC31" i="1"/>
  <c r="CI31" i="1" s="1" a="1"/>
  <c r="CI31" i="1" s="1"/>
  <c r="CC31" i="1" a="1"/>
  <c r="BZ31" i="1"/>
  <c r="BY31" i="1"/>
  <c r="BV31" i="1"/>
  <c r="BT31" i="1" a="1"/>
  <c r="BT31" i="1" s="1"/>
  <c r="CL30" i="1" a="1"/>
  <c r="CL30" i="1" s="1"/>
  <c r="CJ30" i="1" a="1"/>
  <c r="CJ30" i="1" s="1"/>
  <c r="CH30" i="1" a="1"/>
  <c r="CH30" i="1" s="1"/>
  <c r="CG30" i="1" a="1"/>
  <c r="CG30" i="1" s="1"/>
  <c r="CE30" i="1"/>
  <c r="CC30" i="1"/>
  <c r="CI30" i="1" s="1" a="1"/>
  <c r="CI30" i="1" s="1"/>
  <c r="CC30" i="1" a="1"/>
  <c r="BZ30" i="1"/>
  <c r="BY30" i="1"/>
  <c r="BV30" i="1"/>
  <c r="BT30" i="1" a="1"/>
  <c r="BT30" i="1" s="1"/>
  <c r="CL29" i="1" a="1"/>
  <c r="CL29" i="1" s="1"/>
  <c r="CJ29" i="1" a="1"/>
  <c r="CJ29" i="1" s="1"/>
  <c r="CH29" i="1" a="1"/>
  <c r="CH29" i="1" s="1"/>
  <c r="CG29" i="1" a="1"/>
  <c r="CG29" i="1" s="1"/>
  <c r="CE29" i="1"/>
  <c r="CC29" i="1"/>
  <c r="CI29" i="1" s="1" a="1"/>
  <c r="CI29" i="1" s="1"/>
  <c r="CC29" i="1" a="1"/>
  <c r="BZ29" i="1"/>
  <c r="BY29" i="1"/>
  <c r="BV29" i="1"/>
  <c r="BT29" i="1" a="1"/>
  <c r="BT29" i="1" s="1"/>
  <c r="CL28" i="1" a="1"/>
  <c r="CL28" i="1" s="1"/>
  <c r="CJ28" i="1" a="1"/>
  <c r="CJ28" i="1" s="1"/>
  <c r="CH28" i="1" a="1"/>
  <c r="CH28" i="1" s="1"/>
  <c r="CG28" i="1" a="1"/>
  <c r="CG28" i="1" s="1"/>
  <c r="CE28" i="1"/>
  <c r="CC28" i="1"/>
  <c r="CI28" i="1" s="1" a="1"/>
  <c r="CI28" i="1" s="1"/>
  <c r="CC28" i="1" a="1"/>
  <c r="BZ28" i="1"/>
  <c r="BY28" i="1"/>
  <c r="BV28" i="1"/>
  <c r="BT28" i="1" a="1"/>
  <c r="BT28" i="1" s="1"/>
  <c r="CL27" i="1" a="1"/>
  <c r="CL27" i="1" s="1"/>
  <c r="CJ27" i="1" a="1"/>
  <c r="CJ27" i="1" s="1"/>
  <c r="CH27" i="1" a="1"/>
  <c r="CH27" i="1" s="1"/>
  <c r="CG27" i="1" a="1"/>
  <c r="CG27" i="1" s="1"/>
  <c r="CE27" i="1"/>
  <c r="CC27" i="1"/>
  <c r="CI27" i="1" s="1" a="1"/>
  <c r="CI27" i="1" s="1"/>
  <c r="CC27" i="1" a="1"/>
  <c r="BZ27" i="1"/>
  <c r="BY27" i="1"/>
  <c r="BV27" i="1"/>
  <c r="BT27" i="1" a="1"/>
  <c r="BT27" i="1" s="1"/>
  <c r="CL26" i="1" a="1"/>
  <c r="CL26" i="1" s="1"/>
  <c r="CJ26" i="1" a="1"/>
  <c r="CJ26" i="1" s="1"/>
  <c r="CH26" i="1" a="1"/>
  <c r="CH26" i="1" s="1"/>
  <c r="CG26" i="1" a="1"/>
  <c r="CG26" i="1" s="1"/>
  <c r="CE26" i="1"/>
  <c r="CC26" i="1"/>
  <c r="CI26" i="1" s="1" a="1"/>
  <c r="CI26" i="1" s="1"/>
  <c r="CC26" i="1" a="1"/>
  <c r="BZ26" i="1"/>
  <c r="BY26" i="1"/>
  <c r="BV26" i="1"/>
  <c r="BT26" i="1" a="1"/>
  <c r="BT26" i="1" s="1"/>
  <c r="CL25" i="1" a="1"/>
  <c r="CL25" i="1" s="1"/>
  <c r="CJ25" i="1" a="1"/>
  <c r="CJ25" i="1" s="1"/>
  <c r="CH25" i="1" a="1"/>
  <c r="CH25" i="1" s="1"/>
  <c r="CG25" i="1" a="1"/>
  <c r="CG25" i="1" s="1"/>
  <c r="CE25" i="1"/>
  <c r="CC25" i="1"/>
  <c r="CI25" i="1" s="1" a="1"/>
  <c r="CI25" i="1" s="1"/>
  <c r="CC25" i="1" a="1"/>
  <c r="BZ25" i="1"/>
  <c r="BY25" i="1"/>
  <c r="BV25" i="1"/>
  <c r="BT25" i="1" a="1"/>
  <c r="BT25" i="1" s="1"/>
  <c r="CL24" i="1" a="1"/>
  <c r="CL24" i="1" s="1"/>
  <c r="CJ24" i="1" a="1"/>
  <c r="CJ24" i="1" s="1"/>
  <c r="CH24" i="1" a="1"/>
  <c r="CH24" i="1" s="1"/>
  <c r="CG24" i="1" a="1"/>
  <c r="CG24" i="1" s="1"/>
  <c r="CE24" i="1"/>
  <c r="CC24" i="1"/>
  <c r="CI24" i="1" s="1" a="1"/>
  <c r="CI24" i="1" s="1"/>
  <c r="CC24" i="1" a="1"/>
  <c r="BZ24" i="1"/>
  <c r="BY24" i="1"/>
  <c r="BV24" i="1"/>
  <c r="BT24" i="1" a="1"/>
  <c r="BT24" i="1" s="1"/>
  <c r="CL23" i="1" a="1"/>
  <c r="CL23" i="1" s="1"/>
  <c r="CJ23" i="1" a="1"/>
  <c r="CJ23" i="1" s="1"/>
  <c r="CH23" i="1" a="1"/>
  <c r="CH23" i="1" s="1"/>
  <c r="CG23" i="1" a="1"/>
  <c r="CG23" i="1" s="1"/>
  <c r="CE23" i="1"/>
  <c r="CC23" i="1"/>
  <c r="CI23" i="1" s="1" a="1"/>
  <c r="CI23" i="1" s="1"/>
  <c r="CC23" i="1" a="1"/>
  <c r="BZ23" i="1"/>
  <c r="BY23" i="1"/>
  <c r="BV23" i="1"/>
  <c r="BT23" i="1" a="1"/>
  <c r="BT23" i="1" s="1"/>
  <c r="CL22" i="1" a="1"/>
  <c r="CL22" i="1" s="1"/>
  <c r="CJ22" i="1" a="1"/>
  <c r="CJ22" i="1" s="1"/>
  <c r="CH22" i="1" a="1"/>
  <c r="CH22" i="1" s="1"/>
  <c r="CG22" i="1" a="1"/>
  <c r="CG22" i="1" s="1"/>
  <c r="CE22" i="1"/>
  <c r="CC22" i="1"/>
  <c r="CI22" i="1" s="1" a="1"/>
  <c r="CI22" i="1" s="1"/>
  <c r="CC22" i="1" a="1"/>
  <c r="BZ22" i="1"/>
  <c r="BY22" i="1"/>
  <c r="BV22" i="1"/>
  <c r="BT22" i="1" a="1"/>
  <c r="BT22" i="1" s="1"/>
  <c r="CL21" i="1" a="1"/>
  <c r="CL21" i="1" s="1"/>
  <c r="CJ21" i="1" a="1"/>
  <c r="CJ21" i="1" s="1"/>
  <c r="CH21" i="1" a="1"/>
  <c r="CH21" i="1" s="1"/>
  <c r="CG21" i="1" a="1"/>
  <c r="CG21" i="1" s="1"/>
  <c r="CE21" i="1"/>
  <c r="CC21" i="1"/>
  <c r="CI21" i="1" s="1" a="1"/>
  <c r="CI21" i="1" s="1"/>
  <c r="CC21" i="1" a="1"/>
  <c r="BZ21" i="1"/>
  <c r="BY21" i="1"/>
  <c r="BV21" i="1"/>
  <c r="BT21" i="1" a="1"/>
  <c r="BT21" i="1" s="1"/>
  <c r="CL20" i="1" a="1"/>
  <c r="CL20" i="1" s="1"/>
  <c r="CJ20" i="1" a="1"/>
  <c r="CJ20" i="1" s="1"/>
  <c r="CH20" i="1" a="1"/>
  <c r="CH20" i="1" s="1"/>
  <c r="CG20" i="1" a="1"/>
  <c r="CG20" i="1" s="1"/>
  <c r="CE20" i="1"/>
  <c r="CC20" i="1"/>
  <c r="CI20" i="1" s="1" a="1"/>
  <c r="CI20" i="1" s="1"/>
  <c r="CC20" i="1" a="1"/>
  <c r="BZ20" i="1"/>
  <c r="BY20" i="1"/>
  <c r="BV20" i="1"/>
  <c r="BT20" i="1" a="1"/>
  <c r="BT20" i="1" s="1"/>
  <c r="CL19" i="1" a="1"/>
  <c r="CL19" i="1" s="1"/>
  <c r="CJ19" i="1" a="1"/>
  <c r="CJ19" i="1" s="1"/>
  <c r="CH19" i="1" a="1"/>
  <c r="CH19" i="1" s="1"/>
  <c r="CG19" i="1" a="1"/>
  <c r="CG19" i="1" s="1"/>
  <c r="CE19" i="1"/>
  <c r="CC19" i="1"/>
  <c r="CI19" i="1" s="1" a="1"/>
  <c r="CI19" i="1" s="1"/>
  <c r="CC19" i="1" a="1"/>
  <c r="BZ19" i="1"/>
  <c r="BY19" i="1"/>
  <c r="BV19" i="1"/>
  <c r="BT19" i="1" a="1"/>
  <c r="BT19" i="1" s="1"/>
  <c r="CL18" i="1" a="1"/>
  <c r="CL18" i="1" s="1"/>
  <c r="CJ18" i="1" a="1"/>
  <c r="CJ18" i="1" s="1"/>
  <c r="CH18" i="1" a="1"/>
  <c r="CH18" i="1" s="1"/>
  <c r="CG18" i="1" a="1"/>
  <c r="CG18" i="1" s="1"/>
  <c r="CE18" i="1"/>
  <c r="CC18" i="1"/>
  <c r="CI18" i="1" s="1" a="1"/>
  <c r="CI18" i="1" s="1"/>
  <c r="CC18" i="1" a="1"/>
  <c r="BZ18" i="1"/>
  <c r="BY18" i="1"/>
  <c r="BV18" i="1"/>
  <c r="BT18" i="1" a="1"/>
  <c r="BT18" i="1" s="1"/>
  <c r="CL17" i="1" a="1"/>
  <c r="CL17" i="1" s="1"/>
  <c r="CJ17" i="1" a="1"/>
  <c r="CJ17" i="1" s="1"/>
  <c r="CH17" i="1" a="1"/>
  <c r="CH17" i="1" s="1"/>
  <c r="CG17" i="1" a="1"/>
  <c r="CG17" i="1" s="1"/>
  <c r="CE17" i="1"/>
  <c r="CC17" i="1"/>
  <c r="CI17" i="1" s="1" a="1"/>
  <c r="CI17" i="1" s="1"/>
  <c r="CC17" i="1" a="1"/>
  <c r="BZ17" i="1"/>
  <c r="BY17" i="1"/>
  <c r="BV17" i="1"/>
  <c r="BT17" i="1" a="1"/>
  <c r="BT17" i="1" s="1"/>
  <c r="CL16" i="1" a="1"/>
  <c r="CL16" i="1" s="1"/>
  <c r="CJ16" i="1" a="1"/>
  <c r="CJ16" i="1" s="1"/>
  <c r="CH16" i="1" a="1"/>
  <c r="CH16" i="1" s="1"/>
  <c r="CG16" i="1" a="1"/>
  <c r="CG16" i="1" s="1"/>
  <c r="CE16" i="1"/>
  <c r="CC16" i="1"/>
  <c r="CI16" i="1" s="1" a="1"/>
  <c r="CI16" i="1" s="1"/>
  <c r="CC16" i="1" a="1"/>
  <c r="BZ16" i="1"/>
  <c r="BY16" i="1"/>
  <c r="BV16" i="1"/>
  <c r="BT16" i="1" a="1"/>
  <c r="BT16" i="1" s="1"/>
  <c r="CL15" i="1" a="1"/>
  <c r="CL15" i="1" s="1"/>
  <c r="CJ15" i="1" a="1"/>
  <c r="CJ15" i="1" s="1"/>
  <c r="CH15" i="1" a="1"/>
  <c r="CH15" i="1" s="1"/>
  <c r="CG15" i="1" a="1"/>
  <c r="CG15" i="1" s="1"/>
  <c r="CE15" i="1"/>
  <c r="CC15" i="1"/>
  <c r="CI15" i="1" s="1" a="1"/>
  <c r="CI15" i="1" s="1"/>
  <c r="CC15" i="1" a="1"/>
  <c r="BZ15" i="1"/>
  <c r="BY15" i="1"/>
  <c r="BV15" i="1"/>
  <c r="BT15" i="1" a="1"/>
  <c r="BT15" i="1" s="1"/>
  <c r="CL14" i="1" a="1"/>
  <c r="CL14" i="1" s="1"/>
  <c r="CJ14" i="1" a="1"/>
  <c r="CJ14" i="1" s="1"/>
  <c r="CH14" i="1" a="1"/>
  <c r="CH14" i="1" s="1"/>
  <c r="CG14" i="1" a="1"/>
  <c r="CG14" i="1" s="1"/>
  <c r="CE14" i="1"/>
  <c r="CC14" i="1"/>
  <c r="CI14" i="1" s="1" a="1"/>
  <c r="CI14" i="1" s="1"/>
  <c r="CC14" i="1" a="1"/>
  <c r="BZ14" i="1"/>
  <c r="BY14" i="1"/>
  <c r="BV14" i="1"/>
  <c r="BT14" i="1" a="1"/>
  <c r="BT14" i="1" s="1"/>
  <c r="CL13" i="1" a="1"/>
  <c r="CL13" i="1" s="1"/>
  <c r="CJ13" i="1" a="1"/>
  <c r="CJ13" i="1" s="1"/>
  <c r="CH13" i="1" a="1"/>
  <c r="CH13" i="1" s="1"/>
  <c r="CG13" i="1" a="1"/>
  <c r="CG13" i="1" s="1"/>
  <c r="CE13" i="1"/>
  <c r="CC13" i="1"/>
  <c r="CI13" i="1" s="1" a="1"/>
  <c r="CI13" i="1" s="1"/>
  <c r="CC13" i="1" a="1"/>
  <c r="BZ13" i="1"/>
  <c r="BY13" i="1"/>
  <c r="BV13" i="1"/>
  <c r="BT13" i="1" a="1"/>
  <c r="BT13" i="1" s="1"/>
  <c r="CL12" i="1" a="1"/>
  <c r="CL12" i="1" s="1"/>
  <c r="CJ12" i="1" a="1"/>
  <c r="CJ12" i="1" s="1"/>
  <c r="CH12" i="1" a="1"/>
  <c r="CH12" i="1" s="1"/>
  <c r="CG12" i="1" a="1"/>
  <c r="CG12" i="1" s="1"/>
  <c r="CE12" i="1"/>
  <c r="CC12" i="1"/>
  <c r="CI12" i="1" s="1" a="1"/>
  <c r="CI12" i="1" s="1"/>
  <c r="CC12" i="1" a="1"/>
  <c r="BZ12" i="1"/>
  <c r="BY12" i="1"/>
  <c r="BV12" i="1"/>
  <c r="BT12" i="1" a="1"/>
  <c r="BT12" i="1" s="1"/>
  <c r="CL11" i="1" a="1"/>
  <c r="CL11" i="1" s="1"/>
  <c r="CJ11" i="1" a="1"/>
  <c r="CJ11" i="1" s="1"/>
  <c r="CH11" i="1" a="1"/>
  <c r="CH11" i="1" s="1"/>
  <c r="CG11" i="1" a="1"/>
  <c r="CG11" i="1" s="1"/>
  <c r="CE11" i="1"/>
  <c r="CC11" i="1"/>
  <c r="CI11" i="1" s="1" a="1"/>
  <c r="CI11" i="1" s="1"/>
  <c r="CC11" i="1" a="1"/>
  <c r="BZ11" i="1"/>
  <c r="BY11" i="1"/>
  <c r="BV11" i="1"/>
  <c r="BT11" i="1" a="1"/>
  <c r="BT11" i="1" s="1"/>
  <c r="CL10" i="1" a="1"/>
  <c r="CL10" i="1" s="1"/>
  <c r="CJ10" i="1" a="1"/>
  <c r="CJ10" i="1" s="1"/>
  <c r="CH10" i="1" a="1"/>
  <c r="CH10" i="1" s="1"/>
  <c r="CG10" i="1" a="1"/>
  <c r="CG10" i="1" s="1"/>
  <c r="CE10" i="1"/>
  <c r="CC10" i="1"/>
  <c r="CI10" i="1" s="1" a="1"/>
  <c r="CI10" i="1" s="1"/>
  <c r="CC10" i="1" a="1"/>
  <c r="BZ10" i="1"/>
  <c r="BY10" i="1"/>
  <c r="BV10" i="1"/>
  <c r="BT10" i="1" a="1"/>
  <c r="BT10" i="1" s="1"/>
  <c r="CL9" i="1" a="1"/>
  <c r="CL9" i="1" s="1"/>
  <c r="CJ9" i="1" a="1"/>
  <c r="CJ9" i="1" s="1"/>
  <c r="CH9" i="1" a="1"/>
  <c r="CH9" i="1" s="1"/>
  <c r="CG9" i="1" a="1"/>
  <c r="CG9" i="1" s="1"/>
  <c r="CE9" i="1"/>
  <c r="CC9" i="1"/>
  <c r="CI9" i="1" s="1" a="1"/>
  <c r="CI9" i="1" s="1"/>
  <c r="CC9" i="1" a="1"/>
  <c r="BZ9" i="1"/>
  <c r="BY9" i="1"/>
  <c r="BV9" i="1"/>
  <c r="BT9" i="1" a="1"/>
  <c r="BT9" i="1" s="1"/>
  <c r="HL3" i="10" l="1"/>
  <c r="HM3" i="10"/>
  <c r="HN3" i="10"/>
  <c r="HO3" i="10"/>
  <c r="HP3" i="10" s="1"/>
  <c r="HQ3" i="10" s="1"/>
  <c r="HR3" i="10" s="1"/>
  <c r="K404" i="10" l="1"/>
  <c r="J404" i="10"/>
  <c r="I404" i="10" s="1"/>
  <c r="A404" i="10"/>
  <c r="K403" i="10"/>
  <c r="J403" i="10"/>
  <c r="I403" i="10" s="1"/>
  <c r="A403" i="10"/>
  <c r="K402" i="10"/>
  <c r="J402" i="10"/>
  <c r="I402" i="10" s="1"/>
  <c r="A402" i="10"/>
  <c r="K401" i="10"/>
  <c r="J401" i="10"/>
  <c r="I401" i="10" s="1"/>
  <c r="A401" i="10"/>
  <c r="K400" i="10"/>
  <c r="J400" i="10"/>
  <c r="I400" i="10" s="1"/>
  <c r="A400" i="10"/>
  <c r="K399" i="10"/>
  <c r="J399" i="10"/>
  <c r="I399" i="10" s="1"/>
  <c r="A399" i="10"/>
  <c r="K398" i="10"/>
  <c r="J398" i="10"/>
  <c r="I398" i="10" s="1"/>
  <c r="A398" i="10"/>
  <c r="K397" i="10"/>
  <c r="J397" i="10"/>
  <c r="I397" i="10" s="1"/>
  <c r="A397" i="10"/>
  <c r="K396" i="10"/>
  <c r="J396" i="10"/>
  <c r="I396" i="10" s="1"/>
  <c r="A396" i="10"/>
  <c r="K395" i="10"/>
  <c r="J395" i="10"/>
  <c r="I395" i="10" s="1"/>
  <c r="A395" i="10"/>
  <c r="K394" i="10"/>
  <c r="J394" i="10"/>
  <c r="I394" i="10" s="1"/>
  <c r="A394" i="10"/>
  <c r="K393" i="10"/>
  <c r="J393" i="10"/>
  <c r="I393" i="10" s="1"/>
  <c r="A393" i="10"/>
  <c r="K392" i="10"/>
  <c r="J392" i="10"/>
  <c r="I392" i="10" s="1"/>
  <c r="A392" i="10"/>
  <c r="K391" i="10"/>
  <c r="J391" i="10"/>
  <c r="I391" i="10" s="1"/>
  <c r="A391" i="10"/>
  <c r="K390" i="10"/>
  <c r="J390" i="10"/>
  <c r="I390" i="10" s="1"/>
  <c r="A390" i="10"/>
  <c r="K389" i="10"/>
  <c r="J389" i="10"/>
  <c r="I389" i="10" s="1"/>
  <c r="A389" i="10"/>
  <c r="K388" i="10"/>
  <c r="J388" i="10"/>
  <c r="I388" i="10" s="1"/>
  <c r="A388" i="10"/>
  <c r="K387" i="10"/>
  <c r="J387" i="10"/>
  <c r="I387" i="10" s="1"/>
  <c r="A387" i="10"/>
  <c r="K386" i="10"/>
  <c r="J386" i="10"/>
  <c r="I386" i="10" s="1"/>
  <c r="A386" i="10"/>
  <c r="K385" i="10"/>
  <c r="J385" i="10"/>
  <c r="I385" i="10" s="1"/>
  <c r="A385" i="10"/>
  <c r="K384" i="10"/>
  <c r="J384" i="10"/>
  <c r="I384" i="10" s="1"/>
  <c r="A384" i="10"/>
  <c r="K383" i="10"/>
  <c r="J383" i="10"/>
  <c r="I383" i="10" s="1"/>
  <c r="A383" i="10"/>
  <c r="K382" i="10"/>
  <c r="J382" i="10"/>
  <c r="I382" i="10" s="1"/>
  <c r="A382" i="10"/>
  <c r="K381" i="10"/>
  <c r="J381" i="10"/>
  <c r="I381" i="10" s="1"/>
  <c r="A381" i="10"/>
  <c r="K380" i="10"/>
  <c r="J380" i="10"/>
  <c r="I380" i="10" s="1"/>
  <c r="A380" i="10"/>
  <c r="K379" i="10"/>
  <c r="J379" i="10"/>
  <c r="I379" i="10" s="1"/>
  <c r="A379" i="10"/>
  <c r="K378" i="10"/>
  <c r="J378" i="10"/>
  <c r="I378" i="10" s="1"/>
  <c r="A378" i="10"/>
  <c r="K377" i="10"/>
  <c r="J377" i="10"/>
  <c r="I377" i="10" s="1"/>
  <c r="A377" i="10"/>
  <c r="K376" i="10"/>
  <c r="J376" i="10"/>
  <c r="I376" i="10" s="1"/>
  <c r="A376" i="10"/>
  <c r="K375" i="10"/>
  <c r="J375" i="10"/>
  <c r="I375" i="10" s="1"/>
  <c r="A375" i="10"/>
  <c r="K374" i="10"/>
  <c r="J374" i="10"/>
  <c r="I374" i="10" s="1"/>
  <c r="A374" i="10"/>
  <c r="K373" i="10"/>
  <c r="J373" i="10"/>
  <c r="I373" i="10" s="1"/>
  <c r="A373" i="10"/>
  <c r="K372" i="10"/>
  <c r="J372" i="10"/>
  <c r="I372" i="10" s="1"/>
  <c r="A372" i="10"/>
  <c r="K371" i="10"/>
  <c r="J371" i="10"/>
  <c r="I371" i="10" s="1"/>
  <c r="A371" i="10"/>
  <c r="K370" i="10"/>
  <c r="J370" i="10"/>
  <c r="I370" i="10" s="1"/>
  <c r="A370" i="10"/>
  <c r="K369" i="10"/>
  <c r="J369" i="10"/>
  <c r="I369" i="10" s="1"/>
  <c r="A369" i="10"/>
  <c r="K368" i="10"/>
  <c r="J368" i="10"/>
  <c r="I368" i="10" s="1"/>
  <c r="A368" i="10"/>
  <c r="K367" i="10"/>
  <c r="J367" i="10"/>
  <c r="I367" i="10" s="1"/>
  <c r="A367" i="10"/>
  <c r="K366" i="10"/>
  <c r="J366" i="10"/>
  <c r="I366" i="10" s="1"/>
  <c r="A366" i="10"/>
  <c r="K365" i="10"/>
  <c r="J365" i="10"/>
  <c r="I365" i="10" s="1"/>
  <c r="A365" i="10"/>
  <c r="K364" i="10"/>
  <c r="J364" i="10"/>
  <c r="I364" i="10" s="1"/>
  <c r="A364" i="10"/>
  <c r="K363" i="10"/>
  <c r="J363" i="10"/>
  <c r="I363" i="10" s="1"/>
  <c r="A363" i="10"/>
  <c r="K362" i="10"/>
  <c r="J362" i="10"/>
  <c r="I362" i="10" s="1"/>
  <c r="A362" i="10"/>
  <c r="K361" i="10"/>
  <c r="J361" i="10"/>
  <c r="I361" i="10" s="1"/>
  <c r="A361" i="10"/>
  <c r="K360" i="10"/>
  <c r="J360" i="10"/>
  <c r="I360" i="10" s="1"/>
  <c r="A360" i="10"/>
  <c r="K359" i="10"/>
  <c r="J359" i="10"/>
  <c r="I359" i="10" s="1"/>
  <c r="A359" i="10"/>
  <c r="K358" i="10"/>
  <c r="J358" i="10"/>
  <c r="I358" i="10" s="1"/>
  <c r="A358" i="10"/>
  <c r="K357" i="10"/>
  <c r="J357" i="10"/>
  <c r="I357" i="10" s="1"/>
  <c r="A357" i="10"/>
  <c r="K356" i="10"/>
  <c r="J356" i="10"/>
  <c r="I356" i="10" s="1"/>
  <c r="A356" i="10"/>
  <c r="K355" i="10"/>
  <c r="J355" i="10"/>
  <c r="I355" i="10" s="1"/>
  <c r="A355" i="10"/>
  <c r="K354" i="10"/>
  <c r="J354" i="10"/>
  <c r="I354" i="10" s="1"/>
  <c r="A354" i="10"/>
  <c r="K353" i="10"/>
  <c r="J353" i="10"/>
  <c r="I353" i="10" s="1"/>
  <c r="A353" i="10"/>
  <c r="K352" i="10"/>
  <c r="J352" i="10"/>
  <c r="I352" i="10" s="1"/>
  <c r="A352" i="10"/>
  <c r="K351" i="10"/>
  <c r="J351" i="10"/>
  <c r="I351" i="10" s="1"/>
  <c r="A351" i="10"/>
  <c r="K350" i="10"/>
  <c r="J350" i="10"/>
  <c r="I350" i="10" s="1"/>
  <c r="A350" i="10"/>
  <c r="K349" i="10"/>
  <c r="J349" i="10"/>
  <c r="I349" i="10" s="1"/>
  <c r="A349" i="10"/>
  <c r="K348" i="10"/>
  <c r="J348" i="10"/>
  <c r="I348" i="10" s="1"/>
  <c r="A348" i="10"/>
  <c r="K347" i="10"/>
  <c r="J347" i="10"/>
  <c r="I347" i="10" s="1"/>
  <c r="A347" i="10"/>
  <c r="K346" i="10"/>
  <c r="J346" i="10"/>
  <c r="I346" i="10" s="1"/>
  <c r="A346" i="10"/>
  <c r="K345" i="10"/>
  <c r="J345" i="10"/>
  <c r="I345" i="10" s="1"/>
  <c r="A345" i="10"/>
  <c r="K344" i="10"/>
  <c r="J344" i="10"/>
  <c r="I344" i="10" s="1"/>
  <c r="A344" i="10"/>
  <c r="K343" i="10"/>
  <c r="J343" i="10"/>
  <c r="I343" i="10" s="1"/>
  <c r="A343" i="10"/>
  <c r="K342" i="10"/>
  <c r="J342" i="10"/>
  <c r="I342" i="10" s="1"/>
  <c r="A342" i="10"/>
  <c r="K341" i="10"/>
  <c r="J341" i="10"/>
  <c r="I341" i="10" s="1"/>
  <c r="A341" i="10"/>
  <c r="K340" i="10"/>
  <c r="J340" i="10"/>
  <c r="I340" i="10" s="1"/>
  <c r="A340" i="10"/>
  <c r="K339" i="10"/>
  <c r="J339" i="10"/>
  <c r="I339" i="10" s="1"/>
  <c r="A339" i="10"/>
  <c r="K338" i="10"/>
  <c r="J338" i="10"/>
  <c r="I338" i="10" s="1"/>
  <c r="A338" i="10"/>
  <c r="K337" i="10"/>
  <c r="J337" i="10"/>
  <c r="I337" i="10" s="1"/>
  <c r="A337" i="10"/>
  <c r="K336" i="10"/>
  <c r="J336" i="10"/>
  <c r="I336" i="10" s="1"/>
  <c r="A336" i="10"/>
  <c r="K335" i="10"/>
  <c r="J335" i="10"/>
  <c r="I335" i="10" s="1"/>
  <c r="A335" i="10"/>
  <c r="K334" i="10"/>
  <c r="J334" i="10"/>
  <c r="I334" i="10" s="1"/>
  <c r="A334" i="10"/>
  <c r="K333" i="10"/>
  <c r="J333" i="10"/>
  <c r="I333" i="10" s="1"/>
  <c r="A333" i="10"/>
  <c r="K332" i="10"/>
  <c r="J332" i="10"/>
  <c r="I332" i="10" s="1"/>
  <c r="A332" i="10"/>
  <c r="K331" i="10"/>
  <c r="J331" i="10"/>
  <c r="I331" i="10" s="1"/>
  <c r="A331" i="10"/>
  <c r="K330" i="10"/>
  <c r="J330" i="10"/>
  <c r="I330" i="10" s="1"/>
  <c r="A330" i="10"/>
  <c r="K329" i="10"/>
  <c r="J329" i="10"/>
  <c r="I329" i="10" s="1"/>
  <c r="A329" i="10"/>
  <c r="K328" i="10"/>
  <c r="J328" i="10"/>
  <c r="I328" i="10" s="1"/>
  <c r="A328" i="10"/>
  <c r="K327" i="10"/>
  <c r="J327" i="10"/>
  <c r="I327" i="10" s="1"/>
  <c r="A327" i="10"/>
  <c r="K326" i="10"/>
  <c r="J326" i="10"/>
  <c r="I326" i="10" s="1"/>
  <c r="A326" i="10"/>
  <c r="K325" i="10"/>
  <c r="J325" i="10"/>
  <c r="I325" i="10" s="1"/>
  <c r="A325" i="10"/>
  <c r="K324" i="10"/>
  <c r="J324" i="10"/>
  <c r="I324" i="10" s="1"/>
  <c r="A324" i="10"/>
  <c r="K323" i="10"/>
  <c r="J323" i="10"/>
  <c r="I323" i="10" s="1"/>
  <c r="A323" i="10"/>
  <c r="K322" i="10"/>
  <c r="J322" i="10"/>
  <c r="I322" i="10" s="1"/>
  <c r="A322" i="10"/>
  <c r="K321" i="10"/>
  <c r="J321" i="10"/>
  <c r="I321" i="10" s="1"/>
  <c r="A321" i="10"/>
  <c r="K320" i="10"/>
  <c r="J320" i="10"/>
  <c r="I320" i="10" s="1"/>
  <c r="A320" i="10"/>
  <c r="K319" i="10"/>
  <c r="J319" i="10"/>
  <c r="I319" i="10" s="1"/>
  <c r="A319" i="10"/>
  <c r="K318" i="10"/>
  <c r="J318" i="10"/>
  <c r="I318" i="10" s="1"/>
  <c r="A318" i="10"/>
  <c r="K317" i="10"/>
  <c r="J317" i="10"/>
  <c r="I317" i="10" s="1"/>
  <c r="A317" i="10"/>
  <c r="K316" i="10"/>
  <c r="J316" i="10"/>
  <c r="I316" i="10" s="1"/>
  <c r="A316" i="10"/>
  <c r="K315" i="10"/>
  <c r="J315" i="10"/>
  <c r="I315" i="10" s="1"/>
  <c r="A315" i="10"/>
  <c r="K499" i="10"/>
  <c r="J499" i="10"/>
  <c r="I499" i="10" s="1"/>
  <c r="A499" i="10"/>
  <c r="K498" i="10"/>
  <c r="J498" i="10"/>
  <c r="I498" i="10" s="1"/>
  <c r="A498" i="10"/>
  <c r="K497" i="10"/>
  <c r="J497" i="10"/>
  <c r="I497" i="10" s="1"/>
  <c r="A497" i="10"/>
  <c r="K496" i="10"/>
  <c r="J496" i="10"/>
  <c r="I496" i="10" s="1"/>
  <c r="A496" i="10"/>
  <c r="K495" i="10"/>
  <c r="J495" i="10"/>
  <c r="I495" i="10" s="1"/>
  <c r="A495" i="10"/>
  <c r="K494" i="10"/>
  <c r="J494" i="10"/>
  <c r="I494" i="10" s="1"/>
  <c r="A494" i="10"/>
  <c r="K493" i="10"/>
  <c r="J493" i="10"/>
  <c r="I493" i="10" s="1"/>
  <c r="A493" i="10"/>
  <c r="K492" i="10"/>
  <c r="J492" i="10"/>
  <c r="I492" i="10" s="1"/>
  <c r="A492" i="10"/>
  <c r="K491" i="10"/>
  <c r="J491" i="10"/>
  <c r="I491" i="10" s="1"/>
  <c r="A491" i="10"/>
  <c r="K490" i="10"/>
  <c r="J490" i="10"/>
  <c r="I490" i="10" s="1"/>
  <c r="A490" i="10"/>
  <c r="K489" i="10"/>
  <c r="J489" i="10"/>
  <c r="I489" i="10" s="1"/>
  <c r="A489" i="10"/>
  <c r="K488" i="10"/>
  <c r="J488" i="10"/>
  <c r="I488" i="10" s="1"/>
  <c r="A488" i="10"/>
  <c r="K487" i="10"/>
  <c r="J487" i="10"/>
  <c r="I487" i="10" s="1"/>
  <c r="A487" i="10"/>
  <c r="K486" i="10"/>
  <c r="J486" i="10"/>
  <c r="I486" i="10" s="1"/>
  <c r="A486" i="10"/>
  <c r="K485" i="10"/>
  <c r="J485" i="10"/>
  <c r="I485" i="10" s="1"/>
  <c r="A485" i="10"/>
  <c r="K484" i="10"/>
  <c r="J484" i="10"/>
  <c r="I484" i="10" s="1"/>
  <c r="A484" i="10"/>
  <c r="K483" i="10"/>
  <c r="J483" i="10"/>
  <c r="I483" i="10" s="1"/>
  <c r="A483" i="10"/>
  <c r="K482" i="10"/>
  <c r="J482" i="10"/>
  <c r="I482" i="10" s="1"/>
  <c r="A482" i="10"/>
  <c r="K481" i="10"/>
  <c r="J481" i="10"/>
  <c r="I481" i="10" s="1"/>
  <c r="A481" i="10"/>
  <c r="K480" i="10"/>
  <c r="J480" i="10"/>
  <c r="I480" i="10" s="1"/>
  <c r="A480" i="10"/>
  <c r="K479" i="10"/>
  <c r="J479" i="10"/>
  <c r="I479" i="10" s="1"/>
  <c r="A479" i="10"/>
  <c r="K478" i="10"/>
  <c r="J478" i="10"/>
  <c r="I478" i="10" s="1"/>
  <c r="A478" i="10"/>
  <c r="K477" i="10"/>
  <c r="J477" i="10"/>
  <c r="I477" i="10" s="1"/>
  <c r="A477" i="10"/>
  <c r="K476" i="10"/>
  <c r="J476" i="10"/>
  <c r="I476" i="10" s="1"/>
  <c r="A476" i="10"/>
  <c r="K475" i="10"/>
  <c r="J475" i="10"/>
  <c r="I475" i="10" s="1"/>
  <c r="A475" i="10"/>
  <c r="K474" i="10"/>
  <c r="J474" i="10"/>
  <c r="I474" i="10" s="1"/>
  <c r="A474" i="10"/>
  <c r="K473" i="10"/>
  <c r="J473" i="10"/>
  <c r="I473" i="10" s="1"/>
  <c r="A473" i="10"/>
  <c r="K472" i="10"/>
  <c r="J472" i="10"/>
  <c r="I472" i="10" s="1"/>
  <c r="A472" i="10"/>
  <c r="K471" i="10"/>
  <c r="J471" i="10"/>
  <c r="I471" i="10" s="1"/>
  <c r="A471" i="10"/>
  <c r="K470" i="10"/>
  <c r="J470" i="10"/>
  <c r="I470" i="10" s="1"/>
  <c r="A470" i="10"/>
  <c r="K469" i="10"/>
  <c r="J469" i="10"/>
  <c r="I469" i="10" s="1"/>
  <c r="A469" i="10"/>
  <c r="K468" i="10"/>
  <c r="J468" i="10"/>
  <c r="I468" i="10" s="1"/>
  <c r="A468" i="10"/>
  <c r="K467" i="10"/>
  <c r="J467" i="10"/>
  <c r="I467" i="10" s="1"/>
  <c r="A467" i="10"/>
  <c r="K466" i="10"/>
  <c r="J466" i="10"/>
  <c r="I466" i="10" s="1"/>
  <c r="A466" i="10"/>
  <c r="K465" i="10"/>
  <c r="J465" i="10"/>
  <c r="I465" i="10" s="1"/>
  <c r="A465" i="10"/>
  <c r="K464" i="10"/>
  <c r="J464" i="10"/>
  <c r="I464" i="10" s="1"/>
  <c r="A464" i="10"/>
  <c r="K463" i="10"/>
  <c r="J463" i="10"/>
  <c r="I463" i="10" s="1"/>
  <c r="A463" i="10"/>
  <c r="K462" i="10"/>
  <c r="J462" i="10"/>
  <c r="I462" i="10" s="1"/>
  <c r="A462" i="10"/>
  <c r="K461" i="10"/>
  <c r="J461" i="10"/>
  <c r="I461" i="10" s="1"/>
  <c r="A461" i="10"/>
  <c r="K460" i="10"/>
  <c r="J460" i="10"/>
  <c r="I460" i="10" s="1"/>
  <c r="A460" i="10"/>
  <c r="K459" i="10"/>
  <c r="J459" i="10"/>
  <c r="I459" i="10" s="1"/>
  <c r="A459" i="10"/>
  <c r="K458" i="10"/>
  <c r="J458" i="10"/>
  <c r="I458" i="10" s="1"/>
  <c r="A458" i="10"/>
  <c r="K457" i="10"/>
  <c r="J457" i="10"/>
  <c r="I457" i="10" s="1"/>
  <c r="A457" i="10"/>
  <c r="K456" i="10"/>
  <c r="J456" i="10"/>
  <c r="I456" i="10" s="1"/>
  <c r="A456" i="10"/>
  <c r="K455" i="10"/>
  <c r="J455" i="10"/>
  <c r="I455" i="10" s="1"/>
  <c r="A455" i="10"/>
  <c r="K454" i="10"/>
  <c r="J454" i="10"/>
  <c r="I454" i="10" s="1"/>
  <c r="A454" i="10"/>
  <c r="K453" i="10"/>
  <c r="J453" i="10"/>
  <c r="I453" i="10" s="1"/>
  <c r="A453" i="10"/>
  <c r="K452" i="10"/>
  <c r="J452" i="10"/>
  <c r="I452" i="10" s="1"/>
  <c r="A452" i="10"/>
  <c r="K451" i="10"/>
  <c r="J451" i="10"/>
  <c r="I451" i="10" s="1"/>
  <c r="A451" i="10"/>
  <c r="K450" i="10"/>
  <c r="J450" i="10"/>
  <c r="I450" i="10" s="1"/>
  <c r="A450" i="10"/>
  <c r="K449" i="10"/>
  <c r="J449" i="10"/>
  <c r="I449" i="10" s="1"/>
  <c r="A449" i="10"/>
  <c r="K448" i="10"/>
  <c r="J448" i="10"/>
  <c r="I448" i="10" s="1"/>
  <c r="A448" i="10"/>
  <c r="K447" i="10"/>
  <c r="J447" i="10"/>
  <c r="I447" i="10" s="1"/>
  <c r="A447" i="10"/>
  <c r="K446" i="10"/>
  <c r="J446" i="10"/>
  <c r="I446" i="10" s="1"/>
  <c r="A446" i="10"/>
  <c r="K445" i="10"/>
  <c r="J445" i="10"/>
  <c r="I445" i="10" s="1"/>
  <c r="A445" i="10"/>
  <c r="K444" i="10"/>
  <c r="J444" i="10"/>
  <c r="I444" i="10" s="1"/>
  <c r="A444" i="10"/>
  <c r="K443" i="10"/>
  <c r="J443" i="10"/>
  <c r="I443" i="10" s="1"/>
  <c r="A443" i="10"/>
  <c r="K442" i="10"/>
  <c r="J442" i="10"/>
  <c r="I442" i="10" s="1"/>
  <c r="A442" i="10"/>
  <c r="K441" i="10"/>
  <c r="J441" i="10"/>
  <c r="I441" i="10" s="1"/>
  <c r="A441" i="10"/>
  <c r="K440" i="10"/>
  <c r="J440" i="10"/>
  <c r="I440" i="10" s="1"/>
  <c r="A440" i="10"/>
  <c r="K439" i="10"/>
  <c r="J439" i="10"/>
  <c r="I439" i="10" s="1"/>
  <c r="A439" i="10"/>
  <c r="K438" i="10"/>
  <c r="J438" i="10"/>
  <c r="I438" i="10" s="1"/>
  <c r="A438" i="10"/>
  <c r="K437" i="10"/>
  <c r="J437" i="10"/>
  <c r="I437" i="10" s="1"/>
  <c r="A437" i="10"/>
  <c r="K436" i="10"/>
  <c r="J436" i="10"/>
  <c r="I436" i="10" s="1"/>
  <c r="A436" i="10"/>
  <c r="K435" i="10"/>
  <c r="J435" i="10"/>
  <c r="I435" i="10" s="1"/>
  <c r="A435" i="10"/>
  <c r="K434" i="10"/>
  <c r="J434" i="10"/>
  <c r="I434" i="10" s="1"/>
  <c r="A434" i="10"/>
  <c r="K433" i="10"/>
  <c r="J433" i="10"/>
  <c r="I433" i="10" s="1"/>
  <c r="A433" i="10"/>
  <c r="K432" i="10"/>
  <c r="J432" i="10"/>
  <c r="I432" i="10" s="1"/>
  <c r="A432" i="10"/>
  <c r="K431" i="10"/>
  <c r="J431" i="10"/>
  <c r="I431" i="10" s="1"/>
  <c r="A431" i="10"/>
  <c r="K430" i="10"/>
  <c r="J430" i="10"/>
  <c r="I430" i="10" s="1"/>
  <c r="A430" i="10"/>
  <c r="K429" i="10"/>
  <c r="J429" i="10"/>
  <c r="I429" i="10" s="1"/>
  <c r="A429" i="10"/>
  <c r="K428" i="10"/>
  <c r="J428" i="10"/>
  <c r="I428" i="10" s="1"/>
  <c r="A428" i="10"/>
  <c r="K427" i="10"/>
  <c r="J427" i="10"/>
  <c r="I427" i="10" s="1"/>
  <c r="A427" i="10"/>
  <c r="K426" i="10"/>
  <c r="J426" i="10"/>
  <c r="I426" i="10" s="1"/>
  <c r="A426" i="10"/>
  <c r="K425" i="10"/>
  <c r="J425" i="10"/>
  <c r="I425" i="10" s="1"/>
  <c r="A425" i="10"/>
  <c r="K424" i="10"/>
  <c r="J424" i="10"/>
  <c r="I424" i="10" s="1"/>
  <c r="A424" i="10"/>
  <c r="K423" i="10"/>
  <c r="J423" i="10"/>
  <c r="I423" i="10" s="1"/>
  <c r="A423" i="10"/>
  <c r="K422" i="10"/>
  <c r="J422" i="10"/>
  <c r="I422" i="10" s="1"/>
  <c r="A422" i="10"/>
  <c r="K421" i="10"/>
  <c r="J421" i="10"/>
  <c r="I421" i="10" s="1"/>
  <c r="A421" i="10"/>
  <c r="K420" i="10"/>
  <c r="J420" i="10"/>
  <c r="I420" i="10" s="1"/>
  <c r="A420" i="10"/>
  <c r="K419" i="10"/>
  <c r="J419" i="10"/>
  <c r="I419" i="10" s="1"/>
  <c r="A419" i="10"/>
  <c r="K418" i="10"/>
  <c r="J418" i="10"/>
  <c r="I418" i="10" s="1"/>
  <c r="A418" i="10"/>
  <c r="K417" i="10"/>
  <c r="J417" i="10"/>
  <c r="I417" i="10" s="1"/>
  <c r="A417" i="10"/>
  <c r="K416" i="10"/>
  <c r="J416" i="10"/>
  <c r="I416" i="10" s="1"/>
  <c r="A416" i="10"/>
  <c r="K415" i="10"/>
  <c r="J415" i="10"/>
  <c r="I415" i="10" s="1"/>
  <c r="A415" i="10"/>
  <c r="K414" i="10"/>
  <c r="J414" i="10"/>
  <c r="I414" i="10" s="1"/>
  <c r="A414" i="10"/>
  <c r="K413" i="10"/>
  <c r="J413" i="10"/>
  <c r="I413" i="10" s="1"/>
  <c r="A413" i="10"/>
  <c r="K412" i="10"/>
  <c r="J412" i="10"/>
  <c r="I412" i="10" s="1"/>
  <c r="A412" i="10"/>
  <c r="K411" i="10"/>
  <c r="J411" i="10"/>
  <c r="I411" i="10" s="1"/>
  <c r="A411" i="10"/>
  <c r="K410" i="10"/>
  <c r="J410" i="10"/>
  <c r="I410" i="10" s="1"/>
  <c r="A410" i="10"/>
  <c r="K409" i="10"/>
  <c r="J409" i="10"/>
  <c r="I409" i="10" s="1"/>
  <c r="A409" i="10"/>
  <c r="K408" i="10"/>
  <c r="J408" i="10"/>
  <c r="I408" i="10" s="1"/>
  <c r="A408" i="10"/>
  <c r="K407" i="10"/>
  <c r="J407" i="10"/>
  <c r="I407" i="10" s="1"/>
  <c r="A407" i="10"/>
  <c r="K406" i="10"/>
  <c r="J406" i="10"/>
  <c r="I406" i="10" s="1"/>
  <c r="A406" i="10"/>
  <c r="K405" i="10"/>
  <c r="J405" i="10"/>
  <c r="I405" i="10" s="1"/>
  <c r="A405" i="10"/>
  <c r="K314" i="10"/>
  <c r="J314" i="10"/>
  <c r="I314" i="10" s="1"/>
  <c r="A314" i="10"/>
  <c r="K313" i="10"/>
  <c r="J313" i="10"/>
  <c r="I313" i="10" s="1"/>
  <c r="A313" i="10"/>
  <c r="K312" i="10"/>
  <c r="J312" i="10"/>
  <c r="I312" i="10" s="1"/>
  <c r="A312" i="10"/>
  <c r="K311" i="10"/>
  <c r="J311" i="10"/>
  <c r="I311" i="10" s="1"/>
  <c r="A311" i="10"/>
  <c r="K310" i="10"/>
  <c r="J310" i="10"/>
  <c r="I310" i="10" s="1"/>
  <c r="A310" i="10"/>
  <c r="K209" i="10"/>
  <c r="J209" i="10"/>
  <c r="I209" i="10" s="1"/>
  <c r="A209" i="10"/>
  <c r="K208" i="10"/>
  <c r="J208" i="10"/>
  <c r="I208" i="10" s="1"/>
  <c r="A208" i="10"/>
  <c r="K207" i="10"/>
  <c r="J207" i="10"/>
  <c r="I207" i="10" s="1"/>
  <c r="A207" i="10"/>
  <c r="K206" i="10"/>
  <c r="J206" i="10"/>
  <c r="I206" i="10" s="1"/>
  <c r="A206" i="10"/>
  <c r="K205" i="10"/>
  <c r="J205" i="10"/>
  <c r="I205" i="10" s="1"/>
  <c r="A205" i="10"/>
  <c r="K204" i="10"/>
  <c r="J204" i="10"/>
  <c r="I204" i="10" s="1"/>
  <c r="A204" i="10"/>
  <c r="K203" i="10"/>
  <c r="J203" i="10"/>
  <c r="I203" i="10" s="1"/>
  <c r="A203" i="10"/>
  <c r="K202" i="10"/>
  <c r="J202" i="10"/>
  <c r="I202" i="10" s="1"/>
  <c r="A202" i="10"/>
  <c r="K201" i="10"/>
  <c r="J201" i="10"/>
  <c r="I201" i="10" s="1"/>
  <c r="A201" i="10"/>
  <c r="K200" i="10"/>
  <c r="J200" i="10"/>
  <c r="I200" i="10" s="1"/>
  <c r="A200" i="10"/>
  <c r="K199" i="10"/>
  <c r="J199" i="10"/>
  <c r="I199" i="10" s="1"/>
  <c r="A199" i="10"/>
  <c r="K198" i="10"/>
  <c r="J198" i="10"/>
  <c r="I198" i="10" s="1"/>
  <c r="A198" i="10"/>
  <c r="K197" i="10"/>
  <c r="J197" i="10"/>
  <c r="I197" i="10" s="1"/>
  <c r="A197" i="10"/>
  <c r="K196" i="10"/>
  <c r="J196" i="10"/>
  <c r="I196" i="10" s="1"/>
  <c r="A196" i="10"/>
  <c r="K195" i="10"/>
  <c r="J195" i="10"/>
  <c r="I195" i="10" s="1"/>
  <c r="A195" i="10"/>
  <c r="K194" i="10"/>
  <c r="J194" i="10"/>
  <c r="I194" i="10" s="1"/>
  <c r="A194" i="10"/>
  <c r="K193" i="10"/>
  <c r="J193" i="10"/>
  <c r="I193" i="10" s="1"/>
  <c r="A193" i="10"/>
  <c r="K192" i="10"/>
  <c r="J192" i="10"/>
  <c r="I192" i="10" s="1"/>
  <c r="A192" i="10"/>
  <c r="K191" i="10"/>
  <c r="J191" i="10"/>
  <c r="I191" i="10" s="1"/>
  <c r="A191" i="10"/>
  <c r="K190" i="10"/>
  <c r="J190" i="10"/>
  <c r="I190" i="10" s="1"/>
  <c r="A190" i="10"/>
  <c r="K189" i="10"/>
  <c r="J189" i="10"/>
  <c r="I189" i="10" s="1"/>
  <c r="A189" i="10"/>
  <c r="K188" i="10"/>
  <c r="J188" i="10"/>
  <c r="I188" i="10" s="1"/>
  <c r="A188" i="10"/>
  <c r="K187" i="10"/>
  <c r="J187" i="10"/>
  <c r="I187" i="10" s="1"/>
  <c r="A187" i="10"/>
  <c r="K186" i="10"/>
  <c r="J186" i="10"/>
  <c r="I186" i="10" s="1"/>
  <c r="A186" i="10"/>
  <c r="K185" i="10"/>
  <c r="J185" i="10"/>
  <c r="I185" i="10" s="1"/>
  <c r="A185" i="10"/>
  <c r="K184" i="10"/>
  <c r="J184" i="10"/>
  <c r="I184" i="10" s="1"/>
  <c r="A184" i="10"/>
  <c r="K183" i="10"/>
  <c r="J183" i="10"/>
  <c r="I183" i="10" s="1"/>
  <c r="A183" i="10"/>
  <c r="K182" i="10"/>
  <c r="J182" i="10"/>
  <c r="I182" i="10" s="1"/>
  <c r="A182" i="10"/>
  <c r="K181" i="10"/>
  <c r="J181" i="10"/>
  <c r="I181" i="10" s="1"/>
  <c r="A181" i="10"/>
  <c r="K180" i="10"/>
  <c r="J180" i="10"/>
  <c r="I180" i="10" s="1"/>
  <c r="A180" i="10"/>
  <c r="K179" i="10"/>
  <c r="J179" i="10"/>
  <c r="I179" i="10" s="1"/>
  <c r="A179" i="10"/>
  <c r="K178" i="10"/>
  <c r="J178" i="10"/>
  <c r="I178" i="10" s="1"/>
  <c r="A178" i="10"/>
  <c r="K177" i="10"/>
  <c r="J177" i="10"/>
  <c r="I177" i="10" s="1"/>
  <c r="A177" i="10"/>
  <c r="K176" i="10"/>
  <c r="J176" i="10"/>
  <c r="I176" i="10" s="1"/>
  <c r="A176" i="10"/>
  <c r="K175" i="10"/>
  <c r="J175" i="10"/>
  <c r="I175" i="10" s="1"/>
  <c r="A175" i="10"/>
  <c r="K174" i="10"/>
  <c r="J174" i="10"/>
  <c r="I174" i="10" s="1"/>
  <c r="A174" i="10"/>
  <c r="K173" i="10"/>
  <c r="J173" i="10"/>
  <c r="I173" i="10" s="1"/>
  <c r="A173" i="10"/>
  <c r="K172" i="10"/>
  <c r="J172" i="10"/>
  <c r="I172" i="10" s="1"/>
  <c r="A172" i="10"/>
  <c r="K171" i="10"/>
  <c r="J171" i="10"/>
  <c r="I171" i="10" s="1"/>
  <c r="A171" i="10"/>
  <c r="K170" i="10"/>
  <c r="J170" i="10"/>
  <c r="I170" i="10" s="1"/>
  <c r="A170" i="10"/>
  <c r="K169" i="10"/>
  <c r="J169" i="10"/>
  <c r="I169" i="10" s="1"/>
  <c r="A169" i="10"/>
  <c r="K168" i="10"/>
  <c r="J168" i="10"/>
  <c r="I168" i="10" s="1"/>
  <c r="A168" i="10"/>
  <c r="K167" i="10"/>
  <c r="J167" i="10"/>
  <c r="I167" i="10" s="1"/>
  <c r="A167" i="10"/>
  <c r="K166" i="10"/>
  <c r="J166" i="10"/>
  <c r="I166" i="10" s="1"/>
  <c r="A166" i="10"/>
  <c r="K165" i="10"/>
  <c r="J165" i="10"/>
  <c r="I165" i="10" s="1"/>
  <c r="A165" i="10"/>
  <c r="K164" i="10"/>
  <c r="J164" i="10"/>
  <c r="I164" i="10" s="1"/>
  <c r="A164" i="10"/>
  <c r="K163" i="10"/>
  <c r="J163" i="10"/>
  <c r="I163" i="10" s="1"/>
  <c r="A163" i="10"/>
  <c r="K162" i="10"/>
  <c r="J162" i="10"/>
  <c r="I162" i="10" s="1"/>
  <c r="A162" i="10"/>
  <c r="K161" i="10"/>
  <c r="J161" i="10"/>
  <c r="I161" i="10" s="1"/>
  <c r="A161" i="10"/>
  <c r="K160" i="10"/>
  <c r="J160" i="10"/>
  <c r="I160" i="10" s="1"/>
  <c r="A160" i="10"/>
  <c r="K159" i="10"/>
  <c r="J159" i="10"/>
  <c r="I159" i="10" s="1"/>
  <c r="A159" i="10"/>
  <c r="K158" i="10"/>
  <c r="J158" i="10"/>
  <c r="I158" i="10" s="1"/>
  <c r="A158" i="10"/>
  <c r="K157" i="10"/>
  <c r="J157" i="10"/>
  <c r="I157" i="10" s="1"/>
  <c r="A157" i="10"/>
  <c r="K156" i="10"/>
  <c r="J156" i="10"/>
  <c r="I156" i="10" s="1"/>
  <c r="A156" i="10"/>
  <c r="K155" i="10"/>
  <c r="J155" i="10"/>
  <c r="I155" i="10" s="1"/>
  <c r="A155" i="10"/>
  <c r="K154" i="10"/>
  <c r="J154" i="10"/>
  <c r="I154" i="10" s="1"/>
  <c r="A154" i="10"/>
  <c r="K153" i="10"/>
  <c r="J153" i="10"/>
  <c r="I153" i="10" s="1"/>
  <c r="A153" i="10"/>
  <c r="K152" i="10"/>
  <c r="J152" i="10"/>
  <c r="I152" i="10" s="1"/>
  <c r="A152" i="10"/>
  <c r="K151" i="10"/>
  <c r="J151" i="10"/>
  <c r="I151" i="10" s="1"/>
  <c r="A151" i="10"/>
  <c r="K150" i="10"/>
  <c r="J150" i="10"/>
  <c r="I150" i="10" s="1"/>
  <c r="A150" i="10"/>
  <c r="K149" i="10"/>
  <c r="J149" i="10"/>
  <c r="I149" i="10" s="1"/>
  <c r="A149" i="10"/>
  <c r="K148" i="10"/>
  <c r="J148" i="10"/>
  <c r="I148" i="10" s="1"/>
  <c r="A148" i="10"/>
  <c r="K147" i="10"/>
  <c r="J147" i="10"/>
  <c r="I147" i="10" s="1"/>
  <c r="A147" i="10"/>
  <c r="K146" i="10"/>
  <c r="J146" i="10"/>
  <c r="I146" i="10" s="1"/>
  <c r="A146" i="10"/>
  <c r="K145" i="10"/>
  <c r="J145" i="10"/>
  <c r="I145" i="10" s="1"/>
  <c r="A145" i="10"/>
  <c r="K144" i="10"/>
  <c r="J144" i="10"/>
  <c r="I144" i="10" s="1"/>
  <c r="A144" i="10"/>
  <c r="K143" i="10"/>
  <c r="J143" i="10"/>
  <c r="I143" i="10" s="1"/>
  <c r="A143" i="10"/>
  <c r="K142" i="10"/>
  <c r="J142" i="10"/>
  <c r="I142" i="10" s="1"/>
  <c r="A142" i="10"/>
  <c r="K141" i="10"/>
  <c r="J141" i="10"/>
  <c r="I141" i="10" s="1"/>
  <c r="A141" i="10"/>
  <c r="K140" i="10"/>
  <c r="J140" i="10"/>
  <c r="I140" i="10" s="1"/>
  <c r="A140" i="10"/>
  <c r="K139" i="10"/>
  <c r="J139" i="10"/>
  <c r="I139" i="10" s="1"/>
  <c r="A139" i="10"/>
  <c r="K138" i="10"/>
  <c r="J138" i="10"/>
  <c r="I138" i="10" s="1"/>
  <c r="A138" i="10"/>
  <c r="K137" i="10"/>
  <c r="J137" i="10"/>
  <c r="I137" i="10" s="1"/>
  <c r="A137" i="10"/>
  <c r="K136" i="10"/>
  <c r="J136" i="10"/>
  <c r="I136" i="10" s="1"/>
  <c r="A136" i="10"/>
  <c r="K135" i="10"/>
  <c r="J135" i="10"/>
  <c r="I135" i="10" s="1"/>
  <c r="A135" i="10"/>
  <c r="K134" i="10"/>
  <c r="J134" i="10"/>
  <c r="I134" i="10" s="1"/>
  <c r="A134" i="10"/>
  <c r="K133" i="10"/>
  <c r="J133" i="10"/>
  <c r="I133" i="10" s="1"/>
  <c r="A133" i="10"/>
  <c r="K132" i="10"/>
  <c r="J132" i="10"/>
  <c r="I132" i="10" s="1"/>
  <c r="A132" i="10"/>
  <c r="K131" i="10"/>
  <c r="J131" i="10"/>
  <c r="I131" i="10" s="1"/>
  <c r="A131" i="10"/>
  <c r="K130" i="10"/>
  <c r="J130" i="10"/>
  <c r="I130" i="10" s="1"/>
  <c r="A130" i="10"/>
  <c r="K129" i="10"/>
  <c r="J129" i="10"/>
  <c r="I129" i="10" s="1"/>
  <c r="A129" i="10"/>
  <c r="K128" i="10"/>
  <c r="J128" i="10"/>
  <c r="I128" i="10" s="1"/>
  <c r="A128" i="10"/>
  <c r="K127" i="10"/>
  <c r="J127" i="10"/>
  <c r="I127" i="10" s="1"/>
  <c r="A127" i="10"/>
  <c r="K126" i="10"/>
  <c r="J126" i="10"/>
  <c r="I126" i="10" s="1"/>
  <c r="A126" i="10"/>
  <c r="K125" i="10"/>
  <c r="J125" i="10"/>
  <c r="I125" i="10" s="1"/>
  <c r="A125" i="10"/>
  <c r="K124" i="10"/>
  <c r="J124" i="10"/>
  <c r="I124" i="10" s="1"/>
  <c r="A124" i="10"/>
  <c r="K123" i="10"/>
  <c r="J123" i="10"/>
  <c r="I123" i="10" s="1"/>
  <c r="A123" i="10"/>
  <c r="K122" i="10"/>
  <c r="J122" i="10"/>
  <c r="I122" i="10" s="1"/>
  <c r="A122" i="10"/>
  <c r="K121" i="10"/>
  <c r="J121" i="10"/>
  <c r="I121" i="10" s="1"/>
  <c r="A121" i="10"/>
  <c r="K120" i="10"/>
  <c r="J120" i="10"/>
  <c r="I120" i="10" s="1"/>
  <c r="A120" i="10"/>
  <c r="K119" i="10"/>
  <c r="J119" i="10"/>
  <c r="I119" i="10" s="1"/>
  <c r="A119" i="10"/>
  <c r="K118" i="10"/>
  <c r="J118" i="10"/>
  <c r="I118" i="10" s="1"/>
  <c r="A118" i="10"/>
  <c r="K117" i="10"/>
  <c r="J117" i="10"/>
  <c r="I117" i="10" s="1"/>
  <c r="A117" i="10"/>
  <c r="K116" i="10"/>
  <c r="J116" i="10"/>
  <c r="I116" i="10" s="1"/>
  <c r="A116" i="10"/>
  <c r="K115" i="10"/>
  <c r="J115" i="10"/>
  <c r="I115" i="10" s="1"/>
  <c r="A115" i="10"/>
  <c r="K114" i="10"/>
  <c r="J114" i="10"/>
  <c r="I114" i="10" s="1"/>
  <c r="A114" i="10"/>
  <c r="K113" i="10"/>
  <c r="J113" i="10"/>
  <c r="I113" i="10" s="1"/>
  <c r="A113" i="10"/>
  <c r="K112" i="10"/>
  <c r="J112" i="10"/>
  <c r="I112" i="10" s="1"/>
  <c r="A112" i="10"/>
  <c r="K111" i="10"/>
  <c r="J111" i="10"/>
  <c r="I111" i="10" s="1"/>
  <c r="A111" i="10"/>
  <c r="K110" i="10"/>
  <c r="J110" i="10"/>
  <c r="I110" i="10" s="1"/>
  <c r="A110" i="10"/>
  <c r="K19" i="10"/>
  <c r="J19" i="10"/>
  <c r="I19" i="10" s="1"/>
  <c r="A19" i="10"/>
  <c r="K18" i="10"/>
  <c r="J18" i="10"/>
  <c r="I18" i="10" s="1"/>
  <c r="A18" i="10"/>
  <c r="K17" i="10"/>
  <c r="J17" i="10"/>
  <c r="I17" i="10" s="1"/>
  <c r="A17" i="10"/>
  <c r="K16" i="10"/>
  <c r="J16" i="10"/>
  <c r="I16" i="10" s="1"/>
  <c r="A16" i="10"/>
  <c r="K15" i="10"/>
  <c r="J15" i="10"/>
  <c r="I15" i="10" s="1"/>
  <c r="A15" i="10"/>
  <c r="K14" i="10"/>
  <c r="J14" i="10"/>
  <c r="I14" i="10" s="1"/>
  <c r="A14" i="10"/>
  <c r="K13" i="10"/>
  <c r="J13" i="10"/>
  <c r="I13" i="10" s="1"/>
  <c r="A13" i="10"/>
  <c r="K12" i="10"/>
  <c r="J12" i="10"/>
  <c r="I12" i="10" s="1"/>
  <c r="A12" i="10"/>
  <c r="K11" i="10"/>
  <c r="J11" i="10"/>
  <c r="I11" i="10" s="1"/>
  <c r="A11" i="10"/>
  <c r="K10" i="10"/>
  <c r="J10" i="10"/>
  <c r="I10" i="10" s="1"/>
  <c r="A10" i="10"/>
  <c r="K309" i="10"/>
  <c r="J309" i="10"/>
  <c r="I309" i="10" s="1"/>
  <c r="A309" i="10"/>
  <c r="K308" i="10"/>
  <c r="J308" i="10"/>
  <c r="I308" i="10" s="1"/>
  <c r="A308" i="10"/>
  <c r="K307" i="10"/>
  <c r="J307" i="10"/>
  <c r="I307" i="10" s="1"/>
  <c r="A307" i="10"/>
  <c r="K306" i="10"/>
  <c r="J306" i="10"/>
  <c r="I306" i="10" s="1"/>
  <c r="A306" i="10"/>
  <c r="K305" i="10"/>
  <c r="J305" i="10"/>
  <c r="I305" i="10" s="1"/>
  <c r="A305" i="10"/>
  <c r="K304" i="10"/>
  <c r="J304" i="10"/>
  <c r="I304" i="10" s="1"/>
  <c r="A304" i="10"/>
  <c r="K303" i="10"/>
  <c r="J303" i="10"/>
  <c r="I303" i="10" s="1"/>
  <c r="A303" i="10"/>
  <c r="K302" i="10"/>
  <c r="J302" i="10"/>
  <c r="I302" i="10" s="1"/>
  <c r="A302" i="10"/>
  <c r="K301" i="10"/>
  <c r="J301" i="10"/>
  <c r="I301" i="10" s="1"/>
  <c r="A301" i="10"/>
  <c r="K300" i="10"/>
  <c r="J300" i="10"/>
  <c r="I300" i="10" s="1"/>
  <c r="A300" i="10"/>
  <c r="K299" i="10"/>
  <c r="J299" i="10"/>
  <c r="I299" i="10" s="1"/>
  <c r="A299" i="10"/>
  <c r="K298" i="10"/>
  <c r="J298" i="10"/>
  <c r="I298" i="10" s="1"/>
  <c r="A298" i="10"/>
  <c r="K297" i="10"/>
  <c r="J297" i="10"/>
  <c r="I297" i="10" s="1"/>
  <c r="A297" i="10"/>
  <c r="K296" i="10"/>
  <c r="J296" i="10"/>
  <c r="I296" i="10" s="1"/>
  <c r="A296" i="10"/>
  <c r="K295" i="10"/>
  <c r="J295" i="10"/>
  <c r="I295" i="10" s="1"/>
  <c r="A295" i="10"/>
  <c r="K294" i="10"/>
  <c r="J294" i="10"/>
  <c r="I294" i="10" s="1"/>
  <c r="A294" i="10"/>
  <c r="K293" i="10"/>
  <c r="J293" i="10"/>
  <c r="I293" i="10" s="1"/>
  <c r="A293" i="10"/>
  <c r="K292" i="10"/>
  <c r="J292" i="10"/>
  <c r="I292" i="10" s="1"/>
  <c r="A292" i="10"/>
  <c r="K291" i="10"/>
  <c r="J291" i="10"/>
  <c r="I291" i="10" s="1"/>
  <c r="A291" i="10"/>
  <c r="K290" i="10"/>
  <c r="J290" i="10"/>
  <c r="I290" i="10" s="1"/>
  <c r="A290" i="10"/>
  <c r="K289" i="10"/>
  <c r="J289" i="10"/>
  <c r="I289" i="10" s="1"/>
  <c r="A289" i="10"/>
  <c r="K288" i="10"/>
  <c r="J288" i="10"/>
  <c r="I288" i="10" s="1"/>
  <c r="A288" i="10"/>
  <c r="K287" i="10"/>
  <c r="J287" i="10"/>
  <c r="I287" i="10" s="1"/>
  <c r="A287" i="10"/>
  <c r="K286" i="10"/>
  <c r="J286" i="10"/>
  <c r="I286" i="10" s="1"/>
  <c r="A286" i="10"/>
  <c r="K285" i="10"/>
  <c r="J285" i="10"/>
  <c r="I285" i="10" s="1"/>
  <c r="A285" i="10"/>
  <c r="K284" i="10"/>
  <c r="J284" i="10"/>
  <c r="I284" i="10" s="1"/>
  <c r="A284" i="10"/>
  <c r="K283" i="10"/>
  <c r="J283" i="10"/>
  <c r="I283" i="10" s="1"/>
  <c r="A283" i="10"/>
  <c r="K282" i="10"/>
  <c r="J282" i="10"/>
  <c r="I282" i="10" s="1"/>
  <c r="A282" i="10"/>
  <c r="K281" i="10"/>
  <c r="J281" i="10"/>
  <c r="I281" i="10" s="1"/>
  <c r="A281" i="10"/>
  <c r="K280" i="10"/>
  <c r="J280" i="10"/>
  <c r="I280" i="10" s="1"/>
  <c r="A280" i="10"/>
  <c r="K279" i="10"/>
  <c r="J279" i="10"/>
  <c r="I279" i="10" s="1"/>
  <c r="A279" i="10"/>
  <c r="K278" i="10"/>
  <c r="J278" i="10"/>
  <c r="I278" i="10" s="1"/>
  <c r="A278" i="10"/>
  <c r="K277" i="10"/>
  <c r="J277" i="10"/>
  <c r="I277" i="10" s="1"/>
  <c r="A277" i="10"/>
  <c r="K276" i="10"/>
  <c r="J276" i="10"/>
  <c r="I276" i="10" s="1"/>
  <c r="A276" i="10"/>
  <c r="K275" i="10"/>
  <c r="J275" i="10"/>
  <c r="I275" i="10" s="1"/>
  <c r="A275" i="10"/>
  <c r="K274" i="10"/>
  <c r="J274" i="10"/>
  <c r="I274" i="10" s="1"/>
  <c r="A274" i="10"/>
  <c r="K273" i="10"/>
  <c r="J273" i="10"/>
  <c r="I273" i="10" s="1"/>
  <c r="A273" i="10"/>
  <c r="K272" i="10"/>
  <c r="J272" i="10"/>
  <c r="I272" i="10" s="1"/>
  <c r="A272" i="10"/>
  <c r="K271" i="10"/>
  <c r="J271" i="10"/>
  <c r="I271" i="10" s="1"/>
  <c r="A271" i="10"/>
  <c r="K270" i="10"/>
  <c r="J270" i="10"/>
  <c r="I270" i="10" s="1"/>
  <c r="A270" i="10"/>
  <c r="K269" i="10"/>
  <c r="J269" i="10"/>
  <c r="I269" i="10" s="1"/>
  <c r="A269" i="10"/>
  <c r="K268" i="10"/>
  <c r="J268" i="10"/>
  <c r="I268" i="10" s="1"/>
  <c r="A268" i="10"/>
  <c r="K267" i="10"/>
  <c r="J267" i="10"/>
  <c r="I267" i="10" s="1"/>
  <c r="A267" i="10"/>
  <c r="K266" i="10"/>
  <c r="J266" i="10"/>
  <c r="I266" i="10" s="1"/>
  <c r="A266" i="10"/>
  <c r="K265" i="10"/>
  <c r="J265" i="10"/>
  <c r="I265" i="10" s="1"/>
  <c r="A265" i="10"/>
  <c r="K264" i="10"/>
  <c r="J264" i="10"/>
  <c r="I264" i="10" s="1"/>
  <c r="A264" i="10"/>
  <c r="K263" i="10"/>
  <c r="J263" i="10"/>
  <c r="I263" i="10" s="1"/>
  <c r="A263" i="10"/>
  <c r="K262" i="10"/>
  <c r="J262" i="10"/>
  <c r="I262" i="10" s="1"/>
  <c r="A262" i="10"/>
  <c r="K261" i="10"/>
  <c r="J261" i="10"/>
  <c r="I261" i="10" s="1"/>
  <c r="A261" i="10"/>
  <c r="K260" i="10"/>
  <c r="J260" i="10"/>
  <c r="I260" i="10" s="1"/>
  <c r="A260" i="10"/>
  <c r="K259" i="10"/>
  <c r="J259" i="10"/>
  <c r="I259" i="10" s="1"/>
  <c r="A259" i="10"/>
  <c r="K258" i="10"/>
  <c r="J258" i="10"/>
  <c r="I258" i="10" s="1"/>
  <c r="A258" i="10"/>
  <c r="K257" i="10"/>
  <c r="J257" i="10"/>
  <c r="I257" i="10" s="1"/>
  <c r="A257" i="10"/>
  <c r="K256" i="10"/>
  <c r="J256" i="10"/>
  <c r="I256" i="10" s="1"/>
  <c r="A256" i="10"/>
  <c r="K255" i="10"/>
  <c r="J255" i="10"/>
  <c r="I255" i="10" s="1"/>
  <c r="A255" i="10"/>
  <c r="K254" i="10"/>
  <c r="J254" i="10"/>
  <c r="I254" i="10" s="1"/>
  <c r="A254" i="10"/>
  <c r="K253" i="10"/>
  <c r="J253" i="10"/>
  <c r="I253" i="10" s="1"/>
  <c r="A253" i="10"/>
  <c r="K252" i="10"/>
  <c r="J252" i="10"/>
  <c r="I252" i="10" s="1"/>
  <c r="A252" i="10"/>
  <c r="K251" i="10"/>
  <c r="J251" i="10"/>
  <c r="I251" i="10" s="1"/>
  <c r="A251" i="10"/>
  <c r="K250" i="10"/>
  <c r="J250" i="10"/>
  <c r="I250" i="10" s="1"/>
  <c r="A250" i="10"/>
  <c r="K249" i="10"/>
  <c r="J249" i="10"/>
  <c r="I249" i="10" s="1"/>
  <c r="A249" i="10"/>
  <c r="K248" i="10"/>
  <c r="J248" i="10"/>
  <c r="I248" i="10" s="1"/>
  <c r="A248" i="10"/>
  <c r="K247" i="10"/>
  <c r="J247" i="10"/>
  <c r="I247" i="10" s="1"/>
  <c r="A247" i="10"/>
  <c r="K246" i="10"/>
  <c r="J246" i="10"/>
  <c r="I246" i="10" s="1"/>
  <c r="A246" i="10"/>
  <c r="K245" i="10"/>
  <c r="J245" i="10"/>
  <c r="I245" i="10" s="1"/>
  <c r="A245" i="10"/>
  <c r="K244" i="10"/>
  <c r="J244" i="10"/>
  <c r="I244" i="10" s="1"/>
  <c r="A244" i="10"/>
  <c r="K243" i="10"/>
  <c r="J243" i="10"/>
  <c r="I243" i="10" s="1"/>
  <c r="A243" i="10"/>
  <c r="K242" i="10"/>
  <c r="J242" i="10"/>
  <c r="I242" i="10" s="1"/>
  <c r="A242" i="10"/>
  <c r="K241" i="10"/>
  <c r="J241" i="10"/>
  <c r="I241" i="10" s="1"/>
  <c r="A241" i="10"/>
  <c r="K240" i="10"/>
  <c r="J240" i="10"/>
  <c r="I240" i="10" s="1"/>
  <c r="A240" i="10"/>
  <c r="K239" i="10"/>
  <c r="J239" i="10"/>
  <c r="I239" i="10" s="1"/>
  <c r="A239" i="10"/>
  <c r="K238" i="10"/>
  <c r="J238" i="10"/>
  <c r="I238" i="10" s="1"/>
  <c r="A238" i="10"/>
  <c r="K237" i="10"/>
  <c r="J237" i="10"/>
  <c r="I237" i="10" s="1"/>
  <c r="A237" i="10"/>
  <c r="K236" i="10"/>
  <c r="J236" i="10"/>
  <c r="I236" i="10" s="1"/>
  <c r="A236" i="10"/>
  <c r="K235" i="10"/>
  <c r="J235" i="10"/>
  <c r="I235" i="10" s="1"/>
  <c r="A235" i="10"/>
  <c r="K234" i="10"/>
  <c r="J234" i="10"/>
  <c r="I234" i="10" s="1"/>
  <c r="A234" i="10"/>
  <c r="K233" i="10"/>
  <c r="J233" i="10"/>
  <c r="I233" i="10" s="1"/>
  <c r="A233" i="10"/>
  <c r="K232" i="10"/>
  <c r="J232" i="10"/>
  <c r="I232" i="10" s="1"/>
  <c r="A232" i="10"/>
  <c r="K231" i="10"/>
  <c r="J231" i="10"/>
  <c r="I231" i="10" s="1"/>
  <c r="A231" i="10"/>
  <c r="K230" i="10"/>
  <c r="J230" i="10"/>
  <c r="I230" i="10" s="1"/>
  <c r="A230" i="10"/>
  <c r="K229" i="10"/>
  <c r="J229" i="10"/>
  <c r="I229" i="10" s="1"/>
  <c r="A229" i="10"/>
  <c r="K228" i="10"/>
  <c r="J228" i="10"/>
  <c r="I228" i="10" s="1"/>
  <c r="A228" i="10"/>
  <c r="K227" i="10"/>
  <c r="J227" i="10"/>
  <c r="I227" i="10" s="1"/>
  <c r="A227" i="10"/>
  <c r="K226" i="10"/>
  <c r="J226" i="10"/>
  <c r="I226" i="10" s="1"/>
  <c r="A226" i="10"/>
  <c r="K225" i="10"/>
  <c r="J225" i="10"/>
  <c r="I225" i="10" s="1"/>
  <c r="A225" i="10"/>
  <c r="K224" i="10"/>
  <c r="J224" i="10"/>
  <c r="I224" i="10" s="1"/>
  <c r="A224" i="10"/>
  <c r="K223" i="10"/>
  <c r="J223" i="10"/>
  <c r="I223" i="10" s="1"/>
  <c r="A223" i="10"/>
  <c r="K222" i="10"/>
  <c r="J222" i="10"/>
  <c r="I222" i="10" s="1"/>
  <c r="A222" i="10"/>
  <c r="K221" i="10"/>
  <c r="J221" i="10"/>
  <c r="I221" i="10" s="1"/>
  <c r="A221" i="10"/>
  <c r="K220" i="10"/>
  <c r="J220" i="10"/>
  <c r="I220" i="10" s="1"/>
  <c r="A220" i="10"/>
  <c r="K219" i="10"/>
  <c r="J219" i="10"/>
  <c r="I219" i="10" s="1"/>
  <c r="A219" i="10"/>
  <c r="K218" i="10"/>
  <c r="J218" i="10"/>
  <c r="I218" i="10" s="1"/>
  <c r="A218" i="10"/>
  <c r="K217" i="10"/>
  <c r="J217" i="10"/>
  <c r="I217" i="10" s="1"/>
  <c r="A217" i="10"/>
  <c r="K216" i="10"/>
  <c r="J216" i="10"/>
  <c r="I216" i="10" s="1"/>
  <c r="A216" i="10"/>
  <c r="K215" i="10"/>
  <c r="J215" i="10"/>
  <c r="I215" i="10" s="1"/>
  <c r="A215" i="10"/>
  <c r="K214" i="10"/>
  <c r="J214" i="10"/>
  <c r="I214" i="10" s="1"/>
  <c r="A214" i="10"/>
  <c r="K213" i="10"/>
  <c r="J213" i="10"/>
  <c r="I213" i="10" s="1"/>
  <c r="A213" i="10"/>
  <c r="K212" i="10"/>
  <c r="J212" i="10"/>
  <c r="I212" i="10" s="1"/>
  <c r="A212" i="10"/>
  <c r="K211" i="10"/>
  <c r="J211" i="10"/>
  <c r="I211" i="10" s="1"/>
  <c r="A211" i="10"/>
  <c r="K210" i="10"/>
  <c r="J210" i="10"/>
  <c r="I210" i="10" s="1"/>
  <c r="A210" i="10"/>
  <c r="K109" i="10"/>
  <c r="J109" i="10"/>
  <c r="I109" i="10" s="1"/>
  <c r="A109" i="10"/>
  <c r="K108" i="10"/>
  <c r="J108" i="10"/>
  <c r="I108" i="10" s="1"/>
  <c r="A108" i="10"/>
  <c r="K107" i="10"/>
  <c r="J107" i="10"/>
  <c r="I107" i="10" s="1"/>
  <c r="A107" i="10"/>
  <c r="K106" i="10"/>
  <c r="J106" i="10"/>
  <c r="I106" i="10" s="1"/>
  <c r="A106" i="10"/>
  <c r="K105" i="10"/>
  <c r="J105" i="10"/>
  <c r="I105" i="10" s="1"/>
  <c r="A105" i="10"/>
  <c r="K104" i="10"/>
  <c r="J104" i="10"/>
  <c r="I104" i="10" s="1"/>
  <c r="A104" i="10"/>
  <c r="K103" i="10"/>
  <c r="J103" i="10"/>
  <c r="I103" i="10" s="1"/>
  <c r="A103" i="10"/>
  <c r="K102" i="10"/>
  <c r="J102" i="10"/>
  <c r="I102" i="10" s="1"/>
  <c r="A102" i="10"/>
  <c r="K101" i="10"/>
  <c r="J101" i="10"/>
  <c r="I101" i="10" s="1"/>
  <c r="A101" i="10"/>
  <c r="K100" i="10"/>
  <c r="J100" i="10"/>
  <c r="I100" i="10" s="1"/>
  <c r="A100" i="10"/>
  <c r="K99" i="10"/>
  <c r="J99" i="10"/>
  <c r="I99" i="10" s="1"/>
  <c r="A99" i="10"/>
  <c r="K98" i="10"/>
  <c r="J98" i="10"/>
  <c r="I98" i="10" s="1"/>
  <c r="A98" i="10"/>
  <c r="K97" i="10"/>
  <c r="J97" i="10"/>
  <c r="I97" i="10" s="1"/>
  <c r="A97" i="10"/>
  <c r="K96" i="10"/>
  <c r="J96" i="10"/>
  <c r="I96" i="10" s="1"/>
  <c r="A96" i="10"/>
  <c r="K95" i="10"/>
  <c r="J95" i="10"/>
  <c r="I95" i="10" s="1"/>
  <c r="A95" i="10"/>
  <c r="K94" i="10"/>
  <c r="J94" i="10"/>
  <c r="I94" i="10" s="1"/>
  <c r="A94" i="10"/>
  <c r="K93" i="10"/>
  <c r="J93" i="10"/>
  <c r="I93" i="10" s="1"/>
  <c r="A93" i="10"/>
  <c r="K92" i="10"/>
  <c r="J92" i="10"/>
  <c r="I92" i="10" s="1"/>
  <c r="A92" i="10"/>
  <c r="K91" i="10"/>
  <c r="J91" i="10"/>
  <c r="I91" i="10" s="1"/>
  <c r="A91" i="10"/>
  <c r="K90" i="10"/>
  <c r="J90" i="10"/>
  <c r="I90" i="10" s="1"/>
  <c r="A90" i="10"/>
  <c r="K89" i="10"/>
  <c r="J89" i="10"/>
  <c r="I89" i="10" s="1"/>
  <c r="A89" i="10"/>
  <c r="K88" i="10"/>
  <c r="J88" i="10"/>
  <c r="I88" i="10" s="1"/>
  <c r="A88" i="10"/>
  <c r="K87" i="10"/>
  <c r="J87" i="10"/>
  <c r="I87" i="10" s="1"/>
  <c r="A87" i="10"/>
  <c r="K86" i="10"/>
  <c r="J86" i="10"/>
  <c r="I86" i="10" s="1"/>
  <c r="A86" i="10"/>
  <c r="K85" i="10"/>
  <c r="J85" i="10"/>
  <c r="I85" i="10" s="1"/>
  <c r="A85" i="10"/>
  <c r="K84" i="10"/>
  <c r="J84" i="10"/>
  <c r="I84" i="10" s="1"/>
  <c r="A84" i="10"/>
  <c r="K83" i="10"/>
  <c r="J83" i="10"/>
  <c r="I83" i="10" s="1"/>
  <c r="A83" i="10"/>
  <c r="K82" i="10"/>
  <c r="J82" i="10"/>
  <c r="I82" i="10" s="1"/>
  <c r="A82" i="10"/>
  <c r="K81" i="10"/>
  <c r="J81" i="10"/>
  <c r="I81" i="10" s="1"/>
  <c r="A81" i="10"/>
  <c r="K80" i="10"/>
  <c r="J80" i="10"/>
  <c r="I80" i="10" s="1"/>
  <c r="A80" i="10"/>
  <c r="K79" i="10"/>
  <c r="J79" i="10"/>
  <c r="I79" i="10" s="1"/>
  <c r="A79" i="10"/>
  <c r="K78" i="10"/>
  <c r="J78" i="10"/>
  <c r="I78" i="10" s="1"/>
  <c r="A78" i="10"/>
  <c r="K77" i="10"/>
  <c r="J77" i="10"/>
  <c r="I77" i="10" s="1"/>
  <c r="A77" i="10"/>
  <c r="K76" i="10"/>
  <c r="J76" i="10"/>
  <c r="I76" i="10" s="1"/>
  <c r="A76" i="10"/>
  <c r="K75" i="10"/>
  <c r="J75" i="10"/>
  <c r="I75" i="10" s="1"/>
  <c r="A75" i="10"/>
  <c r="K74" i="10"/>
  <c r="J74" i="10"/>
  <c r="I74" i="10" s="1"/>
  <c r="A74" i="10"/>
  <c r="K73" i="10"/>
  <c r="J73" i="10"/>
  <c r="I73" i="10" s="1"/>
  <c r="A73" i="10"/>
  <c r="K72" i="10"/>
  <c r="J72" i="10"/>
  <c r="I72" i="10" s="1"/>
  <c r="A72" i="10"/>
  <c r="K71" i="10"/>
  <c r="J71" i="10"/>
  <c r="I71" i="10" s="1"/>
  <c r="A71" i="10"/>
  <c r="K70" i="10"/>
  <c r="J70" i="10"/>
  <c r="I70" i="10" s="1"/>
  <c r="A70" i="10"/>
  <c r="K69" i="10"/>
  <c r="J69" i="10"/>
  <c r="I69" i="10" s="1"/>
  <c r="A69" i="10"/>
  <c r="K68" i="10"/>
  <c r="J68" i="10"/>
  <c r="I68" i="10" s="1"/>
  <c r="A68" i="10"/>
  <c r="K67" i="10"/>
  <c r="J67" i="10"/>
  <c r="I67" i="10" s="1"/>
  <c r="A67" i="10"/>
  <c r="K66" i="10"/>
  <c r="J66" i="10"/>
  <c r="I66" i="10" s="1"/>
  <c r="A66" i="10"/>
  <c r="K65" i="10"/>
  <c r="J65" i="10"/>
  <c r="I65" i="10" s="1"/>
  <c r="A65" i="10"/>
  <c r="K64" i="10"/>
  <c r="J64" i="10"/>
  <c r="I64" i="10" s="1"/>
  <c r="A64" i="10"/>
  <c r="K63" i="10"/>
  <c r="J63" i="10"/>
  <c r="I63" i="10" s="1"/>
  <c r="A63" i="10"/>
  <c r="K62" i="10"/>
  <c r="J62" i="10"/>
  <c r="I62" i="10" s="1"/>
  <c r="A62" i="10"/>
  <c r="K61" i="10"/>
  <c r="J61" i="10"/>
  <c r="I61" i="10" s="1"/>
  <c r="A61" i="10"/>
  <c r="K60" i="10"/>
  <c r="J60" i="10"/>
  <c r="I60" i="10" s="1"/>
  <c r="A60" i="10"/>
  <c r="K59" i="10"/>
  <c r="J59" i="10"/>
  <c r="I59" i="10" s="1"/>
  <c r="A59" i="10"/>
  <c r="K58" i="10"/>
  <c r="J58" i="10"/>
  <c r="I58" i="10" s="1"/>
  <c r="A58" i="10"/>
  <c r="K57" i="10"/>
  <c r="J57" i="10"/>
  <c r="I57" i="10" s="1"/>
  <c r="A57" i="10"/>
  <c r="K56" i="10"/>
  <c r="J56" i="10"/>
  <c r="I56" i="10" s="1"/>
  <c r="A56" i="10"/>
  <c r="K55" i="10"/>
  <c r="J55" i="10"/>
  <c r="I55" i="10" s="1"/>
  <c r="A55" i="10"/>
  <c r="K54" i="10"/>
  <c r="J54" i="10"/>
  <c r="I54" i="10" s="1"/>
  <c r="A54" i="10"/>
  <c r="K53" i="10"/>
  <c r="J53" i="10"/>
  <c r="I53" i="10" s="1"/>
  <c r="A53" i="10"/>
  <c r="K52" i="10"/>
  <c r="J52" i="10"/>
  <c r="I52" i="10" s="1"/>
  <c r="A52" i="10"/>
  <c r="K51" i="10"/>
  <c r="J51" i="10"/>
  <c r="I51" i="10" s="1"/>
  <c r="A51" i="10"/>
  <c r="K50" i="10"/>
  <c r="J50" i="10"/>
  <c r="I50" i="10" s="1"/>
  <c r="A50" i="10"/>
  <c r="K49" i="10"/>
  <c r="J49" i="10"/>
  <c r="I49" i="10" s="1"/>
  <c r="A49" i="10"/>
  <c r="K48" i="10"/>
  <c r="J48" i="10"/>
  <c r="I48" i="10" s="1"/>
  <c r="A48" i="10"/>
  <c r="K47" i="10"/>
  <c r="J47" i="10"/>
  <c r="I47" i="10" s="1"/>
  <c r="A47" i="10"/>
  <c r="K46" i="10"/>
  <c r="J46" i="10"/>
  <c r="I46" i="10" s="1"/>
  <c r="A46" i="10"/>
  <c r="K45" i="10"/>
  <c r="J45" i="10"/>
  <c r="I45" i="10" s="1"/>
  <c r="A45" i="10"/>
  <c r="K44" i="10"/>
  <c r="J44" i="10"/>
  <c r="I44" i="10" s="1"/>
  <c r="A44" i="10"/>
  <c r="K43" i="10"/>
  <c r="J43" i="10"/>
  <c r="I43" i="10" s="1"/>
  <c r="A43" i="10"/>
  <c r="K42" i="10"/>
  <c r="J42" i="10"/>
  <c r="I42" i="10" s="1"/>
  <c r="A42" i="10"/>
  <c r="K41" i="10"/>
  <c r="J41" i="10"/>
  <c r="I41" i="10" s="1"/>
  <c r="A41" i="10"/>
  <c r="K40" i="10"/>
  <c r="J40" i="10"/>
  <c r="I40" i="10" s="1"/>
  <c r="A40" i="10"/>
  <c r="A4" i="8" l="1"/>
  <c r="A4" i="9"/>
  <c r="C4" i="1" l="1"/>
  <c r="CR509" i="1" l="1"/>
  <c r="CR508" i="1"/>
  <c r="CR507" i="1"/>
  <c r="CR506" i="1"/>
  <c r="CR505" i="1"/>
  <c r="CR504" i="1"/>
  <c r="CR503" i="1"/>
  <c r="CR502" i="1"/>
  <c r="CR501" i="1"/>
  <c r="CR500" i="1"/>
  <c r="DE509" i="1" a="1"/>
  <c r="DE509" i="1" s="1"/>
  <c r="DC509" i="1" a="1"/>
  <c r="DC509" i="1" s="1"/>
  <c r="DA509" i="1" a="1"/>
  <c r="DA509" i="1" s="1"/>
  <c r="CY509" i="1" a="1"/>
  <c r="CY509" i="1" s="1"/>
  <c r="CW509" i="1" a="1"/>
  <c r="CW509" i="1" s="1"/>
  <c r="CQ509" i="1"/>
  <c r="CO509" i="1" a="1"/>
  <c r="CO509" i="1" s="1"/>
  <c r="DE508" i="1" a="1"/>
  <c r="DE508" i="1" s="1"/>
  <c r="DC508" i="1" a="1"/>
  <c r="DC508" i="1" s="1"/>
  <c r="DA508" i="1" a="1"/>
  <c r="DA508" i="1" s="1"/>
  <c r="CY508" i="1" a="1"/>
  <c r="CY508" i="1" s="1"/>
  <c r="CW508" i="1" a="1"/>
  <c r="CW508" i="1" s="1"/>
  <c r="DF509" i="1" a="1"/>
  <c r="DF509" i="1" s="1"/>
  <c r="DD509" i="1" a="1"/>
  <c r="DD509" i="1" s="1"/>
  <c r="DB509" i="1" a="1"/>
  <c r="DB509" i="1" s="1"/>
  <c r="CZ509" i="1" a="1"/>
  <c r="CZ509" i="1" s="1"/>
  <c r="CX509" i="1" a="1"/>
  <c r="CX509" i="1" s="1"/>
  <c r="CP509" i="1" a="1"/>
  <c r="CP509" i="1" s="1"/>
  <c r="CN509" i="1" a="1"/>
  <c r="CN509" i="1" s="1"/>
  <c r="CZ508" i="1" a="1"/>
  <c r="CZ508" i="1" s="1"/>
  <c r="CQ508" i="1"/>
  <c r="DC507" i="1" a="1"/>
  <c r="DC507" i="1" s="1"/>
  <c r="CY507" i="1" a="1"/>
  <c r="CY507" i="1" s="1"/>
  <c r="CN507" i="1" a="1"/>
  <c r="CN507" i="1" s="1"/>
  <c r="DD506" i="1" a="1"/>
  <c r="DD506" i="1" s="1"/>
  <c r="CZ506" i="1" a="1"/>
  <c r="CZ506" i="1" s="1"/>
  <c r="CO506" i="1" a="1"/>
  <c r="CO506" i="1" s="1"/>
  <c r="DF505" i="1" a="1"/>
  <c r="DF505" i="1" s="1"/>
  <c r="DC505" i="1" a="1"/>
  <c r="DC505" i="1" s="1"/>
  <c r="CX505" i="1" a="1"/>
  <c r="CX505" i="1" s="1"/>
  <c r="CQ505" i="1"/>
  <c r="DF504" i="1" a="1"/>
  <c r="DF504" i="1" s="1"/>
  <c r="DC504" i="1" a="1"/>
  <c r="DC504" i="1" s="1"/>
  <c r="CX504" i="1" a="1"/>
  <c r="CX504" i="1" s="1"/>
  <c r="CQ504" i="1"/>
  <c r="DF503" i="1" a="1"/>
  <c r="DF503" i="1" s="1"/>
  <c r="DC503" i="1" a="1"/>
  <c r="DC503" i="1" s="1"/>
  <c r="CX503" i="1" a="1"/>
  <c r="CX503" i="1" s="1"/>
  <c r="CQ503" i="1"/>
  <c r="DF502" i="1" a="1"/>
  <c r="DF502" i="1" s="1"/>
  <c r="DC502" i="1" a="1"/>
  <c r="DC502" i="1" s="1"/>
  <c r="CX502" i="1" a="1"/>
  <c r="CX502" i="1" s="1"/>
  <c r="CQ502" i="1"/>
  <c r="DF501" i="1" a="1"/>
  <c r="DF501" i="1" s="1"/>
  <c r="DC501" i="1" a="1"/>
  <c r="DC501" i="1" s="1"/>
  <c r="CX501" i="1" a="1"/>
  <c r="CX501" i="1" s="1"/>
  <c r="CQ501" i="1"/>
  <c r="DF500" i="1" a="1"/>
  <c r="DF500" i="1" s="1"/>
  <c r="DC500" i="1" a="1"/>
  <c r="DC500" i="1" s="1"/>
  <c r="CX500" i="1" a="1"/>
  <c r="CX500" i="1" s="1"/>
  <c r="CQ500" i="1"/>
  <c r="DF499" i="1" a="1"/>
  <c r="DF499" i="1" s="1"/>
  <c r="DC499" i="1" a="1"/>
  <c r="DC499" i="1" s="1"/>
  <c r="CX499" i="1" a="1"/>
  <c r="CX499" i="1" s="1"/>
  <c r="DF508" i="1" a="1"/>
  <c r="DF508" i="1" s="1"/>
  <c r="CX508" i="1" a="1"/>
  <c r="CX508" i="1" s="1"/>
  <c r="CP508" i="1" a="1"/>
  <c r="CP508" i="1" s="1"/>
  <c r="DF507" i="1" a="1"/>
  <c r="DF507" i="1" s="1"/>
  <c r="DB507" i="1" a="1"/>
  <c r="DB507" i="1" s="1"/>
  <c r="CX507" i="1" a="1"/>
  <c r="CX507" i="1" s="1"/>
  <c r="CQ507" i="1"/>
  <c r="DC506" i="1" a="1"/>
  <c r="DC506" i="1" s="1"/>
  <c r="CY506" i="1" a="1"/>
  <c r="CY506" i="1" s="1"/>
  <c r="CN506" i="1" a="1"/>
  <c r="CN506" i="1" s="1"/>
  <c r="DE505" i="1" a="1"/>
  <c r="DE505" i="1" s="1"/>
  <c r="CZ505" i="1" a="1"/>
  <c r="CZ505" i="1" s="1"/>
  <c r="CW505" i="1" a="1"/>
  <c r="CW505" i="1" s="1"/>
  <c r="CN505" i="1" a="1"/>
  <c r="CN505" i="1" s="1"/>
  <c r="DE504" i="1" a="1"/>
  <c r="DE504" i="1" s="1"/>
  <c r="CZ504" i="1" a="1"/>
  <c r="CZ504" i="1" s="1"/>
  <c r="CW504" i="1" a="1"/>
  <c r="CW504" i="1" s="1"/>
  <c r="CN504" i="1" a="1"/>
  <c r="CN504" i="1" s="1"/>
  <c r="DE503" i="1" a="1"/>
  <c r="DE503" i="1" s="1"/>
  <c r="CZ503" i="1" a="1"/>
  <c r="CZ503" i="1" s="1"/>
  <c r="CW503" i="1" a="1"/>
  <c r="CW503" i="1" s="1"/>
  <c r="CN503" i="1" a="1"/>
  <c r="CN503" i="1" s="1"/>
  <c r="DE502" i="1" a="1"/>
  <c r="DE502" i="1" s="1"/>
  <c r="CZ502" i="1" a="1"/>
  <c r="CZ502" i="1" s="1"/>
  <c r="CW502" i="1" a="1"/>
  <c r="CW502" i="1" s="1"/>
  <c r="CN502" i="1" a="1"/>
  <c r="CN502" i="1" s="1"/>
  <c r="DE501" i="1" a="1"/>
  <c r="DE501" i="1" s="1"/>
  <c r="CZ501" i="1" a="1"/>
  <c r="CZ501" i="1" s="1"/>
  <c r="CW501" i="1" a="1"/>
  <c r="CW501" i="1" s="1"/>
  <c r="CN501" i="1" a="1"/>
  <c r="CN501" i="1" s="1"/>
  <c r="DE500" i="1" a="1"/>
  <c r="DE500" i="1" s="1"/>
  <c r="CZ500" i="1" a="1"/>
  <c r="CZ500" i="1" s="1"/>
  <c r="CW500" i="1" a="1"/>
  <c r="CW500" i="1" s="1"/>
  <c r="CN500" i="1" a="1"/>
  <c r="CN500" i="1" s="1"/>
  <c r="DE499" i="1" a="1"/>
  <c r="DE499" i="1" s="1"/>
  <c r="DD508" i="1" a="1"/>
  <c r="DD508" i="1" s="1"/>
  <c r="CO508" i="1" a="1"/>
  <c r="CO508" i="1" s="1"/>
  <c r="DE507" i="1" a="1"/>
  <c r="DE507" i="1" s="1"/>
  <c r="DA507" i="1" a="1"/>
  <c r="DA507" i="1" s="1"/>
  <c r="CW507" i="1" a="1"/>
  <c r="CW507" i="1" s="1"/>
  <c r="CP507" i="1" a="1"/>
  <c r="CP507" i="1" s="1"/>
  <c r="DF506" i="1" a="1"/>
  <c r="DF506" i="1" s="1"/>
  <c r="DB506" i="1" a="1"/>
  <c r="DB506" i="1" s="1"/>
  <c r="CX506" i="1" a="1"/>
  <c r="CX506" i="1" s="1"/>
  <c r="CQ506" i="1"/>
  <c r="DB505" i="1" a="1"/>
  <c r="DB505" i="1" s="1"/>
  <c r="CY505" i="1" a="1"/>
  <c r="CY505" i="1" s="1"/>
  <c r="CP505" i="1" a="1"/>
  <c r="CP505" i="1" s="1"/>
  <c r="DB504" i="1" a="1"/>
  <c r="DB504" i="1" s="1"/>
  <c r="CY504" i="1" a="1"/>
  <c r="CY504" i="1" s="1"/>
  <c r="CP504" i="1" a="1"/>
  <c r="CP504" i="1" s="1"/>
  <c r="DB503" i="1" a="1"/>
  <c r="DB503" i="1" s="1"/>
  <c r="CY503" i="1" a="1"/>
  <c r="CY503" i="1" s="1"/>
  <c r="CP503" i="1" a="1"/>
  <c r="CP503" i="1" s="1"/>
  <c r="DB502" i="1" a="1"/>
  <c r="DB502" i="1" s="1"/>
  <c r="CY502" i="1" a="1"/>
  <c r="CY502" i="1" s="1"/>
  <c r="CP502" i="1" a="1"/>
  <c r="CP502" i="1" s="1"/>
  <c r="DB501" i="1" a="1"/>
  <c r="DB501" i="1" s="1"/>
  <c r="CY501" i="1" a="1"/>
  <c r="CY501" i="1" s="1"/>
  <c r="CP501" i="1" a="1"/>
  <c r="CP501" i="1" s="1"/>
  <c r="DB500" i="1" a="1"/>
  <c r="DB500" i="1" s="1"/>
  <c r="CY500" i="1" a="1"/>
  <c r="CY500" i="1" s="1"/>
  <c r="CP500" i="1" a="1"/>
  <c r="CP500" i="1" s="1"/>
  <c r="DB499" i="1" a="1"/>
  <c r="DB499" i="1" s="1"/>
  <c r="CY499" i="1" a="1"/>
  <c r="CY499" i="1" s="1"/>
  <c r="CW499" i="1" a="1"/>
  <c r="CW499" i="1" s="1"/>
  <c r="CQ499" i="1"/>
  <c r="CO499" i="1" a="1"/>
  <c r="CO499" i="1" s="1"/>
  <c r="DE498" i="1" a="1"/>
  <c r="DE498" i="1" s="1"/>
  <c r="DC498" i="1" a="1"/>
  <c r="DC498" i="1" s="1"/>
  <c r="DA498" i="1" a="1"/>
  <c r="DA498" i="1" s="1"/>
  <c r="CY498" i="1" a="1"/>
  <c r="CY498" i="1" s="1"/>
  <c r="CW498" i="1" a="1"/>
  <c r="CW498" i="1" s="1"/>
  <c r="CQ498" i="1"/>
  <c r="CO498" i="1" a="1"/>
  <c r="CO498" i="1" s="1"/>
  <c r="DE497" i="1" a="1"/>
  <c r="DE497" i="1" s="1"/>
  <c r="DC497" i="1" a="1"/>
  <c r="DC497" i="1" s="1"/>
  <c r="DA497" i="1" a="1"/>
  <c r="DA497" i="1" s="1"/>
  <c r="CY497" i="1" a="1"/>
  <c r="CY497" i="1" s="1"/>
  <c r="CW497" i="1" a="1"/>
  <c r="CW497" i="1" s="1"/>
  <c r="CQ497" i="1"/>
  <c r="CO497" i="1" a="1"/>
  <c r="CO497" i="1" s="1"/>
  <c r="DE496" i="1" a="1"/>
  <c r="DE496" i="1" s="1"/>
  <c r="DC496" i="1" a="1"/>
  <c r="DC496" i="1" s="1"/>
  <c r="DA496" i="1" a="1"/>
  <c r="DA496" i="1" s="1"/>
  <c r="CY496" i="1" a="1"/>
  <c r="CY496" i="1" s="1"/>
  <c r="CW496" i="1" a="1"/>
  <c r="CW496" i="1" s="1"/>
  <c r="CQ496" i="1"/>
  <c r="CO496" i="1" a="1"/>
  <c r="CO496" i="1" s="1"/>
  <c r="DE495" i="1" a="1"/>
  <c r="DE495" i="1" s="1"/>
  <c r="DC495" i="1" a="1"/>
  <c r="DC495" i="1" s="1"/>
  <c r="DB508" i="1" a="1"/>
  <c r="DB508" i="1" s="1"/>
  <c r="DH508" i="1" s="1"/>
  <c r="CN508" i="1" a="1"/>
  <c r="CN508" i="1" s="1"/>
  <c r="DD507" i="1" a="1"/>
  <c r="DD507" i="1" s="1"/>
  <c r="CZ507" i="1" a="1"/>
  <c r="CZ507" i="1" s="1"/>
  <c r="CO507" i="1" a="1"/>
  <c r="CO507" i="1" s="1"/>
  <c r="DE506" i="1" a="1"/>
  <c r="DE506" i="1" s="1"/>
  <c r="DA506" i="1" a="1"/>
  <c r="DA506" i="1" s="1"/>
  <c r="CW506" i="1" a="1"/>
  <c r="CW506" i="1" s="1"/>
  <c r="DG506" i="1" s="1"/>
  <c r="CP506" i="1" a="1"/>
  <c r="CP506" i="1" s="1"/>
  <c r="DD505" i="1" a="1"/>
  <c r="DD505" i="1" s="1"/>
  <c r="DA505" i="1" a="1"/>
  <c r="DA505" i="1" s="1"/>
  <c r="CO505" i="1" a="1"/>
  <c r="CO505" i="1" s="1"/>
  <c r="DD504" i="1" a="1"/>
  <c r="DD504" i="1" s="1"/>
  <c r="DA504" i="1" a="1"/>
  <c r="DA504" i="1" s="1"/>
  <c r="CO504" i="1" a="1"/>
  <c r="CO504" i="1" s="1"/>
  <c r="DD503" i="1" a="1"/>
  <c r="DD503" i="1" s="1"/>
  <c r="DA503" i="1" a="1"/>
  <c r="DA503" i="1" s="1"/>
  <c r="CO503" i="1" a="1"/>
  <c r="CO503" i="1" s="1"/>
  <c r="DD502" i="1" a="1"/>
  <c r="DD502" i="1" s="1"/>
  <c r="DA502" i="1" a="1"/>
  <c r="DA502" i="1" s="1"/>
  <c r="CO502" i="1" a="1"/>
  <c r="CO502" i="1" s="1"/>
  <c r="DD501" i="1" a="1"/>
  <c r="DD501" i="1" s="1"/>
  <c r="DA501" i="1" a="1"/>
  <c r="DA501" i="1" s="1"/>
  <c r="CO501" i="1" a="1"/>
  <c r="CO501" i="1" s="1"/>
  <c r="DD500" i="1" a="1"/>
  <c r="DD500" i="1" s="1"/>
  <c r="DA500" i="1" a="1"/>
  <c r="DA500" i="1" s="1"/>
  <c r="CO500" i="1" a="1"/>
  <c r="CO500" i="1" s="1"/>
  <c r="DD499" i="1" a="1"/>
  <c r="DD499" i="1" s="1"/>
  <c r="DA499" i="1" a="1"/>
  <c r="DA499" i="1" s="1"/>
  <c r="CP499" i="1" a="1"/>
  <c r="CP499" i="1" s="1"/>
  <c r="DF498" i="1" a="1"/>
  <c r="DF498" i="1" s="1"/>
  <c r="DB498" i="1" a="1"/>
  <c r="DB498" i="1" s="1"/>
  <c r="DH498" i="1" s="1"/>
  <c r="CX498" i="1" a="1"/>
  <c r="CX498" i="1" s="1"/>
  <c r="CR498" i="1"/>
  <c r="CN497" i="1" a="1"/>
  <c r="CN497" i="1" s="1"/>
  <c r="DD496" i="1" a="1"/>
  <c r="DD496" i="1" s="1"/>
  <c r="CZ496" i="1" a="1"/>
  <c r="CZ496" i="1" s="1"/>
  <c r="CY495" i="1" a="1"/>
  <c r="CY495" i="1" s="1"/>
  <c r="CP495" i="1" a="1"/>
  <c r="CP495" i="1" s="1"/>
  <c r="DE494" i="1" a="1"/>
  <c r="DE494" i="1" s="1"/>
  <c r="DB494" i="1" a="1"/>
  <c r="DB494" i="1" s="1"/>
  <c r="CW494" i="1" a="1"/>
  <c r="CW494" i="1" s="1"/>
  <c r="CQ494" i="1"/>
  <c r="CO494" i="1" a="1"/>
  <c r="CO494" i="1" s="1"/>
  <c r="DE493" i="1" a="1"/>
  <c r="DE493" i="1" s="1"/>
  <c r="DC493" i="1" a="1"/>
  <c r="DC493" i="1" s="1"/>
  <c r="DA493" i="1" a="1"/>
  <c r="DA493" i="1" s="1"/>
  <c r="CY493" i="1" a="1"/>
  <c r="CY493" i="1" s="1"/>
  <c r="CW493" i="1" a="1"/>
  <c r="CW493" i="1" s="1"/>
  <c r="CQ493" i="1"/>
  <c r="CO493" i="1" a="1"/>
  <c r="CO493" i="1" s="1"/>
  <c r="DE492" i="1" a="1"/>
  <c r="DE492" i="1" s="1"/>
  <c r="DC492" i="1" a="1"/>
  <c r="DC492" i="1" s="1"/>
  <c r="DA492" i="1" a="1"/>
  <c r="DA492" i="1" s="1"/>
  <c r="CY492" i="1" a="1"/>
  <c r="CY492" i="1" s="1"/>
  <c r="CW492" i="1" a="1"/>
  <c r="CW492" i="1" s="1"/>
  <c r="CQ492" i="1"/>
  <c r="CO492" i="1" a="1"/>
  <c r="CO492" i="1" s="1"/>
  <c r="DE491" i="1" a="1"/>
  <c r="DE491" i="1" s="1"/>
  <c r="DC491" i="1" a="1"/>
  <c r="DC491" i="1" s="1"/>
  <c r="DA491" i="1" a="1"/>
  <c r="DA491" i="1" s="1"/>
  <c r="CY491" i="1" a="1"/>
  <c r="CY491" i="1" s="1"/>
  <c r="CW491" i="1" a="1"/>
  <c r="CW491" i="1" s="1"/>
  <c r="CQ491" i="1"/>
  <c r="CO491" i="1" a="1"/>
  <c r="CO491" i="1" s="1"/>
  <c r="DE490" i="1" a="1"/>
  <c r="DE490" i="1" s="1"/>
  <c r="DC490" i="1" a="1"/>
  <c r="DC490" i="1" s="1"/>
  <c r="DA490" i="1" a="1"/>
  <c r="DA490" i="1" s="1"/>
  <c r="CY490" i="1" a="1"/>
  <c r="CY490" i="1" s="1"/>
  <c r="CW490" i="1" a="1"/>
  <c r="CW490" i="1" s="1"/>
  <c r="CQ490" i="1"/>
  <c r="CO490" i="1" a="1"/>
  <c r="CO490" i="1" s="1"/>
  <c r="DE489" i="1" a="1"/>
  <c r="DE489" i="1" s="1"/>
  <c r="CP498" i="1" a="1"/>
  <c r="CP498" i="1" s="1"/>
  <c r="DF497" i="1" a="1"/>
  <c r="DF497" i="1" s="1"/>
  <c r="DB497" i="1" a="1"/>
  <c r="DB497" i="1" s="1"/>
  <c r="DH497" i="1" s="1"/>
  <c r="CX497" i="1" a="1"/>
  <c r="CX497" i="1" s="1"/>
  <c r="CR497" i="1"/>
  <c r="CN496" i="1" a="1"/>
  <c r="CN496" i="1" s="1"/>
  <c r="DD495" i="1" a="1"/>
  <c r="DD495" i="1" s="1"/>
  <c r="DA495" i="1" a="1"/>
  <c r="DA495" i="1" s="1"/>
  <c r="CX495" i="1" a="1"/>
  <c r="CX495" i="1" s="1"/>
  <c r="DD494" i="1" a="1"/>
  <c r="DD494" i="1" s="1"/>
  <c r="CY494" i="1" a="1"/>
  <c r="CY494" i="1" s="1"/>
  <c r="CN499" i="1" a="1"/>
  <c r="CN499" i="1" s="1"/>
  <c r="DD498" i="1" a="1"/>
  <c r="DD498" i="1" s="1"/>
  <c r="CZ498" i="1" a="1"/>
  <c r="CZ498" i="1" s="1"/>
  <c r="CP497" i="1" a="1"/>
  <c r="CP497" i="1" s="1"/>
  <c r="DF496" i="1" a="1"/>
  <c r="DF496" i="1" s="1"/>
  <c r="DB496" i="1" a="1"/>
  <c r="DB496" i="1" s="1"/>
  <c r="CX496" i="1" a="1"/>
  <c r="CX496" i="1" s="1"/>
  <c r="CR496" i="1"/>
  <c r="CZ495" i="1" a="1"/>
  <c r="CZ495" i="1" s="1"/>
  <c r="CR495" i="1"/>
  <c r="CO495" i="1" a="1"/>
  <c r="CO495" i="1" s="1"/>
  <c r="DF494" i="1" a="1"/>
  <c r="DF494" i="1" s="1"/>
  <c r="DA494" i="1" a="1"/>
  <c r="DA494" i="1" s="1"/>
  <c r="CX494" i="1" a="1"/>
  <c r="CX494" i="1" s="1"/>
  <c r="CP494" i="1" a="1"/>
  <c r="CP494" i="1" s="1"/>
  <c r="CN494" i="1" a="1"/>
  <c r="CN494" i="1" s="1"/>
  <c r="DF493" i="1" a="1"/>
  <c r="DF493" i="1" s="1"/>
  <c r="DD493" i="1" a="1"/>
  <c r="DD493" i="1" s="1"/>
  <c r="DB493" i="1" a="1"/>
  <c r="DB493" i="1" s="1"/>
  <c r="CZ493" i="1" a="1"/>
  <c r="CZ493" i="1" s="1"/>
  <c r="CX493" i="1" a="1"/>
  <c r="CX493" i="1" s="1"/>
  <c r="CP493" i="1" a="1"/>
  <c r="CP493" i="1" s="1"/>
  <c r="CN493" i="1" a="1"/>
  <c r="CN493" i="1" s="1"/>
  <c r="DF492" i="1" a="1"/>
  <c r="DF492" i="1" s="1"/>
  <c r="DD492" i="1" a="1"/>
  <c r="DD492" i="1" s="1"/>
  <c r="DB492" i="1" a="1"/>
  <c r="DB492" i="1" s="1"/>
  <c r="CZ492" i="1" a="1"/>
  <c r="CZ492" i="1" s="1"/>
  <c r="CX492" i="1" a="1"/>
  <c r="CX492" i="1" s="1"/>
  <c r="CP492" i="1" a="1"/>
  <c r="CP492" i="1" s="1"/>
  <c r="CN492" i="1" a="1"/>
  <c r="CN492" i="1" s="1"/>
  <c r="DF491" i="1" a="1"/>
  <c r="DF491" i="1" s="1"/>
  <c r="DD491" i="1" a="1"/>
  <c r="DD491" i="1" s="1"/>
  <c r="DB491" i="1" a="1"/>
  <c r="DB491" i="1" s="1"/>
  <c r="CZ491" i="1" a="1"/>
  <c r="CZ491" i="1" s="1"/>
  <c r="CZ499" i="1" a="1"/>
  <c r="CZ499" i="1" s="1"/>
  <c r="CR499" i="1"/>
  <c r="CN498" i="1" a="1"/>
  <c r="CN498" i="1" s="1"/>
  <c r="CS498" i="1" s="1"/>
  <c r="DD497" i="1" a="1"/>
  <c r="DD497" i="1" s="1"/>
  <c r="CZ497" i="1" a="1"/>
  <c r="CZ497" i="1" s="1"/>
  <c r="CP496" i="1" a="1"/>
  <c r="CP496" i="1" s="1"/>
  <c r="DF495" i="1" a="1"/>
  <c r="DF495" i="1" s="1"/>
  <c r="DB495" i="1" a="1"/>
  <c r="DB495" i="1" s="1"/>
  <c r="CW495" i="1" a="1"/>
  <c r="CW495" i="1" s="1"/>
  <c r="CQ495" i="1"/>
  <c r="CN495" i="1" a="1"/>
  <c r="CN495" i="1" s="1"/>
  <c r="DC494" i="1" a="1"/>
  <c r="DC494" i="1" s="1"/>
  <c r="CZ494" i="1" a="1"/>
  <c r="CZ494" i="1" s="1"/>
  <c r="CR494" i="1"/>
  <c r="CR493" i="1"/>
  <c r="CR492" i="1"/>
  <c r="CR491" i="1"/>
  <c r="CR490" i="1"/>
  <c r="CR489" i="1"/>
  <c r="CR488" i="1"/>
  <c r="CR487" i="1"/>
  <c r="CR486" i="1"/>
  <c r="CR485" i="1"/>
  <c r="CR484" i="1"/>
  <c r="CR483" i="1"/>
  <c r="CR482" i="1"/>
  <c r="CR481" i="1"/>
  <c r="CR480" i="1"/>
  <c r="CR479" i="1"/>
  <c r="CR478" i="1"/>
  <c r="CR477" i="1"/>
  <c r="CR476" i="1"/>
  <c r="DD490" i="1" a="1"/>
  <c r="DD490" i="1" s="1"/>
  <c r="DF489" i="1" a="1"/>
  <c r="DF489" i="1" s="1"/>
  <c r="DA489" i="1" a="1"/>
  <c r="DA489" i="1" s="1"/>
  <c r="CW489" i="1" a="1"/>
  <c r="CW489" i="1" s="1"/>
  <c r="CP489" i="1" a="1"/>
  <c r="CP489" i="1" s="1"/>
  <c r="DF488" i="1" a="1"/>
  <c r="DF488" i="1" s="1"/>
  <c r="DB488" i="1" a="1"/>
  <c r="DB488" i="1" s="1"/>
  <c r="CX488" i="1" a="1"/>
  <c r="CX488" i="1" s="1"/>
  <c r="CQ488" i="1"/>
  <c r="DC487" i="1" a="1"/>
  <c r="DC487" i="1" s="1"/>
  <c r="CY487" i="1" a="1"/>
  <c r="CY487" i="1" s="1"/>
  <c r="CN487" i="1" a="1"/>
  <c r="CN487" i="1" s="1"/>
  <c r="DD486" i="1" a="1"/>
  <c r="DD486" i="1" s="1"/>
  <c r="CZ486" i="1" a="1"/>
  <c r="CZ486" i="1" s="1"/>
  <c r="CO486" i="1" a="1"/>
  <c r="CO486" i="1" s="1"/>
  <c r="DF485" i="1" a="1"/>
  <c r="DF485" i="1" s="1"/>
  <c r="DC485" i="1" a="1"/>
  <c r="DC485" i="1" s="1"/>
  <c r="CX485" i="1" a="1"/>
  <c r="CX485" i="1" s="1"/>
  <c r="CQ485" i="1"/>
  <c r="DF484" i="1" a="1"/>
  <c r="DF484" i="1" s="1"/>
  <c r="DC484" i="1" a="1"/>
  <c r="DC484" i="1" s="1"/>
  <c r="CX484" i="1" a="1"/>
  <c r="CX484" i="1" s="1"/>
  <c r="CQ484" i="1"/>
  <c r="DF483" i="1" a="1"/>
  <c r="DF483" i="1" s="1"/>
  <c r="DC483" i="1" a="1"/>
  <c r="DC483" i="1" s="1"/>
  <c r="CX483" i="1" a="1"/>
  <c r="CX483" i="1" s="1"/>
  <c r="CQ483" i="1"/>
  <c r="DF482" i="1" a="1"/>
  <c r="DF482" i="1" s="1"/>
  <c r="DC482" i="1" a="1"/>
  <c r="DC482" i="1" s="1"/>
  <c r="CX482" i="1" a="1"/>
  <c r="CX482" i="1" s="1"/>
  <c r="CQ482" i="1"/>
  <c r="DF481" i="1" a="1"/>
  <c r="DF481" i="1" s="1"/>
  <c r="DC481" i="1" a="1"/>
  <c r="DC481" i="1" s="1"/>
  <c r="CX481" i="1" a="1"/>
  <c r="CX481" i="1" s="1"/>
  <c r="CQ481" i="1"/>
  <c r="DF480" i="1" a="1"/>
  <c r="DF480" i="1" s="1"/>
  <c r="DC480" i="1" a="1"/>
  <c r="DC480" i="1" s="1"/>
  <c r="CX480" i="1" a="1"/>
  <c r="CX480" i="1" s="1"/>
  <c r="CQ480" i="1"/>
  <c r="DF479" i="1" a="1"/>
  <c r="DF479" i="1" s="1"/>
  <c r="DC479" i="1" a="1"/>
  <c r="DC479" i="1" s="1"/>
  <c r="CP491" i="1" a="1"/>
  <c r="CP491" i="1" s="1"/>
  <c r="DB490" i="1" a="1"/>
  <c r="DB490" i="1" s="1"/>
  <c r="DD489" i="1" a="1"/>
  <c r="DD489" i="1" s="1"/>
  <c r="CZ489" i="1" a="1"/>
  <c r="CZ489" i="1" s="1"/>
  <c r="CO489" i="1" a="1"/>
  <c r="CO489" i="1" s="1"/>
  <c r="DE488" i="1" a="1"/>
  <c r="DE488" i="1" s="1"/>
  <c r="DA488" i="1" a="1"/>
  <c r="DA488" i="1" s="1"/>
  <c r="CW488" i="1" a="1"/>
  <c r="CW488" i="1" s="1"/>
  <c r="CP488" i="1" a="1"/>
  <c r="CP488" i="1" s="1"/>
  <c r="DF487" i="1" a="1"/>
  <c r="DF487" i="1" s="1"/>
  <c r="DB487" i="1" a="1"/>
  <c r="DB487" i="1" s="1"/>
  <c r="CX487" i="1" a="1"/>
  <c r="CX487" i="1" s="1"/>
  <c r="CQ487" i="1"/>
  <c r="DC486" i="1" a="1"/>
  <c r="DC486" i="1" s="1"/>
  <c r="CY486" i="1" a="1"/>
  <c r="CY486" i="1" s="1"/>
  <c r="CN486" i="1" a="1"/>
  <c r="CN486" i="1" s="1"/>
  <c r="DE485" i="1" a="1"/>
  <c r="DE485" i="1" s="1"/>
  <c r="CZ485" i="1" a="1"/>
  <c r="CZ485" i="1" s="1"/>
  <c r="CW485" i="1" a="1"/>
  <c r="CW485" i="1" s="1"/>
  <c r="CN485" i="1" a="1"/>
  <c r="CN485" i="1" s="1"/>
  <c r="DE484" i="1" a="1"/>
  <c r="DE484" i="1" s="1"/>
  <c r="CZ484" i="1" a="1"/>
  <c r="CZ484" i="1" s="1"/>
  <c r="CW484" i="1" a="1"/>
  <c r="CW484" i="1" s="1"/>
  <c r="CN484" i="1" a="1"/>
  <c r="CN484" i="1" s="1"/>
  <c r="DE483" i="1" a="1"/>
  <c r="DE483" i="1" s="1"/>
  <c r="CZ483" i="1" a="1"/>
  <c r="CZ483" i="1" s="1"/>
  <c r="CW483" i="1" a="1"/>
  <c r="CW483" i="1" s="1"/>
  <c r="CN483" i="1" a="1"/>
  <c r="CN483" i="1" s="1"/>
  <c r="DE482" i="1" a="1"/>
  <c r="DE482" i="1" s="1"/>
  <c r="CZ482" i="1" a="1"/>
  <c r="CZ482" i="1" s="1"/>
  <c r="CW482" i="1" a="1"/>
  <c r="CW482" i="1" s="1"/>
  <c r="CN482" i="1" a="1"/>
  <c r="CN482" i="1" s="1"/>
  <c r="DE481" i="1" a="1"/>
  <c r="DE481" i="1" s="1"/>
  <c r="CZ481" i="1" a="1"/>
  <c r="CZ481" i="1" s="1"/>
  <c r="CW481" i="1" a="1"/>
  <c r="CW481" i="1" s="1"/>
  <c r="CN481" i="1" a="1"/>
  <c r="CN481" i="1" s="1"/>
  <c r="DE480" i="1" a="1"/>
  <c r="DE480" i="1" s="1"/>
  <c r="CX491" i="1" a="1"/>
  <c r="CX491" i="1" s="1"/>
  <c r="CN491" i="1" a="1"/>
  <c r="CN491" i="1" s="1"/>
  <c r="CZ490" i="1" a="1"/>
  <c r="CZ490" i="1" s="1"/>
  <c r="CP490" i="1" a="1"/>
  <c r="CP490" i="1" s="1"/>
  <c r="DC489" i="1" a="1"/>
  <c r="DC489" i="1" s="1"/>
  <c r="CY489" i="1" a="1"/>
  <c r="CY489" i="1" s="1"/>
  <c r="CN489" i="1" a="1"/>
  <c r="CN489" i="1" s="1"/>
  <c r="DD488" i="1" a="1"/>
  <c r="DD488" i="1" s="1"/>
  <c r="CZ488" i="1" a="1"/>
  <c r="CZ488" i="1" s="1"/>
  <c r="CO488" i="1" a="1"/>
  <c r="CO488" i="1" s="1"/>
  <c r="DE487" i="1" a="1"/>
  <c r="DE487" i="1" s="1"/>
  <c r="DA487" i="1" a="1"/>
  <c r="DA487" i="1" s="1"/>
  <c r="CW487" i="1" a="1"/>
  <c r="CW487" i="1" s="1"/>
  <c r="CP487" i="1" a="1"/>
  <c r="CP487" i="1" s="1"/>
  <c r="DF486" i="1" a="1"/>
  <c r="DF486" i="1" s="1"/>
  <c r="DB486" i="1" a="1"/>
  <c r="DB486" i="1" s="1"/>
  <c r="CX486" i="1" a="1"/>
  <c r="CX486" i="1" s="1"/>
  <c r="CQ486" i="1"/>
  <c r="DB485" i="1" a="1"/>
  <c r="DB485" i="1" s="1"/>
  <c r="CY485" i="1" a="1"/>
  <c r="CY485" i="1" s="1"/>
  <c r="CP485" i="1" a="1"/>
  <c r="CP485" i="1" s="1"/>
  <c r="DB484" i="1" a="1"/>
  <c r="DB484" i="1" s="1"/>
  <c r="CY484" i="1" a="1"/>
  <c r="CY484" i="1" s="1"/>
  <c r="CP484" i="1" a="1"/>
  <c r="CP484" i="1" s="1"/>
  <c r="DB483" i="1" a="1"/>
  <c r="DB483" i="1" s="1"/>
  <c r="CY483" i="1" a="1"/>
  <c r="CY483" i="1" s="1"/>
  <c r="CP483" i="1" a="1"/>
  <c r="CP483" i="1" s="1"/>
  <c r="DB482" i="1" a="1"/>
  <c r="DB482" i="1" s="1"/>
  <c r="CY482" i="1" a="1"/>
  <c r="CY482" i="1" s="1"/>
  <c r="CP482" i="1" a="1"/>
  <c r="CP482" i="1" s="1"/>
  <c r="DB481" i="1" a="1"/>
  <c r="DB481" i="1" s="1"/>
  <c r="CY481" i="1" a="1"/>
  <c r="CY481" i="1" s="1"/>
  <c r="CP481" i="1" a="1"/>
  <c r="CP481" i="1" s="1"/>
  <c r="DB480" i="1" a="1"/>
  <c r="DB480" i="1" s="1"/>
  <c r="CY480" i="1" a="1"/>
  <c r="CY480" i="1" s="1"/>
  <c r="CP480" i="1" a="1"/>
  <c r="CP480" i="1" s="1"/>
  <c r="DB479" i="1" a="1"/>
  <c r="DB479" i="1" s="1"/>
  <c r="CY479" i="1" a="1"/>
  <c r="CY479" i="1" s="1"/>
  <c r="CP479" i="1" a="1"/>
  <c r="CP479" i="1" s="1"/>
  <c r="DB478" i="1" a="1"/>
  <c r="DB478" i="1" s="1"/>
  <c r="CY478" i="1" a="1"/>
  <c r="CY478" i="1" s="1"/>
  <c r="CP478" i="1" a="1"/>
  <c r="CP478" i="1" s="1"/>
  <c r="DB477" i="1" a="1"/>
  <c r="DB477" i="1" s="1"/>
  <c r="CY477" i="1" a="1"/>
  <c r="CY477" i="1" s="1"/>
  <c r="CP477" i="1" a="1"/>
  <c r="CP477" i="1" s="1"/>
  <c r="DB476" i="1" a="1"/>
  <c r="DB476" i="1" s="1"/>
  <c r="CY476" i="1" a="1"/>
  <c r="CY476" i="1" s="1"/>
  <c r="CP476" i="1" a="1"/>
  <c r="CP476" i="1" s="1"/>
  <c r="CR475" i="1"/>
  <c r="CR474" i="1"/>
  <c r="DF490" i="1" a="1"/>
  <c r="DF490" i="1" s="1"/>
  <c r="CX490" i="1" a="1"/>
  <c r="CX490" i="1" s="1"/>
  <c r="CN490" i="1" a="1"/>
  <c r="CN490" i="1" s="1"/>
  <c r="CS490" i="1" s="1"/>
  <c r="DB489" i="1" a="1"/>
  <c r="DB489" i="1" s="1"/>
  <c r="CX489" i="1" a="1"/>
  <c r="CX489" i="1" s="1"/>
  <c r="CQ489" i="1"/>
  <c r="DC488" i="1" a="1"/>
  <c r="DC488" i="1" s="1"/>
  <c r="CY488" i="1" a="1"/>
  <c r="CY488" i="1" s="1"/>
  <c r="CN488" i="1" a="1"/>
  <c r="CN488" i="1" s="1"/>
  <c r="DD487" i="1" a="1"/>
  <c r="DD487" i="1" s="1"/>
  <c r="CZ487" i="1" a="1"/>
  <c r="CZ487" i="1" s="1"/>
  <c r="CO487" i="1" a="1"/>
  <c r="CO487" i="1" s="1"/>
  <c r="DE486" i="1" a="1"/>
  <c r="DE486" i="1" s="1"/>
  <c r="DA486" i="1" a="1"/>
  <c r="DA486" i="1" s="1"/>
  <c r="CW486" i="1" a="1"/>
  <c r="CW486" i="1" s="1"/>
  <c r="DG486" i="1" s="1"/>
  <c r="CP486" i="1" a="1"/>
  <c r="CP486" i="1" s="1"/>
  <c r="DD485" i="1" a="1"/>
  <c r="DD485" i="1" s="1"/>
  <c r="DA485" i="1" a="1"/>
  <c r="DA485" i="1" s="1"/>
  <c r="CO485" i="1" a="1"/>
  <c r="CO485" i="1" s="1"/>
  <c r="DD484" i="1" a="1"/>
  <c r="DD484" i="1" s="1"/>
  <c r="DA484" i="1" a="1"/>
  <c r="DA484" i="1" s="1"/>
  <c r="CO484" i="1" a="1"/>
  <c r="CO484" i="1" s="1"/>
  <c r="DD483" i="1" a="1"/>
  <c r="DD483" i="1" s="1"/>
  <c r="DA483" i="1" a="1"/>
  <c r="DA483" i="1" s="1"/>
  <c r="CO483" i="1" a="1"/>
  <c r="CO483" i="1" s="1"/>
  <c r="DD482" i="1" a="1"/>
  <c r="DD482" i="1" s="1"/>
  <c r="DA482" i="1" a="1"/>
  <c r="DA482" i="1" s="1"/>
  <c r="CO482" i="1" a="1"/>
  <c r="CO482" i="1" s="1"/>
  <c r="DD481" i="1" a="1"/>
  <c r="DD481" i="1" s="1"/>
  <c r="DA481" i="1" a="1"/>
  <c r="DA481" i="1" s="1"/>
  <c r="CO481" i="1" a="1"/>
  <c r="CO481" i="1" s="1"/>
  <c r="DD480" i="1" a="1"/>
  <c r="DD480" i="1" s="1"/>
  <c r="DA480" i="1" a="1"/>
  <c r="DA480" i="1" s="1"/>
  <c r="CO480" i="1" a="1"/>
  <c r="CO480" i="1" s="1"/>
  <c r="DD479" i="1" a="1"/>
  <c r="DD479" i="1" s="1"/>
  <c r="DA479" i="1" a="1"/>
  <c r="DA479" i="1" s="1"/>
  <c r="CO479" i="1" a="1"/>
  <c r="CO479" i="1" s="1"/>
  <c r="DD478" i="1" a="1"/>
  <c r="DD478" i="1" s="1"/>
  <c r="DA478" i="1" a="1"/>
  <c r="DA478" i="1" s="1"/>
  <c r="CO478" i="1" a="1"/>
  <c r="CO478" i="1" s="1"/>
  <c r="DD477" i="1" a="1"/>
  <c r="DD477" i="1" s="1"/>
  <c r="DA477" i="1" a="1"/>
  <c r="DA477" i="1" s="1"/>
  <c r="CO477" i="1" a="1"/>
  <c r="CO477" i="1" s="1"/>
  <c r="DD476" i="1" a="1"/>
  <c r="DD476" i="1" s="1"/>
  <c r="DA476" i="1" a="1"/>
  <c r="DA476" i="1" s="1"/>
  <c r="CO476" i="1" a="1"/>
  <c r="CO476" i="1" s="1"/>
  <c r="DE475" i="1" a="1"/>
  <c r="DE475" i="1" s="1"/>
  <c r="DC475" i="1" a="1"/>
  <c r="DC475" i="1" s="1"/>
  <c r="DA475" i="1" a="1"/>
  <c r="DA475" i="1" s="1"/>
  <c r="CN479" i="1" a="1"/>
  <c r="CN479" i="1" s="1"/>
  <c r="CW478" i="1" a="1"/>
  <c r="CW478" i="1" s="1"/>
  <c r="DG478" i="1" s="1"/>
  <c r="DC477" i="1" a="1"/>
  <c r="DC477" i="1" s="1"/>
  <c r="CX477" i="1" a="1"/>
  <c r="CX477" i="1" s="1"/>
  <c r="DE476" i="1" a="1"/>
  <c r="DE476" i="1" s="1"/>
  <c r="CZ476" i="1" a="1"/>
  <c r="CZ476" i="1" s="1"/>
  <c r="CQ476" i="1"/>
  <c r="CY475" i="1" a="1"/>
  <c r="CY475" i="1" s="1"/>
  <c r="CP475" i="1" a="1"/>
  <c r="CP475" i="1" s="1"/>
  <c r="DB474" i="1" a="1"/>
  <c r="DB474" i="1" s="1"/>
  <c r="CY474" i="1" a="1"/>
  <c r="CY474" i="1" s="1"/>
  <c r="CP474" i="1" a="1"/>
  <c r="CP474" i="1" s="1"/>
  <c r="CR473" i="1"/>
  <c r="CR472" i="1"/>
  <c r="CR471" i="1"/>
  <c r="CR470" i="1"/>
  <c r="CR469" i="1"/>
  <c r="CR468" i="1"/>
  <c r="CR467" i="1"/>
  <c r="CR466" i="1"/>
  <c r="CR465" i="1"/>
  <c r="CR464" i="1"/>
  <c r="CR463" i="1"/>
  <c r="CR462" i="1"/>
  <c r="CR461" i="1"/>
  <c r="CR460" i="1"/>
  <c r="CR459" i="1"/>
  <c r="CR458" i="1"/>
  <c r="CR457" i="1"/>
  <c r="CR456" i="1"/>
  <c r="CZ479" i="1" a="1"/>
  <c r="CZ479" i="1" s="1"/>
  <c r="CQ479" i="1"/>
  <c r="DF478" i="1" a="1"/>
  <c r="DF478" i="1" s="1"/>
  <c r="CN478" i="1" a="1"/>
  <c r="CN478" i="1" s="1"/>
  <c r="CW477" i="1" a="1"/>
  <c r="CW477" i="1" s="1"/>
  <c r="DC476" i="1" a="1"/>
  <c r="DC476" i="1" s="1"/>
  <c r="CX476" i="1" a="1"/>
  <c r="CX476" i="1" s="1"/>
  <c r="DF475" i="1" a="1"/>
  <c r="DF475" i="1" s="1"/>
  <c r="DB475" i="1" a="1"/>
  <c r="DB475" i="1" s="1"/>
  <c r="CO475" i="1" a="1"/>
  <c r="CO475" i="1" s="1"/>
  <c r="DD474" i="1" a="1"/>
  <c r="DD474" i="1" s="1"/>
  <c r="DA474" i="1" a="1"/>
  <c r="DA474" i="1" s="1"/>
  <c r="CO474" i="1" a="1"/>
  <c r="CO474" i="1" s="1"/>
  <c r="DE473" i="1" a="1"/>
  <c r="DE473" i="1" s="1"/>
  <c r="DC473" i="1" a="1"/>
  <c r="DC473" i="1" s="1"/>
  <c r="DA473" i="1" a="1"/>
  <c r="DA473" i="1" s="1"/>
  <c r="CY473" i="1" a="1"/>
  <c r="CY473" i="1" s="1"/>
  <c r="CW473" i="1" a="1"/>
  <c r="CW473" i="1" s="1"/>
  <c r="CQ473" i="1"/>
  <c r="CO473" i="1" a="1"/>
  <c r="CO473" i="1" s="1"/>
  <c r="DE472" i="1" a="1"/>
  <c r="DE472" i="1" s="1"/>
  <c r="DC472" i="1" a="1"/>
  <c r="DC472" i="1" s="1"/>
  <c r="DA472" i="1" a="1"/>
  <c r="DA472" i="1" s="1"/>
  <c r="CY472" i="1" a="1"/>
  <c r="CY472" i="1" s="1"/>
  <c r="CW472" i="1" a="1"/>
  <c r="CW472" i="1" s="1"/>
  <c r="CQ472" i="1"/>
  <c r="CO472" i="1" a="1"/>
  <c r="CO472" i="1" s="1"/>
  <c r="DE471" i="1" a="1"/>
  <c r="DE471" i="1" s="1"/>
  <c r="DC471" i="1" a="1"/>
  <c r="DC471" i="1" s="1"/>
  <c r="DA471" i="1" a="1"/>
  <c r="DA471" i="1" s="1"/>
  <c r="CY471" i="1" a="1"/>
  <c r="CY471" i="1" s="1"/>
  <c r="CW471" i="1" a="1"/>
  <c r="CW471" i="1" s="1"/>
  <c r="DG471" i="1" s="1"/>
  <c r="CQ471" i="1"/>
  <c r="CO471" i="1" a="1"/>
  <c r="CO471" i="1" s="1"/>
  <c r="CZ480" i="1" a="1"/>
  <c r="CZ480" i="1" s="1"/>
  <c r="CN480" i="1" a="1"/>
  <c r="CN480" i="1" s="1"/>
  <c r="CS480" i="1" s="1"/>
  <c r="CX479" i="1" a="1"/>
  <c r="CX479" i="1" s="1"/>
  <c r="DE478" i="1" a="1"/>
  <c r="DE478" i="1" s="1"/>
  <c r="CZ478" i="1" a="1"/>
  <c r="CZ478" i="1" s="1"/>
  <c r="CQ478" i="1"/>
  <c r="DF477" i="1" a="1"/>
  <c r="DF477" i="1" s="1"/>
  <c r="CN477" i="1" a="1"/>
  <c r="CN477" i="1" s="1"/>
  <c r="CW476" i="1" a="1"/>
  <c r="CW476" i="1" s="1"/>
  <c r="CX475" i="1" a="1"/>
  <c r="CX475" i="1" s="1"/>
  <c r="CQ475" i="1"/>
  <c r="DF474" i="1" a="1"/>
  <c r="DF474" i="1" s="1"/>
  <c r="DC474" i="1" a="1"/>
  <c r="DC474" i="1" s="1"/>
  <c r="CX474" i="1" a="1"/>
  <c r="CX474" i="1" s="1"/>
  <c r="CQ474" i="1"/>
  <c r="CW480" i="1" a="1"/>
  <c r="CW480" i="1" s="1"/>
  <c r="DE479" i="1" a="1"/>
  <c r="DE479" i="1" s="1"/>
  <c r="CW479" i="1" a="1"/>
  <c r="CW479" i="1" s="1"/>
  <c r="DG479" i="1" s="1"/>
  <c r="DC478" i="1" a="1"/>
  <c r="DC478" i="1" s="1"/>
  <c r="CX478" i="1" a="1"/>
  <c r="CX478" i="1" s="1"/>
  <c r="DE477" i="1" a="1"/>
  <c r="DE477" i="1" s="1"/>
  <c r="CZ477" i="1" a="1"/>
  <c r="CZ477" i="1" s="1"/>
  <c r="CQ477" i="1"/>
  <c r="DF476" i="1" a="1"/>
  <c r="DF476" i="1" s="1"/>
  <c r="CN476" i="1" a="1"/>
  <c r="CN476" i="1" s="1"/>
  <c r="CS476" i="1" s="1"/>
  <c r="DD475" i="1" a="1"/>
  <c r="DD475" i="1" s="1"/>
  <c r="CZ475" i="1" a="1"/>
  <c r="CZ475" i="1" s="1"/>
  <c r="CW475" i="1" a="1"/>
  <c r="CW475" i="1" s="1"/>
  <c r="CN475" i="1" a="1"/>
  <c r="CN475" i="1" s="1"/>
  <c r="DE474" i="1" a="1"/>
  <c r="DE474" i="1" s="1"/>
  <c r="CZ474" i="1" a="1"/>
  <c r="CZ474" i="1" s="1"/>
  <c r="CW474" i="1" a="1"/>
  <c r="CW474" i="1" s="1"/>
  <c r="CN474" i="1" a="1"/>
  <c r="CN474" i="1" s="1"/>
  <c r="CS474" i="1" s="1"/>
  <c r="DF473" i="1" a="1"/>
  <c r="DF473" i="1" s="1"/>
  <c r="DD473" i="1" a="1"/>
  <c r="DD473" i="1" s="1"/>
  <c r="DB473" i="1" a="1"/>
  <c r="DB473" i="1" s="1"/>
  <c r="CZ473" i="1" a="1"/>
  <c r="CZ473" i="1" s="1"/>
  <c r="CX473" i="1" a="1"/>
  <c r="CX473" i="1" s="1"/>
  <c r="CP473" i="1" a="1"/>
  <c r="CP473" i="1" s="1"/>
  <c r="CN473" i="1" a="1"/>
  <c r="CN473" i="1" s="1"/>
  <c r="DF472" i="1" a="1"/>
  <c r="DF472" i="1" s="1"/>
  <c r="DD472" i="1" a="1"/>
  <c r="DD472" i="1" s="1"/>
  <c r="DB472" i="1" a="1"/>
  <c r="DB472" i="1" s="1"/>
  <c r="CZ472" i="1" a="1"/>
  <c r="CZ472" i="1" s="1"/>
  <c r="CX472" i="1" a="1"/>
  <c r="CX472" i="1" s="1"/>
  <c r="CP472" i="1" a="1"/>
  <c r="CP472" i="1" s="1"/>
  <c r="CN472" i="1" a="1"/>
  <c r="CN472" i="1" s="1"/>
  <c r="DF471" i="1" a="1"/>
  <c r="DF471" i="1" s="1"/>
  <c r="CZ471" i="1" a="1"/>
  <c r="CZ471" i="1" s="1"/>
  <c r="CP471" i="1" a="1"/>
  <c r="CP471" i="1" s="1"/>
  <c r="DD470" i="1" a="1"/>
  <c r="DD470" i="1" s="1"/>
  <c r="CZ470" i="1" a="1"/>
  <c r="CZ470" i="1" s="1"/>
  <c r="CO470" i="1" a="1"/>
  <c r="CO470" i="1" s="1"/>
  <c r="DE469" i="1" a="1"/>
  <c r="DE469" i="1" s="1"/>
  <c r="DA469" i="1" a="1"/>
  <c r="DA469" i="1" s="1"/>
  <c r="CW469" i="1" a="1"/>
  <c r="CW469" i="1" s="1"/>
  <c r="CP469" i="1" a="1"/>
  <c r="CP469" i="1" s="1"/>
  <c r="DD468" i="1" a="1"/>
  <c r="DD468" i="1" s="1"/>
  <c r="DA468" i="1" a="1"/>
  <c r="DA468" i="1" s="1"/>
  <c r="CO468" i="1" a="1"/>
  <c r="CO468" i="1" s="1"/>
  <c r="DD467" i="1" a="1"/>
  <c r="DD467" i="1" s="1"/>
  <c r="DA467" i="1" a="1"/>
  <c r="DA467" i="1" s="1"/>
  <c r="CO467" i="1" a="1"/>
  <c r="CO467" i="1" s="1"/>
  <c r="DD466" i="1" a="1"/>
  <c r="DD466" i="1" s="1"/>
  <c r="DA466" i="1" a="1"/>
  <c r="DA466" i="1" s="1"/>
  <c r="CO466" i="1" a="1"/>
  <c r="CO466" i="1" s="1"/>
  <c r="DD465" i="1" a="1"/>
  <c r="DD465" i="1" s="1"/>
  <c r="DA465" i="1" a="1"/>
  <c r="DA465" i="1" s="1"/>
  <c r="CO465" i="1" a="1"/>
  <c r="CO465" i="1" s="1"/>
  <c r="DD464" i="1" a="1"/>
  <c r="DD464" i="1" s="1"/>
  <c r="DA464" i="1" a="1"/>
  <c r="DA464" i="1" s="1"/>
  <c r="CO464" i="1" a="1"/>
  <c r="CO464" i="1" s="1"/>
  <c r="DD463" i="1" a="1"/>
  <c r="DD463" i="1" s="1"/>
  <c r="DA463" i="1" a="1"/>
  <c r="DA463" i="1" s="1"/>
  <c r="CO463" i="1" a="1"/>
  <c r="CO463" i="1" s="1"/>
  <c r="DD462" i="1" a="1"/>
  <c r="DD462" i="1" s="1"/>
  <c r="DA462" i="1" a="1"/>
  <c r="DA462" i="1" s="1"/>
  <c r="CO462" i="1" a="1"/>
  <c r="CO462" i="1" s="1"/>
  <c r="DD461" i="1" a="1"/>
  <c r="DD461" i="1" s="1"/>
  <c r="DA461" i="1" a="1"/>
  <c r="DA461" i="1" s="1"/>
  <c r="CO461" i="1" a="1"/>
  <c r="CO461" i="1" s="1"/>
  <c r="DD460" i="1" a="1"/>
  <c r="DD460" i="1" s="1"/>
  <c r="DA460" i="1" a="1"/>
  <c r="DA460" i="1" s="1"/>
  <c r="CO460" i="1" a="1"/>
  <c r="CO460" i="1" s="1"/>
  <c r="DD459" i="1" a="1"/>
  <c r="DD459" i="1" s="1"/>
  <c r="DA459" i="1" a="1"/>
  <c r="DA459" i="1" s="1"/>
  <c r="CO459" i="1" a="1"/>
  <c r="CO459" i="1" s="1"/>
  <c r="DD458" i="1" a="1"/>
  <c r="DD458" i="1" s="1"/>
  <c r="DA458" i="1" a="1"/>
  <c r="DA458" i="1" s="1"/>
  <c r="CO458" i="1" a="1"/>
  <c r="CO458" i="1" s="1"/>
  <c r="DD457" i="1" a="1"/>
  <c r="DD457" i="1" s="1"/>
  <c r="DA457" i="1" a="1"/>
  <c r="DA457" i="1" s="1"/>
  <c r="CO457" i="1" a="1"/>
  <c r="CO457" i="1" s="1"/>
  <c r="DD456" i="1" a="1"/>
  <c r="DD456" i="1" s="1"/>
  <c r="DA456" i="1" a="1"/>
  <c r="DA456" i="1" s="1"/>
  <c r="CO456" i="1" a="1"/>
  <c r="CO456" i="1" s="1"/>
  <c r="DD455" i="1" a="1"/>
  <c r="DD455" i="1" s="1"/>
  <c r="DA455" i="1" a="1"/>
  <c r="DA455" i="1" s="1"/>
  <c r="CP455" i="1" a="1"/>
  <c r="CP455" i="1" s="1"/>
  <c r="CN455" i="1" a="1"/>
  <c r="CN455" i="1" s="1"/>
  <c r="DF454" i="1" a="1"/>
  <c r="DF454" i="1" s="1"/>
  <c r="DD454" i="1" a="1"/>
  <c r="DD454" i="1" s="1"/>
  <c r="DB454" i="1" a="1"/>
  <c r="DB454" i="1" s="1"/>
  <c r="CZ454" i="1" a="1"/>
  <c r="CZ454" i="1" s="1"/>
  <c r="CX454" i="1" a="1"/>
  <c r="CX454" i="1" s="1"/>
  <c r="CP454" i="1" a="1"/>
  <c r="CP454" i="1" s="1"/>
  <c r="CN454" i="1" a="1"/>
  <c r="CN454" i="1" s="1"/>
  <c r="DF453" i="1" a="1"/>
  <c r="DF453" i="1" s="1"/>
  <c r="DD453" i="1" a="1"/>
  <c r="DD453" i="1" s="1"/>
  <c r="DB453" i="1" a="1"/>
  <c r="DB453" i="1" s="1"/>
  <c r="CZ453" i="1" a="1"/>
  <c r="CZ453" i="1" s="1"/>
  <c r="CX453" i="1" a="1"/>
  <c r="CX453" i="1" s="1"/>
  <c r="CP453" i="1" a="1"/>
  <c r="CP453" i="1" s="1"/>
  <c r="CN453" i="1" a="1"/>
  <c r="CN453" i="1" s="1"/>
  <c r="DF452" i="1" a="1"/>
  <c r="DF452" i="1" s="1"/>
  <c r="DD452" i="1" a="1"/>
  <c r="DD452" i="1" s="1"/>
  <c r="DB452" i="1" a="1"/>
  <c r="DB452" i="1" s="1"/>
  <c r="CZ452" i="1" a="1"/>
  <c r="CZ452" i="1" s="1"/>
  <c r="CX452" i="1" a="1"/>
  <c r="CX452" i="1" s="1"/>
  <c r="CP452" i="1" a="1"/>
  <c r="CP452" i="1" s="1"/>
  <c r="CN452" i="1" a="1"/>
  <c r="CN452" i="1" s="1"/>
  <c r="DF451" i="1" a="1"/>
  <c r="DF451" i="1" s="1"/>
  <c r="CX471" i="1" a="1"/>
  <c r="CX471" i="1" s="1"/>
  <c r="CN471" i="1" a="1"/>
  <c r="CN471" i="1" s="1"/>
  <c r="DC470" i="1" a="1"/>
  <c r="DC470" i="1" s="1"/>
  <c r="CY470" i="1" a="1"/>
  <c r="CY470" i="1" s="1"/>
  <c r="CN470" i="1" a="1"/>
  <c r="CN470" i="1" s="1"/>
  <c r="DD469" i="1" a="1"/>
  <c r="DD469" i="1" s="1"/>
  <c r="CZ469" i="1" a="1"/>
  <c r="CZ469" i="1" s="1"/>
  <c r="CO469" i="1" a="1"/>
  <c r="CO469" i="1" s="1"/>
  <c r="DF468" i="1" a="1"/>
  <c r="DF468" i="1" s="1"/>
  <c r="DC468" i="1" a="1"/>
  <c r="DC468" i="1" s="1"/>
  <c r="CX468" i="1" a="1"/>
  <c r="CX468" i="1" s="1"/>
  <c r="CQ468" i="1"/>
  <c r="DF467" i="1" a="1"/>
  <c r="DF467" i="1" s="1"/>
  <c r="DC467" i="1" a="1"/>
  <c r="DC467" i="1" s="1"/>
  <c r="CX467" i="1" a="1"/>
  <c r="CX467" i="1" s="1"/>
  <c r="CQ467" i="1"/>
  <c r="DF466" i="1" a="1"/>
  <c r="DF466" i="1" s="1"/>
  <c r="DC466" i="1" a="1"/>
  <c r="DC466" i="1" s="1"/>
  <c r="CX466" i="1" a="1"/>
  <c r="CX466" i="1" s="1"/>
  <c r="CQ466" i="1"/>
  <c r="DF465" i="1" a="1"/>
  <c r="DF465" i="1" s="1"/>
  <c r="DC465" i="1" a="1"/>
  <c r="DC465" i="1" s="1"/>
  <c r="CX465" i="1" a="1"/>
  <c r="CX465" i="1" s="1"/>
  <c r="CQ465" i="1"/>
  <c r="DF464" i="1" a="1"/>
  <c r="DF464" i="1" s="1"/>
  <c r="DC464" i="1" a="1"/>
  <c r="DC464" i="1" s="1"/>
  <c r="CX464" i="1" a="1"/>
  <c r="CX464" i="1" s="1"/>
  <c r="CQ464" i="1"/>
  <c r="DF463" i="1" a="1"/>
  <c r="DF463" i="1" s="1"/>
  <c r="DC463" i="1" a="1"/>
  <c r="DC463" i="1" s="1"/>
  <c r="CX463" i="1" a="1"/>
  <c r="CX463" i="1" s="1"/>
  <c r="CQ463" i="1"/>
  <c r="DF462" i="1" a="1"/>
  <c r="DF462" i="1" s="1"/>
  <c r="DC462" i="1" a="1"/>
  <c r="DC462" i="1" s="1"/>
  <c r="CX462" i="1" a="1"/>
  <c r="CX462" i="1" s="1"/>
  <c r="CQ462" i="1"/>
  <c r="DF461" i="1" a="1"/>
  <c r="DF461" i="1" s="1"/>
  <c r="DC461" i="1" a="1"/>
  <c r="DC461" i="1" s="1"/>
  <c r="CX461" i="1" a="1"/>
  <c r="CX461" i="1" s="1"/>
  <c r="CQ461" i="1"/>
  <c r="DF460" i="1" a="1"/>
  <c r="DF460" i="1" s="1"/>
  <c r="DC460" i="1" a="1"/>
  <c r="DC460" i="1" s="1"/>
  <c r="CX460" i="1" a="1"/>
  <c r="CX460" i="1" s="1"/>
  <c r="CQ460" i="1"/>
  <c r="DF459" i="1" a="1"/>
  <c r="DF459" i="1" s="1"/>
  <c r="DC459" i="1" a="1"/>
  <c r="DC459" i="1" s="1"/>
  <c r="CX459" i="1" a="1"/>
  <c r="CX459" i="1" s="1"/>
  <c r="CQ459" i="1"/>
  <c r="DF458" i="1" a="1"/>
  <c r="DF458" i="1" s="1"/>
  <c r="DC458" i="1" a="1"/>
  <c r="DC458" i="1" s="1"/>
  <c r="CX458" i="1" a="1"/>
  <c r="CX458" i="1" s="1"/>
  <c r="CQ458" i="1"/>
  <c r="DF457" i="1" a="1"/>
  <c r="DF457" i="1" s="1"/>
  <c r="DC457" i="1" a="1"/>
  <c r="DC457" i="1" s="1"/>
  <c r="CX457" i="1" a="1"/>
  <c r="CX457" i="1" s="1"/>
  <c r="CQ457" i="1"/>
  <c r="DF456" i="1" a="1"/>
  <c r="DF456" i="1" s="1"/>
  <c r="DC456" i="1" a="1"/>
  <c r="DC456" i="1" s="1"/>
  <c r="CX456" i="1" a="1"/>
  <c r="CX456" i="1" s="1"/>
  <c r="DD471" i="1" a="1"/>
  <c r="DD471" i="1" s="1"/>
  <c r="DF470" i="1" a="1"/>
  <c r="DF470" i="1" s="1"/>
  <c r="DB470" i="1" a="1"/>
  <c r="DB470" i="1" s="1"/>
  <c r="CX470" i="1" a="1"/>
  <c r="CX470" i="1" s="1"/>
  <c r="CQ470" i="1"/>
  <c r="DC469" i="1" a="1"/>
  <c r="DC469" i="1" s="1"/>
  <c r="CY469" i="1" a="1"/>
  <c r="CY469" i="1" s="1"/>
  <c r="CN469" i="1" a="1"/>
  <c r="CN469" i="1" s="1"/>
  <c r="DE468" i="1" a="1"/>
  <c r="DE468" i="1" s="1"/>
  <c r="CZ468" i="1" a="1"/>
  <c r="CZ468" i="1" s="1"/>
  <c r="CW468" i="1" a="1"/>
  <c r="CW468" i="1" s="1"/>
  <c r="CN468" i="1" a="1"/>
  <c r="CN468" i="1" s="1"/>
  <c r="DE467" i="1" a="1"/>
  <c r="DE467" i="1" s="1"/>
  <c r="CZ467" i="1" a="1"/>
  <c r="CZ467" i="1" s="1"/>
  <c r="CW467" i="1" a="1"/>
  <c r="CW467" i="1" s="1"/>
  <c r="CN467" i="1" a="1"/>
  <c r="CN467" i="1" s="1"/>
  <c r="DE466" i="1" a="1"/>
  <c r="DE466" i="1" s="1"/>
  <c r="CZ466" i="1" a="1"/>
  <c r="CZ466" i="1" s="1"/>
  <c r="CW466" i="1" a="1"/>
  <c r="CW466" i="1" s="1"/>
  <c r="CN466" i="1" a="1"/>
  <c r="CN466" i="1" s="1"/>
  <c r="DE465" i="1" a="1"/>
  <c r="DE465" i="1" s="1"/>
  <c r="CZ465" i="1" a="1"/>
  <c r="CZ465" i="1" s="1"/>
  <c r="CW465" i="1" a="1"/>
  <c r="CW465" i="1" s="1"/>
  <c r="CN465" i="1" a="1"/>
  <c r="CN465" i="1" s="1"/>
  <c r="DE464" i="1" a="1"/>
  <c r="DE464" i="1" s="1"/>
  <c r="CZ464" i="1" a="1"/>
  <c r="CZ464" i="1" s="1"/>
  <c r="CW464" i="1" a="1"/>
  <c r="CW464" i="1" s="1"/>
  <c r="CN464" i="1" a="1"/>
  <c r="CN464" i="1" s="1"/>
  <c r="DE463" i="1" a="1"/>
  <c r="DE463" i="1" s="1"/>
  <c r="CZ463" i="1" a="1"/>
  <c r="CZ463" i="1" s="1"/>
  <c r="CW463" i="1" a="1"/>
  <c r="CW463" i="1" s="1"/>
  <c r="CN463" i="1" a="1"/>
  <c r="CN463" i="1" s="1"/>
  <c r="DE462" i="1" a="1"/>
  <c r="DE462" i="1" s="1"/>
  <c r="CZ462" i="1" a="1"/>
  <c r="CZ462" i="1" s="1"/>
  <c r="CW462" i="1" a="1"/>
  <c r="CW462" i="1" s="1"/>
  <c r="CN462" i="1" a="1"/>
  <c r="CN462" i="1" s="1"/>
  <c r="DE461" i="1" a="1"/>
  <c r="DE461" i="1" s="1"/>
  <c r="CZ461" i="1" a="1"/>
  <c r="CZ461" i="1" s="1"/>
  <c r="CW461" i="1" a="1"/>
  <c r="CW461" i="1" s="1"/>
  <c r="CN461" i="1" a="1"/>
  <c r="CN461" i="1" s="1"/>
  <c r="DE460" i="1" a="1"/>
  <c r="DE460" i="1" s="1"/>
  <c r="CZ460" i="1" a="1"/>
  <c r="CZ460" i="1" s="1"/>
  <c r="CW460" i="1" a="1"/>
  <c r="CW460" i="1" s="1"/>
  <c r="CN460" i="1" a="1"/>
  <c r="CN460" i="1" s="1"/>
  <c r="DE459" i="1" a="1"/>
  <c r="DE459" i="1" s="1"/>
  <c r="CZ459" i="1" a="1"/>
  <c r="CZ459" i="1" s="1"/>
  <c r="CW459" i="1" a="1"/>
  <c r="CW459" i="1" s="1"/>
  <c r="CN459" i="1" a="1"/>
  <c r="CN459" i="1" s="1"/>
  <c r="DE458" i="1" a="1"/>
  <c r="DE458" i="1" s="1"/>
  <c r="CZ458" i="1" a="1"/>
  <c r="CZ458" i="1" s="1"/>
  <c r="CW458" i="1" a="1"/>
  <c r="CW458" i="1" s="1"/>
  <c r="CN458" i="1" a="1"/>
  <c r="CN458" i="1" s="1"/>
  <c r="DE457" i="1" a="1"/>
  <c r="DE457" i="1" s="1"/>
  <c r="CZ457" i="1" a="1"/>
  <c r="CZ457" i="1" s="1"/>
  <c r="CW457" i="1" a="1"/>
  <c r="CW457" i="1" s="1"/>
  <c r="CN457" i="1" a="1"/>
  <c r="CN457" i="1" s="1"/>
  <c r="DB471" i="1" a="1"/>
  <c r="DB471" i="1" s="1"/>
  <c r="DH471" i="1" s="1"/>
  <c r="DE470" i="1" a="1"/>
  <c r="DE470" i="1" s="1"/>
  <c r="DA470" i="1" a="1"/>
  <c r="DA470" i="1" s="1"/>
  <c r="CW470" i="1" a="1"/>
  <c r="CW470" i="1" s="1"/>
  <c r="CP470" i="1" a="1"/>
  <c r="CP470" i="1" s="1"/>
  <c r="DF469" i="1" a="1"/>
  <c r="DF469" i="1" s="1"/>
  <c r="DB469" i="1" a="1"/>
  <c r="DB469" i="1" s="1"/>
  <c r="CX469" i="1" a="1"/>
  <c r="CX469" i="1" s="1"/>
  <c r="CQ469" i="1"/>
  <c r="DB468" i="1" a="1"/>
  <c r="DB468" i="1" s="1"/>
  <c r="CY468" i="1" a="1"/>
  <c r="CY468" i="1" s="1"/>
  <c r="CP468" i="1" a="1"/>
  <c r="CP468" i="1" s="1"/>
  <c r="DB467" i="1" a="1"/>
  <c r="DB467" i="1" s="1"/>
  <c r="DH467" i="1" s="1"/>
  <c r="CY467" i="1" a="1"/>
  <c r="CY467" i="1" s="1"/>
  <c r="CP467" i="1" a="1"/>
  <c r="CP467" i="1" s="1"/>
  <c r="DB466" i="1" a="1"/>
  <c r="DB466" i="1" s="1"/>
  <c r="CY466" i="1" a="1"/>
  <c r="CY466" i="1" s="1"/>
  <c r="CP466" i="1" a="1"/>
  <c r="CP466" i="1" s="1"/>
  <c r="DB465" i="1" a="1"/>
  <c r="DB465" i="1" s="1"/>
  <c r="CY465" i="1" a="1"/>
  <c r="CY465" i="1" s="1"/>
  <c r="CP465" i="1" a="1"/>
  <c r="CP465" i="1" s="1"/>
  <c r="DB464" i="1" a="1"/>
  <c r="DB464" i="1" s="1"/>
  <c r="CY464" i="1" a="1"/>
  <c r="CY464" i="1" s="1"/>
  <c r="CP464" i="1" a="1"/>
  <c r="CP464" i="1" s="1"/>
  <c r="DB463" i="1" a="1"/>
  <c r="DB463" i="1" s="1"/>
  <c r="DH463" i="1" s="1"/>
  <c r="CY463" i="1" a="1"/>
  <c r="CY463" i="1" s="1"/>
  <c r="CP463" i="1" a="1"/>
  <c r="CP463" i="1" s="1"/>
  <c r="DB462" i="1" a="1"/>
  <c r="DB462" i="1" s="1"/>
  <c r="CY462" i="1" a="1"/>
  <c r="CY462" i="1" s="1"/>
  <c r="CP462" i="1" a="1"/>
  <c r="CP462" i="1" s="1"/>
  <c r="DB461" i="1" a="1"/>
  <c r="DB461" i="1" s="1"/>
  <c r="CY461" i="1" a="1"/>
  <c r="CY461" i="1" s="1"/>
  <c r="CP461" i="1" a="1"/>
  <c r="CP461" i="1" s="1"/>
  <c r="DB460" i="1" a="1"/>
  <c r="DB460" i="1" s="1"/>
  <c r="CY460" i="1" a="1"/>
  <c r="CY460" i="1" s="1"/>
  <c r="CP460" i="1" a="1"/>
  <c r="CP460" i="1" s="1"/>
  <c r="DB459" i="1" a="1"/>
  <c r="DB459" i="1" s="1"/>
  <c r="DH459" i="1" s="1"/>
  <c r="CY459" i="1" a="1"/>
  <c r="CY459" i="1" s="1"/>
  <c r="CP459" i="1" a="1"/>
  <c r="CP459" i="1" s="1"/>
  <c r="DB458" i="1" a="1"/>
  <c r="DB458" i="1" s="1"/>
  <c r="CY458" i="1" a="1"/>
  <c r="CY458" i="1" s="1"/>
  <c r="CP458" i="1" a="1"/>
  <c r="CP458" i="1" s="1"/>
  <c r="DB457" i="1" a="1"/>
  <c r="DB457" i="1" s="1"/>
  <c r="CY457" i="1" a="1"/>
  <c r="CY457" i="1" s="1"/>
  <c r="CP457" i="1" a="1"/>
  <c r="CP457" i="1" s="1"/>
  <c r="DB456" i="1" a="1"/>
  <c r="DB456" i="1" s="1"/>
  <c r="CY456" i="1" a="1"/>
  <c r="CY456" i="1" s="1"/>
  <c r="CP456" i="1" a="1"/>
  <c r="CP456" i="1" s="1"/>
  <c r="DB455" i="1" a="1"/>
  <c r="DB455" i="1" s="1"/>
  <c r="CY455" i="1" a="1"/>
  <c r="CY455" i="1" s="1"/>
  <c r="CW456" i="1" a="1"/>
  <c r="CW456" i="1" s="1"/>
  <c r="DC455" i="1" a="1"/>
  <c r="DC455" i="1" s="1"/>
  <c r="CX455" i="1" a="1"/>
  <c r="CX455" i="1" s="1"/>
  <c r="CQ455" i="1"/>
  <c r="DC454" i="1" a="1"/>
  <c r="DC454" i="1" s="1"/>
  <c r="CY454" i="1" a="1"/>
  <c r="CY454" i="1" s="1"/>
  <c r="CR454" i="1"/>
  <c r="CO453" i="1" a="1"/>
  <c r="CO453" i="1" s="1"/>
  <c r="DE452" i="1" a="1"/>
  <c r="DE452" i="1" s="1"/>
  <c r="DA452" i="1" a="1"/>
  <c r="DA452" i="1" s="1"/>
  <c r="CW452" i="1" a="1"/>
  <c r="CW452" i="1" s="1"/>
  <c r="DG452" i="1" s="1"/>
  <c r="DC451" i="1" a="1"/>
  <c r="DC451" i="1" s="1"/>
  <c r="CZ451" i="1" a="1"/>
  <c r="CZ451" i="1" s="1"/>
  <c r="CR451" i="1"/>
  <c r="CO451" i="1" a="1"/>
  <c r="CO451" i="1" s="1"/>
  <c r="DF450" i="1" a="1"/>
  <c r="DF450" i="1" s="1"/>
  <c r="DA450" i="1" a="1"/>
  <c r="DA450" i="1" s="1"/>
  <c r="CX450" i="1" a="1"/>
  <c r="CX450" i="1" s="1"/>
  <c r="DD449" i="1" a="1"/>
  <c r="DD449" i="1" s="1"/>
  <c r="CY449" i="1" a="1"/>
  <c r="CY449" i="1" s="1"/>
  <c r="CP449" i="1" a="1"/>
  <c r="CP449" i="1" s="1"/>
  <c r="DE448" i="1" a="1"/>
  <c r="DE448" i="1" s="1"/>
  <c r="DB448" i="1" a="1"/>
  <c r="DB448" i="1" s="1"/>
  <c r="CW448" i="1" a="1"/>
  <c r="CW448" i="1" s="1"/>
  <c r="CQ448" i="1"/>
  <c r="CN448" i="1" a="1"/>
  <c r="CN448" i="1" s="1"/>
  <c r="DC447" i="1" a="1"/>
  <c r="DC447" i="1" s="1"/>
  <c r="CZ447" i="1" a="1"/>
  <c r="CZ447" i="1" s="1"/>
  <c r="CR447" i="1"/>
  <c r="CO447" i="1" a="1"/>
  <c r="CO447" i="1" s="1"/>
  <c r="DF446" i="1" a="1"/>
  <c r="DF446" i="1" s="1"/>
  <c r="DA446" i="1" a="1"/>
  <c r="DA446" i="1" s="1"/>
  <c r="CX446" i="1" a="1"/>
  <c r="CX446" i="1" s="1"/>
  <c r="DD445" i="1" a="1"/>
  <c r="DD445" i="1" s="1"/>
  <c r="CY445" i="1" a="1"/>
  <c r="CY445" i="1" s="1"/>
  <c r="CP445" i="1" a="1"/>
  <c r="CP445" i="1" s="1"/>
  <c r="DE444" i="1" a="1"/>
  <c r="DE444" i="1" s="1"/>
  <c r="DB444" i="1" a="1"/>
  <c r="DB444" i="1" s="1"/>
  <c r="CW444" i="1" a="1"/>
  <c r="CW444" i="1" s="1"/>
  <c r="CQ444" i="1"/>
  <c r="CN444" i="1" a="1"/>
  <c r="CN444" i="1" s="1"/>
  <c r="DC443" i="1" a="1"/>
  <c r="DC443" i="1" s="1"/>
  <c r="CZ443" i="1" a="1"/>
  <c r="CZ443" i="1" s="1"/>
  <c r="CR443" i="1"/>
  <c r="CO443" i="1" a="1"/>
  <c r="CO443" i="1" s="1"/>
  <c r="DF442" i="1" a="1"/>
  <c r="DF442" i="1" s="1"/>
  <c r="DA442" i="1" a="1"/>
  <c r="DA442" i="1" s="1"/>
  <c r="CX442" i="1" a="1"/>
  <c r="CX442" i="1" s="1"/>
  <c r="DE441" i="1" a="1"/>
  <c r="DE441" i="1" s="1"/>
  <c r="DC441" i="1" a="1"/>
  <c r="DC441" i="1" s="1"/>
  <c r="DA441" i="1" a="1"/>
  <c r="DA441" i="1" s="1"/>
  <c r="CY441" i="1" a="1"/>
  <c r="CY441" i="1" s="1"/>
  <c r="CW441" i="1" a="1"/>
  <c r="CW441" i="1" s="1"/>
  <c r="CQ441" i="1"/>
  <c r="CO441" i="1" a="1"/>
  <c r="CO441" i="1" s="1"/>
  <c r="DE440" i="1" a="1"/>
  <c r="DE440" i="1" s="1"/>
  <c r="DC440" i="1" a="1"/>
  <c r="DC440" i="1" s="1"/>
  <c r="DA440" i="1" a="1"/>
  <c r="DA440" i="1" s="1"/>
  <c r="CY440" i="1" a="1"/>
  <c r="CY440" i="1" s="1"/>
  <c r="CW440" i="1" a="1"/>
  <c r="CW440" i="1" s="1"/>
  <c r="CQ440" i="1"/>
  <c r="CO440" i="1" a="1"/>
  <c r="CO440" i="1" s="1"/>
  <c r="DE439" i="1" a="1"/>
  <c r="DE439" i="1" s="1"/>
  <c r="DC439" i="1" a="1"/>
  <c r="DC439" i="1" s="1"/>
  <c r="DA439" i="1" a="1"/>
  <c r="DA439" i="1" s="1"/>
  <c r="CY439" i="1" a="1"/>
  <c r="CY439" i="1" s="1"/>
  <c r="CW439" i="1" a="1"/>
  <c r="CW439" i="1" s="1"/>
  <c r="CQ439" i="1"/>
  <c r="CO439" i="1" a="1"/>
  <c r="CO439" i="1" s="1"/>
  <c r="DE438" i="1" a="1"/>
  <c r="DE438" i="1" s="1"/>
  <c r="DC438" i="1" a="1"/>
  <c r="DC438" i="1" s="1"/>
  <c r="DA438" i="1" a="1"/>
  <c r="DA438" i="1" s="1"/>
  <c r="CY438" i="1" a="1"/>
  <c r="CY438" i="1" s="1"/>
  <c r="CW438" i="1" a="1"/>
  <c r="CW438" i="1" s="1"/>
  <c r="CQ438" i="1"/>
  <c r="CO438" i="1" a="1"/>
  <c r="CO438" i="1" s="1"/>
  <c r="DE437" i="1" a="1"/>
  <c r="DE437" i="1" s="1"/>
  <c r="DC437" i="1" a="1"/>
  <c r="DC437" i="1" s="1"/>
  <c r="DA437" i="1" a="1"/>
  <c r="DA437" i="1" s="1"/>
  <c r="CY437" i="1" a="1"/>
  <c r="CY437" i="1" s="1"/>
  <c r="CW437" i="1" a="1"/>
  <c r="CW437" i="1" s="1"/>
  <c r="CQ437" i="1"/>
  <c r="CO437" i="1" a="1"/>
  <c r="CO437" i="1" s="1"/>
  <c r="DE436" i="1" a="1"/>
  <c r="DE436" i="1" s="1"/>
  <c r="DC436" i="1" a="1"/>
  <c r="DC436" i="1" s="1"/>
  <c r="DA436" i="1" a="1"/>
  <c r="DA436" i="1" s="1"/>
  <c r="CY436" i="1" a="1"/>
  <c r="CY436" i="1" s="1"/>
  <c r="CW436" i="1" a="1"/>
  <c r="CW436" i="1" s="1"/>
  <c r="DE456" i="1" a="1"/>
  <c r="DE456" i="1" s="1"/>
  <c r="CN456" i="1" a="1"/>
  <c r="CN456" i="1" s="1"/>
  <c r="CW455" i="1" a="1"/>
  <c r="CW455" i="1" s="1"/>
  <c r="DG455" i="1" s="1"/>
  <c r="CQ454" i="1"/>
  <c r="DC453" i="1" a="1"/>
  <c r="DC453" i="1" s="1"/>
  <c r="CY453" i="1" a="1"/>
  <c r="CY453" i="1" s="1"/>
  <c r="CR453" i="1"/>
  <c r="CO452" i="1" a="1"/>
  <c r="CO452" i="1" s="1"/>
  <c r="DE451" i="1" a="1"/>
  <c r="DE451" i="1" s="1"/>
  <c r="DB451" i="1" a="1"/>
  <c r="DB451" i="1" s="1"/>
  <c r="CW451" i="1" a="1"/>
  <c r="CW451" i="1" s="1"/>
  <c r="CQ451" i="1"/>
  <c r="CN451" i="1" a="1"/>
  <c r="CN451" i="1" s="1"/>
  <c r="DC450" i="1" a="1"/>
  <c r="DC450" i="1" s="1"/>
  <c r="CZ450" i="1" a="1"/>
  <c r="CZ450" i="1" s="1"/>
  <c r="CR450" i="1"/>
  <c r="CO450" i="1" a="1"/>
  <c r="CO450" i="1" s="1"/>
  <c r="DF449" i="1" a="1"/>
  <c r="DF449" i="1" s="1"/>
  <c r="DA449" i="1" a="1"/>
  <c r="DA449" i="1" s="1"/>
  <c r="CX449" i="1" a="1"/>
  <c r="CX449" i="1" s="1"/>
  <c r="DD448" i="1" a="1"/>
  <c r="DD448" i="1" s="1"/>
  <c r="CY448" i="1" a="1"/>
  <c r="CY448" i="1" s="1"/>
  <c r="CP448" i="1" a="1"/>
  <c r="CP448" i="1" s="1"/>
  <c r="DE447" i="1" a="1"/>
  <c r="DE447" i="1" s="1"/>
  <c r="DB447" i="1" a="1"/>
  <c r="DB447" i="1" s="1"/>
  <c r="CW447" i="1" a="1"/>
  <c r="CW447" i="1" s="1"/>
  <c r="CQ447" i="1"/>
  <c r="CN447" i="1" a="1"/>
  <c r="CN447" i="1" s="1"/>
  <c r="DC446" i="1" a="1"/>
  <c r="DC446" i="1" s="1"/>
  <c r="CZ446" i="1" a="1"/>
  <c r="CZ446" i="1" s="1"/>
  <c r="CR446" i="1"/>
  <c r="CO446" i="1" a="1"/>
  <c r="CO446" i="1" s="1"/>
  <c r="DF445" i="1" a="1"/>
  <c r="DF445" i="1" s="1"/>
  <c r="DA445" i="1" a="1"/>
  <c r="DA445" i="1" s="1"/>
  <c r="CX445" i="1" a="1"/>
  <c r="CX445" i="1" s="1"/>
  <c r="DD444" i="1" a="1"/>
  <c r="DD444" i="1" s="1"/>
  <c r="CY444" i="1" a="1"/>
  <c r="CY444" i="1" s="1"/>
  <c r="CP444" i="1" a="1"/>
  <c r="CP444" i="1" s="1"/>
  <c r="DE443" i="1" a="1"/>
  <c r="DE443" i="1" s="1"/>
  <c r="DB443" i="1" a="1"/>
  <c r="DB443" i="1" s="1"/>
  <c r="CW443" i="1" a="1"/>
  <c r="CW443" i="1" s="1"/>
  <c r="CQ443" i="1"/>
  <c r="CN443" i="1" a="1"/>
  <c r="CN443" i="1" s="1"/>
  <c r="CS443" i="1" s="1"/>
  <c r="DC442" i="1" a="1"/>
  <c r="DC442" i="1" s="1"/>
  <c r="CZ442" i="1" a="1"/>
  <c r="CZ442" i="1" s="1"/>
  <c r="CR442" i="1"/>
  <c r="CO442" i="1" a="1"/>
  <c r="CO442" i="1" s="1"/>
  <c r="CQ456" i="1"/>
  <c r="DF455" i="1" a="1"/>
  <c r="DF455" i="1" s="1"/>
  <c r="CO455" i="1" a="1"/>
  <c r="CO455" i="1" s="1"/>
  <c r="DE454" i="1" a="1"/>
  <c r="DE454" i="1" s="1"/>
  <c r="DA454" i="1" a="1"/>
  <c r="DA454" i="1" s="1"/>
  <c r="CW454" i="1" a="1"/>
  <c r="CW454" i="1" s="1"/>
  <c r="DG454" i="1" s="1"/>
  <c r="CQ453" i="1"/>
  <c r="DC452" i="1" a="1"/>
  <c r="DC452" i="1" s="1"/>
  <c r="CY452" i="1" a="1"/>
  <c r="CY452" i="1" s="1"/>
  <c r="CR452" i="1"/>
  <c r="DD451" i="1" a="1"/>
  <c r="DD451" i="1" s="1"/>
  <c r="CY451" i="1" a="1"/>
  <c r="CY451" i="1" s="1"/>
  <c r="CP451" i="1" a="1"/>
  <c r="CP451" i="1" s="1"/>
  <c r="DE450" i="1" a="1"/>
  <c r="DE450" i="1" s="1"/>
  <c r="DB450" i="1" a="1"/>
  <c r="DB450" i="1" s="1"/>
  <c r="CW450" i="1" a="1"/>
  <c r="CW450" i="1" s="1"/>
  <c r="DG450" i="1" s="1"/>
  <c r="CQ450" i="1"/>
  <c r="CN450" i="1" a="1"/>
  <c r="CN450" i="1" s="1"/>
  <c r="DC449" i="1" a="1"/>
  <c r="DC449" i="1" s="1"/>
  <c r="CZ449" i="1" a="1"/>
  <c r="CZ449" i="1" s="1"/>
  <c r="CR449" i="1"/>
  <c r="CO449" i="1" a="1"/>
  <c r="CO449" i="1" s="1"/>
  <c r="DF448" i="1" a="1"/>
  <c r="DF448" i="1" s="1"/>
  <c r="DA448" i="1" a="1"/>
  <c r="DA448" i="1" s="1"/>
  <c r="CX448" i="1" a="1"/>
  <c r="CX448" i="1" s="1"/>
  <c r="DD447" i="1" a="1"/>
  <c r="DD447" i="1" s="1"/>
  <c r="CY447" i="1" a="1"/>
  <c r="CY447" i="1" s="1"/>
  <c r="CP447" i="1" a="1"/>
  <c r="CP447" i="1" s="1"/>
  <c r="DE446" i="1" a="1"/>
  <c r="DE446" i="1" s="1"/>
  <c r="DB446" i="1" a="1"/>
  <c r="DB446" i="1" s="1"/>
  <c r="CW446" i="1" a="1"/>
  <c r="CW446" i="1" s="1"/>
  <c r="CQ446" i="1"/>
  <c r="CN446" i="1" a="1"/>
  <c r="CN446" i="1" s="1"/>
  <c r="DC445" i="1" a="1"/>
  <c r="DC445" i="1" s="1"/>
  <c r="CZ445" i="1" a="1"/>
  <c r="CZ445" i="1" s="1"/>
  <c r="CR445" i="1"/>
  <c r="CO445" i="1" a="1"/>
  <c r="CO445" i="1" s="1"/>
  <c r="DF444" i="1" a="1"/>
  <c r="DF444" i="1" s="1"/>
  <c r="DA444" i="1" a="1"/>
  <c r="DA444" i="1" s="1"/>
  <c r="CX444" i="1" a="1"/>
  <c r="CX444" i="1" s="1"/>
  <c r="DD443" i="1" a="1"/>
  <c r="DD443" i="1" s="1"/>
  <c r="CY443" i="1" a="1"/>
  <c r="CY443" i="1" s="1"/>
  <c r="CP443" i="1" a="1"/>
  <c r="CP443" i="1" s="1"/>
  <c r="DE442" i="1" a="1"/>
  <c r="DE442" i="1" s="1"/>
  <c r="DB442" i="1" a="1"/>
  <c r="DB442" i="1" s="1"/>
  <c r="CW442" i="1" a="1"/>
  <c r="CW442" i="1" s="1"/>
  <c r="CQ442" i="1"/>
  <c r="CN442" i="1" a="1"/>
  <c r="CN442" i="1" s="1"/>
  <c r="DF441" i="1" a="1"/>
  <c r="DF441" i="1" s="1"/>
  <c r="DD441" i="1" a="1"/>
  <c r="DD441" i="1" s="1"/>
  <c r="DB441" i="1" a="1"/>
  <c r="DB441" i="1" s="1"/>
  <c r="CZ441" i="1" a="1"/>
  <c r="CZ441" i="1" s="1"/>
  <c r="CX441" i="1" a="1"/>
  <c r="CX441" i="1" s="1"/>
  <c r="CP441" i="1" a="1"/>
  <c r="CP441" i="1" s="1"/>
  <c r="CN441" i="1" a="1"/>
  <c r="CN441" i="1" s="1"/>
  <c r="DF440" i="1" a="1"/>
  <c r="DF440" i="1" s="1"/>
  <c r="DD440" i="1" a="1"/>
  <c r="DD440" i="1" s="1"/>
  <c r="DB440" i="1" a="1"/>
  <c r="DB440" i="1" s="1"/>
  <c r="CZ440" i="1" a="1"/>
  <c r="CZ440" i="1" s="1"/>
  <c r="CX440" i="1" a="1"/>
  <c r="CX440" i="1" s="1"/>
  <c r="CP440" i="1" a="1"/>
  <c r="CP440" i="1" s="1"/>
  <c r="CN440" i="1" a="1"/>
  <c r="CN440" i="1" s="1"/>
  <c r="DF439" i="1" a="1"/>
  <c r="DF439" i="1" s="1"/>
  <c r="DD439" i="1" a="1"/>
  <c r="DD439" i="1" s="1"/>
  <c r="DB439" i="1" a="1"/>
  <c r="DB439" i="1" s="1"/>
  <c r="CZ439" i="1" a="1"/>
  <c r="CZ439" i="1" s="1"/>
  <c r="CX439" i="1" a="1"/>
  <c r="CX439" i="1" s="1"/>
  <c r="CP439" i="1" a="1"/>
  <c r="CP439" i="1" s="1"/>
  <c r="CN439" i="1" a="1"/>
  <c r="CN439" i="1" s="1"/>
  <c r="DF438" i="1" a="1"/>
  <c r="DF438" i="1" s="1"/>
  <c r="DD438" i="1" a="1"/>
  <c r="DD438" i="1" s="1"/>
  <c r="DB438" i="1" a="1"/>
  <c r="DB438" i="1" s="1"/>
  <c r="CZ438" i="1" a="1"/>
  <c r="CZ438" i="1" s="1"/>
  <c r="CX438" i="1" a="1"/>
  <c r="CX438" i="1" s="1"/>
  <c r="CP438" i="1" a="1"/>
  <c r="CP438" i="1" s="1"/>
  <c r="CN438" i="1" a="1"/>
  <c r="CN438" i="1" s="1"/>
  <c r="DF437" i="1" a="1"/>
  <c r="DF437" i="1" s="1"/>
  <c r="DD437" i="1" a="1"/>
  <c r="DD437" i="1" s="1"/>
  <c r="DB437" i="1" a="1"/>
  <c r="DB437" i="1" s="1"/>
  <c r="CZ437" i="1" a="1"/>
  <c r="CZ437" i="1" s="1"/>
  <c r="CZ456" i="1" a="1"/>
  <c r="CZ456" i="1" s="1"/>
  <c r="DE455" i="1" a="1"/>
  <c r="DE455" i="1" s="1"/>
  <c r="CZ455" i="1" a="1"/>
  <c r="CZ455" i="1" s="1"/>
  <c r="CR455" i="1"/>
  <c r="CO454" i="1" a="1"/>
  <c r="CO454" i="1" s="1"/>
  <c r="DE453" i="1" a="1"/>
  <c r="DE453" i="1" s="1"/>
  <c r="DA453" i="1" a="1"/>
  <c r="DA453" i="1" s="1"/>
  <c r="CW453" i="1" a="1"/>
  <c r="CW453" i="1" s="1"/>
  <c r="DG453" i="1" s="1"/>
  <c r="CQ452" i="1"/>
  <c r="DA451" i="1" a="1"/>
  <c r="DA451" i="1" s="1"/>
  <c r="CX451" i="1" a="1"/>
  <c r="CX451" i="1" s="1"/>
  <c r="DD450" i="1" a="1"/>
  <c r="DD450" i="1" s="1"/>
  <c r="CY450" i="1" a="1"/>
  <c r="CY450" i="1" s="1"/>
  <c r="CP450" i="1" a="1"/>
  <c r="CP450" i="1" s="1"/>
  <c r="DE449" i="1" a="1"/>
  <c r="DE449" i="1" s="1"/>
  <c r="DB449" i="1" a="1"/>
  <c r="DB449" i="1" s="1"/>
  <c r="DH449" i="1" s="1"/>
  <c r="CW449" i="1" a="1"/>
  <c r="CW449" i="1" s="1"/>
  <c r="CQ449" i="1"/>
  <c r="CN449" i="1" a="1"/>
  <c r="CN449" i="1" s="1"/>
  <c r="DC448" i="1" a="1"/>
  <c r="DC448" i="1" s="1"/>
  <c r="CZ448" i="1" a="1"/>
  <c r="CZ448" i="1" s="1"/>
  <c r="CR448" i="1"/>
  <c r="CO448" i="1" a="1"/>
  <c r="CO448" i="1" s="1"/>
  <c r="DF447" i="1" a="1"/>
  <c r="DF447" i="1" s="1"/>
  <c r="DA447" i="1" a="1"/>
  <c r="DA447" i="1" s="1"/>
  <c r="CX447" i="1" a="1"/>
  <c r="CX447" i="1" s="1"/>
  <c r="DD446" i="1" a="1"/>
  <c r="DD446" i="1" s="1"/>
  <c r="CY446" i="1" a="1"/>
  <c r="CY446" i="1" s="1"/>
  <c r="CP446" i="1" a="1"/>
  <c r="CP446" i="1" s="1"/>
  <c r="DE445" i="1" a="1"/>
  <c r="DE445" i="1" s="1"/>
  <c r="DB445" i="1" a="1"/>
  <c r="DB445" i="1" s="1"/>
  <c r="CW445" i="1" a="1"/>
  <c r="CW445" i="1" s="1"/>
  <c r="DG445" i="1" s="1"/>
  <c r="CQ445" i="1"/>
  <c r="CN445" i="1" a="1"/>
  <c r="CN445" i="1" s="1"/>
  <c r="DC444" i="1" a="1"/>
  <c r="DC444" i="1" s="1"/>
  <c r="CZ444" i="1" a="1"/>
  <c r="CZ444" i="1" s="1"/>
  <c r="CR444" i="1"/>
  <c r="CO444" i="1" a="1"/>
  <c r="CO444" i="1" s="1"/>
  <c r="DF443" i="1" a="1"/>
  <c r="DF443" i="1" s="1"/>
  <c r="DA443" i="1" a="1"/>
  <c r="DA443" i="1" s="1"/>
  <c r="CX443" i="1" a="1"/>
  <c r="CX443" i="1" s="1"/>
  <c r="DD442" i="1" a="1"/>
  <c r="DD442" i="1" s="1"/>
  <c r="CY442" i="1" a="1"/>
  <c r="CY442" i="1" s="1"/>
  <c r="CP442" i="1" a="1"/>
  <c r="CP442" i="1" s="1"/>
  <c r="CR441" i="1"/>
  <c r="CR440" i="1"/>
  <c r="CR439" i="1"/>
  <c r="CR438" i="1"/>
  <c r="CR437" i="1"/>
  <c r="CR436" i="1"/>
  <c r="CR435" i="1"/>
  <c r="CR434" i="1"/>
  <c r="CR433" i="1"/>
  <c r="CR432" i="1"/>
  <c r="CR431" i="1"/>
  <c r="CR430" i="1"/>
  <c r="CR429" i="1"/>
  <c r="CR428" i="1"/>
  <c r="CR427" i="1"/>
  <c r="CR426" i="1"/>
  <c r="CR425" i="1"/>
  <c r="CR424" i="1"/>
  <c r="CR423" i="1"/>
  <c r="CR422" i="1"/>
  <c r="CR421" i="1"/>
  <c r="CR420" i="1"/>
  <c r="CR419" i="1"/>
  <c r="CR418" i="1"/>
  <c r="CR417" i="1"/>
  <c r="CR416" i="1"/>
  <c r="CR415" i="1"/>
  <c r="CR414" i="1"/>
  <c r="CR413" i="1"/>
  <c r="CR412" i="1"/>
  <c r="CX437" i="1" a="1"/>
  <c r="CX437" i="1" s="1"/>
  <c r="CN437" i="1" a="1"/>
  <c r="CN437" i="1" s="1"/>
  <c r="CZ436" i="1" a="1"/>
  <c r="CZ436" i="1" s="1"/>
  <c r="CQ436" i="1"/>
  <c r="DC435" i="1" a="1"/>
  <c r="DC435" i="1" s="1"/>
  <c r="CY435" i="1" a="1"/>
  <c r="CY435" i="1" s="1"/>
  <c r="CN435" i="1" a="1"/>
  <c r="CN435" i="1" s="1"/>
  <c r="DD434" i="1" a="1"/>
  <c r="DD434" i="1" s="1"/>
  <c r="CZ434" i="1" a="1"/>
  <c r="CZ434" i="1" s="1"/>
  <c r="CO434" i="1" a="1"/>
  <c r="CO434" i="1" s="1"/>
  <c r="DE433" i="1" a="1"/>
  <c r="DE433" i="1" s="1"/>
  <c r="DA433" i="1" a="1"/>
  <c r="DA433" i="1" s="1"/>
  <c r="CW433" i="1" a="1"/>
  <c r="CW433" i="1" s="1"/>
  <c r="CP433" i="1" a="1"/>
  <c r="CP433" i="1" s="1"/>
  <c r="DF432" i="1" a="1"/>
  <c r="DF432" i="1" s="1"/>
  <c r="DB432" i="1" a="1"/>
  <c r="DB432" i="1" s="1"/>
  <c r="CX432" i="1" a="1"/>
  <c r="CX432" i="1" s="1"/>
  <c r="CQ432" i="1"/>
  <c r="DC431" i="1" a="1"/>
  <c r="DC431" i="1" s="1"/>
  <c r="CY431" i="1" a="1"/>
  <c r="CY431" i="1" s="1"/>
  <c r="CN431" i="1" a="1"/>
  <c r="CN431" i="1" s="1"/>
  <c r="DD430" i="1" a="1"/>
  <c r="DD430" i="1" s="1"/>
  <c r="CZ430" i="1" a="1"/>
  <c r="CZ430" i="1" s="1"/>
  <c r="CO430" i="1" a="1"/>
  <c r="CO430" i="1" s="1"/>
  <c r="DE429" i="1" a="1"/>
  <c r="DE429" i="1" s="1"/>
  <c r="DA429" i="1" a="1"/>
  <c r="DA429" i="1" s="1"/>
  <c r="CW429" i="1" a="1"/>
  <c r="CW429" i="1" s="1"/>
  <c r="CP429" i="1" a="1"/>
  <c r="CP429" i="1" s="1"/>
  <c r="DF428" i="1" a="1"/>
  <c r="DF428" i="1" s="1"/>
  <c r="CZ428" i="1" a="1"/>
  <c r="CZ428" i="1" s="1"/>
  <c r="CW428" i="1" a="1"/>
  <c r="CW428" i="1" s="1"/>
  <c r="CN428" i="1" a="1"/>
  <c r="CN428" i="1" s="1"/>
  <c r="DE427" i="1" a="1"/>
  <c r="DE427" i="1" s="1"/>
  <c r="CZ427" i="1" a="1"/>
  <c r="CZ427" i="1" s="1"/>
  <c r="CW427" i="1" a="1"/>
  <c r="CW427" i="1" s="1"/>
  <c r="CN427" i="1" a="1"/>
  <c r="CN427" i="1" s="1"/>
  <c r="DE426" i="1" a="1"/>
  <c r="DE426" i="1" s="1"/>
  <c r="CZ426" i="1" a="1"/>
  <c r="CZ426" i="1" s="1"/>
  <c r="CW426" i="1" a="1"/>
  <c r="CW426" i="1" s="1"/>
  <c r="CN426" i="1" a="1"/>
  <c r="CN426" i="1" s="1"/>
  <c r="DE425" i="1" a="1"/>
  <c r="DE425" i="1" s="1"/>
  <c r="CZ425" i="1" a="1"/>
  <c r="CZ425" i="1" s="1"/>
  <c r="CW425" i="1" a="1"/>
  <c r="CW425" i="1" s="1"/>
  <c r="CN425" i="1" a="1"/>
  <c r="CN425" i="1" s="1"/>
  <c r="DE424" i="1" a="1"/>
  <c r="DE424" i="1" s="1"/>
  <c r="CZ424" i="1" a="1"/>
  <c r="CZ424" i="1" s="1"/>
  <c r="CW424" i="1" a="1"/>
  <c r="CW424" i="1" s="1"/>
  <c r="CN424" i="1" a="1"/>
  <c r="CN424" i="1" s="1"/>
  <c r="DE423" i="1" a="1"/>
  <c r="DE423" i="1" s="1"/>
  <c r="CZ423" i="1" a="1"/>
  <c r="CZ423" i="1" s="1"/>
  <c r="CW423" i="1" a="1"/>
  <c r="CW423" i="1" s="1"/>
  <c r="CN423" i="1" a="1"/>
  <c r="CN423" i="1" s="1"/>
  <c r="DE422" i="1" a="1"/>
  <c r="DE422" i="1" s="1"/>
  <c r="CZ422" i="1" a="1"/>
  <c r="CZ422" i="1" s="1"/>
  <c r="CW422" i="1" a="1"/>
  <c r="CW422" i="1" s="1"/>
  <c r="CN422" i="1" a="1"/>
  <c r="CN422" i="1" s="1"/>
  <c r="DE421" i="1" a="1"/>
  <c r="DE421" i="1" s="1"/>
  <c r="CZ421" i="1" a="1"/>
  <c r="CZ421" i="1" s="1"/>
  <c r="CW421" i="1" a="1"/>
  <c r="CW421" i="1" s="1"/>
  <c r="CN421" i="1" a="1"/>
  <c r="CN421" i="1" s="1"/>
  <c r="DE420" i="1" a="1"/>
  <c r="DE420" i="1" s="1"/>
  <c r="CZ420" i="1" a="1"/>
  <c r="CZ420" i="1" s="1"/>
  <c r="CW420" i="1" a="1"/>
  <c r="CW420" i="1" s="1"/>
  <c r="CN420" i="1" a="1"/>
  <c r="CN420" i="1" s="1"/>
  <c r="DE419" i="1" a="1"/>
  <c r="DE419" i="1" s="1"/>
  <c r="CZ419" i="1" a="1"/>
  <c r="CZ419" i="1" s="1"/>
  <c r="CW419" i="1" a="1"/>
  <c r="CW419" i="1" s="1"/>
  <c r="CN419" i="1" a="1"/>
  <c r="CN419" i="1" s="1"/>
  <c r="DE418" i="1" a="1"/>
  <c r="DE418" i="1" s="1"/>
  <c r="CZ418" i="1" a="1"/>
  <c r="CZ418" i="1" s="1"/>
  <c r="CW418" i="1" a="1"/>
  <c r="CW418" i="1" s="1"/>
  <c r="DF436" i="1" a="1"/>
  <c r="DF436" i="1" s="1"/>
  <c r="CX436" i="1" a="1"/>
  <c r="CX436" i="1" s="1"/>
  <c r="CP436" i="1" a="1"/>
  <c r="CP436" i="1" s="1"/>
  <c r="DF435" i="1" a="1"/>
  <c r="DF435" i="1" s="1"/>
  <c r="DB435" i="1" a="1"/>
  <c r="DB435" i="1" s="1"/>
  <c r="CX435" i="1" a="1"/>
  <c r="CX435" i="1" s="1"/>
  <c r="CQ435" i="1"/>
  <c r="DC434" i="1" a="1"/>
  <c r="DC434" i="1" s="1"/>
  <c r="CY434" i="1" a="1"/>
  <c r="CY434" i="1" s="1"/>
  <c r="CN434" i="1" a="1"/>
  <c r="CN434" i="1" s="1"/>
  <c r="DD433" i="1" a="1"/>
  <c r="DD433" i="1" s="1"/>
  <c r="CZ433" i="1" a="1"/>
  <c r="CZ433" i="1" s="1"/>
  <c r="CO433" i="1" a="1"/>
  <c r="CO433" i="1" s="1"/>
  <c r="DE432" i="1" a="1"/>
  <c r="DE432" i="1" s="1"/>
  <c r="DA432" i="1" a="1"/>
  <c r="DA432" i="1" s="1"/>
  <c r="CW432" i="1" a="1"/>
  <c r="CW432" i="1" s="1"/>
  <c r="CP432" i="1" a="1"/>
  <c r="CP432" i="1" s="1"/>
  <c r="DF431" i="1" a="1"/>
  <c r="DF431" i="1" s="1"/>
  <c r="DB431" i="1" a="1"/>
  <c r="DB431" i="1" s="1"/>
  <c r="CX431" i="1" a="1"/>
  <c r="CX431" i="1" s="1"/>
  <c r="CQ431" i="1"/>
  <c r="DC430" i="1" a="1"/>
  <c r="DC430" i="1" s="1"/>
  <c r="CY430" i="1" a="1"/>
  <c r="CY430" i="1" s="1"/>
  <c r="CN430" i="1" a="1"/>
  <c r="CN430" i="1" s="1"/>
  <c r="DD429" i="1" a="1"/>
  <c r="DD429" i="1" s="1"/>
  <c r="CZ429" i="1" a="1"/>
  <c r="CZ429" i="1" s="1"/>
  <c r="CO429" i="1" a="1"/>
  <c r="CO429" i="1" s="1"/>
  <c r="DE428" i="1" a="1"/>
  <c r="DE428" i="1" s="1"/>
  <c r="DB428" i="1" a="1"/>
  <c r="DB428" i="1" s="1"/>
  <c r="CY428" i="1" a="1"/>
  <c r="CY428" i="1" s="1"/>
  <c r="CP428" i="1" a="1"/>
  <c r="CP428" i="1" s="1"/>
  <c r="DB427" i="1" a="1"/>
  <c r="DB427" i="1" s="1"/>
  <c r="CY427" i="1" a="1"/>
  <c r="CY427" i="1" s="1"/>
  <c r="CP427" i="1" a="1"/>
  <c r="CP427" i="1" s="1"/>
  <c r="DB426" i="1" a="1"/>
  <c r="DB426" i="1" s="1"/>
  <c r="CY426" i="1" a="1"/>
  <c r="CY426" i="1" s="1"/>
  <c r="CP426" i="1" a="1"/>
  <c r="CP426" i="1" s="1"/>
  <c r="DB425" i="1" a="1"/>
  <c r="DB425" i="1" s="1"/>
  <c r="CY425" i="1" a="1"/>
  <c r="CY425" i="1" s="1"/>
  <c r="CP425" i="1" a="1"/>
  <c r="CP425" i="1" s="1"/>
  <c r="DB424" i="1" a="1"/>
  <c r="DB424" i="1" s="1"/>
  <c r="CY424" i="1" a="1"/>
  <c r="CY424" i="1" s="1"/>
  <c r="CP424" i="1" a="1"/>
  <c r="CP424" i="1" s="1"/>
  <c r="DB423" i="1" a="1"/>
  <c r="DB423" i="1" s="1"/>
  <c r="CY423" i="1" a="1"/>
  <c r="CY423" i="1" s="1"/>
  <c r="CP423" i="1" a="1"/>
  <c r="CP423" i="1" s="1"/>
  <c r="DB422" i="1" a="1"/>
  <c r="DB422" i="1" s="1"/>
  <c r="CY422" i="1" a="1"/>
  <c r="CY422" i="1" s="1"/>
  <c r="CP422" i="1" a="1"/>
  <c r="CP422" i="1" s="1"/>
  <c r="DB421" i="1" a="1"/>
  <c r="DB421" i="1" s="1"/>
  <c r="CY421" i="1" a="1"/>
  <c r="CY421" i="1" s="1"/>
  <c r="CP421" i="1" a="1"/>
  <c r="CP421" i="1" s="1"/>
  <c r="DB420" i="1" a="1"/>
  <c r="DB420" i="1" s="1"/>
  <c r="CY420" i="1" a="1"/>
  <c r="CY420" i="1" s="1"/>
  <c r="CP420" i="1" a="1"/>
  <c r="CP420" i="1" s="1"/>
  <c r="DB419" i="1" a="1"/>
  <c r="DB419" i="1" s="1"/>
  <c r="CY419" i="1" a="1"/>
  <c r="CY419" i="1" s="1"/>
  <c r="CP419" i="1" a="1"/>
  <c r="CP419" i="1" s="1"/>
  <c r="DB418" i="1" a="1"/>
  <c r="DB418" i="1" s="1"/>
  <c r="CY418" i="1" a="1"/>
  <c r="CY418" i="1" s="1"/>
  <c r="CP418" i="1" a="1"/>
  <c r="CP418" i="1" s="1"/>
  <c r="DB417" i="1" a="1"/>
  <c r="DB417" i="1" s="1"/>
  <c r="CY417" i="1" a="1"/>
  <c r="CY417" i="1" s="1"/>
  <c r="CP417" i="1" a="1"/>
  <c r="CP417" i="1" s="1"/>
  <c r="DB416" i="1" a="1"/>
  <c r="DB416" i="1" s="1"/>
  <c r="CY416" i="1" a="1"/>
  <c r="CY416" i="1" s="1"/>
  <c r="CP416" i="1" a="1"/>
  <c r="CP416" i="1" s="1"/>
  <c r="DB415" i="1" a="1"/>
  <c r="DB415" i="1" s="1"/>
  <c r="CY415" i="1" a="1"/>
  <c r="CY415" i="1" s="1"/>
  <c r="CP415" i="1" a="1"/>
  <c r="CP415" i="1" s="1"/>
  <c r="DB414" i="1" a="1"/>
  <c r="DB414" i="1" s="1"/>
  <c r="CY414" i="1" a="1"/>
  <c r="CY414" i="1" s="1"/>
  <c r="CP414" i="1" a="1"/>
  <c r="CP414" i="1" s="1"/>
  <c r="DB413" i="1" a="1"/>
  <c r="DB413" i="1" s="1"/>
  <c r="CY413" i="1" a="1"/>
  <c r="CY413" i="1" s="1"/>
  <c r="CP413" i="1" a="1"/>
  <c r="CP413" i="1" s="1"/>
  <c r="DB412" i="1" a="1"/>
  <c r="DB412" i="1" s="1"/>
  <c r="CY412" i="1" a="1"/>
  <c r="CY412" i="1" s="1"/>
  <c r="CP412" i="1" a="1"/>
  <c r="CP412" i="1" s="1"/>
  <c r="CN412" i="1" a="1"/>
  <c r="CN412" i="1" s="1"/>
  <c r="DF411" i="1" a="1"/>
  <c r="DF411" i="1" s="1"/>
  <c r="DD411" i="1" a="1"/>
  <c r="DD411" i="1" s="1"/>
  <c r="DB411" i="1" a="1"/>
  <c r="DB411" i="1" s="1"/>
  <c r="CZ411" i="1" a="1"/>
  <c r="CZ411" i="1" s="1"/>
  <c r="CX411" i="1" a="1"/>
  <c r="CX411" i="1" s="1"/>
  <c r="CP411" i="1" a="1"/>
  <c r="CP411" i="1" s="1"/>
  <c r="CN411" i="1" a="1"/>
  <c r="CN411" i="1" s="1"/>
  <c r="DF410" i="1" a="1"/>
  <c r="DF410" i="1" s="1"/>
  <c r="DD410" i="1" a="1"/>
  <c r="DD410" i="1" s="1"/>
  <c r="DB410" i="1" a="1"/>
  <c r="DB410" i="1" s="1"/>
  <c r="CZ410" i="1" a="1"/>
  <c r="CZ410" i="1" s="1"/>
  <c r="CX410" i="1" a="1"/>
  <c r="CX410" i="1" s="1"/>
  <c r="CP410" i="1" a="1"/>
  <c r="CP410" i="1" s="1"/>
  <c r="CN410" i="1" a="1"/>
  <c r="CN410" i="1" s="1"/>
  <c r="DD436" i="1" a="1"/>
  <c r="DD436" i="1" s="1"/>
  <c r="CO436" i="1" a="1"/>
  <c r="CO436" i="1" s="1"/>
  <c r="DE435" i="1" a="1"/>
  <c r="DE435" i="1" s="1"/>
  <c r="DA435" i="1" a="1"/>
  <c r="DA435" i="1" s="1"/>
  <c r="CW435" i="1" a="1"/>
  <c r="CW435" i="1" s="1"/>
  <c r="CP435" i="1" a="1"/>
  <c r="CP435" i="1" s="1"/>
  <c r="DF434" i="1" a="1"/>
  <c r="DF434" i="1" s="1"/>
  <c r="DB434" i="1" a="1"/>
  <c r="DB434" i="1" s="1"/>
  <c r="CX434" i="1" a="1"/>
  <c r="CX434" i="1" s="1"/>
  <c r="CQ434" i="1"/>
  <c r="DC433" i="1" a="1"/>
  <c r="DC433" i="1" s="1"/>
  <c r="CY433" i="1" a="1"/>
  <c r="CY433" i="1" s="1"/>
  <c r="CN433" i="1" a="1"/>
  <c r="CN433" i="1" s="1"/>
  <c r="DD432" i="1" a="1"/>
  <c r="DD432" i="1" s="1"/>
  <c r="CZ432" i="1" a="1"/>
  <c r="CZ432" i="1" s="1"/>
  <c r="CO432" i="1" a="1"/>
  <c r="CO432" i="1" s="1"/>
  <c r="DE431" i="1" a="1"/>
  <c r="DE431" i="1" s="1"/>
  <c r="DA431" i="1" a="1"/>
  <c r="DA431" i="1" s="1"/>
  <c r="CW431" i="1" a="1"/>
  <c r="CW431" i="1" s="1"/>
  <c r="DG431" i="1" s="1"/>
  <c r="CP431" i="1" a="1"/>
  <c r="CP431" i="1" s="1"/>
  <c r="DF430" i="1" a="1"/>
  <c r="DF430" i="1" s="1"/>
  <c r="DB430" i="1" a="1"/>
  <c r="DB430" i="1" s="1"/>
  <c r="CX430" i="1" a="1"/>
  <c r="CX430" i="1" s="1"/>
  <c r="CQ430" i="1"/>
  <c r="DC429" i="1" a="1"/>
  <c r="DC429" i="1" s="1"/>
  <c r="CY429" i="1" a="1"/>
  <c r="CY429" i="1" s="1"/>
  <c r="CN429" i="1" a="1"/>
  <c r="CN429" i="1" s="1"/>
  <c r="DD428" i="1" a="1"/>
  <c r="DD428" i="1" s="1"/>
  <c r="DA428" i="1" a="1"/>
  <c r="DA428" i="1" s="1"/>
  <c r="CO428" i="1" a="1"/>
  <c r="CO428" i="1" s="1"/>
  <c r="DD427" i="1" a="1"/>
  <c r="DD427" i="1" s="1"/>
  <c r="DA427" i="1" a="1"/>
  <c r="DA427" i="1" s="1"/>
  <c r="CO427" i="1" a="1"/>
  <c r="CO427" i="1" s="1"/>
  <c r="DD426" i="1" a="1"/>
  <c r="DD426" i="1" s="1"/>
  <c r="DA426" i="1" a="1"/>
  <c r="DA426" i="1" s="1"/>
  <c r="CO426" i="1" a="1"/>
  <c r="CO426" i="1" s="1"/>
  <c r="DD425" i="1" a="1"/>
  <c r="DD425" i="1" s="1"/>
  <c r="DA425" i="1" a="1"/>
  <c r="DA425" i="1" s="1"/>
  <c r="CO425" i="1" a="1"/>
  <c r="CO425" i="1" s="1"/>
  <c r="DD424" i="1" a="1"/>
  <c r="DD424" i="1" s="1"/>
  <c r="DA424" i="1" a="1"/>
  <c r="DA424" i="1" s="1"/>
  <c r="CO424" i="1" a="1"/>
  <c r="CO424" i="1" s="1"/>
  <c r="DD423" i="1" a="1"/>
  <c r="DD423" i="1" s="1"/>
  <c r="DA423" i="1" a="1"/>
  <c r="DA423" i="1" s="1"/>
  <c r="CO423" i="1" a="1"/>
  <c r="CO423" i="1" s="1"/>
  <c r="DD422" i="1" a="1"/>
  <c r="DD422" i="1" s="1"/>
  <c r="DA422" i="1" a="1"/>
  <c r="DA422" i="1" s="1"/>
  <c r="CO422" i="1" a="1"/>
  <c r="CO422" i="1" s="1"/>
  <c r="DD421" i="1" a="1"/>
  <c r="DD421" i="1" s="1"/>
  <c r="DA421" i="1" a="1"/>
  <c r="DA421" i="1" s="1"/>
  <c r="CO421" i="1" a="1"/>
  <c r="CO421" i="1" s="1"/>
  <c r="DD420" i="1" a="1"/>
  <c r="DD420" i="1" s="1"/>
  <c r="DA420" i="1" a="1"/>
  <c r="DA420" i="1" s="1"/>
  <c r="CO420" i="1" a="1"/>
  <c r="CO420" i="1" s="1"/>
  <c r="DD419" i="1" a="1"/>
  <c r="DD419" i="1" s="1"/>
  <c r="DA419" i="1" a="1"/>
  <c r="DA419" i="1" s="1"/>
  <c r="CO419" i="1" a="1"/>
  <c r="CO419" i="1" s="1"/>
  <c r="DD418" i="1" a="1"/>
  <c r="DD418" i="1" s="1"/>
  <c r="DA418" i="1" a="1"/>
  <c r="DA418" i="1" s="1"/>
  <c r="CO418" i="1" a="1"/>
  <c r="CO418" i="1" s="1"/>
  <c r="DD417" i="1" a="1"/>
  <c r="DD417" i="1" s="1"/>
  <c r="DA417" i="1" a="1"/>
  <c r="DA417" i="1" s="1"/>
  <c r="CO417" i="1" a="1"/>
  <c r="CO417" i="1" s="1"/>
  <c r="DD416" i="1" a="1"/>
  <c r="DD416" i="1" s="1"/>
  <c r="DA416" i="1" a="1"/>
  <c r="DA416" i="1" s="1"/>
  <c r="CO416" i="1" a="1"/>
  <c r="CO416" i="1" s="1"/>
  <c r="DD415" i="1" a="1"/>
  <c r="DD415" i="1" s="1"/>
  <c r="DA415" i="1" a="1"/>
  <c r="DA415" i="1" s="1"/>
  <c r="CO415" i="1" a="1"/>
  <c r="CO415" i="1" s="1"/>
  <c r="DD414" i="1" a="1"/>
  <c r="DD414" i="1" s="1"/>
  <c r="DA414" i="1" a="1"/>
  <c r="DA414" i="1" s="1"/>
  <c r="CO414" i="1" a="1"/>
  <c r="CO414" i="1" s="1"/>
  <c r="DD413" i="1" a="1"/>
  <c r="DD413" i="1" s="1"/>
  <c r="DA413" i="1" a="1"/>
  <c r="DA413" i="1" s="1"/>
  <c r="CO413" i="1" a="1"/>
  <c r="CO413" i="1" s="1"/>
  <c r="DD412" i="1" a="1"/>
  <c r="DD412" i="1" s="1"/>
  <c r="DA412" i="1" a="1"/>
  <c r="DA412" i="1" s="1"/>
  <c r="CR411" i="1"/>
  <c r="CR410" i="1"/>
  <c r="CR409" i="1"/>
  <c r="CR408" i="1"/>
  <c r="CP437" i="1" a="1"/>
  <c r="CP437" i="1" s="1"/>
  <c r="DB436" i="1" a="1"/>
  <c r="DB436" i="1" s="1"/>
  <c r="CN436" i="1" a="1"/>
  <c r="CN436" i="1" s="1"/>
  <c r="DD435" i="1" a="1"/>
  <c r="DD435" i="1" s="1"/>
  <c r="CZ435" i="1" a="1"/>
  <c r="CZ435" i="1" s="1"/>
  <c r="CO435" i="1" a="1"/>
  <c r="CO435" i="1" s="1"/>
  <c r="DE434" i="1" a="1"/>
  <c r="DE434" i="1" s="1"/>
  <c r="DA434" i="1" a="1"/>
  <c r="DA434" i="1" s="1"/>
  <c r="CW434" i="1" a="1"/>
  <c r="CW434" i="1" s="1"/>
  <c r="CP434" i="1" a="1"/>
  <c r="CP434" i="1" s="1"/>
  <c r="DF433" i="1" a="1"/>
  <c r="DF433" i="1" s="1"/>
  <c r="DB433" i="1" a="1"/>
  <c r="DB433" i="1" s="1"/>
  <c r="CX433" i="1" a="1"/>
  <c r="CX433" i="1" s="1"/>
  <c r="CQ433" i="1"/>
  <c r="DC432" i="1" a="1"/>
  <c r="DC432" i="1" s="1"/>
  <c r="CY432" i="1" a="1"/>
  <c r="CY432" i="1" s="1"/>
  <c r="CN432" i="1" a="1"/>
  <c r="CN432" i="1" s="1"/>
  <c r="DD431" i="1" a="1"/>
  <c r="DD431" i="1" s="1"/>
  <c r="CZ431" i="1" a="1"/>
  <c r="CZ431" i="1" s="1"/>
  <c r="CO431" i="1" a="1"/>
  <c r="CO431" i="1" s="1"/>
  <c r="DE430" i="1" a="1"/>
  <c r="DE430" i="1" s="1"/>
  <c r="DA430" i="1" a="1"/>
  <c r="DA430" i="1" s="1"/>
  <c r="CW430" i="1" a="1"/>
  <c r="CW430" i="1" s="1"/>
  <c r="CP430" i="1" a="1"/>
  <c r="CP430" i="1" s="1"/>
  <c r="DF429" i="1" a="1"/>
  <c r="DF429" i="1" s="1"/>
  <c r="DB429" i="1" a="1"/>
  <c r="DB429" i="1" s="1"/>
  <c r="CX429" i="1" a="1"/>
  <c r="CX429" i="1" s="1"/>
  <c r="CQ429" i="1"/>
  <c r="DC428" i="1" a="1"/>
  <c r="DC428" i="1" s="1"/>
  <c r="CX428" i="1" a="1"/>
  <c r="CX428" i="1" s="1"/>
  <c r="CQ428" i="1"/>
  <c r="DF427" i="1" a="1"/>
  <c r="DF427" i="1" s="1"/>
  <c r="DC427" i="1" a="1"/>
  <c r="DC427" i="1" s="1"/>
  <c r="CX427" i="1" a="1"/>
  <c r="CX427" i="1" s="1"/>
  <c r="CQ427" i="1"/>
  <c r="DF426" i="1" a="1"/>
  <c r="DF426" i="1" s="1"/>
  <c r="DC426" i="1" a="1"/>
  <c r="DC426" i="1" s="1"/>
  <c r="CX426" i="1" a="1"/>
  <c r="CX426" i="1" s="1"/>
  <c r="CQ426" i="1"/>
  <c r="DF425" i="1" a="1"/>
  <c r="DF425" i="1" s="1"/>
  <c r="DC425" i="1" a="1"/>
  <c r="DC425" i="1" s="1"/>
  <c r="CX425" i="1" a="1"/>
  <c r="CX425" i="1" s="1"/>
  <c r="CQ425" i="1"/>
  <c r="DF424" i="1" a="1"/>
  <c r="DF424" i="1" s="1"/>
  <c r="DC424" i="1" a="1"/>
  <c r="DC424" i="1" s="1"/>
  <c r="CX424" i="1" a="1"/>
  <c r="CX424" i="1" s="1"/>
  <c r="CQ424" i="1"/>
  <c r="DF423" i="1" a="1"/>
  <c r="DF423" i="1" s="1"/>
  <c r="DC423" i="1" a="1"/>
  <c r="DC423" i="1" s="1"/>
  <c r="CX423" i="1" a="1"/>
  <c r="CX423" i="1" s="1"/>
  <c r="CQ423" i="1"/>
  <c r="DF422" i="1" a="1"/>
  <c r="DF422" i="1" s="1"/>
  <c r="DC422" i="1" a="1"/>
  <c r="DC422" i="1" s="1"/>
  <c r="CX422" i="1" a="1"/>
  <c r="CX422" i="1" s="1"/>
  <c r="CQ422" i="1"/>
  <c r="DF421" i="1" a="1"/>
  <c r="DF421" i="1" s="1"/>
  <c r="DC421" i="1" a="1"/>
  <c r="DC421" i="1" s="1"/>
  <c r="CX421" i="1" a="1"/>
  <c r="CX421" i="1" s="1"/>
  <c r="CQ421" i="1"/>
  <c r="DF420" i="1" a="1"/>
  <c r="DF420" i="1" s="1"/>
  <c r="DC420" i="1" a="1"/>
  <c r="DC420" i="1" s="1"/>
  <c r="CX420" i="1" a="1"/>
  <c r="CX420" i="1" s="1"/>
  <c r="CQ420" i="1"/>
  <c r="DF419" i="1" a="1"/>
  <c r="DF419" i="1" s="1"/>
  <c r="DC419" i="1" a="1"/>
  <c r="DC419" i="1" s="1"/>
  <c r="CX419" i="1" a="1"/>
  <c r="CX419" i="1" s="1"/>
  <c r="CQ419" i="1"/>
  <c r="DF418" i="1" a="1"/>
  <c r="DF418" i="1" s="1"/>
  <c r="DC418" i="1" a="1"/>
  <c r="DC418" i="1" s="1"/>
  <c r="CX418" i="1" a="1"/>
  <c r="CX418" i="1" s="1"/>
  <c r="CQ418" i="1"/>
  <c r="DF417" i="1" a="1"/>
  <c r="DF417" i="1" s="1"/>
  <c r="DC417" i="1" a="1"/>
  <c r="DC417" i="1" s="1"/>
  <c r="CX417" i="1" a="1"/>
  <c r="CX417" i="1" s="1"/>
  <c r="CQ417" i="1"/>
  <c r="CZ417" i="1" a="1"/>
  <c r="CZ417" i="1" s="1"/>
  <c r="CN417" i="1" a="1"/>
  <c r="CN417" i="1" s="1"/>
  <c r="CW416" i="1" a="1"/>
  <c r="CW416" i="1" s="1"/>
  <c r="DC415" i="1" a="1"/>
  <c r="DC415" i="1" s="1"/>
  <c r="CX415" i="1" a="1"/>
  <c r="CX415" i="1" s="1"/>
  <c r="DE414" i="1" a="1"/>
  <c r="DE414" i="1" s="1"/>
  <c r="CZ414" i="1" a="1"/>
  <c r="CZ414" i="1" s="1"/>
  <c r="CQ414" i="1"/>
  <c r="DF413" i="1" a="1"/>
  <c r="DF413" i="1" s="1"/>
  <c r="CN413" i="1" a="1"/>
  <c r="CN413" i="1" s="1"/>
  <c r="CW412" i="1" a="1"/>
  <c r="CW412" i="1" s="1"/>
  <c r="CO412" i="1" a="1"/>
  <c r="CO412" i="1" s="1"/>
  <c r="DE411" i="1" a="1"/>
  <c r="DE411" i="1" s="1"/>
  <c r="DA411" i="1" a="1"/>
  <c r="DA411" i="1" s="1"/>
  <c r="CW411" i="1" a="1"/>
  <c r="CW411" i="1" s="1"/>
  <c r="CO411" i="1" a="1"/>
  <c r="CO411" i="1" s="1"/>
  <c r="DE410" i="1" a="1"/>
  <c r="DE410" i="1" s="1"/>
  <c r="DA410" i="1" a="1"/>
  <c r="DA410" i="1" s="1"/>
  <c r="CW410" i="1" a="1"/>
  <c r="CW410" i="1" s="1"/>
  <c r="CO410" i="1" a="1"/>
  <c r="CO410" i="1" s="1"/>
  <c r="DF409" i="1" a="1"/>
  <c r="DF409" i="1" s="1"/>
  <c r="DC409" i="1" a="1"/>
  <c r="DC409" i="1" s="1"/>
  <c r="CX409" i="1" a="1"/>
  <c r="CX409" i="1" s="1"/>
  <c r="CQ409" i="1"/>
  <c r="DF408" i="1" a="1"/>
  <c r="DF408" i="1" s="1"/>
  <c r="DC408" i="1" a="1"/>
  <c r="DC408" i="1" s="1"/>
  <c r="CX408" i="1" a="1"/>
  <c r="CX408" i="1" s="1"/>
  <c r="CQ408" i="1"/>
  <c r="DF407" i="1" a="1"/>
  <c r="DF407" i="1" s="1"/>
  <c r="DC407" i="1" a="1"/>
  <c r="DC407" i="1" s="1"/>
  <c r="CX407" i="1" a="1"/>
  <c r="CX407" i="1" s="1"/>
  <c r="CP407" i="1" a="1"/>
  <c r="CP407" i="1" s="1"/>
  <c r="CN407" i="1" a="1"/>
  <c r="CN407" i="1" s="1"/>
  <c r="DF406" i="1" a="1"/>
  <c r="DF406" i="1" s="1"/>
  <c r="DD406" i="1" a="1"/>
  <c r="DD406" i="1" s="1"/>
  <c r="DB406" i="1" a="1"/>
  <c r="DB406" i="1" s="1"/>
  <c r="CZ406" i="1" a="1"/>
  <c r="CZ406" i="1" s="1"/>
  <c r="CX406" i="1" a="1"/>
  <c r="CX406" i="1" s="1"/>
  <c r="CP406" i="1" a="1"/>
  <c r="CP406" i="1" s="1"/>
  <c r="CN406" i="1" a="1"/>
  <c r="CN406" i="1" s="1"/>
  <c r="DF405" i="1" a="1"/>
  <c r="DF405" i="1" s="1"/>
  <c r="DD405" i="1" a="1"/>
  <c r="DD405" i="1" s="1"/>
  <c r="DB405" i="1" a="1"/>
  <c r="DB405" i="1" s="1"/>
  <c r="CZ405" i="1" a="1"/>
  <c r="CZ405" i="1" s="1"/>
  <c r="CX405" i="1" a="1"/>
  <c r="CX405" i="1" s="1"/>
  <c r="CP405" i="1" a="1"/>
  <c r="CP405" i="1" s="1"/>
  <c r="CN405" i="1" a="1"/>
  <c r="CN405" i="1" s="1"/>
  <c r="DF404" i="1" a="1"/>
  <c r="DF404" i="1" s="1"/>
  <c r="DD404" i="1" a="1"/>
  <c r="DD404" i="1" s="1"/>
  <c r="DB404" i="1" a="1"/>
  <c r="DB404" i="1" s="1"/>
  <c r="CZ404" i="1" a="1"/>
  <c r="CZ404" i="1" s="1"/>
  <c r="CX404" i="1" a="1"/>
  <c r="CX404" i="1" s="1"/>
  <c r="CP404" i="1" a="1"/>
  <c r="CP404" i="1" s="1"/>
  <c r="CN404" i="1" a="1"/>
  <c r="CN404" i="1" s="1"/>
  <c r="DF403" i="1" a="1"/>
  <c r="DF403" i="1" s="1"/>
  <c r="DD403" i="1" a="1"/>
  <c r="DD403" i="1" s="1"/>
  <c r="DB403" i="1" a="1"/>
  <c r="DB403" i="1" s="1"/>
  <c r="CZ403" i="1" a="1"/>
  <c r="CZ403" i="1" s="1"/>
  <c r="CX403" i="1" a="1"/>
  <c r="CX403" i="1" s="1"/>
  <c r="CP403" i="1" a="1"/>
  <c r="CP403" i="1" s="1"/>
  <c r="CN403" i="1" a="1"/>
  <c r="CN403" i="1" s="1"/>
  <c r="DF402" i="1" a="1"/>
  <c r="DF402" i="1" s="1"/>
  <c r="DD402" i="1" a="1"/>
  <c r="DD402" i="1" s="1"/>
  <c r="DB402" i="1" a="1"/>
  <c r="DB402" i="1" s="1"/>
  <c r="CZ402" i="1" a="1"/>
  <c r="CZ402" i="1" s="1"/>
  <c r="CN418" i="1" a="1"/>
  <c r="CN418" i="1" s="1"/>
  <c r="CW417" i="1" a="1"/>
  <c r="CW417" i="1" s="1"/>
  <c r="DF416" i="1" a="1"/>
  <c r="DF416" i="1" s="1"/>
  <c r="CN416" i="1" a="1"/>
  <c r="CN416" i="1" s="1"/>
  <c r="CS416" i="1" s="1"/>
  <c r="CW415" i="1" a="1"/>
  <c r="CW415" i="1" s="1"/>
  <c r="DC414" i="1" a="1"/>
  <c r="DC414" i="1" s="1"/>
  <c r="CX414" i="1" a="1"/>
  <c r="CX414" i="1" s="1"/>
  <c r="DE413" i="1" a="1"/>
  <c r="DE413" i="1" s="1"/>
  <c r="CZ413" i="1" a="1"/>
  <c r="CZ413" i="1" s="1"/>
  <c r="CQ413" i="1"/>
  <c r="DF412" i="1" a="1"/>
  <c r="DF412" i="1" s="1"/>
  <c r="DE409" i="1" a="1"/>
  <c r="DE409" i="1" s="1"/>
  <c r="CZ409" i="1" a="1"/>
  <c r="CZ409" i="1" s="1"/>
  <c r="CW409" i="1" a="1"/>
  <c r="CW409" i="1" s="1"/>
  <c r="CN409" i="1" a="1"/>
  <c r="CN409" i="1" s="1"/>
  <c r="DE408" i="1" a="1"/>
  <c r="DE408" i="1" s="1"/>
  <c r="CZ408" i="1" a="1"/>
  <c r="CZ408" i="1" s="1"/>
  <c r="CW408" i="1" a="1"/>
  <c r="CW408" i="1" s="1"/>
  <c r="CN408" i="1" a="1"/>
  <c r="CN408" i="1" s="1"/>
  <c r="DE407" i="1" a="1"/>
  <c r="DE407" i="1" s="1"/>
  <c r="CZ407" i="1" a="1"/>
  <c r="CZ407" i="1" s="1"/>
  <c r="CR407" i="1"/>
  <c r="CR406" i="1"/>
  <c r="CR405" i="1"/>
  <c r="CR404" i="1"/>
  <c r="CR403" i="1"/>
  <c r="CR402" i="1"/>
  <c r="CR401" i="1"/>
  <c r="CR400" i="1"/>
  <c r="CR399" i="1"/>
  <c r="CR398" i="1"/>
  <c r="CR397" i="1"/>
  <c r="CR396" i="1"/>
  <c r="CR395" i="1"/>
  <c r="CR394" i="1"/>
  <c r="CR393" i="1"/>
  <c r="CR392" i="1"/>
  <c r="CR391" i="1"/>
  <c r="CR390" i="1"/>
  <c r="CR389" i="1"/>
  <c r="CR388" i="1"/>
  <c r="CR387" i="1"/>
  <c r="CR386" i="1"/>
  <c r="CR385" i="1"/>
  <c r="CR384" i="1"/>
  <c r="CR383" i="1"/>
  <c r="CR382" i="1"/>
  <c r="CR381" i="1"/>
  <c r="CR380" i="1"/>
  <c r="CR379" i="1"/>
  <c r="CR378" i="1"/>
  <c r="CR377" i="1"/>
  <c r="CR376" i="1"/>
  <c r="CR375" i="1"/>
  <c r="CR374" i="1"/>
  <c r="CR373" i="1"/>
  <c r="CR372" i="1"/>
  <c r="CR371" i="1"/>
  <c r="CR370" i="1"/>
  <c r="DE417" i="1" a="1"/>
  <c r="DE417" i="1" s="1"/>
  <c r="DE416" i="1" a="1"/>
  <c r="DE416" i="1" s="1"/>
  <c r="CZ416" i="1" a="1"/>
  <c r="CZ416" i="1" s="1"/>
  <c r="CQ416" i="1"/>
  <c r="DF415" i="1" a="1"/>
  <c r="DF415" i="1" s="1"/>
  <c r="CN415" i="1" a="1"/>
  <c r="CN415" i="1" s="1"/>
  <c r="CW414" i="1" a="1"/>
  <c r="CW414" i="1" s="1"/>
  <c r="DG414" i="1" s="1"/>
  <c r="DC413" i="1" a="1"/>
  <c r="DC413" i="1" s="1"/>
  <c r="CX413" i="1" a="1"/>
  <c r="CX413" i="1" s="1"/>
  <c r="DE412" i="1" a="1"/>
  <c r="DE412" i="1" s="1"/>
  <c r="CZ412" i="1" a="1"/>
  <c r="CZ412" i="1" s="1"/>
  <c r="CQ412" i="1"/>
  <c r="DC411" i="1" a="1"/>
  <c r="DC411" i="1" s="1"/>
  <c r="CY411" i="1" a="1"/>
  <c r="CY411" i="1" s="1"/>
  <c r="CQ411" i="1"/>
  <c r="DC410" i="1" a="1"/>
  <c r="DC410" i="1" s="1"/>
  <c r="CY410" i="1" a="1"/>
  <c r="CY410" i="1" s="1"/>
  <c r="CQ410" i="1"/>
  <c r="DB409" i="1" a="1"/>
  <c r="DB409" i="1" s="1"/>
  <c r="CY409" i="1" a="1"/>
  <c r="CY409" i="1" s="1"/>
  <c r="CP409" i="1" a="1"/>
  <c r="CP409" i="1" s="1"/>
  <c r="DB408" i="1" a="1"/>
  <c r="DB408" i="1" s="1"/>
  <c r="CY408" i="1" a="1"/>
  <c r="CY408" i="1" s="1"/>
  <c r="CP408" i="1" a="1"/>
  <c r="CP408" i="1" s="1"/>
  <c r="DB407" i="1" a="1"/>
  <c r="DB407" i="1" s="1"/>
  <c r="CY407" i="1" a="1"/>
  <c r="CY407" i="1" s="1"/>
  <c r="CW407" i="1" a="1"/>
  <c r="CW407" i="1" s="1"/>
  <c r="CQ407" i="1"/>
  <c r="CO407" i="1" a="1"/>
  <c r="CO407" i="1" s="1"/>
  <c r="DE406" i="1" a="1"/>
  <c r="DE406" i="1" s="1"/>
  <c r="DC406" i="1" a="1"/>
  <c r="DC406" i="1" s="1"/>
  <c r="DA406" i="1" a="1"/>
  <c r="DA406" i="1" s="1"/>
  <c r="CY406" i="1" a="1"/>
  <c r="CY406" i="1" s="1"/>
  <c r="CW406" i="1" a="1"/>
  <c r="CW406" i="1" s="1"/>
  <c r="CQ406" i="1"/>
  <c r="CO406" i="1" a="1"/>
  <c r="CO406" i="1" s="1"/>
  <c r="DE405" i="1" a="1"/>
  <c r="DE405" i="1" s="1"/>
  <c r="DC405" i="1" a="1"/>
  <c r="DC405" i="1" s="1"/>
  <c r="DA405" i="1" a="1"/>
  <c r="DA405" i="1" s="1"/>
  <c r="CY405" i="1" a="1"/>
  <c r="CY405" i="1" s="1"/>
  <c r="CW405" i="1" a="1"/>
  <c r="CW405" i="1" s="1"/>
  <c r="DG405" i="1" s="1"/>
  <c r="CQ405" i="1"/>
  <c r="CO405" i="1" a="1"/>
  <c r="CO405" i="1" s="1"/>
  <c r="DE404" i="1" a="1"/>
  <c r="DE404" i="1" s="1"/>
  <c r="DC404" i="1" a="1"/>
  <c r="DC404" i="1" s="1"/>
  <c r="DA404" i="1" a="1"/>
  <c r="DA404" i="1" s="1"/>
  <c r="CY404" i="1" a="1"/>
  <c r="CY404" i="1" s="1"/>
  <c r="CW404" i="1" a="1"/>
  <c r="CW404" i="1" s="1"/>
  <c r="CQ404" i="1"/>
  <c r="CO404" i="1" a="1"/>
  <c r="CO404" i="1" s="1"/>
  <c r="DE403" i="1" a="1"/>
  <c r="DE403" i="1" s="1"/>
  <c r="DC403" i="1" a="1"/>
  <c r="DC403" i="1" s="1"/>
  <c r="DA403" i="1" a="1"/>
  <c r="DA403" i="1" s="1"/>
  <c r="CY403" i="1" a="1"/>
  <c r="CY403" i="1" s="1"/>
  <c r="CW403" i="1" a="1"/>
  <c r="CW403" i="1" s="1"/>
  <c r="CQ403" i="1"/>
  <c r="CO403" i="1" a="1"/>
  <c r="CO403" i="1" s="1"/>
  <c r="DE402" i="1" a="1"/>
  <c r="DE402" i="1" s="1"/>
  <c r="DC402" i="1" a="1"/>
  <c r="DC402" i="1" s="1"/>
  <c r="DA402" i="1" a="1"/>
  <c r="DA402" i="1" s="1"/>
  <c r="CY402" i="1" a="1"/>
  <c r="CY402" i="1" s="1"/>
  <c r="CW402" i="1" a="1"/>
  <c r="CW402" i="1" s="1"/>
  <c r="CQ402" i="1"/>
  <c r="CO402" i="1" a="1"/>
  <c r="CO402" i="1" s="1"/>
  <c r="DE401" i="1" a="1"/>
  <c r="DE401" i="1" s="1"/>
  <c r="DC401" i="1" a="1"/>
  <c r="DC401" i="1" s="1"/>
  <c r="DA401" i="1" a="1"/>
  <c r="DA401" i="1" s="1"/>
  <c r="CY401" i="1" a="1"/>
  <c r="CY401" i="1" s="1"/>
  <c r="CW401" i="1" a="1"/>
  <c r="CW401" i="1" s="1"/>
  <c r="CQ401" i="1"/>
  <c r="CO401" i="1" a="1"/>
  <c r="CO401" i="1" s="1"/>
  <c r="DE400" i="1" a="1"/>
  <c r="DE400" i="1" s="1"/>
  <c r="DC400" i="1" a="1"/>
  <c r="DC400" i="1" s="1"/>
  <c r="DA400" i="1" a="1"/>
  <c r="DA400" i="1" s="1"/>
  <c r="CY400" i="1" a="1"/>
  <c r="CY400" i="1" s="1"/>
  <c r="CW400" i="1" a="1"/>
  <c r="CW400" i="1" s="1"/>
  <c r="CQ400" i="1"/>
  <c r="CO400" i="1" a="1"/>
  <c r="CO400" i="1" s="1"/>
  <c r="DE399" i="1" a="1"/>
  <c r="DE399" i="1" s="1"/>
  <c r="DC399" i="1" a="1"/>
  <c r="DC399" i="1" s="1"/>
  <c r="DA399" i="1" a="1"/>
  <c r="DA399" i="1" s="1"/>
  <c r="CY399" i="1" a="1"/>
  <c r="CY399" i="1" s="1"/>
  <c r="CW399" i="1" a="1"/>
  <c r="CW399" i="1" s="1"/>
  <c r="CQ399" i="1"/>
  <c r="CO399" i="1" a="1"/>
  <c r="CO399" i="1" s="1"/>
  <c r="DE398" i="1" a="1"/>
  <c r="DE398" i="1" s="1"/>
  <c r="DC398" i="1" a="1"/>
  <c r="DC398" i="1" s="1"/>
  <c r="DA398" i="1" a="1"/>
  <c r="DA398" i="1" s="1"/>
  <c r="CY398" i="1" a="1"/>
  <c r="CY398" i="1" s="1"/>
  <c r="CW398" i="1" a="1"/>
  <c r="CW398" i="1" s="1"/>
  <c r="DC416" i="1" a="1"/>
  <c r="DC416" i="1" s="1"/>
  <c r="CX416" i="1" a="1"/>
  <c r="CX416" i="1" s="1"/>
  <c r="DE415" i="1" a="1"/>
  <c r="DE415" i="1" s="1"/>
  <c r="CZ415" i="1" a="1"/>
  <c r="CZ415" i="1" s="1"/>
  <c r="CQ415" i="1"/>
  <c r="DF414" i="1" a="1"/>
  <c r="DF414" i="1" s="1"/>
  <c r="CN414" i="1" a="1"/>
  <c r="CN414" i="1" s="1"/>
  <c r="CS414" i="1" s="1"/>
  <c r="CW413" i="1" a="1"/>
  <c r="CW413" i="1" s="1"/>
  <c r="DC412" i="1" a="1"/>
  <c r="DC412" i="1" s="1"/>
  <c r="CX412" i="1" a="1"/>
  <c r="CX412" i="1" s="1"/>
  <c r="DD409" i="1" a="1"/>
  <c r="DD409" i="1" s="1"/>
  <c r="DA409" i="1" a="1"/>
  <c r="DA409" i="1" s="1"/>
  <c r="CO409" i="1" a="1"/>
  <c r="CO409" i="1" s="1"/>
  <c r="DD408" i="1" a="1"/>
  <c r="DD408" i="1" s="1"/>
  <c r="DA408" i="1" a="1"/>
  <c r="DA408" i="1" s="1"/>
  <c r="CO408" i="1" a="1"/>
  <c r="CO408" i="1" s="1"/>
  <c r="DD407" i="1" a="1"/>
  <c r="DD407" i="1" s="1"/>
  <c r="DA407" i="1" a="1"/>
  <c r="DA407" i="1" s="1"/>
  <c r="DF401" i="1" a="1"/>
  <c r="DF401" i="1" s="1"/>
  <c r="CX401" i="1" a="1"/>
  <c r="CX401" i="1" s="1"/>
  <c r="CN401" i="1" a="1"/>
  <c r="CN401" i="1" s="1"/>
  <c r="CZ400" i="1" a="1"/>
  <c r="CZ400" i="1" s="1"/>
  <c r="CP400" i="1" a="1"/>
  <c r="CP400" i="1" s="1"/>
  <c r="DB399" i="1" a="1"/>
  <c r="DB399" i="1" s="1"/>
  <c r="DD398" i="1" a="1"/>
  <c r="DD398" i="1" s="1"/>
  <c r="CO398" i="1" a="1"/>
  <c r="CO398" i="1" s="1"/>
  <c r="DE397" i="1" a="1"/>
  <c r="DE397" i="1" s="1"/>
  <c r="DA397" i="1" a="1"/>
  <c r="DA397" i="1" s="1"/>
  <c r="CW397" i="1" a="1"/>
  <c r="CW397" i="1" s="1"/>
  <c r="CP397" i="1" a="1"/>
  <c r="CP397" i="1" s="1"/>
  <c r="DF396" i="1" a="1"/>
  <c r="DF396" i="1" s="1"/>
  <c r="DB396" i="1" a="1"/>
  <c r="DB396" i="1" s="1"/>
  <c r="CX396" i="1" a="1"/>
  <c r="CX396" i="1" s="1"/>
  <c r="CQ396" i="1"/>
  <c r="DC395" i="1" a="1"/>
  <c r="DC395" i="1" s="1"/>
  <c r="CY395" i="1" a="1"/>
  <c r="CY395" i="1" s="1"/>
  <c r="CN395" i="1" a="1"/>
  <c r="CN395" i="1" s="1"/>
  <c r="DD394" i="1" a="1"/>
  <c r="DD394" i="1" s="1"/>
  <c r="CZ394" i="1" a="1"/>
  <c r="CZ394" i="1" s="1"/>
  <c r="CO394" i="1" a="1"/>
  <c r="CO394" i="1" s="1"/>
  <c r="DE393" i="1" a="1"/>
  <c r="DE393" i="1" s="1"/>
  <c r="DA393" i="1" a="1"/>
  <c r="DA393" i="1" s="1"/>
  <c r="CW393" i="1" a="1"/>
  <c r="CW393" i="1" s="1"/>
  <c r="CP393" i="1" a="1"/>
  <c r="CP393" i="1" s="1"/>
  <c r="DF392" i="1" a="1"/>
  <c r="DF392" i="1" s="1"/>
  <c r="DB392" i="1" a="1"/>
  <c r="DB392" i="1" s="1"/>
  <c r="CX392" i="1" a="1"/>
  <c r="CX392" i="1" s="1"/>
  <c r="CQ392" i="1"/>
  <c r="DC391" i="1" a="1"/>
  <c r="DC391" i="1" s="1"/>
  <c r="CY391" i="1" a="1"/>
  <c r="CY391" i="1" s="1"/>
  <c r="CN391" i="1" a="1"/>
  <c r="CN391" i="1" s="1"/>
  <c r="DD390" i="1" a="1"/>
  <c r="DD390" i="1" s="1"/>
  <c r="CZ390" i="1" a="1"/>
  <c r="CZ390" i="1" s="1"/>
  <c r="CO390" i="1" a="1"/>
  <c r="CO390" i="1" s="1"/>
  <c r="DE389" i="1" a="1"/>
  <c r="DE389" i="1" s="1"/>
  <c r="DA389" i="1" a="1"/>
  <c r="DA389" i="1" s="1"/>
  <c r="CW389" i="1" a="1"/>
  <c r="CW389" i="1" s="1"/>
  <c r="CP389" i="1" a="1"/>
  <c r="CP389" i="1" s="1"/>
  <c r="DF388" i="1" a="1"/>
  <c r="DF388" i="1" s="1"/>
  <c r="DB388" i="1" a="1"/>
  <c r="DB388" i="1" s="1"/>
  <c r="CX388" i="1" a="1"/>
  <c r="CX388" i="1" s="1"/>
  <c r="CQ388" i="1"/>
  <c r="DC387" i="1" a="1"/>
  <c r="DC387" i="1" s="1"/>
  <c r="CY387" i="1" a="1"/>
  <c r="CY387" i="1" s="1"/>
  <c r="CN387" i="1" a="1"/>
  <c r="CN387" i="1" s="1"/>
  <c r="DE386" i="1" a="1"/>
  <c r="DE386" i="1" s="1"/>
  <c r="CZ386" i="1" a="1"/>
  <c r="CZ386" i="1" s="1"/>
  <c r="CW386" i="1" a="1"/>
  <c r="CW386" i="1" s="1"/>
  <c r="CN386" i="1" a="1"/>
  <c r="CN386" i="1" s="1"/>
  <c r="DE385" i="1" a="1"/>
  <c r="DE385" i="1" s="1"/>
  <c r="CZ385" i="1" a="1"/>
  <c r="CZ385" i="1" s="1"/>
  <c r="CW385" i="1" a="1"/>
  <c r="CW385" i="1" s="1"/>
  <c r="CN385" i="1" a="1"/>
  <c r="CN385" i="1" s="1"/>
  <c r="DE384" i="1" a="1"/>
  <c r="DE384" i="1" s="1"/>
  <c r="CZ384" i="1" a="1"/>
  <c r="CZ384" i="1" s="1"/>
  <c r="CW384" i="1" a="1"/>
  <c r="CW384" i="1" s="1"/>
  <c r="CN384" i="1" a="1"/>
  <c r="CN384" i="1" s="1"/>
  <c r="DE383" i="1" a="1"/>
  <c r="DE383" i="1" s="1"/>
  <c r="CZ383" i="1" a="1"/>
  <c r="CZ383" i="1" s="1"/>
  <c r="CW383" i="1" a="1"/>
  <c r="CW383" i="1" s="1"/>
  <c r="CN383" i="1" a="1"/>
  <c r="CN383" i="1" s="1"/>
  <c r="DE382" i="1" a="1"/>
  <c r="DE382" i="1" s="1"/>
  <c r="CZ382" i="1" a="1"/>
  <c r="CZ382" i="1" s="1"/>
  <c r="CW382" i="1" a="1"/>
  <c r="CW382" i="1" s="1"/>
  <c r="CN382" i="1" a="1"/>
  <c r="CN382" i="1" s="1"/>
  <c r="DE381" i="1" a="1"/>
  <c r="DE381" i="1" s="1"/>
  <c r="CZ381" i="1" a="1"/>
  <c r="CZ381" i="1" s="1"/>
  <c r="CW381" i="1" a="1"/>
  <c r="CW381" i="1" s="1"/>
  <c r="CN381" i="1" a="1"/>
  <c r="CN381" i="1" s="1"/>
  <c r="DE380" i="1" a="1"/>
  <c r="DE380" i="1" s="1"/>
  <c r="CZ380" i="1" a="1"/>
  <c r="CZ380" i="1" s="1"/>
  <c r="CW380" i="1" a="1"/>
  <c r="CW380" i="1" s="1"/>
  <c r="CN380" i="1" a="1"/>
  <c r="CN380" i="1" s="1"/>
  <c r="DE379" i="1" a="1"/>
  <c r="DE379" i="1" s="1"/>
  <c r="CZ379" i="1" a="1"/>
  <c r="CZ379" i="1" s="1"/>
  <c r="CW379" i="1" a="1"/>
  <c r="CW379" i="1" s="1"/>
  <c r="CN379" i="1" a="1"/>
  <c r="CN379" i="1" s="1"/>
  <c r="DE378" i="1" a="1"/>
  <c r="DE378" i="1" s="1"/>
  <c r="CZ378" i="1" a="1"/>
  <c r="CZ378" i="1" s="1"/>
  <c r="CW378" i="1" a="1"/>
  <c r="CW378" i="1" s="1"/>
  <c r="CN378" i="1" a="1"/>
  <c r="CN378" i="1" s="1"/>
  <c r="DE377" i="1" a="1"/>
  <c r="DE377" i="1" s="1"/>
  <c r="CZ377" i="1" a="1"/>
  <c r="CZ377" i="1" s="1"/>
  <c r="CW377" i="1" a="1"/>
  <c r="CW377" i="1" s="1"/>
  <c r="CN377" i="1" a="1"/>
  <c r="CN377" i="1" s="1"/>
  <c r="DE376" i="1" a="1"/>
  <c r="DE376" i="1" s="1"/>
  <c r="CZ376" i="1" a="1"/>
  <c r="CZ376" i="1" s="1"/>
  <c r="CW376" i="1" a="1"/>
  <c r="CW376" i="1" s="1"/>
  <c r="CN376" i="1" a="1"/>
  <c r="CN376" i="1" s="1"/>
  <c r="DE375" i="1" a="1"/>
  <c r="DE375" i="1" s="1"/>
  <c r="CZ375" i="1" a="1"/>
  <c r="CZ375" i="1" s="1"/>
  <c r="CW375" i="1" a="1"/>
  <c r="CW375" i="1" s="1"/>
  <c r="CN375" i="1" a="1"/>
  <c r="CN375" i="1" s="1"/>
  <c r="DE374" i="1" a="1"/>
  <c r="DE374" i="1" s="1"/>
  <c r="CZ374" i="1" a="1"/>
  <c r="CZ374" i="1" s="1"/>
  <c r="CW374" i="1" a="1"/>
  <c r="CW374" i="1" s="1"/>
  <c r="CN374" i="1" a="1"/>
  <c r="CN374" i="1" s="1"/>
  <c r="DE373" i="1" a="1"/>
  <c r="DE373" i="1" s="1"/>
  <c r="CZ373" i="1" a="1"/>
  <c r="CZ373" i="1" s="1"/>
  <c r="CW373" i="1" a="1"/>
  <c r="CW373" i="1" s="1"/>
  <c r="CN373" i="1" a="1"/>
  <c r="CN373" i="1" s="1"/>
  <c r="DE372" i="1" a="1"/>
  <c r="DE372" i="1" s="1"/>
  <c r="CZ372" i="1" a="1"/>
  <c r="CZ372" i="1" s="1"/>
  <c r="CW372" i="1" a="1"/>
  <c r="CW372" i="1" s="1"/>
  <c r="CN372" i="1" a="1"/>
  <c r="CN372" i="1" s="1"/>
  <c r="DE371" i="1" a="1"/>
  <c r="DE371" i="1" s="1"/>
  <c r="CZ371" i="1" a="1"/>
  <c r="CZ371" i="1" s="1"/>
  <c r="CW371" i="1" a="1"/>
  <c r="CW371" i="1" s="1"/>
  <c r="CN371" i="1" a="1"/>
  <c r="CN371" i="1" s="1"/>
  <c r="DE370" i="1" a="1"/>
  <c r="DE370" i="1" s="1"/>
  <c r="CZ370" i="1" a="1"/>
  <c r="CZ370" i="1" s="1"/>
  <c r="CW370" i="1" a="1"/>
  <c r="CW370" i="1" s="1"/>
  <c r="CN370" i="1" a="1"/>
  <c r="CN370" i="1" s="1"/>
  <c r="DE369" i="1" a="1"/>
  <c r="DE369" i="1" s="1"/>
  <c r="CZ369" i="1" a="1"/>
  <c r="CZ369" i="1" s="1"/>
  <c r="CX369" i="1" a="1"/>
  <c r="CX369" i="1" s="1"/>
  <c r="CP369" i="1" a="1"/>
  <c r="CP369" i="1" s="1"/>
  <c r="CN369" i="1" a="1"/>
  <c r="CN369" i="1" s="1"/>
  <c r="DF368" i="1" a="1"/>
  <c r="DF368" i="1" s="1"/>
  <c r="DD368" i="1" a="1"/>
  <c r="DD368" i="1" s="1"/>
  <c r="DB368" i="1" a="1"/>
  <c r="DB368" i="1" s="1"/>
  <c r="CZ368" i="1" a="1"/>
  <c r="CZ368" i="1" s="1"/>
  <c r="CX368" i="1" a="1"/>
  <c r="CX368" i="1" s="1"/>
  <c r="CP368" i="1" a="1"/>
  <c r="CP368" i="1" s="1"/>
  <c r="CN368" i="1" a="1"/>
  <c r="CN368" i="1" s="1"/>
  <c r="DF367" i="1" a="1"/>
  <c r="DF367" i="1" s="1"/>
  <c r="DD367" i="1" a="1"/>
  <c r="DD367" i="1" s="1"/>
  <c r="DB367" i="1" a="1"/>
  <c r="DB367" i="1" s="1"/>
  <c r="CZ367" i="1" a="1"/>
  <c r="CZ367" i="1" s="1"/>
  <c r="CX367" i="1" a="1"/>
  <c r="CX367" i="1" s="1"/>
  <c r="CP367" i="1" a="1"/>
  <c r="CP367" i="1" s="1"/>
  <c r="CN367" i="1" a="1"/>
  <c r="CN367" i="1" s="1"/>
  <c r="DF366" i="1" a="1"/>
  <c r="DF366" i="1" s="1"/>
  <c r="DD366" i="1" a="1"/>
  <c r="DD366" i="1" s="1"/>
  <c r="DB366" i="1" a="1"/>
  <c r="DB366" i="1" s="1"/>
  <c r="CZ366" i="1" a="1"/>
  <c r="CZ366" i="1" s="1"/>
  <c r="CX366" i="1" a="1"/>
  <c r="CX366" i="1" s="1"/>
  <c r="CP366" i="1" a="1"/>
  <c r="CP366" i="1" s="1"/>
  <c r="CN366" i="1" a="1"/>
  <c r="CN366" i="1" s="1"/>
  <c r="DF365" i="1" a="1"/>
  <c r="DF365" i="1" s="1"/>
  <c r="DD365" i="1" a="1"/>
  <c r="DD365" i="1" s="1"/>
  <c r="DB365" i="1" a="1"/>
  <c r="DB365" i="1" s="1"/>
  <c r="CZ365" i="1" a="1"/>
  <c r="CZ365" i="1" s="1"/>
  <c r="CX365" i="1" a="1"/>
  <c r="CX365" i="1" s="1"/>
  <c r="CP365" i="1" a="1"/>
  <c r="CP365" i="1" s="1"/>
  <c r="CN365" i="1" a="1"/>
  <c r="CN365" i="1" s="1"/>
  <c r="DF364" i="1" a="1"/>
  <c r="DF364" i="1" s="1"/>
  <c r="DD364" i="1" a="1"/>
  <c r="DD364" i="1" s="1"/>
  <c r="DB364" i="1" a="1"/>
  <c r="DB364" i="1" s="1"/>
  <c r="CZ364" i="1" a="1"/>
  <c r="CZ364" i="1" s="1"/>
  <c r="CX364" i="1" a="1"/>
  <c r="CX364" i="1" s="1"/>
  <c r="CP364" i="1" a="1"/>
  <c r="CP364" i="1" s="1"/>
  <c r="CN364" i="1" a="1"/>
  <c r="CN364" i="1" s="1"/>
  <c r="DD401" i="1" a="1"/>
  <c r="DD401" i="1" s="1"/>
  <c r="DF400" i="1" a="1"/>
  <c r="DF400" i="1" s="1"/>
  <c r="CX400" i="1" a="1"/>
  <c r="CX400" i="1" s="1"/>
  <c r="CN400" i="1" a="1"/>
  <c r="CN400" i="1" s="1"/>
  <c r="CZ399" i="1" a="1"/>
  <c r="CZ399" i="1" s="1"/>
  <c r="CP399" i="1" a="1"/>
  <c r="CP399" i="1" s="1"/>
  <c r="DB398" i="1" a="1"/>
  <c r="DB398" i="1" s="1"/>
  <c r="CN398" i="1" a="1"/>
  <c r="CN398" i="1" s="1"/>
  <c r="DD397" i="1" a="1"/>
  <c r="DD397" i="1" s="1"/>
  <c r="CZ397" i="1" a="1"/>
  <c r="CZ397" i="1" s="1"/>
  <c r="CO397" i="1" a="1"/>
  <c r="CO397" i="1" s="1"/>
  <c r="DE396" i="1" a="1"/>
  <c r="DE396" i="1" s="1"/>
  <c r="DA396" i="1" a="1"/>
  <c r="DA396" i="1" s="1"/>
  <c r="CW396" i="1" a="1"/>
  <c r="CW396" i="1" s="1"/>
  <c r="CP396" i="1" a="1"/>
  <c r="CP396" i="1" s="1"/>
  <c r="DF395" i="1" a="1"/>
  <c r="DF395" i="1" s="1"/>
  <c r="DB395" i="1" a="1"/>
  <c r="DB395" i="1" s="1"/>
  <c r="CX395" i="1" a="1"/>
  <c r="CX395" i="1" s="1"/>
  <c r="CQ395" i="1"/>
  <c r="DC394" i="1" a="1"/>
  <c r="DC394" i="1" s="1"/>
  <c r="CY394" i="1" a="1"/>
  <c r="CY394" i="1" s="1"/>
  <c r="CN394" i="1" a="1"/>
  <c r="CN394" i="1" s="1"/>
  <c r="DD393" i="1" a="1"/>
  <c r="DD393" i="1" s="1"/>
  <c r="CZ393" i="1" a="1"/>
  <c r="CZ393" i="1" s="1"/>
  <c r="CO393" i="1" a="1"/>
  <c r="CO393" i="1" s="1"/>
  <c r="DE392" i="1" a="1"/>
  <c r="DE392" i="1" s="1"/>
  <c r="DA392" i="1" a="1"/>
  <c r="DA392" i="1" s="1"/>
  <c r="CW392" i="1" a="1"/>
  <c r="CW392" i="1" s="1"/>
  <c r="CP392" i="1" a="1"/>
  <c r="CP392" i="1" s="1"/>
  <c r="DF391" i="1" a="1"/>
  <c r="DF391" i="1" s="1"/>
  <c r="DB391" i="1" a="1"/>
  <c r="DB391" i="1" s="1"/>
  <c r="CX391" i="1" a="1"/>
  <c r="CX391" i="1" s="1"/>
  <c r="CQ391" i="1"/>
  <c r="DC390" i="1" a="1"/>
  <c r="DC390" i="1" s="1"/>
  <c r="CY390" i="1" a="1"/>
  <c r="CY390" i="1" s="1"/>
  <c r="CN390" i="1" a="1"/>
  <c r="CN390" i="1" s="1"/>
  <c r="DD389" i="1" a="1"/>
  <c r="DD389" i="1" s="1"/>
  <c r="CZ389" i="1" a="1"/>
  <c r="CZ389" i="1" s="1"/>
  <c r="CO389" i="1" a="1"/>
  <c r="CO389" i="1" s="1"/>
  <c r="DE388" i="1" a="1"/>
  <c r="DE388" i="1" s="1"/>
  <c r="DA388" i="1" a="1"/>
  <c r="DA388" i="1" s="1"/>
  <c r="CW388" i="1" a="1"/>
  <c r="CW388" i="1" s="1"/>
  <c r="CP388" i="1" a="1"/>
  <c r="CP388" i="1" s="1"/>
  <c r="DF387" i="1" a="1"/>
  <c r="DF387" i="1" s="1"/>
  <c r="DB387" i="1" a="1"/>
  <c r="DB387" i="1" s="1"/>
  <c r="CX387" i="1" a="1"/>
  <c r="CX387" i="1" s="1"/>
  <c r="CQ387" i="1"/>
  <c r="DB386" i="1" a="1"/>
  <c r="DB386" i="1" s="1"/>
  <c r="CY386" i="1" a="1"/>
  <c r="CY386" i="1" s="1"/>
  <c r="CP386" i="1" a="1"/>
  <c r="CP386" i="1" s="1"/>
  <c r="DB385" i="1" a="1"/>
  <c r="DB385" i="1" s="1"/>
  <c r="CY385" i="1" a="1"/>
  <c r="CY385" i="1" s="1"/>
  <c r="CP385" i="1" a="1"/>
  <c r="CP385" i="1" s="1"/>
  <c r="DB384" i="1" a="1"/>
  <c r="DB384" i="1" s="1"/>
  <c r="CY384" i="1" a="1"/>
  <c r="CY384" i="1" s="1"/>
  <c r="CP384" i="1" a="1"/>
  <c r="CP384" i="1" s="1"/>
  <c r="DB383" i="1" a="1"/>
  <c r="DB383" i="1" s="1"/>
  <c r="CY383" i="1" a="1"/>
  <c r="CY383" i="1" s="1"/>
  <c r="CP383" i="1" a="1"/>
  <c r="CP383" i="1" s="1"/>
  <c r="DB382" i="1" a="1"/>
  <c r="DB382" i="1" s="1"/>
  <c r="CY382" i="1" a="1"/>
  <c r="CY382" i="1" s="1"/>
  <c r="CP382" i="1" a="1"/>
  <c r="CP382" i="1" s="1"/>
  <c r="DB381" i="1" a="1"/>
  <c r="DB381" i="1" s="1"/>
  <c r="CY381" i="1" a="1"/>
  <c r="CY381" i="1" s="1"/>
  <c r="CP381" i="1" a="1"/>
  <c r="CP381" i="1" s="1"/>
  <c r="DB380" i="1" a="1"/>
  <c r="DB380" i="1" s="1"/>
  <c r="CY380" i="1" a="1"/>
  <c r="CY380" i="1" s="1"/>
  <c r="CP380" i="1" a="1"/>
  <c r="CP380" i="1" s="1"/>
  <c r="DB379" i="1" a="1"/>
  <c r="DB379" i="1" s="1"/>
  <c r="CY379" i="1" a="1"/>
  <c r="CY379" i="1" s="1"/>
  <c r="CP379" i="1" a="1"/>
  <c r="CP379" i="1" s="1"/>
  <c r="DB378" i="1" a="1"/>
  <c r="DB378" i="1" s="1"/>
  <c r="CY378" i="1" a="1"/>
  <c r="CY378" i="1" s="1"/>
  <c r="CP378" i="1" a="1"/>
  <c r="CP378" i="1" s="1"/>
  <c r="DB377" i="1" a="1"/>
  <c r="DB377" i="1" s="1"/>
  <c r="CY377" i="1" a="1"/>
  <c r="CY377" i="1" s="1"/>
  <c r="CP377" i="1" a="1"/>
  <c r="CP377" i="1" s="1"/>
  <c r="DB376" i="1" a="1"/>
  <c r="DB376" i="1" s="1"/>
  <c r="CY376" i="1" a="1"/>
  <c r="CY376" i="1" s="1"/>
  <c r="CP376" i="1" a="1"/>
  <c r="CP376" i="1" s="1"/>
  <c r="DB375" i="1" a="1"/>
  <c r="DB375" i="1" s="1"/>
  <c r="CY375" i="1" a="1"/>
  <c r="CY375" i="1" s="1"/>
  <c r="CP375" i="1" a="1"/>
  <c r="CP375" i="1" s="1"/>
  <c r="DB374" i="1" a="1"/>
  <c r="DB374" i="1" s="1"/>
  <c r="CY374" i="1" a="1"/>
  <c r="CY374" i="1" s="1"/>
  <c r="CP374" i="1" a="1"/>
  <c r="CP374" i="1" s="1"/>
  <c r="DB373" i="1" a="1"/>
  <c r="DB373" i="1" s="1"/>
  <c r="CY373" i="1" a="1"/>
  <c r="CY373" i="1" s="1"/>
  <c r="CP373" i="1" a="1"/>
  <c r="CP373" i="1" s="1"/>
  <c r="DB372" i="1" a="1"/>
  <c r="DB372" i="1" s="1"/>
  <c r="CY372" i="1" a="1"/>
  <c r="CY372" i="1" s="1"/>
  <c r="CP372" i="1" a="1"/>
  <c r="CP372" i="1" s="1"/>
  <c r="DB371" i="1" a="1"/>
  <c r="DB371" i="1" s="1"/>
  <c r="CY371" i="1" a="1"/>
  <c r="CY371" i="1" s="1"/>
  <c r="CP371" i="1" a="1"/>
  <c r="CP371" i="1" s="1"/>
  <c r="DB370" i="1" a="1"/>
  <c r="DB370" i="1" s="1"/>
  <c r="CY370" i="1" a="1"/>
  <c r="CY370" i="1" s="1"/>
  <c r="CP370" i="1" a="1"/>
  <c r="CP370" i="1" s="1"/>
  <c r="DB369" i="1" a="1"/>
  <c r="DB369" i="1" s="1"/>
  <c r="CR369" i="1"/>
  <c r="CR368" i="1"/>
  <c r="CR367" i="1"/>
  <c r="CR366" i="1"/>
  <c r="CR365" i="1"/>
  <c r="CR364" i="1"/>
  <c r="CR363" i="1"/>
  <c r="CR362" i="1"/>
  <c r="CR361" i="1"/>
  <c r="CR360" i="1"/>
  <c r="CR359" i="1"/>
  <c r="CR358" i="1"/>
  <c r="CR357" i="1"/>
  <c r="CR356" i="1"/>
  <c r="CR355" i="1"/>
  <c r="CR354" i="1"/>
  <c r="CR353" i="1"/>
  <c r="CR352" i="1"/>
  <c r="CR351" i="1"/>
  <c r="CR350" i="1"/>
  <c r="CR349" i="1"/>
  <c r="CR348" i="1"/>
  <c r="CR347" i="1"/>
  <c r="CR346" i="1"/>
  <c r="CR345" i="1"/>
  <c r="CR344" i="1"/>
  <c r="CR343" i="1"/>
  <c r="CR342" i="1"/>
  <c r="CR341" i="1"/>
  <c r="CR340" i="1"/>
  <c r="CR339" i="1"/>
  <c r="CR338" i="1"/>
  <c r="CR337" i="1"/>
  <c r="CR336" i="1"/>
  <c r="CR335" i="1"/>
  <c r="CR334" i="1"/>
  <c r="CR333" i="1"/>
  <c r="CR332" i="1"/>
  <c r="CR331" i="1"/>
  <c r="CR330" i="1"/>
  <c r="CR329" i="1"/>
  <c r="CR328" i="1"/>
  <c r="CR327" i="1"/>
  <c r="CR326" i="1"/>
  <c r="CR325" i="1"/>
  <c r="CR324" i="1"/>
  <c r="CR323" i="1"/>
  <c r="CR322" i="1"/>
  <c r="CR321" i="1"/>
  <c r="CR320" i="1"/>
  <c r="CR319" i="1"/>
  <c r="CR318" i="1"/>
  <c r="CR317" i="1"/>
  <c r="CR316" i="1"/>
  <c r="CR315" i="1"/>
  <c r="CR314" i="1"/>
  <c r="CR313" i="1"/>
  <c r="CR312" i="1"/>
  <c r="CR311" i="1"/>
  <c r="CR310" i="1"/>
  <c r="CR309" i="1"/>
  <c r="CR308" i="1"/>
  <c r="CR307" i="1"/>
  <c r="CR306" i="1"/>
  <c r="CR305" i="1"/>
  <c r="CR304" i="1"/>
  <c r="CR303" i="1"/>
  <c r="CR302" i="1"/>
  <c r="CP402" i="1" a="1"/>
  <c r="CP402" i="1" s="1"/>
  <c r="DB401" i="1" a="1"/>
  <c r="DB401" i="1" s="1"/>
  <c r="DD400" i="1" a="1"/>
  <c r="DD400" i="1" s="1"/>
  <c r="DF399" i="1" a="1"/>
  <c r="DF399" i="1" s="1"/>
  <c r="CX399" i="1" a="1"/>
  <c r="CX399" i="1" s="1"/>
  <c r="CN399" i="1" a="1"/>
  <c r="CN399" i="1" s="1"/>
  <c r="CZ398" i="1" a="1"/>
  <c r="CZ398" i="1" s="1"/>
  <c r="CQ398" i="1"/>
  <c r="DC397" i="1" a="1"/>
  <c r="DC397" i="1" s="1"/>
  <c r="CY397" i="1" a="1"/>
  <c r="CY397" i="1" s="1"/>
  <c r="CN397" i="1" a="1"/>
  <c r="CN397" i="1" s="1"/>
  <c r="DD396" i="1" a="1"/>
  <c r="DD396" i="1" s="1"/>
  <c r="CZ396" i="1" a="1"/>
  <c r="CZ396" i="1" s="1"/>
  <c r="CO396" i="1" a="1"/>
  <c r="CO396" i="1" s="1"/>
  <c r="DE395" i="1" a="1"/>
  <c r="DE395" i="1" s="1"/>
  <c r="DA395" i="1" a="1"/>
  <c r="DA395" i="1" s="1"/>
  <c r="CW395" i="1" a="1"/>
  <c r="CW395" i="1" s="1"/>
  <c r="CP395" i="1" a="1"/>
  <c r="CP395" i="1" s="1"/>
  <c r="DF394" i="1" a="1"/>
  <c r="DF394" i="1" s="1"/>
  <c r="DB394" i="1" a="1"/>
  <c r="DB394" i="1" s="1"/>
  <c r="CX394" i="1" a="1"/>
  <c r="CX394" i="1" s="1"/>
  <c r="CQ394" i="1"/>
  <c r="DC393" i="1" a="1"/>
  <c r="DC393" i="1" s="1"/>
  <c r="CY393" i="1" a="1"/>
  <c r="CY393" i="1" s="1"/>
  <c r="CN393" i="1" a="1"/>
  <c r="CN393" i="1" s="1"/>
  <c r="DD392" i="1" a="1"/>
  <c r="DD392" i="1" s="1"/>
  <c r="CZ392" i="1" a="1"/>
  <c r="CZ392" i="1" s="1"/>
  <c r="CO392" i="1" a="1"/>
  <c r="CO392" i="1" s="1"/>
  <c r="DE391" i="1" a="1"/>
  <c r="DE391" i="1" s="1"/>
  <c r="DA391" i="1" a="1"/>
  <c r="DA391" i="1" s="1"/>
  <c r="CW391" i="1" a="1"/>
  <c r="CW391" i="1" s="1"/>
  <c r="DG391" i="1" s="1"/>
  <c r="CP391" i="1" a="1"/>
  <c r="CP391" i="1" s="1"/>
  <c r="DF390" i="1" a="1"/>
  <c r="DF390" i="1" s="1"/>
  <c r="DB390" i="1" a="1"/>
  <c r="DB390" i="1" s="1"/>
  <c r="CX390" i="1" a="1"/>
  <c r="CX390" i="1" s="1"/>
  <c r="CQ390" i="1"/>
  <c r="DC389" i="1" a="1"/>
  <c r="DC389" i="1" s="1"/>
  <c r="CY389" i="1" a="1"/>
  <c r="CY389" i="1" s="1"/>
  <c r="CN389" i="1" a="1"/>
  <c r="CN389" i="1" s="1"/>
  <c r="DD388" i="1" a="1"/>
  <c r="DD388" i="1" s="1"/>
  <c r="CZ388" i="1" a="1"/>
  <c r="CZ388" i="1" s="1"/>
  <c r="CO388" i="1" a="1"/>
  <c r="CO388" i="1" s="1"/>
  <c r="DE387" i="1" a="1"/>
  <c r="DE387" i="1" s="1"/>
  <c r="DA387" i="1" a="1"/>
  <c r="DA387" i="1" s="1"/>
  <c r="CW387" i="1" a="1"/>
  <c r="CW387" i="1" s="1"/>
  <c r="CP387" i="1" a="1"/>
  <c r="CP387" i="1" s="1"/>
  <c r="DD386" i="1" a="1"/>
  <c r="DD386" i="1" s="1"/>
  <c r="DA386" i="1" a="1"/>
  <c r="DA386" i="1" s="1"/>
  <c r="CO386" i="1" a="1"/>
  <c r="CO386" i="1" s="1"/>
  <c r="DD385" i="1" a="1"/>
  <c r="DD385" i="1" s="1"/>
  <c r="DA385" i="1" a="1"/>
  <c r="DA385" i="1" s="1"/>
  <c r="CO385" i="1" a="1"/>
  <c r="CO385" i="1" s="1"/>
  <c r="DD384" i="1" a="1"/>
  <c r="DD384" i="1" s="1"/>
  <c r="DA384" i="1" a="1"/>
  <c r="DA384" i="1" s="1"/>
  <c r="CO384" i="1" a="1"/>
  <c r="CO384" i="1" s="1"/>
  <c r="DD383" i="1" a="1"/>
  <c r="DD383" i="1" s="1"/>
  <c r="DA383" i="1" a="1"/>
  <c r="DA383" i="1" s="1"/>
  <c r="CO383" i="1" a="1"/>
  <c r="CO383" i="1" s="1"/>
  <c r="DD382" i="1" a="1"/>
  <c r="DD382" i="1" s="1"/>
  <c r="DA382" i="1" a="1"/>
  <c r="DA382" i="1" s="1"/>
  <c r="CO382" i="1" a="1"/>
  <c r="CO382" i="1" s="1"/>
  <c r="DD381" i="1" a="1"/>
  <c r="DD381" i="1" s="1"/>
  <c r="DA381" i="1" a="1"/>
  <c r="DA381" i="1" s="1"/>
  <c r="CO381" i="1" a="1"/>
  <c r="CO381" i="1" s="1"/>
  <c r="DD380" i="1" a="1"/>
  <c r="DD380" i="1" s="1"/>
  <c r="DA380" i="1" a="1"/>
  <c r="DA380" i="1" s="1"/>
  <c r="CO380" i="1" a="1"/>
  <c r="CO380" i="1" s="1"/>
  <c r="DD379" i="1" a="1"/>
  <c r="DD379" i="1" s="1"/>
  <c r="DA379" i="1" a="1"/>
  <c r="DA379" i="1" s="1"/>
  <c r="CO379" i="1" a="1"/>
  <c r="CO379" i="1" s="1"/>
  <c r="DD378" i="1" a="1"/>
  <c r="DD378" i="1" s="1"/>
  <c r="DA378" i="1" a="1"/>
  <c r="DA378" i="1" s="1"/>
  <c r="CO378" i="1" a="1"/>
  <c r="CO378" i="1" s="1"/>
  <c r="DD377" i="1" a="1"/>
  <c r="DD377" i="1" s="1"/>
  <c r="DA377" i="1" a="1"/>
  <c r="DA377" i="1" s="1"/>
  <c r="CO377" i="1" a="1"/>
  <c r="CO377" i="1" s="1"/>
  <c r="DD376" i="1" a="1"/>
  <c r="DD376" i="1" s="1"/>
  <c r="DA376" i="1" a="1"/>
  <c r="DA376" i="1" s="1"/>
  <c r="CO376" i="1" a="1"/>
  <c r="CO376" i="1" s="1"/>
  <c r="DD375" i="1" a="1"/>
  <c r="DD375" i="1" s="1"/>
  <c r="DA375" i="1" a="1"/>
  <c r="DA375" i="1" s="1"/>
  <c r="CO375" i="1" a="1"/>
  <c r="CO375" i="1" s="1"/>
  <c r="DD374" i="1" a="1"/>
  <c r="DD374" i="1" s="1"/>
  <c r="DA374" i="1" a="1"/>
  <c r="DA374" i="1" s="1"/>
  <c r="CO374" i="1" a="1"/>
  <c r="CO374" i="1" s="1"/>
  <c r="DD373" i="1" a="1"/>
  <c r="DD373" i="1" s="1"/>
  <c r="DA373" i="1" a="1"/>
  <c r="DA373" i="1" s="1"/>
  <c r="CO373" i="1" a="1"/>
  <c r="CO373" i="1" s="1"/>
  <c r="DD372" i="1" a="1"/>
  <c r="DD372" i="1" s="1"/>
  <c r="DA372" i="1" a="1"/>
  <c r="DA372" i="1" s="1"/>
  <c r="CO372" i="1" a="1"/>
  <c r="CO372" i="1" s="1"/>
  <c r="DD371" i="1" a="1"/>
  <c r="DD371" i="1" s="1"/>
  <c r="DA371" i="1" a="1"/>
  <c r="DA371" i="1" s="1"/>
  <c r="CO371" i="1" a="1"/>
  <c r="CO371" i="1" s="1"/>
  <c r="DD370" i="1" a="1"/>
  <c r="DD370" i="1" s="1"/>
  <c r="DA370" i="1" a="1"/>
  <c r="DA370" i="1" s="1"/>
  <c r="CO370" i="1" a="1"/>
  <c r="CO370" i="1" s="1"/>
  <c r="DD369" i="1" a="1"/>
  <c r="DD369" i="1" s="1"/>
  <c r="DA369" i="1" a="1"/>
  <c r="DA369" i="1" s="1"/>
  <c r="CY369" i="1" a="1"/>
  <c r="CY369" i="1" s="1"/>
  <c r="CW369" i="1" a="1"/>
  <c r="CW369" i="1" s="1"/>
  <c r="CQ369" i="1"/>
  <c r="CO369" i="1" a="1"/>
  <c r="CO369" i="1" s="1"/>
  <c r="DE368" i="1" a="1"/>
  <c r="DE368" i="1" s="1"/>
  <c r="DC368" i="1" a="1"/>
  <c r="DC368" i="1" s="1"/>
  <c r="DA368" i="1" a="1"/>
  <c r="DA368" i="1" s="1"/>
  <c r="CY368" i="1" a="1"/>
  <c r="CY368" i="1" s="1"/>
  <c r="CW368" i="1" a="1"/>
  <c r="CW368" i="1" s="1"/>
  <c r="CQ368" i="1"/>
  <c r="CO368" i="1" a="1"/>
  <c r="CO368" i="1" s="1"/>
  <c r="DE367" i="1" a="1"/>
  <c r="DE367" i="1" s="1"/>
  <c r="DC367" i="1" a="1"/>
  <c r="DC367" i="1" s="1"/>
  <c r="DA367" i="1" a="1"/>
  <c r="DA367" i="1" s="1"/>
  <c r="CY367" i="1" a="1"/>
  <c r="CY367" i="1" s="1"/>
  <c r="CW367" i="1" a="1"/>
  <c r="CW367" i="1" s="1"/>
  <c r="DG367" i="1" s="1"/>
  <c r="CQ367" i="1"/>
  <c r="CO367" i="1" a="1"/>
  <c r="CO367" i="1" s="1"/>
  <c r="DE366" i="1" a="1"/>
  <c r="DE366" i="1" s="1"/>
  <c r="DC366" i="1" a="1"/>
  <c r="DC366" i="1" s="1"/>
  <c r="DA366" i="1" a="1"/>
  <c r="DA366" i="1" s="1"/>
  <c r="CY366" i="1" a="1"/>
  <c r="CY366" i="1" s="1"/>
  <c r="CW366" i="1" a="1"/>
  <c r="CW366" i="1" s="1"/>
  <c r="CQ366" i="1"/>
  <c r="CO366" i="1" a="1"/>
  <c r="CO366" i="1" s="1"/>
  <c r="DE365" i="1" a="1"/>
  <c r="DE365" i="1" s="1"/>
  <c r="DC365" i="1" a="1"/>
  <c r="DC365" i="1" s="1"/>
  <c r="DA365" i="1" a="1"/>
  <c r="DA365" i="1" s="1"/>
  <c r="CY365" i="1" a="1"/>
  <c r="CY365" i="1" s="1"/>
  <c r="CW365" i="1" a="1"/>
  <c r="CW365" i="1" s="1"/>
  <c r="CQ365" i="1"/>
  <c r="CO365" i="1" a="1"/>
  <c r="CO365" i="1" s="1"/>
  <c r="DE364" i="1" a="1"/>
  <c r="DE364" i="1" s="1"/>
  <c r="DC364" i="1" a="1"/>
  <c r="DC364" i="1" s="1"/>
  <c r="DA364" i="1" a="1"/>
  <c r="DA364" i="1" s="1"/>
  <c r="CY364" i="1" a="1"/>
  <c r="CY364" i="1" s="1"/>
  <c r="CW364" i="1" a="1"/>
  <c r="CW364" i="1" s="1"/>
  <c r="CQ364" i="1"/>
  <c r="CO364" i="1" a="1"/>
  <c r="CO364" i="1" s="1"/>
  <c r="DE363" i="1" a="1"/>
  <c r="DE363" i="1" s="1"/>
  <c r="DC363" i="1" a="1"/>
  <c r="DC363" i="1" s="1"/>
  <c r="DA363" i="1" a="1"/>
  <c r="DA363" i="1" s="1"/>
  <c r="CY363" i="1" a="1"/>
  <c r="CY363" i="1" s="1"/>
  <c r="CW363" i="1" a="1"/>
  <c r="CW363" i="1" s="1"/>
  <c r="CQ363" i="1"/>
  <c r="CO363" i="1" a="1"/>
  <c r="CO363" i="1" s="1"/>
  <c r="DE362" i="1" a="1"/>
  <c r="DE362" i="1" s="1"/>
  <c r="DC362" i="1" a="1"/>
  <c r="DC362" i="1" s="1"/>
  <c r="DA362" i="1" a="1"/>
  <c r="DA362" i="1" s="1"/>
  <c r="CY362" i="1" a="1"/>
  <c r="CY362" i="1" s="1"/>
  <c r="CW362" i="1" a="1"/>
  <c r="CW362" i="1" s="1"/>
  <c r="CQ362" i="1"/>
  <c r="CO362" i="1" a="1"/>
  <c r="CO362" i="1" s="1"/>
  <c r="DE361" i="1" a="1"/>
  <c r="DE361" i="1" s="1"/>
  <c r="DC361" i="1" a="1"/>
  <c r="DC361" i="1" s="1"/>
  <c r="DA361" i="1" a="1"/>
  <c r="DA361" i="1" s="1"/>
  <c r="CY361" i="1" a="1"/>
  <c r="CY361" i="1" s="1"/>
  <c r="CW361" i="1" a="1"/>
  <c r="CW361" i="1" s="1"/>
  <c r="CQ361" i="1"/>
  <c r="CO361" i="1" a="1"/>
  <c r="CO361" i="1" s="1"/>
  <c r="DE360" i="1" a="1"/>
  <c r="DE360" i="1" s="1"/>
  <c r="DC360" i="1" a="1"/>
  <c r="DC360" i="1" s="1"/>
  <c r="DA360" i="1" a="1"/>
  <c r="DA360" i="1" s="1"/>
  <c r="CY360" i="1" a="1"/>
  <c r="CY360" i="1" s="1"/>
  <c r="CW360" i="1" a="1"/>
  <c r="CW360" i="1" s="1"/>
  <c r="CQ360" i="1"/>
  <c r="CO360" i="1" a="1"/>
  <c r="CO360" i="1" s="1"/>
  <c r="DE359" i="1" a="1"/>
  <c r="DE359" i="1" s="1"/>
  <c r="DC359" i="1" a="1"/>
  <c r="DC359" i="1" s="1"/>
  <c r="DA359" i="1" a="1"/>
  <c r="DA359" i="1" s="1"/>
  <c r="CY359" i="1" a="1"/>
  <c r="CY359" i="1" s="1"/>
  <c r="CW359" i="1" a="1"/>
  <c r="CW359" i="1" s="1"/>
  <c r="CQ359" i="1"/>
  <c r="CO359" i="1" a="1"/>
  <c r="CO359" i="1" s="1"/>
  <c r="DE358" i="1" a="1"/>
  <c r="DE358" i="1" s="1"/>
  <c r="DC358" i="1" a="1"/>
  <c r="DC358" i="1" s="1"/>
  <c r="DA358" i="1" a="1"/>
  <c r="DA358" i="1" s="1"/>
  <c r="CY358" i="1" a="1"/>
  <c r="CY358" i="1" s="1"/>
  <c r="CW358" i="1" a="1"/>
  <c r="CW358" i="1" s="1"/>
  <c r="CQ358" i="1"/>
  <c r="CO358" i="1" a="1"/>
  <c r="CO358" i="1" s="1"/>
  <c r="DE357" i="1" a="1"/>
  <c r="DE357" i="1" s="1"/>
  <c r="DC357" i="1" a="1"/>
  <c r="DC357" i="1" s="1"/>
  <c r="DA357" i="1" a="1"/>
  <c r="DA357" i="1" s="1"/>
  <c r="CY357" i="1" a="1"/>
  <c r="CY357" i="1" s="1"/>
  <c r="CW357" i="1" a="1"/>
  <c r="CW357" i="1" s="1"/>
  <c r="CQ357" i="1"/>
  <c r="CO357" i="1" a="1"/>
  <c r="CO357" i="1" s="1"/>
  <c r="DE356" i="1" a="1"/>
  <c r="DE356" i="1" s="1"/>
  <c r="DC356" i="1" a="1"/>
  <c r="DC356" i="1" s="1"/>
  <c r="DA356" i="1" a="1"/>
  <c r="DA356" i="1" s="1"/>
  <c r="CY356" i="1" a="1"/>
  <c r="CY356" i="1" s="1"/>
  <c r="CW356" i="1" a="1"/>
  <c r="CW356" i="1" s="1"/>
  <c r="CQ356" i="1"/>
  <c r="CO356" i="1" a="1"/>
  <c r="CO356" i="1" s="1"/>
  <c r="DE355" i="1" a="1"/>
  <c r="DE355" i="1" s="1"/>
  <c r="DC355" i="1" a="1"/>
  <c r="DC355" i="1" s="1"/>
  <c r="DA355" i="1" a="1"/>
  <c r="DA355" i="1" s="1"/>
  <c r="CY355" i="1" a="1"/>
  <c r="CY355" i="1" s="1"/>
  <c r="CX402" i="1" a="1"/>
  <c r="CX402" i="1" s="1"/>
  <c r="CN402" i="1" a="1"/>
  <c r="CN402" i="1" s="1"/>
  <c r="CZ401" i="1" a="1"/>
  <c r="CZ401" i="1" s="1"/>
  <c r="CP401" i="1" a="1"/>
  <c r="CP401" i="1" s="1"/>
  <c r="DB400" i="1" a="1"/>
  <c r="DB400" i="1" s="1"/>
  <c r="DH400" i="1" s="1"/>
  <c r="DD399" i="1" a="1"/>
  <c r="DD399" i="1" s="1"/>
  <c r="DF398" i="1" a="1"/>
  <c r="DF398" i="1" s="1"/>
  <c r="CX398" i="1" a="1"/>
  <c r="CX398" i="1" s="1"/>
  <c r="CP398" i="1" a="1"/>
  <c r="CP398" i="1" s="1"/>
  <c r="DF397" i="1" a="1"/>
  <c r="DF397" i="1" s="1"/>
  <c r="DB397" i="1" a="1"/>
  <c r="DB397" i="1" s="1"/>
  <c r="CX397" i="1" a="1"/>
  <c r="CX397" i="1" s="1"/>
  <c r="CQ397" i="1"/>
  <c r="DC396" i="1" a="1"/>
  <c r="DC396" i="1" s="1"/>
  <c r="CY396" i="1" a="1"/>
  <c r="CY396" i="1" s="1"/>
  <c r="CN396" i="1" a="1"/>
  <c r="CN396" i="1" s="1"/>
  <c r="DD395" i="1" a="1"/>
  <c r="DD395" i="1" s="1"/>
  <c r="CZ395" i="1" a="1"/>
  <c r="CZ395" i="1" s="1"/>
  <c r="CO395" i="1" a="1"/>
  <c r="CO395" i="1" s="1"/>
  <c r="DE394" i="1" a="1"/>
  <c r="DE394" i="1" s="1"/>
  <c r="DA394" i="1" a="1"/>
  <c r="DA394" i="1" s="1"/>
  <c r="CW394" i="1" a="1"/>
  <c r="CW394" i="1" s="1"/>
  <c r="CP394" i="1" a="1"/>
  <c r="CP394" i="1" s="1"/>
  <c r="DF393" i="1" a="1"/>
  <c r="DF393" i="1" s="1"/>
  <c r="DB393" i="1" a="1"/>
  <c r="DB393" i="1" s="1"/>
  <c r="CX393" i="1" a="1"/>
  <c r="CX393" i="1" s="1"/>
  <c r="CQ393" i="1"/>
  <c r="DC392" i="1" a="1"/>
  <c r="DC392" i="1" s="1"/>
  <c r="CY392" i="1" a="1"/>
  <c r="CY392" i="1" s="1"/>
  <c r="CN392" i="1" a="1"/>
  <c r="CN392" i="1" s="1"/>
  <c r="CS392" i="1" s="1"/>
  <c r="DD391" i="1" a="1"/>
  <c r="DD391" i="1" s="1"/>
  <c r="CZ391" i="1" a="1"/>
  <c r="CZ391" i="1" s="1"/>
  <c r="CO391" i="1" a="1"/>
  <c r="CO391" i="1" s="1"/>
  <c r="DE390" i="1" a="1"/>
  <c r="DE390" i="1" s="1"/>
  <c r="DA390" i="1" a="1"/>
  <c r="DA390" i="1" s="1"/>
  <c r="CW390" i="1" a="1"/>
  <c r="CW390" i="1" s="1"/>
  <c r="CP390" i="1" a="1"/>
  <c r="CP390" i="1" s="1"/>
  <c r="DF389" i="1" a="1"/>
  <c r="DF389" i="1" s="1"/>
  <c r="DB389" i="1" a="1"/>
  <c r="DB389" i="1" s="1"/>
  <c r="CX389" i="1" a="1"/>
  <c r="CX389" i="1" s="1"/>
  <c r="CQ389" i="1"/>
  <c r="DC388" i="1" a="1"/>
  <c r="DC388" i="1" s="1"/>
  <c r="CY388" i="1" a="1"/>
  <c r="CY388" i="1" s="1"/>
  <c r="CN388" i="1" a="1"/>
  <c r="CN388" i="1" s="1"/>
  <c r="DD387" i="1" a="1"/>
  <c r="DD387" i="1" s="1"/>
  <c r="CZ387" i="1" a="1"/>
  <c r="CZ387" i="1" s="1"/>
  <c r="CO387" i="1" a="1"/>
  <c r="CO387" i="1" s="1"/>
  <c r="DF386" i="1" a="1"/>
  <c r="DF386" i="1" s="1"/>
  <c r="DC386" i="1" a="1"/>
  <c r="DC386" i="1" s="1"/>
  <c r="CX386" i="1" a="1"/>
  <c r="CX386" i="1" s="1"/>
  <c r="CQ386" i="1"/>
  <c r="DF385" i="1" a="1"/>
  <c r="DF385" i="1" s="1"/>
  <c r="DC385" i="1" a="1"/>
  <c r="DC385" i="1" s="1"/>
  <c r="CX385" i="1" a="1"/>
  <c r="CX385" i="1" s="1"/>
  <c r="CQ385" i="1"/>
  <c r="DF384" i="1" a="1"/>
  <c r="DF384" i="1" s="1"/>
  <c r="DC384" i="1" a="1"/>
  <c r="DC384" i="1" s="1"/>
  <c r="CX384" i="1" a="1"/>
  <c r="CX384" i="1" s="1"/>
  <c r="CQ384" i="1"/>
  <c r="DF383" i="1" a="1"/>
  <c r="DF383" i="1" s="1"/>
  <c r="DC383" i="1" a="1"/>
  <c r="DC383" i="1" s="1"/>
  <c r="CX383" i="1" a="1"/>
  <c r="CX383" i="1" s="1"/>
  <c r="CQ383" i="1"/>
  <c r="DF382" i="1" a="1"/>
  <c r="DF382" i="1" s="1"/>
  <c r="DC382" i="1" a="1"/>
  <c r="DC382" i="1" s="1"/>
  <c r="CX382" i="1" a="1"/>
  <c r="CX382" i="1" s="1"/>
  <c r="CQ382" i="1"/>
  <c r="DF381" i="1" a="1"/>
  <c r="DF381" i="1" s="1"/>
  <c r="DC381" i="1" a="1"/>
  <c r="DC381" i="1" s="1"/>
  <c r="CX381" i="1" a="1"/>
  <c r="CX381" i="1" s="1"/>
  <c r="CQ381" i="1"/>
  <c r="DF380" i="1" a="1"/>
  <c r="DF380" i="1" s="1"/>
  <c r="DC380" i="1" a="1"/>
  <c r="DC380" i="1" s="1"/>
  <c r="CX380" i="1" a="1"/>
  <c r="CX380" i="1" s="1"/>
  <c r="CQ380" i="1"/>
  <c r="DF379" i="1" a="1"/>
  <c r="DF379" i="1" s="1"/>
  <c r="DC379" i="1" a="1"/>
  <c r="DC379" i="1" s="1"/>
  <c r="CX379" i="1" a="1"/>
  <c r="CX379" i="1" s="1"/>
  <c r="CQ379" i="1"/>
  <c r="DF378" i="1" a="1"/>
  <c r="DF378" i="1" s="1"/>
  <c r="DC378" i="1" a="1"/>
  <c r="DC378" i="1" s="1"/>
  <c r="CX378" i="1" a="1"/>
  <c r="CX378" i="1" s="1"/>
  <c r="CQ378" i="1"/>
  <c r="DF377" i="1" a="1"/>
  <c r="DF377" i="1" s="1"/>
  <c r="DC377" i="1" a="1"/>
  <c r="DC377" i="1" s="1"/>
  <c r="CX377" i="1" a="1"/>
  <c r="CX377" i="1" s="1"/>
  <c r="CQ377" i="1"/>
  <c r="DF376" i="1" a="1"/>
  <c r="DF376" i="1" s="1"/>
  <c r="DC376" i="1" a="1"/>
  <c r="DC376" i="1" s="1"/>
  <c r="CX376" i="1" a="1"/>
  <c r="CX376" i="1" s="1"/>
  <c r="CQ376" i="1"/>
  <c r="DF375" i="1" a="1"/>
  <c r="DF375" i="1" s="1"/>
  <c r="DC375" i="1" a="1"/>
  <c r="DC375" i="1" s="1"/>
  <c r="CX375" i="1" a="1"/>
  <c r="CX375" i="1" s="1"/>
  <c r="CQ375" i="1"/>
  <c r="DF374" i="1" a="1"/>
  <c r="DF374" i="1" s="1"/>
  <c r="DC374" i="1" a="1"/>
  <c r="DC374" i="1" s="1"/>
  <c r="CX374" i="1" a="1"/>
  <c r="CX374" i="1" s="1"/>
  <c r="CQ374" i="1"/>
  <c r="DF373" i="1" a="1"/>
  <c r="DF373" i="1" s="1"/>
  <c r="DC373" i="1" a="1"/>
  <c r="DC373" i="1" s="1"/>
  <c r="CX373" i="1" a="1"/>
  <c r="CX373" i="1" s="1"/>
  <c r="CQ373" i="1"/>
  <c r="DF372" i="1" a="1"/>
  <c r="DF372" i="1" s="1"/>
  <c r="DC372" i="1" a="1"/>
  <c r="DC372" i="1" s="1"/>
  <c r="CX372" i="1" a="1"/>
  <c r="CX372" i="1" s="1"/>
  <c r="CQ372" i="1"/>
  <c r="DF371" i="1" a="1"/>
  <c r="DF371" i="1" s="1"/>
  <c r="DC371" i="1" a="1"/>
  <c r="DC371" i="1" s="1"/>
  <c r="CX371" i="1" a="1"/>
  <c r="CX371" i="1" s="1"/>
  <c r="CQ371" i="1"/>
  <c r="DF370" i="1" a="1"/>
  <c r="DF370" i="1" s="1"/>
  <c r="DC370" i="1" a="1"/>
  <c r="DC370" i="1" s="1"/>
  <c r="CX370" i="1" a="1"/>
  <c r="CX370" i="1" s="1"/>
  <c r="CQ370" i="1"/>
  <c r="DF369" i="1" a="1"/>
  <c r="DF369" i="1" s="1"/>
  <c r="DC369" i="1" a="1"/>
  <c r="DC369" i="1" s="1"/>
  <c r="DB363" i="1" a="1"/>
  <c r="DB363" i="1" s="1"/>
  <c r="DD362" i="1" a="1"/>
  <c r="DD362" i="1" s="1"/>
  <c r="DF361" i="1" a="1"/>
  <c r="DF361" i="1" s="1"/>
  <c r="CX361" i="1" a="1"/>
  <c r="CX361" i="1" s="1"/>
  <c r="CN361" i="1" a="1"/>
  <c r="CN361" i="1" s="1"/>
  <c r="CZ360" i="1" a="1"/>
  <c r="CZ360" i="1" s="1"/>
  <c r="CP360" i="1" a="1"/>
  <c r="CP360" i="1" s="1"/>
  <c r="DB359" i="1" a="1"/>
  <c r="DB359" i="1" s="1"/>
  <c r="DD358" i="1" a="1"/>
  <c r="DD358" i="1" s="1"/>
  <c r="DF357" i="1" a="1"/>
  <c r="DF357" i="1" s="1"/>
  <c r="CX357" i="1" a="1"/>
  <c r="CX357" i="1" s="1"/>
  <c r="CN357" i="1" a="1"/>
  <c r="CN357" i="1" s="1"/>
  <c r="CZ356" i="1" a="1"/>
  <c r="CZ356" i="1" s="1"/>
  <c r="CP356" i="1" a="1"/>
  <c r="CP356" i="1" s="1"/>
  <c r="DB355" i="1" a="1"/>
  <c r="DB355" i="1" s="1"/>
  <c r="CO355" i="1" a="1"/>
  <c r="CO355" i="1" s="1"/>
  <c r="DE354" i="1" a="1"/>
  <c r="DE354" i="1" s="1"/>
  <c r="DA354" i="1" a="1"/>
  <c r="DA354" i="1" s="1"/>
  <c r="CW354" i="1" a="1"/>
  <c r="CW354" i="1" s="1"/>
  <c r="CP354" i="1" a="1"/>
  <c r="CP354" i="1" s="1"/>
  <c r="DF353" i="1" a="1"/>
  <c r="DF353" i="1" s="1"/>
  <c r="DB353" i="1" a="1"/>
  <c r="DB353" i="1" s="1"/>
  <c r="CX353" i="1" a="1"/>
  <c r="CX353" i="1" s="1"/>
  <c r="CQ353" i="1"/>
  <c r="DC352" i="1" a="1"/>
  <c r="DC352" i="1" s="1"/>
  <c r="CY352" i="1" a="1"/>
  <c r="CY352" i="1" s="1"/>
  <c r="CN352" i="1" a="1"/>
  <c r="CN352" i="1" s="1"/>
  <c r="DE351" i="1" a="1"/>
  <c r="DE351" i="1" s="1"/>
  <c r="CZ351" i="1" a="1"/>
  <c r="CZ351" i="1" s="1"/>
  <c r="CW351" i="1" a="1"/>
  <c r="CW351" i="1" s="1"/>
  <c r="CN351" i="1" a="1"/>
  <c r="CN351" i="1" s="1"/>
  <c r="DE350" i="1" a="1"/>
  <c r="DE350" i="1" s="1"/>
  <c r="CZ350" i="1" a="1"/>
  <c r="CZ350" i="1" s="1"/>
  <c r="CW350" i="1" a="1"/>
  <c r="CW350" i="1" s="1"/>
  <c r="CN350" i="1" a="1"/>
  <c r="CN350" i="1" s="1"/>
  <c r="DE349" i="1" a="1"/>
  <c r="DE349" i="1" s="1"/>
  <c r="CZ349" i="1" a="1"/>
  <c r="CZ349" i="1" s="1"/>
  <c r="CW349" i="1" a="1"/>
  <c r="CW349" i="1" s="1"/>
  <c r="CN349" i="1" a="1"/>
  <c r="CN349" i="1" s="1"/>
  <c r="DE348" i="1" a="1"/>
  <c r="DE348" i="1" s="1"/>
  <c r="CZ348" i="1" a="1"/>
  <c r="CZ348" i="1" s="1"/>
  <c r="CW348" i="1" a="1"/>
  <c r="CW348" i="1" s="1"/>
  <c r="CN348" i="1" a="1"/>
  <c r="CN348" i="1" s="1"/>
  <c r="DE347" i="1" a="1"/>
  <c r="DE347" i="1" s="1"/>
  <c r="CZ347" i="1" a="1"/>
  <c r="CZ347" i="1" s="1"/>
  <c r="CW347" i="1" a="1"/>
  <c r="CW347" i="1" s="1"/>
  <c r="CN347" i="1" a="1"/>
  <c r="CN347" i="1" s="1"/>
  <c r="DE346" i="1" a="1"/>
  <c r="DE346" i="1" s="1"/>
  <c r="CZ346" i="1" a="1"/>
  <c r="CZ346" i="1" s="1"/>
  <c r="CW346" i="1" a="1"/>
  <c r="CW346" i="1" s="1"/>
  <c r="CN346" i="1" a="1"/>
  <c r="CN346" i="1" s="1"/>
  <c r="DE345" i="1" a="1"/>
  <c r="DE345" i="1" s="1"/>
  <c r="CZ345" i="1" a="1"/>
  <c r="CZ345" i="1" s="1"/>
  <c r="CW345" i="1" a="1"/>
  <c r="CW345" i="1" s="1"/>
  <c r="CN345" i="1" a="1"/>
  <c r="CN345" i="1" s="1"/>
  <c r="DE344" i="1" a="1"/>
  <c r="DE344" i="1" s="1"/>
  <c r="CZ344" i="1" a="1"/>
  <c r="CZ344" i="1" s="1"/>
  <c r="CW344" i="1" a="1"/>
  <c r="CW344" i="1" s="1"/>
  <c r="CN344" i="1" a="1"/>
  <c r="CN344" i="1" s="1"/>
  <c r="DE343" i="1" a="1"/>
  <c r="DE343" i="1" s="1"/>
  <c r="CZ343" i="1" a="1"/>
  <c r="CZ343" i="1" s="1"/>
  <c r="CW343" i="1" a="1"/>
  <c r="CW343" i="1" s="1"/>
  <c r="CN343" i="1" a="1"/>
  <c r="CN343" i="1" s="1"/>
  <c r="DE342" i="1" a="1"/>
  <c r="DE342" i="1" s="1"/>
  <c r="CZ342" i="1" a="1"/>
  <c r="CZ342" i="1" s="1"/>
  <c r="CW342" i="1" a="1"/>
  <c r="CW342" i="1" s="1"/>
  <c r="CN342" i="1" a="1"/>
  <c r="CN342" i="1" s="1"/>
  <c r="DE341" i="1" a="1"/>
  <c r="DE341" i="1" s="1"/>
  <c r="CZ341" i="1" a="1"/>
  <c r="CZ341" i="1" s="1"/>
  <c r="CW341" i="1" a="1"/>
  <c r="CW341" i="1" s="1"/>
  <c r="CN341" i="1" a="1"/>
  <c r="CN341" i="1" s="1"/>
  <c r="DE340" i="1" a="1"/>
  <c r="DE340" i="1" s="1"/>
  <c r="CZ340" i="1" a="1"/>
  <c r="CZ340" i="1" s="1"/>
  <c r="CW340" i="1" a="1"/>
  <c r="CW340" i="1" s="1"/>
  <c r="CN340" i="1" a="1"/>
  <c r="CN340" i="1" s="1"/>
  <c r="DE339" i="1" a="1"/>
  <c r="DE339" i="1" s="1"/>
  <c r="CZ339" i="1" a="1"/>
  <c r="CZ339" i="1" s="1"/>
  <c r="CW339" i="1" a="1"/>
  <c r="CW339" i="1" s="1"/>
  <c r="CN339" i="1" a="1"/>
  <c r="CN339" i="1" s="1"/>
  <c r="DE338" i="1" a="1"/>
  <c r="DE338" i="1" s="1"/>
  <c r="CZ338" i="1" a="1"/>
  <c r="CZ338" i="1" s="1"/>
  <c r="CW338" i="1" a="1"/>
  <c r="CW338" i="1" s="1"/>
  <c r="CN338" i="1" a="1"/>
  <c r="CN338" i="1" s="1"/>
  <c r="DE337" i="1" a="1"/>
  <c r="DE337" i="1" s="1"/>
  <c r="CZ337" i="1" a="1"/>
  <c r="CZ337" i="1" s="1"/>
  <c r="CW337" i="1" a="1"/>
  <c r="CW337" i="1" s="1"/>
  <c r="CN337" i="1" a="1"/>
  <c r="CN337" i="1" s="1"/>
  <c r="DE336" i="1" a="1"/>
  <c r="DE336" i="1" s="1"/>
  <c r="CZ336" i="1" a="1"/>
  <c r="CZ336" i="1" s="1"/>
  <c r="CW336" i="1" a="1"/>
  <c r="CW336" i="1" s="1"/>
  <c r="CN336" i="1" a="1"/>
  <c r="CN336" i="1" s="1"/>
  <c r="DE335" i="1" a="1"/>
  <c r="DE335" i="1" s="1"/>
  <c r="CZ335" i="1" a="1"/>
  <c r="CZ335" i="1" s="1"/>
  <c r="CW335" i="1" a="1"/>
  <c r="CW335" i="1" s="1"/>
  <c r="CN335" i="1" a="1"/>
  <c r="CN335" i="1" s="1"/>
  <c r="DE334" i="1" a="1"/>
  <c r="DE334" i="1" s="1"/>
  <c r="CZ334" i="1" a="1"/>
  <c r="CZ334" i="1" s="1"/>
  <c r="CW334" i="1" a="1"/>
  <c r="CW334" i="1" s="1"/>
  <c r="CN334" i="1" a="1"/>
  <c r="CN334" i="1" s="1"/>
  <c r="DE333" i="1" a="1"/>
  <c r="DE333" i="1" s="1"/>
  <c r="CZ333" i="1" a="1"/>
  <c r="CZ333" i="1" s="1"/>
  <c r="CW333" i="1" a="1"/>
  <c r="CW333" i="1" s="1"/>
  <c r="CN333" i="1" a="1"/>
  <c r="CN333" i="1" s="1"/>
  <c r="DE332" i="1" a="1"/>
  <c r="DE332" i="1" s="1"/>
  <c r="CZ332" i="1" a="1"/>
  <c r="CZ332" i="1" s="1"/>
  <c r="CW332" i="1" a="1"/>
  <c r="CW332" i="1" s="1"/>
  <c r="CN332" i="1" a="1"/>
  <c r="CN332" i="1" s="1"/>
  <c r="DE331" i="1" a="1"/>
  <c r="DE331" i="1" s="1"/>
  <c r="CZ331" i="1" a="1"/>
  <c r="CZ331" i="1" s="1"/>
  <c r="CW331" i="1" a="1"/>
  <c r="CW331" i="1" s="1"/>
  <c r="CN331" i="1" a="1"/>
  <c r="CN331" i="1" s="1"/>
  <c r="DE330" i="1" a="1"/>
  <c r="DE330" i="1" s="1"/>
  <c r="CZ330" i="1" a="1"/>
  <c r="CZ330" i="1" s="1"/>
  <c r="CW330" i="1" a="1"/>
  <c r="CW330" i="1" s="1"/>
  <c r="CN330" i="1" a="1"/>
  <c r="CN330" i="1" s="1"/>
  <c r="DE329" i="1" a="1"/>
  <c r="DE329" i="1" s="1"/>
  <c r="CZ329" i="1" a="1"/>
  <c r="CZ329" i="1" s="1"/>
  <c r="CW329" i="1" a="1"/>
  <c r="CW329" i="1" s="1"/>
  <c r="CN329" i="1" a="1"/>
  <c r="CN329" i="1" s="1"/>
  <c r="DE328" i="1" a="1"/>
  <c r="DE328" i="1" s="1"/>
  <c r="CZ328" i="1" a="1"/>
  <c r="CZ328" i="1" s="1"/>
  <c r="CW328" i="1" a="1"/>
  <c r="CW328" i="1" s="1"/>
  <c r="CN328" i="1" a="1"/>
  <c r="CN328" i="1" s="1"/>
  <c r="DE327" i="1" a="1"/>
  <c r="DE327" i="1" s="1"/>
  <c r="CZ327" i="1" a="1"/>
  <c r="CZ327" i="1" s="1"/>
  <c r="CW327" i="1" a="1"/>
  <c r="CW327" i="1" s="1"/>
  <c r="CN327" i="1" a="1"/>
  <c r="CN327" i="1" s="1"/>
  <c r="DE326" i="1" a="1"/>
  <c r="DE326" i="1" s="1"/>
  <c r="CZ326" i="1" a="1"/>
  <c r="CZ326" i="1" s="1"/>
  <c r="CW326" i="1" a="1"/>
  <c r="CW326" i="1" s="1"/>
  <c r="CN326" i="1" a="1"/>
  <c r="CN326" i="1" s="1"/>
  <c r="CZ363" i="1" a="1"/>
  <c r="CZ363" i="1" s="1"/>
  <c r="CP363" i="1" a="1"/>
  <c r="CP363" i="1" s="1"/>
  <c r="DB362" i="1" a="1"/>
  <c r="DB362" i="1" s="1"/>
  <c r="DD361" i="1" a="1"/>
  <c r="DD361" i="1" s="1"/>
  <c r="DF360" i="1" a="1"/>
  <c r="DF360" i="1" s="1"/>
  <c r="CX360" i="1" a="1"/>
  <c r="CX360" i="1" s="1"/>
  <c r="CN360" i="1" a="1"/>
  <c r="CN360" i="1" s="1"/>
  <c r="CS360" i="1" s="1"/>
  <c r="CZ359" i="1" a="1"/>
  <c r="CZ359" i="1" s="1"/>
  <c r="CP359" i="1" a="1"/>
  <c r="CP359" i="1" s="1"/>
  <c r="DB358" i="1" a="1"/>
  <c r="DB358" i="1" s="1"/>
  <c r="DD357" i="1" a="1"/>
  <c r="DD357" i="1" s="1"/>
  <c r="DF356" i="1" a="1"/>
  <c r="DF356" i="1" s="1"/>
  <c r="CX356" i="1" a="1"/>
  <c r="CX356" i="1" s="1"/>
  <c r="CN356" i="1" a="1"/>
  <c r="CN356" i="1" s="1"/>
  <c r="CZ355" i="1" a="1"/>
  <c r="CZ355" i="1" s="1"/>
  <c r="CN355" i="1" a="1"/>
  <c r="CN355" i="1" s="1"/>
  <c r="DD354" i="1" a="1"/>
  <c r="DD354" i="1" s="1"/>
  <c r="CZ354" i="1" a="1"/>
  <c r="CZ354" i="1" s="1"/>
  <c r="CO354" i="1" a="1"/>
  <c r="CO354" i="1" s="1"/>
  <c r="DE353" i="1" a="1"/>
  <c r="DE353" i="1" s="1"/>
  <c r="DA353" i="1" a="1"/>
  <c r="DA353" i="1" s="1"/>
  <c r="CW353" i="1" a="1"/>
  <c r="CW353" i="1" s="1"/>
  <c r="CP353" i="1" a="1"/>
  <c r="CP353" i="1" s="1"/>
  <c r="DF352" i="1" a="1"/>
  <c r="DF352" i="1" s="1"/>
  <c r="DB352" i="1" a="1"/>
  <c r="DB352" i="1" s="1"/>
  <c r="DH352" i="1" s="1"/>
  <c r="CX352" i="1" a="1"/>
  <c r="CX352" i="1" s="1"/>
  <c r="CQ352" i="1"/>
  <c r="DB351" i="1" a="1"/>
  <c r="DB351" i="1" s="1"/>
  <c r="CY351" i="1" a="1"/>
  <c r="CY351" i="1" s="1"/>
  <c r="CP351" i="1" a="1"/>
  <c r="CP351" i="1" s="1"/>
  <c r="DB350" i="1" a="1"/>
  <c r="DB350" i="1" s="1"/>
  <c r="CY350" i="1" a="1"/>
  <c r="CY350" i="1" s="1"/>
  <c r="CP350" i="1" a="1"/>
  <c r="CP350" i="1" s="1"/>
  <c r="DB349" i="1" a="1"/>
  <c r="DB349" i="1" s="1"/>
  <c r="CY349" i="1" a="1"/>
  <c r="CY349" i="1" s="1"/>
  <c r="CP349" i="1" a="1"/>
  <c r="CP349" i="1" s="1"/>
  <c r="DB348" i="1" a="1"/>
  <c r="DB348" i="1" s="1"/>
  <c r="CY348" i="1" a="1"/>
  <c r="CY348" i="1" s="1"/>
  <c r="CP348" i="1" a="1"/>
  <c r="CP348" i="1" s="1"/>
  <c r="DB347" i="1" a="1"/>
  <c r="DB347" i="1" s="1"/>
  <c r="CY347" i="1" a="1"/>
  <c r="CY347" i="1" s="1"/>
  <c r="CP347" i="1" a="1"/>
  <c r="CP347" i="1" s="1"/>
  <c r="DB346" i="1" a="1"/>
  <c r="DB346" i="1" s="1"/>
  <c r="CY346" i="1" a="1"/>
  <c r="CY346" i="1" s="1"/>
  <c r="CP346" i="1" a="1"/>
  <c r="CP346" i="1" s="1"/>
  <c r="DB345" i="1" a="1"/>
  <c r="DB345" i="1" s="1"/>
  <c r="CY345" i="1" a="1"/>
  <c r="CY345" i="1" s="1"/>
  <c r="CP345" i="1" a="1"/>
  <c r="CP345" i="1" s="1"/>
  <c r="DB344" i="1" a="1"/>
  <c r="DB344" i="1" s="1"/>
  <c r="CY344" i="1" a="1"/>
  <c r="CY344" i="1" s="1"/>
  <c r="CP344" i="1" a="1"/>
  <c r="CP344" i="1" s="1"/>
  <c r="DB343" i="1" a="1"/>
  <c r="DB343" i="1" s="1"/>
  <c r="CY343" i="1" a="1"/>
  <c r="CY343" i="1" s="1"/>
  <c r="CP343" i="1" a="1"/>
  <c r="CP343" i="1" s="1"/>
  <c r="DB342" i="1" a="1"/>
  <c r="DB342" i="1" s="1"/>
  <c r="CY342" i="1" a="1"/>
  <c r="CY342" i="1" s="1"/>
  <c r="CP342" i="1" a="1"/>
  <c r="CP342" i="1" s="1"/>
  <c r="DB341" i="1" a="1"/>
  <c r="DB341" i="1" s="1"/>
  <c r="CY341" i="1" a="1"/>
  <c r="CY341" i="1" s="1"/>
  <c r="CP341" i="1" a="1"/>
  <c r="CP341" i="1" s="1"/>
  <c r="DB340" i="1" a="1"/>
  <c r="DB340" i="1" s="1"/>
  <c r="CY340" i="1" a="1"/>
  <c r="CY340" i="1" s="1"/>
  <c r="CP340" i="1" a="1"/>
  <c r="CP340" i="1" s="1"/>
  <c r="DB339" i="1" a="1"/>
  <c r="DB339" i="1" s="1"/>
  <c r="CY339" i="1" a="1"/>
  <c r="CY339" i="1" s="1"/>
  <c r="CP339" i="1" a="1"/>
  <c r="CP339" i="1" s="1"/>
  <c r="DB338" i="1" a="1"/>
  <c r="DB338" i="1" s="1"/>
  <c r="CY338" i="1" a="1"/>
  <c r="CY338" i="1" s="1"/>
  <c r="CP338" i="1" a="1"/>
  <c r="CP338" i="1" s="1"/>
  <c r="DB337" i="1" a="1"/>
  <c r="DB337" i="1" s="1"/>
  <c r="CY337" i="1" a="1"/>
  <c r="CY337" i="1" s="1"/>
  <c r="CP337" i="1" a="1"/>
  <c r="CP337" i="1" s="1"/>
  <c r="DB336" i="1" a="1"/>
  <c r="DB336" i="1" s="1"/>
  <c r="CY336" i="1" a="1"/>
  <c r="CY336" i="1" s="1"/>
  <c r="CP336" i="1" a="1"/>
  <c r="CP336" i="1" s="1"/>
  <c r="DB335" i="1" a="1"/>
  <c r="DB335" i="1" s="1"/>
  <c r="CY335" i="1" a="1"/>
  <c r="CY335" i="1" s="1"/>
  <c r="CP335" i="1" a="1"/>
  <c r="CP335" i="1" s="1"/>
  <c r="DB334" i="1" a="1"/>
  <c r="DB334" i="1" s="1"/>
  <c r="CY334" i="1" a="1"/>
  <c r="CY334" i="1" s="1"/>
  <c r="CP334" i="1" a="1"/>
  <c r="CP334" i="1" s="1"/>
  <c r="DB333" i="1" a="1"/>
  <c r="DB333" i="1" s="1"/>
  <c r="CY333" i="1" a="1"/>
  <c r="CY333" i="1" s="1"/>
  <c r="CP333" i="1" a="1"/>
  <c r="CP333" i="1" s="1"/>
  <c r="DB332" i="1" a="1"/>
  <c r="DB332" i="1" s="1"/>
  <c r="CY332" i="1" a="1"/>
  <c r="CY332" i="1" s="1"/>
  <c r="CP332" i="1" a="1"/>
  <c r="CP332" i="1" s="1"/>
  <c r="DB331" i="1" a="1"/>
  <c r="DB331" i="1" s="1"/>
  <c r="CY331" i="1" a="1"/>
  <c r="CY331" i="1" s="1"/>
  <c r="CP331" i="1" a="1"/>
  <c r="CP331" i="1" s="1"/>
  <c r="DB330" i="1" a="1"/>
  <c r="DB330" i="1" s="1"/>
  <c r="CY330" i="1" a="1"/>
  <c r="CY330" i="1" s="1"/>
  <c r="CP330" i="1" a="1"/>
  <c r="CP330" i="1" s="1"/>
  <c r="DB329" i="1" a="1"/>
  <c r="DB329" i="1" s="1"/>
  <c r="CY329" i="1" a="1"/>
  <c r="CY329" i="1" s="1"/>
  <c r="CP329" i="1" a="1"/>
  <c r="CP329" i="1" s="1"/>
  <c r="DB328" i="1" a="1"/>
  <c r="DB328" i="1" s="1"/>
  <c r="CY328" i="1" a="1"/>
  <c r="CY328" i="1" s="1"/>
  <c r="CP328" i="1" a="1"/>
  <c r="CP328" i="1" s="1"/>
  <c r="DB327" i="1" a="1"/>
  <c r="DB327" i="1" s="1"/>
  <c r="CY327" i="1" a="1"/>
  <c r="CY327" i="1" s="1"/>
  <c r="CP327" i="1" a="1"/>
  <c r="CP327" i="1" s="1"/>
  <c r="DB326" i="1" a="1"/>
  <c r="DB326" i="1" s="1"/>
  <c r="CY326" i="1" a="1"/>
  <c r="CY326" i="1" s="1"/>
  <c r="CP326" i="1" a="1"/>
  <c r="CP326" i="1" s="1"/>
  <c r="DB325" i="1" a="1"/>
  <c r="DB325" i="1" s="1"/>
  <c r="CY325" i="1" a="1"/>
  <c r="CY325" i="1" s="1"/>
  <c r="CP325" i="1" a="1"/>
  <c r="CP325" i="1" s="1"/>
  <c r="DB324" i="1" a="1"/>
  <c r="DB324" i="1" s="1"/>
  <c r="CY324" i="1" a="1"/>
  <c r="CY324" i="1" s="1"/>
  <c r="CP324" i="1" a="1"/>
  <c r="CP324" i="1" s="1"/>
  <c r="DB323" i="1" a="1"/>
  <c r="DB323" i="1" s="1"/>
  <c r="CY323" i="1" a="1"/>
  <c r="CY323" i="1" s="1"/>
  <c r="CP323" i="1" a="1"/>
  <c r="CP323" i="1" s="1"/>
  <c r="DB322" i="1" a="1"/>
  <c r="DB322" i="1" s="1"/>
  <c r="CY322" i="1" a="1"/>
  <c r="CY322" i="1" s="1"/>
  <c r="CP322" i="1" a="1"/>
  <c r="CP322" i="1" s="1"/>
  <c r="DB321" i="1" a="1"/>
  <c r="DB321" i="1" s="1"/>
  <c r="CY321" i="1" a="1"/>
  <c r="CY321" i="1" s="1"/>
  <c r="CP321" i="1" a="1"/>
  <c r="CP321" i="1" s="1"/>
  <c r="DB320" i="1" a="1"/>
  <c r="DB320" i="1" s="1"/>
  <c r="CY320" i="1" a="1"/>
  <c r="CY320" i="1" s="1"/>
  <c r="CP320" i="1" a="1"/>
  <c r="CP320" i="1" s="1"/>
  <c r="DB319" i="1" a="1"/>
  <c r="DB319" i="1" s="1"/>
  <c r="CY319" i="1" a="1"/>
  <c r="CY319" i="1" s="1"/>
  <c r="CP319" i="1" a="1"/>
  <c r="CP319" i="1" s="1"/>
  <c r="DB318" i="1" a="1"/>
  <c r="DB318" i="1" s="1"/>
  <c r="CY318" i="1" a="1"/>
  <c r="CY318" i="1" s="1"/>
  <c r="CP318" i="1" a="1"/>
  <c r="CP318" i="1" s="1"/>
  <c r="DB317" i="1" a="1"/>
  <c r="DB317" i="1" s="1"/>
  <c r="CY317" i="1" a="1"/>
  <c r="CY317" i="1" s="1"/>
  <c r="CP317" i="1" a="1"/>
  <c r="CP317" i="1" s="1"/>
  <c r="DB316" i="1" a="1"/>
  <c r="DB316" i="1" s="1"/>
  <c r="CY316" i="1" a="1"/>
  <c r="CY316" i="1" s="1"/>
  <c r="CP316" i="1" a="1"/>
  <c r="CP316" i="1" s="1"/>
  <c r="DB315" i="1" a="1"/>
  <c r="DB315" i="1" s="1"/>
  <c r="CY315" i="1" a="1"/>
  <c r="CY315" i="1" s="1"/>
  <c r="CP315" i="1" a="1"/>
  <c r="CP315" i="1" s="1"/>
  <c r="DB314" i="1" a="1"/>
  <c r="DB314" i="1" s="1"/>
  <c r="CY314" i="1" a="1"/>
  <c r="CY314" i="1" s="1"/>
  <c r="CP314" i="1" a="1"/>
  <c r="CP314" i="1" s="1"/>
  <c r="DB313" i="1" a="1"/>
  <c r="DB313" i="1" s="1"/>
  <c r="CY313" i="1" a="1"/>
  <c r="CY313" i="1" s="1"/>
  <c r="CP313" i="1" a="1"/>
  <c r="CP313" i="1" s="1"/>
  <c r="DB312" i="1" a="1"/>
  <c r="DB312" i="1" s="1"/>
  <c r="CY312" i="1" a="1"/>
  <c r="CY312" i="1" s="1"/>
  <c r="CP312" i="1" a="1"/>
  <c r="CP312" i="1" s="1"/>
  <c r="DB311" i="1" a="1"/>
  <c r="DB311" i="1" s="1"/>
  <c r="CY311" i="1" a="1"/>
  <c r="CY311" i="1" s="1"/>
  <c r="CP311" i="1" a="1"/>
  <c r="CP311" i="1" s="1"/>
  <c r="DB310" i="1" a="1"/>
  <c r="DB310" i="1" s="1"/>
  <c r="CY310" i="1" a="1"/>
  <c r="CY310" i="1" s="1"/>
  <c r="CP310" i="1" a="1"/>
  <c r="CP310" i="1" s="1"/>
  <c r="DB309" i="1" a="1"/>
  <c r="DB309" i="1" s="1"/>
  <c r="CY309" i="1" a="1"/>
  <c r="CY309" i="1" s="1"/>
  <c r="CP309" i="1" a="1"/>
  <c r="CP309" i="1" s="1"/>
  <c r="DB308" i="1" a="1"/>
  <c r="DB308" i="1" s="1"/>
  <c r="CY308" i="1" a="1"/>
  <c r="CY308" i="1" s="1"/>
  <c r="CP308" i="1" a="1"/>
  <c r="CP308" i="1" s="1"/>
  <c r="DB307" i="1" a="1"/>
  <c r="DB307" i="1" s="1"/>
  <c r="CY307" i="1" a="1"/>
  <c r="CY307" i="1" s="1"/>
  <c r="CP307" i="1" a="1"/>
  <c r="CP307" i="1" s="1"/>
  <c r="DB306" i="1" a="1"/>
  <c r="DB306" i="1" s="1"/>
  <c r="CY306" i="1" a="1"/>
  <c r="CY306" i="1" s="1"/>
  <c r="CP306" i="1" a="1"/>
  <c r="CP306" i="1" s="1"/>
  <c r="DB305" i="1" a="1"/>
  <c r="DB305" i="1" s="1"/>
  <c r="CY305" i="1" a="1"/>
  <c r="CY305" i="1" s="1"/>
  <c r="CP305" i="1" a="1"/>
  <c r="CP305" i="1" s="1"/>
  <c r="DB304" i="1" a="1"/>
  <c r="DB304" i="1" s="1"/>
  <c r="CY304" i="1" a="1"/>
  <c r="CY304" i="1" s="1"/>
  <c r="CP304" i="1" a="1"/>
  <c r="CP304" i="1" s="1"/>
  <c r="DB303" i="1" a="1"/>
  <c r="DB303" i="1" s="1"/>
  <c r="CY303" i="1" a="1"/>
  <c r="CY303" i="1" s="1"/>
  <c r="CP303" i="1" a="1"/>
  <c r="CP303" i="1" s="1"/>
  <c r="DB302" i="1" a="1"/>
  <c r="DB302" i="1" s="1"/>
  <c r="CY302" i="1" a="1"/>
  <c r="CY302" i="1" s="1"/>
  <c r="CP302" i="1" a="1"/>
  <c r="CP302" i="1" s="1"/>
  <c r="DE301" i="1" a="1"/>
  <c r="DE301" i="1" s="1"/>
  <c r="DC301" i="1" a="1"/>
  <c r="DC301" i="1" s="1"/>
  <c r="DA301" i="1" a="1"/>
  <c r="DA301" i="1" s="1"/>
  <c r="CY301" i="1" a="1"/>
  <c r="CY301" i="1" s="1"/>
  <c r="CW301" i="1" a="1"/>
  <c r="CW301" i="1" s="1"/>
  <c r="CQ301" i="1"/>
  <c r="CO301" i="1" a="1"/>
  <c r="CO301" i="1" s="1"/>
  <c r="DE300" i="1" a="1"/>
  <c r="DE300" i="1" s="1"/>
  <c r="DC300" i="1" a="1"/>
  <c r="DC300" i="1" s="1"/>
  <c r="DA300" i="1" a="1"/>
  <c r="DA300" i="1" s="1"/>
  <c r="CY300" i="1" a="1"/>
  <c r="CY300" i="1" s="1"/>
  <c r="CW300" i="1" a="1"/>
  <c r="CW300" i="1" s="1"/>
  <c r="CQ300" i="1"/>
  <c r="CO300" i="1" a="1"/>
  <c r="CO300" i="1" s="1"/>
  <c r="DE299" i="1" a="1"/>
  <c r="DE299" i="1" s="1"/>
  <c r="DC299" i="1" a="1"/>
  <c r="DC299" i="1" s="1"/>
  <c r="DA299" i="1" a="1"/>
  <c r="DA299" i="1" s="1"/>
  <c r="CY299" i="1" a="1"/>
  <c r="CY299" i="1" s="1"/>
  <c r="CW299" i="1" a="1"/>
  <c r="CW299" i="1" s="1"/>
  <c r="CQ299" i="1"/>
  <c r="CO299" i="1" a="1"/>
  <c r="CO299" i="1" s="1"/>
  <c r="DE298" i="1" a="1"/>
  <c r="DE298" i="1" s="1"/>
  <c r="DC298" i="1" a="1"/>
  <c r="DC298" i="1" s="1"/>
  <c r="DA298" i="1" a="1"/>
  <c r="DA298" i="1" s="1"/>
  <c r="CY298" i="1" a="1"/>
  <c r="CY298" i="1" s="1"/>
  <c r="CW298" i="1" a="1"/>
  <c r="CW298" i="1" s="1"/>
  <c r="CQ298" i="1"/>
  <c r="CO298" i="1" a="1"/>
  <c r="CO298" i="1" s="1"/>
  <c r="DE297" i="1" a="1"/>
  <c r="DE297" i="1" s="1"/>
  <c r="DC297" i="1" a="1"/>
  <c r="DC297" i="1" s="1"/>
  <c r="DA297" i="1" a="1"/>
  <c r="DA297" i="1" s="1"/>
  <c r="CY297" i="1" a="1"/>
  <c r="CY297" i="1" s="1"/>
  <c r="CW297" i="1" a="1"/>
  <c r="CW297" i="1" s="1"/>
  <c r="CQ297" i="1"/>
  <c r="CO297" i="1" a="1"/>
  <c r="CO297" i="1" s="1"/>
  <c r="DE296" i="1" a="1"/>
  <c r="DE296" i="1" s="1"/>
  <c r="DC296" i="1" a="1"/>
  <c r="DC296" i="1" s="1"/>
  <c r="DA296" i="1" a="1"/>
  <c r="DA296" i="1" s="1"/>
  <c r="CY296" i="1" a="1"/>
  <c r="CY296" i="1" s="1"/>
  <c r="CW296" i="1" a="1"/>
  <c r="CW296" i="1" s="1"/>
  <c r="CQ296" i="1"/>
  <c r="CO296" i="1" a="1"/>
  <c r="CO296" i="1" s="1"/>
  <c r="DE295" i="1" a="1"/>
  <c r="DE295" i="1" s="1"/>
  <c r="DF363" i="1" a="1"/>
  <c r="DF363" i="1" s="1"/>
  <c r="CX363" i="1" a="1"/>
  <c r="CX363" i="1" s="1"/>
  <c r="CN363" i="1" a="1"/>
  <c r="CN363" i="1" s="1"/>
  <c r="CZ362" i="1" a="1"/>
  <c r="CZ362" i="1" s="1"/>
  <c r="CP362" i="1" a="1"/>
  <c r="CP362" i="1" s="1"/>
  <c r="DB361" i="1" a="1"/>
  <c r="DB361" i="1" s="1"/>
  <c r="DD360" i="1" a="1"/>
  <c r="DD360" i="1" s="1"/>
  <c r="DF359" i="1" a="1"/>
  <c r="DF359" i="1" s="1"/>
  <c r="CX359" i="1" a="1"/>
  <c r="CX359" i="1" s="1"/>
  <c r="CN359" i="1" a="1"/>
  <c r="CN359" i="1" s="1"/>
  <c r="CZ358" i="1" a="1"/>
  <c r="CZ358" i="1" s="1"/>
  <c r="CP358" i="1" a="1"/>
  <c r="CP358" i="1" s="1"/>
  <c r="DB357" i="1" a="1"/>
  <c r="DB357" i="1" s="1"/>
  <c r="DH357" i="1" s="1"/>
  <c r="DD356" i="1" a="1"/>
  <c r="DD356" i="1" s="1"/>
  <c r="DF355" i="1" a="1"/>
  <c r="DF355" i="1" s="1"/>
  <c r="CX355" i="1" a="1"/>
  <c r="CX355" i="1" s="1"/>
  <c r="CQ355" i="1"/>
  <c r="DC354" i="1" a="1"/>
  <c r="DC354" i="1" s="1"/>
  <c r="CY354" i="1" a="1"/>
  <c r="CY354" i="1" s="1"/>
  <c r="CN354" i="1" a="1"/>
  <c r="CN354" i="1" s="1"/>
  <c r="DD353" i="1" a="1"/>
  <c r="DD353" i="1" s="1"/>
  <c r="CZ353" i="1" a="1"/>
  <c r="CZ353" i="1" s="1"/>
  <c r="CO353" i="1" a="1"/>
  <c r="CO353" i="1" s="1"/>
  <c r="DE352" i="1" a="1"/>
  <c r="DE352" i="1" s="1"/>
  <c r="DA352" i="1" a="1"/>
  <c r="DA352" i="1" s="1"/>
  <c r="CW352" i="1" a="1"/>
  <c r="CW352" i="1" s="1"/>
  <c r="CP352" i="1" a="1"/>
  <c r="CP352" i="1" s="1"/>
  <c r="DD351" i="1" a="1"/>
  <c r="DD351" i="1" s="1"/>
  <c r="DA351" i="1" a="1"/>
  <c r="DA351" i="1" s="1"/>
  <c r="CO351" i="1" a="1"/>
  <c r="CO351" i="1" s="1"/>
  <c r="DD350" i="1" a="1"/>
  <c r="DD350" i="1" s="1"/>
  <c r="DA350" i="1" a="1"/>
  <c r="DA350" i="1" s="1"/>
  <c r="CO350" i="1" a="1"/>
  <c r="CO350" i="1" s="1"/>
  <c r="DD349" i="1" a="1"/>
  <c r="DD349" i="1" s="1"/>
  <c r="DA349" i="1" a="1"/>
  <c r="DA349" i="1" s="1"/>
  <c r="CO349" i="1" a="1"/>
  <c r="CO349" i="1" s="1"/>
  <c r="DD348" i="1" a="1"/>
  <c r="DD348" i="1" s="1"/>
  <c r="DA348" i="1" a="1"/>
  <c r="DA348" i="1" s="1"/>
  <c r="CO348" i="1" a="1"/>
  <c r="CO348" i="1" s="1"/>
  <c r="DD347" i="1" a="1"/>
  <c r="DD347" i="1" s="1"/>
  <c r="DA347" i="1" a="1"/>
  <c r="DA347" i="1" s="1"/>
  <c r="CO347" i="1" a="1"/>
  <c r="CO347" i="1" s="1"/>
  <c r="DD346" i="1" a="1"/>
  <c r="DD346" i="1" s="1"/>
  <c r="DA346" i="1" a="1"/>
  <c r="DA346" i="1" s="1"/>
  <c r="CO346" i="1" a="1"/>
  <c r="CO346" i="1" s="1"/>
  <c r="DD345" i="1" a="1"/>
  <c r="DD345" i="1" s="1"/>
  <c r="DA345" i="1" a="1"/>
  <c r="DA345" i="1" s="1"/>
  <c r="CO345" i="1" a="1"/>
  <c r="CO345" i="1" s="1"/>
  <c r="DD344" i="1" a="1"/>
  <c r="DD344" i="1" s="1"/>
  <c r="DA344" i="1" a="1"/>
  <c r="DA344" i="1" s="1"/>
  <c r="CO344" i="1" a="1"/>
  <c r="CO344" i="1" s="1"/>
  <c r="DD343" i="1" a="1"/>
  <c r="DD343" i="1" s="1"/>
  <c r="DA343" i="1" a="1"/>
  <c r="DA343" i="1" s="1"/>
  <c r="CO343" i="1" a="1"/>
  <c r="CO343" i="1" s="1"/>
  <c r="DD342" i="1" a="1"/>
  <c r="DD342" i="1" s="1"/>
  <c r="DA342" i="1" a="1"/>
  <c r="DA342" i="1" s="1"/>
  <c r="CO342" i="1" a="1"/>
  <c r="CO342" i="1" s="1"/>
  <c r="DD341" i="1" a="1"/>
  <c r="DD341" i="1" s="1"/>
  <c r="DA341" i="1" a="1"/>
  <c r="DA341" i="1" s="1"/>
  <c r="CO341" i="1" a="1"/>
  <c r="CO341" i="1" s="1"/>
  <c r="DD340" i="1" a="1"/>
  <c r="DD340" i="1" s="1"/>
  <c r="DA340" i="1" a="1"/>
  <c r="DA340" i="1" s="1"/>
  <c r="CO340" i="1" a="1"/>
  <c r="CO340" i="1" s="1"/>
  <c r="DD339" i="1" a="1"/>
  <c r="DD339" i="1" s="1"/>
  <c r="DA339" i="1" a="1"/>
  <c r="DA339" i="1" s="1"/>
  <c r="CO339" i="1" a="1"/>
  <c r="CO339" i="1" s="1"/>
  <c r="DD338" i="1" a="1"/>
  <c r="DD338" i="1" s="1"/>
  <c r="DA338" i="1" a="1"/>
  <c r="DA338" i="1" s="1"/>
  <c r="CO338" i="1" a="1"/>
  <c r="CO338" i="1" s="1"/>
  <c r="DD337" i="1" a="1"/>
  <c r="DD337" i="1" s="1"/>
  <c r="DA337" i="1" a="1"/>
  <c r="DA337" i="1" s="1"/>
  <c r="CO337" i="1" a="1"/>
  <c r="CO337" i="1" s="1"/>
  <c r="DD336" i="1" a="1"/>
  <c r="DD336" i="1" s="1"/>
  <c r="DA336" i="1" a="1"/>
  <c r="DA336" i="1" s="1"/>
  <c r="CO336" i="1" a="1"/>
  <c r="CO336" i="1" s="1"/>
  <c r="DD335" i="1" a="1"/>
  <c r="DD335" i="1" s="1"/>
  <c r="DA335" i="1" a="1"/>
  <c r="DA335" i="1" s="1"/>
  <c r="CO335" i="1" a="1"/>
  <c r="CO335" i="1" s="1"/>
  <c r="DD334" i="1" a="1"/>
  <c r="DD334" i="1" s="1"/>
  <c r="DA334" i="1" a="1"/>
  <c r="DA334" i="1" s="1"/>
  <c r="CO334" i="1" a="1"/>
  <c r="CO334" i="1" s="1"/>
  <c r="DD333" i="1" a="1"/>
  <c r="DD333" i="1" s="1"/>
  <c r="DA333" i="1" a="1"/>
  <c r="DA333" i="1" s="1"/>
  <c r="CO333" i="1" a="1"/>
  <c r="CO333" i="1" s="1"/>
  <c r="DD332" i="1" a="1"/>
  <c r="DD332" i="1" s="1"/>
  <c r="DA332" i="1" a="1"/>
  <c r="DA332" i="1" s="1"/>
  <c r="CO332" i="1" a="1"/>
  <c r="CO332" i="1" s="1"/>
  <c r="DD331" i="1" a="1"/>
  <c r="DD331" i="1" s="1"/>
  <c r="DA331" i="1" a="1"/>
  <c r="DA331" i="1" s="1"/>
  <c r="CO331" i="1" a="1"/>
  <c r="CO331" i="1" s="1"/>
  <c r="DD330" i="1" a="1"/>
  <c r="DD330" i="1" s="1"/>
  <c r="DA330" i="1" a="1"/>
  <c r="DA330" i="1" s="1"/>
  <c r="CO330" i="1" a="1"/>
  <c r="CO330" i="1" s="1"/>
  <c r="DD329" i="1" a="1"/>
  <c r="DD329" i="1" s="1"/>
  <c r="DA329" i="1" a="1"/>
  <c r="DA329" i="1" s="1"/>
  <c r="CO329" i="1" a="1"/>
  <c r="CO329" i="1" s="1"/>
  <c r="DD328" i="1" a="1"/>
  <c r="DD328" i="1" s="1"/>
  <c r="DA328" i="1" a="1"/>
  <c r="DA328" i="1" s="1"/>
  <c r="CO328" i="1" a="1"/>
  <c r="CO328" i="1" s="1"/>
  <c r="DD327" i="1" a="1"/>
  <c r="DD327" i="1" s="1"/>
  <c r="DA327" i="1" a="1"/>
  <c r="DA327" i="1" s="1"/>
  <c r="CO327" i="1" a="1"/>
  <c r="CO327" i="1" s="1"/>
  <c r="DD326" i="1" a="1"/>
  <c r="DD326" i="1" s="1"/>
  <c r="DA326" i="1" a="1"/>
  <c r="DA326" i="1" s="1"/>
  <c r="CO326" i="1" a="1"/>
  <c r="CO326" i="1" s="1"/>
  <c r="DD325" i="1" a="1"/>
  <c r="DD325" i="1" s="1"/>
  <c r="DA325" i="1" a="1"/>
  <c r="DA325" i="1" s="1"/>
  <c r="CO325" i="1" a="1"/>
  <c r="CO325" i="1" s="1"/>
  <c r="DD324" i="1" a="1"/>
  <c r="DD324" i="1" s="1"/>
  <c r="DA324" i="1" a="1"/>
  <c r="DA324" i="1" s="1"/>
  <c r="CO324" i="1" a="1"/>
  <c r="CO324" i="1" s="1"/>
  <c r="DD323" i="1" a="1"/>
  <c r="DD323" i="1" s="1"/>
  <c r="DA323" i="1" a="1"/>
  <c r="DA323" i="1" s="1"/>
  <c r="CO323" i="1" a="1"/>
  <c r="CO323" i="1" s="1"/>
  <c r="DD322" i="1" a="1"/>
  <c r="DD322" i="1" s="1"/>
  <c r="DA322" i="1" a="1"/>
  <c r="DA322" i="1" s="1"/>
  <c r="CO322" i="1" a="1"/>
  <c r="CO322" i="1" s="1"/>
  <c r="DD321" i="1" a="1"/>
  <c r="DD321" i="1" s="1"/>
  <c r="DA321" i="1" a="1"/>
  <c r="DA321" i="1" s="1"/>
  <c r="CO321" i="1" a="1"/>
  <c r="CO321" i="1" s="1"/>
  <c r="DD320" i="1" a="1"/>
  <c r="DD320" i="1" s="1"/>
  <c r="DA320" i="1" a="1"/>
  <c r="DA320" i="1" s="1"/>
  <c r="CO320" i="1" a="1"/>
  <c r="CO320" i="1" s="1"/>
  <c r="DD319" i="1" a="1"/>
  <c r="DD319" i="1" s="1"/>
  <c r="DA319" i="1" a="1"/>
  <c r="DA319" i="1" s="1"/>
  <c r="CO319" i="1" a="1"/>
  <c r="CO319" i="1" s="1"/>
  <c r="DD318" i="1" a="1"/>
  <c r="DD318" i="1" s="1"/>
  <c r="DA318" i="1" a="1"/>
  <c r="DA318" i="1" s="1"/>
  <c r="CO318" i="1" a="1"/>
  <c r="CO318" i="1" s="1"/>
  <c r="DD317" i="1" a="1"/>
  <c r="DD317" i="1" s="1"/>
  <c r="DA317" i="1" a="1"/>
  <c r="DA317" i="1" s="1"/>
  <c r="CO317" i="1" a="1"/>
  <c r="CO317" i="1" s="1"/>
  <c r="DD316" i="1" a="1"/>
  <c r="DD316" i="1" s="1"/>
  <c r="DA316" i="1" a="1"/>
  <c r="DA316" i="1" s="1"/>
  <c r="CO316" i="1" a="1"/>
  <c r="CO316" i="1" s="1"/>
  <c r="DD315" i="1" a="1"/>
  <c r="DD315" i="1" s="1"/>
  <c r="DA315" i="1" a="1"/>
  <c r="DA315" i="1" s="1"/>
  <c r="CO315" i="1" a="1"/>
  <c r="CO315" i="1" s="1"/>
  <c r="DD314" i="1" a="1"/>
  <c r="DD314" i="1" s="1"/>
  <c r="DA314" i="1" a="1"/>
  <c r="DA314" i="1" s="1"/>
  <c r="CO314" i="1" a="1"/>
  <c r="CO314" i="1" s="1"/>
  <c r="DD313" i="1" a="1"/>
  <c r="DD313" i="1" s="1"/>
  <c r="DA313" i="1" a="1"/>
  <c r="DA313" i="1" s="1"/>
  <c r="CO313" i="1" a="1"/>
  <c r="CO313" i="1" s="1"/>
  <c r="DD312" i="1" a="1"/>
  <c r="DD312" i="1" s="1"/>
  <c r="DA312" i="1" a="1"/>
  <c r="DA312" i="1" s="1"/>
  <c r="CO312" i="1" a="1"/>
  <c r="CO312" i="1" s="1"/>
  <c r="DD311" i="1" a="1"/>
  <c r="DD311" i="1" s="1"/>
  <c r="DA311" i="1" a="1"/>
  <c r="DA311" i="1" s="1"/>
  <c r="CO311" i="1" a="1"/>
  <c r="CO311" i="1" s="1"/>
  <c r="DD310" i="1" a="1"/>
  <c r="DD310" i="1" s="1"/>
  <c r="DA310" i="1" a="1"/>
  <c r="DA310" i="1" s="1"/>
  <c r="CO310" i="1" a="1"/>
  <c r="CO310" i="1" s="1"/>
  <c r="DD309" i="1" a="1"/>
  <c r="DD309" i="1" s="1"/>
  <c r="DA309" i="1" a="1"/>
  <c r="DA309" i="1" s="1"/>
  <c r="CO309" i="1" a="1"/>
  <c r="CO309" i="1" s="1"/>
  <c r="DD308" i="1" a="1"/>
  <c r="DD308" i="1" s="1"/>
  <c r="DA308" i="1" a="1"/>
  <c r="DA308" i="1" s="1"/>
  <c r="CO308" i="1" a="1"/>
  <c r="CO308" i="1" s="1"/>
  <c r="DD307" i="1" a="1"/>
  <c r="DD307" i="1" s="1"/>
  <c r="DA307" i="1" a="1"/>
  <c r="DA307" i="1" s="1"/>
  <c r="CO307" i="1" a="1"/>
  <c r="CO307" i="1" s="1"/>
  <c r="DD306" i="1" a="1"/>
  <c r="DD306" i="1" s="1"/>
  <c r="DA306" i="1" a="1"/>
  <c r="DA306" i="1" s="1"/>
  <c r="CO306" i="1" a="1"/>
  <c r="CO306" i="1" s="1"/>
  <c r="DD305" i="1" a="1"/>
  <c r="DD305" i="1" s="1"/>
  <c r="DA305" i="1" a="1"/>
  <c r="DA305" i="1" s="1"/>
  <c r="CO305" i="1" a="1"/>
  <c r="CO305" i="1" s="1"/>
  <c r="DD304" i="1" a="1"/>
  <c r="DD304" i="1" s="1"/>
  <c r="DA304" i="1" a="1"/>
  <c r="DA304" i="1" s="1"/>
  <c r="CO304" i="1" a="1"/>
  <c r="CO304" i="1" s="1"/>
  <c r="DD303" i="1" a="1"/>
  <c r="DD303" i="1" s="1"/>
  <c r="DA303" i="1" a="1"/>
  <c r="DA303" i="1" s="1"/>
  <c r="CO303" i="1" a="1"/>
  <c r="CO303" i="1" s="1"/>
  <c r="DD302" i="1" a="1"/>
  <c r="DD302" i="1" s="1"/>
  <c r="DA302" i="1" a="1"/>
  <c r="DA302" i="1" s="1"/>
  <c r="CO302" i="1" a="1"/>
  <c r="CO302" i="1" s="1"/>
  <c r="DD363" i="1" a="1"/>
  <c r="DD363" i="1" s="1"/>
  <c r="DF362" i="1" a="1"/>
  <c r="DF362" i="1" s="1"/>
  <c r="CX362" i="1" a="1"/>
  <c r="CX362" i="1" s="1"/>
  <c r="CN362" i="1" a="1"/>
  <c r="CN362" i="1" s="1"/>
  <c r="CS362" i="1" s="1"/>
  <c r="CZ361" i="1" a="1"/>
  <c r="CZ361" i="1" s="1"/>
  <c r="CP361" i="1" a="1"/>
  <c r="CP361" i="1" s="1"/>
  <c r="DB360" i="1" a="1"/>
  <c r="DB360" i="1" s="1"/>
  <c r="DD359" i="1" a="1"/>
  <c r="DD359" i="1" s="1"/>
  <c r="DF358" i="1" a="1"/>
  <c r="DF358" i="1" s="1"/>
  <c r="CX358" i="1" a="1"/>
  <c r="CX358" i="1" s="1"/>
  <c r="CN358" i="1" a="1"/>
  <c r="CN358" i="1" s="1"/>
  <c r="CZ357" i="1" a="1"/>
  <c r="CZ357" i="1" s="1"/>
  <c r="CP357" i="1" a="1"/>
  <c r="CP357" i="1" s="1"/>
  <c r="DB356" i="1" a="1"/>
  <c r="DB356" i="1" s="1"/>
  <c r="DD355" i="1" a="1"/>
  <c r="DD355" i="1" s="1"/>
  <c r="CW355" i="1" a="1"/>
  <c r="CW355" i="1" s="1"/>
  <c r="DG355" i="1" s="1"/>
  <c r="CP355" i="1" a="1"/>
  <c r="CP355" i="1" s="1"/>
  <c r="DF354" i="1" a="1"/>
  <c r="DF354" i="1" s="1"/>
  <c r="DB354" i="1" a="1"/>
  <c r="DB354" i="1" s="1"/>
  <c r="CX354" i="1" a="1"/>
  <c r="CX354" i="1" s="1"/>
  <c r="CQ354" i="1"/>
  <c r="DC353" i="1" a="1"/>
  <c r="DC353" i="1" s="1"/>
  <c r="CY353" i="1" a="1"/>
  <c r="CY353" i="1" s="1"/>
  <c r="CN353" i="1" a="1"/>
  <c r="CN353" i="1" s="1"/>
  <c r="CS353" i="1" s="1"/>
  <c r="DD352" i="1" a="1"/>
  <c r="DD352" i="1" s="1"/>
  <c r="CZ352" i="1" a="1"/>
  <c r="CZ352" i="1" s="1"/>
  <c r="CO352" i="1" a="1"/>
  <c r="CO352" i="1" s="1"/>
  <c r="DF351" i="1" a="1"/>
  <c r="DF351" i="1" s="1"/>
  <c r="DC351" i="1" a="1"/>
  <c r="DC351" i="1" s="1"/>
  <c r="CX351" i="1" a="1"/>
  <c r="CX351" i="1" s="1"/>
  <c r="CQ351" i="1"/>
  <c r="DF350" i="1" a="1"/>
  <c r="DF350" i="1" s="1"/>
  <c r="DC350" i="1" a="1"/>
  <c r="DC350" i="1" s="1"/>
  <c r="CX350" i="1" a="1"/>
  <c r="CX350" i="1" s="1"/>
  <c r="CQ350" i="1"/>
  <c r="DF349" i="1" a="1"/>
  <c r="DF349" i="1" s="1"/>
  <c r="DC349" i="1" a="1"/>
  <c r="DC349" i="1" s="1"/>
  <c r="CX349" i="1" a="1"/>
  <c r="CX349" i="1" s="1"/>
  <c r="CQ349" i="1"/>
  <c r="DF348" i="1" a="1"/>
  <c r="DF348" i="1" s="1"/>
  <c r="DC348" i="1" a="1"/>
  <c r="DC348" i="1" s="1"/>
  <c r="CX348" i="1" a="1"/>
  <c r="CX348" i="1" s="1"/>
  <c r="CQ348" i="1"/>
  <c r="DF347" i="1" a="1"/>
  <c r="DF347" i="1" s="1"/>
  <c r="DC347" i="1" a="1"/>
  <c r="DC347" i="1" s="1"/>
  <c r="CX347" i="1" a="1"/>
  <c r="CX347" i="1" s="1"/>
  <c r="CQ347" i="1"/>
  <c r="DF346" i="1" a="1"/>
  <c r="DF346" i="1" s="1"/>
  <c r="DC346" i="1" a="1"/>
  <c r="DC346" i="1" s="1"/>
  <c r="CX346" i="1" a="1"/>
  <c r="CX346" i="1" s="1"/>
  <c r="CQ346" i="1"/>
  <c r="DF345" i="1" a="1"/>
  <c r="DF345" i="1" s="1"/>
  <c r="DC345" i="1" a="1"/>
  <c r="DC345" i="1" s="1"/>
  <c r="CX345" i="1" a="1"/>
  <c r="CX345" i="1" s="1"/>
  <c r="CQ345" i="1"/>
  <c r="DF344" i="1" a="1"/>
  <c r="DF344" i="1" s="1"/>
  <c r="DC344" i="1" a="1"/>
  <c r="DC344" i="1" s="1"/>
  <c r="CX344" i="1" a="1"/>
  <c r="CX344" i="1" s="1"/>
  <c r="CQ344" i="1"/>
  <c r="DF343" i="1" a="1"/>
  <c r="DF343" i="1" s="1"/>
  <c r="DC343" i="1" a="1"/>
  <c r="DC343" i="1" s="1"/>
  <c r="CX343" i="1" a="1"/>
  <c r="CX343" i="1" s="1"/>
  <c r="CQ343" i="1"/>
  <c r="DF342" i="1" a="1"/>
  <c r="DF342" i="1" s="1"/>
  <c r="DC342" i="1" a="1"/>
  <c r="DC342" i="1" s="1"/>
  <c r="CX342" i="1" a="1"/>
  <c r="CX342" i="1" s="1"/>
  <c r="CQ342" i="1"/>
  <c r="DF341" i="1" a="1"/>
  <c r="DF341" i="1" s="1"/>
  <c r="DC341" i="1" a="1"/>
  <c r="DC341" i="1" s="1"/>
  <c r="CX341" i="1" a="1"/>
  <c r="CX341" i="1" s="1"/>
  <c r="CQ341" i="1"/>
  <c r="DF340" i="1" a="1"/>
  <c r="DF340" i="1" s="1"/>
  <c r="DC340" i="1" a="1"/>
  <c r="DC340" i="1" s="1"/>
  <c r="CX340" i="1" a="1"/>
  <c r="CX340" i="1" s="1"/>
  <c r="CQ340" i="1"/>
  <c r="DF339" i="1" a="1"/>
  <c r="DF339" i="1" s="1"/>
  <c r="DC339" i="1" a="1"/>
  <c r="DC339" i="1" s="1"/>
  <c r="CX339" i="1" a="1"/>
  <c r="CX339" i="1" s="1"/>
  <c r="CQ339" i="1"/>
  <c r="DF338" i="1" a="1"/>
  <c r="DF338" i="1" s="1"/>
  <c r="DC338" i="1" a="1"/>
  <c r="DC338" i="1" s="1"/>
  <c r="CX338" i="1" a="1"/>
  <c r="CX338" i="1" s="1"/>
  <c r="CQ338" i="1"/>
  <c r="DF337" i="1" a="1"/>
  <c r="DF337" i="1" s="1"/>
  <c r="DC337" i="1" a="1"/>
  <c r="DC337" i="1" s="1"/>
  <c r="CX337" i="1" a="1"/>
  <c r="CX337" i="1" s="1"/>
  <c r="CQ337" i="1"/>
  <c r="DF336" i="1" a="1"/>
  <c r="DF336" i="1" s="1"/>
  <c r="DC336" i="1" a="1"/>
  <c r="DC336" i="1" s="1"/>
  <c r="CX336" i="1" a="1"/>
  <c r="CX336" i="1" s="1"/>
  <c r="CQ336" i="1"/>
  <c r="DF335" i="1" a="1"/>
  <c r="DF335" i="1" s="1"/>
  <c r="DC335" i="1" a="1"/>
  <c r="DC335" i="1" s="1"/>
  <c r="CX335" i="1" a="1"/>
  <c r="CX335" i="1" s="1"/>
  <c r="CQ335" i="1"/>
  <c r="DF334" i="1" a="1"/>
  <c r="DF334" i="1" s="1"/>
  <c r="DC334" i="1" a="1"/>
  <c r="DC334" i="1" s="1"/>
  <c r="CX334" i="1" a="1"/>
  <c r="CX334" i="1" s="1"/>
  <c r="CQ334" i="1"/>
  <c r="DF333" i="1" a="1"/>
  <c r="DF333" i="1" s="1"/>
  <c r="DC333" i="1" a="1"/>
  <c r="DC333" i="1" s="1"/>
  <c r="CX333" i="1" a="1"/>
  <c r="CX333" i="1" s="1"/>
  <c r="CQ333" i="1"/>
  <c r="DF332" i="1" a="1"/>
  <c r="DF332" i="1" s="1"/>
  <c r="DC332" i="1" a="1"/>
  <c r="DC332" i="1" s="1"/>
  <c r="CX332" i="1" a="1"/>
  <c r="CX332" i="1" s="1"/>
  <c r="CQ332" i="1"/>
  <c r="DF331" i="1" a="1"/>
  <c r="DF331" i="1" s="1"/>
  <c r="DC331" i="1" a="1"/>
  <c r="DC331" i="1" s="1"/>
  <c r="CX331" i="1" a="1"/>
  <c r="CX331" i="1" s="1"/>
  <c r="CQ331" i="1"/>
  <c r="DF330" i="1" a="1"/>
  <c r="DF330" i="1" s="1"/>
  <c r="DC330" i="1" a="1"/>
  <c r="DC330" i="1" s="1"/>
  <c r="CX330" i="1" a="1"/>
  <c r="CX330" i="1" s="1"/>
  <c r="CQ330" i="1"/>
  <c r="DF329" i="1" a="1"/>
  <c r="DF329" i="1" s="1"/>
  <c r="DC329" i="1" a="1"/>
  <c r="DC329" i="1" s="1"/>
  <c r="CX329" i="1" a="1"/>
  <c r="CX329" i="1" s="1"/>
  <c r="CQ329" i="1"/>
  <c r="DF328" i="1" a="1"/>
  <c r="DF328" i="1" s="1"/>
  <c r="DC328" i="1" a="1"/>
  <c r="DC328" i="1" s="1"/>
  <c r="CX328" i="1" a="1"/>
  <c r="CX328" i="1" s="1"/>
  <c r="CQ328" i="1"/>
  <c r="DF327" i="1" a="1"/>
  <c r="DF327" i="1" s="1"/>
  <c r="DC327" i="1" a="1"/>
  <c r="DC327" i="1" s="1"/>
  <c r="CX327" i="1" a="1"/>
  <c r="CX327" i="1" s="1"/>
  <c r="CQ327" i="1"/>
  <c r="DF326" i="1" a="1"/>
  <c r="DF326" i="1" s="1"/>
  <c r="DC326" i="1" a="1"/>
  <c r="DC326" i="1" s="1"/>
  <c r="CX326" i="1" a="1"/>
  <c r="CX326" i="1" s="1"/>
  <c r="CQ326" i="1"/>
  <c r="DF325" i="1" a="1"/>
  <c r="DF325" i="1" s="1"/>
  <c r="DC325" i="1" a="1"/>
  <c r="DC325" i="1" s="1"/>
  <c r="CX325" i="1" a="1"/>
  <c r="CX325" i="1" s="1"/>
  <c r="CQ325" i="1"/>
  <c r="DF324" i="1" a="1"/>
  <c r="DF324" i="1" s="1"/>
  <c r="DC324" i="1" a="1"/>
  <c r="DC324" i="1" s="1"/>
  <c r="CX324" i="1" a="1"/>
  <c r="CX324" i="1" s="1"/>
  <c r="CQ324" i="1"/>
  <c r="DF323" i="1" a="1"/>
  <c r="DF323" i="1" s="1"/>
  <c r="DE325" i="1" a="1"/>
  <c r="DE325" i="1" s="1"/>
  <c r="CW323" i="1" a="1"/>
  <c r="CW323" i="1" s="1"/>
  <c r="DC322" i="1" a="1"/>
  <c r="DC322" i="1" s="1"/>
  <c r="CX322" i="1" a="1"/>
  <c r="CX322" i="1" s="1"/>
  <c r="DE321" i="1" a="1"/>
  <c r="DE321" i="1" s="1"/>
  <c r="CZ321" i="1" a="1"/>
  <c r="CZ321" i="1" s="1"/>
  <c r="CQ321" i="1"/>
  <c r="DF320" i="1" a="1"/>
  <c r="DF320" i="1" s="1"/>
  <c r="CN320" i="1" a="1"/>
  <c r="CN320" i="1" s="1"/>
  <c r="CW319" i="1" a="1"/>
  <c r="CW319" i="1" s="1"/>
  <c r="DC318" i="1" a="1"/>
  <c r="DC318" i="1" s="1"/>
  <c r="CX318" i="1" a="1"/>
  <c r="CX318" i="1" s="1"/>
  <c r="DE317" i="1" a="1"/>
  <c r="DE317" i="1" s="1"/>
  <c r="CZ317" i="1" a="1"/>
  <c r="CZ317" i="1" s="1"/>
  <c r="CQ317" i="1"/>
  <c r="DF316" i="1" a="1"/>
  <c r="DF316" i="1" s="1"/>
  <c r="CN316" i="1" a="1"/>
  <c r="CN316" i="1" s="1"/>
  <c r="CW315" i="1" a="1"/>
  <c r="CW315" i="1" s="1"/>
  <c r="DC314" i="1" a="1"/>
  <c r="DC314" i="1" s="1"/>
  <c r="CX314" i="1" a="1"/>
  <c r="CX314" i="1" s="1"/>
  <c r="DE313" i="1" a="1"/>
  <c r="DE313" i="1" s="1"/>
  <c r="CZ313" i="1" a="1"/>
  <c r="CZ313" i="1" s="1"/>
  <c r="CQ313" i="1"/>
  <c r="DF312" i="1" a="1"/>
  <c r="DF312" i="1" s="1"/>
  <c r="CN312" i="1" a="1"/>
  <c r="CN312" i="1" s="1"/>
  <c r="CW311" i="1" a="1"/>
  <c r="CW311" i="1" s="1"/>
  <c r="DC310" i="1" a="1"/>
  <c r="DC310" i="1" s="1"/>
  <c r="CX310" i="1" a="1"/>
  <c r="CX310" i="1" s="1"/>
  <c r="DE309" i="1" a="1"/>
  <c r="DE309" i="1" s="1"/>
  <c r="CZ309" i="1" a="1"/>
  <c r="CZ309" i="1" s="1"/>
  <c r="CQ309" i="1"/>
  <c r="DF308" i="1" a="1"/>
  <c r="DF308" i="1" s="1"/>
  <c r="CN308" i="1" a="1"/>
  <c r="CN308" i="1" s="1"/>
  <c r="CW307" i="1" a="1"/>
  <c r="CW307" i="1" s="1"/>
  <c r="DC306" i="1" a="1"/>
  <c r="DC306" i="1" s="1"/>
  <c r="CX306" i="1" a="1"/>
  <c r="CX306" i="1" s="1"/>
  <c r="DE305" i="1" a="1"/>
  <c r="DE305" i="1" s="1"/>
  <c r="CZ305" i="1" a="1"/>
  <c r="CZ305" i="1" s="1"/>
  <c r="CQ305" i="1"/>
  <c r="DF304" i="1" a="1"/>
  <c r="DF304" i="1" s="1"/>
  <c r="CN304" i="1" a="1"/>
  <c r="CN304" i="1" s="1"/>
  <c r="CW303" i="1" a="1"/>
  <c r="CW303" i="1" s="1"/>
  <c r="DC302" i="1" a="1"/>
  <c r="DC302" i="1" s="1"/>
  <c r="CX302" i="1" a="1"/>
  <c r="CX302" i="1" s="1"/>
  <c r="CP301" i="1" a="1"/>
  <c r="CP301" i="1" s="1"/>
  <c r="DF300" i="1" a="1"/>
  <c r="DF300" i="1" s="1"/>
  <c r="DB300" i="1" a="1"/>
  <c r="DB300" i="1" s="1"/>
  <c r="CP300" i="1" a="1"/>
  <c r="CP300" i="1" s="1"/>
  <c r="DB299" i="1" a="1"/>
  <c r="DB299" i="1" s="1"/>
  <c r="CP299" i="1" a="1"/>
  <c r="CP299" i="1" s="1"/>
  <c r="DB298" i="1" a="1"/>
  <c r="DB298" i="1" s="1"/>
  <c r="CP298" i="1" a="1"/>
  <c r="CP298" i="1" s="1"/>
  <c r="DB297" i="1" a="1"/>
  <c r="DB297" i="1" s="1"/>
  <c r="CP297" i="1" a="1"/>
  <c r="CP297" i="1" s="1"/>
  <c r="DB296" i="1" a="1"/>
  <c r="DB296" i="1" s="1"/>
  <c r="CP296" i="1" a="1"/>
  <c r="CP296" i="1" s="1"/>
  <c r="CZ324" i="1" a="1"/>
  <c r="CZ324" i="1" s="1"/>
  <c r="CN324" i="1" a="1"/>
  <c r="CN324" i="1" s="1"/>
  <c r="CS324" i="1" s="1"/>
  <c r="CN323" i="1" a="1"/>
  <c r="CN323" i="1" s="1"/>
  <c r="CW322" i="1" a="1"/>
  <c r="CW322" i="1" s="1"/>
  <c r="DG322" i="1" s="1"/>
  <c r="DC321" i="1" a="1"/>
  <c r="DC321" i="1" s="1"/>
  <c r="CX321" i="1" a="1"/>
  <c r="CX321" i="1" s="1"/>
  <c r="DE320" i="1" a="1"/>
  <c r="DE320" i="1" s="1"/>
  <c r="CZ320" i="1" a="1"/>
  <c r="CZ320" i="1" s="1"/>
  <c r="CQ320" i="1"/>
  <c r="DF319" i="1" a="1"/>
  <c r="DF319" i="1" s="1"/>
  <c r="CN319" i="1" a="1"/>
  <c r="CN319" i="1" s="1"/>
  <c r="CW318" i="1" a="1"/>
  <c r="CW318" i="1" s="1"/>
  <c r="DG318" i="1" s="1"/>
  <c r="DC317" i="1" a="1"/>
  <c r="DC317" i="1" s="1"/>
  <c r="CX317" i="1" a="1"/>
  <c r="CX317" i="1" s="1"/>
  <c r="DE316" i="1" a="1"/>
  <c r="DE316" i="1" s="1"/>
  <c r="CZ316" i="1" a="1"/>
  <c r="CZ316" i="1" s="1"/>
  <c r="CQ316" i="1"/>
  <c r="DF315" i="1" a="1"/>
  <c r="DF315" i="1" s="1"/>
  <c r="CN315" i="1" a="1"/>
  <c r="CN315" i="1" s="1"/>
  <c r="CW314" i="1" a="1"/>
  <c r="CW314" i="1" s="1"/>
  <c r="DG314" i="1" s="1"/>
  <c r="DC313" i="1" a="1"/>
  <c r="DC313" i="1" s="1"/>
  <c r="CX313" i="1" a="1"/>
  <c r="CX313" i="1" s="1"/>
  <c r="DE312" i="1" a="1"/>
  <c r="DE312" i="1" s="1"/>
  <c r="CZ312" i="1" a="1"/>
  <c r="CZ312" i="1" s="1"/>
  <c r="CQ312" i="1"/>
  <c r="DF311" i="1" a="1"/>
  <c r="DF311" i="1" s="1"/>
  <c r="CN311" i="1" a="1"/>
  <c r="CN311" i="1" s="1"/>
  <c r="CW310" i="1" a="1"/>
  <c r="CW310" i="1" s="1"/>
  <c r="DG310" i="1" s="1"/>
  <c r="DC309" i="1" a="1"/>
  <c r="DC309" i="1" s="1"/>
  <c r="CX309" i="1" a="1"/>
  <c r="CX309" i="1" s="1"/>
  <c r="DE308" i="1" a="1"/>
  <c r="DE308" i="1" s="1"/>
  <c r="CZ308" i="1" a="1"/>
  <c r="CZ308" i="1" s="1"/>
  <c r="CQ308" i="1"/>
  <c r="DF307" i="1" a="1"/>
  <c r="DF307" i="1" s="1"/>
  <c r="CN307" i="1" a="1"/>
  <c r="CN307" i="1" s="1"/>
  <c r="CW306" i="1" a="1"/>
  <c r="CW306" i="1" s="1"/>
  <c r="DG306" i="1" s="1"/>
  <c r="DC305" i="1" a="1"/>
  <c r="DC305" i="1" s="1"/>
  <c r="CX305" i="1" a="1"/>
  <c r="CX305" i="1" s="1"/>
  <c r="DE304" i="1" a="1"/>
  <c r="DE304" i="1" s="1"/>
  <c r="CZ304" i="1" a="1"/>
  <c r="CZ304" i="1" s="1"/>
  <c r="CQ304" i="1"/>
  <c r="DF303" i="1" a="1"/>
  <c r="DF303" i="1" s="1"/>
  <c r="CN303" i="1" a="1"/>
  <c r="CN303" i="1" s="1"/>
  <c r="CW302" i="1" a="1"/>
  <c r="CW302" i="1" s="1"/>
  <c r="DG302" i="1" s="1"/>
  <c r="DD301" i="1" a="1"/>
  <c r="DD301" i="1" s="1"/>
  <c r="CZ301" i="1" a="1"/>
  <c r="CZ301" i="1" s="1"/>
  <c r="DD299" i="1" a="1"/>
  <c r="DD299" i="1" s="1"/>
  <c r="DD298" i="1" a="1"/>
  <c r="DD298" i="1" s="1"/>
  <c r="DD297" i="1" a="1"/>
  <c r="DD297" i="1" s="1"/>
  <c r="DD296" i="1" a="1"/>
  <c r="DD296" i="1" s="1"/>
  <c r="DD295" i="1" a="1"/>
  <c r="DD295" i="1" s="1"/>
  <c r="DB295" i="1" a="1"/>
  <c r="DB295" i="1" s="1"/>
  <c r="CZ295" i="1" a="1"/>
  <c r="CZ295" i="1" s="1"/>
  <c r="CX295" i="1" a="1"/>
  <c r="CX295" i="1" s="1"/>
  <c r="CP295" i="1" a="1"/>
  <c r="CP295" i="1" s="1"/>
  <c r="CN295" i="1" a="1"/>
  <c r="CN295" i="1" s="1"/>
  <c r="DF294" i="1" a="1"/>
  <c r="DF294" i="1" s="1"/>
  <c r="DD294" i="1" a="1"/>
  <c r="DD294" i="1" s="1"/>
  <c r="DB294" i="1" a="1"/>
  <c r="DB294" i="1" s="1"/>
  <c r="CZ294" i="1" a="1"/>
  <c r="CZ294" i="1" s="1"/>
  <c r="CX294" i="1" a="1"/>
  <c r="CX294" i="1" s="1"/>
  <c r="CP294" i="1" a="1"/>
  <c r="CP294" i="1" s="1"/>
  <c r="CN294" i="1" a="1"/>
  <c r="CN294" i="1" s="1"/>
  <c r="DF293" i="1" a="1"/>
  <c r="DF293" i="1" s="1"/>
  <c r="DD293" i="1" a="1"/>
  <c r="DD293" i="1" s="1"/>
  <c r="DB293" i="1" a="1"/>
  <c r="DB293" i="1" s="1"/>
  <c r="CZ293" i="1" a="1"/>
  <c r="CZ293" i="1" s="1"/>
  <c r="CX293" i="1" a="1"/>
  <c r="CX293" i="1" s="1"/>
  <c r="CP293" i="1" a="1"/>
  <c r="CP293" i="1" s="1"/>
  <c r="CN293" i="1" a="1"/>
  <c r="CN293" i="1" s="1"/>
  <c r="DF292" i="1" a="1"/>
  <c r="DF292" i="1" s="1"/>
  <c r="DD292" i="1" a="1"/>
  <c r="DD292" i="1" s="1"/>
  <c r="DB292" i="1" a="1"/>
  <c r="DB292" i="1" s="1"/>
  <c r="CZ292" i="1" a="1"/>
  <c r="CZ292" i="1" s="1"/>
  <c r="CX292" i="1" a="1"/>
  <c r="CX292" i="1" s="1"/>
  <c r="CP292" i="1" a="1"/>
  <c r="CP292" i="1" s="1"/>
  <c r="CN292" i="1" a="1"/>
  <c r="CN292" i="1" s="1"/>
  <c r="DF291" i="1" a="1"/>
  <c r="DF291" i="1" s="1"/>
  <c r="DD291" i="1" a="1"/>
  <c r="DD291" i="1" s="1"/>
  <c r="DB291" i="1" a="1"/>
  <c r="DB291" i="1" s="1"/>
  <c r="DH291" i="1" s="1"/>
  <c r="CZ291" i="1" a="1"/>
  <c r="CZ291" i="1" s="1"/>
  <c r="CX291" i="1" a="1"/>
  <c r="CX291" i="1" s="1"/>
  <c r="CP291" i="1" a="1"/>
  <c r="CP291" i="1" s="1"/>
  <c r="CN291" i="1" a="1"/>
  <c r="CN291" i="1" s="1"/>
  <c r="DF290" i="1" a="1"/>
  <c r="DF290" i="1" s="1"/>
  <c r="DD290" i="1" a="1"/>
  <c r="DD290" i="1" s="1"/>
  <c r="DB290" i="1" a="1"/>
  <c r="DB290" i="1" s="1"/>
  <c r="CZ290" i="1" a="1"/>
  <c r="CZ290" i="1" s="1"/>
  <c r="CX290" i="1" a="1"/>
  <c r="CX290" i="1" s="1"/>
  <c r="CP290" i="1" a="1"/>
  <c r="CP290" i="1" s="1"/>
  <c r="CN290" i="1" a="1"/>
  <c r="CN290" i="1" s="1"/>
  <c r="DF289" i="1" a="1"/>
  <c r="DF289" i="1" s="1"/>
  <c r="DD289" i="1" a="1"/>
  <c r="DD289" i="1" s="1"/>
  <c r="DB289" i="1" a="1"/>
  <c r="DB289" i="1" s="1"/>
  <c r="CZ289" i="1" a="1"/>
  <c r="CZ289" i="1" s="1"/>
  <c r="CX289" i="1" a="1"/>
  <c r="CX289" i="1" s="1"/>
  <c r="CP289" i="1" a="1"/>
  <c r="CP289" i="1" s="1"/>
  <c r="CN289" i="1" a="1"/>
  <c r="CN289" i="1" s="1"/>
  <c r="DF288" i="1" a="1"/>
  <c r="DF288" i="1" s="1"/>
  <c r="DD288" i="1" a="1"/>
  <c r="DD288" i="1" s="1"/>
  <c r="DB288" i="1" a="1"/>
  <c r="DB288" i="1" s="1"/>
  <c r="CZ288" i="1" a="1"/>
  <c r="CZ288" i="1" s="1"/>
  <c r="CX288" i="1" a="1"/>
  <c r="CX288" i="1" s="1"/>
  <c r="CP288" i="1" a="1"/>
  <c r="CP288" i="1" s="1"/>
  <c r="CN288" i="1" a="1"/>
  <c r="CN288" i="1" s="1"/>
  <c r="DF287" i="1" a="1"/>
  <c r="DF287" i="1" s="1"/>
  <c r="DD287" i="1" a="1"/>
  <c r="DD287" i="1" s="1"/>
  <c r="DB287" i="1" a="1"/>
  <c r="DB287" i="1" s="1"/>
  <c r="DH287" i="1" s="1"/>
  <c r="CZ287" i="1" a="1"/>
  <c r="CZ287" i="1" s="1"/>
  <c r="CX287" i="1" a="1"/>
  <c r="CX287" i="1" s="1"/>
  <c r="CP287" i="1" a="1"/>
  <c r="CP287" i="1" s="1"/>
  <c r="CN287" i="1" a="1"/>
  <c r="CN287" i="1" s="1"/>
  <c r="DF286" i="1" a="1"/>
  <c r="DF286" i="1" s="1"/>
  <c r="DD286" i="1" a="1"/>
  <c r="DD286" i="1" s="1"/>
  <c r="DB286" i="1" a="1"/>
  <c r="DB286" i="1" s="1"/>
  <c r="CZ286" i="1" a="1"/>
  <c r="CZ286" i="1" s="1"/>
  <c r="CX286" i="1" a="1"/>
  <c r="CX286" i="1" s="1"/>
  <c r="CP286" i="1" a="1"/>
  <c r="CP286" i="1" s="1"/>
  <c r="CN286" i="1" a="1"/>
  <c r="CN286" i="1" s="1"/>
  <c r="DF285" i="1" a="1"/>
  <c r="DF285" i="1" s="1"/>
  <c r="DD285" i="1" a="1"/>
  <c r="DD285" i="1" s="1"/>
  <c r="DB285" i="1" a="1"/>
  <c r="DB285" i="1" s="1"/>
  <c r="CZ285" i="1" a="1"/>
  <c r="CZ285" i="1" s="1"/>
  <c r="CX285" i="1" a="1"/>
  <c r="CX285" i="1" s="1"/>
  <c r="CP285" i="1" a="1"/>
  <c r="CP285" i="1" s="1"/>
  <c r="CN285" i="1" a="1"/>
  <c r="CN285" i="1" s="1"/>
  <c r="DF284" i="1" a="1"/>
  <c r="DF284" i="1" s="1"/>
  <c r="DD284" i="1" a="1"/>
  <c r="DD284" i="1" s="1"/>
  <c r="DB284" i="1" a="1"/>
  <c r="DB284" i="1" s="1"/>
  <c r="CZ284" i="1" a="1"/>
  <c r="CZ284" i="1" s="1"/>
  <c r="CX284" i="1" a="1"/>
  <c r="CX284" i="1" s="1"/>
  <c r="CP284" i="1" a="1"/>
  <c r="CP284" i="1" s="1"/>
  <c r="CN284" i="1" a="1"/>
  <c r="CN284" i="1" s="1"/>
  <c r="DF283" i="1" a="1"/>
  <c r="DF283" i="1" s="1"/>
  <c r="DD283" i="1" a="1"/>
  <c r="DD283" i="1" s="1"/>
  <c r="DB283" i="1" a="1"/>
  <c r="DB283" i="1" s="1"/>
  <c r="DH283" i="1" s="1"/>
  <c r="CZ283" i="1" a="1"/>
  <c r="CZ283" i="1" s="1"/>
  <c r="CX283" i="1" a="1"/>
  <c r="CX283" i="1" s="1"/>
  <c r="CP283" i="1" a="1"/>
  <c r="CP283" i="1" s="1"/>
  <c r="CN283" i="1" a="1"/>
  <c r="CN283" i="1" s="1"/>
  <c r="DF282" i="1" a="1"/>
  <c r="DF282" i="1" s="1"/>
  <c r="DD282" i="1" a="1"/>
  <c r="DD282" i="1" s="1"/>
  <c r="DB282" i="1" a="1"/>
  <c r="DB282" i="1" s="1"/>
  <c r="CZ325" i="1" a="1"/>
  <c r="CZ325" i="1" s="1"/>
  <c r="CN325" i="1" a="1"/>
  <c r="CN325" i="1" s="1"/>
  <c r="CS325" i="1" s="1"/>
  <c r="CW324" i="1" a="1"/>
  <c r="CW324" i="1" s="1"/>
  <c r="DE323" i="1" a="1"/>
  <c r="DE323" i="1" s="1"/>
  <c r="CZ323" i="1" a="1"/>
  <c r="CZ323" i="1" s="1"/>
  <c r="CQ323" i="1"/>
  <c r="DF322" i="1" a="1"/>
  <c r="DF322" i="1" s="1"/>
  <c r="CN322" i="1" a="1"/>
  <c r="CN322" i="1" s="1"/>
  <c r="CW321" i="1" a="1"/>
  <c r="CW321" i="1" s="1"/>
  <c r="DG321" i="1" s="1"/>
  <c r="DC320" i="1" a="1"/>
  <c r="DC320" i="1" s="1"/>
  <c r="CX320" i="1" a="1"/>
  <c r="CX320" i="1" s="1"/>
  <c r="DE319" i="1" a="1"/>
  <c r="DE319" i="1" s="1"/>
  <c r="CZ319" i="1" a="1"/>
  <c r="CZ319" i="1" s="1"/>
  <c r="CQ319" i="1"/>
  <c r="DF318" i="1" a="1"/>
  <c r="DF318" i="1" s="1"/>
  <c r="CN318" i="1" a="1"/>
  <c r="CN318" i="1" s="1"/>
  <c r="CW317" i="1" a="1"/>
  <c r="CW317" i="1" s="1"/>
  <c r="DG317" i="1" s="1"/>
  <c r="DC316" i="1" a="1"/>
  <c r="DC316" i="1" s="1"/>
  <c r="CX316" i="1" a="1"/>
  <c r="CX316" i="1" s="1"/>
  <c r="DE315" i="1" a="1"/>
  <c r="DE315" i="1" s="1"/>
  <c r="CZ315" i="1" a="1"/>
  <c r="CZ315" i="1" s="1"/>
  <c r="CQ315" i="1"/>
  <c r="DF314" i="1" a="1"/>
  <c r="DF314" i="1" s="1"/>
  <c r="CN314" i="1" a="1"/>
  <c r="CN314" i="1" s="1"/>
  <c r="CW313" i="1" a="1"/>
  <c r="CW313" i="1" s="1"/>
  <c r="DG313" i="1" s="1"/>
  <c r="DC312" i="1" a="1"/>
  <c r="DC312" i="1" s="1"/>
  <c r="CX312" i="1" a="1"/>
  <c r="CX312" i="1" s="1"/>
  <c r="DE311" i="1" a="1"/>
  <c r="DE311" i="1" s="1"/>
  <c r="CZ311" i="1" a="1"/>
  <c r="CZ311" i="1" s="1"/>
  <c r="CQ311" i="1"/>
  <c r="DF310" i="1" a="1"/>
  <c r="DF310" i="1" s="1"/>
  <c r="CN310" i="1" a="1"/>
  <c r="CN310" i="1" s="1"/>
  <c r="CW309" i="1" a="1"/>
  <c r="CW309" i="1" s="1"/>
  <c r="DG309" i="1" s="1"/>
  <c r="DC308" i="1" a="1"/>
  <c r="DC308" i="1" s="1"/>
  <c r="CX308" i="1" a="1"/>
  <c r="CX308" i="1" s="1"/>
  <c r="DE307" i="1" a="1"/>
  <c r="DE307" i="1" s="1"/>
  <c r="CZ307" i="1" a="1"/>
  <c r="CZ307" i="1" s="1"/>
  <c r="CQ307" i="1"/>
  <c r="DF306" i="1" a="1"/>
  <c r="DF306" i="1" s="1"/>
  <c r="CN306" i="1" a="1"/>
  <c r="CN306" i="1" s="1"/>
  <c r="CW305" i="1" a="1"/>
  <c r="CW305" i="1" s="1"/>
  <c r="DG305" i="1" s="1"/>
  <c r="DC304" i="1" a="1"/>
  <c r="DC304" i="1" s="1"/>
  <c r="CX304" i="1" a="1"/>
  <c r="CX304" i="1" s="1"/>
  <c r="DE303" i="1" a="1"/>
  <c r="DE303" i="1" s="1"/>
  <c r="CZ303" i="1" a="1"/>
  <c r="CZ303" i="1" s="1"/>
  <c r="CQ303" i="1"/>
  <c r="DF302" i="1" a="1"/>
  <c r="DF302" i="1" s="1"/>
  <c r="CN302" i="1" a="1"/>
  <c r="CN302" i="1" s="1"/>
  <c r="CN301" i="1" a="1"/>
  <c r="CN301" i="1" s="1"/>
  <c r="DD300" i="1" a="1"/>
  <c r="DD300" i="1" s="1"/>
  <c r="CX300" i="1" a="1"/>
  <c r="CX300" i="1" s="1"/>
  <c r="CR300" i="1"/>
  <c r="DF299" i="1" a="1"/>
  <c r="DF299" i="1" s="1"/>
  <c r="CX299" i="1" a="1"/>
  <c r="CX299" i="1" s="1"/>
  <c r="CR299" i="1"/>
  <c r="DF298" i="1" a="1"/>
  <c r="DF298" i="1" s="1"/>
  <c r="CX298" i="1" a="1"/>
  <c r="CX298" i="1" s="1"/>
  <c r="CR298" i="1"/>
  <c r="DF297" i="1" a="1"/>
  <c r="DF297" i="1" s="1"/>
  <c r="CX297" i="1" a="1"/>
  <c r="CX297" i="1" s="1"/>
  <c r="CR297" i="1"/>
  <c r="DF296" i="1" a="1"/>
  <c r="DF296" i="1" s="1"/>
  <c r="CX296" i="1" a="1"/>
  <c r="CX296" i="1" s="1"/>
  <c r="CR296" i="1"/>
  <c r="DF295" i="1" a="1"/>
  <c r="DF295" i="1" s="1"/>
  <c r="CR295" i="1"/>
  <c r="CR294" i="1"/>
  <c r="CR293" i="1"/>
  <c r="CR292" i="1"/>
  <c r="CR291" i="1"/>
  <c r="CR290" i="1"/>
  <c r="CR289" i="1"/>
  <c r="CR288" i="1"/>
  <c r="CR287" i="1"/>
  <c r="CR286" i="1"/>
  <c r="CR285" i="1"/>
  <c r="CR284" i="1"/>
  <c r="CR283" i="1"/>
  <c r="CR282" i="1"/>
  <c r="CR281" i="1"/>
  <c r="CR280" i="1"/>
  <c r="CR279" i="1"/>
  <c r="CR278" i="1"/>
  <c r="CR277" i="1"/>
  <c r="CR276" i="1"/>
  <c r="CR275" i="1"/>
  <c r="CR274" i="1"/>
  <c r="CR273" i="1"/>
  <c r="CR272" i="1"/>
  <c r="CR271" i="1"/>
  <c r="CR270" i="1"/>
  <c r="CR269" i="1"/>
  <c r="CR268" i="1"/>
  <c r="CR267" i="1"/>
  <c r="CR266" i="1"/>
  <c r="CR265" i="1"/>
  <c r="CR264" i="1"/>
  <c r="CR263" i="1"/>
  <c r="CR262" i="1"/>
  <c r="CR261" i="1"/>
  <c r="CR260" i="1"/>
  <c r="CR259" i="1"/>
  <c r="CR258" i="1"/>
  <c r="CR257" i="1"/>
  <c r="CR256" i="1"/>
  <c r="CR255" i="1"/>
  <c r="CR254" i="1"/>
  <c r="CR253" i="1"/>
  <c r="CR252" i="1"/>
  <c r="CR251" i="1"/>
  <c r="CR250" i="1"/>
  <c r="CR249" i="1"/>
  <c r="CR248" i="1"/>
  <c r="CR247" i="1"/>
  <c r="CR246" i="1"/>
  <c r="CR245" i="1"/>
  <c r="CR244" i="1"/>
  <c r="CR243" i="1"/>
  <c r="CR242" i="1"/>
  <c r="CR241" i="1"/>
  <c r="CR240" i="1"/>
  <c r="CR239" i="1"/>
  <c r="CW325" i="1" a="1"/>
  <c r="CW325" i="1" s="1"/>
  <c r="DE324" i="1" a="1"/>
  <c r="DE324" i="1" s="1"/>
  <c r="DC323" i="1" a="1"/>
  <c r="DC323" i="1" s="1"/>
  <c r="CX323" i="1" a="1"/>
  <c r="CX323" i="1" s="1"/>
  <c r="DE322" i="1" a="1"/>
  <c r="DE322" i="1" s="1"/>
  <c r="CZ322" i="1" a="1"/>
  <c r="CZ322" i="1" s="1"/>
  <c r="CQ322" i="1"/>
  <c r="DF321" i="1" a="1"/>
  <c r="DF321" i="1" s="1"/>
  <c r="CN321" i="1" a="1"/>
  <c r="CN321" i="1" s="1"/>
  <c r="CS321" i="1" s="1"/>
  <c r="CW320" i="1" a="1"/>
  <c r="CW320" i="1" s="1"/>
  <c r="DC319" i="1" a="1"/>
  <c r="DC319" i="1" s="1"/>
  <c r="CX319" i="1" a="1"/>
  <c r="CX319" i="1" s="1"/>
  <c r="DE318" i="1" a="1"/>
  <c r="DE318" i="1" s="1"/>
  <c r="CZ318" i="1" a="1"/>
  <c r="CZ318" i="1" s="1"/>
  <c r="CQ318" i="1"/>
  <c r="DF317" i="1" a="1"/>
  <c r="DF317" i="1" s="1"/>
  <c r="CN317" i="1" a="1"/>
  <c r="CN317" i="1" s="1"/>
  <c r="CS317" i="1" s="1"/>
  <c r="CW316" i="1" a="1"/>
  <c r="CW316" i="1" s="1"/>
  <c r="DC315" i="1" a="1"/>
  <c r="DC315" i="1" s="1"/>
  <c r="CX315" i="1" a="1"/>
  <c r="CX315" i="1" s="1"/>
  <c r="DE314" i="1" a="1"/>
  <c r="DE314" i="1" s="1"/>
  <c r="CZ314" i="1" a="1"/>
  <c r="CZ314" i="1" s="1"/>
  <c r="CQ314" i="1"/>
  <c r="DF313" i="1" a="1"/>
  <c r="DF313" i="1" s="1"/>
  <c r="CN313" i="1" a="1"/>
  <c r="CN313" i="1" s="1"/>
  <c r="CS313" i="1" s="1"/>
  <c r="CW312" i="1" a="1"/>
  <c r="CW312" i="1" s="1"/>
  <c r="DC311" i="1" a="1"/>
  <c r="DC311" i="1" s="1"/>
  <c r="CX311" i="1" a="1"/>
  <c r="CX311" i="1" s="1"/>
  <c r="DE310" i="1" a="1"/>
  <c r="DE310" i="1" s="1"/>
  <c r="CZ310" i="1" a="1"/>
  <c r="CZ310" i="1" s="1"/>
  <c r="CQ310" i="1"/>
  <c r="DF309" i="1" a="1"/>
  <c r="DF309" i="1" s="1"/>
  <c r="CN309" i="1" a="1"/>
  <c r="CN309" i="1" s="1"/>
  <c r="CS309" i="1" s="1"/>
  <c r="CW308" i="1" a="1"/>
  <c r="CW308" i="1" s="1"/>
  <c r="DC307" i="1" a="1"/>
  <c r="DC307" i="1" s="1"/>
  <c r="CX307" i="1" a="1"/>
  <c r="CX307" i="1" s="1"/>
  <c r="DE306" i="1" a="1"/>
  <c r="DE306" i="1" s="1"/>
  <c r="CZ306" i="1" a="1"/>
  <c r="CZ306" i="1" s="1"/>
  <c r="CQ306" i="1"/>
  <c r="DF305" i="1" a="1"/>
  <c r="DF305" i="1" s="1"/>
  <c r="CN305" i="1" a="1"/>
  <c r="CN305" i="1" s="1"/>
  <c r="CS305" i="1" s="1"/>
  <c r="CW304" i="1" a="1"/>
  <c r="CW304" i="1" s="1"/>
  <c r="DC303" i="1" a="1"/>
  <c r="DC303" i="1" s="1"/>
  <c r="CX303" i="1" a="1"/>
  <c r="CX303" i="1" s="1"/>
  <c r="DE302" i="1" a="1"/>
  <c r="DE302" i="1" s="1"/>
  <c r="CZ302" i="1" a="1"/>
  <c r="CZ302" i="1" s="1"/>
  <c r="CQ302" i="1"/>
  <c r="DF301" i="1" a="1"/>
  <c r="DF301" i="1" s="1"/>
  <c r="DB301" i="1" a="1"/>
  <c r="DB301" i="1" s="1"/>
  <c r="CX301" i="1" a="1"/>
  <c r="CX301" i="1" s="1"/>
  <c r="CR301" i="1"/>
  <c r="CZ300" i="1" a="1"/>
  <c r="CZ300" i="1" s="1"/>
  <c r="CN300" i="1" a="1"/>
  <c r="CN300" i="1" s="1"/>
  <c r="CZ299" i="1" a="1"/>
  <c r="CZ299" i="1" s="1"/>
  <c r="CN299" i="1" a="1"/>
  <c r="CN299" i="1" s="1"/>
  <c r="CS299" i="1" s="1"/>
  <c r="CZ298" i="1" a="1"/>
  <c r="CZ298" i="1" s="1"/>
  <c r="CN298" i="1" a="1"/>
  <c r="CN298" i="1" s="1"/>
  <c r="CZ297" i="1" a="1"/>
  <c r="CZ297" i="1" s="1"/>
  <c r="CN297" i="1" a="1"/>
  <c r="CN297" i="1" s="1"/>
  <c r="CS297" i="1" s="1"/>
  <c r="CZ296" i="1" a="1"/>
  <c r="CZ296" i="1" s="1"/>
  <c r="CN296" i="1" a="1"/>
  <c r="CN296" i="1" s="1"/>
  <c r="DC295" i="1" a="1"/>
  <c r="DC295" i="1" s="1"/>
  <c r="DA295" i="1" a="1"/>
  <c r="DA295" i="1" s="1"/>
  <c r="CY295" i="1" a="1"/>
  <c r="CY295" i="1" s="1"/>
  <c r="CW295" i="1" a="1"/>
  <c r="CW295" i="1" s="1"/>
  <c r="CQ295" i="1"/>
  <c r="CO295" i="1" a="1"/>
  <c r="CO295" i="1" s="1"/>
  <c r="DE294" i="1" a="1"/>
  <c r="DE294" i="1" s="1"/>
  <c r="DC294" i="1" a="1"/>
  <c r="DC294" i="1" s="1"/>
  <c r="DA294" i="1" a="1"/>
  <c r="DA294" i="1" s="1"/>
  <c r="CY294" i="1" a="1"/>
  <c r="CY294" i="1" s="1"/>
  <c r="CW294" i="1" a="1"/>
  <c r="CW294" i="1" s="1"/>
  <c r="CQ294" i="1"/>
  <c r="CO294" i="1" a="1"/>
  <c r="CO294" i="1" s="1"/>
  <c r="DE293" i="1" a="1"/>
  <c r="DE293" i="1" s="1"/>
  <c r="DC293" i="1" a="1"/>
  <c r="DC293" i="1" s="1"/>
  <c r="DA293" i="1" a="1"/>
  <c r="DA293" i="1" s="1"/>
  <c r="CY293" i="1" a="1"/>
  <c r="CY293" i="1" s="1"/>
  <c r="CW293" i="1" a="1"/>
  <c r="CW293" i="1" s="1"/>
  <c r="DG293" i="1" s="1"/>
  <c r="CQ293" i="1"/>
  <c r="CO293" i="1" a="1"/>
  <c r="CO293" i="1" s="1"/>
  <c r="DE292" i="1" a="1"/>
  <c r="DE292" i="1" s="1"/>
  <c r="DC292" i="1" a="1"/>
  <c r="DC292" i="1" s="1"/>
  <c r="DA292" i="1" a="1"/>
  <c r="DA292" i="1" s="1"/>
  <c r="CY292" i="1" a="1"/>
  <c r="CY292" i="1" s="1"/>
  <c r="CW292" i="1" a="1"/>
  <c r="CW292" i="1" s="1"/>
  <c r="CQ292" i="1"/>
  <c r="CO292" i="1" a="1"/>
  <c r="CO292" i="1" s="1"/>
  <c r="DE291" i="1" a="1"/>
  <c r="DE291" i="1" s="1"/>
  <c r="DC291" i="1" a="1"/>
  <c r="DC291" i="1" s="1"/>
  <c r="DA291" i="1" a="1"/>
  <c r="DA291" i="1" s="1"/>
  <c r="CY291" i="1" a="1"/>
  <c r="CY291" i="1" s="1"/>
  <c r="CW291" i="1" a="1"/>
  <c r="CW291" i="1" s="1"/>
  <c r="CQ291" i="1"/>
  <c r="CO291" i="1" a="1"/>
  <c r="CO291" i="1" s="1"/>
  <c r="DE290" i="1" a="1"/>
  <c r="DE290" i="1" s="1"/>
  <c r="DC290" i="1" a="1"/>
  <c r="DC290" i="1" s="1"/>
  <c r="DA290" i="1" a="1"/>
  <c r="DA290" i="1" s="1"/>
  <c r="CY290" i="1" a="1"/>
  <c r="CY290" i="1" s="1"/>
  <c r="CW290" i="1" a="1"/>
  <c r="CW290" i="1" s="1"/>
  <c r="CQ290" i="1"/>
  <c r="CO290" i="1" a="1"/>
  <c r="CO290" i="1" s="1"/>
  <c r="DE289" i="1" a="1"/>
  <c r="DE289" i="1" s="1"/>
  <c r="DC289" i="1" a="1"/>
  <c r="DC289" i="1" s="1"/>
  <c r="DA289" i="1" a="1"/>
  <c r="DA289" i="1" s="1"/>
  <c r="CY289" i="1" a="1"/>
  <c r="CY289" i="1" s="1"/>
  <c r="CW289" i="1" a="1"/>
  <c r="CW289" i="1" s="1"/>
  <c r="DG289" i="1" s="1"/>
  <c r="CQ289" i="1"/>
  <c r="CO289" i="1" a="1"/>
  <c r="CO289" i="1" s="1"/>
  <c r="DE288" i="1" a="1"/>
  <c r="DE288" i="1" s="1"/>
  <c r="DC288" i="1" a="1"/>
  <c r="DC288" i="1" s="1"/>
  <c r="DA288" i="1" a="1"/>
  <c r="DA288" i="1" s="1"/>
  <c r="CY288" i="1" a="1"/>
  <c r="CY288" i="1" s="1"/>
  <c r="CW288" i="1" a="1"/>
  <c r="CW288" i="1" s="1"/>
  <c r="CQ288" i="1"/>
  <c r="CO288" i="1" a="1"/>
  <c r="CO288" i="1" s="1"/>
  <c r="DE287" i="1" a="1"/>
  <c r="DE287" i="1" s="1"/>
  <c r="DC287" i="1" a="1"/>
  <c r="DC287" i="1" s="1"/>
  <c r="DA287" i="1" a="1"/>
  <c r="DA287" i="1" s="1"/>
  <c r="CY287" i="1" a="1"/>
  <c r="CY287" i="1" s="1"/>
  <c r="CW287" i="1" a="1"/>
  <c r="CW287" i="1" s="1"/>
  <c r="CQ287" i="1"/>
  <c r="CO287" i="1" a="1"/>
  <c r="CO287" i="1" s="1"/>
  <c r="DE286" i="1" a="1"/>
  <c r="DE286" i="1" s="1"/>
  <c r="DC286" i="1" a="1"/>
  <c r="DC286" i="1" s="1"/>
  <c r="DA286" i="1" a="1"/>
  <c r="DA286" i="1" s="1"/>
  <c r="CY286" i="1" a="1"/>
  <c r="CY286" i="1" s="1"/>
  <c r="CW286" i="1" a="1"/>
  <c r="CW286" i="1" s="1"/>
  <c r="CQ286" i="1"/>
  <c r="CO286" i="1" a="1"/>
  <c r="CO286" i="1" s="1"/>
  <c r="DE285" i="1" a="1"/>
  <c r="DE285" i="1" s="1"/>
  <c r="DC285" i="1" a="1"/>
  <c r="DC285" i="1" s="1"/>
  <c r="DA285" i="1" a="1"/>
  <c r="DA285" i="1" s="1"/>
  <c r="CY285" i="1" a="1"/>
  <c r="CY285" i="1" s="1"/>
  <c r="CW285" i="1" a="1"/>
  <c r="CW285" i="1" s="1"/>
  <c r="DG285" i="1" s="1"/>
  <c r="CQ285" i="1"/>
  <c r="CO285" i="1" a="1"/>
  <c r="CO285" i="1" s="1"/>
  <c r="DE284" i="1" a="1"/>
  <c r="DE284" i="1" s="1"/>
  <c r="DC284" i="1" a="1"/>
  <c r="DC284" i="1" s="1"/>
  <c r="DA284" i="1" a="1"/>
  <c r="DA284" i="1" s="1"/>
  <c r="CY284" i="1" a="1"/>
  <c r="CY284" i="1" s="1"/>
  <c r="CW284" i="1" a="1"/>
  <c r="CW284" i="1" s="1"/>
  <c r="CQ284" i="1"/>
  <c r="CO284" i="1" a="1"/>
  <c r="CO284" i="1" s="1"/>
  <c r="DE283" i="1" a="1"/>
  <c r="DE283" i="1" s="1"/>
  <c r="DC283" i="1" a="1"/>
  <c r="DC283" i="1" s="1"/>
  <c r="DA283" i="1" a="1"/>
  <c r="DA283" i="1" s="1"/>
  <c r="CY283" i="1" a="1"/>
  <c r="CY283" i="1" s="1"/>
  <c r="CW283" i="1" a="1"/>
  <c r="CW283" i="1" s="1"/>
  <c r="CQ283" i="1"/>
  <c r="CO283" i="1" a="1"/>
  <c r="CO283" i="1" s="1"/>
  <c r="DE282" i="1" a="1"/>
  <c r="DE282" i="1" s="1"/>
  <c r="DC282" i="1" a="1"/>
  <c r="DC282" i="1" s="1"/>
  <c r="DA282" i="1" a="1"/>
  <c r="DA282" i="1" s="1"/>
  <c r="CY282" i="1" a="1"/>
  <c r="CY282" i="1" s="1"/>
  <c r="CW282" i="1" a="1"/>
  <c r="CW282" i="1" s="1"/>
  <c r="CQ282" i="1"/>
  <c r="CO282" i="1" a="1"/>
  <c r="CO282" i="1" s="1"/>
  <c r="DE281" i="1" a="1"/>
  <c r="DE281" i="1" s="1"/>
  <c r="DC281" i="1" a="1"/>
  <c r="DC281" i="1" s="1"/>
  <c r="DA281" i="1" a="1"/>
  <c r="DA281" i="1" s="1"/>
  <c r="CY281" i="1" a="1"/>
  <c r="CY281" i="1" s="1"/>
  <c r="CW281" i="1" a="1"/>
  <c r="CW281" i="1" s="1"/>
  <c r="DG281" i="1" s="1"/>
  <c r="CQ281" i="1"/>
  <c r="CO281" i="1" a="1"/>
  <c r="CO281" i="1" s="1"/>
  <c r="DE280" i="1" a="1"/>
  <c r="DE280" i="1" s="1"/>
  <c r="DC280" i="1" a="1"/>
  <c r="DC280" i="1" s="1"/>
  <c r="CX282" i="1" a="1"/>
  <c r="CX282" i="1" s="1"/>
  <c r="CN282" i="1" a="1"/>
  <c r="CN282" i="1" s="1"/>
  <c r="CZ281" i="1" a="1"/>
  <c r="CZ281" i="1" s="1"/>
  <c r="CP281" i="1" a="1"/>
  <c r="CP281" i="1" s="1"/>
  <c r="DB280" i="1" a="1"/>
  <c r="DB280" i="1" s="1"/>
  <c r="CX280" i="1" a="1"/>
  <c r="CX280" i="1" s="1"/>
  <c r="CQ280" i="1"/>
  <c r="DC279" i="1" a="1"/>
  <c r="DC279" i="1" s="1"/>
  <c r="CY279" i="1" a="1"/>
  <c r="CY279" i="1" s="1"/>
  <c r="CN279" i="1" a="1"/>
  <c r="CN279" i="1" s="1"/>
  <c r="DD278" i="1" a="1"/>
  <c r="DD278" i="1" s="1"/>
  <c r="CZ278" i="1" a="1"/>
  <c r="CZ278" i="1" s="1"/>
  <c r="CO278" i="1" a="1"/>
  <c r="CO278" i="1" s="1"/>
  <c r="DE277" i="1" a="1"/>
  <c r="DE277" i="1" s="1"/>
  <c r="DA277" i="1" a="1"/>
  <c r="DA277" i="1" s="1"/>
  <c r="CW277" i="1" a="1"/>
  <c r="CW277" i="1" s="1"/>
  <c r="CP277" i="1" a="1"/>
  <c r="CP277" i="1" s="1"/>
  <c r="DF276" i="1" a="1"/>
  <c r="DF276" i="1" s="1"/>
  <c r="DB276" i="1" a="1"/>
  <c r="DB276" i="1" s="1"/>
  <c r="CX276" i="1" a="1"/>
  <c r="CX276" i="1" s="1"/>
  <c r="CQ276" i="1"/>
  <c r="DC275" i="1" a="1"/>
  <c r="DC275" i="1" s="1"/>
  <c r="CY275" i="1" a="1"/>
  <c r="CY275" i="1" s="1"/>
  <c r="CN275" i="1" a="1"/>
  <c r="CN275" i="1" s="1"/>
  <c r="DD274" i="1" a="1"/>
  <c r="DD274" i="1" s="1"/>
  <c r="CZ274" i="1" a="1"/>
  <c r="CZ274" i="1" s="1"/>
  <c r="CO274" i="1" a="1"/>
  <c r="CO274" i="1" s="1"/>
  <c r="DE273" i="1" a="1"/>
  <c r="DE273" i="1" s="1"/>
  <c r="DA273" i="1" a="1"/>
  <c r="DA273" i="1" s="1"/>
  <c r="CW273" i="1" a="1"/>
  <c r="CW273" i="1" s="1"/>
  <c r="CP273" i="1" a="1"/>
  <c r="CP273" i="1" s="1"/>
  <c r="DF272" i="1" a="1"/>
  <c r="DF272" i="1" s="1"/>
  <c r="DB272" i="1" a="1"/>
  <c r="DB272" i="1" s="1"/>
  <c r="CX272" i="1" a="1"/>
  <c r="CX272" i="1" s="1"/>
  <c r="CQ272" i="1"/>
  <c r="DC271" i="1" a="1"/>
  <c r="DC271" i="1" s="1"/>
  <c r="CY271" i="1" a="1"/>
  <c r="CY271" i="1" s="1"/>
  <c r="CN271" i="1" a="1"/>
  <c r="CN271" i="1" s="1"/>
  <c r="DD270" i="1" a="1"/>
  <c r="DD270" i="1" s="1"/>
  <c r="CZ270" i="1" a="1"/>
  <c r="CZ270" i="1" s="1"/>
  <c r="CO270" i="1" a="1"/>
  <c r="CO270" i="1" s="1"/>
  <c r="DE269" i="1" a="1"/>
  <c r="DE269" i="1" s="1"/>
  <c r="DA269" i="1" a="1"/>
  <c r="DA269" i="1" s="1"/>
  <c r="CW269" i="1" a="1"/>
  <c r="CW269" i="1" s="1"/>
  <c r="CP269" i="1" a="1"/>
  <c r="CP269" i="1" s="1"/>
  <c r="DF268" i="1" a="1"/>
  <c r="DF268" i="1" s="1"/>
  <c r="DB268" i="1" a="1"/>
  <c r="DB268" i="1" s="1"/>
  <c r="CX268" i="1" a="1"/>
  <c r="CX268" i="1" s="1"/>
  <c r="CQ268" i="1"/>
  <c r="DC267" i="1" a="1"/>
  <c r="DC267" i="1" s="1"/>
  <c r="CY267" i="1" a="1"/>
  <c r="CY267" i="1" s="1"/>
  <c r="CN267" i="1" a="1"/>
  <c r="CN267" i="1" s="1"/>
  <c r="DD266" i="1" a="1"/>
  <c r="DD266" i="1" s="1"/>
  <c r="CZ266" i="1" a="1"/>
  <c r="CZ266" i="1" s="1"/>
  <c r="CO266" i="1" a="1"/>
  <c r="CO266" i="1" s="1"/>
  <c r="DE265" i="1" a="1"/>
  <c r="DE265" i="1" s="1"/>
  <c r="DA265" i="1" a="1"/>
  <c r="DA265" i="1" s="1"/>
  <c r="CW265" i="1" a="1"/>
  <c r="CW265" i="1" s="1"/>
  <c r="CP265" i="1" a="1"/>
  <c r="CP265" i="1" s="1"/>
  <c r="DF264" i="1" a="1"/>
  <c r="DF264" i="1" s="1"/>
  <c r="DB264" i="1" a="1"/>
  <c r="DB264" i="1" s="1"/>
  <c r="CX264" i="1" a="1"/>
  <c r="CX264" i="1" s="1"/>
  <c r="CQ264" i="1"/>
  <c r="DC263" i="1" a="1"/>
  <c r="DC263" i="1" s="1"/>
  <c r="CY263" i="1" a="1"/>
  <c r="CY263" i="1" s="1"/>
  <c r="CN263" i="1" a="1"/>
  <c r="CN263" i="1" s="1"/>
  <c r="DD262" i="1" a="1"/>
  <c r="DD262" i="1" s="1"/>
  <c r="CZ262" i="1" a="1"/>
  <c r="CZ262" i="1" s="1"/>
  <c r="CO262" i="1" a="1"/>
  <c r="CO262" i="1" s="1"/>
  <c r="DE261" i="1" a="1"/>
  <c r="DE261" i="1" s="1"/>
  <c r="DA261" i="1" a="1"/>
  <c r="DA261" i="1" s="1"/>
  <c r="CW261" i="1" a="1"/>
  <c r="CW261" i="1" s="1"/>
  <c r="CP261" i="1" a="1"/>
  <c r="CP261" i="1" s="1"/>
  <c r="DB260" i="1" a="1"/>
  <c r="DB260" i="1" s="1"/>
  <c r="CY260" i="1" a="1"/>
  <c r="CY260" i="1" s="1"/>
  <c r="CP260" i="1" a="1"/>
  <c r="CP260" i="1" s="1"/>
  <c r="DB259" i="1" a="1"/>
  <c r="DB259" i="1" s="1"/>
  <c r="CY259" i="1" a="1"/>
  <c r="CY259" i="1" s="1"/>
  <c r="CP259" i="1" a="1"/>
  <c r="CP259" i="1" s="1"/>
  <c r="DB258" i="1" a="1"/>
  <c r="DB258" i="1" s="1"/>
  <c r="CY258" i="1" a="1"/>
  <c r="CY258" i="1" s="1"/>
  <c r="CP258" i="1" a="1"/>
  <c r="CP258" i="1" s="1"/>
  <c r="DB257" i="1" a="1"/>
  <c r="DB257" i="1" s="1"/>
  <c r="CY257" i="1" a="1"/>
  <c r="CY257" i="1" s="1"/>
  <c r="CP257" i="1" a="1"/>
  <c r="CP257" i="1" s="1"/>
  <c r="DB256" i="1" a="1"/>
  <c r="DB256" i="1" s="1"/>
  <c r="CY256" i="1" a="1"/>
  <c r="CY256" i="1" s="1"/>
  <c r="CP256" i="1" a="1"/>
  <c r="CP256" i="1" s="1"/>
  <c r="DB255" i="1" a="1"/>
  <c r="DB255" i="1" s="1"/>
  <c r="CY255" i="1" a="1"/>
  <c r="CY255" i="1" s="1"/>
  <c r="CP255" i="1" a="1"/>
  <c r="CP255" i="1" s="1"/>
  <c r="DB254" i="1" a="1"/>
  <c r="DB254" i="1" s="1"/>
  <c r="CY254" i="1" a="1"/>
  <c r="CY254" i="1" s="1"/>
  <c r="CP254" i="1" a="1"/>
  <c r="CP254" i="1" s="1"/>
  <c r="DB253" i="1" a="1"/>
  <c r="DB253" i="1" s="1"/>
  <c r="CY253" i="1" a="1"/>
  <c r="CY253" i="1" s="1"/>
  <c r="CP253" i="1" a="1"/>
  <c r="CP253" i="1" s="1"/>
  <c r="DB252" i="1" a="1"/>
  <c r="DB252" i="1" s="1"/>
  <c r="CY252" i="1" a="1"/>
  <c r="CY252" i="1" s="1"/>
  <c r="CP252" i="1" a="1"/>
  <c r="CP252" i="1" s="1"/>
  <c r="DB251" i="1" a="1"/>
  <c r="DB251" i="1" s="1"/>
  <c r="CY251" i="1" a="1"/>
  <c r="CY251" i="1" s="1"/>
  <c r="CP251" i="1" a="1"/>
  <c r="CP251" i="1" s="1"/>
  <c r="DB250" i="1" a="1"/>
  <c r="DB250" i="1" s="1"/>
  <c r="CY250" i="1" a="1"/>
  <c r="CY250" i="1" s="1"/>
  <c r="CP250" i="1" a="1"/>
  <c r="CP250" i="1" s="1"/>
  <c r="DB249" i="1" a="1"/>
  <c r="DB249" i="1" s="1"/>
  <c r="CY249" i="1" a="1"/>
  <c r="CY249" i="1" s="1"/>
  <c r="CP249" i="1" a="1"/>
  <c r="CP249" i="1" s="1"/>
  <c r="DB248" i="1" a="1"/>
  <c r="DB248" i="1" s="1"/>
  <c r="CY248" i="1" a="1"/>
  <c r="CY248" i="1" s="1"/>
  <c r="CP248" i="1" a="1"/>
  <c r="CP248" i="1" s="1"/>
  <c r="DB247" i="1" a="1"/>
  <c r="DB247" i="1" s="1"/>
  <c r="CY247" i="1" a="1"/>
  <c r="CY247" i="1" s="1"/>
  <c r="CP247" i="1" a="1"/>
  <c r="CP247" i="1" s="1"/>
  <c r="DB246" i="1" a="1"/>
  <c r="DB246" i="1" s="1"/>
  <c r="CY246" i="1" a="1"/>
  <c r="CY246" i="1" s="1"/>
  <c r="CP246" i="1" a="1"/>
  <c r="CP246" i="1" s="1"/>
  <c r="DB245" i="1" a="1"/>
  <c r="DB245" i="1" s="1"/>
  <c r="CY245" i="1" a="1"/>
  <c r="CY245" i="1" s="1"/>
  <c r="CP245" i="1" a="1"/>
  <c r="CP245" i="1" s="1"/>
  <c r="DB244" i="1" a="1"/>
  <c r="DB244" i="1" s="1"/>
  <c r="CY244" i="1" a="1"/>
  <c r="CY244" i="1" s="1"/>
  <c r="CP244" i="1" a="1"/>
  <c r="CP244" i="1" s="1"/>
  <c r="DB243" i="1" a="1"/>
  <c r="DB243" i="1" s="1"/>
  <c r="CY243" i="1" a="1"/>
  <c r="CY243" i="1" s="1"/>
  <c r="CP243" i="1" a="1"/>
  <c r="CP243" i="1" s="1"/>
  <c r="DB242" i="1" a="1"/>
  <c r="DB242" i="1" s="1"/>
  <c r="CY242" i="1" a="1"/>
  <c r="CY242" i="1" s="1"/>
  <c r="CP242" i="1" a="1"/>
  <c r="CP242" i="1" s="1"/>
  <c r="DB241" i="1" a="1"/>
  <c r="DB241" i="1" s="1"/>
  <c r="CY241" i="1" a="1"/>
  <c r="CY241" i="1" s="1"/>
  <c r="CP241" i="1" a="1"/>
  <c r="CP241" i="1" s="1"/>
  <c r="DB240" i="1" a="1"/>
  <c r="DB240" i="1" s="1"/>
  <c r="CY240" i="1" a="1"/>
  <c r="CY240" i="1" s="1"/>
  <c r="CP240" i="1" a="1"/>
  <c r="CP240" i="1" s="1"/>
  <c r="DB239" i="1" a="1"/>
  <c r="DB239" i="1" s="1"/>
  <c r="CY239" i="1" a="1"/>
  <c r="CY239" i="1" s="1"/>
  <c r="CP239" i="1" a="1"/>
  <c r="CP239" i="1" s="1"/>
  <c r="CN239" i="1" a="1"/>
  <c r="CN239" i="1" s="1"/>
  <c r="DF238" i="1" a="1"/>
  <c r="DF238" i="1" s="1"/>
  <c r="DD238" i="1" a="1"/>
  <c r="DD238" i="1" s="1"/>
  <c r="DB238" i="1" a="1"/>
  <c r="DB238" i="1" s="1"/>
  <c r="CZ238" i="1" a="1"/>
  <c r="CZ238" i="1" s="1"/>
  <c r="CX238" i="1" a="1"/>
  <c r="CX238" i="1" s="1"/>
  <c r="CP238" i="1" a="1"/>
  <c r="CP238" i="1" s="1"/>
  <c r="CN238" i="1" a="1"/>
  <c r="CN238" i="1" s="1"/>
  <c r="DF237" i="1" a="1"/>
  <c r="DF237" i="1" s="1"/>
  <c r="DD237" i="1" a="1"/>
  <c r="DD237" i="1" s="1"/>
  <c r="DB237" i="1" a="1"/>
  <c r="DB237" i="1" s="1"/>
  <c r="CZ237" i="1" a="1"/>
  <c r="CZ237" i="1" s="1"/>
  <c r="CX237" i="1" a="1"/>
  <c r="CX237" i="1" s="1"/>
  <c r="CP237" i="1" a="1"/>
  <c r="CP237" i="1" s="1"/>
  <c r="CN237" i="1" a="1"/>
  <c r="CN237" i="1" s="1"/>
  <c r="DF236" i="1" a="1"/>
  <c r="DF236" i="1" s="1"/>
  <c r="DD236" i="1" a="1"/>
  <c r="DD236" i="1" s="1"/>
  <c r="DB236" i="1" a="1"/>
  <c r="DB236" i="1" s="1"/>
  <c r="CZ236" i="1" a="1"/>
  <c r="CZ236" i="1" s="1"/>
  <c r="CX236" i="1" a="1"/>
  <c r="CX236" i="1" s="1"/>
  <c r="CP236" i="1" a="1"/>
  <c r="CP236" i="1" s="1"/>
  <c r="CN236" i="1" a="1"/>
  <c r="CN236" i="1" s="1"/>
  <c r="DF235" i="1" a="1"/>
  <c r="DF235" i="1" s="1"/>
  <c r="DD235" i="1" a="1"/>
  <c r="DD235" i="1" s="1"/>
  <c r="DB235" i="1" a="1"/>
  <c r="DB235" i="1" s="1"/>
  <c r="CZ235" i="1" a="1"/>
  <c r="CZ235" i="1" s="1"/>
  <c r="CX235" i="1" a="1"/>
  <c r="CX235" i="1" s="1"/>
  <c r="CP235" i="1" a="1"/>
  <c r="CP235" i="1" s="1"/>
  <c r="CN235" i="1" a="1"/>
  <c r="CN235" i="1" s="1"/>
  <c r="DF234" i="1" a="1"/>
  <c r="DF234" i="1" s="1"/>
  <c r="DD234" i="1" a="1"/>
  <c r="DD234" i="1" s="1"/>
  <c r="DB234" i="1" a="1"/>
  <c r="DB234" i="1" s="1"/>
  <c r="CZ234" i="1" a="1"/>
  <c r="CZ234" i="1" s="1"/>
  <c r="CX234" i="1" a="1"/>
  <c r="CX234" i="1" s="1"/>
  <c r="CP234" i="1" a="1"/>
  <c r="CP234" i="1" s="1"/>
  <c r="CN234" i="1" a="1"/>
  <c r="CN234" i="1" s="1"/>
  <c r="DF233" i="1" a="1"/>
  <c r="DF233" i="1" s="1"/>
  <c r="DD233" i="1" a="1"/>
  <c r="DD233" i="1" s="1"/>
  <c r="DB233" i="1" a="1"/>
  <c r="DB233" i="1" s="1"/>
  <c r="CZ233" i="1" a="1"/>
  <c r="CZ233" i="1" s="1"/>
  <c r="CX233" i="1" a="1"/>
  <c r="CX233" i="1" s="1"/>
  <c r="CP233" i="1" a="1"/>
  <c r="CP233" i="1" s="1"/>
  <c r="CN233" i="1" a="1"/>
  <c r="CN233" i="1" s="1"/>
  <c r="DF232" i="1" a="1"/>
  <c r="DF232" i="1" s="1"/>
  <c r="DD232" i="1" a="1"/>
  <c r="DD232" i="1" s="1"/>
  <c r="DB232" i="1" a="1"/>
  <c r="DB232" i="1" s="1"/>
  <c r="CZ232" i="1" a="1"/>
  <c r="CZ232" i="1" s="1"/>
  <c r="CX232" i="1" a="1"/>
  <c r="CX232" i="1" s="1"/>
  <c r="CP232" i="1" a="1"/>
  <c r="CP232" i="1" s="1"/>
  <c r="CN232" i="1" a="1"/>
  <c r="CN232" i="1" s="1"/>
  <c r="DF231" i="1" a="1"/>
  <c r="DF231" i="1" s="1"/>
  <c r="DD231" i="1" a="1"/>
  <c r="DD231" i="1" s="1"/>
  <c r="DB231" i="1" a="1"/>
  <c r="DB231" i="1" s="1"/>
  <c r="CZ231" i="1" a="1"/>
  <c r="CZ231" i="1" s="1"/>
  <c r="CX231" i="1" a="1"/>
  <c r="CX231" i="1" s="1"/>
  <c r="CP231" i="1" a="1"/>
  <c r="CP231" i="1" s="1"/>
  <c r="CN231" i="1" a="1"/>
  <c r="CN231" i="1" s="1"/>
  <c r="DF230" i="1" a="1"/>
  <c r="DF230" i="1" s="1"/>
  <c r="DD230" i="1" a="1"/>
  <c r="DD230" i="1" s="1"/>
  <c r="DB230" i="1" a="1"/>
  <c r="DB230" i="1" s="1"/>
  <c r="CZ230" i="1" a="1"/>
  <c r="CZ230" i="1" s="1"/>
  <c r="CX230" i="1" a="1"/>
  <c r="CX230" i="1" s="1"/>
  <c r="CP230" i="1" a="1"/>
  <c r="CP230" i="1" s="1"/>
  <c r="CN230" i="1" a="1"/>
  <c r="CN230" i="1" s="1"/>
  <c r="DF229" i="1" a="1"/>
  <c r="DF229" i="1" s="1"/>
  <c r="DD229" i="1" a="1"/>
  <c r="DD229" i="1" s="1"/>
  <c r="DB229" i="1" a="1"/>
  <c r="DB229" i="1" s="1"/>
  <c r="CZ229" i="1" a="1"/>
  <c r="CZ229" i="1" s="1"/>
  <c r="CX229" i="1" a="1"/>
  <c r="CX229" i="1" s="1"/>
  <c r="CP229" i="1" a="1"/>
  <c r="CP229" i="1" s="1"/>
  <c r="CN229" i="1" a="1"/>
  <c r="CN229" i="1" s="1"/>
  <c r="DF228" i="1" a="1"/>
  <c r="DF228" i="1" s="1"/>
  <c r="DD228" i="1" a="1"/>
  <c r="DD228" i="1" s="1"/>
  <c r="DB228" i="1" a="1"/>
  <c r="DB228" i="1" s="1"/>
  <c r="CZ228" i="1" a="1"/>
  <c r="CZ228" i="1" s="1"/>
  <c r="CX228" i="1" a="1"/>
  <c r="CX228" i="1" s="1"/>
  <c r="CP228" i="1" a="1"/>
  <c r="CP228" i="1" s="1"/>
  <c r="CN228" i="1" a="1"/>
  <c r="CN228" i="1" s="1"/>
  <c r="DF227" i="1" a="1"/>
  <c r="DF227" i="1" s="1"/>
  <c r="DD227" i="1" a="1"/>
  <c r="DD227" i="1" s="1"/>
  <c r="DB227" i="1" a="1"/>
  <c r="DB227" i="1" s="1"/>
  <c r="CZ227" i="1" a="1"/>
  <c r="CZ227" i="1" s="1"/>
  <c r="CX227" i="1" a="1"/>
  <c r="CX227" i="1" s="1"/>
  <c r="CP227" i="1" a="1"/>
  <c r="CP227" i="1" s="1"/>
  <c r="CN227" i="1" a="1"/>
  <c r="CN227" i="1" s="1"/>
  <c r="DF226" i="1" a="1"/>
  <c r="DF226" i="1" s="1"/>
  <c r="DD226" i="1" a="1"/>
  <c r="DD226" i="1" s="1"/>
  <c r="DB226" i="1" a="1"/>
  <c r="DB226" i="1" s="1"/>
  <c r="CZ226" i="1" a="1"/>
  <c r="CZ226" i="1" s="1"/>
  <c r="CX226" i="1" a="1"/>
  <c r="CX226" i="1" s="1"/>
  <c r="CP226" i="1" a="1"/>
  <c r="CP226" i="1" s="1"/>
  <c r="CN226" i="1" a="1"/>
  <c r="CN226" i="1" s="1"/>
  <c r="DF225" i="1" a="1"/>
  <c r="DF225" i="1" s="1"/>
  <c r="DD225" i="1" a="1"/>
  <c r="DD225" i="1" s="1"/>
  <c r="DB225" i="1" a="1"/>
  <c r="DB225" i="1" s="1"/>
  <c r="CZ225" i="1" a="1"/>
  <c r="CZ225" i="1" s="1"/>
  <c r="CX225" i="1" a="1"/>
  <c r="CX225" i="1" s="1"/>
  <c r="CP225" i="1" a="1"/>
  <c r="CP225" i="1" s="1"/>
  <c r="CN225" i="1" a="1"/>
  <c r="CN225" i="1" s="1"/>
  <c r="DF224" i="1" a="1"/>
  <c r="DF224" i="1" s="1"/>
  <c r="DD224" i="1" a="1"/>
  <c r="DD224" i="1" s="1"/>
  <c r="DB224" i="1" a="1"/>
  <c r="DB224" i="1" s="1"/>
  <c r="CZ224" i="1" a="1"/>
  <c r="CZ224" i="1" s="1"/>
  <c r="CX224" i="1" a="1"/>
  <c r="CX224" i="1" s="1"/>
  <c r="CP224" i="1" a="1"/>
  <c r="CP224" i="1" s="1"/>
  <c r="CN224" i="1" a="1"/>
  <c r="CN224" i="1" s="1"/>
  <c r="DF281" i="1" a="1"/>
  <c r="DF281" i="1" s="1"/>
  <c r="CX281" i="1" a="1"/>
  <c r="CX281" i="1" s="1"/>
  <c r="CN281" i="1" a="1"/>
  <c r="CN281" i="1" s="1"/>
  <c r="CS281" i="1" s="1"/>
  <c r="DA280" i="1" a="1"/>
  <c r="DA280" i="1" s="1"/>
  <c r="CW280" i="1" a="1"/>
  <c r="CW280" i="1" s="1"/>
  <c r="CP280" i="1" a="1"/>
  <c r="CP280" i="1" s="1"/>
  <c r="DF279" i="1" a="1"/>
  <c r="DF279" i="1" s="1"/>
  <c r="DB279" i="1" a="1"/>
  <c r="DB279" i="1" s="1"/>
  <c r="CX279" i="1" a="1"/>
  <c r="CX279" i="1" s="1"/>
  <c r="CQ279" i="1"/>
  <c r="DC278" i="1" a="1"/>
  <c r="DC278" i="1" s="1"/>
  <c r="CY278" i="1" a="1"/>
  <c r="CY278" i="1" s="1"/>
  <c r="CN278" i="1" a="1"/>
  <c r="CN278" i="1" s="1"/>
  <c r="DD277" i="1" a="1"/>
  <c r="DD277" i="1" s="1"/>
  <c r="CZ277" i="1" a="1"/>
  <c r="CZ277" i="1" s="1"/>
  <c r="CO277" i="1" a="1"/>
  <c r="CO277" i="1" s="1"/>
  <c r="DE276" i="1" a="1"/>
  <c r="DE276" i="1" s="1"/>
  <c r="DA276" i="1" a="1"/>
  <c r="DA276" i="1" s="1"/>
  <c r="CW276" i="1" a="1"/>
  <c r="CW276" i="1" s="1"/>
  <c r="DG276" i="1" s="1"/>
  <c r="CP276" i="1" a="1"/>
  <c r="CP276" i="1" s="1"/>
  <c r="DF275" i="1" a="1"/>
  <c r="DF275" i="1" s="1"/>
  <c r="DB275" i="1" a="1"/>
  <c r="DB275" i="1" s="1"/>
  <c r="CX275" i="1" a="1"/>
  <c r="CX275" i="1" s="1"/>
  <c r="CQ275" i="1"/>
  <c r="DC274" i="1" a="1"/>
  <c r="DC274" i="1" s="1"/>
  <c r="CY274" i="1" a="1"/>
  <c r="CY274" i="1" s="1"/>
  <c r="CN274" i="1" a="1"/>
  <c r="CN274" i="1" s="1"/>
  <c r="DD273" i="1" a="1"/>
  <c r="DD273" i="1" s="1"/>
  <c r="CZ273" i="1" a="1"/>
  <c r="CZ273" i="1" s="1"/>
  <c r="CO273" i="1" a="1"/>
  <c r="CO273" i="1" s="1"/>
  <c r="DE272" i="1" a="1"/>
  <c r="DE272" i="1" s="1"/>
  <c r="DA272" i="1" a="1"/>
  <c r="DA272" i="1" s="1"/>
  <c r="CW272" i="1" a="1"/>
  <c r="CW272" i="1" s="1"/>
  <c r="CP272" i="1" a="1"/>
  <c r="CP272" i="1" s="1"/>
  <c r="DF271" i="1" a="1"/>
  <c r="DF271" i="1" s="1"/>
  <c r="DB271" i="1" a="1"/>
  <c r="DB271" i="1" s="1"/>
  <c r="CX271" i="1" a="1"/>
  <c r="CX271" i="1" s="1"/>
  <c r="CQ271" i="1"/>
  <c r="DC270" i="1" a="1"/>
  <c r="DC270" i="1" s="1"/>
  <c r="CY270" i="1" a="1"/>
  <c r="CY270" i="1" s="1"/>
  <c r="CN270" i="1" a="1"/>
  <c r="CN270" i="1" s="1"/>
  <c r="DD269" i="1" a="1"/>
  <c r="DD269" i="1" s="1"/>
  <c r="CZ269" i="1" a="1"/>
  <c r="CZ269" i="1" s="1"/>
  <c r="CO269" i="1" a="1"/>
  <c r="CO269" i="1" s="1"/>
  <c r="DE268" i="1" a="1"/>
  <c r="DE268" i="1" s="1"/>
  <c r="DA268" i="1" a="1"/>
  <c r="DA268" i="1" s="1"/>
  <c r="CW268" i="1" a="1"/>
  <c r="CW268" i="1" s="1"/>
  <c r="DG268" i="1" s="1"/>
  <c r="CP268" i="1" a="1"/>
  <c r="CP268" i="1" s="1"/>
  <c r="DF267" i="1" a="1"/>
  <c r="DF267" i="1" s="1"/>
  <c r="DB267" i="1" a="1"/>
  <c r="DB267" i="1" s="1"/>
  <c r="CX267" i="1" a="1"/>
  <c r="CX267" i="1" s="1"/>
  <c r="CQ267" i="1"/>
  <c r="DC266" i="1" a="1"/>
  <c r="DC266" i="1" s="1"/>
  <c r="CY266" i="1" a="1"/>
  <c r="CY266" i="1" s="1"/>
  <c r="CN266" i="1" a="1"/>
  <c r="CN266" i="1" s="1"/>
  <c r="DD265" i="1" a="1"/>
  <c r="DD265" i="1" s="1"/>
  <c r="CZ265" i="1" a="1"/>
  <c r="CZ265" i="1" s="1"/>
  <c r="CO265" i="1" a="1"/>
  <c r="CO265" i="1" s="1"/>
  <c r="DE264" i="1" a="1"/>
  <c r="DE264" i="1" s="1"/>
  <c r="DA264" i="1" a="1"/>
  <c r="DA264" i="1" s="1"/>
  <c r="CW264" i="1" a="1"/>
  <c r="CW264" i="1" s="1"/>
  <c r="CP264" i="1" a="1"/>
  <c r="CP264" i="1" s="1"/>
  <c r="DF263" i="1" a="1"/>
  <c r="DF263" i="1" s="1"/>
  <c r="DB263" i="1" a="1"/>
  <c r="DB263" i="1" s="1"/>
  <c r="CX263" i="1" a="1"/>
  <c r="CX263" i="1" s="1"/>
  <c r="CQ263" i="1"/>
  <c r="DC262" i="1" a="1"/>
  <c r="DC262" i="1" s="1"/>
  <c r="CY262" i="1" a="1"/>
  <c r="CY262" i="1" s="1"/>
  <c r="CN262" i="1" a="1"/>
  <c r="CN262" i="1" s="1"/>
  <c r="DD261" i="1" a="1"/>
  <c r="DD261" i="1" s="1"/>
  <c r="CZ261" i="1" a="1"/>
  <c r="CZ261" i="1" s="1"/>
  <c r="CO261" i="1" a="1"/>
  <c r="CO261" i="1" s="1"/>
  <c r="DD260" i="1" a="1"/>
  <c r="DD260" i="1" s="1"/>
  <c r="DA260" i="1" a="1"/>
  <c r="DA260" i="1" s="1"/>
  <c r="CO260" i="1" a="1"/>
  <c r="CO260" i="1" s="1"/>
  <c r="DD259" i="1" a="1"/>
  <c r="DD259" i="1" s="1"/>
  <c r="DA259" i="1" a="1"/>
  <c r="DA259" i="1" s="1"/>
  <c r="CO259" i="1" a="1"/>
  <c r="CO259" i="1" s="1"/>
  <c r="DD258" i="1" a="1"/>
  <c r="DD258" i="1" s="1"/>
  <c r="DA258" i="1" a="1"/>
  <c r="DA258" i="1" s="1"/>
  <c r="CO258" i="1" a="1"/>
  <c r="CO258" i="1" s="1"/>
  <c r="DD257" i="1" a="1"/>
  <c r="DD257" i="1" s="1"/>
  <c r="DA257" i="1" a="1"/>
  <c r="DA257" i="1" s="1"/>
  <c r="CO257" i="1" a="1"/>
  <c r="CO257" i="1" s="1"/>
  <c r="DD256" i="1" a="1"/>
  <c r="DD256" i="1" s="1"/>
  <c r="DA256" i="1" a="1"/>
  <c r="DA256" i="1" s="1"/>
  <c r="CO256" i="1" a="1"/>
  <c r="CO256" i="1" s="1"/>
  <c r="DD255" i="1" a="1"/>
  <c r="DD255" i="1" s="1"/>
  <c r="DA255" i="1" a="1"/>
  <c r="DA255" i="1" s="1"/>
  <c r="CO255" i="1" a="1"/>
  <c r="CO255" i="1" s="1"/>
  <c r="DD254" i="1" a="1"/>
  <c r="DD254" i="1" s="1"/>
  <c r="DA254" i="1" a="1"/>
  <c r="DA254" i="1" s="1"/>
  <c r="CO254" i="1" a="1"/>
  <c r="CO254" i="1" s="1"/>
  <c r="DD253" i="1" a="1"/>
  <c r="DD253" i="1" s="1"/>
  <c r="DA253" i="1" a="1"/>
  <c r="DA253" i="1" s="1"/>
  <c r="CO253" i="1" a="1"/>
  <c r="CO253" i="1" s="1"/>
  <c r="DD252" i="1" a="1"/>
  <c r="DD252" i="1" s="1"/>
  <c r="DA252" i="1" a="1"/>
  <c r="DA252" i="1" s="1"/>
  <c r="CO252" i="1" a="1"/>
  <c r="CO252" i="1" s="1"/>
  <c r="DD251" i="1" a="1"/>
  <c r="DD251" i="1" s="1"/>
  <c r="DA251" i="1" a="1"/>
  <c r="DA251" i="1" s="1"/>
  <c r="CO251" i="1" a="1"/>
  <c r="CO251" i="1" s="1"/>
  <c r="DD250" i="1" a="1"/>
  <c r="DD250" i="1" s="1"/>
  <c r="DA250" i="1" a="1"/>
  <c r="DA250" i="1" s="1"/>
  <c r="CO250" i="1" a="1"/>
  <c r="CO250" i="1" s="1"/>
  <c r="DD249" i="1" a="1"/>
  <c r="DD249" i="1" s="1"/>
  <c r="DA249" i="1" a="1"/>
  <c r="DA249" i="1" s="1"/>
  <c r="CO249" i="1" a="1"/>
  <c r="CO249" i="1" s="1"/>
  <c r="DD248" i="1" a="1"/>
  <c r="DD248" i="1" s="1"/>
  <c r="DA248" i="1" a="1"/>
  <c r="DA248" i="1" s="1"/>
  <c r="CO248" i="1" a="1"/>
  <c r="CO248" i="1" s="1"/>
  <c r="DD247" i="1" a="1"/>
  <c r="DD247" i="1" s="1"/>
  <c r="DA247" i="1" a="1"/>
  <c r="DA247" i="1" s="1"/>
  <c r="CO247" i="1" a="1"/>
  <c r="CO247" i="1" s="1"/>
  <c r="DD246" i="1" a="1"/>
  <c r="DD246" i="1" s="1"/>
  <c r="DA246" i="1" a="1"/>
  <c r="DA246" i="1" s="1"/>
  <c r="CO246" i="1" a="1"/>
  <c r="CO246" i="1" s="1"/>
  <c r="DD245" i="1" a="1"/>
  <c r="DD245" i="1" s="1"/>
  <c r="DA245" i="1" a="1"/>
  <c r="DA245" i="1" s="1"/>
  <c r="CO245" i="1" a="1"/>
  <c r="CO245" i="1" s="1"/>
  <c r="DD244" i="1" a="1"/>
  <c r="DD244" i="1" s="1"/>
  <c r="DA244" i="1" a="1"/>
  <c r="DA244" i="1" s="1"/>
  <c r="CO244" i="1" a="1"/>
  <c r="CO244" i="1" s="1"/>
  <c r="DD243" i="1" a="1"/>
  <c r="DD243" i="1" s="1"/>
  <c r="DA243" i="1" a="1"/>
  <c r="DA243" i="1" s="1"/>
  <c r="CO243" i="1" a="1"/>
  <c r="CO243" i="1" s="1"/>
  <c r="DD242" i="1" a="1"/>
  <c r="DD242" i="1" s="1"/>
  <c r="DA242" i="1" a="1"/>
  <c r="DA242" i="1" s="1"/>
  <c r="CO242" i="1" a="1"/>
  <c r="CO242" i="1" s="1"/>
  <c r="DD241" i="1" a="1"/>
  <c r="DD241" i="1" s="1"/>
  <c r="DA241" i="1" a="1"/>
  <c r="DA241" i="1" s="1"/>
  <c r="CO241" i="1" a="1"/>
  <c r="CO241" i="1" s="1"/>
  <c r="DD240" i="1" a="1"/>
  <c r="DD240" i="1" s="1"/>
  <c r="DA240" i="1" a="1"/>
  <c r="DA240" i="1" s="1"/>
  <c r="CO240" i="1" a="1"/>
  <c r="CO240" i="1" s="1"/>
  <c r="DD239" i="1" a="1"/>
  <c r="DD239" i="1" s="1"/>
  <c r="DA239" i="1" a="1"/>
  <c r="DA239" i="1" s="1"/>
  <c r="CR238" i="1"/>
  <c r="CR237" i="1"/>
  <c r="CR236" i="1"/>
  <c r="CR235" i="1"/>
  <c r="CR234" i="1"/>
  <c r="CR233" i="1"/>
  <c r="CR232" i="1"/>
  <c r="CR231" i="1"/>
  <c r="CR230" i="1"/>
  <c r="CR229" i="1"/>
  <c r="CR228" i="1"/>
  <c r="CR227" i="1"/>
  <c r="CR226" i="1"/>
  <c r="CR225" i="1"/>
  <c r="CR224" i="1"/>
  <c r="CR223" i="1"/>
  <c r="CR222" i="1"/>
  <c r="CR221" i="1"/>
  <c r="CR220" i="1"/>
  <c r="CR219" i="1"/>
  <c r="CR218" i="1"/>
  <c r="CR217" i="1"/>
  <c r="CR216" i="1"/>
  <c r="CR215" i="1"/>
  <c r="CR214" i="1"/>
  <c r="CR213" i="1"/>
  <c r="CR212" i="1"/>
  <c r="CR211" i="1"/>
  <c r="CR210" i="1"/>
  <c r="CR209" i="1"/>
  <c r="CR208" i="1"/>
  <c r="CR207" i="1"/>
  <c r="CR206" i="1"/>
  <c r="CR205" i="1"/>
  <c r="CR204" i="1"/>
  <c r="CR203" i="1"/>
  <c r="CR202" i="1"/>
  <c r="CR201" i="1"/>
  <c r="CR200" i="1"/>
  <c r="CR199" i="1"/>
  <c r="CR198" i="1"/>
  <c r="CR197" i="1"/>
  <c r="CR196" i="1"/>
  <c r="CR195" i="1"/>
  <c r="CR194" i="1"/>
  <c r="CR193" i="1"/>
  <c r="CR192" i="1"/>
  <c r="CR191" i="1"/>
  <c r="CR190" i="1"/>
  <c r="CR189" i="1"/>
  <c r="CR188" i="1"/>
  <c r="CR187" i="1"/>
  <c r="CR186" i="1"/>
  <c r="CR185" i="1"/>
  <c r="CR184" i="1"/>
  <c r="CR183" i="1"/>
  <c r="CR182" i="1"/>
  <c r="CR181" i="1"/>
  <c r="CR180" i="1"/>
  <c r="CR179" i="1"/>
  <c r="CR178" i="1"/>
  <c r="CR177" i="1"/>
  <c r="CR176" i="1"/>
  <c r="CR175" i="1"/>
  <c r="CR174" i="1"/>
  <c r="CR173" i="1"/>
  <c r="CR172" i="1"/>
  <c r="CR171" i="1"/>
  <c r="CR170" i="1"/>
  <c r="CR169" i="1"/>
  <c r="CR168" i="1"/>
  <c r="CR167" i="1"/>
  <c r="DD281" i="1" a="1"/>
  <c r="DD281" i="1" s="1"/>
  <c r="DF280" i="1" a="1"/>
  <c r="DF280" i="1" s="1"/>
  <c r="CZ280" i="1" a="1"/>
  <c r="CZ280" i="1" s="1"/>
  <c r="CO280" i="1" a="1"/>
  <c r="CO280" i="1" s="1"/>
  <c r="DE279" i="1" a="1"/>
  <c r="DE279" i="1" s="1"/>
  <c r="DA279" i="1" a="1"/>
  <c r="DA279" i="1" s="1"/>
  <c r="CW279" i="1" a="1"/>
  <c r="CW279" i="1" s="1"/>
  <c r="CP279" i="1" a="1"/>
  <c r="CP279" i="1" s="1"/>
  <c r="DF278" i="1" a="1"/>
  <c r="DF278" i="1" s="1"/>
  <c r="DB278" i="1" a="1"/>
  <c r="DB278" i="1" s="1"/>
  <c r="CX278" i="1" a="1"/>
  <c r="CX278" i="1" s="1"/>
  <c r="CQ278" i="1"/>
  <c r="DC277" i="1" a="1"/>
  <c r="DC277" i="1" s="1"/>
  <c r="CY277" i="1" a="1"/>
  <c r="CY277" i="1" s="1"/>
  <c r="CN277" i="1" a="1"/>
  <c r="CN277" i="1" s="1"/>
  <c r="DD276" i="1" a="1"/>
  <c r="DD276" i="1" s="1"/>
  <c r="CZ276" i="1" a="1"/>
  <c r="CZ276" i="1" s="1"/>
  <c r="CO276" i="1" a="1"/>
  <c r="CO276" i="1" s="1"/>
  <c r="DE275" i="1" a="1"/>
  <c r="DE275" i="1" s="1"/>
  <c r="DA275" i="1" a="1"/>
  <c r="DA275" i="1" s="1"/>
  <c r="CW275" i="1" a="1"/>
  <c r="CW275" i="1" s="1"/>
  <c r="CP275" i="1" a="1"/>
  <c r="CP275" i="1" s="1"/>
  <c r="DF274" i="1" a="1"/>
  <c r="DF274" i="1" s="1"/>
  <c r="DB274" i="1" a="1"/>
  <c r="DB274" i="1" s="1"/>
  <c r="CX274" i="1" a="1"/>
  <c r="CX274" i="1" s="1"/>
  <c r="CQ274" i="1"/>
  <c r="DC273" i="1" a="1"/>
  <c r="DC273" i="1" s="1"/>
  <c r="CY273" i="1" a="1"/>
  <c r="CY273" i="1" s="1"/>
  <c r="CN273" i="1" a="1"/>
  <c r="CN273" i="1" s="1"/>
  <c r="DD272" i="1" a="1"/>
  <c r="DD272" i="1" s="1"/>
  <c r="CZ272" i="1" a="1"/>
  <c r="CZ272" i="1" s="1"/>
  <c r="CO272" i="1" a="1"/>
  <c r="CO272" i="1" s="1"/>
  <c r="DE271" i="1" a="1"/>
  <c r="DE271" i="1" s="1"/>
  <c r="DA271" i="1" a="1"/>
  <c r="DA271" i="1" s="1"/>
  <c r="CW271" i="1" a="1"/>
  <c r="CW271" i="1" s="1"/>
  <c r="CP271" i="1" a="1"/>
  <c r="CP271" i="1" s="1"/>
  <c r="DF270" i="1" a="1"/>
  <c r="DF270" i="1" s="1"/>
  <c r="DB270" i="1" a="1"/>
  <c r="DB270" i="1" s="1"/>
  <c r="CX270" i="1" a="1"/>
  <c r="CX270" i="1" s="1"/>
  <c r="CQ270" i="1"/>
  <c r="DC269" i="1" a="1"/>
  <c r="DC269" i="1" s="1"/>
  <c r="CY269" i="1" a="1"/>
  <c r="CY269" i="1" s="1"/>
  <c r="CN269" i="1" a="1"/>
  <c r="CN269" i="1" s="1"/>
  <c r="DD268" i="1" a="1"/>
  <c r="DD268" i="1" s="1"/>
  <c r="CZ268" i="1" a="1"/>
  <c r="CZ268" i="1" s="1"/>
  <c r="CO268" i="1" a="1"/>
  <c r="CO268" i="1" s="1"/>
  <c r="DE267" i="1" a="1"/>
  <c r="DE267" i="1" s="1"/>
  <c r="DA267" i="1" a="1"/>
  <c r="DA267" i="1" s="1"/>
  <c r="CW267" i="1" a="1"/>
  <c r="CW267" i="1" s="1"/>
  <c r="CP267" i="1" a="1"/>
  <c r="CP267" i="1" s="1"/>
  <c r="DF266" i="1" a="1"/>
  <c r="DF266" i="1" s="1"/>
  <c r="DB266" i="1" a="1"/>
  <c r="DB266" i="1" s="1"/>
  <c r="CX266" i="1" a="1"/>
  <c r="CX266" i="1" s="1"/>
  <c r="CQ266" i="1"/>
  <c r="DC265" i="1" a="1"/>
  <c r="DC265" i="1" s="1"/>
  <c r="CY265" i="1" a="1"/>
  <c r="CY265" i="1" s="1"/>
  <c r="CN265" i="1" a="1"/>
  <c r="CN265" i="1" s="1"/>
  <c r="DD264" i="1" a="1"/>
  <c r="DD264" i="1" s="1"/>
  <c r="CZ264" i="1" a="1"/>
  <c r="CZ264" i="1" s="1"/>
  <c r="CO264" i="1" a="1"/>
  <c r="CO264" i="1" s="1"/>
  <c r="DE263" i="1" a="1"/>
  <c r="DE263" i="1" s="1"/>
  <c r="DA263" i="1" a="1"/>
  <c r="DA263" i="1" s="1"/>
  <c r="CW263" i="1" a="1"/>
  <c r="CW263" i="1" s="1"/>
  <c r="CP263" i="1" a="1"/>
  <c r="CP263" i="1" s="1"/>
  <c r="DF262" i="1" a="1"/>
  <c r="DF262" i="1" s="1"/>
  <c r="DB262" i="1" a="1"/>
  <c r="DB262" i="1" s="1"/>
  <c r="CX262" i="1" a="1"/>
  <c r="CX262" i="1" s="1"/>
  <c r="CQ262" i="1"/>
  <c r="DC261" i="1" a="1"/>
  <c r="DC261" i="1" s="1"/>
  <c r="CY261" i="1" a="1"/>
  <c r="CY261" i="1" s="1"/>
  <c r="DF260" i="1" a="1"/>
  <c r="DF260" i="1" s="1"/>
  <c r="DC260" i="1" a="1"/>
  <c r="DC260" i="1" s="1"/>
  <c r="CX260" i="1" a="1"/>
  <c r="CX260" i="1" s="1"/>
  <c r="CQ260" i="1"/>
  <c r="DF259" i="1" a="1"/>
  <c r="DF259" i="1" s="1"/>
  <c r="DC259" i="1" a="1"/>
  <c r="DC259" i="1" s="1"/>
  <c r="CX259" i="1" a="1"/>
  <c r="CX259" i="1" s="1"/>
  <c r="CQ259" i="1"/>
  <c r="DF258" i="1" a="1"/>
  <c r="DF258" i="1" s="1"/>
  <c r="DC258" i="1" a="1"/>
  <c r="DC258" i="1" s="1"/>
  <c r="CX258" i="1" a="1"/>
  <c r="CX258" i="1" s="1"/>
  <c r="CQ258" i="1"/>
  <c r="DF257" i="1" a="1"/>
  <c r="DF257" i="1" s="1"/>
  <c r="DC257" i="1" a="1"/>
  <c r="DC257" i="1" s="1"/>
  <c r="CX257" i="1" a="1"/>
  <c r="CX257" i="1" s="1"/>
  <c r="CQ257" i="1"/>
  <c r="DF256" i="1" a="1"/>
  <c r="DF256" i="1" s="1"/>
  <c r="DC256" i="1" a="1"/>
  <c r="DC256" i="1" s="1"/>
  <c r="CX256" i="1" a="1"/>
  <c r="CX256" i="1" s="1"/>
  <c r="CQ256" i="1"/>
  <c r="DF255" i="1" a="1"/>
  <c r="DF255" i="1" s="1"/>
  <c r="DC255" i="1" a="1"/>
  <c r="DC255" i="1" s="1"/>
  <c r="CX255" i="1" a="1"/>
  <c r="CX255" i="1" s="1"/>
  <c r="CQ255" i="1"/>
  <c r="DF254" i="1" a="1"/>
  <c r="DF254" i="1" s="1"/>
  <c r="DC254" i="1" a="1"/>
  <c r="DC254" i="1" s="1"/>
  <c r="CX254" i="1" a="1"/>
  <c r="CX254" i="1" s="1"/>
  <c r="CQ254" i="1"/>
  <c r="DF253" i="1" a="1"/>
  <c r="DF253" i="1" s="1"/>
  <c r="DC253" i="1" a="1"/>
  <c r="DC253" i="1" s="1"/>
  <c r="CX253" i="1" a="1"/>
  <c r="CX253" i="1" s="1"/>
  <c r="CQ253" i="1"/>
  <c r="DF252" i="1" a="1"/>
  <c r="DF252" i="1" s="1"/>
  <c r="DC252" i="1" a="1"/>
  <c r="DC252" i="1" s="1"/>
  <c r="CX252" i="1" a="1"/>
  <c r="CX252" i="1" s="1"/>
  <c r="CQ252" i="1"/>
  <c r="DF251" i="1" a="1"/>
  <c r="DF251" i="1" s="1"/>
  <c r="DC251" i="1" a="1"/>
  <c r="DC251" i="1" s="1"/>
  <c r="CX251" i="1" a="1"/>
  <c r="CX251" i="1" s="1"/>
  <c r="CQ251" i="1"/>
  <c r="DF250" i="1" a="1"/>
  <c r="DF250" i="1" s="1"/>
  <c r="DC250" i="1" a="1"/>
  <c r="DC250" i="1" s="1"/>
  <c r="CX250" i="1" a="1"/>
  <c r="CX250" i="1" s="1"/>
  <c r="CQ250" i="1"/>
  <c r="DF249" i="1" a="1"/>
  <c r="DF249" i="1" s="1"/>
  <c r="DC249" i="1" a="1"/>
  <c r="DC249" i="1" s="1"/>
  <c r="CX249" i="1" a="1"/>
  <c r="CX249" i="1" s="1"/>
  <c r="CQ249" i="1"/>
  <c r="DF248" i="1" a="1"/>
  <c r="DF248" i="1" s="1"/>
  <c r="DC248" i="1" a="1"/>
  <c r="DC248" i="1" s="1"/>
  <c r="CX248" i="1" a="1"/>
  <c r="CX248" i="1" s="1"/>
  <c r="CQ248" i="1"/>
  <c r="DF247" i="1" a="1"/>
  <c r="DF247" i="1" s="1"/>
  <c r="DC247" i="1" a="1"/>
  <c r="DC247" i="1" s="1"/>
  <c r="CX247" i="1" a="1"/>
  <c r="CX247" i="1" s="1"/>
  <c r="CQ247" i="1"/>
  <c r="DF246" i="1" a="1"/>
  <c r="DF246" i="1" s="1"/>
  <c r="DC246" i="1" a="1"/>
  <c r="DC246" i="1" s="1"/>
  <c r="CX246" i="1" a="1"/>
  <c r="CX246" i="1" s="1"/>
  <c r="CQ246" i="1"/>
  <c r="DF245" i="1" a="1"/>
  <c r="DF245" i="1" s="1"/>
  <c r="DC245" i="1" a="1"/>
  <c r="DC245" i="1" s="1"/>
  <c r="CX245" i="1" a="1"/>
  <c r="CX245" i="1" s="1"/>
  <c r="CQ245" i="1"/>
  <c r="DF244" i="1" a="1"/>
  <c r="DF244" i="1" s="1"/>
  <c r="DC244" i="1" a="1"/>
  <c r="DC244" i="1" s="1"/>
  <c r="CX244" i="1" a="1"/>
  <c r="CX244" i="1" s="1"/>
  <c r="CQ244" i="1"/>
  <c r="DF243" i="1" a="1"/>
  <c r="DF243" i="1" s="1"/>
  <c r="DC243" i="1" a="1"/>
  <c r="DC243" i="1" s="1"/>
  <c r="CX243" i="1" a="1"/>
  <c r="CX243" i="1" s="1"/>
  <c r="CQ243" i="1"/>
  <c r="DF242" i="1" a="1"/>
  <c r="DF242" i="1" s="1"/>
  <c r="DC242" i="1" a="1"/>
  <c r="DC242" i="1" s="1"/>
  <c r="CX242" i="1" a="1"/>
  <c r="CX242" i="1" s="1"/>
  <c r="CQ242" i="1"/>
  <c r="DF241" i="1" a="1"/>
  <c r="DF241" i="1" s="1"/>
  <c r="DC241" i="1" a="1"/>
  <c r="DC241" i="1" s="1"/>
  <c r="CX241" i="1" a="1"/>
  <c r="CX241" i="1" s="1"/>
  <c r="CQ241" i="1"/>
  <c r="DF240" i="1" a="1"/>
  <c r="DF240" i="1" s="1"/>
  <c r="DC240" i="1" a="1"/>
  <c r="DC240" i="1" s="1"/>
  <c r="CX240" i="1" a="1"/>
  <c r="CX240" i="1" s="1"/>
  <c r="CQ240" i="1"/>
  <c r="DF239" i="1" a="1"/>
  <c r="DF239" i="1" s="1"/>
  <c r="DC239" i="1" a="1"/>
  <c r="DC239" i="1" s="1"/>
  <c r="CX239" i="1" a="1"/>
  <c r="CX239" i="1" s="1"/>
  <c r="CQ239" i="1"/>
  <c r="CO239" i="1" a="1"/>
  <c r="CO239" i="1" s="1"/>
  <c r="DE238" i="1" a="1"/>
  <c r="DE238" i="1" s="1"/>
  <c r="DC238" i="1" a="1"/>
  <c r="DC238" i="1" s="1"/>
  <c r="DA238" i="1" a="1"/>
  <c r="DA238" i="1" s="1"/>
  <c r="CY238" i="1" a="1"/>
  <c r="CY238" i="1" s="1"/>
  <c r="CW238" i="1" a="1"/>
  <c r="CW238" i="1" s="1"/>
  <c r="CQ238" i="1"/>
  <c r="CO238" i="1" a="1"/>
  <c r="CO238" i="1" s="1"/>
  <c r="DE237" i="1" a="1"/>
  <c r="DE237" i="1" s="1"/>
  <c r="DC237" i="1" a="1"/>
  <c r="DC237" i="1" s="1"/>
  <c r="DA237" i="1" a="1"/>
  <c r="DA237" i="1" s="1"/>
  <c r="CY237" i="1" a="1"/>
  <c r="CY237" i="1" s="1"/>
  <c r="CW237" i="1" a="1"/>
  <c r="CW237" i="1" s="1"/>
  <c r="CQ237" i="1"/>
  <c r="CO237" i="1" a="1"/>
  <c r="CO237" i="1" s="1"/>
  <c r="DE236" i="1" a="1"/>
  <c r="DE236" i="1" s="1"/>
  <c r="DC236" i="1" a="1"/>
  <c r="DC236" i="1" s="1"/>
  <c r="DA236" i="1" a="1"/>
  <c r="DA236" i="1" s="1"/>
  <c r="CY236" i="1" a="1"/>
  <c r="CY236" i="1" s="1"/>
  <c r="CW236" i="1" a="1"/>
  <c r="CW236" i="1" s="1"/>
  <c r="DG236" i="1" s="1"/>
  <c r="CQ236" i="1"/>
  <c r="CO236" i="1" a="1"/>
  <c r="CO236" i="1" s="1"/>
  <c r="DE235" i="1" a="1"/>
  <c r="DE235" i="1" s="1"/>
  <c r="DC235" i="1" a="1"/>
  <c r="DC235" i="1" s="1"/>
  <c r="DA235" i="1" a="1"/>
  <c r="DA235" i="1" s="1"/>
  <c r="CY235" i="1" a="1"/>
  <c r="CY235" i="1" s="1"/>
  <c r="CW235" i="1" a="1"/>
  <c r="CW235" i="1" s="1"/>
  <c r="CQ235" i="1"/>
  <c r="CO235" i="1" a="1"/>
  <c r="CO235" i="1" s="1"/>
  <c r="DE234" i="1" a="1"/>
  <c r="DE234" i="1" s="1"/>
  <c r="DC234" i="1" a="1"/>
  <c r="DC234" i="1" s="1"/>
  <c r="DA234" i="1" a="1"/>
  <c r="DA234" i="1" s="1"/>
  <c r="CY234" i="1" a="1"/>
  <c r="CY234" i="1" s="1"/>
  <c r="CW234" i="1" a="1"/>
  <c r="CW234" i="1" s="1"/>
  <c r="CQ234" i="1"/>
  <c r="CO234" i="1" a="1"/>
  <c r="CO234" i="1" s="1"/>
  <c r="DE233" i="1" a="1"/>
  <c r="DE233" i="1" s="1"/>
  <c r="DC233" i="1" a="1"/>
  <c r="DC233" i="1" s="1"/>
  <c r="DA233" i="1" a="1"/>
  <c r="DA233" i="1" s="1"/>
  <c r="CY233" i="1" a="1"/>
  <c r="CY233" i="1" s="1"/>
  <c r="CW233" i="1" a="1"/>
  <c r="CW233" i="1" s="1"/>
  <c r="CQ233" i="1"/>
  <c r="CO233" i="1" a="1"/>
  <c r="CO233" i="1" s="1"/>
  <c r="DE232" i="1" a="1"/>
  <c r="DE232" i="1" s="1"/>
  <c r="DC232" i="1" a="1"/>
  <c r="DC232" i="1" s="1"/>
  <c r="DA232" i="1" a="1"/>
  <c r="DA232" i="1" s="1"/>
  <c r="CY232" i="1" a="1"/>
  <c r="CY232" i="1" s="1"/>
  <c r="CW232" i="1" a="1"/>
  <c r="CW232" i="1" s="1"/>
  <c r="DG232" i="1" s="1"/>
  <c r="CQ232" i="1"/>
  <c r="CO232" i="1" a="1"/>
  <c r="CO232" i="1" s="1"/>
  <c r="DE231" i="1" a="1"/>
  <c r="DE231" i="1" s="1"/>
  <c r="DC231" i="1" a="1"/>
  <c r="DC231" i="1" s="1"/>
  <c r="DA231" i="1" a="1"/>
  <c r="DA231" i="1" s="1"/>
  <c r="CY231" i="1" a="1"/>
  <c r="CY231" i="1" s="1"/>
  <c r="CW231" i="1" a="1"/>
  <c r="CW231" i="1" s="1"/>
  <c r="CQ231" i="1"/>
  <c r="CO231" i="1" a="1"/>
  <c r="CO231" i="1" s="1"/>
  <c r="DE230" i="1" a="1"/>
  <c r="DE230" i="1" s="1"/>
  <c r="DC230" i="1" a="1"/>
  <c r="DC230" i="1" s="1"/>
  <c r="DA230" i="1" a="1"/>
  <c r="DA230" i="1" s="1"/>
  <c r="CY230" i="1" a="1"/>
  <c r="CY230" i="1" s="1"/>
  <c r="CW230" i="1" a="1"/>
  <c r="CW230" i="1" s="1"/>
  <c r="CQ230" i="1"/>
  <c r="CO230" i="1" a="1"/>
  <c r="CO230" i="1" s="1"/>
  <c r="DE229" i="1" a="1"/>
  <c r="DE229" i="1" s="1"/>
  <c r="DC229" i="1" a="1"/>
  <c r="DC229" i="1" s="1"/>
  <c r="CZ282" i="1" a="1"/>
  <c r="CZ282" i="1" s="1"/>
  <c r="CP282" i="1" a="1"/>
  <c r="CP282" i="1" s="1"/>
  <c r="DB281" i="1" a="1"/>
  <c r="DB281" i="1" s="1"/>
  <c r="DD280" i="1" a="1"/>
  <c r="DD280" i="1" s="1"/>
  <c r="CY280" i="1" a="1"/>
  <c r="CY280" i="1" s="1"/>
  <c r="CN280" i="1" a="1"/>
  <c r="CN280" i="1" s="1"/>
  <c r="CS280" i="1" s="1"/>
  <c r="DD279" i="1" a="1"/>
  <c r="DD279" i="1" s="1"/>
  <c r="CZ279" i="1" a="1"/>
  <c r="CZ279" i="1" s="1"/>
  <c r="CO279" i="1" a="1"/>
  <c r="CO279" i="1" s="1"/>
  <c r="DE278" i="1" a="1"/>
  <c r="DE278" i="1" s="1"/>
  <c r="DA278" i="1" a="1"/>
  <c r="DA278" i="1" s="1"/>
  <c r="CW278" i="1" a="1"/>
  <c r="CW278" i="1" s="1"/>
  <c r="CP278" i="1" a="1"/>
  <c r="CP278" i="1" s="1"/>
  <c r="DF277" i="1" a="1"/>
  <c r="DF277" i="1" s="1"/>
  <c r="DB277" i="1" a="1"/>
  <c r="DB277" i="1" s="1"/>
  <c r="CX277" i="1" a="1"/>
  <c r="CX277" i="1" s="1"/>
  <c r="CQ277" i="1"/>
  <c r="DC276" i="1" a="1"/>
  <c r="DC276" i="1" s="1"/>
  <c r="CY276" i="1" a="1"/>
  <c r="CY276" i="1" s="1"/>
  <c r="CN276" i="1" a="1"/>
  <c r="CN276" i="1" s="1"/>
  <c r="DD275" i="1" a="1"/>
  <c r="DD275" i="1" s="1"/>
  <c r="CZ275" i="1" a="1"/>
  <c r="CZ275" i="1" s="1"/>
  <c r="CO275" i="1" a="1"/>
  <c r="CO275" i="1" s="1"/>
  <c r="DE274" i="1" a="1"/>
  <c r="DE274" i="1" s="1"/>
  <c r="DA274" i="1" a="1"/>
  <c r="DA274" i="1" s="1"/>
  <c r="CW274" i="1" a="1"/>
  <c r="CW274" i="1" s="1"/>
  <c r="DG274" i="1" s="1"/>
  <c r="CP274" i="1" a="1"/>
  <c r="CP274" i="1" s="1"/>
  <c r="DF273" i="1" a="1"/>
  <c r="DF273" i="1" s="1"/>
  <c r="DB273" i="1" a="1"/>
  <c r="DB273" i="1" s="1"/>
  <c r="CX273" i="1" a="1"/>
  <c r="CX273" i="1" s="1"/>
  <c r="CQ273" i="1"/>
  <c r="DC272" i="1" a="1"/>
  <c r="DC272" i="1" s="1"/>
  <c r="CY272" i="1" a="1"/>
  <c r="CY272" i="1" s="1"/>
  <c r="CN272" i="1" a="1"/>
  <c r="CN272" i="1" s="1"/>
  <c r="CS272" i="1" s="1"/>
  <c r="DD271" i="1" a="1"/>
  <c r="DD271" i="1" s="1"/>
  <c r="CZ271" i="1" a="1"/>
  <c r="CZ271" i="1" s="1"/>
  <c r="CO271" i="1" a="1"/>
  <c r="CO271" i="1" s="1"/>
  <c r="DE270" i="1" a="1"/>
  <c r="DE270" i="1" s="1"/>
  <c r="DA270" i="1" a="1"/>
  <c r="DA270" i="1" s="1"/>
  <c r="CW270" i="1" a="1"/>
  <c r="CW270" i="1" s="1"/>
  <c r="CP270" i="1" a="1"/>
  <c r="CP270" i="1" s="1"/>
  <c r="DF269" i="1" a="1"/>
  <c r="DF269" i="1" s="1"/>
  <c r="DB269" i="1" a="1"/>
  <c r="DB269" i="1" s="1"/>
  <c r="CX269" i="1" a="1"/>
  <c r="CX269" i="1" s="1"/>
  <c r="CQ269" i="1"/>
  <c r="DC268" i="1" a="1"/>
  <c r="DC268" i="1" s="1"/>
  <c r="CY268" i="1" a="1"/>
  <c r="CY268" i="1" s="1"/>
  <c r="CN268" i="1" a="1"/>
  <c r="CN268" i="1" s="1"/>
  <c r="DD267" i="1" a="1"/>
  <c r="DD267" i="1" s="1"/>
  <c r="CZ267" i="1" a="1"/>
  <c r="CZ267" i="1" s="1"/>
  <c r="CO267" i="1" a="1"/>
  <c r="CO267" i="1" s="1"/>
  <c r="DE266" i="1" a="1"/>
  <c r="DE266" i="1" s="1"/>
  <c r="DA266" i="1" a="1"/>
  <c r="DA266" i="1" s="1"/>
  <c r="CW266" i="1" a="1"/>
  <c r="CW266" i="1" s="1"/>
  <c r="DG266" i="1" s="1"/>
  <c r="CP266" i="1" a="1"/>
  <c r="CP266" i="1" s="1"/>
  <c r="DF265" i="1" a="1"/>
  <c r="DF265" i="1" s="1"/>
  <c r="DB265" i="1" a="1"/>
  <c r="DB265" i="1" s="1"/>
  <c r="CX265" i="1" a="1"/>
  <c r="CX265" i="1" s="1"/>
  <c r="CQ265" i="1"/>
  <c r="DC264" i="1" a="1"/>
  <c r="DC264" i="1" s="1"/>
  <c r="CY264" i="1" a="1"/>
  <c r="CY264" i="1" s="1"/>
  <c r="CN264" i="1" a="1"/>
  <c r="CN264" i="1" s="1"/>
  <c r="CS264" i="1" s="1"/>
  <c r="DD263" i="1" a="1"/>
  <c r="DD263" i="1" s="1"/>
  <c r="CZ263" i="1" a="1"/>
  <c r="CZ263" i="1" s="1"/>
  <c r="CO263" i="1" a="1"/>
  <c r="CO263" i="1" s="1"/>
  <c r="DE262" i="1" a="1"/>
  <c r="DE262" i="1" s="1"/>
  <c r="DA262" i="1" a="1"/>
  <c r="DA262" i="1" s="1"/>
  <c r="CW262" i="1" a="1"/>
  <c r="CW262" i="1" s="1"/>
  <c r="CP262" i="1" a="1"/>
  <c r="CP262" i="1" s="1"/>
  <c r="DF261" i="1" a="1"/>
  <c r="DF261" i="1" s="1"/>
  <c r="DB261" i="1" a="1"/>
  <c r="DB261" i="1" s="1"/>
  <c r="CX261" i="1" a="1"/>
  <c r="CX261" i="1" s="1"/>
  <c r="CQ261" i="1"/>
  <c r="CN261" i="1" a="1"/>
  <c r="CN261" i="1" s="1"/>
  <c r="CS261" i="1" s="1"/>
  <c r="DE260" i="1" a="1"/>
  <c r="DE260" i="1" s="1"/>
  <c r="CZ260" i="1" a="1"/>
  <c r="CZ260" i="1" s="1"/>
  <c r="CW260" i="1" a="1"/>
  <c r="CW260" i="1" s="1"/>
  <c r="CN260" i="1" a="1"/>
  <c r="CN260" i="1" s="1"/>
  <c r="CS260" i="1" s="1"/>
  <c r="DE259" i="1" a="1"/>
  <c r="DE259" i="1" s="1"/>
  <c r="CZ259" i="1" a="1"/>
  <c r="CZ259" i="1" s="1"/>
  <c r="CW259" i="1" a="1"/>
  <c r="CW259" i="1" s="1"/>
  <c r="CN259" i="1" a="1"/>
  <c r="CN259" i="1" s="1"/>
  <c r="CS259" i="1" s="1"/>
  <c r="DE258" i="1" a="1"/>
  <c r="DE258" i="1" s="1"/>
  <c r="CZ258" i="1" a="1"/>
  <c r="CZ258" i="1" s="1"/>
  <c r="CW258" i="1" a="1"/>
  <c r="CW258" i="1" s="1"/>
  <c r="CN258" i="1" a="1"/>
  <c r="CN258" i="1" s="1"/>
  <c r="CS258" i="1" s="1"/>
  <c r="DE257" i="1" a="1"/>
  <c r="DE257" i="1" s="1"/>
  <c r="CZ257" i="1" a="1"/>
  <c r="CZ257" i="1" s="1"/>
  <c r="CW257" i="1" a="1"/>
  <c r="CW257" i="1" s="1"/>
  <c r="CN257" i="1" a="1"/>
  <c r="CN257" i="1" s="1"/>
  <c r="CS257" i="1" s="1"/>
  <c r="DE256" i="1" a="1"/>
  <c r="DE256" i="1" s="1"/>
  <c r="CZ256" i="1" a="1"/>
  <c r="CZ256" i="1" s="1"/>
  <c r="CW256" i="1" a="1"/>
  <c r="CW256" i="1" s="1"/>
  <c r="CN256" i="1" a="1"/>
  <c r="CN256" i="1" s="1"/>
  <c r="CS256" i="1" s="1"/>
  <c r="DE255" i="1" a="1"/>
  <c r="DE255" i="1" s="1"/>
  <c r="CZ255" i="1" a="1"/>
  <c r="CZ255" i="1" s="1"/>
  <c r="CW255" i="1" a="1"/>
  <c r="CW255" i="1" s="1"/>
  <c r="CN255" i="1" a="1"/>
  <c r="CN255" i="1" s="1"/>
  <c r="CS255" i="1" s="1"/>
  <c r="DE254" i="1" a="1"/>
  <c r="DE254" i="1" s="1"/>
  <c r="CZ254" i="1" a="1"/>
  <c r="CZ254" i="1" s="1"/>
  <c r="CW254" i="1" a="1"/>
  <c r="CW254" i="1" s="1"/>
  <c r="CN254" i="1" a="1"/>
  <c r="CN254" i="1" s="1"/>
  <c r="CS254" i="1" s="1"/>
  <c r="DE253" i="1" a="1"/>
  <c r="DE253" i="1" s="1"/>
  <c r="CZ253" i="1" a="1"/>
  <c r="CZ253" i="1" s="1"/>
  <c r="CW253" i="1" a="1"/>
  <c r="CW253" i="1" s="1"/>
  <c r="CN253" i="1" a="1"/>
  <c r="CN253" i="1" s="1"/>
  <c r="CS253" i="1" s="1"/>
  <c r="DE252" i="1" a="1"/>
  <c r="DE252" i="1" s="1"/>
  <c r="CZ252" i="1" a="1"/>
  <c r="CZ252" i="1" s="1"/>
  <c r="CW252" i="1" a="1"/>
  <c r="CW252" i="1" s="1"/>
  <c r="CN252" i="1" a="1"/>
  <c r="CN252" i="1" s="1"/>
  <c r="CS252" i="1" s="1"/>
  <c r="DE251" i="1" a="1"/>
  <c r="DE251" i="1" s="1"/>
  <c r="CZ251" i="1" a="1"/>
  <c r="CZ251" i="1" s="1"/>
  <c r="CW251" i="1" a="1"/>
  <c r="CW251" i="1" s="1"/>
  <c r="CN251" i="1" a="1"/>
  <c r="CN251" i="1" s="1"/>
  <c r="CS251" i="1" s="1"/>
  <c r="DE250" i="1" a="1"/>
  <c r="DE250" i="1" s="1"/>
  <c r="CZ250" i="1" a="1"/>
  <c r="CZ250" i="1" s="1"/>
  <c r="CW250" i="1" a="1"/>
  <c r="CW250" i="1" s="1"/>
  <c r="CN250" i="1" a="1"/>
  <c r="CN250" i="1" s="1"/>
  <c r="CS250" i="1" s="1"/>
  <c r="DE249" i="1" a="1"/>
  <c r="DE249" i="1" s="1"/>
  <c r="CZ249" i="1" a="1"/>
  <c r="CZ249" i="1" s="1"/>
  <c r="CW249" i="1" a="1"/>
  <c r="CW249" i="1" s="1"/>
  <c r="CN249" i="1" a="1"/>
  <c r="CN249" i="1" s="1"/>
  <c r="CS249" i="1" s="1"/>
  <c r="DE248" i="1" a="1"/>
  <c r="DE248" i="1" s="1"/>
  <c r="CZ248" i="1" a="1"/>
  <c r="CZ248" i="1" s="1"/>
  <c r="CW248" i="1" a="1"/>
  <c r="CW248" i="1" s="1"/>
  <c r="CN248" i="1" a="1"/>
  <c r="CN248" i="1" s="1"/>
  <c r="CS248" i="1" s="1"/>
  <c r="DE247" i="1" a="1"/>
  <c r="DE247" i="1" s="1"/>
  <c r="CZ247" i="1" a="1"/>
  <c r="CZ247" i="1" s="1"/>
  <c r="CW247" i="1" a="1"/>
  <c r="CW247" i="1" s="1"/>
  <c r="CN247" i="1" a="1"/>
  <c r="CN247" i="1" s="1"/>
  <c r="CS247" i="1" s="1"/>
  <c r="DE246" i="1" a="1"/>
  <c r="DE246" i="1" s="1"/>
  <c r="CZ246" i="1" a="1"/>
  <c r="CZ246" i="1" s="1"/>
  <c r="CW246" i="1" a="1"/>
  <c r="CW246" i="1" s="1"/>
  <c r="CN246" i="1" a="1"/>
  <c r="CN246" i="1" s="1"/>
  <c r="CS246" i="1" s="1"/>
  <c r="DE245" i="1" a="1"/>
  <c r="DE245" i="1" s="1"/>
  <c r="CZ245" i="1" a="1"/>
  <c r="CZ245" i="1" s="1"/>
  <c r="CW245" i="1" a="1"/>
  <c r="CW245" i="1" s="1"/>
  <c r="CN245" i="1" a="1"/>
  <c r="CN245" i="1" s="1"/>
  <c r="CS245" i="1" s="1"/>
  <c r="DE244" i="1" a="1"/>
  <c r="DE244" i="1" s="1"/>
  <c r="CZ244" i="1" a="1"/>
  <c r="CZ244" i="1" s="1"/>
  <c r="CW244" i="1" a="1"/>
  <c r="CW244" i="1" s="1"/>
  <c r="CN244" i="1" a="1"/>
  <c r="CN244" i="1" s="1"/>
  <c r="CS244" i="1" s="1"/>
  <c r="DE243" i="1" a="1"/>
  <c r="DE243" i="1" s="1"/>
  <c r="CZ243" i="1" a="1"/>
  <c r="CZ243" i="1" s="1"/>
  <c r="CW243" i="1" a="1"/>
  <c r="CW243" i="1" s="1"/>
  <c r="CN243" i="1" a="1"/>
  <c r="CN243" i="1" s="1"/>
  <c r="CS243" i="1" s="1"/>
  <c r="DE242" i="1" a="1"/>
  <c r="DE242" i="1" s="1"/>
  <c r="CZ242" i="1" a="1"/>
  <c r="CZ242" i="1" s="1"/>
  <c r="CW242" i="1" a="1"/>
  <c r="CW242" i="1" s="1"/>
  <c r="CN242" i="1" a="1"/>
  <c r="CN242" i="1" s="1"/>
  <c r="CS242" i="1" s="1"/>
  <c r="DE241" i="1" a="1"/>
  <c r="DE241" i="1" s="1"/>
  <c r="CZ241" i="1" a="1"/>
  <c r="CZ241" i="1" s="1"/>
  <c r="CW241" i="1" a="1"/>
  <c r="CW241" i="1" s="1"/>
  <c r="CN241" i="1" a="1"/>
  <c r="CN241" i="1" s="1"/>
  <c r="CS241" i="1" s="1"/>
  <c r="DE240" i="1" a="1"/>
  <c r="DE240" i="1" s="1"/>
  <c r="CZ240" i="1" a="1"/>
  <c r="CZ240" i="1" s="1"/>
  <c r="CW240" i="1" a="1"/>
  <c r="CW240" i="1" s="1"/>
  <c r="CN240" i="1" a="1"/>
  <c r="CN240" i="1" s="1"/>
  <c r="CS240" i="1" s="1"/>
  <c r="DE239" i="1" a="1"/>
  <c r="DE239" i="1" s="1"/>
  <c r="CZ239" i="1" a="1"/>
  <c r="CZ239" i="1" s="1"/>
  <c r="CW239" i="1" a="1"/>
  <c r="CW239" i="1" s="1"/>
  <c r="DA229" i="1" a="1"/>
  <c r="DA229" i="1" s="1"/>
  <c r="CQ229" i="1"/>
  <c r="DC228" i="1" a="1"/>
  <c r="DC228" i="1" s="1"/>
  <c r="DE227" i="1" a="1"/>
  <c r="DE227" i="1" s="1"/>
  <c r="CW227" i="1" a="1"/>
  <c r="CW227" i="1" s="1"/>
  <c r="CY226" i="1" a="1"/>
  <c r="CY226" i="1" s="1"/>
  <c r="CO226" i="1" a="1"/>
  <c r="CO226" i="1" s="1"/>
  <c r="DA225" i="1" a="1"/>
  <c r="DA225" i="1" s="1"/>
  <c r="CQ225" i="1"/>
  <c r="DC224" i="1" a="1"/>
  <c r="DC224" i="1" s="1"/>
  <c r="DF223" i="1" a="1"/>
  <c r="DF223" i="1" s="1"/>
  <c r="DB223" i="1" a="1"/>
  <c r="DB223" i="1" s="1"/>
  <c r="CX223" i="1" a="1"/>
  <c r="CX223" i="1" s="1"/>
  <c r="CQ223" i="1"/>
  <c r="DC222" i="1" a="1"/>
  <c r="DC222" i="1" s="1"/>
  <c r="CY222" i="1" a="1"/>
  <c r="CY222" i="1" s="1"/>
  <c r="CN222" i="1" a="1"/>
  <c r="CN222" i="1" s="1"/>
  <c r="DD221" i="1" a="1"/>
  <c r="DD221" i="1" s="1"/>
  <c r="CZ221" i="1" a="1"/>
  <c r="CZ221" i="1" s="1"/>
  <c r="CO221" i="1" a="1"/>
  <c r="CO221" i="1" s="1"/>
  <c r="DD220" i="1" a="1"/>
  <c r="DD220" i="1" s="1"/>
  <c r="DA220" i="1" a="1"/>
  <c r="DA220" i="1" s="1"/>
  <c r="CO220" i="1" a="1"/>
  <c r="CO220" i="1" s="1"/>
  <c r="DD219" i="1" a="1"/>
  <c r="DD219" i="1" s="1"/>
  <c r="DA219" i="1" a="1"/>
  <c r="DA219" i="1" s="1"/>
  <c r="CO219" i="1" a="1"/>
  <c r="CO219" i="1" s="1"/>
  <c r="DD218" i="1" a="1"/>
  <c r="DD218" i="1" s="1"/>
  <c r="DA218" i="1" a="1"/>
  <c r="DA218" i="1" s="1"/>
  <c r="CO218" i="1" a="1"/>
  <c r="CO218" i="1" s="1"/>
  <c r="DD217" i="1" a="1"/>
  <c r="DD217" i="1" s="1"/>
  <c r="DA217" i="1" a="1"/>
  <c r="DA217" i="1" s="1"/>
  <c r="CO217" i="1" a="1"/>
  <c r="CO217" i="1" s="1"/>
  <c r="DD216" i="1" a="1"/>
  <c r="DD216" i="1" s="1"/>
  <c r="DA216" i="1" a="1"/>
  <c r="DA216" i="1" s="1"/>
  <c r="CO216" i="1" a="1"/>
  <c r="CO216" i="1" s="1"/>
  <c r="DD215" i="1" a="1"/>
  <c r="DD215" i="1" s="1"/>
  <c r="DA215" i="1" a="1"/>
  <c r="DA215" i="1" s="1"/>
  <c r="CO215" i="1" a="1"/>
  <c r="CO215" i="1" s="1"/>
  <c r="DD214" i="1" a="1"/>
  <c r="DD214" i="1" s="1"/>
  <c r="DA214" i="1" a="1"/>
  <c r="DA214" i="1" s="1"/>
  <c r="CO214" i="1" a="1"/>
  <c r="CO214" i="1" s="1"/>
  <c r="DD213" i="1" a="1"/>
  <c r="DD213" i="1" s="1"/>
  <c r="DA213" i="1" a="1"/>
  <c r="DA213" i="1" s="1"/>
  <c r="CO213" i="1" a="1"/>
  <c r="CO213" i="1" s="1"/>
  <c r="DD212" i="1" a="1"/>
  <c r="DD212" i="1" s="1"/>
  <c r="DA212" i="1" a="1"/>
  <c r="DA212" i="1" s="1"/>
  <c r="CO212" i="1" a="1"/>
  <c r="CO212" i="1" s="1"/>
  <c r="DD211" i="1" a="1"/>
  <c r="DD211" i="1" s="1"/>
  <c r="DA211" i="1" a="1"/>
  <c r="DA211" i="1" s="1"/>
  <c r="CO211" i="1" a="1"/>
  <c r="CO211" i="1" s="1"/>
  <c r="DD210" i="1" a="1"/>
  <c r="DD210" i="1" s="1"/>
  <c r="DA210" i="1" a="1"/>
  <c r="DA210" i="1" s="1"/>
  <c r="CO210" i="1" a="1"/>
  <c r="CO210" i="1" s="1"/>
  <c r="DD209" i="1" a="1"/>
  <c r="DD209" i="1" s="1"/>
  <c r="DA209" i="1" a="1"/>
  <c r="DA209" i="1" s="1"/>
  <c r="CO209" i="1" a="1"/>
  <c r="CO209" i="1" s="1"/>
  <c r="DD208" i="1" a="1"/>
  <c r="DD208" i="1" s="1"/>
  <c r="DA208" i="1" a="1"/>
  <c r="DA208" i="1" s="1"/>
  <c r="CO208" i="1" a="1"/>
  <c r="CO208" i="1" s="1"/>
  <c r="DD207" i="1" a="1"/>
  <c r="DD207" i="1" s="1"/>
  <c r="DA207" i="1" a="1"/>
  <c r="DA207" i="1" s="1"/>
  <c r="CO207" i="1" a="1"/>
  <c r="CO207" i="1" s="1"/>
  <c r="DD206" i="1" a="1"/>
  <c r="DD206" i="1" s="1"/>
  <c r="DA206" i="1" a="1"/>
  <c r="DA206" i="1" s="1"/>
  <c r="CO206" i="1" a="1"/>
  <c r="CO206" i="1" s="1"/>
  <c r="DD205" i="1" a="1"/>
  <c r="DD205" i="1" s="1"/>
  <c r="DA205" i="1" a="1"/>
  <c r="DA205" i="1" s="1"/>
  <c r="CO205" i="1" a="1"/>
  <c r="CO205" i="1" s="1"/>
  <c r="DD204" i="1" a="1"/>
  <c r="DD204" i="1" s="1"/>
  <c r="DA204" i="1" a="1"/>
  <c r="DA204" i="1" s="1"/>
  <c r="CO204" i="1" a="1"/>
  <c r="CO204" i="1" s="1"/>
  <c r="DD203" i="1" a="1"/>
  <c r="DD203" i="1" s="1"/>
  <c r="DA203" i="1" a="1"/>
  <c r="DA203" i="1" s="1"/>
  <c r="CO203" i="1" a="1"/>
  <c r="CO203" i="1" s="1"/>
  <c r="DD202" i="1" a="1"/>
  <c r="DD202" i="1" s="1"/>
  <c r="DA202" i="1" a="1"/>
  <c r="DA202" i="1" s="1"/>
  <c r="CO202" i="1" a="1"/>
  <c r="CO202" i="1" s="1"/>
  <c r="DD201" i="1" a="1"/>
  <c r="DD201" i="1" s="1"/>
  <c r="DA201" i="1" a="1"/>
  <c r="DA201" i="1" s="1"/>
  <c r="CO201" i="1" a="1"/>
  <c r="CO201" i="1" s="1"/>
  <c r="DD200" i="1" a="1"/>
  <c r="DD200" i="1" s="1"/>
  <c r="DA200" i="1" a="1"/>
  <c r="DA200" i="1" s="1"/>
  <c r="CO200" i="1" a="1"/>
  <c r="CO200" i="1" s="1"/>
  <c r="DD199" i="1" a="1"/>
  <c r="DD199" i="1" s="1"/>
  <c r="DA199" i="1" a="1"/>
  <c r="DA199" i="1" s="1"/>
  <c r="CO199" i="1" a="1"/>
  <c r="CO199" i="1" s="1"/>
  <c r="DD198" i="1" a="1"/>
  <c r="DD198" i="1" s="1"/>
  <c r="DA198" i="1" a="1"/>
  <c r="DA198" i="1" s="1"/>
  <c r="CO198" i="1" a="1"/>
  <c r="CO198" i="1" s="1"/>
  <c r="DD197" i="1" a="1"/>
  <c r="DD197" i="1" s="1"/>
  <c r="DA197" i="1" a="1"/>
  <c r="DA197" i="1" s="1"/>
  <c r="CO197" i="1" a="1"/>
  <c r="CO197" i="1" s="1"/>
  <c r="DD196" i="1" a="1"/>
  <c r="DD196" i="1" s="1"/>
  <c r="DA196" i="1" a="1"/>
  <c r="DA196" i="1" s="1"/>
  <c r="CO196" i="1" a="1"/>
  <c r="CO196" i="1" s="1"/>
  <c r="DD195" i="1" a="1"/>
  <c r="DD195" i="1" s="1"/>
  <c r="DA195" i="1" a="1"/>
  <c r="DA195" i="1" s="1"/>
  <c r="CO195" i="1" a="1"/>
  <c r="CO195" i="1" s="1"/>
  <c r="DD194" i="1" a="1"/>
  <c r="DD194" i="1" s="1"/>
  <c r="DA194" i="1" a="1"/>
  <c r="DA194" i="1" s="1"/>
  <c r="CO194" i="1" a="1"/>
  <c r="CO194" i="1" s="1"/>
  <c r="DD193" i="1" a="1"/>
  <c r="DD193" i="1" s="1"/>
  <c r="DA193" i="1" a="1"/>
  <c r="DA193" i="1" s="1"/>
  <c r="CO193" i="1" a="1"/>
  <c r="CO193" i="1" s="1"/>
  <c r="DD192" i="1" a="1"/>
  <c r="DD192" i="1" s="1"/>
  <c r="DA192" i="1" a="1"/>
  <c r="DA192" i="1" s="1"/>
  <c r="CO192" i="1" a="1"/>
  <c r="CO192" i="1" s="1"/>
  <c r="DD191" i="1" a="1"/>
  <c r="DD191" i="1" s="1"/>
  <c r="DA191" i="1" a="1"/>
  <c r="DA191" i="1" s="1"/>
  <c r="CO191" i="1" a="1"/>
  <c r="CO191" i="1" s="1"/>
  <c r="DD190" i="1" a="1"/>
  <c r="DD190" i="1" s="1"/>
  <c r="DA190" i="1" a="1"/>
  <c r="DA190" i="1" s="1"/>
  <c r="CO190" i="1" a="1"/>
  <c r="CO190" i="1" s="1"/>
  <c r="DD189" i="1" a="1"/>
  <c r="DD189" i="1" s="1"/>
  <c r="DA189" i="1" a="1"/>
  <c r="DA189" i="1" s="1"/>
  <c r="CO189" i="1" a="1"/>
  <c r="CO189" i="1" s="1"/>
  <c r="DD188" i="1" a="1"/>
  <c r="DD188" i="1" s="1"/>
  <c r="DA188" i="1" a="1"/>
  <c r="DA188" i="1" s="1"/>
  <c r="CO188" i="1" a="1"/>
  <c r="CO188" i="1" s="1"/>
  <c r="DD187" i="1" a="1"/>
  <c r="DD187" i="1" s="1"/>
  <c r="DA187" i="1" a="1"/>
  <c r="DA187" i="1" s="1"/>
  <c r="CO187" i="1" a="1"/>
  <c r="CO187" i="1" s="1"/>
  <c r="DD186" i="1" a="1"/>
  <c r="DD186" i="1" s="1"/>
  <c r="DA186" i="1" a="1"/>
  <c r="DA186" i="1" s="1"/>
  <c r="CO186" i="1" a="1"/>
  <c r="CO186" i="1" s="1"/>
  <c r="DD185" i="1" a="1"/>
  <c r="DD185" i="1" s="1"/>
  <c r="DA185" i="1" a="1"/>
  <c r="DA185" i="1" s="1"/>
  <c r="CO185" i="1" a="1"/>
  <c r="CO185" i="1" s="1"/>
  <c r="DD184" i="1" a="1"/>
  <c r="DD184" i="1" s="1"/>
  <c r="DA184" i="1" a="1"/>
  <c r="DA184" i="1" s="1"/>
  <c r="CO184" i="1" a="1"/>
  <c r="CO184" i="1" s="1"/>
  <c r="DD183" i="1" a="1"/>
  <c r="DD183" i="1" s="1"/>
  <c r="DA183" i="1" a="1"/>
  <c r="DA183" i="1" s="1"/>
  <c r="CO183" i="1" a="1"/>
  <c r="CO183" i="1" s="1"/>
  <c r="DD182" i="1" a="1"/>
  <c r="DD182" i="1" s="1"/>
  <c r="DA182" i="1" a="1"/>
  <c r="DA182" i="1" s="1"/>
  <c r="CO182" i="1" a="1"/>
  <c r="CO182" i="1" s="1"/>
  <c r="DD181" i="1" a="1"/>
  <c r="DD181" i="1" s="1"/>
  <c r="DA181" i="1" a="1"/>
  <c r="DA181" i="1" s="1"/>
  <c r="CO181" i="1" a="1"/>
  <c r="CO181" i="1" s="1"/>
  <c r="DD180" i="1" a="1"/>
  <c r="DD180" i="1" s="1"/>
  <c r="DA180" i="1" a="1"/>
  <c r="DA180" i="1" s="1"/>
  <c r="CO180" i="1" a="1"/>
  <c r="CO180" i="1" s="1"/>
  <c r="DD179" i="1" a="1"/>
  <c r="DD179" i="1" s="1"/>
  <c r="DA179" i="1" a="1"/>
  <c r="DA179" i="1" s="1"/>
  <c r="CO179" i="1" a="1"/>
  <c r="CO179" i="1" s="1"/>
  <c r="DD178" i="1" a="1"/>
  <c r="DD178" i="1" s="1"/>
  <c r="DA178" i="1" a="1"/>
  <c r="DA178" i="1" s="1"/>
  <c r="CO178" i="1" a="1"/>
  <c r="CO178" i="1" s="1"/>
  <c r="DD177" i="1" a="1"/>
  <c r="DD177" i="1" s="1"/>
  <c r="DA177" i="1" a="1"/>
  <c r="DA177" i="1" s="1"/>
  <c r="CO177" i="1" a="1"/>
  <c r="CO177" i="1" s="1"/>
  <c r="DD176" i="1" a="1"/>
  <c r="DD176" i="1" s="1"/>
  <c r="DA176" i="1" a="1"/>
  <c r="DA176" i="1" s="1"/>
  <c r="CO176" i="1" a="1"/>
  <c r="CO176" i="1" s="1"/>
  <c r="DD175" i="1" a="1"/>
  <c r="DD175" i="1" s="1"/>
  <c r="DA175" i="1" a="1"/>
  <c r="DA175" i="1" s="1"/>
  <c r="CO175" i="1" a="1"/>
  <c r="CO175" i="1" s="1"/>
  <c r="DD174" i="1" a="1"/>
  <c r="DD174" i="1" s="1"/>
  <c r="DA174" i="1" a="1"/>
  <c r="DA174" i="1" s="1"/>
  <c r="CO174" i="1" a="1"/>
  <c r="CO174" i="1" s="1"/>
  <c r="DD173" i="1" a="1"/>
  <c r="DD173" i="1" s="1"/>
  <c r="DA173" i="1" a="1"/>
  <c r="DA173" i="1" s="1"/>
  <c r="CO173" i="1" a="1"/>
  <c r="CO173" i="1" s="1"/>
  <c r="DD172" i="1" a="1"/>
  <c r="DD172" i="1" s="1"/>
  <c r="DA172" i="1" a="1"/>
  <c r="DA172" i="1" s="1"/>
  <c r="CO172" i="1" a="1"/>
  <c r="CO172" i="1" s="1"/>
  <c r="DD171" i="1" a="1"/>
  <c r="DD171" i="1" s="1"/>
  <c r="DA171" i="1" a="1"/>
  <c r="DA171" i="1" s="1"/>
  <c r="CO171" i="1" a="1"/>
  <c r="CO171" i="1" s="1"/>
  <c r="DD170" i="1" a="1"/>
  <c r="DD170" i="1" s="1"/>
  <c r="DA170" i="1" a="1"/>
  <c r="DA170" i="1" s="1"/>
  <c r="CO170" i="1" a="1"/>
  <c r="CO170" i="1" s="1"/>
  <c r="DD169" i="1" a="1"/>
  <c r="DD169" i="1" s="1"/>
  <c r="DA169" i="1" a="1"/>
  <c r="DA169" i="1" s="1"/>
  <c r="CO169" i="1" a="1"/>
  <c r="CO169" i="1" s="1"/>
  <c r="DD168" i="1" a="1"/>
  <c r="DD168" i="1" s="1"/>
  <c r="DA168" i="1" a="1"/>
  <c r="DA168" i="1" s="1"/>
  <c r="CO168" i="1" a="1"/>
  <c r="CO168" i="1" s="1"/>
  <c r="DD167" i="1" a="1"/>
  <c r="DD167" i="1" s="1"/>
  <c r="DA167" i="1" a="1"/>
  <c r="DA167" i="1" s="1"/>
  <c r="CO167" i="1" a="1"/>
  <c r="CO167" i="1" s="1"/>
  <c r="DE166" i="1" a="1"/>
  <c r="DE166" i="1" s="1"/>
  <c r="DC166" i="1" a="1"/>
  <c r="DC166" i="1" s="1"/>
  <c r="DA166" i="1" a="1"/>
  <c r="DA166" i="1" s="1"/>
  <c r="CY166" i="1" a="1"/>
  <c r="CY166" i="1" s="1"/>
  <c r="CW166" i="1" a="1"/>
  <c r="CW166" i="1" s="1"/>
  <c r="CQ166" i="1"/>
  <c r="CO166" i="1" a="1"/>
  <c r="CO166" i="1" s="1"/>
  <c r="DE165" i="1" a="1"/>
  <c r="DE165" i="1" s="1"/>
  <c r="DC165" i="1" a="1"/>
  <c r="DC165" i="1" s="1"/>
  <c r="DA165" i="1" a="1"/>
  <c r="DA165" i="1" s="1"/>
  <c r="CY165" i="1" a="1"/>
  <c r="CY165" i="1" s="1"/>
  <c r="CW165" i="1" a="1"/>
  <c r="CW165" i="1" s="1"/>
  <c r="CQ165" i="1"/>
  <c r="CO165" i="1" a="1"/>
  <c r="CO165" i="1" s="1"/>
  <c r="DE164" i="1" a="1"/>
  <c r="DE164" i="1" s="1"/>
  <c r="DC164" i="1" a="1"/>
  <c r="DC164" i="1" s="1"/>
  <c r="CY229" i="1" a="1"/>
  <c r="CY229" i="1" s="1"/>
  <c r="CO229" i="1" a="1"/>
  <c r="CO229" i="1" s="1"/>
  <c r="DA228" i="1" a="1"/>
  <c r="DA228" i="1" s="1"/>
  <c r="CQ228" i="1"/>
  <c r="DC227" i="1" a="1"/>
  <c r="DC227" i="1" s="1"/>
  <c r="DE226" i="1" a="1"/>
  <c r="DE226" i="1" s="1"/>
  <c r="CW226" i="1" a="1"/>
  <c r="CW226" i="1" s="1"/>
  <c r="DG226" i="1" s="1"/>
  <c r="CY225" i="1" a="1"/>
  <c r="CY225" i="1" s="1"/>
  <c r="CO225" i="1" a="1"/>
  <c r="CO225" i="1" s="1"/>
  <c r="DA224" i="1" a="1"/>
  <c r="DA224" i="1" s="1"/>
  <c r="CQ224" i="1"/>
  <c r="DE223" i="1" a="1"/>
  <c r="DE223" i="1" s="1"/>
  <c r="DA223" i="1" a="1"/>
  <c r="DA223" i="1" s="1"/>
  <c r="CW223" i="1" a="1"/>
  <c r="CW223" i="1" s="1"/>
  <c r="CP223" i="1" a="1"/>
  <c r="CP223" i="1" s="1"/>
  <c r="DF222" i="1" a="1"/>
  <c r="DF222" i="1" s="1"/>
  <c r="DB222" i="1" a="1"/>
  <c r="DB222" i="1" s="1"/>
  <c r="CX222" i="1" a="1"/>
  <c r="CX222" i="1" s="1"/>
  <c r="CQ222" i="1"/>
  <c r="DC221" i="1" a="1"/>
  <c r="DC221" i="1" s="1"/>
  <c r="CY221" i="1" a="1"/>
  <c r="CY221" i="1" s="1"/>
  <c r="DF220" i="1" a="1"/>
  <c r="DF220" i="1" s="1"/>
  <c r="DC220" i="1" a="1"/>
  <c r="DC220" i="1" s="1"/>
  <c r="CX220" i="1" a="1"/>
  <c r="CX220" i="1" s="1"/>
  <c r="CQ220" i="1"/>
  <c r="DF219" i="1" a="1"/>
  <c r="DF219" i="1" s="1"/>
  <c r="DC219" i="1" a="1"/>
  <c r="DC219" i="1" s="1"/>
  <c r="CX219" i="1" a="1"/>
  <c r="CX219" i="1" s="1"/>
  <c r="CQ219" i="1"/>
  <c r="DF218" i="1" a="1"/>
  <c r="DF218" i="1" s="1"/>
  <c r="DC218" i="1" a="1"/>
  <c r="DC218" i="1" s="1"/>
  <c r="CX218" i="1" a="1"/>
  <c r="CX218" i="1" s="1"/>
  <c r="CQ218" i="1"/>
  <c r="DF217" i="1" a="1"/>
  <c r="DF217" i="1" s="1"/>
  <c r="DC217" i="1" a="1"/>
  <c r="DC217" i="1" s="1"/>
  <c r="CX217" i="1" a="1"/>
  <c r="CX217" i="1" s="1"/>
  <c r="CQ217" i="1"/>
  <c r="DF216" i="1" a="1"/>
  <c r="DF216" i="1" s="1"/>
  <c r="DC216" i="1" a="1"/>
  <c r="DC216" i="1" s="1"/>
  <c r="CX216" i="1" a="1"/>
  <c r="CX216" i="1" s="1"/>
  <c r="CQ216" i="1"/>
  <c r="DF215" i="1" a="1"/>
  <c r="DF215" i="1" s="1"/>
  <c r="DC215" i="1" a="1"/>
  <c r="DC215" i="1" s="1"/>
  <c r="CX215" i="1" a="1"/>
  <c r="CX215" i="1" s="1"/>
  <c r="CQ215" i="1"/>
  <c r="DF214" i="1" a="1"/>
  <c r="DF214" i="1" s="1"/>
  <c r="DC214" i="1" a="1"/>
  <c r="DC214" i="1" s="1"/>
  <c r="CX214" i="1" a="1"/>
  <c r="CX214" i="1" s="1"/>
  <c r="CQ214" i="1"/>
  <c r="DF213" i="1" a="1"/>
  <c r="DF213" i="1" s="1"/>
  <c r="DC213" i="1" a="1"/>
  <c r="DC213" i="1" s="1"/>
  <c r="CX213" i="1" a="1"/>
  <c r="CX213" i="1" s="1"/>
  <c r="CQ213" i="1"/>
  <c r="DF212" i="1" a="1"/>
  <c r="DF212" i="1" s="1"/>
  <c r="DC212" i="1" a="1"/>
  <c r="DC212" i="1" s="1"/>
  <c r="CX212" i="1" a="1"/>
  <c r="CX212" i="1" s="1"/>
  <c r="CQ212" i="1"/>
  <c r="DF211" i="1" a="1"/>
  <c r="DF211" i="1" s="1"/>
  <c r="DC211" i="1" a="1"/>
  <c r="DC211" i="1" s="1"/>
  <c r="CX211" i="1" a="1"/>
  <c r="CX211" i="1" s="1"/>
  <c r="CQ211" i="1"/>
  <c r="DF210" i="1" a="1"/>
  <c r="DF210" i="1" s="1"/>
  <c r="DC210" i="1" a="1"/>
  <c r="DC210" i="1" s="1"/>
  <c r="CX210" i="1" a="1"/>
  <c r="CX210" i="1" s="1"/>
  <c r="CQ210" i="1"/>
  <c r="DF209" i="1" a="1"/>
  <c r="DF209" i="1" s="1"/>
  <c r="DC209" i="1" a="1"/>
  <c r="DC209" i="1" s="1"/>
  <c r="CX209" i="1" a="1"/>
  <c r="CX209" i="1" s="1"/>
  <c r="CQ209" i="1"/>
  <c r="DF208" i="1" a="1"/>
  <c r="DF208" i="1" s="1"/>
  <c r="DC208" i="1" a="1"/>
  <c r="DC208" i="1" s="1"/>
  <c r="CX208" i="1" a="1"/>
  <c r="CX208" i="1" s="1"/>
  <c r="CQ208" i="1"/>
  <c r="DF207" i="1" a="1"/>
  <c r="DF207" i="1" s="1"/>
  <c r="DC207" i="1" a="1"/>
  <c r="DC207" i="1" s="1"/>
  <c r="CX207" i="1" a="1"/>
  <c r="CX207" i="1" s="1"/>
  <c r="CQ207" i="1"/>
  <c r="DF206" i="1" a="1"/>
  <c r="DF206" i="1" s="1"/>
  <c r="DC206" i="1" a="1"/>
  <c r="DC206" i="1" s="1"/>
  <c r="CX206" i="1" a="1"/>
  <c r="CX206" i="1" s="1"/>
  <c r="CQ206" i="1"/>
  <c r="DF205" i="1" a="1"/>
  <c r="DF205" i="1" s="1"/>
  <c r="DC205" i="1" a="1"/>
  <c r="DC205" i="1" s="1"/>
  <c r="CX205" i="1" a="1"/>
  <c r="CX205" i="1" s="1"/>
  <c r="CQ205" i="1"/>
  <c r="DF204" i="1" a="1"/>
  <c r="DF204" i="1" s="1"/>
  <c r="DC204" i="1" a="1"/>
  <c r="DC204" i="1" s="1"/>
  <c r="CX204" i="1" a="1"/>
  <c r="CX204" i="1" s="1"/>
  <c r="CQ204" i="1"/>
  <c r="DF203" i="1" a="1"/>
  <c r="DF203" i="1" s="1"/>
  <c r="DC203" i="1" a="1"/>
  <c r="DC203" i="1" s="1"/>
  <c r="CX203" i="1" a="1"/>
  <c r="CX203" i="1" s="1"/>
  <c r="CQ203" i="1"/>
  <c r="DF202" i="1" a="1"/>
  <c r="DF202" i="1" s="1"/>
  <c r="DC202" i="1" a="1"/>
  <c r="DC202" i="1" s="1"/>
  <c r="CX202" i="1" a="1"/>
  <c r="CX202" i="1" s="1"/>
  <c r="CQ202" i="1"/>
  <c r="DF201" i="1" a="1"/>
  <c r="DF201" i="1" s="1"/>
  <c r="DC201" i="1" a="1"/>
  <c r="DC201" i="1" s="1"/>
  <c r="CX201" i="1" a="1"/>
  <c r="CX201" i="1" s="1"/>
  <c r="CQ201" i="1"/>
  <c r="DF200" i="1" a="1"/>
  <c r="DF200" i="1" s="1"/>
  <c r="DC200" i="1" a="1"/>
  <c r="DC200" i="1" s="1"/>
  <c r="CX200" i="1" a="1"/>
  <c r="CX200" i="1" s="1"/>
  <c r="CQ200" i="1"/>
  <c r="DF199" i="1" a="1"/>
  <c r="DF199" i="1" s="1"/>
  <c r="DC199" i="1" a="1"/>
  <c r="DC199" i="1" s="1"/>
  <c r="CX199" i="1" a="1"/>
  <c r="CX199" i="1" s="1"/>
  <c r="CQ199" i="1"/>
  <c r="DF198" i="1" a="1"/>
  <c r="DF198" i="1" s="1"/>
  <c r="DC198" i="1" a="1"/>
  <c r="DC198" i="1" s="1"/>
  <c r="CX198" i="1" a="1"/>
  <c r="CX198" i="1" s="1"/>
  <c r="CQ198" i="1"/>
  <c r="DF197" i="1" a="1"/>
  <c r="DF197" i="1" s="1"/>
  <c r="DC197" i="1" a="1"/>
  <c r="DC197" i="1" s="1"/>
  <c r="CX197" i="1" a="1"/>
  <c r="CX197" i="1" s="1"/>
  <c r="CQ197" i="1"/>
  <c r="DF196" i="1" a="1"/>
  <c r="DF196" i="1" s="1"/>
  <c r="DC196" i="1" a="1"/>
  <c r="DC196" i="1" s="1"/>
  <c r="CX196" i="1" a="1"/>
  <c r="CX196" i="1" s="1"/>
  <c r="CQ196" i="1"/>
  <c r="DF195" i="1" a="1"/>
  <c r="DF195" i="1" s="1"/>
  <c r="DC195" i="1" a="1"/>
  <c r="DC195" i="1" s="1"/>
  <c r="CX195" i="1" a="1"/>
  <c r="CX195" i="1" s="1"/>
  <c r="CQ195" i="1"/>
  <c r="DF194" i="1" a="1"/>
  <c r="DF194" i="1" s="1"/>
  <c r="DC194" i="1" a="1"/>
  <c r="DC194" i="1" s="1"/>
  <c r="CX194" i="1" a="1"/>
  <c r="CX194" i="1" s="1"/>
  <c r="CQ194" i="1"/>
  <c r="DF193" i="1" a="1"/>
  <c r="DF193" i="1" s="1"/>
  <c r="DC193" i="1" a="1"/>
  <c r="DC193" i="1" s="1"/>
  <c r="CX193" i="1" a="1"/>
  <c r="CX193" i="1" s="1"/>
  <c r="CQ193" i="1"/>
  <c r="DF192" i="1" a="1"/>
  <c r="DF192" i="1" s="1"/>
  <c r="DC192" i="1" a="1"/>
  <c r="DC192" i="1" s="1"/>
  <c r="CX192" i="1" a="1"/>
  <c r="CX192" i="1" s="1"/>
  <c r="CQ192" i="1"/>
  <c r="DF191" i="1" a="1"/>
  <c r="DF191" i="1" s="1"/>
  <c r="DC191" i="1" a="1"/>
  <c r="DC191" i="1" s="1"/>
  <c r="CX191" i="1" a="1"/>
  <c r="CX191" i="1" s="1"/>
  <c r="CQ191" i="1"/>
  <c r="DF190" i="1" a="1"/>
  <c r="DF190" i="1" s="1"/>
  <c r="DC190" i="1" a="1"/>
  <c r="DC190" i="1" s="1"/>
  <c r="CX190" i="1" a="1"/>
  <c r="CX190" i="1" s="1"/>
  <c r="CQ190" i="1"/>
  <c r="DF189" i="1" a="1"/>
  <c r="DF189" i="1" s="1"/>
  <c r="DC189" i="1" a="1"/>
  <c r="DC189" i="1" s="1"/>
  <c r="CX189" i="1" a="1"/>
  <c r="CX189" i="1" s="1"/>
  <c r="CQ189" i="1"/>
  <c r="DF188" i="1" a="1"/>
  <c r="DF188" i="1" s="1"/>
  <c r="DC188" i="1" a="1"/>
  <c r="DC188" i="1" s="1"/>
  <c r="CX188" i="1" a="1"/>
  <c r="CX188" i="1" s="1"/>
  <c r="CQ188" i="1"/>
  <c r="DF187" i="1" a="1"/>
  <c r="DF187" i="1" s="1"/>
  <c r="DC187" i="1" a="1"/>
  <c r="DC187" i="1" s="1"/>
  <c r="CX187" i="1" a="1"/>
  <c r="CX187" i="1" s="1"/>
  <c r="CQ187" i="1"/>
  <c r="DF186" i="1" a="1"/>
  <c r="DF186" i="1" s="1"/>
  <c r="DC186" i="1" a="1"/>
  <c r="DC186" i="1" s="1"/>
  <c r="CX186" i="1" a="1"/>
  <c r="CX186" i="1" s="1"/>
  <c r="CQ186" i="1"/>
  <c r="DF185" i="1" a="1"/>
  <c r="DF185" i="1" s="1"/>
  <c r="DC185" i="1" a="1"/>
  <c r="DC185" i="1" s="1"/>
  <c r="CX185" i="1" a="1"/>
  <c r="CX185" i="1" s="1"/>
  <c r="CQ185" i="1"/>
  <c r="DF184" i="1" a="1"/>
  <c r="DF184" i="1" s="1"/>
  <c r="DC184" i="1" a="1"/>
  <c r="DC184" i="1" s="1"/>
  <c r="CW229" i="1" a="1"/>
  <c r="CW229" i="1" s="1"/>
  <c r="CY228" i="1" a="1"/>
  <c r="CY228" i="1" s="1"/>
  <c r="CO228" i="1" a="1"/>
  <c r="CO228" i="1" s="1"/>
  <c r="DA227" i="1" a="1"/>
  <c r="DA227" i="1" s="1"/>
  <c r="CQ227" i="1"/>
  <c r="DC226" i="1" a="1"/>
  <c r="DC226" i="1" s="1"/>
  <c r="DE225" i="1" a="1"/>
  <c r="DE225" i="1" s="1"/>
  <c r="CW225" i="1" a="1"/>
  <c r="CW225" i="1" s="1"/>
  <c r="DG225" i="1" s="1"/>
  <c r="CY224" i="1" a="1"/>
  <c r="CY224" i="1" s="1"/>
  <c r="CO224" i="1" a="1"/>
  <c r="CO224" i="1" s="1"/>
  <c r="DD223" i="1" a="1"/>
  <c r="DD223" i="1" s="1"/>
  <c r="CZ223" i="1" a="1"/>
  <c r="CZ223" i="1" s="1"/>
  <c r="CO223" i="1" a="1"/>
  <c r="CO223" i="1" s="1"/>
  <c r="DE222" i="1" a="1"/>
  <c r="DE222" i="1" s="1"/>
  <c r="DA222" i="1" a="1"/>
  <c r="DA222" i="1" s="1"/>
  <c r="CW222" i="1" a="1"/>
  <c r="CW222" i="1" s="1"/>
  <c r="DG222" i="1" s="1"/>
  <c r="CP222" i="1" a="1"/>
  <c r="CP222" i="1" s="1"/>
  <c r="DF221" i="1" a="1"/>
  <c r="DF221" i="1" s="1"/>
  <c r="DB221" i="1" a="1"/>
  <c r="DB221" i="1" s="1"/>
  <c r="CX221" i="1" a="1"/>
  <c r="CX221" i="1" s="1"/>
  <c r="CQ221" i="1"/>
  <c r="CN221" i="1" a="1"/>
  <c r="CN221" i="1" s="1"/>
  <c r="DE220" i="1" a="1"/>
  <c r="DE220" i="1" s="1"/>
  <c r="CZ220" i="1" a="1"/>
  <c r="CZ220" i="1" s="1"/>
  <c r="CW220" i="1" a="1"/>
  <c r="CW220" i="1" s="1"/>
  <c r="CN220" i="1" a="1"/>
  <c r="CN220" i="1" s="1"/>
  <c r="DE219" i="1" a="1"/>
  <c r="DE219" i="1" s="1"/>
  <c r="CZ219" i="1" a="1"/>
  <c r="CZ219" i="1" s="1"/>
  <c r="CW219" i="1" a="1"/>
  <c r="CW219" i="1" s="1"/>
  <c r="CN219" i="1" a="1"/>
  <c r="CN219" i="1" s="1"/>
  <c r="DE218" i="1" a="1"/>
  <c r="DE218" i="1" s="1"/>
  <c r="CZ218" i="1" a="1"/>
  <c r="CZ218" i="1" s="1"/>
  <c r="CW218" i="1" a="1"/>
  <c r="CW218" i="1" s="1"/>
  <c r="CN218" i="1" a="1"/>
  <c r="CN218" i="1" s="1"/>
  <c r="DE217" i="1" a="1"/>
  <c r="DE217" i="1" s="1"/>
  <c r="CZ217" i="1" a="1"/>
  <c r="CZ217" i="1" s="1"/>
  <c r="CW217" i="1" a="1"/>
  <c r="CW217" i="1" s="1"/>
  <c r="CN217" i="1" a="1"/>
  <c r="CN217" i="1" s="1"/>
  <c r="DE216" i="1" a="1"/>
  <c r="DE216" i="1" s="1"/>
  <c r="CZ216" i="1" a="1"/>
  <c r="CZ216" i="1" s="1"/>
  <c r="CW216" i="1" a="1"/>
  <c r="CW216" i="1" s="1"/>
  <c r="CN216" i="1" a="1"/>
  <c r="CN216" i="1" s="1"/>
  <c r="DE215" i="1" a="1"/>
  <c r="DE215" i="1" s="1"/>
  <c r="CZ215" i="1" a="1"/>
  <c r="CZ215" i="1" s="1"/>
  <c r="CW215" i="1" a="1"/>
  <c r="CW215" i="1" s="1"/>
  <c r="CN215" i="1" a="1"/>
  <c r="CN215" i="1" s="1"/>
  <c r="DE214" i="1" a="1"/>
  <c r="DE214" i="1" s="1"/>
  <c r="CZ214" i="1" a="1"/>
  <c r="CZ214" i="1" s="1"/>
  <c r="CW214" i="1" a="1"/>
  <c r="CW214" i="1" s="1"/>
  <c r="CN214" i="1" a="1"/>
  <c r="CN214" i="1" s="1"/>
  <c r="DE213" i="1" a="1"/>
  <c r="DE213" i="1" s="1"/>
  <c r="CZ213" i="1" a="1"/>
  <c r="CZ213" i="1" s="1"/>
  <c r="CW213" i="1" a="1"/>
  <c r="CW213" i="1" s="1"/>
  <c r="CN213" i="1" a="1"/>
  <c r="CN213" i="1" s="1"/>
  <c r="DE212" i="1" a="1"/>
  <c r="DE212" i="1" s="1"/>
  <c r="CZ212" i="1" a="1"/>
  <c r="CZ212" i="1" s="1"/>
  <c r="CW212" i="1" a="1"/>
  <c r="CW212" i="1" s="1"/>
  <c r="CN212" i="1" a="1"/>
  <c r="CN212" i="1" s="1"/>
  <c r="DE211" i="1" a="1"/>
  <c r="DE211" i="1" s="1"/>
  <c r="CZ211" i="1" a="1"/>
  <c r="CZ211" i="1" s="1"/>
  <c r="CW211" i="1" a="1"/>
  <c r="CW211" i="1" s="1"/>
  <c r="CN211" i="1" a="1"/>
  <c r="CN211" i="1" s="1"/>
  <c r="DE210" i="1" a="1"/>
  <c r="DE210" i="1" s="1"/>
  <c r="CZ210" i="1" a="1"/>
  <c r="CZ210" i="1" s="1"/>
  <c r="CW210" i="1" a="1"/>
  <c r="CW210" i="1" s="1"/>
  <c r="CN210" i="1" a="1"/>
  <c r="CN210" i="1" s="1"/>
  <c r="DE209" i="1" a="1"/>
  <c r="DE209" i="1" s="1"/>
  <c r="CZ209" i="1" a="1"/>
  <c r="CZ209" i="1" s="1"/>
  <c r="CW209" i="1" a="1"/>
  <c r="CW209" i="1" s="1"/>
  <c r="CN209" i="1" a="1"/>
  <c r="CN209" i="1" s="1"/>
  <c r="DE208" i="1" a="1"/>
  <c r="DE208" i="1" s="1"/>
  <c r="CZ208" i="1" a="1"/>
  <c r="CZ208" i="1" s="1"/>
  <c r="CW208" i="1" a="1"/>
  <c r="CW208" i="1" s="1"/>
  <c r="CN208" i="1" a="1"/>
  <c r="CN208" i="1" s="1"/>
  <c r="DE207" i="1" a="1"/>
  <c r="DE207" i="1" s="1"/>
  <c r="CZ207" i="1" a="1"/>
  <c r="CZ207" i="1" s="1"/>
  <c r="CW207" i="1" a="1"/>
  <c r="CW207" i="1" s="1"/>
  <c r="CN207" i="1" a="1"/>
  <c r="CN207" i="1" s="1"/>
  <c r="DE206" i="1" a="1"/>
  <c r="DE206" i="1" s="1"/>
  <c r="CZ206" i="1" a="1"/>
  <c r="CZ206" i="1" s="1"/>
  <c r="CW206" i="1" a="1"/>
  <c r="CW206" i="1" s="1"/>
  <c r="CN206" i="1" a="1"/>
  <c r="CN206" i="1" s="1"/>
  <c r="DE205" i="1" a="1"/>
  <c r="DE205" i="1" s="1"/>
  <c r="CZ205" i="1" a="1"/>
  <c r="CZ205" i="1" s="1"/>
  <c r="CW205" i="1" a="1"/>
  <c r="CW205" i="1" s="1"/>
  <c r="CN205" i="1" a="1"/>
  <c r="CN205" i="1" s="1"/>
  <c r="DE204" i="1" a="1"/>
  <c r="DE204" i="1" s="1"/>
  <c r="CZ204" i="1" a="1"/>
  <c r="CZ204" i="1" s="1"/>
  <c r="CW204" i="1" a="1"/>
  <c r="CW204" i="1" s="1"/>
  <c r="CN204" i="1" a="1"/>
  <c r="CN204" i="1" s="1"/>
  <c r="DE203" i="1" a="1"/>
  <c r="DE203" i="1" s="1"/>
  <c r="CZ203" i="1" a="1"/>
  <c r="CZ203" i="1" s="1"/>
  <c r="CW203" i="1" a="1"/>
  <c r="CW203" i="1" s="1"/>
  <c r="CN203" i="1" a="1"/>
  <c r="CN203" i="1" s="1"/>
  <c r="DE202" i="1" a="1"/>
  <c r="DE202" i="1" s="1"/>
  <c r="CZ202" i="1" a="1"/>
  <c r="CZ202" i="1" s="1"/>
  <c r="CW202" i="1" a="1"/>
  <c r="CW202" i="1" s="1"/>
  <c r="CN202" i="1" a="1"/>
  <c r="CN202" i="1" s="1"/>
  <c r="DE201" i="1" a="1"/>
  <c r="DE201" i="1" s="1"/>
  <c r="CZ201" i="1" a="1"/>
  <c r="CZ201" i="1" s="1"/>
  <c r="CW201" i="1" a="1"/>
  <c r="CW201" i="1" s="1"/>
  <c r="CN201" i="1" a="1"/>
  <c r="CN201" i="1" s="1"/>
  <c r="DE200" i="1" a="1"/>
  <c r="DE200" i="1" s="1"/>
  <c r="CZ200" i="1" a="1"/>
  <c r="CZ200" i="1" s="1"/>
  <c r="CW200" i="1" a="1"/>
  <c r="CW200" i="1" s="1"/>
  <c r="CN200" i="1" a="1"/>
  <c r="CN200" i="1" s="1"/>
  <c r="DE199" i="1" a="1"/>
  <c r="DE199" i="1" s="1"/>
  <c r="CZ199" i="1" a="1"/>
  <c r="CZ199" i="1" s="1"/>
  <c r="CW199" i="1" a="1"/>
  <c r="CW199" i="1" s="1"/>
  <c r="CN199" i="1" a="1"/>
  <c r="CN199" i="1" s="1"/>
  <c r="DE198" i="1" a="1"/>
  <c r="DE198" i="1" s="1"/>
  <c r="CZ198" i="1" a="1"/>
  <c r="CZ198" i="1" s="1"/>
  <c r="CW198" i="1" a="1"/>
  <c r="CW198" i="1" s="1"/>
  <c r="CN198" i="1" a="1"/>
  <c r="CN198" i="1" s="1"/>
  <c r="DE197" i="1" a="1"/>
  <c r="DE197" i="1" s="1"/>
  <c r="CZ197" i="1" a="1"/>
  <c r="CZ197" i="1" s="1"/>
  <c r="CW197" i="1" a="1"/>
  <c r="CW197" i="1" s="1"/>
  <c r="CN197" i="1" a="1"/>
  <c r="CN197" i="1" s="1"/>
  <c r="DE196" i="1" a="1"/>
  <c r="DE196" i="1" s="1"/>
  <c r="CZ196" i="1" a="1"/>
  <c r="CZ196" i="1" s="1"/>
  <c r="CW196" i="1" a="1"/>
  <c r="CW196" i="1" s="1"/>
  <c r="CN196" i="1" a="1"/>
  <c r="CN196" i="1" s="1"/>
  <c r="DE195" i="1" a="1"/>
  <c r="DE195" i="1" s="1"/>
  <c r="CZ195" i="1" a="1"/>
  <c r="CZ195" i="1" s="1"/>
  <c r="CW195" i="1" a="1"/>
  <c r="CW195" i="1" s="1"/>
  <c r="CN195" i="1" a="1"/>
  <c r="CN195" i="1" s="1"/>
  <c r="DE194" i="1" a="1"/>
  <c r="DE194" i="1" s="1"/>
  <c r="CZ194" i="1" a="1"/>
  <c r="CZ194" i="1" s="1"/>
  <c r="CW194" i="1" a="1"/>
  <c r="CW194" i="1" s="1"/>
  <c r="CN194" i="1" a="1"/>
  <c r="CN194" i="1" s="1"/>
  <c r="DE193" i="1" a="1"/>
  <c r="DE193" i="1" s="1"/>
  <c r="CZ193" i="1" a="1"/>
  <c r="CZ193" i="1" s="1"/>
  <c r="CW193" i="1" a="1"/>
  <c r="CW193" i="1" s="1"/>
  <c r="CN193" i="1" a="1"/>
  <c r="CN193" i="1" s="1"/>
  <c r="DE192" i="1" a="1"/>
  <c r="DE192" i="1" s="1"/>
  <c r="CZ192" i="1" a="1"/>
  <c r="CZ192" i="1" s="1"/>
  <c r="CW192" i="1" a="1"/>
  <c r="CW192" i="1" s="1"/>
  <c r="CN192" i="1" a="1"/>
  <c r="CN192" i="1" s="1"/>
  <c r="DE191" i="1" a="1"/>
  <c r="DE191" i="1" s="1"/>
  <c r="CZ191" i="1" a="1"/>
  <c r="CZ191" i="1" s="1"/>
  <c r="CW191" i="1" a="1"/>
  <c r="CW191" i="1" s="1"/>
  <c r="CN191" i="1" a="1"/>
  <c r="CN191" i="1" s="1"/>
  <c r="DE190" i="1" a="1"/>
  <c r="DE190" i="1" s="1"/>
  <c r="CZ190" i="1" a="1"/>
  <c r="CZ190" i="1" s="1"/>
  <c r="CW190" i="1" a="1"/>
  <c r="CW190" i="1" s="1"/>
  <c r="CN190" i="1" a="1"/>
  <c r="CN190" i="1" s="1"/>
  <c r="DE189" i="1" a="1"/>
  <c r="DE189" i="1" s="1"/>
  <c r="CZ189" i="1" a="1"/>
  <c r="CZ189" i="1" s="1"/>
  <c r="CW189" i="1" a="1"/>
  <c r="CW189" i="1" s="1"/>
  <c r="DE228" i="1" a="1"/>
  <c r="DE228" i="1" s="1"/>
  <c r="CW228" i="1" a="1"/>
  <c r="CW228" i="1" s="1"/>
  <c r="CY227" i="1" a="1"/>
  <c r="CY227" i="1" s="1"/>
  <c r="CO227" i="1" a="1"/>
  <c r="CO227" i="1" s="1"/>
  <c r="DA226" i="1" a="1"/>
  <c r="DA226" i="1" s="1"/>
  <c r="CQ226" i="1"/>
  <c r="DC225" i="1" a="1"/>
  <c r="DC225" i="1" s="1"/>
  <c r="DE224" i="1" a="1"/>
  <c r="DE224" i="1" s="1"/>
  <c r="CW224" i="1" a="1"/>
  <c r="CW224" i="1" s="1"/>
  <c r="DC223" i="1" a="1"/>
  <c r="DC223" i="1" s="1"/>
  <c r="CY223" i="1" a="1"/>
  <c r="CY223" i="1" s="1"/>
  <c r="CN223" i="1" a="1"/>
  <c r="CN223" i="1" s="1"/>
  <c r="DD222" i="1" a="1"/>
  <c r="DD222" i="1" s="1"/>
  <c r="CZ222" i="1" a="1"/>
  <c r="CZ222" i="1" s="1"/>
  <c r="CO222" i="1" a="1"/>
  <c r="CO222" i="1" s="1"/>
  <c r="DE221" i="1" a="1"/>
  <c r="DE221" i="1" s="1"/>
  <c r="DA221" i="1" a="1"/>
  <c r="DA221" i="1" s="1"/>
  <c r="CW221" i="1" a="1"/>
  <c r="CW221" i="1" s="1"/>
  <c r="CP221" i="1" a="1"/>
  <c r="CP221" i="1" s="1"/>
  <c r="DB220" i="1" a="1"/>
  <c r="DB220" i="1" s="1"/>
  <c r="CY220" i="1" a="1"/>
  <c r="CY220" i="1" s="1"/>
  <c r="CP220" i="1" a="1"/>
  <c r="CP220" i="1" s="1"/>
  <c r="DB219" i="1" a="1"/>
  <c r="DB219" i="1" s="1"/>
  <c r="DH219" i="1" s="1"/>
  <c r="CY219" i="1" a="1"/>
  <c r="CY219" i="1" s="1"/>
  <c r="CP219" i="1" a="1"/>
  <c r="CP219" i="1" s="1"/>
  <c r="DB218" i="1" a="1"/>
  <c r="DB218" i="1" s="1"/>
  <c r="CY218" i="1" a="1"/>
  <c r="CY218" i="1" s="1"/>
  <c r="CP218" i="1" a="1"/>
  <c r="CP218" i="1" s="1"/>
  <c r="DB217" i="1" a="1"/>
  <c r="DB217" i="1" s="1"/>
  <c r="CY217" i="1" a="1"/>
  <c r="CY217" i="1" s="1"/>
  <c r="CP217" i="1" a="1"/>
  <c r="CP217" i="1" s="1"/>
  <c r="DB216" i="1" a="1"/>
  <c r="DB216" i="1" s="1"/>
  <c r="CY216" i="1" a="1"/>
  <c r="CY216" i="1" s="1"/>
  <c r="CP216" i="1" a="1"/>
  <c r="CP216" i="1" s="1"/>
  <c r="DB215" i="1" a="1"/>
  <c r="DB215" i="1" s="1"/>
  <c r="DH215" i="1" s="1"/>
  <c r="CY215" i="1" a="1"/>
  <c r="CY215" i="1" s="1"/>
  <c r="CP215" i="1" a="1"/>
  <c r="CP215" i="1" s="1"/>
  <c r="DB214" i="1" a="1"/>
  <c r="DB214" i="1" s="1"/>
  <c r="CY214" i="1" a="1"/>
  <c r="CY214" i="1" s="1"/>
  <c r="CP214" i="1" a="1"/>
  <c r="CP214" i="1" s="1"/>
  <c r="DB213" i="1" a="1"/>
  <c r="DB213" i="1" s="1"/>
  <c r="CY213" i="1" a="1"/>
  <c r="CY213" i="1" s="1"/>
  <c r="CP213" i="1" a="1"/>
  <c r="CP213" i="1" s="1"/>
  <c r="DB212" i="1" a="1"/>
  <c r="DB212" i="1" s="1"/>
  <c r="CY212" i="1" a="1"/>
  <c r="CY212" i="1" s="1"/>
  <c r="CP212" i="1" a="1"/>
  <c r="CP212" i="1" s="1"/>
  <c r="DB211" i="1" a="1"/>
  <c r="DB211" i="1" s="1"/>
  <c r="DH211" i="1" s="1"/>
  <c r="CY211" i="1" a="1"/>
  <c r="CY211" i="1" s="1"/>
  <c r="CP211" i="1" a="1"/>
  <c r="CP211" i="1" s="1"/>
  <c r="DB210" i="1" a="1"/>
  <c r="DB210" i="1" s="1"/>
  <c r="CY210" i="1" a="1"/>
  <c r="CY210" i="1" s="1"/>
  <c r="CP210" i="1" a="1"/>
  <c r="CP210" i="1" s="1"/>
  <c r="DB209" i="1" a="1"/>
  <c r="DB209" i="1" s="1"/>
  <c r="CY209" i="1" a="1"/>
  <c r="CY209" i="1" s="1"/>
  <c r="CP209" i="1" a="1"/>
  <c r="CP209" i="1" s="1"/>
  <c r="DB208" i="1" a="1"/>
  <c r="DB208" i="1" s="1"/>
  <c r="CY208" i="1" a="1"/>
  <c r="CY208" i="1" s="1"/>
  <c r="CP208" i="1" a="1"/>
  <c r="CP208" i="1" s="1"/>
  <c r="DB207" i="1" a="1"/>
  <c r="DB207" i="1" s="1"/>
  <c r="DH207" i="1" s="1"/>
  <c r="CY207" i="1" a="1"/>
  <c r="CY207" i="1" s="1"/>
  <c r="CP207" i="1" a="1"/>
  <c r="CP207" i="1" s="1"/>
  <c r="DB206" i="1" a="1"/>
  <c r="DB206" i="1" s="1"/>
  <c r="CY206" i="1" a="1"/>
  <c r="CY206" i="1" s="1"/>
  <c r="CP206" i="1" a="1"/>
  <c r="CP206" i="1" s="1"/>
  <c r="DB205" i="1" a="1"/>
  <c r="DB205" i="1" s="1"/>
  <c r="CY205" i="1" a="1"/>
  <c r="CY205" i="1" s="1"/>
  <c r="CP205" i="1" a="1"/>
  <c r="CP205" i="1" s="1"/>
  <c r="DB204" i="1" a="1"/>
  <c r="DB204" i="1" s="1"/>
  <c r="CY204" i="1" a="1"/>
  <c r="CY204" i="1" s="1"/>
  <c r="CP204" i="1" a="1"/>
  <c r="CP204" i="1" s="1"/>
  <c r="DB203" i="1" a="1"/>
  <c r="DB203" i="1" s="1"/>
  <c r="DH203" i="1" s="1"/>
  <c r="CY203" i="1" a="1"/>
  <c r="CY203" i="1" s="1"/>
  <c r="CP203" i="1" a="1"/>
  <c r="CP203" i="1" s="1"/>
  <c r="DB202" i="1" a="1"/>
  <c r="DB202" i="1" s="1"/>
  <c r="CY202" i="1" a="1"/>
  <c r="CY202" i="1" s="1"/>
  <c r="CP202" i="1" a="1"/>
  <c r="CP202" i="1" s="1"/>
  <c r="DB201" i="1" a="1"/>
  <c r="DB201" i="1" s="1"/>
  <c r="CY201" i="1" a="1"/>
  <c r="CY201" i="1" s="1"/>
  <c r="CP201" i="1" a="1"/>
  <c r="CP201" i="1" s="1"/>
  <c r="DB200" i="1" a="1"/>
  <c r="DB200" i="1" s="1"/>
  <c r="CY200" i="1" a="1"/>
  <c r="CY200" i="1" s="1"/>
  <c r="CP200" i="1" a="1"/>
  <c r="CP200" i="1" s="1"/>
  <c r="DB199" i="1" a="1"/>
  <c r="DB199" i="1" s="1"/>
  <c r="DH199" i="1" s="1"/>
  <c r="CY199" i="1" a="1"/>
  <c r="CY199" i="1" s="1"/>
  <c r="CP199" i="1" a="1"/>
  <c r="CP199" i="1" s="1"/>
  <c r="DB198" i="1" a="1"/>
  <c r="DB198" i="1" s="1"/>
  <c r="CY198" i="1" a="1"/>
  <c r="CY198" i="1" s="1"/>
  <c r="CP198" i="1" a="1"/>
  <c r="CP198" i="1" s="1"/>
  <c r="DB197" i="1" a="1"/>
  <c r="DB197" i="1" s="1"/>
  <c r="CY197" i="1" a="1"/>
  <c r="CY197" i="1" s="1"/>
  <c r="CP197" i="1" a="1"/>
  <c r="CP197" i="1" s="1"/>
  <c r="DB196" i="1" a="1"/>
  <c r="DB196" i="1" s="1"/>
  <c r="CY196" i="1" a="1"/>
  <c r="CY196" i="1" s="1"/>
  <c r="CP196" i="1" a="1"/>
  <c r="CP196" i="1" s="1"/>
  <c r="DB195" i="1" a="1"/>
  <c r="DB195" i="1" s="1"/>
  <c r="DH195" i="1" s="1"/>
  <c r="CY195" i="1" a="1"/>
  <c r="CY195" i="1" s="1"/>
  <c r="CP195" i="1" a="1"/>
  <c r="CP195" i="1" s="1"/>
  <c r="DB194" i="1" a="1"/>
  <c r="DB194" i="1" s="1"/>
  <c r="CY194" i="1" a="1"/>
  <c r="CY194" i="1" s="1"/>
  <c r="CP194" i="1" a="1"/>
  <c r="CP194" i="1" s="1"/>
  <c r="DB193" i="1" a="1"/>
  <c r="DB193" i="1" s="1"/>
  <c r="CY193" i="1" a="1"/>
  <c r="CY193" i="1" s="1"/>
  <c r="CP193" i="1" a="1"/>
  <c r="CP193" i="1" s="1"/>
  <c r="DB192" i="1" a="1"/>
  <c r="DB192" i="1" s="1"/>
  <c r="CY192" i="1" a="1"/>
  <c r="CY192" i="1" s="1"/>
  <c r="CP192" i="1" a="1"/>
  <c r="CP192" i="1" s="1"/>
  <c r="DB191" i="1" a="1"/>
  <c r="DB191" i="1" s="1"/>
  <c r="DH191" i="1" s="1"/>
  <c r="CY191" i="1" a="1"/>
  <c r="CY191" i="1" s="1"/>
  <c r="CP191" i="1" a="1"/>
  <c r="CP191" i="1" s="1"/>
  <c r="DB190" i="1" a="1"/>
  <c r="DB190" i="1" s="1"/>
  <c r="CY190" i="1" a="1"/>
  <c r="CY190" i="1" s="1"/>
  <c r="CP190" i="1" a="1"/>
  <c r="CP190" i="1" s="1"/>
  <c r="DB189" i="1" a="1"/>
  <c r="DB189" i="1" s="1"/>
  <c r="CY189" i="1" a="1"/>
  <c r="CY189" i="1" s="1"/>
  <c r="CP189" i="1" a="1"/>
  <c r="CP189" i="1" s="1"/>
  <c r="DB188" i="1" a="1"/>
  <c r="DB188" i="1" s="1"/>
  <c r="CY188" i="1" a="1"/>
  <c r="CY188" i="1" s="1"/>
  <c r="CP188" i="1" a="1"/>
  <c r="CP188" i="1" s="1"/>
  <c r="DB187" i="1" a="1"/>
  <c r="DB187" i="1" s="1"/>
  <c r="X187" i="1" s="1"/>
  <c r="CY187" i="1" a="1"/>
  <c r="CY187" i="1" s="1"/>
  <c r="CP187" i="1" a="1"/>
  <c r="CP187" i="1" s="1"/>
  <c r="DB186" i="1" a="1"/>
  <c r="DB186" i="1" s="1"/>
  <c r="CY186" i="1" a="1"/>
  <c r="CY186" i="1" s="1"/>
  <c r="CP186" i="1" a="1"/>
  <c r="CP186" i="1" s="1"/>
  <c r="DB185" i="1" a="1"/>
  <c r="DB185" i="1" s="1"/>
  <c r="CY185" i="1" a="1"/>
  <c r="CY185" i="1" s="1"/>
  <c r="CP185" i="1" a="1"/>
  <c r="CP185" i="1" s="1"/>
  <c r="DB184" i="1" a="1"/>
  <c r="DB184" i="1" s="1"/>
  <c r="CY184" i="1" a="1"/>
  <c r="CY184" i="1" s="1"/>
  <c r="CP184" i="1" a="1"/>
  <c r="CP184" i="1" s="1"/>
  <c r="DB183" i="1" a="1"/>
  <c r="DB183" i="1" s="1"/>
  <c r="CY183" i="1" a="1"/>
  <c r="CY183" i="1" s="1"/>
  <c r="CP183" i="1" a="1"/>
  <c r="CP183" i="1" s="1"/>
  <c r="DB182" i="1" a="1"/>
  <c r="DB182" i="1" s="1"/>
  <c r="CY182" i="1" a="1"/>
  <c r="CY182" i="1" s="1"/>
  <c r="AU182" i="1" s="1"/>
  <c r="CP182" i="1" a="1"/>
  <c r="CP182" i="1" s="1"/>
  <c r="DB181" i="1" a="1"/>
  <c r="DB181" i="1" s="1"/>
  <c r="CY181" i="1" a="1"/>
  <c r="CY181" i="1" s="1"/>
  <c r="CP181" i="1" a="1"/>
  <c r="CP181" i="1" s="1"/>
  <c r="DB180" i="1" a="1"/>
  <c r="DB180" i="1" s="1"/>
  <c r="CY180" i="1" a="1"/>
  <c r="CY180" i="1" s="1"/>
  <c r="CP180" i="1" a="1"/>
  <c r="CP180" i="1" s="1"/>
  <c r="DB179" i="1" a="1"/>
  <c r="DB179" i="1" s="1"/>
  <c r="CY179" i="1" a="1"/>
  <c r="CY179" i="1" s="1"/>
  <c r="CP179" i="1" a="1"/>
  <c r="CP179" i="1" s="1"/>
  <c r="DB178" i="1" a="1"/>
  <c r="DB178" i="1" s="1"/>
  <c r="CY178" i="1" a="1"/>
  <c r="CY178" i="1" s="1"/>
  <c r="CP178" i="1" a="1"/>
  <c r="CP178" i="1" s="1"/>
  <c r="DB177" i="1" a="1"/>
  <c r="DB177" i="1" s="1"/>
  <c r="CY177" i="1" a="1"/>
  <c r="CY177" i="1" s="1"/>
  <c r="CP177" i="1" a="1"/>
  <c r="CP177" i="1" s="1"/>
  <c r="DB176" i="1" a="1"/>
  <c r="DB176" i="1" s="1"/>
  <c r="CY176" i="1" a="1"/>
  <c r="CY176" i="1" s="1"/>
  <c r="CP176" i="1" a="1"/>
  <c r="CP176" i="1" s="1"/>
  <c r="DB175" i="1" a="1"/>
  <c r="DB175" i="1" s="1"/>
  <c r="CY175" i="1" a="1"/>
  <c r="CY175" i="1" s="1"/>
  <c r="CP175" i="1" a="1"/>
  <c r="CP175" i="1" s="1"/>
  <c r="DB174" i="1" a="1"/>
  <c r="DB174" i="1" s="1"/>
  <c r="CY174" i="1" a="1"/>
  <c r="CY174" i="1" s="1"/>
  <c r="AU174" i="1" s="1"/>
  <c r="CP174" i="1" a="1"/>
  <c r="CP174" i="1" s="1"/>
  <c r="DB173" i="1" a="1"/>
  <c r="DB173" i="1" s="1"/>
  <c r="CY173" i="1" a="1"/>
  <c r="CY173" i="1" s="1"/>
  <c r="CP173" i="1" a="1"/>
  <c r="CP173" i="1" s="1"/>
  <c r="DB172" i="1" a="1"/>
  <c r="DB172" i="1" s="1"/>
  <c r="CY172" i="1" a="1"/>
  <c r="CY172" i="1" s="1"/>
  <c r="CP172" i="1" a="1"/>
  <c r="CP172" i="1" s="1"/>
  <c r="DB171" i="1" a="1"/>
  <c r="DB171" i="1" s="1"/>
  <c r="CY171" i="1" a="1"/>
  <c r="CY171" i="1" s="1"/>
  <c r="CP171" i="1" a="1"/>
  <c r="CP171" i="1" s="1"/>
  <c r="DB170" i="1" a="1"/>
  <c r="DB170" i="1" s="1"/>
  <c r="CY170" i="1" a="1"/>
  <c r="CY170" i="1" s="1"/>
  <c r="CP170" i="1" a="1"/>
  <c r="CP170" i="1" s="1"/>
  <c r="DB169" i="1" a="1"/>
  <c r="DB169" i="1" s="1"/>
  <c r="CY169" i="1" a="1"/>
  <c r="CY169" i="1" s="1"/>
  <c r="CP169" i="1" a="1"/>
  <c r="CP169" i="1" s="1"/>
  <c r="DB168" i="1" a="1"/>
  <c r="DB168" i="1" s="1"/>
  <c r="CY168" i="1" a="1"/>
  <c r="CY168" i="1" s="1"/>
  <c r="CP168" i="1" a="1"/>
  <c r="CP168" i="1" s="1"/>
  <c r="DB167" i="1" a="1"/>
  <c r="DB167" i="1" s="1"/>
  <c r="CY167" i="1" a="1"/>
  <c r="CY167" i="1" s="1"/>
  <c r="CP167" i="1" a="1"/>
  <c r="CP167" i="1" s="1"/>
  <c r="CR166" i="1"/>
  <c r="CR165" i="1"/>
  <c r="CR164" i="1"/>
  <c r="CR163" i="1"/>
  <c r="CR162" i="1"/>
  <c r="CR161" i="1"/>
  <c r="CR160" i="1"/>
  <c r="CR159" i="1"/>
  <c r="CR158" i="1"/>
  <c r="CR157" i="1"/>
  <c r="CR156" i="1"/>
  <c r="CR155" i="1"/>
  <c r="CR154" i="1"/>
  <c r="CR153" i="1"/>
  <c r="CR152" i="1"/>
  <c r="CR151" i="1"/>
  <c r="CR150" i="1"/>
  <c r="CR149" i="1"/>
  <c r="CR148" i="1"/>
  <c r="CR147" i="1"/>
  <c r="CR146" i="1"/>
  <c r="CR145" i="1"/>
  <c r="CR144" i="1"/>
  <c r="CR143" i="1"/>
  <c r="CR142" i="1"/>
  <c r="CR141" i="1"/>
  <c r="CR140" i="1"/>
  <c r="CR139" i="1"/>
  <c r="CR138" i="1"/>
  <c r="CR137" i="1"/>
  <c r="CR136" i="1"/>
  <c r="CR135" i="1"/>
  <c r="CR134" i="1"/>
  <c r="CR133" i="1"/>
  <c r="CR132" i="1"/>
  <c r="CR131" i="1"/>
  <c r="CR130" i="1"/>
  <c r="CR129" i="1"/>
  <c r="CR128" i="1"/>
  <c r="CR127" i="1"/>
  <c r="CR126" i="1"/>
  <c r="CR125" i="1"/>
  <c r="CR124" i="1"/>
  <c r="CR123" i="1"/>
  <c r="CR122" i="1"/>
  <c r="CR121" i="1"/>
  <c r="CR120" i="1"/>
  <c r="CR119" i="1"/>
  <c r="CZ187" i="1" a="1"/>
  <c r="CZ187" i="1" s="1"/>
  <c r="CN187" i="1" a="1"/>
  <c r="CN187" i="1" s="1"/>
  <c r="CS187" i="1" s="1"/>
  <c r="CW186" i="1" a="1"/>
  <c r="CW186" i="1" s="1"/>
  <c r="DE185" i="1" a="1"/>
  <c r="DE185" i="1" s="1"/>
  <c r="CW184" i="1" a="1"/>
  <c r="CW184" i="1" s="1"/>
  <c r="DC183" i="1" a="1"/>
  <c r="DC183" i="1" s="1"/>
  <c r="CX183" i="1" a="1"/>
  <c r="CX183" i="1" s="1"/>
  <c r="DE182" i="1" a="1"/>
  <c r="DE182" i="1" s="1"/>
  <c r="CZ182" i="1" a="1"/>
  <c r="CZ182" i="1" s="1"/>
  <c r="CQ182" i="1"/>
  <c r="DF181" i="1" a="1"/>
  <c r="DF181" i="1" s="1"/>
  <c r="CN181" i="1" a="1"/>
  <c r="CN181" i="1" s="1"/>
  <c r="CW180" i="1" a="1"/>
  <c r="CW180" i="1" s="1"/>
  <c r="DC179" i="1" a="1"/>
  <c r="DC179" i="1" s="1"/>
  <c r="CX179" i="1" a="1"/>
  <c r="CX179" i="1" s="1"/>
  <c r="DE178" i="1" a="1"/>
  <c r="DE178" i="1" s="1"/>
  <c r="CZ178" i="1" a="1"/>
  <c r="CZ178" i="1" s="1"/>
  <c r="CQ178" i="1"/>
  <c r="DF177" i="1" a="1"/>
  <c r="DF177" i="1" s="1"/>
  <c r="CN177" i="1" a="1"/>
  <c r="CN177" i="1" s="1"/>
  <c r="CW176" i="1" a="1"/>
  <c r="CW176" i="1" s="1"/>
  <c r="DC175" i="1" a="1"/>
  <c r="DC175" i="1" s="1"/>
  <c r="CX175" i="1" a="1"/>
  <c r="CX175" i="1" s="1"/>
  <c r="DE174" i="1" a="1"/>
  <c r="DE174" i="1" s="1"/>
  <c r="CZ174" i="1" a="1"/>
  <c r="CZ174" i="1" s="1"/>
  <c r="CQ174" i="1"/>
  <c r="DF173" i="1" a="1"/>
  <c r="DF173" i="1" s="1"/>
  <c r="CN173" i="1" a="1"/>
  <c r="CN173" i="1" s="1"/>
  <c r="CW172" i="1" a="1"/>
  <c r="CW172" i="1" s="1"/>
  <c r="DC171" i="1" a="1"/>
  <c r="DC171" i="1" s="1"/>
  <c r="CX171" i="1" a="1"/>
  <c r="CX171" i="1" s="1"/>
  <c r="DE170" i="1" a="1"/>
  <c r="DE170" i="1" s="1"/>
  <c r="CZ170" i="1" a="1"/>
  <c r="CZ170" i="1" s="1"/>
  <c r="CQ170" i="1"/>
  <c r="DF169" i="1" a="1"/>
  <c r="DF169" i="1" s="1"/>
  <c r="CN169" i="1" a="1"/>
  <c r="CN169" i="1" s="1"/>
  <c r="CW168" i="1" a="1"/>
  <c r="CW168" i="1" s="1"/>
  <c r="DC167" i="1" a="1"/>
  <c r="DC167" i="1" s="1"/>
  <c r="CX167" i="1" a="1"/>
  <c r="CX167" i="1" s="1"/>
  <c r="DF166" i="1" a="1"/>
  <c r="DF166" i="1" s="1"/>
  <c r="DB166" i="1" a="1"/>
  <c r="DB166" i="1" s="1"/>
  <c r="CX166" i="1" a="1"/>
  <c r="CX166" i="1" s="1"/>
  <c r="CP166" i="1" a="1"/>
  <c r="CP166" i="1" s="1"/>
  <c r="DF165" i="1" a="1"/>
  <c r="DF165" i="1" s="1"/>
  <c r="DB165" i="1" a="1"/>
  <c r="DB165" i="1" s="1"/>
  <c r="CX165" i="1" a="1"/>
  <c r="CX165" i="1" s="1"/>
  <c r="AI165" i="1" s="1"/>
  <c r="CP165" i="1" a="1"/>
  <c r="CP165" i="1" s="1"/>
  <c r="DF164" i="1" a="1"/>
  <c r="DF164" i="1" s="1"/>
  <c r="DB164" i="1" a="1"/>
  <c r="DB164" i="1" s="1"/>
  <c r="CY164" i="1" a="1"/>
  <c r="CY164" i="1" s="1"/>
  <c r="AU164" i="1" s="1"/>
  <c r="CP164" i="1" a="1"/>
  <c r="CP164" i="1" s="1"/>
  <c r="DB163" i="1" a="1"/>
  <c r="DB163" i="1" s="1"/>
  <c r="CY163" i="1" a="1"/>
  <c r="CY163" i="1" s="1"/>
  <c r="CP163" i="1" a="1"/>
  <c r="CP163" i="1" s="1"/>
  <c r="DB162" i="1" a="1"/>
  <c r="DB162" i="1" s="1"/>
  <c r="CY162" i="1" a="1"/>
  <c r="CY162" i="1" s="1"/>
  <c r="CP162" i="1" a="1"/>
  <c r="CP162" i="1" s="1"/>
  <c r="DB161" i="1" a="1"/>
  <c r="DB161" i="1" s="1"/>
  <c r="CY161" i="1" a="1"/>
  <c r="CY161" i="1" s="1"/>
  <c r="CP161" i="1" a="1"/>
  <c r="CP161" i="1" s="1"/>
  <c r="DB160" i="1" a="1"/>
  <c r="DB160" i="1" s="1"/>
  <c r="CY160" i="1" a="1"/>
  <c r="CY160" i="1" s="1"/>
  <c r="CP160" i="1" a="1"/>
  <c r="CP160" i="1" s="1"/>
  <c r="DB159" i="1" a="1"/>
  <c r="DB159" i="1" s="1"/>
  <c r="CY159" i="1" a="1"/>
  <c r="CY159" i="1" s="1"/>
  <c r="CP159" i="1" a="1"/>
  <c r="CP159" i="1" s="1"/>
  <c r="DB158" i="1" a="1"/>
  <c r="DB158" i="1" s="1"/>
  <c r="CY158" i="1" a="1"/>
  <c r="CY158" i="1" s="1"/>
  <c r="CP158" i="1" a="1"/>
  <c r="CP158" i="1" s="1"/>
  <c r="DB157" i="1" a="1"/>
  <c r="DB157" i="1" s="1"/>
  <c r="X157" i="1" s="1"/>
  <c r="CY157" i="1" a="1"/>
  <c r="CY157" i="1" s="1"/>
  <c r="CP157" i="1" a="1"/>
  <c r="CP157" i="1" s="1"/>
  <c r="DB156" i="1" a="1"/>
  <c r="DB156" i="1" s="1"/>
  <c r="CY156" i="1" a="1"/>
  <c r="CY156" i="1" s="1"/>
  <c r="AU156" i="1" s="1"/>
  <c r="CP156" i="1" a="1"/>
  <c r="CP156" i="1" s="1"/>
  <c r="DB155" i="1" a="1"/>
  <c r="DB155" i="1" s="1"/>
  <c r="CY155" i="1" a="1"/>
  <c r="CY155" i="1" s="1"/>
  <c r="CP155" i="1" a="1"/>
  <c r="CP155" i="1" s="1"/>
  <c r="DB154" i="1" a="1"/>
  <c r="DB154" i="1" s="1"/>
  <c r="CY154" i="1" a="1"/>
  <c r="CY154" i="1" s="1"/>
  <c r="CP154" i="1" a="1"/>
  <c r="CP154" i="1" s="1"/>
  <c r="DB153" i="1" a="1"/>
  <c r="DB153" i="1" s="1"/>
  <c r="CY153" i="1" a="1"/>
  <c r="CY153" i="1" s="1"/>
  <c r="CP153" i="1" a="1"/>
  <c r="CP153" i="1" s="1"/>
  <c r="DB152" i="1" a="1"/>
  <c r="DB152" i="1" s="1"/>
  <c r="CY152" i="1" a="1"/>
  <c r="CY152" i="1" s="1"/>
  <c r="AU152" i="1" s="1"/>
  <c r="CP152" i="1" a="1"/>
  <c r="CP152" i="1" s="1"/>
  <c r="DB151" i="1" a="1"/>
  <c r="DB151" i="1" s="1"/>
  <c r="CY151" i="1" a="1"/>
  <c r="CY151" i="1" s="1"/>
  <c r="CP151" i="1" a="1"/>
  <c r="CP151" i="1" s="1"/>
  <c r="DB150" i="1" a="1"/>
  <c r="DB150" i="1" s="1"/>
  <c r="CY150" i="1" a="1"/>
  <c r="CY150" i="1" s="1"/>
  <c r="CP150" i="1" a="1"/>
  <c r="CP150" i="1" s="1"/>
  <c r="DB149" i="1" a="1"/>
  <c r="DB149" i="1" s="1"/>
  <c r="CY149" i="1" a="1"/>
  <c r="CY149" i="1" s="1"/>
  <c r="CP149" i="1" a="1"/>
  <c r="CP149" i="1" s="1"/>
  <c r="DB148" i="1" a="1"/>
  <c r="DB148" i="1" s="1"/>
  <c r="CY148" i="1" a="1"/>
  <c r="CY148" i="1" s="1"/>
  <c r="AU148" i="1" s="1"/>
  <c r="CP148" i="1" a="1"/>
  <c r="CP148" i="1" s="1"/>
  <c r="DB147" i="1" a="1"/>
  <c r="DB147" i="1" s="1"/>
  <c r="CY147" i="1" a="1"/>
  <c r="CY147" i="1" s="1"/>
  <c r="CP147" i="1" a="1"/>
  <c r="CP147" i="1" s="1"/>
  <c r="DB146" i="1" a="1"/>
  <c r="DB146" i="1" s="1"/>
  <c r="CY146" i="1" a="1"/>
  <c r="CY146" i="1" s="1"/>
  <c r="CP146" i="1" a="1"/>
  <c r="CP146" i="1" s="1"/>
  <c r="DB145" i="1" a="1"/>
  <c r="DB145" i="1" s="1"/>
  <c r="CY145" i="1" a="1"/>
  <c r="CY145" i="1" s="1"/>
  <c r="CP145" i="1" a="1"/>
  <c r="CP145" i="1" s="1"/>
  <c r="DB144" i="1" a="1"/>
  <c r="DB144" i="1" s="1"/>
  <c r="CY144" i="1" a="1"/>
  <c r="CY144" i="1" s="1"/>
  <c r="AU144" i="1" s="1"/>
  <c r="CP144" i="1" a="1"/>
  <c r="CP144" i="1" s="1"/>
  <c r="DB143" i="1" a="1"/>
  <c r="DB143" i="1" s="1"/>
  <c r="CY143" i="1" a="1"/>
  <c r="CY143" i="1" s="1"/>
  <c r="CP143" i="1" a="1"/>
  <c r="CP143" i="1" s="1"/>
  <c r="DB142" i="1" a="1"/>
  <c r="DB142" i="1" s="1"/>
  <c r="CY142" i="1" a="1"/>
  <c r="CY142" i="1" s="1"/>
  <c r="CP142" i="1" a="1"/>
  <c r="CP142" i="1" s="1"/>
  <c r="DB141" i="1" a="1"/>
  <c r="DB141" i="1" s="1"/>
  <c r="CY141" i="1" a="1"/>
  <c r="CY141" i="1" s="1"/>
  <c r="CP141" i="1" a="1"/>
  <c r="CP141" i="1" s="1"/>
  <c r="DB140" i="1" a="1"/>
  <c r="DB140" i="1" s="1"/>
  <c r="CY140" i="1" a="1"/>
  <c r="CY140" i="1" s="1"/>
  <c r="AU140" i="1" s="1"/>
  <c r="CP140" i="1" a="1"/>
  <c r="CP140" i="1" s="1"/>
  <c r="DB139" i="1" a="1"/>
  <c r="DB139" i="1" s="1"/>
  <c r="CY139" i="1" a="1"/>
  <c r="CY139" i="1" s="1"/>
  <c r="CP139" i="1" a="1"/>
  <c r="CP139" i="1" s="1"/>
  <c r="DB138" i="1" a="1"/>
  <c r="DB138" i="1" s="1"/>
  <c r="CY138" i="1" a="1"/>
  <c r="CY138" i="1" s="1"/>
  <c r="CP138" i="1" a="1"/>
  <c r="CP138" i="1" s="1"/>
  <c r="DB137" i="1" a="1"/>
  <c r="DB137" i="1" s="1"/>
  <c r="X137" i="1" s="1"/>
  <c r="CY137" i="1" a="1"/>
  <c r="CY137" i="1" s="1"/>
  <c r="CP137" i="1" a="1"/>
  <c r="CP137" i="1" s="1"/>
  <c r="DB136" i="1" a="1"/>
  <c r="DB136" i="1" s="1"/>
  <c r="CY136" i="1" a="1"/>
  <c r="CY136" i="1" s="1"/>
  <c r="CP136" i="1" a="1"/>
  <c r="CP136" i="1" s="1"/>
  <c r="DB135" i="1" a="1"/>
  <c r="DB135" i="1" s="1"/>
  <c r="CY135" i="1" a="1"/>
  <c r="CY135" i="1" s="1"/>
  <c r="CP135" i="1" a="1"/>
  <c r="CP135" i="1" s="1"/>
  <c r="DB134" i="1" a="1"/>
  <c r="DB134" i="1" s="1"/>
  <c r="CY134" i="1" a="1"/>
  <c r="CY134" i="1" s="1"/>
  <c r="CP134" i="1" a="1"/>
  <c r="CP134" i="1" s="1"/>
  <c r="DB133" i="1" a="1"/>
  <c r="DB133" i="1" s="1"/>
  <c r="CY133" i="1" a="1"/>
  <c r="CY133" i="1" s="1"/>
  <c r="CP133" i="1" a="1"/>
  <c r="CP133" i="1" s="1"/>
  <c r="DB132" i="1" a="1"/>
  <c r="DB132" i="1" s="1"/>
  <c r="CY132" i="1" a="1"/>
  <c r="CY132" i="1" s="1"/>
  <c r="CP132" i="1" a="1"/>
  <c r="CP132" i="1" s="1"/>
  <c r="DB131" i="1" a="1"/>
  <c r="DB131" i="1" s="1"/>
  <c r="CY131" i="1" a="1"/>
  <c r="CY131" i="1" s="1"/>
  <c r="CP131" i="1" a="1"/>
  <c r="CP131" i="1" s="1"/>
  <c r="DB130" i="1" a="1"/>
  <c r="DB130" i="1" s="1"/>
  <c r="CY130" i="1" a="1"/>
  <c r="CY130" i="1" s="1"/>
  <c r="CP130" i="1" a="1"/>
  <c r="CP130" i="1" s="1"/>
  <c r="DB129" i="1" a="1"/>
  <c r="DB129" i="1" s="1"/>
  <c r="CY129" i="1" a="1"/>
  <c r="CY129" i="1" s="1"/>
  <c r="CP129" i="1" a="1"/>
  <c r="CP129" i="1" s="1"/>
  <c r="DB128" i="1" a="1"/>
  <c r="DB128" i="1" s="1"/>
  <c r="CY128" i="1" a="1"/>
  <c r="CY128" i="1" s="1"/>
  <c r="CP128" i="1" a="1"/>
  <c r="CP128" i="1" s="1"/>
  <c r="DB127" i="1" a="1"/>
  <c r="DB127" i="1" s="1"/>
  <c r="CY127" i="1" a="1"/>
  <c r="CY127" i="1" s="1"/>
  <c r="CP127" i="1" a="1"/>
  <c r="CP127" i="1" s="1"/>
  <c r="DB126" i="1" a="1"/>
  <c r="DB126" i="1" s="1"/>
  <c r="CY126" i="1" a="1"/>
  <c r="CY126" i="1" s="1"/>
  <c r="CP126" i="1" a="1"/>
  <c r="CP126" i="1" s="1"/>
  <c r="DB125" i="1" a="1"/>
  <c r="DB125" i="1" s="1"/>
  <c r="X125" i="1" s="1"/>
  <c r="CY125" i="1" a="1"/>
  <c r="CY125" i="1" s="1"/>
  <c r="CP125" i="1" a="1"/>
  <c r="CP125" i="1" s="1"/>
  <c r="DB124" i="1" a="1"/>
  <c r="DB124" i="1" s="1"/>
  <c r="CY124" i="1" a="1"/>
  <c r="CY124" i="1" s="1"/>
  <c r="CP124" i="1" a="1"/>
  <c r="CP124" i="1" s="1"/>
  <c r="DB123" i="1" a="1"/>
  <c r="DB123" i="1" s="1"/>
  <c r="CY123" i="1" a="1"/>
  <c r="CY123" i="1" s="1"/>
  <c r="CP123" i="1" a="1"/>
  <c r="CP123" i="1" s="1"/>
  <c r="DB122" i="1" a="1"/>
  <c r="DB122" i="1" s="1"/>
  <c r="CY122" i="1" a="1"/>
  <c r="CY122" i="1" s="1"/>
  <c r="CP122" i="1" a="1"/>
  <c r="CP122" i="1" s="1"/>
  <c r="DB121" i="1" a="1"/>
  <c r="DB121" i="1" s="1"/>
  <c r="X121" i="1" s="1"/>
  <c r="CY121" i="1" a="1"/>
  <c r="CY121" i="1" s="1"/>
  <c r="CP121" i="1" a="1"/>
  <c r="CP121" i="1" s="1"/>
  <c r="DB120" i="1" a="1"/>
  <c r="DB120" i="1" s="1"/>
  <c r="CY120" i="1" a="1"/>
  <c r="CY120" i="1" s="1"/>
  <c r="CP120" i="1" a="1"/>
  <c r="CP120" i="1" s="1"/>
  <c r="DB119" i="1" a="1"/>
  <c r="DB119" i="1" s="1"/>
  <c r="CY119" i="1" a="1"/>
  <c r="CY119" i="1" s="1"/>
  <c r="CP119" i="1" a="1"/>
  <c r="CP119" i="1" s="1"/>
  <c r="DB118" i="1" a="1"/>
  <c r="DB118" i="1" s="1"/>
  <c r="CY118" i="1" a="1"/>
  <c r="CY118" i="1" s="1"/>
  <c r="CZ188" i="1" a="1"/>
  <c r="CZ188" i="1" s="1"/>
  <c r="CN188" i="1" a="1"/>
  <c r="CN188" i="1" s="1"/>
  <c r="CS188" i="1" s="1"/>
  <c r="CW187" i="1" a="1"/>
  <c r="CW187" i="1" s="1"/>
  <c r="DE186" i="1" a="1"/>
  <c r="DE186" i="1" s="1"/>
  <c r="CN184" i="1" a="1"/>
  <c r="CN184" i="1" s="1"/>
  <c r="CW183" i="1" a="1"/>
  <c r="CW183" i="1" s="1"/>
  <c r="W183" i="1" s="1"/>
  <c r="DC182" i="1" a="1"/>
  <c r="DC182" i="1" s="1"/>
  <c r="CX182" i="1" a="1"/>
  <c r="CX182" i="1" s="1"/>
  <c r="DE181" i="1" a="1"/>
  <c r="DE181" i="1" s="1"/>
  <c r="CZ181" i="1" a="1"/>
  <c r="CZ181" i="1" s="1"/>
  <c r="CQ181" i="1"/>
  <c r="DF180" i="1" a="1"/>
  <c r="DF180" i="1" s="1"/>
  <c r="CN180" i="1" a="1"/>
  <c r="CN180" i="1" s="1"/>
  <c r="CW179" i="1" a="1"/>
  <c r="CW179" i="1" s="1"/>
  <c r="DC178" i="1" a="1"/>
  <c r="DC178" i="1" s="1"/>
  <c r="CX178" i="1" a="1"/>
  <c r="CX178" i="1" s="1"/>
  <c r="DE177" i="1" a="1"/>
  <c r="DE177" i="1" s="1"/>
  <c r="CZ177" i="1" a="1"/>
  <c r="CZ177" i="1" s="1"/>
  <c r="BG177" i="1" s="1"/>
  <c r="CQ177" i="1"/>
  <c r="DF176" i="1" a="1"/>
  <c r="DF176" i="1" s="1"/>
  <c r="CN176" i="1" a="1"/>
  <c r="CN176" i="1" s="1"/>
  <c r="CW175" i="1" a="1"/>
  <c r="CW175" i="1" s="1"/>
  <c r="W175" i="1" s="1"/>
  <c r="DC174" i="1" a="1"/>
  <c r="DC174" i="1" s="1"/>
  <c r="CX174" i="1" a="1"/>
  <c r="CX174" i="1" s="1"/>
  <c r="DE173" i="1" a="1"/>
  <c r="DE173" i="1" s="1"/>
  <c r="CZ173" i="1" a="1"/>
  <c r="CZ173" i="1" s="1"/>
  <c r="CQ173" i="1"/>
  <c r="DF172" i="1" a="1"/>
  <c r="DF172" i="1" s="1"/>
  <c r="CN172" i="1" a="1"/>
  <c r="CN172" i="1" s="1"/>
  <c r="CW171" i="1" a="1"/>
  <c r="CW171" i="1" s="1"/>
  <c r="DC170" i="1" a="1"/>
  <c r="DC170" i="1" s="1"/>
  <c r="CX170" i="1" a="1"/>
  <c r="CX170" i="1" s="1"/>
  <c r="DE169" i="1" a="1"/>
  <c r="DE169" i="1" s="1"/>
  <c r="CZ169" i="1" a="1"/>
  <c r="CZ169" i="1" s="1"/>
  <c r="BG169" i="1" s="1"/>
  <c r="CQ169" i="1"/>
  <c r="DF168" i="1" a="1"/>
  <c r="DF168" i="1" s="1"/>
  <c r="CN168" i="1" a="1"/>
  <c r="CN168" i="1" s="1"/>
  <c r="CW167" i="1" a="1"/>
  <c r="CW167" i="1" s="1"/>
  <c r="W167" i="1" s="1"/>
  <c r="DA164" i="1" a="1"/>
  <c r="DA164" i="1" s="1"/>
  <c r="CO164" i="1" a="1"/>
  <c r="CO164" i="1" s="1"/>
  <c r="DD163" i="1" a="1"/>
  <c r="DD163" i="1" s="1"/>
  <c r="DA163" i="1" a="1"/>
  <c r="DA163" i="1" s="1"/>
  <c r="BP163" i="1" s="1"/>
  <c r="CO163" i="1" a="1"/>
  <c r="CO163" i="1" s="1"/>
  <c r="DD162" i="1" a="1"/>
  <c r="DD162" i="1" s="1"/>
  <c r="DA162" i="1" a="1"/>
  <c r="DA162" i="1" s="1"/>
  <c r="CO162" i="1" a="1"/>
  <c r="CO162" i="1" s="1"/>
  <c r="DD161" i="1" a="1"/>
  <c r="DD161" i="1" s="1"/>
  <c r="DA161" i="1" a="1"/>
  <c r="DA161" i="1" s="1"/>
  <c r="CO161" i="1" a="1"/>
  <c r="CO161" i="1" s="1"/>
  <c r="DD160" i="1" a="1"/>
  <c r="DD160" i="1" s="1"/>
  <c r="DA160" i="1" a="1"/>
  <c r="DA160" i="1" s="1"/>
  <c r="CO160" i="1" a="1"/>
  <c r="CO160" i="1" s="1"/>
  <c r="DD159" i="1" a="1"/>
  <c r="DD159" i="1" s="1"/>
  <c r="DA159" i="1" a="1"/>
  <c r="DA159" i="1" s="1"/>
  <c r="CO159" i="1" a="1"/>
  <c r="CO159" i="1" s="1"/>
  <c r="DD158" i="1" a="1"/>
  <c r="DD158" i="1" s="1"/>
  <c r="DA158" i="1" a="1"/>
  <c r="DA158" i="1" s="1"/>
  <c r="CO158" i="1" a="1"/>
  <c r="CO158" i="1" s="1"/>
  <c r="DD157" i="1" a="1"/>
  <c r="DD157" i="1" s="1"/>
  <c r="DA157" i="1" a="1"/>
  <c r="DA157" i="1" s="1"/>
  <c r="CO157" i="1" a="1"/>
  <c r="CO157" i="1" s="1"/>
  <c r="DD156" i="1" a="1"/>
  <c r="DD156" i="1" s="1"/>
  <c r="DA156" i="1" a="1"/>
  <c r="DA156" i="1" s="1"/>
  <c r="CO156" i="1" a="1"/>
  <c r="CO156" i="1" s="1"/>
  <c r="DD155" i="1" a="1"/>
  <c r="DD155" i="1" s="1"/>
  <c r="DA155" i="1" a="1"/>
  <c r="DA155" i="1" s="1"/>
  <c r="CO155" i="1" a="1"/>
  <c r="CO155" i="1" s="1"/>
  <c r="DD154" i="1" a="1"/>
  <c r="DD154" i="1" s="1"/>
  <c r="DA154" i="1" a="1"/>
  <c r="DA154" i="1" s="1"/>
  <c r="CO154" i="1" a="1"/>
  <c r="CO154" i="1" s="1"/>
  <c r="DD153" i="1" a="1"/>
  <c r="DD153" i="1" s="1"/>
  <c r="DA153" i="1" a="1"/>
  <c r="DA153" i="1" s="1"/>
  <c r="CO153" i="1" a="1"/>
  <c r="CO153" i="1" s="1"/>
  <c r="DD152" i="1" a="1"/>
  <c r="DD152" i="1" s="1"/>
  <c r="DA152" i="1" a="1"/>
  <c r="DA152" i="1" s="1"/>
  <c r="CO152" i="1" a="1"/>
  <c r="CO152" i="1" s="1"/>
  <c r="DD151" i="1" a="1"/>
  <c r="DD151" i="1" s="1"/>
  <c r="DA151" i="1" a="1"/>
  <c r="DA151" i="1" s="1"/>
  <c r="BP151" i="1" s="1"/>
  <c r="CO151" i="1" a="1"/>
  <c r="CO151" i="1" s="1"/>
  <c r="DD150" i="1" a="1"/>
  <c r="DD150" i="1" s="1"/>
  <c r="DA150" i="1" a="1"/>
  <c r="DA150" i="1" s="1"/>
  <c r="CO150" i="1" a="1"/>
  <c r="CO150" i="1" s="1"/>
  <c r="DD149" i="1" a="1"/>
  <c r="DD149" i="1" s="1"/>
  <c r="DA149" i="1" a="1"/>
  <c r="DA149" i="1" s="1"/>
  <c r="CO149" i="1" a="1"/>
  <c r="CO149" i="1" s="1"/>
  <c r="DD148" i="1" a="1"/>
  <c r="DD148" i="1" s="1"/>
  <c r="DA148" i="1" a="1"/>
  <c r="DA148" i="1" s="1"/>
  <c r="CO148" i="1" a="1"/>
  <c r="CO148" i="1" s="1"/>
  <c r="DD147" i="1" a="1"/>
  <c r="DD147" i="1" s="1"/>
  <c r="DA147" i="1" a="1"/>
  <c r="DA147" i="1" s="1"/>
  <c r="CO147" i="1" a="1"/>
  <c r="CO147" i="1" s="1"/>
  <c r="DD146" i="1" a="1"/>
  <c r="DD146" i="1" s="1"/>
  <c r="DA146" i="1" a="1"/>
  <c r="DA146" i="1" s="1"/>
  <c r="CO146" i="1" a="1"/>
  <c r="CO146" i="1" s="1"/>
  <c r="DD145" i="1" a="1"/>
  <c r="DD145" i="1" s="1"/>
  <c r="DA145" i="1" a="1"/>
  <c r="DA145" i="1" s="1"/>
  <c r="CO145" i="1" a="1"/>
  <c r="CO145" i="1" s="1"/>
  <c r="DD144" i="1" a="1"/>
  <c r="DD144" i="1" s="1"/>
  <c r="AV144" i="1" s="1"/>
  <c r="DA144" i="1" a="1"/>
  <c r="DA144" i="1" s="1"/>
  <c r="CO144" i="1" a="1"/>
  <c r="CO144" i="1" s="1"/>
  <c r="DD143" i="1" a="1"/>
  <c r="DD143" i="1" s="1"/>
  <c r="DA143" i="1" a="1"/>
  <c r="DA143" i="1" s="1"/>
  <c r="CO143" i="1" a="1"/>
  <c r="CO143" i="1" s="1"/>
  <c r="DD142" i="1" a="1"/>
  <c r="DD142" i="1" s="1"/>
  <c r="DA142" i="1" a="1"/>
  <c r="DA142" i="1" s="1"/>
  <c r="CO142" i="1" a="1"/>
  <c r="CO142" i="1" s="1"/>
  <c r="DD141" i="1" a="1"/>
  <c r="DD141" i="1" s="1"/>
  <c r="DA141" i="1" a="1"/>
  <c r="DA141" i="1" s="1"/>
  <c r="CO141" i="1" a="1"/>
  <c r="CO141" i="1" s="1"/>
  <c r="DD140" i="1" a="1"/>
  <c r="DD140" i="1" s="1"/>
  <c r="DA140" i="1" a="1"/>
  <c r="DA140" i="1" s="1"/>
  <c r="CO140" i="1" a="1"/>
  <c r="CO140" i="1" s="1"/>
  <c r="DD139" i="1" a="1"/>
  <c r="DD139" i="1" s="1"/>
  <c r="DA139" i="1" a="1"/>
  <c r="DA139" i="1" s="1"/>
  <c r="CO139" i="1" a="1"/>
  <c r="CO139" i="1" s="1"/>
  <c r="DD138" i="1" a="1"/>
  <c r="DD138" i="1" s="1"/>
  <c r="DA138" i="1" a="1"/>
  <c r="DA138" i="1" s="1"/>
  <c r="CO138" i="1" a="1"/>
  <c r="CO138" i="1" s="1"/>
  <c r="DD137" i="1" a="1"/>
  <c r="DD137" i="1" s="1"/>
  <c r="DA137" i="1" a="1"/>
  <c r="DA137" i="1" s="1"/>
  <c r="CO137" i="1" a="1"/>
  <c r="CO137" i="1" s="1"/>
  <c r="DD136" i="1" a="1"/>
  <c r="DD136" i="1" s="1"/>
  <c r="AV136" i="1" s="1"/>
  <c r="DA136" i="1" a="1"/>
  <c r="DA136" i="1" s="1"/>
  <c r="CO136" i="1" a="1"/>
  <c r="CO136" i="1" s="1"/>
  <c r="DD135" i="1" a="1"/>
  <c r="DD135" i="1" s="1"/>
  <c r="DA135" i="1" a="1"/>
  <c r="DA135" i="1" s="1"/>
  <c r="CO135" i="1" a="1"/>
  <c r="CO135" i="1" s="1"/>
  <c r="DD134" i="1" a="1"/>
  <c r="DD134" i="1" s="1"/>
  <c r="DA134" i="1" a="1"/>
  <c r="DA134" i="1" s="1"/>
  <c r="CO134" i="1" a="1"/>
  <c r="CO134" i="1" s="1"/>
  <c r="DD133" i="1" a="1"/>
  <c r="DD133" i="1" s="1"/>
  <c r="DA133" i="1" a="1"/>
  <c r="DA133" i="1" s="1"/>
  <c r="CO133" i="1" a="1"/>
  <c r="CO133" i="1" s="1"/>
  <c r="DD132" i="1" a="1"/>
  <c r="DD132" i="1" s="1"/>
  <c r="DA132" i="1" a="1"/>
  <c r="DA132" i="1" s="1"/>
  <c r="CO132" i="1" a="1"/>
  <c r="CO132" i="1" s="1"/>
  <c r="DD131" i="1" a="1"/>
  <c r="DD131" i="1" s="1"/>
  <c r="DA131" i="1" a="1"/>
  <c r="DA131" i="1" s="1"/>
  <c r="CO131" i="1" a="1"/>
  <c r="CO131" i="1" s="1"/>
  <c r="DD130" i="1" a="1"/>
  <c r="DD130" i="1" s="1"/>
  <c r="DA130" i="1" a="1"/>
  <c r="DA130" i="1" s="1"/>
  <c r="CO130" i="1" a="1"/>
  <c r="CO130" i="1" s="1"/>
  <c r="DD129" i="1" a="1"/>
  <c r="DD129" i="1" s="1"/>
  <c r="DA129" i="1" a="1"/>
  <c r="DA129" i="1" s="1"/>
  <c r="CO129" i="1" a="1"/>
  <c r="CO129" i="1" s="1"/>
  <c r="DD128" i="1" a="1"/>
  <c r="DD128" i="1" s="1"/>
  <c r="DA128" i="1" a="1"/>
  <c r="DA128" i="1" s="1"/>
  <c r="CO128" i="1" a="1"/>
  <c r="CO128" i="1" s="1"/>
  <c r="DD127" i="1" a="1"/>
  <c r="DD127" i="1" s="1"/>
  <c r="DA127" i="1" a="1"/>
  <c r="DA127" i="1" s="1"/>
  <c r="BP127" i="1" s="1"/>
  <c r="CO127" i="1" a="1"/>
  <c r="CO127" i="1" s="1"/>
  <c r="DD126" i="1" a="1"/>
  <c r="DD126" i="1" s="1"/>
  <c r="DA126" i="1" a="1"/>
  <c r="DA126" i="1" s="1"/>
  <c r="CO126" i="1" a="1"/>
  <c r="CO126" i="1" s="1"/>
  <c r="DD125" i="1" a="1"/>
  <c r="DD125" i="1" s="1"/>
  <c r="DA125" i="1" a="1"/>
  <c r="DA125" i="1" s="1"/>
  <c r="CO125" i="1" a="1"/>
  <c r="CO125" i="1" s="1"/>
  <c r="DD124" i="1" a="1"/>
  <c r="DD124" i="1" s="1"/>
  <c r="AV124" i="1" s="1"/>
  <c r="DA124" i="1" a="1"/>
  <c r="DA124" i="1" s="1"/>
  <c r="CO124" i="1" a="1"/>
  <c r="CO124" i="1" s="1"/>
  <c r="DD123" i="1" a="1"/>
  <c r="DD123" i="1" s="1"/>
  <c r="DA123" i="1" a="1"/>
  <c r="DA123" i="1" s="1"/>
  <c r="CO123" i="1" a="1"/>
  <c r="CO123" i="1" s="1"/>
  <c r="DD122" i="1" a="1"/>
  <c r="DD122" i="1" s="1"/>
  <c r="DA122" i="1" a="1"/>
  <c r="DA122" i="1" s="1"/>
  <c r="CO122" i="1" a="1"/>
  <c r="CO122" i="1" s="1"/>
  <c r="DD121" i="1" a="1"/>
  <c r="DD121" i="1" s="1"/>
  <c r="DA121" i="1" a="1"/>
  <c r="DA121" i="1" s="1"/>
  <c r="CO121" i="1" a="1"/>
  <c r="CO121" i="1" s="1"/>
  <c r="DD120" i="1" a="1"/>
  <c r="DD120" i="1" s="1"/>
  <c r="AV120" i="1" s="1"/>
  <c r="DA120" i="1" a="1"/>
  <c r="DA120" i="1" s="1"/>
  <c r="CO120" i="1" a="1"/>
  <c r="CO120" i="1" s="1"/>
  <c r="DD119" i="1" a="1"/>
  <c r="DD119" i="1" s="1"/>
  <c r="DA119" i="1" a="1"/>
  <c r="DA119" i="1" s="1"/>
  <c r="BP119" i="1" s="1"/>
  <c r="CO119" i="1" a="1"/>
  <c r="CO119" i="1" s="1"/>
  <c r="DD118" i="1" a="1"/>
  <c r="DD118" i="1" s="1"/>
  <c r="DA118" i="1" a="1"/>
  <c r="DA118" i="1" s="1"/>
  <c r="CP118" i="1" a="1"/>
  <c r="CP118" i="1" s="1"/>
  <c r="CN118" i="1" a="1"/>
  <c r="CN118" i="1" s="1"/>
  <c r="DF117" i="1" a="1"/>
  <c r="DF117" i="1" s="1"/>
  <c r="DD117" i="1" a="1"/>
  <c r="DD117" i="1" s="1"/>
  <c r="DB117" i="1" a="1"/>
  <c r="DB117" i="1" s="1"/>
  <c r="CZ117" i="1" a="1"/>
  <c r="CZ117" i="1" s="1"/>
  <c r="CX117" i="1" a="1"/>
  <c r="CX117" i="1" s="1"/>
  <c r="CP117" i="1" a="1"/>
  <c r="CP117" i="1" s="1"/>
  <c r="CN117" i="1" a="1"/>
  <c r="CN117" i="1" s="1"/>
  <c r="DF116" i="1" a="1"/>
  <c r="DF116" i="1" s="1"/>
  <c r="DD116" i="1" a="1"/>
  <c r="DD116" i="1" s="1"/>
  <c r="DB116" i="1" a="1"/>
  <c r="DB116" i="1" s="1"/>
  <c r="CZ116" i="1" a="1"/>
  <c r="CZ116" i="1" s="1"/>
  <c r="BG116" i="1" s="1"/>
  <c r="CX116" i="1" a="1"/>
  <c r="CX116" i="1" s="1"/>
  <c r="CP116" i="1" a="1"/>
  <c r="CP116" i="1" s="1"/>
  <c r="CN116" i="1" a="1"/>
  <c r="CN116" i="1" s="1"/>
  <c r="DF115" i="1" a="1"/>
  <c r="DF115" i="1" s="1"/>
  <c r="DD115" i="1" a="1"/>
  <c r="DD115" i="1" s="1"/>
  <c r="DB115" i="1" a="1"/>
  <c r="DB115" i="1" s="1"/>
  <c r="CZ115" i="1" a="1"/>
  <c r="CZ115" i="1" s="1"/>
  <c r="CX115" i="1" a="1"/>
  <c r="CX115" i="1" s="1"/>
  <c r="CP115" i="1" a="1"/>
  <c r="CP115" i="1" s="1"/>
  <c r="CN115" i="1" a="1"/>
  <c r="CN115" i="1" s="1"/>
  <c r="DF114" i="1" a="1"/>
  <c r="DF114" i="1" s="1"/>
  <c r="DD114" i="1" a="1"/>
  <c r="DD114" i="1" s="1"/>
  <c r="AV114" i="1" s="1"/>
  <c r="DB114" i="1" a="1"/>
  <c r="DB114" i="1" s="1"/>
  <c r="CZ114" i="1" a="1"/>
  <c r="CZ114" i="1" s="1"/>
  <c r="CX114" i="1" a="1"/>
  <c r="CX114" i="1" s="1"/>
  <c r="CP114" i="1" a="1"/>
  <c r="CP114" i="1" s="1"/>
  <c r="CN114" i="1" a="1"/>
  <c r="CN114" i="1" s="1"/>
  <c r="DF113" i="1" a="1"/>
  <c r="DF113" i="1" s="1"/>
  <c r="DD113" i="1" a="1"/>
  <c r="DD113" i="1" s="1"/>
  <c r="DB113" i="1" a="1"/>
  <c r="DB113" i="1" s="1"/>
  <c r="CZ113" i="1" a="1"/>
  <c r="CZ113" i="1" s="1"/>
  <c r="CX113" i="1" a="1"/>
  <c r="CX113" i="1" s="1"/>
  <c r="CP113" i="1" a="1"/>
  <c r="CP113" i="1" s="1"/>
  <c r="CN113" i="1" a="1"/>
  <c r="CN113" i="1" s="1"/>
  <c r="DF112" i="1" a="1"/>
  <c r="DF112" i="1" s="1"/>
  <c r="DD112" i="1" a="1"/>
  <c r="DD112" i="1" s="1"/>
  <c r="DB112" i="1" a="1"/>
  <c r="DB112" i="1" s="1"/>
  <c r="CZ112" i="1" a="1"/>
  <c r="CZ112" i="1" s="1"/>
  <c r="CX112" i="1" a="1"/>
  <c r="CX112" i="1" s="1"/>
  <c r="CP112" i="1" a="1"/>
  <c r="CP112" i="1" s="1"/>
  <c r="CN112" i="1" a="1"/>
  <c r="CN112" i="1" s="1"/>
  <c r="DF111" i="1" a="1"/>
  <c r="DF111" i="1" s="1"/>
  <c r="DD111" i="1" a="1"/>
  <c r="DD111" i="1" s="1"/>
  <c r="DB111" i="1" a="1"/>
  <c r="DB111" i="1" s="1"/>
  <c r="CZ111" i="1" a="1"/>
  <c r="CZ111" i="1" s="1"/>
  <c r="CX111" i="1" a="1"/>
  <c r="CX111" i="1" s="1"/>
  <c r="CP111" i="1" a="1"/>
  <c r="CP111" i="1" s="1"/>
  <c r="CN111" i="1" a="1"/>
  <c r="CN111" i="1" s="1"/>
  <c r="DF110" i="1" a="1"/>
  <c r="DF110" i="1" s="1"/>
  <c r="DD110" i="1" a="1"/>
  <c r="DD110" i="1" s="1"/>
  <c r="AV110" i="1" s="1"/>
  <c r="DB110" i="1" a="1"/>
  <c r="DB110" i="1" s="1"/>
  <c r="CZ110" i="1" a="1"/>
  <c r="CZ110" i="1" s="1"/>
  <c r="CX110" i="1" a="1"/>
  <c r="CX110" i="1" s="1"/>
  <c r="CP110" i="1" a="1"/>
  <c r="CP110" i="1" s="1"/>
  <c r="CN110" i="1" a="1"/>
  <c r="CN110" i="1" s="1"/>
  <c r="DF109" i="1" a="1"/>
  <c r="DF109" i="1" s="1"/>
  <c r="DD109" i="1" a="1"/>
  <c r="DD109" i="1" s="1"/>
  <c r="DB109" i="1" a="1"/>
  <c r="DB109" i="1" s="1"/>
  <c r="CZ109" i="1" a="1"/>
  <c r="CZ109" i="1" s="1"/>
  <c r="CX109" i="1" a="1"/>
  <c r="CX109" i="1" s="1"/>
  <c r="CP109" i="1" a="1"/>
  <c r="CP109" i="1" s="1"/>
  <c r="CN109" i="1" a="1"/>
  <c r="CN109" i="1" s="1"/>
  <c r="DF108" i="1" a="1"/>
  <c r="DF108" i="1" s="1"/>
  <c r="DD108" i="1" a="1"/>
  <c r="DD108" i="1" s="1"/>
  <c r="DB108" i="1" a="1"/>
  <c r="DB108" i="1" s="1"/>
  <c r="CZ108" i="1" a="1"/>
  <c r="CZ108" i="1" s="1"/>
  <c r="BG108" i="1" s="1"/>
  <c r="CX108" i="1" a="1"/>
  <c r="CX108" i="1" s="1"/>
  <c r="CP108" i="1" a="1"/>
  <c r="CP108" i="1" s="1"/>
  <c r="CN108" i="1" a="1"/>
  <c r="CN108" i="1" s="1"/>
  <c r="DF107" i="1" a="1"/>
  <c r="DF107" i="1" s="1"/>
  <c r="DD107" i="1" a="1"/>
  <c r="DD107" i="1" s="1"/>
  <c r="DB107" i="1" a="1"/>
  <c r="DB107" i="1" s="1"/>
  <c r="CZ107" i="1" a="1"/>
  <c r="CZ107" i="1" s="1"/>
  <c r="CX107" i="1" a="1"/>
  <c r="CX107" i="1" s="1"/>
  <c r="CP107" i="1" a="1"/>
  <c r="CP107" i="1" s="1"/>
  <c r="CN107" i="1" a="1"/>
  <c r="CN107" i="1" s="1"/>
  <c r="DF106" i="1" a="1"/>
  <c r="DF106" i="1" s="1"/>
  <c r="DD106" i="1" a="1"/>
  <c r="DD106" i="1" s="1"/>
  <c r="DB106" i="1" a="1"/>
  <c r="DB106" i="1" s="1"/>
  <c r="CZ106" i="1" a="1"/>
  <c r="CZ106" i="1" s="1"/>
  <c r="CX106" i="1" a="1"/>
  <c r="CX106" i="1" s="1"/>
  <c r="CP106" i="1" a="1"/>
  <c r="CP106" i="1" s="1"/>
  <c r="CN106" i="1" a="1"/>
  <c r="CN106" i="1" s="1"/>
  <c r="DF105" i="1" a="1"/>
  <c r="DF105" i="1" s="1"/>
  <c r="DD105" i="1" a="1"/>
  <c r="DD105" i="1" s="1"/>
  <c r="DB105" i="1" a="1"/>
  <c r="DB105" i="1" s="1"/>
  <c r="CZ105" i="1" a="1"/>
  <c r="CZ105" i="1" s="1"/>
  <c r="CX105" i="1" a="1"/>
  <c r="CX105" i="1" s="1"/>
  <c r="CP105" i="1" a="1"/>
  <c r="CP105" i="1" s="1"/>
  <c r="CN105" i="1" a="1"/>
  <c r="CN105" i="1" s="1"/>
  <c r="DF104" i="1" a="1"/>
  <c r="DF104" i="1" s="1"/>
  <c r="DD104" i="1" a="1"/>
  <c r="DD104" i="1" s="1"/>
  <c r="DB104" i="1" a="1"/>
  <c r="DB104" i="1" s="1"/>
  <c r="CZ104" i="1" a="1"/>
  <c r="CZ104" i="1" s="1"/>
  <c r="BG104" i="1" s="1"/>
  <c r="CX104" i="1" a="1"/>
  <c r="CX104" i="1" s="1"/>
  <c r="CP104" i="1" a="1"/>
  <c r="CP104" i="1" s="1"/>
  <c r="CN104" i="1" a="1"/>
  <c r="CN104" i="1" s="1"/>
  <c r="DF103" i="1" a="1"/>
  <c r="DF103" i="1" s="1"/>
  <c r="DD103" i="1" a="1"/>
  <c r="DD103" i="1" s="1"/>
  <c r="DB103" i="1" a="1"/>
  <c r="DB103" i="1" s="1"/>
  <c r="CZ103" i="1" a="1"/>
  <c r="CZ103" i="1" s="1"/>
  <c r="CX103" i="1" a="1"/>
  <c r="CX103" i="1" s="1"/>
  <c r="CP103" i="1" a="1"/>
  <c r="CP103" i="1" s="1"/>
  <c r="CN103" i="1" a="1"/>
  <c r="CN103" i="1" s="1"/>
  <c r="DF102" i="1" a="1"/>
  <c r="DF102" i="1" s="1"/>
  <c r="DD102" i="1" a="1"/>
  <c r="DD102" i="1" s="1"/>
  <c r="AV102" i="1" s="1"/>
  <c r="DB102" i="1" a="1"/>
  <c r="DB102" i="1" s="1"/>
  <c r="CZ102" i="1" a="1"/>
  <c r="CZ102" i="1" s="1"/>
  <c r="CX102" i="1" a="1"/>
  <c r="CX102" i="1" s="1"/>
  <c r="CP102" i="1" a="1"/>
  <c r="CP102" i="1" s="1"/>
  <c r="CN102" i="1" a="1"/>
  <c r="CN102" i="1" s="1"/>
  <c r="DF101" i="1" a="1"/>
  <c r="DF101" i="1" s="1"/>
  <c r="DD101" i="1" a="1"/>
  <c r="DD101" i="1" s="1"/>
  <c r="CN189" i="1" a="1"/>
  <c r="CN189" i="1" s="1"/>
  <c r="CS189" i="1" s="1"/>
  <c r="CW188" i="1" a="1"/>
  <c r="CW188" i="1" s="1"/>
  <c r="DE187" i="1" a="1"/>
  <c r="DE187" i="1" s="1"/>
  <c r="CZ185" i="1" a="1"/>
  <c r="CZ185" i="1" s="1"/>
  <c r="CN185" i="1" a="1"/>
  <c r="CN185" i="1" s="1"/>
  <c r="CS185" i="1" s="1"/>
  <c r="CZ184" i="1" a="1"/>
  <c r="CZ184" i="1" s="1"/>
  <c r="CQ184" i="1"/>
  <c r="DF183" i="1" a="1"/>
  <c r="DF183" i="1" s="1"/>
  <c r="CN183" i="1" a="1"/>
  <c r="CN183" i="1" s="1"/>
  <c r="CS183" i="1" s="1"/>
  <c r="CW182" i="1" a="1"/>
  <c r="CW182" i="1" s="1"/>
  <c r="DC181" i="1" a="1"/>
  <c r="DC181" i="1" s="1"/>
  <c r="CX181" i="1" a="1"/>
  <c r="CX181" i="1" s="1"/>
  <c r="DE180" i="1" a="1"/>
  <c r="DE180" i="1" s="1"/>
  <c r="BH180" i="1" s="1"/>
  <c r="CZ180" i="1" a="1"/>
  <c r="CZ180" i="1" s="1"/>
  <c r="CQ180" i="1"/>
  <c r="DF179" i="1" a="1"/>
  <c r="DF179" i="1" s="1"/>
  <c r="CN179" i="1" a="1"/>
  <c r="CN179" i="1" s="1"/>
  <c r="CS179" i="1" s="1"/>
  <c r="CW178" i="1" a="1"/>
  <c r="CW178" i="1" s="1"/>
  <c r="DC177" i="1" a="1"/>
  <c r="DC177" i="1" s="1"/>
  <c r="CX177" i="1" a="1"/>
  <c r="CX177" i="1" s="1"/>
  <c r="DE176" i="1" a="1"/>
  <c r="DE176" i="1" s="1"/>
  <c r="BH176" i="1" s="1"/>
  <c r="CZ176" i="1" a="1"/>
  <c r="CZ176" i="1" s="1"/>
  <c r="CQ176" i="1"/>
  <c r="DF175" i="1" a="1"/>
  <c r="DF175" i="1" s="1"/>
  <c r="CN175" i="1" a="1"/>
  <c r="CN175" i="1" s="1"/>
  <c r="CS175" i="1" s="1"/>
  <c r="CW174" i="1" a="1"/>
  <c r="CW174" i="1" s="1"/>
  <c r="DC173" i="1" a="1"/>
  <c r="DC173" i="1" s="1"/>
  <c r="CX173" i="1" a="1"/>
  <c r="CX173" i="1" s="1"/>
  <c r="DE172" i="1" a="1"/>
  <c r="DE172" i="1" s="1"/>
  <c r="BH172" i="1" s="1"/>
  <c r="CZ172" i="1" a="1"/>
  <c r="CZ172" i="1" s="1"/>
  <c r="CQ172" i="1"/>
  <c r="DF171" i="1" a="1"/>
  <c r="DF171" i="1" s="1"/>
  <c r="CN171" i="1" a="1"/>
  <c r="CN171" i="1" s="1"/>
  <c r="CS171" i="1" s="1"/>
  <c r="CW170" i="1" a="1"/>
  <c r="CW170" i="1" s="1"/>
  <c r="DC169" i="1" a="1"/>
  <c r="DC169" i="1" s="1"/>
  <c r="CX169" i="1" a="1"/>
  <c r="CX169" i="1" s="1"/>
  <c r="DE168" i="1" a="1"/>
  <c r="DE168" i="1" s="1"/>
  <c r="BH168" i="1" s="1"/>
  <c r="CZ168" i="1" a="1"/>
  <c r="CZ168" i="1" s="1"/>
  <c r="CQ168" i="1"/>
  <c r="DF167" i="1" a="1"/>
  <c r="DF167" i="1" s="1"/>
  <c r="CN167" i="1" a="1"/>
  <c r="CN167" i="1" s="1"/>
  <c r="CS167" i="1" s="1"/>
  <c r="DD166" i="1" a="1"/>
  <c r="DD166" i="1" s="1"/>
  <c r="CZ166" i="1" a="1"/>
  <c r="CZ166" i="1" s="1"/>
  <c r="CN166" i="1" a="1"/>
  <c r="CN166" i="1" s="1"/>
  <c r="DD165" i="1" a="1"/>
  <c r="DD165" i="1" s="1"/>
  <c r="CZ165" i="1" a="1"/>
  <c r="CZ165" i="1" s="1"/>
  <c r="CN165" i="1" a="1"/>
  <c r="CN165" i="1" s="1"/>
  <c r="DD164" i="1" a="1"/>
  <c r="DD164" i="1" s="1"/>
  <c r="CX164" i="1" a="1"/>
  <c r="CX164" i="1" s="1"/>
  <c r="CQ164" i="1"/>
  <c r="DF163" i="1" a="1"/>
  <c r="DF163" i="1" s="1"/>
  <c r="DC163" i="1" a="1"/>
  <c r="DC163" i="1" s="1"/>
  <c r="CX163" i="1" a="1"/>
  <c r="CX163" i="1" s="1"/>
  <c r="AI163" i="1" s="1"/>
  <c r="CQ163" i="1"/>
  <c r="DF162" i="1" a="1"/>
  <c r="DF162" i="1" s="1"/>
  <c r="DC162" i="1" a="1"/>
  <c r="DC162" i="1" s="1"/>
  <c r="CX162" i="1" a="1"/>
  <c r="CX162" i="1" s="1"/>
  <c r="AI162" i="1" s="1"/>
  <c r="CQ162" i="1"/>
  <c r="DF161" i="1" a="1"/>
  <c r="DF161" i="1" s="1"/>
  <c r="DC161" i="1" a="1"/>
  <c r="DC161" i="1" s="1"/>
  <c r="CX161" i="1" a="1"/>
  <c r="CX161" i="1" s="1"/>
  <c r="AI161" i="1" s="1"/>
  <c r="CQ161" i="1"/>
  <c r="DF160" i="1" a="1"/>
  <c r="DF160" i="1" s="1"/>
  <c r="DC160" i="1" a="1"/>
  <c r="DC160" i="1" s="1"/>
  <c r="CX160" i="1" a="1"/>
  <c r="CX160" i="1" s="1"/>
  <c r="AI160" i="1" s="1"/>
  <c r="CQ160" i="1"/>
  <c r="DF159" i="1" a="1"/>
  <c r="DF159" i="1" s="1"/>
  <c r="DC159" i="1" a="1"/>
  <c r="DC159" i="1" s="1"/>
  <c r="CX159" i="1" a="1"/>
  <c r="CX159" i="1" s="1"/>
  <c r="AI159" i="1" s="1"/>
  <c r="CQ159" i="1"/>
  <c r="DF158" i="1" a="1"/>
  <c r="DF158" i="1" s="1"/>
  <c r="DC158" i="1" a="1"/>
  <c r="DC158" i="1" s="1"/>
  <c r="CX158" i="1" a="1"/>
  <c r="CX158" i="1" s="1"/>
  <c r="CQ158" i="1"/>
  <c r="DF157" i="1" a="1"/>
  <c r="DF157" i="1" s="1"/>
  <c r="DC157" i="1" a="1"/>
  <c r="DC157" i="1" s="1"/>
  <c r="CX157" i="1" a="1"/>
  <c r="CX157" i="1" s="1"/>
  <c r="AI157" i="1" s="1"/>
  <c r="CQ157" i="1"/>
  <c r="DF156" i="1" a="1"/>
  <c r="DF156" i="1" s="1"/>
  <c r="DC156" i="1" a="1"/>
  <c r="DC156" i="1" s="1"/>
  <c r="CX156" i="1" a="1"/>
  <c r="CX156" i="1" s="1"/>
  <c r="AI156" i="1" s="1"/>
  <c r="CQ156" i="1"/>
  <c r="DF155" i="1" a="1"/>
  <c r="DF155" i="1" s="1"/>
  <c r="DC155" i="1" a="1"/>
  <c r="DC155" i="1" s="1"/>
  <c r="CX155" i="1" a="1"/>
  <c r="CX155" i="1" s="1"/>
  <c r="AI155" i="1" s="1"/>
  <c r="CQ155" i="1"/>
  <c r="DF154" i="1" a="1"/>
  <c r="DF154" i="1" s="1"/>
  <c r="DC154" i="1" a="1"/>
  <c r="DC154" i="1" s="1"/>
  <c r="CX154" i="1" a="1"/>
  <c r="CX154" i="1" s="1"/>
  <c r="CQ154" i="1"/>
  <c r="DF153" i="1" a="1"/>
  <c r="DF153" i="1" s="1"/>
  <c r="DC153" i="1" a="1"/>
  <c r="DC153" i="1" s="1"/>
  <c r="CX153" i="1" a="1"/>
  <c r="CX153" i="1" s="1"/>
  <c r="AI153" i="1" s="1"/>
  <c r="CQ153" i="1"/>
  <c r="DF152" i="1" a="1"/>
  <c r="DF152" i="1" s="1"/>
  <c r="DC152" i="1" a="1"/>
  <c r="DC152" i="1" s="1"/>
  <c r="CX152" i="1" a="1"/>
  <c r="CX152" i="1" s="1"/>
  <c r="CQ152" i="1"/>
  <c r="DF151" i="1" a="1"/>
  <c r="DF151" i="1" s="1"/>
  <c r="DC151" i="1" a="1"/>
  <c r="DC151" i="1" s="1"/>
  <c r="CX151" i="1" a="1"/>
  <c r="CX151" i="1" s="1"/>
  <c r="AI151" i="1" s="1"/>
  <c r="CQ151" i="1"/>
  <c r="DF150" i="1" a="1"/>
  <c r="DF150" i="1" s="1"/>
  <c r="DC150" i="1" a="1"/>
  <c r="DC150" i="1" s="1"/>
  <c r="CX150" i="1" a="1"/>
  <c r="CX150" i="1" s="1"/>
  <c r="AI150" i="1" s="1"/>
  <c r="CQ150" i="1"/>
  <c r="DF149" i="1" a="1"/>
  <c r="DF149" i="1" s="1"/>
  <c r="DC149" i="1" a="1"/>
  <c r="DC149" i="1" s="1"/>
  <c r="CX149" i="1" a="1"/>
  <c r="CX149" i="1" s="1"/>
  <c r="AI149" i="1" s="1"/>
  <c r="CQ149" i="1"/>
  <c r="DF148" i="1" a="1"/>
  <c r="DF148" i="1" s="1"/>
  <c r="DC148" i="1" a="1"/>
  <c r="DC148" i="1" s="1"/>
  <c r="CX148" i="1" a="1"/>
  <c r="CX148" i="1" s="1"/>
  <c r="CQ148" i="1"/>
  <c r="DF147" i="1" a="1"/>
  <c r="DF147" i="1" s="1"/>
  <c r="DC147" i="1" a="1"/>
  <c r="DC147" i="1" s="1"/>
  <c r="CX147" i="1" a="1"/>
  <c r="CX147" i="1" s="1"/>
  <c r="AI147" i="1" s="1"/>
  <c r="CQ147" i="1"/>
  <c r="DF146" i="1" a="1"/>
  <c r="DF146" i="1" s="1"/>
  <c r="DC146" i="1" a="1"/>
  <c r="DC146" i="1" s="1"/>
  <c r="CX146" i="1" a="1"/>
  <c r="CX146" i="1" s="1"/>
  <c r="CQ146" i="1"/>
  <c r="DF145" i="1" a="1"/>
  <c r="DF145" i="1" s="1"/>
  <c r="DC145" i="1" a="1"/>
  <c r="DC145" i="1" s="1"/>
  <c r="CX145" i="1" a="1"/>
  <c r="CX145" i="1" s="1"/>
  <c r="AI145" i="1" s="1"/>
  <c r="CQ145" i="1"/>
  <c r="DF144" i="1" a="1"/>
  <c r="DF144" i="1" s="1"/>
  <c r="DC144" i="1" a="1"/>
  <c r="DC144" i="1" s="1"/>
  <c r="CX144" i="1" a="1"/>
  <c r="CX144" i="1" s="1"/>
  <c r="CQ144" i="1"/>
  <c r="DF143" i="1" a="1"/>
  <c r="DF143" i="1" s="1"/>
  <c r="DC143" i="1" a="1"/>
  <c r="DC143" i="1" s="1"/>
  <c r="CX143" i="1" a="1"/>
  <c r="CX143" i="1" s="1"/>
  <c r="AI143" i="1" s="1"/>
  <c r="CQ143" i="1"/>
  <c r="DF142" i="1" a="1"/>
  <c r="DF142" i="1" s="1"/>
  <c r="DC142" i="1" a="1"/>
  <c r="DC142" i="1" s="1"/>
  <c r="CX142" i="1" a="1"/>
  <c r="CX142" i="1" s="1"/>
  <c r="CQ142" i="1"/>
  <c r="DF141" i="1" a="1"/>
  <c r="DF141" i="1" s="1"/>
  <c r="DC141" i="1" a="1"/>
  <c r="DC141" i="1" s="1"/>
  <c r="CX141" i="1" a="1"/>
  <c r="CX141" i="1" s="1"/>
  <c r="AI141" i="1" s="1"/>
  <c r="CQ141" i="1"/>
  <c r="DF140" i="1" a="1"/>
  <c r="DF140" i="1" s="1"/>
  <c r="DC140" i="1" a="1"/>
  <c r="DC140" i="1" s="1"/>
  <c r="CX140" i="1" a="1"/>
  <c r="CX140" i="1" s="1"/>
  <c r="AI140" i="1" s="1"/>
  <c r="CQ140" i="1"/>
  <c r="DF139" i="1" a="1"/>
  <c r="DF139" i="1" s="1"/>
  <c r="DC139" i="1" a="1"/>
  <c r="DC139" i="1" s="1"/>
  <c r="CX139" i="1" a="1"/>
  <c r="CX139" i="1" s="1"/>
  <c r="AI139" i="1" s="1"/>
  <c r="CQ139" i="1"/>
  <c r="DF138" i="1" a="1"/>
  <c r="DF138" i="1" s="1"/>
  <c r="DC138" i="1" a="1"/>
  <c r="DC138" i="1" s="1"/>
  <c r="CX138" i="1" a="1"/>
  <c r="CX138" i="1" s="1"/>
  <c r="AI138" i="1" s="1"/>
  <c r="CQ138" i="1"/>
  <c r="DF137" i="1" a="1"/>
  <c r="DF137" i="1" s="1"/>
  <c r="DC137" i="1" a="1"/>
  <c r="DC137" i="1" s="1"/>
  <c r="CX137" i="1" a="1"/>
  <c r="CX137" i="1" s="1"/>
  <c r="AI137" i="1" s="1"/>
  <c r="CQ137" i="1"/>
  <c r="DF136" i="1" a="1"/>
  <c r="DF136" i="1" s="1"/>
  <c r="DC136" i="1" a="1"/>
  <c r="DC136" i="1" s="1"/>
  <c r="CX136" i="1" a="1"/>
  <c r="CX136" i="1" s="1"/>
  <c r="CQ136" i="1"/>
  <c r="DF135" i="1" a="1"/>
  <c r="DF135" i="1" s="1"/>
  <c r="DC135" i="1" a="1"/>
  <c r="DC135" i="1" s="1"/>
  <c r="CX135" i="1" a="1"/>
  <c r="CX135" i="1" s="1"/>
  <c r="AI135" i="1" s="1"/>
  <c r="CQ135" i="1"/>
  <c r="DF134" i="1" a="1"/>
  <c r="DF134" i="1" s="1"/>
  <c r="DC134" i="1" a="1"/>
  <c r="DC134" i="1" s="1"/>
  <c r="CX134" i="1" a="1"/>
  <c r="CX134" i="1" s="1"/>
  <c r="CQ134" i="1"/>
  <c r="DF133" i="1" a="1"/>
  <c r="DF133" i="1" s="1"/>
  <c r="DC133" i="1" a="1"/>
  <c r="DC133" i="1" s="1"/>
  <c r="CX133" i="1" a="1"/>
  <c r="CX133" i="1" s="1"/>
  <c r="AI133" i="1" s="1"/>
  <c r="CQ133" i="1"/>
  <c r="DF132" i="1" a="1"/>
  <c r="DF132" i="1" s="1"/>
  <c r="DC132" i="1" a="1"/>
  <c r="DC132" i="1" s="1"/>
  <c r="CX132" i="1" a="1"/>
  <c r="CX132" i="1" s="1"/>
  <c r="AI132" i="1" s="1"/>
  <c r="CQ132" i="1"/>
  <c r="DF131" i="1" a="1"/>
  <c r="DF131" i="1" s="1"/>
  <c r="DC131" i="1" a="1"/>
  <c r="DC131" i="1" s="1"/>
  <c r="CX131" i="1" a="1"/>
  <c r="CX131" i="1" s="1"/>
  <c r="AI131" i="1" s="1"/>
  <c r="CQ131" i="1"/>
  <c r="DF130" i="1" a="1"/>
  <c r="DF130" i="1" s="1"/>
  <c r="DC130" i="1" a="1"/>
  <c r="DC130" i="1" s="1"/>
  <c r="CX130" i="1" a="1"/>
  <c r="CX130" i="1" s="1"/>
  <c r="AI130" i="1" s="1"/>
  <c r="CQ130" i="1"/>
  <c r="DF129" i="1" a="1"/>
  <c r="DF129" i="1" s="1"/>
  <c r="DC129" i="1" a="1"/>
  <c r="DC129" i="1" s="1"/>
  <c r="CX129" i="1" a="1"/>
  <c r="CX129" i="1" s="1"/>
  <c r="AI129" i="1" s="1"/>
  <c r="CQ129" i="1"/>
  <c r="DF128" i="1" a="1"/>
  <c r="DF128" i="1" s="1"/>
  <c r="DC128" i="1" a="1"/>
  <c r="DC128" i="1" s="1"/>
  <c r="CX128" i="1" a="1"/>
  <c r="CX128" i="1" s="1"/>
  <c r="CQ128" i="1"/>
  <c r="DF127" i="1" a="1"/>
  <c r="DF127" i="1" s="1"/>
  <c r="DC127" i="1" a="1"/>
  <c r="DC127" i="1" s="1"/>
  <c r="CX127" i="1" a="1"/>
  <c r="CX127" i="1" s="1"/>
  <c r="AI127" i="1" s="1"/>
  <c r="CQ127" i="1"/>
  <c r="DF126" i="1" a="1"/>
  <c r="DF126" i="1" s="1"/>
  <c r="DC126" i="1" a="1"/>
  <c r="DC126" i="1" s="1"/>
  <c r="CX126" i="1" a="1"/>
  <c r="CX126" i="1" s="1"/>
  <c r="AI126" i="1" s="1"/>
  <c r="CQ126" i="1"/>
  <c r="DF125" i="1" a="1"/>
  <c r="DF125" i="1" s="1"/>
  <c r="DC125" i="1" a="1"/>
  <c r="DC125" i="1" s="1"/>
  <c r="CX125" i="1" a="1"/>
  <c r="CX125" i="1" s="1"/>
  <c r="AI125" i="1" s="1"/>
  <c r="CQ125" i="1"/>
  <c r="DF124" i="1" a="1"/>
  <c r="DF124" i="1" s="1"/>
  <c r="DC124" i="1" a="1"/>
  <c r="DC124" i="1" s="1"/>
  <c r="CX124" i="1" a="1"/>
  <c r="CX124" i="1" s="1"/>
  <c r="AI124" i="1" s="1"/>
  <c r="CQ124" i="1"/>
  <c r="DF123" i="1" a="1"/>
  <c r="DF123" i="1" s="1"/>
  <c r="DC123" i="1" a="1"/>
  <c r="DC123" i="1" s="1"/>
  <c r="CX123" i="1" a="1"/>
  <c r="CX123" i="1" s="1"/>
  <c r="AI123" i="1" s="1"/>
  <c r="CQ123" i="1"/>
  <c r="DF122" i="1" a="1"/>
  <c r="DF122" i="1" s="1"/>
  <c r="DC122" i="1" a="1"/>
  <c r="DC122" i="1" s="1"/>
  <c r="CX122" i="1" a="1"/>
  <c r="CX122" i="1" s="1"/>
  <c r="AI122" i="1" s="1"/>
  <c r="CQ122" i="1"/>
  <c r="DF121" i="1" a="1"/>
  <c r="DF121" i="1" s="1"/>
  <c r="DC121" i="1" a="1"/>
  <c r="DC121" i="1" s="1"/>
  <c r="CX121" i="1" a="1"/>
  <c r="CX121" i="1" s="1"/>
  <c r="AI121" i="1" s="1"/>
  <c r="CQ121" i="1"/>
  <c r="DF120" i="1" a="1"/>
  <c r="DF120" i="1" s="1"/>
  <c r="DC120" i="1" a="1"/>
  <c r="DC120" i="1" s="1"/>
  <c r="CX120" i="1" a="1"/>
  <c r="CX120" i="1" s="1"/>
  <c r="CQ120" i="1"/>
  <c r="DF119" i="1" a="1"/>
  <c r="DF119" i="1" s="1"/>
  <c r="DC119" i="1" a="1"/>
  <c r="DC119" i="1" s="1"/>
  <c r="CX119" i="1" a="1"/>
  <c r="CX119" i="1" s="1"/>
  <c r="AI119" i="1" s="1"/>
  <c r="CQ119" i="1"/>
  <c r="DF118" i="1" a="1"/>
  <c r="DF118" i="1" s="1"/>
  <c r="DC118" i="1" a="1"/>
  <c r="DC118" i="1" s="1"/>
  <c r="CX118" i="1" a="1"/>
  <c r="CX118" i="1" s="1"/>
  <c r="AI118" i="1" s="1"/>
  <c r="CR118" i="1"/>
  <c r="CR117" i="1"/>
  <c r="CR116" i="1"/>
  <c r="CR115" i="1"/>
  <c r="CR114" i="1"/>
  <c r="CR113" i="1"/>
  <c r="CR112" i="1"/>
  <c r="CR111" i="1"/>
  <c r="CR110" i="1"/>
  <c r="CR109" i="1"/>
  <c r="CR108" i="1"/>
  <c r="CR107" i="1"/>
  <c r="DE188" i="1" a="1"/>
  <c r="DE188" i="1" s="1"/>
  <c r="CZ186" i="1" a="1"/>
  <c r="CZ186" i="1" s="1"/>
  <c r="CN186" i="1" a="1"/>
  <c r="CN186" i="1" s="1"/>
  <c r="CW185" i="1" a="1"/>
  <c r="CW185" i="1" s="1"/>
  <c r="DE184" i="1" a="1"/>
  <c r="DE184" i="1" s="1"/>
  <c r="CX184" i="1" a="1"/>
  <c r="CX184" i="1" s="1"/>
  <c r="DE183" i="1" a="1"/>
  <c r="DE183" i="1" s="1"/>
  <c r="CZ183" i="1" a="1"/>
  <c r="CZ183" i="1" s="1"/>
  <c r="BG183" i="1" s="1"/>
  <c r="CQ183" i="1"/>
  <c r="DF182" i="1" a="1"/>
  <c r="DF182" i="1" s="1"/>
  <c r="CN182" i="1" a="1"/>
  <c r="CN182" i="1" s="1"/>
  <c r="CW181" i="1" a="1"/>
  <c r="CW181" i="1" s="1"/>
  <c r="DC180" i="1" a="1"/>
  <c r="DC180" i="1" s="1"/>
  <c r="CX180" i="1" a="1"/>
  <c r="CX180" i="1" s="1"/>
  <c r="DE179" i="1" a="1"/>
  <c r="DE179" i="1" s="1"/>
  <c r="CZ179" i="1" a="1"/>
  <c r="CZ179" i="1" s="1"/>
  <c r="BG179" i="1" s="1"/>
  <c r="CQ179" i="1"/>
  <c r="DF178" i="1" a="1"/>
  <c r="DF178" i="1" s="1"/>
  <c r="CN178" i="1" a="1"/>
  <c r="CN178" i="1" s="1"/>
  <c r="CW177" i="1" a="1"/>
  <c r="CW177" i="1" s="1"/>
  <c r="DC176" i="1" a="1"/>
  <c r="DC176" i="1" s="1"/>
  <c r="CX176" i="1" a="1"/>
  <c r="CX176" i="1" s="1"/>
  <c r="DE175" i="1" a="1"/>
  <c r="DE175" i="1" s="1"/>
  <c r="CZ175" i="1" a="1"/>
  <c r="CZ175" i="1" s="1"/>
  <c r="BG175" i="1" s="1"/>
  <c r="CQ175" i="1"/>
  <c r="DF174" i="1" a="1"/>
  <c r="DF174" i="1" s="1"/>
  <c r="CN174" i="1" a="1"/>
  <c r="CN174" i="1" s="1"/>
  <c r="CW173" i="1" a="1"/>
  <c r="CW173" i="1" s="1"/>
  <c r="DC172" i="1" a="1"/>
  <c r="DC172" i="1" s="1"/>
  <c r="CX172" i="1" a="1"/>
  <c r="CX172" i="1" s="1"/>
  <c r="DE171" i="1" a="1"/>
  <c r="DE171" i="1" s="1"/>
  <c r="CZ171" i="1" a="1"/>
  <c r="CZ171" i="1" s="1"/>
  <c r="BG171" i="1" s="1"/>
  <c r="CQ171" i="1"/>
  <c r="DF170" i="1" a="1"/>
  <c r="DF170" i="1" s="1"/>
  <c r="CN170" i="1" a="1"/>
  <c r="CN170" i="1" s="1"/>
  <c r="CW169" i="1" a="1"/>
  <c r="CW169" i="1" s="1"/>
  <c r="DC168" i="1" a="1"/>
  <c r="DC168" i="1" s="1"/>
  <c r="CX168" i="1" a="1"/>
  <c r="CX168" i="1" s="1"/>
  <c r="DE167" i="1" a="1"/>
  <c r="DE167" i="1" s="1"/>
  <c r="CZ167" i="1" a="1"/>
  <c r="CZ167" i="1" s="1"/>
  <c r="BG167" i="1" s="1"/>
  <c r="CQ167" i="1"/>
  <c r="CZ164" i="1" a="1"/>
  <c r="CZ164" i="1" s="1"/>
  <c r="CW164" i="1" a="1"/>
  <c r="CW164" i="1" s="1"/>
  <c r="CN164" i="1" a="1"/>
  <c r="CN164" i="1" s="1"/>
  <c r="CS164" i="1" s="1"/>
  <c r="DE163" i="1" a="1"/>
  <c r="DE163" i="1" s="1"/>
  <c r="CZ163" i="1" a="1"/>
  <c r="CZ163" i="1" s="1"/>
  <c r="CW163" i="1" a="1"/>
  <c r="CW163" i="1" s="1"/>
  <c r="CN163" i="1" a="1"/>
  <c r="CN163" i="1" s="1"/>
  <c r="CS163" i="1" s="1"/>
  <c r="DE162" i="1" a="1"/>
  <c r="DE162" i="1" s="1"/>
  <c r="CZ162" i="1" a="1"/>
  <c r="CZ162" i="1" s="1"/>
  <c r="CW162" i="1" a="1"/>
  <c r="CW162" i="1" s="1"/>
  <c r="CN162" i="1" a="1"/>
  <c r="CN162" i="1" s="1"/>
  <c r="CS162" i="1" s="1"/>
  <c r="DE161" i="1" a="1"/>
  <c r="DE161" i="1" s="1"/>
  <c r="CZ161" i="1" a="1"/>
  <c r="CZ161" i="1" s="1"/>
  <c r="CW161" i="1" a="1"/>
  <c r="CW161" i="1" s="1"/>
  <c r="CN161" i="1" a="1"/>
  <c r="CN161" i="1" s="1"/>
  <c r="CS161" i="1" s="1"/>
  <c r="DE160" i="1" a="1"/>
  <c r="DE160" i="1" s="1"/>
  <c r="CZ160" i="1" a="1"/>
  <c r="CZ160" i="1" s="1"/>
  <c r="CW160" i="1" a="1"/>
  <c r="CW160" i="1" s="1"/>
  <c r="CN160" i="1" a="1"/>
  <c r="CN160" i="1" s="1"/>
  <c r="CS160" i="1" s="1"/>
  <c r="DE159" i="1" a="1"/>
  <c r="DE159" i="1" s="1"/>
  <c r="CZ159" i="1" a="1"/>
  <c r="CZ159" i="1" s="1"/>
  <c r="CW159" i="1" a="1"/>
  <c r="CW159" i="1" s="1"/>
  <c r="CN159" i="1" a="1"/>
  <c r="CN159" i="1" s="1"/>
  <c r="CS159" i="1" s="1"/>
  <c r="DE158" i="1" a="1"/>
  <c r="DE158" i="1" s="1"/>
  <c r="CZ158" i="1" a="1"/>
  <c r="CZ158" i="1" s="1"/>
  <c r="CW158" i="1" a="1"/>
  <c r="CW158" i="1" s="1"/>
  <c r="CN158" i="1" a="1"/>
  <c r="CN158" i="1" s="1"/>
  <c r="CS158" i="1" s="1"/>
  <c r="DE157" i="1" a="1"/>
  <c r="DE157" i="1" s="1"/>
  <c r="CZ157" i="1" a="1"/>
  <c r="CZ157" i="1" s="1"/>
  <c r="CW157" i="1" a="1"/>
  <c r="CW157" i="1" s="1"/>
  <c r="CN157" i="1" a="1"/>
  <c r="CN157" i="1" s="1"/>
  <c r="CS157" i="1" s="1"/>
  <c r="DE156" i="1" a="1"/>
  <c r="DE156" i="1" s="1"/>
  <c r="CZ156" i="1" a="1"/>
  <c r="CZ156" i="1" s="1"/>
  <c r="CW156" i="1" a="1"/>
  <c r="CW156" i="1" s="1"/>
  <c r="CN156" i="1" a="1"/>
  <c r="CN156" i="1" s="1"/>
  <c r="CS156" i="1" s="1"/>
  <c r="DE155" i="1" a="1"/>
  <c r="DE155" i="1" s="1"/>
  <c r="CZ155" i="1" a="1"/>
  <c r="CZ155" i="1" s="1"/>
  <c r="CW155" i="1" a="1"/>
  <c r="CW155" i="1" s="1"/>
  <c r="CN155" i="1" a="1"/>
  <c r="CN155" i="1" s="1"/>
  <c r="CS155" i="1" s="1"/>
  <c r="DE154" i="1" a="1"/>
  <c r="DE154" i="1" s="1"/>
  <c r="CZ154" i="1" a="1"/>
  <c r="CZ154" i="1" s="1"/>
  <c r="CW154" i="1" a="1"/>
  <c r="CW154" i="1" s="1"/>
  <c r="CN154" i="1" a="1"/>
  <c r="CN154" i="1" s="1"/>
  <c r="CS154" i="1" s="1"/>
  <c r="DE153" i="1" a="1"/>
  <c r="DE153" i="1" s="1"/>
  <c r="CZ153" i="1" a="1"/>
  <c r="CZ153" i="1" s="1"/>
  <c r="CW153" i="1" a="1"/>
  <c r="CW153" i="1" s="1"/>
  <c r="CN153" i="1" a="1"/>
  <c r="CN153" i="1" s="1"/>
  <c r="CS153" i="1" s="1"/>
  <c r="DE152" i="1" a="1"/>
  <c r="DE152" i="1" s="1"/>
  <c r="CZ152" i="1" a="1"/>
  <c r="CZ152" i="1" s="1"/>
  <c r="CW152" i="1" a="1"/>
  <c r="CW152" i="1" s="1"/>
  <c r="CN152" i="1" a="1"/>
  <c r="CN152" i="1" s="1"/>
  <c r="CS152" i="1" s="1"/>
  <c r="DE151" i="1" a="1"/>
  <c r="DE151" i="1" s="1"/>
  <c r="CZ151" i="1" a="1"/>
  <c r="CZ151" i="1" s="1"/>
  <c r="CW151" i="1" a="1"/>
  <c r="CW151" i="1" s="1"/>
  <c r="CN151" i="1" a="1"/>
  <c r="CN151" i="1" s="1"/>
  <c r="CS151" i="1" s="1"/>
  <c r="DE150" i="1" a="1"/>
  <c r="DE150" i="1" s="1"/>
  <c r="CZ150" i="1" a="1"/>
  <c r="CZ150" i="1" s="1"/>
  <c r="CW150" i="1" a="1"/>
  <c r="CW150" i="1" s="1"/>
  <c r="CN150" i="1" a="1"/>
  <c r="CN150" i="1" s="1"/>
  <c r="CS150" i="1" s="1"/>
  <c r="DE149" i="1" a="1"/>
  <c r="DE149" i="1" s="1"/>
  <c r="CZ149" i="1" a="1"/>
  <c r="CZ149" i="1" s="1"/>
  <c r="CW149" i="1" a="1"/>
  <c r="CW149" i="1" s="1"/>
  <c r="CN149" i="1" a="1"/>
  <c r="CN149" i="1" s="1"/>
  <c r="CS149" i="1" s="1"/>
  <c r="DE148" i="1" a="1"/>
  <c r="DE148" i="1" s="1"/>
  <c r="CZ148" i="1" a="1"/>
  <c r="CZ148" i="1" s="1"/>
  <c r="CW148" i="1" a="1"/>
  <c r="CW148" i="1" s="1"/>
  <c r="CN148" i="1" a="1"/>
  <c r="CN148" i="1" s="1"/>
  <c r="CS148" i="1" s="1"/>
  <c r="DE147" i="1" a="1"/>
  <c r="DE147" i="1" s="1"/>
  <c r="CZ147" i="1" a="1"/>
  <c r="CZ147" i="1" s="1"/>
  <c r="CW147" i="1" a="1"/>
  <c r="CW147" i="1" s="1"/>
  <c r="CN147" i="1" a="1"/>
  <c r="CN147" i="1" s="1"/>
  <c r="CS147" i="1" s="1"/>
  <c r="DE146" i="1" a="1"/>
  <c r="DE146" i="1" s="1"/>
  <c r="CZ146" i="1" a="1"/>
  <c r="CZ146" i="1" s="1"/>
  <c r="CW146" i="1" a="1"/>
  <c r="CW146" i="1" s="1"/>
  <c r="CN146" i="1" a="1"/>
  <c r="CN146" i="1" s="1"/>
  <c r="CS146" i="1" s="1"/>
  <c r="DE145" i="1" a="1"/>
  <c r="DE145" i="1" s="1"/>
  <c r="CZ145" i="1" a="1"/>
  <c r="CZ145" i="1" s="1"/>
  <c r="CW145" i="1" a="1"/>
  <c r="CW145" i="1" s="1"/>
  <c r="CN145" i="1" a="1"/>
  <c r="CN145" i="1" s="1"/>
  <c r="CS145" i="1" s="1"/>
  <c r="DE144" i="1" a="1"/>
  <c r="DE144" i="1" s="1"/>
  <c r="CZ144" i="1" a="1"/>
  <c r="CZ144" i="1" s="1"/>
  <c r="CW144" i="1" a="1"/>
  <c r="CW144" i="1" s="1"/>
  <c r="CN144" i="1" a="1"/>
  <c r="CN144" i="1" s="1"/>
  <c r="CS144" i="1" s="1"/>
  <c r="DE143" i="1" a="1"/>
  <c r="DE143" i="1" s="1"/>
  <c r="CZ143" i="1" a="1"/>
  <c r="CZ143" i="1" s="1"/>
  <c r="CW143" i="1" a="1"/>
  <c r="CW143" i="1" s="1"/>
  <c r="CN143" i="1" a="1"/>
  <c r="CN143" i="1" s="1"/>
  <c r="CS143" i="1" s="1"/>
  <c r="DE142" i="1" a="1"/>
  <c r="DE142" i="1" s="1"/>
  <c r="CZ142" i="1" a="1"/>
  <c r="CZ142" i="1" s="1"/>
  <c r="CW142" i="1" a="1"/>
  <c r="CW142" i="1" s="1"/>
  <c r="CN142" i="1" a="1"/>
  <c r="CN142" i="1" s="1"/>
  <c r="CS142" i="1" s="1"/>
  <c r="DE141" i="1" a="1"/>
  <c r="DE141" i="1" s="1"/>
  <c r="CZ141" i="1" a="1"/>
  <c r="CZ141" i="1" s="1"/>
  <c r="CW141" i="1" a="1"/>
  <c r="CW141" i="1" s="1"/>
  <c r="CN141" i="1" a="1"/>
  <c r="CN141" i="1" s="1"/>
  <c r="CS141" i="1" s="1"/>
  <c r="DE140" i="1" a="1"/>
  <c r="DE140" i="1" s="1"/>
  <c r="CZ140" i="1" a="1"/>
  <c r="CZ140" i="1" s="1"/>
  <c r="CW140" i="1" a="1"/>
  <c r="CW140" i="1" s="1"/>
  <c r="CN140" i="1" a="1"/>
  <c r="CN140" i="1" s="1"/>
  <c r="CS140" i="1" s="1"/>
  <c r="DE139" i="1" a="1"/>
  <c r="DE139" i="1" s="1"/>
  <c r="CZ139" i="1" a="1"/>
  <c r="CZ139" i="1" s="1"/>
  <c r="CW139" i="1" a="1"/>
  <c r="CW139" i="1" s="1"/>
  <c r="CN139" i="1" a="1"/>
  <c r="CN139" i="1" s="1"/>
  <c r="CS139" i="1" s="1"/>
  <c r="DE138" i="1" a="1"/>
  <c r="DE138" i="1" s="1"/>
  <c r="CZ138" i="1" a="1"/>
  <c r="CZ138" i="1" s="1"/>
  <c r="CW138" i="1" a="1"/>
  <c r="CW138" i="1" s="1"/>
  <c r="CN138" i="1" a="1"/>
  <c r="CN138" i="1" s="1"/>
  <c r="CS138" i="1" s="1"/>
  <c r="DE137" i="1" a="1"/>
  <c r="DE137" i="1" s="1"/>
  <c r="CZ137" i="1" a="1"/>
  <c r="CZ137" i="1" s="1"/>
  <c r="CW137" i="1" a="1"/>
  <c r="CW137" i="1" s="1"/>
  <c r="CN137" i="1" a="1"/>
  <c r="CN137" i="1" s="1"/>
  <c r="CS137" i="1" s="1"/>
  <c r="DE136" i="1" a="1"/>
  <c r="DE136" i="1" s="1"/>
  <c r="CZ136" i="1" a="1"/>
  <c r="CZ136" i="1" s="1"/>
  <c r="CW136" i="1" a="1"/>
  <c r="CW136" i="1" s="1"/>
  <c r="CN136" i="1" a="1"/>
  <c r="CN136" i="1" s="1"/>
  <c r="CS136" i="1" s="1"/>
  <c r="DE135" i="1" a="1"/>
  <c r="DE135" i="1" s="1"/>
  <c r="CZ135" i="1" a="1"/>
  <c r="CZ135" i="1" s="1"/>
  <c r="CW135" i="1" a="1"/>
  <c r="CW135" i="1" s="1"/>
  <c r="CN135" i="1" a="1"/>
  <c r="CN135" i="1" s="1"/>
  <c r="CS135" i="1" s="1"/>
  <c r="DE134" i="1" a="1"/>
  <c r="DE134" i="1" s="1"/>
  <c r="CZ134" i="1" a="1"/>
  <c r="CZ134" i="1" s="1"/>
  <c r="CW134" i="1" a="1"/>
  <c r="CW134" i="1" s="1"/>
  <c r="CN134" i="1" a="1"/>
  <c r="CN134" i="1" s="1"/>
  <c r="CS134" i="1" s="1"/>
  <c r="DE133" i="1" a="1"/>
  <c r="DE133" i="1" s="1"/>
  <c r="CZ133" i="1" a="1"/>
  <c r="CZ133" i="1" s="1"/>
  <c r="CW133" i="1" a="1"/>
  <c r="CW133" i="1" s="1"/>
  <c r="CN133" i="1" a="1"/>
  <c r="CN133" i="1" s="1"/>
  <c r="CS133" i="1" s="1"/>
  <c r="DE132" i="1" a="1"/>
  <c r="DE132" i="1" s="1"/>
  <c r="CZ132" i="1" a="1"/>
  <c r="CZ132" i="1" s="1"/>
  <c r="CW132" i="1" a="1"/>
  <c r="CW132" i="1" s="1"/>
  <c r="CN132" i="1" a="1"/>
  <c r="CN132" i="1" s="1"/>
  <c r="CS132" i="1" s="1"/>
  <c r="DE131" i="1" a="1"/>
  <c r="DE131" i="1" s="1"/>
  <c r="CZ131" i="1" a="1"/>
  <c r="CZ131" i="1" s="1"/>
  <c r="CW131" i="1" a="1"/>
  <c r="CW131" i="1" s="1"/>
  <c r="CN131" i="1" a="1"/>
  <c r="CN131" i="1" s="1"/>
  <c r="CS131" i="1" s="1"/>
  <c r="DE130" i="1" a="1"/>
  <c r="DE130" i="1" s="1"/>
  <c r="CZ130" i="1" a="1"/>
  <c r="CZ130" i="1" s="1"/>
  <c r="CW130" i="1" a="1"/>
  <c r="CW130" i="1" s="1"/>
  <c r="CN130" i="1" a="1"/>
  <c r="CN130" i="1" s="1"/>
  <c r="CS130" i="1" s="1"/>
  <c r="DE129" i="1" a="1"/>
  <c r="DE129" i="1" s="1"/>
  <c r="CZ129" i="1" a="1"/>
  <c r="CZ129" i="1" s="1"/>
  <c r="CW129" i="1" a="1"/>
  <c r="CW129" i="1" s="1"/>
  <c r="CN129" i="1" a="1"/>
  <c r="CN129" i="1" s="1"/>
  <c r="CS129" i="1" s="1"/>
  <c r="DE128" i="1" a="1"/>
  <c r="DE128" i="1" s="1"/>
  <c r="CZ128" i="1" a="1"/>
  <c r="CZ128" i="1" s="1"/>
  <c r="CW128" i="1" a="1"/>
  <c r="CW128" i="1" s="1"/>
  <c r="CN128" i="1" a="1"/>
  <c r="CN128" i="1" s="1"/>
  <c r="CS128" i="1" s="1"/>
  <c r="DE127" i="1" a="1"/>
  <c r="DE127" i="1" s="1"/>
  <c r="CZ127" i="1" a="1"/>
  <c r="CZ127" i="1" s="1"/>
  <c r="CW127" i="1" a="1"/>
  <c r="CW127" i="1" s="1"/>
  <c r="CN127" i="1" a="1"/>
  <c r="CN127" i="1" s="1"/>
  <c r="CS127" i="1" s="1"/>
  <c r="DE126" i="1" a="1"/>
  <c r="DE126" i="1" s="1"/>
  <c r="CZ126" i="1" a="1"/>
  <c r="CZ126" i="1" s="1"/>
  <c r="CW126" i="1" a="1"/>
  <c r="CW126" i="1" s="1"/>
  <c r="CN126" i="1" a="1"/>
  <c r="CN126" i="1" s="1"/>
  <c r="CS126" i="1" s="1"/>
  <c r="DE125" i="1" a="1"/>
  <c r="DE125" i="1" s="1"/>
  <c r="CZ125" i="1" a="1"/>
  <c r="CZ125" i="1" s="1"/>
  <c r="CW125" i="1" a="1"/>
  <c r="CW125" i="1" s="1"/>
  <c r="CN125" i="1" a="1"/>
  <c r="CN125" i="1" s="1"/>
  <c r="CS125" i="1" s="1"/>
  <c r="DE124" i="1" a="1"/>
  <c r="DE124" i="1" s="1"/>
  <c r="CZ124" i="1" a="1"/>
  <c r="CZ124" i="1" s="1"/>
  <c r="CW124" i="1" a="1"/>
  <c r="CW124" i="1" s="1"/>
  <c r="CN124" i="1" a="1"/>
  <c r="CN124" i="1" s="1"/>
  <c r="CS124" i="1" s="1"/>
  <c r="DE123" i="1" a="1"/>
  <c r="DE123" i="1" s="1"/>
  <c r="CZ123" i="1" a="1"/>
  <c r="CZ123" i="1" s="1"/>
  <c r="CW123" i="1" a="1"/>
  <c r="CW123" i="1" s="1"/>
  <c r="CN123" i="1" a="1"/>
  <c r="CN123" i="1" s="1"/>
  <c r="CS123" i="1" s="1"/>
  <c r="DE122" i="1" a="1"/>
  <c r="DE122" i="1" s="1"/>
  <c r="CZ122" i="1" a="1"/>
  <c r="CZ122" i="1" s="1"/>
  <c r="CW122" i="1" a="1"/>
  <c r="CW122" i="1" s="1"/>
  <c r="CN122" i="1" a="1"/>
  <c r="CN122" i="1" s="1"/>
  <c r="CS122" i="1" s="1"/>
  <c r="DE121" i="1" a="1"/>
  <c r="DE121" i="1" s="1"/>
  <c r="CZ121" i="1" a="1"/>
  <c r="CZ121" i="1" s="1"/>
  <c r="CW121" i="1" a="1"/>
  <c r="CW121" i="1" s="1"/>
  <c r="CN121" i="1" a="1"/>
  <c r="CN121" i="1" s="1"/>
  <c r="CS121" i="1" s="1"/>
  <c r="DE120" i="1" a="1"/>
  <c r="DE120" i="1" s="1"/>
  <c r="CZ120" i="1" a="1"/>
  <c r="CZ120" i="1" s="1"/>
  <c r="CW120" i="1" a="1"/>
  <c r="CW120" i="1" s="1"/>
  <c r="CN120" i="1" a="1"/>
  <c r="CN120" i="1" s="1"/>
  <c r="CS120" i="1" s="1"/>
  <c r="DE119" i="1" a="1"/>
  <c r="DE119" i="1" s="1"/>
  <c r="CZ119" i="1" a="1"/>
  <c r="CZ119" i="1" s="1"/>
  <c r="CW119" i="1" a="1"/>
  <c r="CW119" i="1" s="1"/>
  <c r="CN119" i="1" a="1"/>
  <c r="CN119" i="1" s="1"/>
  <c r="CS119" i="1" s="1"/>
  <c r="DE118" i="1" a="1"/>
  <c r="DE118" i="1" s="1"/>
  <c r="CZ118" i="1" a="1"/>
  <c r="CZ118" i="1" s="1"/>
  <c r="CW118" i="1" a="1"/>
  <c r="CW118" i="1" s="1"/>
  <c r="CQ118" i="1"/>
  <c r="CO118" i="1" a="1"/>
  <c r="CO118" i="1" s="1"/>
  <c r="DE117" i="1" a="1"/>
  <c r="DE117" i="1" s="1"/>
  <c r="DC117" i="1" a="1"/>
  <c r="DC117" i="1" s="1"/>
  <c r="DA117" i="1" a="1"/>
  <c r="DA117" i="1" s="1"/>
  <c r="BP117" i="1" s="1"/>
  <c r="CY117" i="1" a="1"/>
  <c r="CY117" i="1" s="1"/>
  <c r="CW117" i="1" a="1"/>
  <c r="CW117" i="1" s="1"/>
  <c r="CQ117" i="1"/>
  <c r="CO117" i="1" a="1"/>
  <c r="CO117" i="1" s="1"/>
  <c r="DE116" i="1" a="1"/>
  <c r="DE116" i="1" s="1"/>
  <c r="DC116" i="1" a="1"/>
  <c r="DC116" i="1" s="1"/>
  <c r="DE115" i="1" a="1"/>
  <c r="DE115" i="1" s="1"/>
  <c r="CW115" i="1" a="1"/>
  <c r="CW115" i="1" s="1"/>
  <c r="W115" i="1" s="1"/>
  <c r="CY114" i="1" a="1"/>
  <c r="CY114" i="1" s="1"/>
  <c r="CO114" i="1" a="1"/>
  <c r="CO114" i="1" s="1"/>
  <c r="DA113" i="1" a="1"/>
  <c r="DA113" i="1" s="1"/>
  <c r="CQ113" i="1"/>
  <c r="DC112" i="1" a="1"/>
  <c r="DC112" i="1" s="1"/>
  <c r="DE111" i="1" a="1"/>
  <c r="DE111" i="1" s="1"/>
  <c r="CW111" i="1" a="1"/>
  <c r="CW111" i="1" s="1"/>
  <c r="CY110" i="1" a="1"/>
  <c r="CY110" i="1" s="1"/>
  <c r="AU110" i="1" s="1"/>
  <c r="CO110" i="1" a="1"/>
  <c r="CO110" i="1" s="1"/>
  <c r="DA109" i="1" a="1"/>
  <c r="DA109" i="1" s="1"/>
  <c r="CQ109" i="1"/>
  <c r="DC108" i="1" a="1"/>
  <c r="DC108" i="1" s="1"/>
  <c r="AJ108" i="1" s="1"/>
  <c r="DE107" i="1" a="1"/>
  <c r="DE107" i="1" s="1"/>
  <c r="CW107" i="1" a="1"/>
  <c r="CW107" i="1" s="1"/>
  <c r="CO106" i="1" a="1"/>
  <c r="CO106" i="1" s="1"/>
  <c r="DE105" i="1" a="1"/>
  <c r="DE105" i="1" s="1"/>
  <c r="BH105" i="1" s="1"/>
  <c r="DA105" i="1" a="1"/>
  <c r="DA105" i="1" s="1"/>
  <c r="CW105" i="1" a="1"/>
  <c r="CW105" i="1" s="1"/>
  <c r="CQ104" i="1"/>
  <c r="DC103" i="1" a="1"/>
  <c r="DC103" i="1" s="1"/>
  <c r="AJ103" i="1" s="1"/>
  <c r="CY103" i="1" a="1"/>
  <c r="CY103" i="1" s="1"/>
  <c r="CR103" i="1"/>
  <c r="CO102" i="1" a="1"/>
  <c r="CO102" i="1" s="1"/>
  <c r="DE101" i="1" a="1"/>
  <c r="DE101" i="1" s="1"/>
  <c r="BH101" i="1" s="1"/>
  <c r="CY101" i="1" a="1"/>
  <c r="CY101" i="1" s="1"/>
  <c r="CP101" i="1" a="1"/>
  <c r="CP101" i="1" s="1"/>
  <c r="DE100" i="1" a="1"/>
  <c r="DE100" i="1" s="1"/>
  <c r="DB100" i="1" a="1"/>
  <c r="DB100" i="1" s="1"/>
  <c r="X100" i="1" s="1"/>
  <c r="CW100" i="1" a="1"/>
  <c r="CW100" i="1" s="1"/>
  <c r="CQ100" i="1"/>
  <c r="CN100" i="1" a="1"/>
  <c r="CN100" i="1" s="1"/>
  <c r="DC99" i="1" a="1"/>
  <c r="DC99" i="1" s="1"/>
  <c r="AJ99" i="1" s="1"/>
  <c r="CZ99" i="1" a="1"/>
  <c r="CZ99" i="1" s="1"/>
  <c r="CR99" i="1"/>
  <c r="CO99" i="1" a="1"/>
  <c r="CO99" i="1" s="1"/>
  <c r="DF98" i="1" a="1"/>
  <c r="DF98" i="1" s="1"/>
  <c r="BQ98" i="1" s="1"/>
  <c r="DA98" i="1" a="1"/>
  <c r="DA98" i="1" s="1"/>
  <c r="CX98" i="1" a="1"/>
  <c r="CX98" i="1" s="1"/>
  <c r="DD97" i="1" a="1"/>
  <c r="DD97" i="1" s="1"/>
  <c r="CY97" i="1" a="1"/>
  <c r="CY97" i="1" s="1"/>
  <c r="AU97" i="1" s="1"/>
  <c r="CP97" i="1" a="1"/>
  <c r="CP97" i="1" s="1"/>
  <c r="DE96" i="1" a="1"/>
  <c r="DE96" i="1" s="1"/>
  <c r="DB96" i="1" a="1"/>
  <c r="DB96" i="1" s="1"/>
  <c r="CW96" i="1" a="1"/>
  <c r="CW96" i="1" s="1"/>
  <c r="W96" i="1" s="1"/>
  <c r="CQ96" i="1"/>
  <c r="CN96" i="1" a="1"/>
  <c r="CN96" i="1" s="1"/>
  <c r="DC95" i="1" a="1"/>
  <c r="DC95" i="1" s="1"/>
  <c r="CZ95" i="1" a="1"/>
  <c r="CZ95" i="1" s="1"/>
  <c r="BG95" i="1" s="1"/>
  <c r="CR95" i="1"/>
  <c r="CO95" i="1" a="1"/>
  <c r="CO95" i="1" s="1"/>
  <c r="DF94" i="1" a="1"/>
  <c r="DF94" i="1" s="1"/>
  <c r="DA94" i="1" a="1"/>
  <c r="DA94" i="1" s="1"/>
  <c r="BP94" i="1" s="1"/>
  <c r="CX94" i="1" a="1"/>
  <c r="CX94" i="1" s="1"/>
  <c r="DD93" i="1" a="1"/>
  <c r="DD93" i="1" s="1"/>
  <c r="CY93" i="1" a="1"/>
  <c r="CY93" i="1" s="1"/>
  <c r="CP93" i="1" a="1"/>
  <c r="CP93" i="1" s="1"/>
  <c r="DE92" i="1" a="1"/>
  <c r="DE92" i="1" s="1"/>
  <c r="DB92" i="1" a="1"/>
  <c r="DB92" i="1" s="1"/>
  <c r="CW92" i="1" a="1"/>
  <c r="CW92" i="1" s="1"/>
  <c r="CQ92" i="1"/>
  <c r="CN92" i="1" a="1"/>
  <c r="CN92" i="1" s="1"/>
  <c r="DC91" i="1" a="1"/>
  <c r="DC91" i="1" s="1"/>
  <c r="CZ91" i="1" a="1"/>
  <c r="CZ91" i="1" s="1"/>
  <c r="CR91" i="1"/>
  <c r="CO91" i="1" a="1"/>
  <c r="CO91" i="1" s="1"/>
  <c r="DF90" i="1" a="1"/>
  <c r="DF90" i="1" s="1"/>
  <c r="DA90" i="1" a="1"/>
  <c r="DA90" i="1" s="1"/>
  <c r="CX90" i="1" a="1"/>
  <c r="CX90" i="1" s="1"/>
  <c r="AI90" i="1" s="1"/>
  <c r="DD89" i="1" a="1"/>
  <c r="DD89" i="1" s="1"/>
  <c r="CY89" i="1" a="1"/>
  <c r="CY89" i="1" s="1"/>
  <c r="CP89" i="1" a="1"/>
  <c r="CP89" i="1" s="1"/>
  <c r="DE88" i="1" a="1"/>
  <c r="DE88" i="1" s="1"/>
  <c r="BH88" i="1" s="1"/>
  <c r="DB88" i="1" a="1"/>
  <c r="DB88" i="1" s="1"/>
  <c r="CW88" i="1" a="1"/>
  <c r="CW88" i="1" s="1"/>
  <c r="CQ88" i="1"/>
  <c r="CN88" i="1" a="1"/>
  <c r="CN88" i="1" s="1"/>
  <c r="DC87" i="1" a="1"/>
  <c r="DC87" i="1" s="1"/>
  <c r="CZ87" i="1" a="1"/>
  <c r="CZ87" i="1" s="1"/>
  <c r="CR87" i="1"/>
  <c r="CO87" i="1" a="1"/>
  <c r="CO87" i="1" s="1"/>
  <c r="DF86" i="1" a="1"/>
  <c r="DF86" i="1" s="1"/>
  <c r="DA86" i="1" a="1"/>
  <c r="DA86" i="1" s="1"/>
  <c r="CX86" i="1" a="1"/>
  <c r="CX86" i="1" s="1"/>
  <c r="DD85" i="1" a="1"/>
  <c r="DD85" i="1" s="1"/>
  <c r="AV85" i="1" s="1"/>
  <c r="CY85" i="1" a="1"/>
  <c r="CY85" i="1" s="1"/>
  <c r="CP85" i="1" a="1"/>
  <c r="CP85" i="1" s="1"/>
  <c r="DE84" i="1" a="1"/>
  <c r="DE84" i="1" s="1"/>
  <c r="DB84" i="1" a="1"/>
  <c r="DB84" i="1" s="1"/>
  <c r="X84" i="1" s="1"/>
  <c r="CW84" i="1" a="1"/>
  <c r="CW84" i="1" s="1"/>
  <c r="CQ84" i="1"/>
  <c r="CN84" i="1" a="1"/>
  <c r="CN84" i="1" s="1"/>
  <c r="DC83" i="1" a="1"/>
  <c r="DC83" i="1" s="1"/>
  <c r="AJ83" i="1" s="1"/>
  <c r="CZ83" i="1" a="1"/>
  <c r="CZ83" i="1" s="1"/>
  <c r="CR83" i="1"/>
  <c r="CO83" i="1" a="1"/>
  <c r="CO83" i="1" s="1"/>
  <c r="DF82" i="1" a="1"/>
  <c r="DF82" i="1" s="1"/>
  <c r="BQ82" i="1" s="1"/>
  <c r="DA82" i="1" a="1"/>
  <c r="DA82" i="1" s="1"/>
  <c r="CX82" i="1" a="1"/>
  <c r="CX82" i="1" s="1"/>
  <c r="DD81" i="1" a="1"/>
  <c r="DD81" i="1" s="1"/>
  <c r="CY81" i="1" a="1"/>
  <c r="CY81" i="1" s="1"/>
  <c r="AU81" i="1" s="1"/>
  <c r="CP81" i="1" a="1"/>
  <c r="CP81" i="1" s="1"/>
  <c r="DE80" i="1" a="1"/>
  <c r="DE80" i="1" s="1"/>
  <c r="DB80" i="1" a="1"/>
  <c r="DB80" i="1" s="1"/>
  <c r="CW80" i="1" a="1"/>
  <c r="CW80" i="1" s="1"/>
  <c r="W80" i="1" s="1"/>
  <c r="CQ80" i="1"/>
  <c r="CN80" i="1" a="1"/>
  <c r="CN80" i="1" s="1"/>
  <c r="DC79" i="1" a="1"/>
  <c r="DC79" i="1" s="1"/>
  <c r="CZ79" i="1" a="1"/>
  <c r="CZ79" i="1" s="1"/>
  <c r="BG79" i="1" s="1"/>
  <c r="CR79" i="1"/>
  <c r="CO79" i="1" a="1"/>
  <c r="CO79" i="1" s="1"/>
  <c r="DF78" i="1" a="1"/>
  <c r="DF78" i="1" s="1"/>
  <c r="DA78" i="1" a="1"/>
  <c r="DA78" i="1" s="1"/>
  <c r="CX78" i="1" a="1"/>
  <c r="CX78" i="1" s="1"/>
  <c r="DD77" i="1" a="1"/>
  <c r="DD77" i="1" s="1"/>
  <c r="CY77" i="1" a="1"/>
  <c r="CY77" i="1" s="1"/>
  <c r="CP77" i="1" a="1"/>
  <c r="CP77" i="1" s="1"/>
  <c r="DE76" i="1" a="1"/>
  <c r="DE76" i="1" s="1"/>
  <c r="DB76" i="1" a="1"/>
  <c r="DB76" i="1" s="1"/>
  <c r="CW76" i="1" a="1"/>
  <c r="CW76" i="1" s="1"/>
  <c r="CQ76" i="1"/>
  <c r="CN76" i="1" a="1"/>
  <c r="CN76" i="1" s="1"/>
  <c r="DC75" i="1" a="1"/>
  <c r="DC75" i="1" s="1"/>
  <c r="CZ75" i="1" a="1"/>
  <c r="CZ75" i="1" s="1"/>
  <c r="CR75" i="1"/>
  <c r="CO75" i="1" a="1"/>
  <c r="CO75" i="1" s="1"/>
  <c r="DF74" i="1" a="1"/>
  <c r="DF74" i="1" s="1"/>
  <c r="DA74" i="1" a="1"/>
  <c r="DA74" i="1" s="1"/>
  <c r="CX74" i="1" a="1"/>
  <c r="CX74" i="1" s="1"/>
  <c r="AI74" i="1" s="1"/>
  <c r="DD73" i="1" a="1"/>
  <c r="DD73" i="1" s="1"/>
  <c r="CY73" i="1" a="1"/>
  <c r="CY73" i="1" s="1"/>
  <c r="CP73" i="1" a="1"/>
  <c r="CP73" i="1" s="1"/>
  <c r="DE72" i="1" a="1"/>
  <c r="DE72" i="1" s="1"/>
  <c r="BH72" i="1" s="1"/>
  <c r="DB72" i="1" a="1"/>
  <c r="DB72" i="1" s="1"/>
  <c r="CW72" i="1" a="1"/>
  <c r="CW72" i="1" s="1"/>
  <c r="CQ72" i="1"/>
  <c r="CN72" i="1" a="1"/>
  <c r="CN72" i="1" s="1"/>
  <c r="DC71" i="1" a="1"/>
  <c r="DC71" i="1" s="1"/>
  <c r="CZ71" i="1" a="1"/>
  <c r="CZ71" i="1" s="1"/>
  <c r="CR71" i="1"/>
  <c r="CO71" i="1" a="1"/>
  <c r="CO71" i="1" s="1"/>
  <c r="DF70" i="1" a="1"/>
  <c r="DF70" i="1" s="1"/>
  <c r="DA70" i="1" a="1"/>
  <c r="DA70" i="1" s="1"/>
  <c r="CX70" i="1" a="1"/>
  <c r="CX70" i="1" s="1"/>
  <c r="DD69" i="1" a="1"/>
  <c r="DD69" i="1" s="1"/>
  <c r="AV69" i="1" s="1"/>
  <c r="CY69" i="1" a="1"/>
  <c r="CY69" i="1" s="1"/>
  <c r="CP69" i="1" a="1"/>
  <c r="CP69" i="1" s="1"/>
  <c r="DE68" i="1" a="1"/>
  <c r="DE68" i="1" s="1"/>
  <c r="DB68" i="1" a="1"/>
  <c r="DB68" i="1" s="1"/>
  <c r="CW68" i="1" a="1"/>
  <c r="CW68" i="1" s="1"/>
  <c r="CQ68" i="1"/>
  <c r="CN68" i="1" a="1"/>
  <c r="CN68" i="1" s="1"/>
  <c r="DC67" i="1" a="1"/>
  <c r="DC67" i="1" s="1"/>
  <c r="AJ67" i="1" s="1"/>
  <c r="CZ67" i="1" a="1"/>
  <c r="CZ67" i="1" s="1"/>
  <c r="CR67" i="1"/>
  <c r="CO67" i="1" a="1"/>
  <c r="CO67" i="1" s="1"/>
  <c r="DF66" i="1" a="1"/>
  <c r="DF66" i="1" s="1"/>
  <c r="BQ66" i="1" s="1"/>
  <c r="DA66" i="1" a="1"/>
  <c r="DA66" i="1" s="1"/>
  <c r="CX66" i="1" a="1"/>
  <c r="CX66" i="1" s="1"/>
  <c r="DD65" i="1" a="1"/>
  <c r="DD65" i="1" s="1"/>
  <c r="CY65" i="1" a="1"/>
  <c r="CY65" i="1" s="1"/>
  <c r="AU65" i="1" s="1"/>
  <c r="CP65" i="1" a="1"/>
  <c r="CP65" i="1" s="1"/>
  <c r="DE64" i="1" a="1"/>
  <c r="DE64" i="1" s="1"/>
  <c r="DB64" i="1" a="1"/>
  <c r="DB64" i="1" s="1"/>
  <c r="CW64" i="1" a="1"/>
  <c r="CW64" i="1" s="1"/>
  <c r="W64" i="1" s="1"/>
  <c r="CQ64" i="1"/>
  <c r="CN64" i="1" a="1"/>
  <c r="CN64" i="1" s="1"/>
  <c r="CR63" i="1"/>
  <c r="CR62" i="1"/>
  <c r="CR61" i="1"/>
  <c r="CR60" i="1"/>
  <c r="CR59" i="1"/>
  <c r="CR58" i="1"/>
  <c r="CR57" i="1"/>
  <c r="CR56" i="1"/>
  <c r="CR55" i="1"/>
  <c r="CR54" i="1"/>
  <c r="CR53" i="1"/>
  <c r="CR52" i="1"/>
  <c r="CR51" i="1"/>
  <c r="CR50" i="1"/>
  <c r="CR49" i="1"/>
  <c r="CR48" i="1"/>
  <c r="CR47" i="1"/>
  <c r="CR46" i="1"/>
  <c r="CR45" i="1"/>
  <c r="CR44" i="1"/>
  <c r="CR43" i="1"/>
  <c r="CR42" i="1"/>
  <c r="CR41" i="1"/>
  <c r="CR40" i="1"/>
  <c r="CR39" i="1"/>
  <c r="CR38" i="1"/>
  <c r="CR37" i="1"/>
  <c r="CR36" i="1"/>
  <c r="CR35" i="1"/>
  <c r="CR34" i="1"/>
  <c r="CR33" i="1"/>
  <c r="CR32" i="1"/>
  <c r="CR31" i="1"/>
  <c r="CR30" i="1"/>
  <c r="CR29" i="1"/>
  <c r="CR28" i="1"/>
  <c r="CR27" i="1"/>
  <c r="CR26" i="1"/>
  <c r="CR25" i="1"/>
  <c r="CR24" i="1"/>
  <c r="CR23" i="1"/>
  <c r="CR22" i="1"/>
  <c r="CR21" i="1"/>
  <c r="CR20" i="1"/>
  <c r="CR19" i="1"/>
  <c r="CR18" i="1"/>
  <c r="CR17" i="1"/>
  <c r="CR16" i="1"/>
  <c r="CR15" i="1"/>
  <c r="CR14" i="1"/>
  <c r="CR13" i="1"/>
  <c r="CR12" i="1"/>
  <c r="CR11" i="1"/>
  <c r="CR10" i="1"/>
  <c r="CR9" i="1"/>
  <c r="DA39" i="1" a="1"/>
  <c r="DA39" i="1" s="1"/>
  <c r="DC36" i="1" a="1"/>
  <c r="DC36" i="1" s="1"/>
  <c r="CW36" i="1" a="1"/>
  <c r="CW36" i="1" s="1"/>
  <c r="W36" i="1" s="1"/>
  <c r="CO36" i="1" a="1"/>
  <c r="CO36" i="1" s="1"/>
  <c r="DE35" i="1" a="1"/>
  <c r="DE35" i="1" s="1"/>
  <c r="DA35" i="1" a="1"/>
  <c r="DA35" i="1" s="1"/>
  <c r="CW35" i="1" a="1"/>
  <c r="CW35" i="1" s="1"/>
  <c r="DE34" i="1" a="1"/>
  <c r="DE34" i="1" s="1"/>
  <c r="DA34" i="1" a="1"/>
  <c r="DA34" i="1" s="1"/>
  <c r="CW34" i="1" a="1"/>
  <c r="CW34" i="1" s="1"/>
  <c r="DC33" i="1" a="1"/>
  <c r="DC33" i="1" s="1"/>
  <c r="AJ33" i="1" s="1"/>
  <c r="CY33" i="1" a="1"/>
  <c r="CY33" i="1" s="1"/>
  <c r="CQ33" i="1"/>
  <c r="CO33" i="1" a="1"/>
  <c r="CO33" i="1" s="1"/>
  <c r="DE32" i="1" a="1"/>
  <c r="DE32" i="1" s="1"/>
  <c r="BH32" i="1" s="1"/>
  <c r="DA32" i="1" a="1"/>
  <c r="DA32" i="1" s="1"/>
  <c r="CW32" i="1" a="1"/>
  <c r="CW32" i="1" s="1"/>
  <c r="DE31" i="1" a="1"/>
  <c r="DE31" i="1" s="1"/>
  <c r="DA31" i="1" a="1"/>
  <c r="DA31" i="1" s="1"/>
  <c r="BP31" i="1" s="1"/>
  <c r="CW31" i="1" a="1"/>
  <c r="CW31" i="1" s="1"/>
  <c r="DC30" i="1" a="1"/>
  <c r="DC30" i="1" s="1"/>
  <c r="CY30" i="1" a="1"/>
  <c r="CY30" i="1" s="1"/>
  <c r="CQ30" i="1"/>
  <c r="CO30" i="1" a="1"/>
  <c r="CO30" i="1" s="1"/>
  <c r="DE29" i="1" a="1"/>
  <c r="DE29" i="1" s="1"/>
  <c r="DA29" i="1" a="1"/>
  <c r="DA29" i="1" s="1"/>
  <c r="CW27" i="1" a="1"/>
  <c r="CW27" i="1" s="1"/>
  <c r="W27" i="1" s="1"/>
  <c r="DC26" i="1" a="1"/>
  <c r="DC26" i="1" s="1"/>
  <c r="CY26" i="1" a="1"/>
  <c r="CY26" i="1" s="1"/>
  <c r="CQ26" i="1"/>
  <c r="CO26" i="1" a="1"/>
  <c r="CO26" i="1" s="1"/>
  <c r="DE25" i="1" a="1"/>
  <c r="DE25" i="1" s="1"/>
  <c r="DA25" i="1" a="1"/>
  <c r="DA25" i="1" s="1"/>
  <c r="CW25" i="1" a="1"/>
  <c r="CW25" i="1" s="1"/>
  <c r="DE24" i="1" a="1"/>
  <c r="DE24" i="1" s="1"/>
  <c r="BH24" i="1" s="1"/>
  <c r="DA24" i="1" a="1"/>
  <c r="DA24" i="1" s="1"/>
  <c r="CW24" i="1" a="1"/>
  <c r="CW24" i="1" s="1"/>
  <c r="DE23" i="1" a="1"/>
  <c r="DE23" i="1" s="1"/>
  <c r="DA23" i="1" a="1"/>
  <c r="DA23" i="1" s="1"/>
  <c r="BP23" i="1" s="1"/>
  <c r="CW23" i="1" a="1"/>
  <c r="CW23" i="1" s="1"/>
  <c r="DC22" i="1" a="1"/>
  <c r="DC22" i="1" s="1"/>
  <c r="DA22" i="1" a="1"/>
  <c r="DA22" i="1" s="1"/>
  <c r="CW22" i="1" a="1"/>
  <c r="CW22" i="1" s="1"/>
  <c r="W22" i="1" s="1"/>
  <c r="DE21" i="1" a="1"/>
  <c r="DE21" i="1" s="1"/>
  <c r="DA21" i="1" a="1"/>
  <c r="DA21" i="1" s="1"/>
  <c r="CW21" i="1" a="1"/>
  <c r="CW21" i="1" s="1"/>
  <c r="DC20" i="1" a="1"/>
  <c r="DC20" i="1" s="1"/>
  <c r="DA20" i="1" a="1"/>
  <c r="DA20" i="1" s="1"/>
  <c r="CW20" i="1" a="1"/>
  <c r="CW20" i="1" s="1"/>
  <c r="DC19" i="1" a="1"/>
  <c r="DC19" i="1" s="1"/>
  <c r="DA19" i="1" a="1"/>
  <c r="DA19" i="1" s="1"/>
  <c r="BP19" i="1" s="1"/>
  <c r="CW19" i="1" a="1"/>
  <c r="CW19" i="1" s="1"/>
  <c r="DC18" i="1" a="1"/>
  <c r="DC18" i="1" s="1"/>
  <c r="DA18" i="1" a="1"/>
  <c r="DA18" i="1" s="1"/>
  <c r="CW18" i="1" a="1"/>
  <c r="CW18" i="1" s="1"/>
  <c r="W18" i="1" s="1"/>
  <c r="DE17" i="1" a="1"/>
  <c r="DE17" i="1" s="1"/>
  <c r="DA17" i="1" a="1"/>
  <c r="DA17" i="1" s="1"/>
  <c r="CW17" i="1" a="1"/>
  <c r="CW17" i="1" s="1"/>
  <c r="DE16" i="1" a="1"/>
  <c r="DE16" i="1" s="1"/>
  <c r="BH16" i="1" s="1"/>
  <c r="DA16" i="1" a="1"/>
  <c r="DA16" i="1" s="1"/>
  <c r="CW16" i="1" a="1"/>
  <c r="CW16" i="1" s="1"/>
  <c r="DE15" i="1" a="1"/>
  <c r="DE15" i="1" s="1"/>
  <c r="CY15" i="1" a="1"/>
  <c r="CY15" i="1" s="1"/>
  <c r="AU15" i="1" s="1"/>
  <c r="CQ15" i="1"/>
  <c r="CO15" i="1" a="1"/>
  <c r="CO15" i="1" s="1"/>
  <c r="DC14" i="1" a="1"/>
  <c r="DC14" i="1" s="1"/>
  <c r="CY14" i="1" a="1"/>
  <c r="CY14" i="1" s="1"/>
  <c r="AU14" i="1" s="1"/>
  <c r="CQ14" i="1"/>
  <c r="CO14" i="1" a="1"/>
  <c r="CO14" i="1" s="1"/>
  <c r="DC13" i="1" a="1"/>
  <c r="DC13" i="1" s="1"/>
  <c r="CY13" i="1" a="1"/>
  <c r="CY13" i="1" s="1"/>
  <c r="AU13" i="1" s="1"/>
  <c r="CQ13" i="1"/>
  <c r="CO13" i="1" a="1"/>
  <c r="CO13" i="1" s="1"/>
  <c r="DC12" i="1" a="1"/>
  <c r="DC12" i="1" s="1"/>
  <c r="CY12" i="1" a="1"/>
  <c r="CY12" i="1" s="1"/>
  <c r="AU12" i="1" s="1"/>
  <c r="CO12" i="1" a="1"/>
  <c r="CO12" i="1" s="1"/>
  <c r="DE11" i="1" a="1"/>
  <c r="DE11" i="1" s="1"/>
  <c r="CY11" i="1" a="1"/>
  <c r="CY11" i="1" s="1"/>
  <c r="CQ11" i="1"/>
  <c r="CO11" i="1" a="1"/>
  <c r="CO11" i="1" s="1"/>
  <c r="DC10" i="1" a="1"/>
  <c r="DC10" i="1" s="1"/>
  <c r="CW10" i="1" a="1"/>
  <c r="CW10" i="1" s="1"/>
  <c r="DE9" i="1" a="1"/>
  <c r="DE9" i="1" s="1"/>
  <c r="BH9" i="1" s="1"/>
  <c r="CY9" i="1" a="1"/>
  <c r="CY9" i="1" s="1"/>
  <c r="CO9" i="1" a="1"/>
  <c r="CO9" i="1" s="1"/>
  <c r="DA116" i="1" a="1"/>
  <c r="DA116" i="1" s="1"/>
  <c r="CQ116" i="1"/>
  <c r="DC115" i="1" a="1"/>
  <c r="DC115" i="1" s="1"/>
  <c r="DE114" i="1" a="1"/>
  <c r="DE114" i="1" s="1"/>
  <c r="CW114" i="1" a="1"/>
  <c r="CW114" i="1" s="1"/>
  <c r="CY113" i="1" a="1"/>
  <c r="CY113" i="1" s="1"/>
  <c r="CO113" i="1" a="1"/>
  <c r="CO113" i="1" s="1"/>
  <c r="DA112" i="1" a="1"/>
  <c r="DA112" i="1" s="1"/>
  <c r="CQ112" i="1"/>
  <c r="DC111" i="1" a="1"/>
  <c r="DC111" i="1" s="1"/>
  <c r="AJ111" i="1" s="1"/>
  <c r="DE110" i="1" a="1"/>
  <c r="DE110" i="1" s="1"/>
  <c r="CW110" i="1" a="1"/>
  <c r="CW110" i="1" s="1"/>
  <c r="CY109" i="1" a="1"/>
  <c r="CY109" i="1" s="1"/>
  <c r="CO109" i="1" a="1"/>
  <c r="CO109" i="1" s="1"/>
  <c r="DA108" i="1" a="1"/>
  <c r="DA108" i="1" s="1"/>
  <c r="CQ108" i="1"/>
  <c r="DC107" i="1" a="1"/>
  <c r="DC107" i="1" s="1"/>
  <c r="DC106" i="1" a="1"/>
  <c r="DC106" i="1" s="1"/>
  <c r="AJ106" i="1" s="1"/>
  <c r="CY106" i="1" a="1"/>
  <c r="CY106" i="1" s="1"/>
  <c r="CR106" i="1"/>
  <c r="CO105" i="1" a="1"/>
  <c r="CO105" i="1" s="1"/>
  <c r="DE104" i="1" a="1"/>
  <c r="DE104" i="1" s="1"/>
  <c r="BH104" i="1" s="1"/>
  <c r="DA104" i="1" a="1"/>
  <c r="DA104" i="1" s="1"/>
  <c r="CW104" i="1" a="1"/>
  <c r="CW104" i="1" s="1"/>
  <c r="CQ103" i="1"/>
  <c r="DC102" i="1" a="1"/>
  <c r="DC102" i="1" s="1"/>
  <c r="AJ102" i="1" s="1"/>
  <c r="CY102" i="1" a="1"/>
  <c r="CY102" i="1" s="1"/>
  <c r="CR102" i="1"/>
  <c r="DA101" i="1" a="1"/>
  <c r="DA101" i="1" s="1"/>
  <c r="CX101" i="1" a="1"/>
  <c r="CX101" i="1" s="1"/>
  <c r="AI101" i="1" s="1"/>
  <c r="DD100" i="1" a="1"/>
  <c r="DD100" i="1" s="1"/>
  <c r="CY100" i="1" a="1"/>
  <c r="CY100" i="1" s="1"/>
  <c r="CP100" i="1" a="1"/>
  <c r="CP100" i="1" s="1"/>
  <c r="DE99" i="1" a="1"/>
  <c r="DE99" i="1" s="1"/>
  <c r="BH99" i="1" s="1"/>
  <c r="DB99" i="1" a="1"/>
  <c r="DB99" i="1" s="1"/>
  <c r="CW99" i="1" a="1"/>
  <c r="CW99" i="1" s="1"/>
  <c r="CQ99" i="1"/>
  <c r="CN99" i="1" a="1"/>
  <c r="CN99" i="1" s="1"/>
  <c r="CS99" i="1" s="1"/>
  <c r="DC98" i="1" a="1"/>
  <c r="DC98" i="1" s="1"/>
  <c r="CZ98" i="1" a="1"/>
  <c r="CZ98" i="1" s="1"/>
  <c r="CR98" i="1"/>
  <c r="CO98" i="1" a="1"/>
  <c r="CO98" i="1" s="1"/>
  <c r="DF97" i="1" a="1"/>
  <c r="DF97" i="1" s="1"/>
  <c r="DA97" i="1" a="1"/>
  <c r="DA97" i="1" s="1"/>
  <c r="CX97" i="1" a="1"/>
  <c r="CX97" i="1" s="1"/>
  <c r="DD96" i="1" a="1"/>
  <c r="DD96" i="1" s="1"/>
  <c r="AV96" i="1" s="1"/>
  <c r="CY96" i="1" a="1"/>
  <c r="CY96" i="1" s="1"/>
  <c r="CP96" i="1" a="1"/>
  <c r="CP96" i="1" s="1"/>
  <c r="DE95" i="1" a="1"/>
  <c r="DE95" i="1" s="1"/>
  <c r="DB95" i="1" a="1"/>
  <c r="DB95" i="1" s="1"/>
  <c r="X95" i="1" s="1"/>
  <c r="CW95" i="1" a="1"/>
  <c r="CW95" i="1" s="1"/>
  <c r="CQ95" i="1"/>
  <c r="CN95" i="1" a="1"/>
  <c r="CN95" i="1" s="1"/>
  <c r="DC94" i="1" a="1"/>
  <c r="DC94" i="1" s="1"/>
  <c r="AJ94" i="1" s="1"/>
  <c r="CZ94" i="1" a="1"/>
  <c r="CZ94" i="1" s="1"/>
  <c r="CR94" i="1"/>
  <c r="CO94" i="1" a="1"/>
  <c r="CO94" i="1" s="1"/>
  <c r="DF93" i="1" a="1"/>
  <c r="DF93" i="1" s="1"/>
  <c r="BQ93" i="1" s="1"/>
  <c r="DA93" i="1" a="1"/>
  <c r="DA93" i="1" s="1"/>
  <c r="CX93" i="1" a="1"/>
  <c r="CX93" i="1" s="1"/>
  <c r="DD92" i="1" a="1"/>
  <c r="DD92" i="1" s="1"/>
  <c r="CY92" i="1" a="1"/>
  <c r="CY92" i="1" s="1"/>
  <c r="AU92" i="1" s="1"/>
  <c r="CP92" i="1" a="1"/>
  <c r="CP92" i="1" s="1"/>
  <c r="DE91" i="1" a="1"/>
  <c r="DE91" i="1" s="1"/>
  <c r="DB91" i="1" a="1"/>
  <c r="DB91" i="1" s="1"/>
  <c r="CW91" i="1" a="1"/>
  <c r="CW91" i="1" s="1"/>
  <c r="W91" i="1" s="1"/>
  <c r="CQ91" i="1"/>
  <c r="CN91" i="1" a="1"/>
  <c r="CN91" i="1" s="1"/>
  <c r="DC90" i="1" a="1"/>
  <c r="DC90" i="1" s="1"/>
  <c r="CZ90" i="1" a="1"/>
  <c r="CZ90" i="1" s="1"/>
  <c r="CR90" i="1"/>
  <c r="CO90" i="1" a="1"/>
  <c r="CO90" i="1" s="1"/>
  <c r="DF89" i="1" a="1"/>
  <c r="DF89" i="1" s="1"/>
  <c r="DA89" i="1" a="1"/>
  <c r="DA89" i="1" s="1"/>
  <c r="BP89" i="1" s="1"/>
  <c r="CX89" i="1" a="1"/>
  <c r="CX89" i="1" s="1"/>
  <c r="DD88" i="1" a="1"/>
  <c r="DD88" i="1" s="1"/>
  <c r="CY88" i="1" a="1"/>
  <c r="CY88" i="1" s="1"/>
  <c r="CP88" i="1" a="1"/>
  <c r="CP88" i="1" s="1"/>
  <c r="DE87" i="1" a="1"/>
  <c r="DE87" i="1" s="1"/>
  <c r="DB87" i="1" a="1"/>
  <c r="DB87" i="1" s="1"/>
  <c r="CW87" i="1" a="1"/>
  <c r="CW87" i="1" s="1"/>
  <c r="CQ87" i="1"/>
  <c r="CN87" i="1" a="1"/>
  <c r="CN87" i="1" s="1"/>
  <c r="DC86" i="1" a="1"/>
  <c r="DC86" i="1" s="1"/>
  <c r="CZ86" i="1" a="1"/>
  <c r="CZ86" i="1" s="1"/>
  <c r="CR86" i="1"/>
  <c r="CO86" i="1" a="1"/>
  <c r="CO86" i="1" s="1"/>
  <c r="DF85" i="1" a="1"/>
  <c r="DF85" i="1" s="1"/>
  <c r="DA85" i="1" a="1"/>
  <c r="DA85" i="1" s="1"/>
  <c r="CX85" i="1" a="1"/>
  <c r="CX85" i="1" s="1"/>
  <c r="AI85" i="1" s="1"/>
  <c r="DD84" i="1" a="1"/>
  <c r="DD84" i="1" s="1"/>
  <c r="CY84" i="1" a="1"/>
  <c r="CY84" i="1" s="1"/>
  <c r="CP84" i="1" a="1"/>
  <c r="CP84" i="1" s="1"/>
  <c r="DE83" i="1" a="1"/>
  <c r="DE83" i="1" s="1"/>
  <c r="BH83" i="1" s="1"/>
  <c r="DB83" i="1" a="1"/>
  <c r="DB83" i="1" s="1"/>
  <c r="CW83" i="1" a="1"/>
  <c r="CW83" i="1" s="1"/>
  <c r="CQ83" i="1"/>
  <c r="CN83" i="1" a="1"/>
  <c r="CN83" i="1" s="1"/>
  <c r="CS83" i="1" s="1"/>
  <c r="DC82" i="1" a="1"/>
  <c r="DC82" i="1" s="1"/>
  <c r="CZ82" i="1" a="1"/>
  <c r="CZ82" i="1" s="1"/>
  <c r="CR82" i="1"/>
  <c r="CO82" i="1" a="1"/>
  <c r="CO82" i="1" s="1"/>
  <c r="DF81" i="1" a="1"/>
  <c r="DF81" i="1" s="1"/>
  <c r="DA81" i="1" a="1"/>
  <c r="DA81" i="1" s="1"/>
  <c r="CX81" i="1" a="1"/>
  <c r="CX81" i="1" s="1"/>
  <c r="DD80" i="1" a="1"/>
  <c r="DD80" i="1" s="1"/>
  <c r="AV80" i="1" s="1"/>
  <c r="CY80" i="1" a="1"/>
  <c r="CY80" i="1" s="1"/>
  <c r="CP80" i="1" a="1"/>
  <c r="CP80" i="1" s="1"/>
  <c r="DE79" i="1" a="1"/>
  <c r="DE79" i="1" s="1"/>
  <c r="DB79" i="1" a="1"/>
  <c r="DB79" i="1" s="1"/>
  <c r="CW79" i="1" a="1"/>
  <c r="CW79" i="1" s="1"/>
  <c r="CQ79" i="1"/>
  <c r="CN79" i="1" a="1"/>
  <c r="CN79" i="1" s="1"/>
  <c r="DC78" i="1" a="1"/>
  <c r="DC78" i="1" s="1"/>
  <c r="AJ78" i="1" s="1"/>
  <c r="CZ78" i="1" a="1"/>
  <c r="CZ78" i="1" s="1"/>
  <c r="CR78" i="1"/>
  <c r="CO78" i="1" a="1"/>
  <c r="CO78" i="1" s="1"/>
  <c r="DF77" i="1" a="1"/>
  <c r="DF77" i="1" s="1"/>
  <c r="BQ77" i="1" s="1"/>
  <c r="DA77" i="1" a="1"/>
  <c r="DA77" i="1" s="1"/>
  <c r="CX77" i="1" a="1"/>
  <c r="CX77" i="1" s="1"/>
  <c r="DD76" i="1" a="1"/>
  <c r="DD76" i="1" s="1"/>
  <c r="CY76" i="1" a="1"/>
  <c r="CY76" i="1" s="1"/>
  <c r="AU76" i="1" s="1"/>
  <c r="CP76" i="1" a="1"/>
  <c r="CP76" i="1" s="1"/>
  <c r="DE75" i="1" a="1"/>
  <c r="DE75" i="1" s="1"/>
  <c r="DB75" i="1" a="1"/>
  <c r="DB75" i="1" s="1"/>
  <c r="CW75" i="1" a="1"/>
  <c r="CW75" i="1" s="1"/>
  <c r="W75" i="1" s="1"/>
  <c r="CQ75" i="1"/>
  <c r="CN75" i="1" a="1"/>
  <c r="CN75" i="1" s="1"/>
  <c r="DC74" i="1" a="1"/>
  <c r="DC74" i="1" s="1"/>
  <c r="CZ74" i="1" a="1"/>
  <c r="CZ74" i="1" s="1"/>
  <c r="BG74" i="1" s="1"/>
  <c r="CR74" i="1"/>
  <c r="CO74" i="1" a="1"/>
  <c r="CO74" i="1" s="1"/>
  <c r="DF73" i="1" a="1"/>
  <c r="DF73" i="1" s="1"/>
  <c r="DA73" i="1" a="1"/>
  <c r="DA73" i="1" s="1"/>
  <c r="BP73" i="1" s="1"/>
  <c r="CX73" i="1" a="1"/>
  <c r="CX73" i="1" s="1"/>
  <c r="DD72" i="1" a="1"/>
  <c r="DD72" i="1" s="1"/>
  <c r="CY72" i="1" a="1"/>
  <c r="CY72" i="1" s="1"/>
  <c r="CP72" i="1" a="1"/>
  <c r="CP72" i="1" s="1"/>
  <c r="DE71" i="1" a="1"/>
  <c r="DE71" i="1" s="1"/>
  <c r="DB71" i="1" a="1"/>
  <c r="DB71" i="1" s="1"/>
  <c r="CW71" i="1" a="1"/>
  <c r="CW71" i="1" s="1"/>
  <c r="CQ71" i="1"/>
  <c r="CN71" i="1" a="1"/>
  <c r="CN71" i="1" s="1"/>
  <c r="DC70" i="1" a="1"/>
  <c r="DC70" i="1" s="1"/>
  <c r="CZ70" i="1" a="1"/>
  <c r="CZ70" i="1" s="1"/>
  <c r="CR70" i="1"/>
  <c r="CO70" i="1" a="1"/>
  <c r="CO70" i="1" s="1"/>
  <c r="DF69" i="1" a="1"/>
  <c r="DF69" i="1" s="1"/>
  <c r="DA69" i="1" a="1"/>
  <c r="DA69" i="1" s="1"/>
  <c r="CX69" i="1" a="1"/>
  <c r="CX69" i="1" s="1"/>
  <c r="DD68" i="1" a="1"/>
  <c r="DD68" i="1" s="1"/>
  <c r="CY68" i="1" a="1"/>
  <c r="CY68" i="1" s="1"/>
  <c r="CP68" i="1" a="1"/>
  <c r="CP68" i="1" s="1"/>
  <c r="DE67" i="1" a="1"/>
  <c r="DE67" i="1" s="1"/>
  <c r="BH67" i="1" s="1"/>
  <c r="DB67" i="1" a="1"/>
  <c r="DB67" i="1" s="1"/>
  <c r="CW67" i="1" a="1"/>
  <c r="CW67" i="1" s="1"/>
  <c r="CQ67" i="1"/>
  <c r="CN67" i="1" a="1"/>
  <c r="CN67" i="1" s="1"/>
  <c r="CS67" i="1" s="1"/>
  <c r="DC66" i="1" a="1"/>
  <c r="DC66" i="1" s="1"/>
  <c r="CZ66" i="1" a="1"/>
  <c r="CZ66" i="1" s="1"/>
  <c r="CR66" i="1"/>
  <c r="CO66" i="1" a="1"/>
  <c r="CO66" i="1" s="1"/>
  <c r="DF65" i="1" a="1"/>
  <c r="DF65" i="1" s="1"/>
  <c r="DA65" i="1" a="1"/>
  <c r="DA65" i="1" s="1"/>
  <c r="CX65" i="1" a="1"/>
  <c r="CX65" i="1" s="1"/>
  <c r="DD64" i="1" a="1"/>
  <c r="DD64" i="1" s="1"/>
  <c r="AV64" i="1" s="1"/>
  <c r="CY64" i="1" a="1"/>
  <c r="CY64" i="1" s="1"/>
  <c r="CP64" i="1" a="1"/>
  <c r="CP64" i="1" s="1"/>
  <c r="DE63" i="1" a="1"/>
  <c r="DE63" i="1" s="1"/>
  <c r="DC63" i="1" a="1"/>
  <c r="DC63" i="1" s="1"/>
  <c r="DA63" i="1" a="1"/>
  <c r="DA63" i="1" s="1"/>
  <c r="CY63" i="1" a="1"/>
  <c r="CY63" i="1" s="1"/>
  <c r="CW63" i="1" a="1"/>
  <c r="CW63" i="1" s="1"/>
  <c r="CQ63" i="1"/>
  <c r="CO63" i="1" a="1"/>
  <c r="CO63" i="1" s="1"/>
  <c r="DE62" i="1" a="1"/>
  <c r="DE62" i="1" s="1"/>
  <c r="DC62" i="1" a="1"/>
  <c r="DC62" i="1" s="1"/>
  <c r="DA62" i="1" a="1"/>
  <c r="DA62" i="1" s="1"/>
  <c r="BP62" i="1" s="1"/>
  <c r="CY62" i="1" a="1"/>
  <c r="CY62" i="1" s="1"/>
  <c r="CW62" i="1" a="1"/>
  <c r="CW62" i="1" s="1"/>
  <c r="CQ62" i="1"/>
  <c r="CO62" i="1" a="1"/>
  <c r="CO62" i="1" s="1"/>
  <c r="DE61" i="1" a="1"/>
  <c r="DE61" i="1" s="1"/>
  <c r="DC61" i="1" a="1"/>
  <c r="DC61" i="1" s="1"/>
  <c r="DA61" i="1" a="1"/>
  <c r="DA61" i="1" s="1"/>
  <c r="CY61" i="1" a="1"/>
  <c r="CY61" i="1" s="1"/>
  <c r="AU61" i="1" s="1"/>
  <c r="CW61" i="1" a="1"/>
  <c r="CW61" i="1" s="1"/>
  <c r="CQ61" i="1"/>
  <c r="CO61" i="1" a="1"/>
  <c r="CO61" i="1" s="1"/>
  <c r="DE60" i="1" a="1"/>
  <c r="DE60" i="1" s="1"/>
  <c r="BH60" i="1" s="1"/>
  <c r="DC60" i="1" a="1"/>
  <c r="DC60" i="1" s="1"/>
  <c r="DA60" i="1" a="1"/>
  <c r="DA60" i="1" s="1"/>
  <c r="CY60" i="1" a="1"/>
  <c r="CY60" i="1" s="1"/>
  <c r="CW60" i="1" a="1"/>
  <c r="CW60" i="1" s="1"/>
  <c r="W60" i="1" s="1"/>
  <c r="CQ60" i="1"/>
  <c r="CO60" i="1" a="1"/>
  <c r="CO60" i="1" s="1"/>
  <c r="DE59" i="1" a="1"/>
  <c r="DE59" i="1" s="1"/>
  <c r="DC59" i="1" a="1"/>
  <c r="DC59" i="1" s="1"/>
  <c r="AJ59" i="1" s="1"/>
  <c r="DA59" i="1" a="1"/>
  <c r="DA59" i="1" s="1"/>
  <c r="CY59" i="1" a="1"/>
  <c r="CY59" i="1" s="1"/>
  <c r="CW59" i="1" a="1"/>
  <c r="CW59" i="1" s="1"/>
  <c r="CQ59" i="1"/>
  <c r="CO59" i="1" a="1"/>
  <c r="CO59" i="1" s="1"/>
  <c r="DE58" i="1" a="1"/>
  <c r="DE58" i="1" s="1"/>
  <c r="DC58" i="1" a="1"/>
  <c r="DC58" i="1" s="1"/>
  <c r="DA58" i="1" a="1"/>
  <c r="DA58" i="1" s="1"/>
  <c r="BP58" i="1" s="1"/>
  <c r="CY58" i="1" a="1"/>
  <c r="CY58" i="1" s="1"/>
  <c r="CW58" i="1" a="1"/>
  <c r="CW58" i="1" s="1"/>
  <c r="CQ58" i="1"/>
  <c r="CO58" i="1" a="1"/>
  <c r="CO58" i="1" s="1"/>
  <c r="DE57" i="1" a="1"/>
  <c r="DE57" i="1" s="1"/>
  <c r="DC57" i="1" a="1"/>
  <c r="DC57" i="1" s="1"/>
  <c r="DA57" i="1" a="1"/>
  <c r="DA57" i="1" s="1"/>
  <c r="CY57" i="1" a="1"/>
  <c r="CY57" i="1" s="1"/>
  <c r="AU57" i="1" s="1"/>
  <c r="CW57" i="1" a="1"/>
  <c r="CW57" i="1" s="1"/>
  <c r="CQ57" i="1"/>
  <c r="CO57" i="1" a="1"/>
  <c r="CO57" i="1" s="1"/>
  <c r="DE56" i="1" a="1"/>
  <c r="DE56" i="1" s="1"/>
  <c r="BH56" i="1" s="1"/>
  <c r="DC56" i="1" a="1"/>
  <c r="DC56" i="1" s="1"/>
  <c r="DA56" i="1" a="1"/>
  <c r="DA56" i="1" s="1"/>
  <c r="CY56" i="1" a="1"/>
  <c r="CY56" i="1" s="1"/>
  <c r="CW56" i="1" a="1"/>
  <c r="CW56" i="1" s="1"/>
  <c r="W56" i="1" s="1"/>
  <c r="CQ56" i="1"/>
  <c r="CO56" i="1" a="1"/>
  <c r="CO56" i="1" s="1"/>
  <c r="DE55" i="1" a="1"/>
  <c r="DE55" i="1" s="1"/>
  <c r="DC55" i="1" a="1"/>
  <c r="DC55" i="1" s="1"/>
  <c r="DA55" i="1" a="1"/>
  <c r="DA55" i="1" s="1"/>
  <c r="CY55" i="1" a="1"/>
  <c r="CY55" i="1" s="1"/>
  <c r="CW55" i="1" a="1"/>
  <c r="CW55" i="1" s="1"/>
  <c r="CQ55" i="1"/>
  <c r="CO55" i="1" a="1"/>
  <c r="CO55" i="1" s="1"/>
  <c r="DE54" i="1" a="1"/>
  <c r="DE54" i="1" s="1"/>
  <c r="DC54" i="1" a="1"/>
  <c r="DC54" i="1" s="1"/>
  <c r="DA54" i="1" a="1"/>
  <c r="DA54" i="1" s="1"/>
  <c r="BP54" i="1" s="1"/>
  <c r="CY54" i="1" a="1"/>
  <c r="CY54" i="1" s="1"/>
  <c r="CW54" i="1" a="1"/>
  <c r="CW54" i="1" s="1"/>
  <c r="CQ54" i="1"/>
  <c r="CO54" i="1" a="1"/>
  <c r="CO54" i="1" s="1"/>
  <c r="DE53" i="1" a="1"/>
  <c r="DE53" i="1" s="1"/>
  <c r="DC53" i="1" a="1"/>
  <c r="DC53" i="1" s="1"/>
  <c r="DA53" i="1" a="1"/>
  <c r="DA53" i="1" s="1"/>
  <c r="CY53" i="1" a="1"/>
  <c r="CY53" i="1" s="1"/>
  <c r="AU53" i="1" s="1"/>
  <c r="CW53" i="1" a="1"/>
  <c r="CW53" i="1" s="1"/>
  <c r="CQ53" i="1"/>
  <c r="CO53" i="1" a="1"/>
  <c r="CO53" i="1" s="1"/>
  <c r="DE52" i="1" a="1"/>
  <c r="DE52" i="1" s="1"/>
  <c r="BH52" i="1" s="1"/>
  <c r="DC52" i="1" a="1"/>
  <c r="DC52" i="1" s="1"/>
  <c r="DA52" i="1" a="1"/>
  <c r="DA52" i="1" s="1"/>
  <c r="CY52" i="1" a="1"/>
  <c r="CY52" i="1" s="1"/>
  <c r="CW52" i="1" a="1"/>
  <c r="CW52" i="1" s="1"/>
  <c r="W52" i="1" s="1"/>
  <c r="CQ52" i="1"/>
  <c r="CO52" i="1" a="1"/>
  <c r="CO52" i="1" s="1"/>
  <c r="DE51" i="1" a="1"/>
  <c r="DE51" i="1" s="1"/>
  <c r="DC51" i="1" a="1"/>
  <c r="DC51" i="1" s="1"/>
  <c r="AJ51" i="1" s="1"/>
  <c r="DA51" i="1" a="1"/>
  <c r="DA51" i="1" s="1"/>
  <c r="CY51" i="1" a="1"/>
  <c r="CY51" i="1" s="1"/>
  <c r="CW51" i="1" a="1"/>
  <c r="CW51" i="1" s="1"/>
  <c r="CQ51" i="1"/>
  <c r="CO51" i="1" a="1"/>
  <c r="CO51" i="1" s="1"/>
  <c r="DE50" i="1" a="1"/>
  <c r="DE50" i="1" s="1"/>
  <c r="DC50" i="1" a="1"/>
  <c r="DC50" i="1" s="1"/>
  <c r="DA50" i="1" a="1"/>
  <c r="DA50" i="1" s="1"/>
  <c r="BP50" i="1" s="1"/>
  <c r="CY50" i="1" a="1"/>
  <c r="CY50" i="1" s="1"/>
  <c r="CW50" i="1" a="1"/>
  <c r="CW50" i="1" s="1"/>
  <c r="CQ50" i="1"/>
  <c r="CO50" i="1" a="1"/>
  <c r="CO50" i="1" s="1"/>
  <c r="DE49" i="1" a="1"/>
  <c r="DE49" i="1" s="1"/>
  <c r="DC49" i="1" a="1"/>
  <c r="DC49" i="1" s="1"/>
  <c r="DA49" i="1" a="1"/>
  <c r="DA49" i="1" s="1"/>
  <c r="CY49" i="1" a="1"/>
  <c r="CY49" i="1" s="1"/>
  <c r="AU49" i="1" s="1"/>
  <c r="CW49" i="1" a="1"/>
  <c r="CW49" i="1" s="1"/>
  <c r="CQ49" i="1"/>
  <c r="CO49" i="1" a="1"/>
  <c r="CO49" i="1" s="1"/>
  <c r="DE48" i="1" a="1"/>
  <c r="DE48" i="1" s="1"/>
  <c r="BH48" i="1" s="1"/>
  <c r="DC48" i="1" a="1"/>
  <c r="DC48" i="1" s="1"/>
  <c r="DA48" i="1" a="1"/>
  <c r="DA48" i="1" s="1"/>
  <c r="CY48" i="1" a="1"/>
  <c r="CY48" i="1" s="1"/>
  <c r="CW48" i="1" a="1"/>
  <c r="CW48" i="1" s="1"/>
  <c r="W48" i="1" s="1"/>
  <c r="CQ48" i="1"/>
  <c r="CO48" i="1" a="1"/>
  <c r="CO48" i="1" s="1"/>
  <c r="DE47" i="1" a="1"/>
  <c r="DE47" i="1" s="1"/>
  <c r="DC47" i="1" a="1"/>
  <c r="DC47" i="1" s="1"/>
  <c r="DA47" i="1" a="1"/>
  <c r="DA47" i="1" s="1"/>
  <c r="CY47" i="1" a="1"/>
  <c r="CY47" i="1" s="1"/>
  <c r="CW47" i="1" a="1"/>
  <c r="CW47" i="1" s="1"/>
  <c r="CQ47" i="1"/>
  <c r="CO47" i="1" a="1"/>
  <c r="CO47" i="1" s="1"/>
  <c r="DE46" i="1" a="1"/>
  <c r="DE46" i="1" s="1"/>
  <c r="DC46" i="1" a="1"/>
  <c r="DC46" i="1" s="1"/>
  <c r="DA46" i="1" a="1"/>
  <c r="DA46" i="1" s="1"/>
  <c r="BP46" i="1" s="1"/>
  <c r="CY46" i="1" a="1"/>
  <c r="CY46" i="1" s="1"/>
  <c r="CW46" i="1" a="1"/>
  <c r="CW46" i="1" s="1"/>
  <c r="CQ46" i="1"/>
  <c r="CO46" i="1" a="1"/>
  <c r="CO46" i="1" s="1"/>
  <c r="DE45" i="1" a="1"/>
  <c r="DE45" i="1" s="1"/>
  <c r="DC45" i="1" a="1"/>
  <c r="DC45" i="1" s="1"/>
  <c r="DA45" i="1" a="1"/>
  <c r="DA45" i="1" s="1"/>
  <c r="CY45" i="1" a="1"/>
  <c r="CY45" i="1" s="1"/>
  <c r="AU45" i="1" s="1"/>
  <c r="CW45" i="1" a="1"/>
  <c r="CW45" i="1" s="1"/>
  <c r="CQ45" i="1"/>
  <c r="CO45" i="1" a="1"/>
  <c r="CO45" i="1" s="1"/>
  <c r="DE44" i="1" a="1"/>
  <c r="DE44" i="1" s="1"/>
  <c r="BH44" i="1" s="1"/>
  <c r="DC44" i="1" a="1"/>
  <c r="DC44" i="1" s="1"/>
  <c r="DA44" i="1" a="1"/>
  <c r="DA44" i="1" s="1"/>
  <c r="CY44" i="1" a="1"/>
  <c r="CY44" i="1" s="1"/>
  <c r="CW44" i="1" a="1"/>
  <c r="CW44" i="1" s="1"/>
  <c r="W44" i="1" s="1"/>
  <c r="CQ44" i="1"/>
  <c r="CO44" i="1" a="1"/>
  <c r="CO44" i="1" s="1"/>
  <c r="DE43" i="1" a="1"/>
  <c r="DE43" i="1" s="1"/>
  <c r="DC43" i="1" a="1"/>
  <c r="DC43" i="1" s="1"/>
  <c r="AJ43" i="1" s="1"/>
  <c r="DA43" i="1" a="1"/>
  <c r="DA43" i="1" s="1"/>
  <c r="CY43" i="1" a="1"/>
  <c r="CY43" i="1" s="1"/>
  <c r="CW43" i="1" a="1"/>
  <c r="CW43" i="1" s="1"/>
  <c r="CQ43" i="1"/>
  <c r="CO43" i="1" a="1"/>
  <c r="CO43" i="1" s="1"/>
  <c r="DE42" i="1" a="1"/>
  <c r="DE42" i="1" s="1"/>
  <c r="DC42" i="1" a="1"/>
  <c r="DC42" i="1" s="1"/>
  <c r="DA42" i="1" a="1"/>
  <c r="DA42" i="1" s="1"/>
  <c r="BP42" i="1" s="1"/>
  <c r="CY42" i="1" a="1"/>
  <c r="CY42" i="1" s="1"/>
  <c r="CW42" i="1" a="1"/>
  <c r="CW42" i="1" s="1"/>
  <c r="CQ42" i="1"/>
  <c r="CO42" i="1" a="1"/>
  <c r="CO42" i="1" s="1"/>
  <c r="DE41" i="1" a="1"/>
  <c r="DE41" i="1" s="1"/>
  <c r="DC41" i="1" a="1"/>
  <c r="DC41" i="1" s="1"/>
  <c r="DA41" i="1" a="1"/>
  <c r="DA41" i="1" s="1"/>
  <c r="CY41" i="1" a="1"/>
  <c r="CY41" i="1" s="1"/>
  <c r="AU41" i="1" s="1"/>
  <c r="CW41" i="1" a="1"/>
  <c r="CW41" i="1" s="1"/>
  <c r="CQ41" i="1"/>
  <c r="CO41" i="1" a="1"/>
  <c r="CO41" i="1" s="1"/>
  <c r="DE40" i="1" a="1"/>
  <c r="DE40" i="1" s="1"/>
  <c r="BH40" i="1" s="1"/>
  <c r="DC40" i="1" a="1"/>
  <c r="DC40" i="1" s="1"/>
  <c r="DA40" i="1" a="1"/>
  <c r="DA40" i="1" s="1"/>
  <c r="CY40" i="1" a="1"/>
  <c r="CY40" i="1" s="1"/>
  <c r="CW40" i="1" a="1"/>
  <c r="CW40" i="1" s="1"/>
  <c r="W40" i="1" s="1"/>
  <c r="CQ40" i="1"/>
  <c r="CO40" i="1" a="1"/>
  <c r="CO40" i="1" s="1"/>
  <c r="DE39" i="1" a="1"/>
  <c r="DE39" i="1" s="1"/>
  <c r="DC39" i="1" a="1"/>
  <c r="DC39" i="1" s="1"/>
  <c r="AJ39" i="1" s="1"/>
  <c r="CY39" i="1" a="1"/>
  <c r="CY39" i="1" s="1"/>
  <c r="CW39" i="1" a="1"/>
  <c r="CW39" i="1" s="1"/>
  <c r="CQ39" i="1"/>
  <c r="CO39" i="1" a="1"/>
  <c r="CO39" i="1" s="1"/>
  <c r="DE38" i="1" a="1"/>
  <c r="DE38" i="1" s="1"/>
  <c r="DC38" i="1" a="1"/>
  <c r="DC38" i="1" s="1"/>
  <c r="DA38" i="1" a="1"/>
  <c r="DA38" i="1" s="1"/>
  <c r="CY38" i="1" a="1"/>
  <c r="CY38" i="1" s="1"/>
  <c r="AU38" i="1" s="1"/>
  <c r="CW38" i="1" a="1"/>
  <c r="CW38" i="1" s="1"/>
  <c r="CQ38" i="1"/>
  <c r="CO38" i="1" a="1"/>
  <c r="CO38" i="1" s="1"/>
  <c r="DE37" i="1" a="1"/>
  <c r="DE37" i="1" s="1"/>
  <c r="BH37" i="1" s="1"/>
  <c r="DC37" i="1" a="1"/>
  <c r="DC37" i="1" s="1"/>
  <c r="DA37" i="1" a="1"/>
  <c r="DA37" i="1" s="1"/>
  <c r="CY37" i="1" a="1"/>
  <c r="CY37" i="1" s="1"/>
  <c r="CW37" i="1" a="1"/>
  <c r="CW37" i="1" s="1"/>
  <c r="W37" i="1" s="1"/>
  <c r="CQ37" i="1"/>
  <c r="CO37" i="1" a="1"/>
  <c r="CO37" i="1" s="1"/>
  <c r="DE36" i="1" a="1"/>
  <c r="DE36" i="1" s="1"/>
  <c r="DA36" i="1" a="1"/>
  <c r="DA36" i="1" s="1"/>
  <c r="CY36" i="1" a="1"/>
  <c r="CY36" i="1" s="1"/>
  <c r="CQ36" i="1"/>
  <c r="DC35" i="1" a="1"/>
  <c r="DC35" i="1" s="1"/>
  <c r="CY35" i="1" a="1"/>
  <c r="CY35" i="1" s="1"/>
  <c r="AU35" i="1" s="1"/>
  <c r="CQ35" i="1"/>
  <c r="CO35" i="1" a="1"/>
  <c r="CO35" i="1" s="1"/>
  <c r="DC34" i="1" a="1"/>
  <c r="DC34" i="1" s="1"/>
  <c r="CY34" i="1" a="1"/>
  <c r="CY34" i="1" s="1"/>
  <c r="AU34" i="1" s="1"/>
  <c r="CQ34" i="1"/>
  <c r="CO34" i="1" a="1"/>
  <c r="CO34" i="1" s="1"/>
  <c r="DE33" i="1" a="1"/>
  <c r="DE33" i="1" s="1"/>
  <c r="DA33" i="1" a="1"/>
  <c r="DA33" i="1" s="1"/>
  <c r="BP33" i="1" s="1"/>
  <c r="CW33" i="1" a="1"/>
  <c r="CW33" i="1" s="1"/>
  <c r="DC32" i="1" a="1"/>
  <c r="DC32" i="1" s="1"/>
  <c r="CY32" i="1" a="1"/>
  <c r="CY32" i="1" s="1"/>
  <c r="CQ32" i="1"/>
  <c r="CO32" i="1" a="1"/>
  <c r="CO32" i="1" s="1"/>
  <c r="DC31" i="1" a="1"/>
  <c r="DC31" i="1" s="1"/>
  <c r="CY31" i="1" a="1"/>
  <c r="CY31" i="1" s="1"/>
  <c r="CQ31" i="1"/>
  <c r="CO31" i="1" a="1"/>
  <c r="CO31" i="1" s="1"/>
  <c r="DE30" i="1" a="1"/>
  <c r="DE30" i="1" s="1"/>
  <c r="DA30" i="1" a="1"/>
  <c r="DA30" i="1" s="1"/>
  <c r="CW30" i="1" a="1"/>
  <c r="CW30" i="1" s="1"/>
  <c r="W30" i="1" s="1"/>
  <c r="DC29" i="1" a="1"/>
  <c r="DC29" i="1" s="1"/>
  <c r="CY29" i="1" a="1"/>
  <c r="CY29" i="1" s="1"/>
  <c r="CW29" i="1" a="1"/>
  <c r="CW29" i="1" s="1"/>
  <c r="CQ29" i="1"/>
  <c r="CO29" i="1" a="1"/>
  <c r="CO29" i="1" s="1"/>
  <c r="DE28" i="1" a="1"/>
  <c r="DE28" i="1" s="1"/>
  <c r="DC28" i="1" a="1"/>
  <c r="DC28" i="1" s="1"/>
  <c r="DA28" i="1" a="1"/>
  <c r="DA28" i="1" s="1"/>
  <c r="CY28" i="1" a="1"/>
  <c r="CY28" i="1" s="1"/>
  <c r="CW28" i="1" a="1"/>
  <c r="CW28" i="1" s="1"/>
  <c r="CQ28" i="1"/>
  <c r="CO28" i="1" a="1"/>
  <c r="CO28" i="1" s="1"/>
  <c r="DE27" i="1" a="1"/>
  <c r="DE27" i="1" s="1"/>
  <c r="DC27" i="1" a="1"/>
  <c r="DC27" i="1" s="1"/>
  <c r="DA27" i="1" a="1"/>
  <c r="DA27" i="1" s="1"/>
  <c r="CY27" i="1" a="1"/>
  <c r="CY27" i="1" s="1"/>
  <c r="AU27" i="1" s="1"/>
  <c r="CQ27" i="1"/>
  <c r="CO27" i="1" a="1"/>
  <c r="CO27" i="1" s="1"/>
  <c r="DE26" i="1" a="1"/>
  <c r="DE26" i="1" s="1"/>
  <c r="DA26" i="1" a="1"/>
  <c r="DA26" i="1" s="1"/>
  <c r="BP26" i="1" s="1"/>
  <c r="CW26" i="1" a="1"/>
  <c r="CW26" i="1" s="1"/>
  <c r="DC25" i="1" a="1"/>
  <c r="DC25" i="1" s="1"/>
  <c r="CY25" i="1" a="1"/>
  <c r="CY25" i="1" s="1"/>
  <c r="CQ25" i="1"/>
  <c r="CO25" i="1" a="1"/>
  <c r="CO25" i="1" s="1"/>
  <c r="DC24" i="1" a="1"/>
  <c r="DC24" i="1" s="1"/>
  <c r="CY24" i="1" a="1"/>
  <c r="CY24" i="1" s="1"/>
  <c r="CQ24" i="1"/>
  <c r="CO24" i="1" a="1"/>
  <c r="CO24" i="1" s="1"/>
  <c r="DC23" i="1" a="1"/>
  <c r="DC23" i="1" s="1"/>
  <c r="CY23" i="1" a="1"/>
  <c r="CY23" i="1" s="1"/>
  <c r="CQ23" i="1"/>
  <c r="CO23" i="1" a="1"/>
  <c r="CO23" i="1" s="1"/>
  <c r="DE22" i="1" a="1"/>
  <c r="DE22" i="1" s="1"/>
  <c r="CY22" i="1" a="1"/>
  <c r="CY22" i="1" s="1"/>
  <c r="CQ22" i="1"/>
  <c r="CO22" i="1" a="1"/>
  <c r="CO22" i="1" s="1"/>
  <c r="DC21" i="1" a="1"/>
  <c r="DC21" i="1" s="1"/>
  <c r="CY21" i="1" a="1"/>
  <c r="CY21" i="1" s="1"/>
  <c r="CQ21" i="1"/>
  <c r="CO21" i="1" a="1"/>
  <c r="CO21" i="1" s="1"/>
  <c r="DE20" i="1" a="1"/>
  <c r="DE20" i="1" s="1"/>
  <c r="CY20" i="1" a="1"/>
  <c r="CY20" i="1" s="1"/>
  <c r="CQ20" i="1"/>
  <c r="CO20" i="1" a="1"/>
  <c r="CO20" i="1" s="1"/>
  <c r="DE19" i="1" a="1"/>
  <c r="DE19" i="1" s="1"/>
  <c r="CY19" i="1" a="1"/>
  <c r="CY19" i="1" s="1"/>
  <c r="CQ19" i="1"/>
  <c r="CO19" i="1" a="1"/>
  <c r="CO19" i="1" s="1"/>
  <c r="DE18" i="1" a="1"/>
  <c r="DE18" i="1" s="1"/>
  <c r="CY18" i="1" a="1"/>
  <c r="CY18" i="1" s="1"/>
  <c r="CQ18" i="1"/>
  <c r="CO18" i="1" a="1"/>
  <c r="CO18" i="1" s="1"/>
  <c r="DC17" i="1" a="1"/>
  <c r="DC17" i="1" s="1"/>
  <c r="CY17" i="1" a="1"/>
  <c r="CY17" i="1" s="1"/>
  <c r="CQ17" i="1"/>
  <c r="CO17" i="1" a="1"/>
  <c r="CO17" i="1" s="1"/>
  <c r="DC16" i="1" a="1"/>
  <c r="DC16" i="1" s="1"/>
  <c r="CY16" i="1" a="1"/>
  <c r="CY16" i="1" s="1"/>
  <c r="CQ16" i="1"/>
  <c r="CO16" i="1" a="1"/>
  <c r="CO16" i="1" s="1"/>
  <c r="DC15" i="1" a="1"/>
  <c r="DC15" i="1" s="1"/>
  <c r="DA15" i="1" a="1"/>
  <c r="DA15" i="1" s="1"/>
  <c r="CW15" i="1" a="1"/>
  <c r="CW15" i="1" s="1"/>
  <c r="DE14" i="1" a="1"/>
  <c r="DE14" i="1" s="1"/>
  <c r="DA14" i="1" a="1"/>
  <c r="DA14" i="1" s="1"/>
  <c r="CW14" i="1" a="1"/>
  <c r="CW14" i="1" s="1"/>
  <c r="DE13" i="1" a="1"/>
  <c r="DE13" i="1" s="1"/>
  <c r="DA13" i="1" a="1"/>
  <c r="DA13" i="1" s="1"/>
  <c r="CW13" i="1" a="1"/>
  <c r="CW13" i="1" s="1"/>
  <c r="DE12" i="1" a="1"/>
  <c r="DE12" i="1" s="1"/>
  <c r="DA12" i="1" a="1"/>
  <c r="DA12" i="1" s="1"/>
  <c r="CW12" i="1" a="1"/>
  <c r="CW12" i="1" s="1"/>
  <c r="CQ12" i="1"/>
  <c r="DC11" i="1" a="1"/>
  <c r="DC11" i="1" s="1"/>
  <c r="DA11" i="1" a="1"/>
  <c r="DA11" i="1" s="1"/>
  <c r="BP11" i="1" s="1"/>
  <c r="CW11" i="1" a="1"/>
  <c r="CW11" i="1" s="1"/>
  <c r="DE10" i="1" a="1"/>
  <c r="DE10" i="1" s="1"/>
  <c r="DA10" i="1" a="1"/>
  <c r="DA10" i="1" s="1"/>
  <c r="CY10" i="1" a="1"/>
  <c r="CY10" i="1" s="1"/>
  <c r="AU10" i="1" s="1"/>
  <c r="CQ10" i="1"/>
  <c r="CO10" i="1" a="1"/>
  <c r="CO10" i="1" s="1"/>
  <c r="DC9" i="1" a="1"/>
  <c r="DC9" i="1" s="1"/>
  <c r="DA9" i="1" a="1"/>
  <c r="DA9" i="1" s="1"/>
  <c r="CW9" i="1" a="1"/>
  <c r="CW9" i="1" s="1"/>
  <c r="CQ9" i="1"/>
  <c r="CY116" i="1" a="1"/>
  <c r="CY116" i="1" s="1"/>
  <c r="CO116" i="1" a="1"/>
  <c r="CO116" i="1" s="1"/>
  <c r="DA115" i="1" a="1"/>
  <c r="DA115" i="1" s="1"/>
  <c r="CQ115" i="1"/>
  <c r="DC114" i="1" a="1"/>
  <c r="DC114" i="1" s="1"/>
  <c r="DE113" i="1" a="1"/>
  <c r="DE113" i="1" s="1"/>
  <c r="BH113" i="1" s="1"/>
  <c r="CW113" i="1" a="1"/>
  <c r="CW113" i="1" s="1"/>
  <c r="CY112" i="1" a="1"/>
  <c r="CY112" i="1" s="1"/>
  <c r="CO112" i="1" a="1"/>
  <c r="CO112" i="1" s="1"/>
  <c r="DA111" i="1" a="1"/>
  <c r="DA111" i="1" s="1"/>
  <c r="BP111" i="1" s="1"/>
  <c r="CQ111" i="1"/>
  <c r="DC110" i="1" a="1"/>
  <c r="DC110" i="1" s="1"/>
  <c r="DE109" i="1" a="1"/>
  <c r="DE109" i="1" s="1"/>
  <c r="CW109" i="1" a="1"/>
  <c r="CW109" i="1" s="1"/>
  <c r="CY108" i="1" a="1"/>
  <c r="CY108" i="1" s="1"/>
  <c r="CO108" i="1" a="1"/>
  <c r="CO108" i="1" s="1"/>
  <c r="DA107" i="1" a="1"/>
  <c r="DA107" i="1" s="1"/>
  <c r="CQ107" i="1"/>
  <c r="CQ106" i="1"/>
  <c r="DC105" i="1" a="1"/>
  <c r="DC105" i="1" s="1"/>
  <c r="CY105" i="1" a="1"/>
  <c r="CY105" i="1" s="1"/>
  <c r="CR105" i="1"/>
  <c r="CO104" i="1" a="1"/>
  <c r="CO104" i="1" s="1"/>
  <c r="DE103" i="1" a="1"/>
  <c r="DE103" i="1" s="1"/>
  <c r="DA103" i="1" a="1"/>
  <c r="DA103" i="1" s="1"/>
  <c r="CW103" i="1" a="1"/>
  <c r="CW103" i="1" s="1"/>
  <c r="CQ102" i="1"/>
  <c r="DC101" i="1" a="1"/>
  <c r="DC101" i="1" s="1"/>
  <c r="CZ101" i="1" a="1"/>
  <c r="CZ101" i="1" s="1"/>
  <c r="CR101" i="1"/>
  <c r="CO101" i="1" a="1"/>
  <c r="CO101" i="1" s="1"/>
  <c r="DF100" i="1" a="1"/>
  <c r="DF100" i="1" s="1"/>
  <c r="DA100" i="1" a="1"/>
  <c r="DA100" i="1" s="1"/>
  <c r="CX100" i="1" a="1"/>
  <c r="CX100" i="1" s="1"/>
  <c r="AI100" i="1" s="1"/>
  <c r="DD99" i="1" a="1"/>
  <c r="DD99" i="1" s="1"/>
  <c r="CY99" i="1" a="1"/>
  <c r="CY99" i="1" s="1"/>
  <c r="CP99" i="1" a="1"/>
  <c r="CP99" i="1" s="1"/>
  <c r="DE98" i="1" a="1"/>
  <c r="DE98" i="1" s="1"/>
  <c r="BH98" i="1" s="1"/>
  <c r="DB98" i="1" a="1"/>
  <c r="DB98" i="1" s="1"/>
  <c r="CW98" i="1" a="1"/>
  <c r="CW98" i="1" s="1"/>
  <c r="CQ98" i="1"/>
  <c r="CN98" i="1" a="1"/>
  <c r="CN98" i="1" s="1"/>
  <c r="CS98" i="1" s="1"/>
  <c r="DC97" i="1" a="1"/>
  <c r="DC97" i="1" s="1"/>
  <c r="CZ97" i="1" a="1"/>
  <c r="CZ97" i="1" s="1"/>
  <c r="CR97" i="1"/>
  <c r="CO97" i="1" a="1"/>
  <c r="CO97" i="1" s="1"/>
  <c r="DF96" i="1" a="1"/>
  <c r="DF96" i="1" s="1"/>
  <c r="DA96" i="1" a="1"/>
  <c r="DA96" i="1" s="1"/>
  <c r="CX96" i="1" a="1"/>
  <c r="CX96" i="1" s="1"/>
  <c r="DD95" i="1" a="1"/>
  <c r="DD95" i="1" s="1"/>
  <c r="AV95" i="1" s="1"/>
  <c r="CY95" i="1" a="1"/>
  <c r="CY95" i="1" s="1"/>
  <c r="CP95" i="1" a="1"/>
  <c r="CP95" i="1" s="1"/>
  <c r="DE94" i="1" a="1"/>
  <c r="DE94" i="1" s="1"/>
  <c r="DB94" i="1" a="1"/>
  <c r="DB94" i="1" s="1"/>
  <c r="CW94" i="1" a="1"/>
  <c r="CW94" i="1" s="1"/>
  <c r="CQ94" i="1"/>
  <c r="CN94" i="1" a="1"/>
  <c r="CN94" i="1" s="1"/>
  <c r="DC93" i="1" a="1"/>
  <c r="DC93" i="1" s="1"/>
  <c r="AJ93" i="1" s="1"/>
  <c r="CZ93" i="1" a="1"/>
  <c r="CZ93" i="1" s="1"/>
  <c r="CR93" i="1"/>
  <c r="CO93" i="1" a="1"/>
  <c r="CO93" i="1" s="1"/>
  <c r="DF92" i="1" a="1"/>
  <c r="DF92" i="1" s="1"/>
  <c r="BQ92" i="1" s="1"/>
  <c r="DA92" i="1" a="1"/>
  <c r="DA92" i="1" s="1"/>
  <c r="CX92" i="1" a="1"/>
  <c r="CX92" i="1" s="1"/>
  <c r="DD91" i="1" a="1"/>
  <c r="DD91" i="1" s="1"/>
  <c r="CY91" i="1" a="1"/>
  <c r="CY91" i="1" s="1"/>
  <c r="AU91" i="1" s="1"/>
  <c r="CP91" i="1" a="1"/>
  <c r="CP91" i="1" s="1"/>
  <c r="DE90" i="1" a="1"/>
  <c r="DE90" i="1" s="1"/>
  <c r="DB90" i="1" a="1"/>
  <c r="DB90" i="1" s="1"/>
  <c r="CW90" i="1" a="1"/>
  <c r="CW90" i="1" s="1"/>
  <c r="DG90" i="1" s="1"/>
  <c r="CQ90" i="1"/>
  <c r="CN90" i="1" a="1"/>
  <c r="CN90" i="1" s="1"/>
  <c r="DC89" i="1" a="1"/>
  <c r="DC89" i="1" s="1"/>
  <c r="CZ89" i="1" a="1"/>
  <c r="CZ89" i="1" s="1"/>
  <c r="BG89" i="1" s="1"/>
  <c r="CR89" i="1"/>
  <c r="CO89" i="1" a="1"/>
  <c r="CO89" i="1" s="1"/>
  <c r="DF88" i="1" a="1"/>
  <c r="DF88" i="1" s="1"/>
  <c r="DA88" i="1" a="1"/>
  <c r="DA88" i="1" s="1"/>
  <c r="BP88" i="1" s="1"/>
  <c r="CX88" i="1" a="1"/>
  <c r="CX88" i="1" s="1"/>
  <c r="DD87" i="1" a="1"/>
  <c r="DD87" i="1" s="1"/>
  <c r="CY87" i="1" a="1"/>
  <c r="CY87" i="1" s="1"/>
  <c r="CP87" i="1" a="1"/>
  <c r="CP87" i="1" s="1"/>
  <c r="DE86" i="1" a="1"/>
  <c r="DE86" i="1" s="1"/>
  <c r="DB86" i="1" a="1"/>
  <c r="DB86" i="1" s="1"/>
  <c r="CW86" i="1" a="1"/>
  <c r="CW86" i="1" s="1"/>
  <c r="CQ86" i="1"/>
  <c r="CN86" i="1" a="1"/>
  <c r="CN86" i="1" s="1"/>
  <c r="DC85" i="1" a="1"/>
  <c r="DC85" i="1" s="1"/>
  <c r="CZ85" i="1" a="1"/>
  <c r="CZ85" i="1" s="1"/>
  <c r="CR85" i="1"/>
  <c r="CO85" i="1" a="1"/>
  <c r="CO85" i="1" s="1"/>
  <c r="DF84" i="1" a="1"/>
  <c r="DF84" i="1" s="1"/>
  <c r="DA84" i="1" a="1"/>
  <c r="DA84" i="1" s="1"/>
  <c r="CX84" i="1" a="1"/>
  <c r="CX84" i="1" s="1"/>
  <c r="DD83" i="1" a="1"/>
  <c r="DD83" i="1" s="1"/>
  <c r="CY83" i="1" a="1"/>
  <c r="CY83" i="1" s="1"/>
  <c r="CP83" i="1" a="1"/>
  <c r="CP83" i="1" s="1"/>
  <c r="DE82" i="1" a="1"/>
  <c r="DE82" i="1" s="1"/>
  <c r="BH82" i="1" s="1"/>
  <c r="DB82" i="1" a="1"/>
  <c r="DB82" i="1" s="1"/>
  <c r="CW82" i="1" a="1"/>
  <c r="CW82" i="1" s="1"/>
  <c r="CQ82" i="1"/>
  <c r="CN82" i="1" a="1"/>
  <c r="CN82" i="1" s="1"/>
  <c r="CS82" i="1" s="1"/>
  <c r="DC81" i="1" a="1"/>
  <c r="DC81" i="1" s="1"/>
  <c r="CZ81" i="1" a="1"/>
  <c r="CZ81" i="1" s="1"/>
  <c r="CR81" i="1"/>
  <c r="CO81" i="1" a="1"/>
  <c r="CO81" i="1" s="1"/>
  <c r="DF80" i="1" a="1"/>
  <c r="DF80" i="1" s="1"/>
  <c r="DA80" i="1" a="1"/>
  <c r="DA80" i="1" s="1"/>
  <c r="CX80" i="1" a="1"/>
  <c r="CX80" i="1" s="1"/>
  <c r="DD79" i="1" a="1"/>
  <c r="DD79" i="1" s="1"/>
  <c r="AV79" i="1" s="1"/>
  <c r="CY79" i="1" a="1"/>
  <c r="CY79" i="1" s="1"/>
  <c r="CP79" i="1" a="1"/>
  <c r="CP79" i="1" s="1"/>
  <c r="DE78" i="1" a="1"/>
  <c r="DE78" i="1" s="1"/>
  <c r="DB78" i="1" a="1"/>
  <c r="DB78" i="1" s="1"/>
  <c r="DH78" i="1" s="1"/>
  <c r="CW78" i="1" a="1"/>
  <c r="CW78" i="1" s="1"/>
  <c r="CQ78" i="1"/>
  <c r="CN78" i="1" a="1"/>
  <c r="CN78" i="1" s="1"/>
  <c r="DC77" i="1" a="1"/>
  <c r="DC77" i="1" s="1"/>
  <c r="AJ77" i="1" s="1"/>
  <c r="CZ77" i="1" a="1"/>
  <c r="CZ77" i="1" s="1"/>
  <c r="CR77" i="1"/>
  <c r="CO77" i="1" a="1"/>
  <c r="CO77" i="1" s="1"/>
  <c r="DF76" i="1" a="1"/>
  <c r="DF76" i="1" s="1"/>
  <c r="BQ76" i="1" s="1"/>
  <c r="DA76" i="1" a="1"/>
  <c r="DA76" i="1" s="1"/>
  <c r="CX76" i="1" a="1"/>
  <c r="CX76" i="1" s="1"/>
  <c r="DD75" i="1" a="1"/>
  <c r="DD75" i="1" s="1"/>
  <c r="CY75" i="1" a="1"/>
  <c r="CY75" i="1" s="1"/>
  <c r="AU75" i="1" s="1"/>
  <c r="CP75" i="1" a="1"/>
  <c r="CP75" i="1" s="1"/>
  <c r="DE74" i="1" a="1"/>
  <c r="DE74" i="1" s="1"/>
  <c r="DB74" i="1" a="1"/>
  <c r="DB74" i="1" s="1"/>
  <c r="CW74" i="1" a="1"/>
  <c r="CW74" i="1" s="1"/>
  <c r="DG74" i="1" s="1"/>
  <c r="CQ74" i="1"/>
  <c r="CN74" i="1" a="1"/>
  <c r="CN74" i="1" s="1"/>
  <c r="DC73" i="1" a="1"/>
  <c r="DC73" i="1" s="1"/>
  <c r="CZ73" i="1" a="1"/>
  <c r="CZ73" i="1" s="1"/>
  <c r="BG73" i="1" s="1"/>
  <c r="CR73" i="1"/>
  <c r="CO73" i="1" a="1"/>
  <c r="CO73" i="1" s="1"/>
  <c r="DF72" i="1" a="1"/>
  <c r="DF72" i="1" s="1"/>
  <c r="DA72" i="1" a="1"/>
  <c r="DA72" i="1" s="1"/>
  <c r="CX72" i="1" a="1"/>
  <c r="CX72" i="1" s="1"/>
  <c r="DD71" i="1" a="1"/>
  <c r="DD71" i="1" s="1"/>
  <c r="CY71" i="1" a="1"/>
  <c r="CY71" i="1" s="1"/>
  <c r="CP71" i="1" a="1"/>
  <c r="CP71" i="1" s="1"/>
  <c r="DE70" i="1" a="1"/>
  <c r="DE70" i="1" s="1"/>
  <c r="DB70" i="1" a="1"/>
  <c r="DB70" i="1" s="1"/>
  <c r="CW70" i="1" a="1"/>
  <c r="CW70" i="1" s="1"/>
  <c r="CQ70" i="1"/>
  <c r="CN70" i="1" a="1"/>
  <c r="CN70" i="1" s="1"/>
  <c r="DC69" i="1" a="1"/>
  <c r="DC69" i="1" s="1"/>
  <c r="CZ69" i="1" a="1"/>
  <c r="CZ69" i="1" s="1"/>
  <c r="CR69" i="1"/>
  <c r="CO69" i="1" a="1"/>
  <c r="CO69" i="1" s="1"/>
  <c r="DF68" i="1" a="1"/>
  <c r="DF68" i="1" s="1"/>
  <c r="DA68" i="1" a="1"/>
  <c r="DA68" i="1" s="1"/>
  <c r="CX68" i="1" a="1"/>
  <c r="CX68" i="1" s="1"/>
  <c r="AI68" i="1" s="1"/>
  <c r="DD67" i="1" a="1"/>
  <c r="DD67" i="1" s="1"/>
  <c r="CY67" i="1" a="1"/>
  <c r="CY67" i="1" s="1"/>
  <c r="CP67" i="1" a="1"/>
  <c r="CP67" i="1" s="1"/>
  <c r="DE66" i="1" a="1"/>
  <c r="DE66" i="1" s="1"/>
  <c r="BH66" i="1" s="1"/>
  <c r="DB66" i="1" a="1"/>
  <c r="DB66" i="1" s="1"/>
  <c r="CW66" i="1" a="1"/>
  <c r="CW66" i="1" s="1"/>
  <c r="CQ66" i="1"/>
  <c r="CN66" i="1" a="1"/>
  <c r="CN66" i="1" s="1"/>
  <c r="CS66" i="1" s="1"/>
  <c r="DC65" i="1" a="1"/>
  <c r="DC65" i="1" s="1"/>
  <c r="CZ65" i="1" a="1"/>
  <c r="CZ65" i="1" s="1"/>
  <c r="CR65" i="1"/>
  <c r="CO65" i="1" a="1"/>
  <c r="CO65" i="1" s="1"/>
  <c r="DF64" i="1" a="1"/>
  <c r="DF64" i="1" s="1"/>
  <c r="DA64" i="1" a="1"/>
  <c r="DA64" i="1" s="1"/>
  <c r="CX64" i="1" a="1"/>
  <c r="CX64" i="1" s="1"/>
  <c r="DF43" i="1" a="1"/>
  <c r="DF43" i="1" s="1"/>
  <c r="BQ43" i="1" s="1"/>
  <c r="CZ41" i="1" a="1"/>
  <c r="CZ41" i="1" s="1"/>
  <c r="CP41" i="1" a="1"/>
  <c r="CP41" i="1" s="1"/>
  <c r="CN41" i="1" a="1"/>
  <c r="CN41" i="1" s="1"/>
  <c r="DF40" i="1" a="1"/>
  <c r="DF40" i="1" s="1"/>
  <c r="BQ40" i="1" s="1"/>
  <c r="DD40" i="1" a="1"/>
  <c r="DD40" i="1" s="1"/>
  <c r="CZ40" i="1" a="1"/>
  <c r="CZ40" i="1" s="1"/>
  <c r="CP40" i="1" a="1"/>
  <c r="CP40" i="1" s="1"/>
  <c r="CN40" i="1" a="1"/>
  <c r="CN40" i="1" s="1"/>
  <c r="CS40" i="1" s="1"/>
  <c r="DB39" i="1" a="1"/>
  <c r="DB39" i="1" s="1"/>
  <c r="CX39" i="1" a="1"/>
  <c r="CX39" i="1" s="1"/>
  <c r="DF38" i="1" a="1"/>
  <c r="DF38" i="1" s="1"/>
  <c r="DD38" i="1" a="1"/>
  <c r="DD38" i="1" s="1"/>
  <c r="AV38" i="1" s="1"/>
  <c r="CZ38" i="1" a="1"/>
  <c r="CZ38" i="1" s="1"/>
  <c r="CP38" i="1" a="1"/>
  <c r="CP38" i="1" s="1"/>
  <c r="CN38" i="1" a="1"/>
  <c r="CN38" i="1" s="1"/>
  <c r="DB37" i="1" a="1"/>
  <c r="DB37" i="1" s="1"/>
  <c r="DH37" i="1" s="1"/>
  <c r="CX37" i="1" a="1"/>
  <c r="CX37" i="1" s="1"/>
  <c r="DB36" i="1" a="1"/>
  <c r="DB36" i="1" s="1"/>
  <c r="DF24" i="1" a="1"/>
  <c r="DF24" i="1" s="1"/>
  <c r="CZ24" i="1" a="1"/>
  <c r="CZ24" i="1" s="1"/>
  <c r="BG24" i="1" s="1"/>
  <c r="CP24" i="1" a="1"/>
  <c r="CP24" i="1" s="1"/>
  <c r="CN24" i="1" a="1"/>
  <c r="CN24" i="1" s="1"/>
  <c r="DF23" i="1" a="1"/>
  <c r="DF23" i="1" s="1"/>
  <c r="DD23" i="1" a="1"/>
  <c r="DD23" i="1" s="1"/>
  <c r="AV23" i="1" s="1"/>
  <c r="CW116" i="1" a="1"/>
  <c r="CW116" i="1" s="1"/>
  <c r="CY115" i="1" a="1"/>
  <c r="CY115" i="1" s="1"/>
  <c r="CO115" i="1" a="1"/>
  <c r="CO115" i="1" s="1"/>
  <c r="DA114" i="1" a="1"/>
  <c r="DA114" i="1" s="1"/>
  <c r="BP114" i="1" s="1"/>
  <c r="CQ114" i="1"/>
  <c r="DC113" i="1" a="1"/>
  <c r="DC113" i="1" s="1"/>
  <c r="DE112" i="1" a="1"/>
  <c r="DE112" i="1" s="1"/>
  <c r="CW112" i="1" a="1"/>
  <c r="CW112" i="1" s="1"/>
  <c r="DG112" i="1" s="1"/>
  <c r="CY111" i="1" a="1"/>
  <c r="CY111" i="1" s="1"/>
  <c r="CO111" i="1" a="1"/>
  <c r="CO111" i="1" s="1"/>
  <c r="DA110" i="1" a="1"/>
  <c r="DA110" i="1" s="1"/>
  <c r="CQ110" i="1"/>
  <c r="DC109" i="1" a="1"/>
  <c r="DC109" i="1" s="1"/>
  <c r="DE108" i="1" a="1"/>
  <c r="DE108" i="1" s="1"/>
  <c r="CW108" i="1" a="1"/>
  <c r="CW108" i="1" s="1"/>
  <c r="W108" i="1" s="1"/>
  <c r="CY107" i="1" a="1"/>
  <c r="CY107" i="1" s="1"/>
  <c r="AU107" i="1" s="1"/>
  <c r="CO107" i="1" a="1"/>
  <c r="CO107" i="1" s="1"/>
  <c r="DE106" i="1" a="1"/>
  <c r="DE106" i="1" s="1"/>
  <c r="DA106" i="1" a="1"/>
  <c r="DA106" i="1" s="1"/>
  <c r="BP106" i="1" s="1"/>
  <c r="CW106" i="1" a="1"/>
  <c r="CW106" i="1" s="1"/>
  <c r="DG106" i="1" s="1"/>
  <c r="CQ105" i="1"/>
  <c r="DC104" i="1" a="1"/>
  <c r="DC104" i="1" s="1"/>
  <c r="CY104" i="1" a="1"/>
  <c r="CY104" i="1" s="1"/>
  <c r="CR104" i="1"/>
  <c r="CO103" i="1" a="1"/>
  <c r="CO103" i="1" s="1"/>
  <c r="DE102" i="1" a="1"/>
  <c r="DE102" i="1" s="1"/>
  <c r="DA102" i="1" a="1"/>
  <c r="DA102" i="1" s="1"/>
  <c r="CW102" i="1" a="1"/>
  <c r="CW102" i="1" s="1"/>
  <c r="DG102" i="1" s="1"/>
  <c r="DB101" i="1" a="1"/>
  <c r="DB101" i="1" s="1"/>
  <c r="CW101" i="1" a="1"/>
  <c r="CW101" i="1" s="1"/>
  <c r="CQ101" i="1"/>
  <c r="CN101" i="1" a="1"/>
  <c r="CN101" i="1" s="1"/>
  <c r="CS101" i="1" s="1"/>
  <c r="DC100" i="1" a="1"/>
  <c r="DC100" i="1" s="1"/>
  <c r="CZ100" i="1" a="1"/>
  <c r="CZ100" i="1" s="1"/>
  <c r="CR100" i="1"/>
  <c r="CO100" i="1" a="1"/>
  <c r="CO100" i="1" s="1"/>
  <c r="DF99" i="1" a="1"/>
  <c r="DF99" i="1" s="1"/>
  <c r="DA99" i="1" a="1"/>
  <c r="DA99" i="1" s="1"/>
  <c r="CX99" i="1" a="1"/>
  <c r="CX99" i="1" s="1"/>
  <c r="DD98" i="1" a="1"/>
  <c r="DD98" i="1" s="1"/>
  <c r="AV98" i="1" s="1"/>
  <c r="CY98" i="1" a="1"/>
  <c r="CY98" i="1" s="1"/>
  <c r="CP98" i="1" a="1"/>
  <c r="CP98" i="1" s="1"/>
  <c r="DE97" i="1" a="1"/>
  <c r="DE97" i="1" s="1"/>
  <c r="DB97" i="1" a="1"/>
  <c r="DB97" i="1" s="1"/>
  <c r="DH97" i="1" s="1"/>
  <c r="CW97" i="1" a="1"/>
  <c r="CW97" i="1" s="1"/>
  <c r="CQ97" i="1"/>
  <c r="CN97" i="1" a="1"/>
  <c r="CN97" i="1" s="1"/>
  <c r="DC96" i="1" a="1"/>
  <c r="DC96" i="1" s="1"/>
  <c r="AJ96" i="1" s="1"/>
  <c r="CZ96" i="1" a="1"/>
  <c r="CZ96" i="1" s="1"/>
  <c r="CR96" i="1"/>
  <c r="CO96" i="1" a="1"/>
  <c r="CO96" i="1" s="1"/>
  <c r="DF95" i="1" a="1"/>
  <c r="DF95" i="1" s="1"/>
  <c r="BQ95" i="1" s="1"/>
  <c r="DA95" i="1" a="1"/>
  <c r="DA95" i="1" s="1"/>
  <c r="CX95" i="1" a="1"/>
  <c r="CX95" i="1" s="1"/>
  <c r="DD94" i="1" a="1"/>
  <c r="DD94" i="1" s="1"/>
  <c r="CY94" i="1" a="1"/>
  <c r="CY94" i="1" s="1"/>
  <c r="AU94" i="1" s="1"/>
  <c r="CP94" i="1" a="1"/>
  <c r="CP94" i="1" s="1"/>
  <c r="DE93" i="1" a="1"/>
  <c r="DE93" i="1" s="1"/>
  <c r="DB93" i="1" a="1"/>
  <c r="DB93" i="1" s="1"/>
  <c r="X93" i="1" s="1"/>
  <c r="CW93" i="1" a="1"/>
  <c r="CW93" i="1" s="1"/>
  <c r="CQ93" i="1"/>
  <c r="CN93" i="1" a="1"/>
  <c r="CN93" i="1" s="1"/>
  <c r="DC92" i="1" a="1"/>
  <c r="DC92" i="1" s="1"/>
  <c r="AJ92" i="1" s="1"/>
  <c r="CZ92" i="1" a="1"/>
  <c r="CZ92" i="1" s="1"/>
  <c r="BG92" i="1" s="1"/>
  <c r="CR92" i="1"/>
  <c r="CO92" i="1" a="1"/>
  <c r="CO92" i="1" s="1"/>
  <c r="DF91" i="1" a="1"/>
  <c r="DF91" i="1" s="1"/>
  <c r="BQ91" i="1" s="1"/>
  <c r="DA91" i="1" a="1"/>
  <c r="DA91" i="1" s="1"/>
  <c r="BP91" i="1" s="1"/>
  <c r="CX91" i="1" a="1"/>
  <c r="CX91" i="1" s="1"/>
  <c r="DD90" i="1" a="1"/>
  <c r="DD90" i="1" s="1"/>
  <c r="CY90" i="1" a="1"/>
  <c r="CY90" i="1" s="1"/>
  <c r="AU90" i="1" s="1"/>
  <c r="CP90" i="1" a="1"/>
  <c r="CP90" i="1" s="1"/>
  <c r="DE89" i="1" a="1"/>
  <c r="DE89" i="1" s="1"/>
  <c r="DB89" i="1" a="1"/>
  <c r="DB89" i="1" s="1"/>
  <c r="CW89" i="1" a="1"/>
  <c r="CW89" i="1" s="1"/>
  <c r="CQ89" i="1"/>
  <c r="CN89" i="1" a="1"/>
  <c r="CN89" i="1" s="1"/>
  <c r="DC88" i="1" a="1"/>
  <c r="DC88" i="1" s="1"/>
  <c r="CZ88" i="1" a="1"/>
  <c r="CZ88" i="1" s="1"/>
  <c r="CR88" i="1"/>
  <c r="CO88" i="1" a="1"/>
  <c r="CO88" i="1" s="1"/>
  <c r="DF87" i="1" a="1"/>
  <c r="DF87" i="1" s="1"/>
  <c r="DA87" i="1" a="1"/>
  <c r="DA87" i="1" s="1"/>
  <c r="CX87" i="1" a="1"/>
  <c r="CX87" i="1" s="1"/>
  <c r="AI87" i="1" s="1"/>
  <c r="DD86" i="1" a="1"/>
  <c r="DD86" i="1" s="1"/>
  <c r="CY86" i="1" a="1"/>
  <c r="CY86" i="1" s="1"/>
  <c r="CP86" i="1" a="1"/>
  <c r="CP86" i="1" s="1"/>
  <c r="DE85" i="1" a="1"/>
  <c r="DE85" i="1" s="1"/>
  <c r="BH85" i="1" s="1"/>
  <c r="DB85" i="1" a="1"/>
  <c r="DB85" i="1" s="1"/>
  <c r="CW85" i="1" a="1"/>
  <c r="CW85" i="1" s="1"/>
  <c r="CQ85" i="1"/>
  <c r="CN85" i="1" a="1"/>
  <c r="CN85" i="1" s="1"/>
  <c r="CS85" i="1" s="1"/>
  <c r="DC84" i="1" a="1"/>
  <c r="DC84" i="1" s="1"/>
  <c r="CZ84" i="1" a="1"/>
  <c r="CZ84" i="1" s="1"/>
  <c r="CR84" i="1"/>
  <c r="CO84" i="1" a="1"/>
  <c r="CO84" i="1" s="1"/>
  <c r="DF83" i="1" a="1"/>
  <c r="DF83" i="1" s="1"/>
  <c r="DA83" i="1" a="1"/>
  <c r="DA83" i="1" s="1"/>
  <c r="CX83" i="1" a="1"/>
  <c r="CX83" i="1" s="1"/>
  <c r="DD82" i="1" a="1"/>
  <c r="DD82" i="1" s="1"/>
  <c r="AV82" i="1" s="1"/>
  <c r="CY82" i="1" a="1"/>
  <c r="CY82" i="1" s="1"/>
  <c r="CP82" i="1" a="1"/>
  <c r="CP82" i="1" s="1"/>
  <c r="DE81" i="1" a="1"/>
  <c r="DE81" i="1" s="1"/>
  <c r="BH81" i="1" s="1"/>
  <c r="DB81" i="1" a="1"/>
  <c r="DB81" i="1" s="1"/>
  <c r="DH81" i="1" s="1"/>
  <c r="CW81" i="1" a="1"/>
  <c r="CW81" i="1" s="1"/>
  <c r="CQ81" i="1"/>
  <c r="CN81" i="1" a="1"/>
  <c r="CN81" i="1" s="1"/>
  <c r="DC80" i="1" a="1"/>
  <c r="DC80" i="1" s="1"/>
  <c r="AJ80" i="1" s="1"/>
  <c r="CZ80" i="1" a="1"/>
  <c r="CZ80" i="1" s="1"/>
  <c r="CR80" i="1"/>
  <c r="CO80" i="1" a="1"/>
  <c r="CO80" i="1" s="1"/>
  <c r="DF79" i="1" a="1"/>
  <c r="DF79" i="1" s="1"/>
  <c r="BQ79" i="1" s="1"/>
  <c r="DA79" i="1" a="1"/>
  <c r="DA79" i="1" s="1"/>
  <c r="CX79" i="1" a="1"/>
  <c r="CX79" i="1" s="1"/>
  <c r="DD78" i="1" a="1"/>
  <c r="DD78" i="1" s="1"/>
  <c r="AV78" i="1" s="1"/>
  <c r="CY78" i="1" a="1"/>
  <c r="CY78" i="1" s="1"/>
  <c r="AU78" i="1" s="1"/>
  <c r="CP78" i="1" a="1"/>
  <c r="CP78" i="1" s="1"/>
  <c r="DE77" i="1" a="1"/>
  <c r="DE77" i="1" s="1"/>
  <c r="DB77" i="1" a="1"/>
  <c r="DB77" i="1" s="1"/>
  <c r="CW77" i="1" a="1"/>
  <c r="CW77" i="1" s="1"/>
  <c r="CQ77" i="1"/>
  <c r="CN77" i="1" a="1"/>
  <c r="CN77" i="1" s="1"/>
  <c r="DC76" i="1" a="1"/>
  <c r="DC76" i="1" s="1"/>
  <c r="CZ76" i="1" a="1"/>
  <c r="CZ76" i="1" s="1"/>
  <c r="BG76" i="1" s="1"/>
  <c r="CR76" i="1"/>
  <c r="CO76" i="1" a="1"/>
  <c r="CO76" i="1" s="1"/>
  <c r="DF75" i="1" a="1"/>
  <c r="DF75" i="1" s="1"/>
  <c r="DA75" i="1" a="1"/>
  <c r="DA75" i="1" s="1"/>
  <c r="BP75" i="1" s="1"/>
  <c r="CX75" i="1" a="1"/>
  <c r="CX75" i="1" s="1"/>
  <c r="DD74" i="1" a="1"/>
  <c r="DD74" i="1" s="1"/>
  <c r="CY74" i="1" a="1"/>
  <c r="CY74" i="1" s="1"/>
  <c r="CP74" i="1" a="1"/>
  <c r="CP74" i="1" s="1"/>
  <c r="DE73" i="1" a="1"/>
  <c r="DE73" i="1" s="1"/>
  <c r="DB73" i="1" a="1"/>
  <c r="DB73" i="1" s="1"/>
  <c r="CW73" i="1" a="1"/>
  <c r="CW73" i="1" s="1"/>
  <c r="W73" i="1" s="1"/>
  <c r="CQ73" i="1"/>
  <c r="CN73" i="1" a="1"/>
  <c r="CN73" i="1" s="1"/>
  <c r="DC72" i="1" a="1"/>
  <c r="DC72" i="1" s="1"/>
  <c r="CZ72" i="1" a="1"/>
  <c r="CZ72" i="1" s="1"/>
  <c r="CR72" i="1"/>
  <c r="CO72" i="1" a="1"/>
  <c r="CO72" i="1" s="1"/>
  <c r="DF71" i="1" a="1"/>
  <c r="DF71" i="1" s="1"/>
  <c r="DA71" i="1" a="1"/>
  <c r="DA71" i="1" s="1"/>
  <c r="CX71" i="1" a="1"/>
  <c r="CX71" i="1" s="1"/>
  <c r="AI71" i="1" s="1"/>
  <c r="DD70" i="1" a="1"/>
  <c r="DD70" i="1" s="1"/>
  <c r="CY70" i="1" a="1"/>
  <c r="CY70" i="1" s="1"/>
  <c r="CP70" i="1" a="1"/>
  <c r="CP70" i="1" s="1"/>
  <c r="DE69" i="1" a="1"/>
  <c r="DE69" i="1" s="1"/>
  <c r="DB69" i="1" a="1"/>
  <c r="DB69" i="1" s="1"/>
  <c r="CW69" i="1" a="1"/>
  <c r="CW69" i="1" s="1"/>
  <c r="CQ69" i="1"/>
  <c r="CN69" i="1" a="1"/>
  <c r="CN69" i="1" s="1"/>
  <c r="CS69" i="1" s="1"/>
  <c r="DC68" i="1" a="1"/>
  <c r="DC68" i="1" s="1"/>
  <c r="CZ68" i="1" a="1"/>
  <c r="CZ68" i="1" s="1"/>
  <c r="CR68" i="1"/>
  <c r="CO68" i="1" a="1"/>
  <c r="CO68" i="1" s="1"/>
  <c r="DF67" i="1" a="1"/>
  <c r="DF67" i="1" s="1"/>
  <c r="DA67" i="1" a="1"/>
  <c r="DA67" i="1" s="1"/>
  <c r="CX67" i="1" a="1"/>
  <c r="CX67" i="1" s="1"/>
  <c r="DD66" i="1" a="1"/>
  <c r="DD66" i="1" s="1"/>
  <c r="AV66" i="1" s="1"/>
  <c r="CY66" i="1" a="1"/>
  <c r="CY66" i="1" s="1"/>
  <c r="CP66" i="1" a="1"/>
  <c r="CP66" i="1" s="1"/>
  <c r="DE65" i="1" a="1"/>
  <c r="DE65" i="1" s="1"/>
  <c r="DB65" i="1" a="1"/>
  <c r="DB65" i="1" s="1"/>
  <c r="DH65" i="1" s="1"/>
  <c r="CW65" i="1" a="1"/>
  <c r="CW65" i="1" s="1"/>
  <c r="CQ65" i="1"/>
  <c r="CN65" i="1" a="1"/>
  <c r="CN65" i="1" s="1"/>
  <c r="DC64" i="1" a="1"/>
  <c r="DC64" i="1" s="1"/>
  <c r="AJ64" i="1" s="1"/>
  <c r="CZ64" i="1" a="1"/>
  <c r="CZ64" i="1" s="1"/>
  <c r="CR64" i="1"/>
  <c r="CO64" i="1" a="1"/>
  <c r="CO64" i="1" s="1"/>
  <c r="DF63" i="1" a="1"/>
  <c r="DF63" i="1" s="1"/>
  <c r="BQ63" i="1" s="1"/>
  <c r="DD63" i="1" a="1"/>
  <c r="DD63" i="1" s="1"/>
  <c r="DB63" i="1" a="1"/>
  <c r="DB63" i="1" s="1"/>
  <c r="CZ63" i="1" a="1"/>
  <c r="CZ63" i="1" s="1"/>
  <c r="CX63" i="1" a="1"/>
  <c r="CX63" i="1" s="1"/>
  <c r="AI63" i="1" s="1"/>
  <c r="CP63" i="1" a="1"/>
  <c r="CP63" i="1" s="1"/>
  <c r="CN63" i="1" a="1"/>
  <c r="CN63" i="1" s="1"/>
  <c r="DF62" i="1" a="1"/>
  <c r="DF62" i="1" s="1"/>
  <c r="DD62" i="1" a="1"/>
  <c r="DD62" i="1" s="1"/>
  <c r="AV62" i="1" s="1"/>
  <c r="DB62" i="1" a="1"/>
  <c r="DB62" i="1" s="1"/>
  <c r="CZ62" i="1" a="1"/>
  <c r="CZ62" i="1" s="1"/>
  <c r="CX62" i="1" a="1"/>
  <c r="CX62" i="1" s="1"/>
  <c r="CP62" i="1" a="1"/>
  <c r="CP62" i="1" s="1"/>
  <c r="CN62" i="1" a="1"/>
  <c r="CN62" i="1" s="1"/>
  <c r="DF61" i="1" a="1"/>
  <c r="DF61" i="1" s="1"/>
  <c r="DD61" i="1" a="1"/>
  <c r="DD61" i="1" s="1"/>
  <c r="DB61" i="1" a="1"/>
  <c r="DB61" i="1" s="1"/>
  <c r="DH61" i="1" s="1"/>
  <c r="CZ61" i="1" a="1"/>
  <c r="CZ61" i="1" s="1"/>
  <c r="CX61" i="1" a="1"/>
  <c r="CX61" i="1" s="1"/>
  <c r="CP61" i="1" a="1"/>
  <c r="CP61" i="1" s="1"/>
  <c r="CN61" i="1" a="1"/>
  <c r="CN61" i="1" s="1"/>
  <c r="CS61" i="1" s="1"/>
  <c r="DF60" i="1" a="1"/>
  <c r="DF60" i="1" s="1"/>
  <c r="DD60" i="1" a="1"/>
  <c r="DD60" i="1" s="1"/>
  <c r="DB60" i="1" a="1"/>
  <c r="DB60" i="1" s="1"/>
  <c r="CZ60" i="1" a="1"/>
  <c r="CZ60" i="1" s="1"/>
  <c r="BG60" i="1" s="1"/>
  <c r="CX60" i="1" a="1"/>
  <c r="CX60" i="1" s="1"/>
  <c r="CP60" i="1" a="1"/>
  <c r="CP60" i="1" s="1"/>
  <c r="CN60" i="1" a="1"/>
  <c r="CN60" i="1" s="1"/>
  <c r="DF59" i="1" a="1"/>
  <c r="DF59" i="1" s="1"/>
  <c r="BQ59" i="1" s="1"/>
  <c r="DD59" i="1" a="1"/>
  <c r="DD59" i="1" s="1"/>
  <c r="DB59" i="1" a="1"/>
  <c r="DB59" i="1" s="1"/>
  <c r="CZ59" i="1" a="1"/>
  <c r="CZ59" i="1" s="1"/>
  <c r="CX59" i="1" a="1"/>
  <c r="CX59" i="1" s="1"/>
  <c r="AI59" i="1" s="1"/>
  <c r="CP59" i="1" a="1"/>
  <c r="CP59" i="1" s="1"/>
  <c r="CN59" i="1" a="1"/>
  <c r="CN59" i="1" s="1"/>
  <c r="DF58" i="1" a="1"/>
  <c r="DF58" i="1" s="1"/>
  <c r="BQ58" i="1" s="1"/>
  <c r="DD58" i="1" a="1"/>
  <c r="DD58" i="1" s="1"/>
  <c r="AV58" i="1" s="1"/>
  <c r="DB58" i="1" a="1"/>
  <c r="DB58" i="1" s="1"/>
  <c r="CZ58" i="1" a="1"/>
  <c r="CZ58" i="1" s="1"/>
  <c r="CX58" i="1" a="1"/>
  <c r="CX58" i="1" s="1"/>
  <c r="AI58" i="1" s="1"/>
  <c r="CP58" i="1" a="1"/>
  <c r="CP58" i="1" s="1"/>
  <c r="CN58" i="1" a="1"/>
  <c r="CN58" i="1" s="1"/>
  <c r="DF57" i="1" a="1"/>
  <c r="DF57" i="1" s="1"/>
  <c r="DD57" i="1" a="1"/>
  <c r="DD57" i="1" s="1"/>
  <c r="DB57" i="1" a="1"/>
  <c r="DB57" i="1" s="1"/>
  <c r="DH57" i="1" s="1"/>
  <c r="CZ57" i="1" a="1"/>
  <c r="CZ57" i="1" s="1"/>
  <c r="CX57" i="1" a="1"/>
  <c r="CX57" i="1" s="1"/>
  <c r="CP57" i="1" a="1"/>
  <c r="CP57" i="1" s="1"/>
  <c r="CN57" i="1" a="1"/>
  <c r="CN57" i="1" s="1"/>
  <c r="CS57" i="1" s="1"/>
  <c r="DF56" i="1" a="1"/>
  <c r="DF56" i="1" s="1"/>
  <c r="DD56" i="1" a="1"/>
  <c r="DD56" i="1" s="1"/>
  <c r="DB56" i="1" a="1"/>
  <c r="DB56" i="1" s="1"/>
  <c r="CZ56" i="1" a="1"/>
  <c r="CZ56" i="1" s="1"/>
  <c r="BG56" i="1" s="1"/>
  <c r="CX56" i="1" a="1"/>
  <c r="CX56" i="1" s="1"/>
  <c r="CP56" i="1" a="1"/>
  <c r="CP56" i="1" s="1"/>
  <c r="CN56" i="1" a="1"/>
  <c r="CN56" i="1" s="1"/>
  <c r="DF55" i="1" a="1"/>
  <c r="DF55" i="1" s="1"/>
  <c r="BQ55" i="1" s="1"/>
  <c r="DD55" i="1" a="1"/>
  <c r="DD55" i="1" s="1"/>
  <c r="DB55" i="1" a="1"/>
  <c r="DB55" i="1" s="1"/>
  <c r="CZ55" i="1" a="1"/>
  <c r="CZ55" i="1" s="1"/>
  <c r="CX55" i="1" a="1"/>
  <c r="CX55" i="1" s="1"/>
  <c r="AI55" i="1" s="1"/>
  <c r="CP55" i="1" a="1"/>
  <c r="CP55" i="1" s="1"/>
  <c r="CN55" i="1" a="1"/>
  <c r="CN55" i="1" s="1"/>
  <c r="DF54" i="1" a="1"/>
  <c r="DF54" i="1" s="1"/>
  <c r="DD54" i="1" a="1"/>
  <c r="DD54" i="1" s="1"/>
  <c r="AV54" i="1" s="1"/>
  <c r="DB54" i="1" a="1"/>
  <c r="DB54" i="1" s="1"/>
  <c r="CZ54" i="1" a="1"/>
  <c r="CZ54" i="1" s="1"/>
  <c r="CX54" i="1" a="1"/>
  <c r="CX54" i="1" s="1"/>
  <c r="CP54" i="1" a="1"/>
  <c r="CP54" i="1" s="1"/>
  <c r="CN54" i="1" a="1"/>
  <c r="CN54" i="1" s="1"/>
  <c r="DF53" i="1" a="1"/>
  <c r="DF53" i="1" s="1"/>
  <c r="DD53" i="1" a="1"/>
  <c r="DD53" i="1" s="1"/>
  <c r="DB53" i="1" a="1"/>
  <c r="DB53" i="1" s="1"/>
  <c r="DH53" i="1" s="1"/>
  <c r="CZ53" i="1" a="1"/>
  <c r="CZ53" i="1" s="1"/>
  <c r="CX53" i="1" a="1"/>
  <c r="CX53" i="1" s="1"/>
  <c r="CP53" i="1" a="1"/>
  <c r="CP53" i="1" s="1"/>
  <c r="CN53" i="1" a="1"/>
  <c r="CN53" i="1" s="1"/>
  <c r="CS53" i="1" s="1"/>
  <c r="DF52" i="1" a="1"/>
  <c r="DF52" i="1" s="1"/>
  <c r="DD52" i="1" a="1"/>
  <c r="DD52" i="1" s="1"/>
  <c r="DB52" i="1" a="1"/>
  <c r="DB52" i="1" s="1"/>
  <c r="CZ52" i="1" a="1"/>
  <c r="CZ52" i="1" s="1"/>
  <c r="BG52" i="1" s="1"/>
  <c r="CX52" i="1" a="1"/>
  <c r="CX52" i="1" s="1"/>
  <c r="CP52" i="1" a="1"/>
  <c r="CP52" i="1" s="1"/>
  <c r="CN52" i="1" a="1"/>
  <c r="CN52" i="1" s="1"/>
  <c r="DF51" i="1" a="1"/>
  <c r="DF51" i="1" s="1"/>
  <c r="BQ51" i="1" s="1"/>
  <c r="DD51" i="1" a="1"/>
  <c r="DD51" i="1" s="1"/>
  <c r="DB51" i="1" a="1"/>
  <c r="DB51" i="1" s="1"/>
  <c r="CZ51" i="1" a="1"/>
  <c r="CZ51" i="1" s="1"/>
  <c r="BG51" i="1" s="1"/>
  <c r="CX51" i="1" a="1"/>
  <c r="CX51" i="1" s="1"/>
  <c r="AI51" i="1" s="1"/>
  <c r="CP51" i="1" a="1"/>
  <c r="CP51" i="1" s="1"/>
  <c r="CN51" i="1" a="1"/>
  <c r="CN51" i="1" s="1"/>
  <c r="DF50" i="1" a="1"/>
  <c r="DF50" i="1" s="1"/>
  <c r="DD50" i="1" a="1"/>
  <c r="DD50" i="1" s="1"/>
  <c r="AV50" i="1" s="1"/>
  <c r="DB50" i="1" a="1"/>
  <c r="DB50" i="1" s="1"/>
  <c r="CZ50" i="1" a="1"/>
  <c r="CZ50" i="1" s="1"/>
  <c r="CX50" i="1" a="1"/>
  <c r="CX50" i="1" s="1"/>
  <c r="CP50" i="1" a="1"/>
  <c r="CP50" i="1" s="1"/>
  <c r="CN50" i="1" a="1"/>
  <c r="CN50" i="1" s="1"/>
  <c r="DF49" i="1" a="1"/>
  <c r="DF49" i="1" s="1"/>
  <c r="DD49" i="1" a="1"/>
  <c r="DD49" i="1" s="1"/>
  <c r="AV49" i="1" s="1"/>
  <c r="DB49" i="1" a="1"/>
  <c r="DB49" i="1" s="1"/>
  <c r="DH49" i="1" s="1"/>
  <c r="CZ49" i="1" a="1"/>
  <c r="CZ49" i="1" s="1"/>
  <c r="CX49" i="1" a="1"/>
  <c r="CX49" i="1" s="1"/>
  <c r="CP49" i="1" a="1"/>
  <c r="CP49" i="1" s="1"/>
  <c r="CN49" i="1" a="1"/>
  <c r="CN49" i="1" s="1"/>
  <c r="CS49" i="1" s="1"/>
  <c r="DF48" i="1" a="1"/>
  <c r="DF48" i="1" s="1"/>
  <c r="DD48" i="1" a="1"/>
  <c r="DD48" i="1" s="1"/>
  <c r="DB48" i="1" a="1"/>
  <c r="DB48" i="1" s="1"/>
  <c r="X48" i="1" s="1"/>
  <c r="CZ48" i="1" a="1"/>
  <c r="CZ48" i="1" s="1"/>
  <c r="BG48" i="1" s="1"/>
  <c r="CX48" i="1" a="1"/>
  <c r="CX48" i="1" s="1"/>
  <c r="CP48" i="1" a="1"/>
  <c r="CP48" i="1" s="1"/>
  <c r="CN48" i="1" a="1"/>
  <c r="CN48" i="1" s="1"/>
  <c r="DF47" i="1" a="1"/>
  <c r="DF47" i="1" s="1"/>
  <c r="BQ47" i="1" s="1"/>
  <c r="DD47" i="1" a="1"/>
  <c r="DD47" i="1" s="1"/>
  <c r="DB47" i="1" a="1"/>
  <c r="DB47" i="1" s="1"/>
  <c r="CZ47" i="1" a="1"/>
  <c r="CZ47" i="1" s="1"/>
  <c r="CX47" i="1" a="1"/>
  <c r="CX47" i="1" s="1"/>
  <c r="AI47" i="1" s="1"/>
  <c r="CP47" i="1" a="1"/>
  <c r="CP47" i="1" s="1"/>
  <c r="CN47" i="1" a="1"/>
  <c r="CN47" i="1" s="1"/>
  <c r="DF46" i="1" a="1"/>
  <c r="DF46" i="1" s="1"/>
  <c r="DD46" i="1" a="1"/>
  <c r="DD46" i="1" s="1"/>
  <c r="AV46" i="1" s="1"/>
  <c r="DB46" i="1" a="1"/>
  <c r="DB46" i="1" s="1"/>
  <c r="CZ46" i="1" a="1"/>
  <c r="CZ46" i="1" s="1"/>
  <c r="CX46" i="1" a="1"/>
  <c r="CX46" i="1" s="1"/>
  <c r="CP46" i="1" a="1"/>
  <c r="CP46" i="1" s="1"/>
  <c r="CN46" i="1" a="1"/>
  <c r="CN46" i="1" s="1"/>
  <c r="DF45" i="1" a="1"/>
  <c r="DF45" i="1" s="1"/>
  <c r="DD45" i="1" a="1"/>
  <c r="DD45" i="1" s="1"/>
  <c r="DB45" i="1" a="1"/>
  <c r="DB45" i="1" s="1"/>
  <c r="DH45" i="1" s="1"/>
  <c r="CZ45" i="1" a="1"/>
  <c r="CZ45" i="1" s="1"/>
  <c r="CX45" i="1" a="1"/>
  <c r="CX45" i="1" s="1"/>
  <c r="CP45" i="1" a="1"/>
  <c r="CP45" i="1" s="1"/>
  <c r="CN45" i="1" a="1"/>
  <c r="CN45" i="1" s="1"/>
  <c r="CS45" i="1" s="1"/>
  <c r="DF44" i="1" a="1"/>
  <c r="DF44" i="1" s="1"/>
  <c r="DD44" i="1" a="1"/>
  <c r="DD44" i="1" s="1"/>
  <c r="DB44" i="1" a="1"/>
  <c r="DB44" i="1" s="1"/>
  <c r="CZ44" i="1" a="1"/>
  <c r="CZ44" i="1" s="1"/>
  <c r="BG44" i="1" s="1"/>
  <c r="CX44" i="1" a="1"/>
  <c r="CX44" i="1" s="1"/>
  <c r="CP44" i="1" a="1"/>
  <c r="CP44" i="1" s="1"/>
  <c r="CN44" i="1" a="1"/>
  <c r="CN44" i="1" s="1"/>
  <c r="DD43" i="1" a="1"/>
  <c r="DD43" i="1" s="1"/>
  <c r="AV43" i="1" s="1"/>
  <c r="DB43" i="1" a="1"/>
  <c r="DB43" i="1" s="1"/>
  <c r="CZ43" i="1" a="1"/>
  <c r="CZ43" i="1" s="1"/>
  <c r="CX43" i="1" a="1"/>
  <c r="CX43" i="1" s="1"/>
  <c r="CP43" i="1" a="1"/>
  <c r="CP43" i="1" s="1"/>
  <c r="CN43" i="1" a="1"/>
  <c r="CN43" i="1" s="1"/>
  <c r="DF42" i="1" a="1"/>
  <c r="DF42" i="1" s="1"/>
  <c r="DD42" i="1" a="1"/>
  <c r="DD42" i="1" s="1"/>
  <c r="DB42" i="1" a="1"/>
  <c r="DB42" i="1" s="1"/>
  <c r="DH42" i="1" s="1"/>
  <c r="CZ42" i="1" a="1"/>
  <c r="CZ42" i="1" s="1"/>
  <c r="CX42" i="1" a="1"/>
  <c r="CX42" i="1" s="1"/>
  <c r="CP42" i="1" a="1"/>
  <c r="CP42" i="1" s="1"/>
  <c r="CN42" i="1" a="1"/>
  <c r="CN42" i="1" s="1"/>
  <c r="CS42" i="1" s="1"/>
  <c r="DF41" i="1" a="1"/>
  <c r="DF41" i="1" s="1"/>
  <c r="DD41" i="1" a="1"/>
  <c r="DD41" i="1" s="1"/>
  <c r="DB41" i="1" a="1"/>
  <c r="DB41" i="1" s="1"/>
  <c r="CX41" i="1" a="1"/>
  <c r="CX41" i="1" s="1"/>
  <c r="AI41" i="1" s="1"/>
  <c r="DB40" i="1" a="1"/>
  <c r="DB40" i="1" s="1"/>
  <c r="CX40" i="1" a="1"/>
  <c r="CX40" i="1" s="1"/>
  <c r="DF39" i="1" a="1"/>
  <c r="DF39" i="1" s="1"/>
  <c r="DD39" i="1" a="1"/>
  <c r="DD39" i="1" s="1"/>
  <c r="AV39" i="1" s="1"/>
  <c r="CZ39" i="1" a="1"/>
  <c r="CZ39" i="1" s="1"/>
  <c r="CP39" i="1" a="1"/>
  <c r="CP39" i="1" s="1"/>
  <c r="CN39" i="1" a="1"/>
  <c r="CN39" i="1" s="1"/>
  <c r="DB38" i="1" a="1"/>
  <c r="DB38" i="1" s="1"/>
  <c r="DH38" i="1" s="1"/>
  <c r="CX38" i="1" a="1"/>
  <c r="CX38" i="1" s="1"/>
  <c r="DF37" i="1" a="1"/>
  <c r="DF37" i="1" s="1"/>
  <c r="DD37" i="1" a="1"/>
  <c r="DD37" i="1" s="1"/>
  <c r="AV37" i="1" s="1"/>
  <c r="CZ37" i="1" a="1"/>
  <c r="CZ37" i="1" s="1"/>
  <c r="CP37" i="1" a="1"/>
  <c r="CP37" i="1" s="1"/>
  <c r="CN37" i="1" a="1"/>
  <c r="CN37" i="1" s="1"/>
  <c r="DF36" i="1" a="1"/>
  <c r="DF36" i="1" s="1"/>
  <c r="DD36" i="1" a="1"/>
  <c r="DD36" i="1" s="1"/>
  <c r="AV36" i="1" s="1"/>
  <c r="CZ36" i="1" a="1"/>
  <c r="CZ36" i="1" s="1"/>
  <c r="CX36" i="1" a="1"/>
  <c r="CX36" i="1" s="1"/>
  <c r="CP36" i="1" a="1"/>
  <c r="CP36" i="1" s="1"/>
  <c r="CN36" i="1" a="1"/>
  <c r="CN36" i="1" s="1"/>
  <c r="CS36" i="1" s="1"/>
  <c r="DF35" i="1" a="1"/>
  <c r="DF35" i="1" s="1"/>
  <c r="DD35" i="1" a="1"/>
  <c r="DD35" i="1" s="1"/>
  <c r="DB35" i="1" a="1"/>
  <c r="DB35" i="1" s="1"/>
  <c r="CZ35" i="1" a="1"/>
  <c r="CZ35" i="1" s="1"/>
  <c r="CX35" i="1" a="1"/>
  <c r="CX35" i="1" s="1"/>
  <c r="CP35" i="1" a="1"/>
  <c r="CP35" i="1" s="1"/>
  <c r="CN35" i="1" a="1"/>
  <c r="CN35" i="1" s="1"/>
  <c r="DF34" i="1" a="1"/>
  <c r="DF34" i="1" s="1"/>
  <c r="BQ34" i="1" s="1"/>
  <c r="DD34" i="1" a="1"/>
  <c r="DD34" i="1" s="1"/>
  <c r="DB34" i="1" a="1"/>
  <c r="DB34" i="1" s="1"/>
  <c r="CZ34" i="1" a="1"/>
  <c r="CZ34" i="1" s="1"/>
  <c r="CX34" i="1" a="1"/>
  <c r="CX34" i="1" s="1"/>
  <c r="AI34" i="1" s="1"/>
  <c r="CP34" i="1" a="1"/>
  <c r="CP34" i="1" s="1"/>
  <c r="CN34" i="1" a="1"/>
  <c r="CN34" i="1" s="1"/>
  <c r="DF33" i="1" a="1"/>
  <c r="DF33" i="1" s="1"/>
  <c r="DD33" i="1" a="1"/>
  <c r="DD33" i="1" s="1"/>
  <c r="AV33" i="1" s="1"/>
  <c r="DB33" i="1" a="1"/>
  <c r="DB33" i="1" s="1"/>
  <c r="CZ33" i="1" a="1"/>
  <c r="CZ33" i="1" s="1"/>
  <c r="CX33" i="1" a="1"/>
  <c r="CX33" i="1" s="1"/>
  <c r="CP33" i="1" a="1"/>
  <c r="CP33" i="1" s="1"/>
  <c r="CN33" i="1" a="1"/>
  <c r="CN33" i="1" s="1"/>
  <c r="DF32" i="1" a="1"/>
  <c r="DF32" i="1" s="1"/>
  <c r="DD32" i="1" a="1"/>
  <c r="DD32" i="1" s="1"/>
  <c r="DB32" i="1" a="1"/>
  <c r="DB32" i="1" s="1"/>
  <c r="DH32" i="1" s="1"/>
  <c r="CZ32" i="1" a="1"/>
  <c r="CZ32" i="1" s="1"/>
  <c r="CX32" i="1" a="1"/>
  <c r="CX32" i="1" s="1"/>
  <c r="CP32" i="1" a="1"/>
  <c r="CP32" i="1" s="1"/>
  <c r="CN32" i="1" a="1"/>
  <c r="CN32" i="1" s="1"/>
  <c r="CS32" i="1" s="1"/>
  <c r="DF31" i="1" a="1"/>
  <c r="DF31" i="1" s="1"/>
  <c r="DD31" i="1" a="1"/>
  <c r="DD31" i="1" s="1"/>
  <c r="DB31" i="1" a="1"/>
  <c r="DB31" i="1" s="1"/>
  <c r="CZ31" i="1" a="1"/>
  <c r="CZ31" i="1" s="1"/>
  <c r="CX31" i="1" a="1"/>
  <c r="CX31" i="1" s="1"/>
  <c r="CP31" i="1" a="1"/>
  <c r="CP31" i="1" s="1"/>
  <c r="CN31" i="1" a="1"/>
  <c r="CN31" i="1" s="1"/>
  <c r="DF30" i="1" a="1"/>
  <c r="DF30" i="1" s="1"/>
  <c r="BQ30" i="1" s="1"/>
  <c r="DD30" i="1" a="1"/>
  <c r="DD30" i="1" s="1"/>
  <c r="DB30" i="1" a="1"/>
  <c r="DB30" i="1" s="1"/>
  <c r="CZ30" i="1" a="1"/>
  <c r="CZ30" i="1" s="1"/>
  <c r="CX30" i="1" a="1"/>
  <c r="CX30" i="1" s="1"/>
  <c r="AI30" i="1" s="1"/>
  <c r="CP30" i="1" a="1"/>
  <c r="CP30" i="1" s="1"/>
  <c r="CN30" i="1" a="1"/>
  <c r="CN30" i="1" s="1"/>
  <c r="DF29" i="1" a="1"/>
  <c r="DF29" i="1" s="1"/>
  <c r="DD29" i="1" a="1"/>
  <c r="DD29" i="1" s="1"/>
  <c r="AV29" i="1" s="1"/>
  <c r="DB29" i="1" a="1"/>
  <c r="DB29" i="1" s="1"/>
  <c r="CZ29" i="1" a="1"/>
  <c r="CZ29" i="1" s="1"/>
  <c r="CX29" i="1" a="1"/>
  <c r="CX29" i="1" s="1"/>
  <c r="CP29" i="1" a="1"/>
  <c r="CP29" i="1" s="1"/>
  <c r="CN29" i="1" a="1"/>
  <c r="CN29" i="1" s="1"/>
  <c r="DF28" i="1" a="1"/>
  <c r="DF28" i="1" s="1"/>
  <c r="DD28" i="1" a="1"/>
  <c r="DD28" i="1" s="1"/>
  <c r="DB28" i="1" a="1"/>
  <c r="DB28" i="1" s="1"/>
  <c r="DH28" i="1" s="1"/>
  <c r="CZ28" i="1" a="1"/>
  <c r="CZ28" i="1" s="1"/>
  <c r="CX28" i="1" a="1"/>
  <c r="CX28" i="1" s="1"/>
  <c r="CP28" i="1" a="1"/>
  <c r="CP28" i="1" s="1"/>
  <c r="CN28" i="1" a="1"/>
  <c r="CN28" i="1" s="1"/>
  <c r="CS28" i="1" s="1"/>
  <c r="DF27" i="1" a="1"/>
  <c r="DF27" i="1" s="1"/>
  <c r="DD27" i="1" a="1"/>
  <c r="DD27" i="1" s="1"/>
  <c r="DB27" i="1" a="1"/>
  <c r="DB27" i="1" s="1"/>
  <c r="CZ27" i="1" a="1"/>
  <c r="CZ27" i="1" s="1"/>
  <c r="BG27" i="1" s="1"/>
  <c r="CX27" i="1" a="1"/>
  <c r="CX27" i="1" s="1"/>
  <c r="CP27" i="1" a="1"/>
  <c r="CP27" i="1" s="1"/>
  <c r="CN27" i="1" a="1"/>
  <c r="CN27" i="1" s="1"/>
  <c r="DF26" i="1" a="1"/>
  <c r="DF26" i="1" s="1"/>
  <c r="BQ26" i="1" s="1"/>
  <c r="DD26" i="1" a="1"/>
  <c r="DD26" i="1" s="1"/>
  <c r="DB26" i="1" a="1"/>
  <c r="DB26" i="1" s="1"/>
  <c r="CZ26" i="1" a="1"/>
  <c r="CZ26" i="1" s="1"/>
  <c r="CX26" i="1" a="1"/>
  <c r="CX26" i="1" s="1"/>
  <c r="AI26" i="1" s="1"/>
  <c r="CP26" i="1" a="1"/>
  <c r="CP26" i="1" s="1"/>
  <c r="CN26" i="1" a="1"/>
  <c r="CN26" i="1" s="1"/>
  <c r="DF25" i="1" a="1"/>
  <c r="DF25" i="1" s="1"/>
  <c r="DD25" i="1" a="1"/>
  <c r="DD25" i="1" s="1"/>
  <c r="AV25" i="1" s="1"/>
  <c r="DB25" i="1" a="1"/>
  <c r="DB25" i="1" s="1"/>
  <c r="CZ25" i="1" a="1"/>
  <c r="CZ25" i="1" s="1"/>
  <c r="CX25" i="1" a="1"/>
  <c r="CX25" i="1" s="1"/>
  <c r="CP25" i="1" a="1"/>
  <c r="CP25" i="1" s="1"/>
  <c r="CN25" i="1" a="1"/>
  <c r="CN25" i="1" s="1"/>
  <c r="DD24" i="1" a="1"/>
  <c r="DD24" i="1" s="1"/>
  <c r="DB24" i="1" a="1"/>
  <c r="DB24" i="1" s="1"/>
  <c r="CX24" i="1" a="1"/>
  <c r="CX24" i="1" s="1"/>
  <c r="AI24" i="1" s="1"/>
  <c r="DB23" i="1" a="1"/>
  <c r="DB23" i="1" s="1"/>
  <c r="DF22" i="1" a="1"/>
  <c r="DF22" i="1" s="1"/>
  <c r="CX22" i="1" a="1"/>
  <c r="CX22" i="1" s="1"/>
  <c r="CN22" i="1" a="1"/>
  <c r="CN22" i="1" s="1"/>
  <c r="CS22" i="1" s="1"/>
  <c r="CZ21" i="1" a="1"/>
  <c r="CZ21" i="1" s="1"/>
  <c r="CP21" i="1" a="1"/>
  <c r="CP21" i="1" s="1"/>
  <c r="DB20" i="1" a="1"/>
  <c r="DB20" i="1" s="1"/>
  <c r="DD19" i="1" a="1"/>
  <c r="DD19" i="1" s="1"/>
  <c r="AV19" i="1" s="1"/>
  <c r="DF18" i="1" a="1"/>
  <c r="DF18" i="1" s="1"/>
  <c r="CX18" i="1" a="1"/>
  <c r="CX18" i="1" s="1"/>
  <c r="CN18" i="1" a="1"/>
  <c r="CN18" i="1" s="1"/>
  <c r="CZ17" i="1" a="1"/>
  <c r="CZ17" i="1" s="1"/>
  <c r="CP17" i="1" a="1"/>
  <c r="CP17" i="1" s="1"/>
  <c r="DB16" i="1" a="1"/>
  <c r="DB16" i="1" s="1"/>
  <c r="DD15" i="1" a="1"/>
  <c r="DD15" i="1" s="1"/>
  <c r="DF14" i="1" a="1"/>
  <c r="DF14" i="1" s="1"/>
  <c r="BQ14" i="1" s="1"/>
  <c r="CX14" i="1" a="1"/>
  <c r="CX14" i="1" s="1"/>
  <c r="CN14" i="1" a="1"/>
  <c r="CN14" i="1" s="1"/>
  <c r="CZ13" i="1" a="1"/>
  <c r="CZ13" i="1" s="1"/>
  <c r="CP13" i="1" a="1"/>
  <c r="CP13" i="1" s="1"/>
  <c r="DB12" i="1" a="1"/>
  <c r="DB12" i="1" s="1"/>
  <c r="DD11" i="1" a="1"/>
  <c r="DD11" i="1" s="1"/>
  <c r="DF10" i="1" a="1"/>
  <c r="DF10" i="1" s="1"/>
  <c r="CX10" i="1" a="1"/>
  <c r="CX10" i="1" s="1"/>
  <c r="AI10" i="1" s="1"/>
  <c r="CN10" i="1" a="1"/>
  <c r="CN10" i="1" s="1"/>
  <c r="CZ9" i="1" a="1"/>
  <c r="CZ9" i="1" s="1"/>
  <c r="CP9" i="1" a="1"/>
  <c r="CP9" i="1" s="1"/>
  <c r="DD22" i="1" a="1"/>
  <c r="DD22" i="1" s="1"/>
  <c r="AV22" i="1" s="1"/>
  <c r="DF21" i="1" a="1"/>
  <c r="DF21" i="1" s="1"/>
  <c r="CX21" i="1" a="1"/>
  <c r="CX21" i="1" s="1"/>
  <c r="CN21" i="1" a="1"/>
  <c r="CN21" i="1" s="1"/>
  <c r="CZ20" i="1" a="1"/>
  <c r="CZ20" i="1" s="1"/>
  <c r="BG20" i="1" s="1"/>
  <c r="CP20" i="1" a="1"/>
  <c r="CP20" i="1" s="1"/>
  <c r="DB19" i="1" a="1"/>
  <c r="DB19" i="1" s="1"/>
  <c r="DD18" i="1" a="1"/>
  <c r="DD18" i="1" s="1"/>
  <c r="DF17" i="1" a="1"/>
  <c r="DF17" i="1" s="1"/>
  <c r="BQ17" i="1" s="1"/>
  <c r="CX17" i="1" a="1"/>
  <c r="CX17" i="1" s="1"/>
  <c r="CN17" i="1" a="1"/>
  <c r="CN17" i="1" s="1"/>
  <c r="CZ16" i="1" a="1"/>
  <c r="CZ16" i="1" s="1"/>
  <c r="CP16" i="1" a="1"/>
  <c r="CP16" i="1" s="1"/>
  <c r="DB15" i="1" a="1"/>
  <c r="DB15" i="1" s="1"/>
  <c r="DD14" i="1" a="1"/>
  <c r="DD14" i="1" s="1"/>
  <c r="DF13" i="1" a="1"/>
  <c r="DF13" i="1" s="1"/>
  <c r="CX13" i="1" a="1"/>
  <c r="CX13" i="1" s="1"/>
  <c r="AI13" i="1" s="1"/>
  <c r="CN13" i="1" a="1"/>
  <c r="CN13" i="1" s="1"/>
  <c r="CZ12" i="1" a="1"/>
  <c r="CZ12" i="1" s="1"/>
  <c r="CP12" i="1" a="1"/>
  <c r="CP12" i="1" s="1"/>
  <c r="DB11" i="1" a="1"/>
  <c r="DB11" i="1" s="1"/>
  <c r="DH11" i="1" s="1"/>
  <c r="DD10" i="1" a="1"/>
  <c r="DD10" i="1" s="1"/>
  <c r="DF9" i="1" a="1"/>
  <c r="DF9" i="1" s="1"/>
  <c r="CX9" i="1" a="1"/>
  <c r="CX9" i="1" s="1"/>
  <c r="CN9" i="1" a="1"/>
  <c r="CN9" i="1" s="1"/>
  <c r="CS9" i="1" s="1"/>
  <c r="CZ23" i="1" a="1"/>
  <c r="CZ23" i="1" s="1"/>
  <c r="CP23" i="1" a="1"/>
  <c r="CP23" i="1" s="1"/>
  <c r="DB22" i="1" a="1"/>
  <c r="DB22" i="1" s="1"/>
  <c r="DD21" i="1" a="1"/>
  <c r="DD21" i="1" s="1"/>
  <c r="AV21" i="1" s="1"/>
  <c r="DF20" i="1" a="1"/>
  <c r="DF20" i="1" s="1"/>
  <c r="BQ20" i="1" s="1"/>
  <c r="CX20" i="1" a="1"/>
  <c r="CX20" i="1" s="1"/>
  <c r="CN20" i="1" a="1"/>
  <c r="CN20" i="1" s="1"/>
  <c r="CZ19" i="1" a="1"/>
  <c r="CZ19" i="1" s="1"/>
  <c r="BG19" i="1" s="1"/>
  <c r="CP19" i="1" a="1"/>
  <c r="CP19" i="1" s="1"/>
  <c r="DB18" i="1" a="1"/>
  <c r="DB18" i="1" s="1"/>
  <c r="DD17" i="1" a="1"/>
  <c r="DD17" i="1" s="1"/>
  <c r="DF16" i="1" a="1"/>
  <c r="DF16" i="1" s="1"/>
  <c r="BQ16" i="1" s="1"/>
  <c r="CX16" i="1" a="1"/>
  <c r="CX16" i="1" s="1"/>
  <c r="AI16" i="1" s="1"/>
  <c r="CN16" i="1" a="1"/>
  <c r="CN16" i="1" s="1"/>
  <c r="CZ15" i="1" a="1"/>
  <c r="CZ15" i="1" s="1"/>
  <c r="CP15" i="1" a="1"/>
  <c r="CP15" i="1" s="1"/>
  <c r="DB14" i="1" a="1"/>
  <c r="DB14" i="1" s="1"/>
  <c r="DD13" i="1" a="1"/>
  <c r="DD13" i="1" s="1"/>
  <c r="DF12" i="1" a="1"/>
  <c r="DF12" i="1" s="1"/>
  <c r="CX12" i="1" a="1"/>
  <c r="CX12" i="1" s="1"/>
  <c r="AI12" i="1" s="1"/>
  <c r="CN12" i="1" a="1"/>
  <c r="CN12" i="1" s="1"/>
  <c r="CZ11" i="1" a="1"/>
  <c r="CZ11" i="1" s="1"/>
  <c r="CP11" i="1" a="1"/>
  <c r="CP11" i="1" s="1"/>
  <c r="DB10" i="1" a="1"/>
  <c r="DB10" i="1" s="1"/>
  <c r="DH10" i="1" s="1"/>
  <c r="DD9" i="1" a="1"/>
  <c r="DD9" i="1" s="1"/>
  <c r="AV9" i="1" s="1"/>
  <c r="CX23" i="1" a="1"/>
  <c r="CX23" i="1" s="1"/>
  <c r="CN23" i="1" a="1"/>
  <c r="CN23" i="1" s="1"/>
  <c r="CZ22" i="1" a="1"/>
  <c r="CZ22" i="1" s="1"/>
  <c r="BG22" i="1" s="1"/>
  <c r="CP22" i="1" a="1"/>
  <c r="CP22" i="1" s="1"/>
  <c r="DB21" i="1" a="1"/>
  <c r="DB21" i="1" s="1"/>
  <c r="DD20" i="1" a="1"/>
  <c r="DD20" i="1" s="1"/>
  <c r="DF19" i="1" a="1"/>
  <c r="DF19" i="1" s="1"/>
  <c r="BQ19" i="1" s="1"/>
  <c r="CX19" i="1" a="1"/>
  <c r="CX19" i="1" s="1"/>
  <c r="CN19" i="1" a="1"/>
  <c r="CN19" i="1" s="1"/>
  <c r="CZ18" i="1" a="1"/>
  <c r="CZ18" i="1" s="1"/>
  <c r="CP18" i="1" a="1"/>
  <c r="CP18" i="1" s="1"/>
  <c r="DB17" i="1" a="1"/>
  <c r="DB17" i="1" s="1"/>
  <c r="X17" i="1" s="1"/>
  <c r="DD16" i="1" a="1"/>
  <c r="DD16" i="1" s="1"/>
  <c r="DF15" i="1" a="1"/>
  <c r="DF15" i="1" s="1"/>
  <c r="CX15" i="1" a="1"/>
  <c r="CX15" i="1" s="1"/>
  <c r="AI15" i="1" s="1"/>
  <c r="CN15" i="1" a="1"/>
  <c r="CN15" i="1" s="1"/>
  <c r="CZ14" i="1" a="1"/>
  <c r="CZ14" i="1" s="1"/>
  <c r="CP14" i="1" a="1"/>
  <c r="CP14" i="1" s="1"/>
  <c r="DB13" i="1" a="1"/>
  <c r="DB13" i="1" s="1"/>
  <c r="DH13" i="1" s="1"/>
  <c r="DD12" i="1" a="1"/>
  <c r="DD12" i="1" s="1"/>
  <c r="DF11" i="1" a="1"/>
  <c r="DF11" i="1" s="1"/>
  <c r="CX11" i="1" a="1"/>
  <c r="CX11" i="1" s="1"/>
  <c r="CN11" i="1" a="1"/>
  <c r="CN11" i="1" s="1"/>
  <c r="CS11" i="1" s="1"/>
  <c r="CZ10" i="1" a="1"/>
  <c r="CZ10" i="1" s="1"/>
  <c r="BG10" i="1" s="1"/>
  <c r="CP10" i="1" a="1"/>
  <c r="CP10" i="1" s="1"/>
  <c r="DB9" i="1" a="1"/>
  <c r="DB9" i="1" s="1"/>
  <c r="BH508" i="1"/>
  <c r="AJ508" i="1"/>
  <c r="BP508" i="1"/>
  <c r="AU508" i="1"/>
  <c r="W508" i="1"/>
  <c r="BQ508" i="1"/>
  <c r="AV508" i="1"/>
  <c r="X508" i="1"/>
  <c r="BG508" i="1"/>
  <c r="AI508" i="1"/>
  <c r="BH507" i="1"/>
  <c r="AJ507" i="1"/>
  <c r="BP507" i="1"/>
  <c r="AU507" i="1"/>
  <c r="W507" i="1"/>
  <c r="BQ507" i="1"/>
  <c r="AV507" i="1"/>
  <c r="X507" i="1"/>
  <c r="BG507" i="1"/>
  <c r="AI507" i="1"/>
  <c r="BH506" i="1"/>
  <c r="AJ506" i="1"/>
  <c r="BP506" i="1"/>
  <c r="AU506" i="1"/>
  <c r="W506" i="1"/>
  <c r="BQ506" i="1"/>
  <c r="AV506" i="1"/>
  <c r="X506" i="1"/>
  <c r="BG506" i="1"/>
  <c r="AI506" i="1"/>
  <c r="BH505" i="1"/>
  <c r="AJ505" i="1"/>
  <c r="BP505" i="1"/>
  <c r="AU505" i="1"/>
  <c r="W505" i="1"/>
  <c r="BQ505" i="1"/>
  <c r="AV505" i="1"/>
  <c r="X505" i="1"/>
  <c r="BG505" i="1"/>
  <c r="AI505" i="1"/>
  <c r="BH504" i="1"/>
  <c r="AJ504" i="1"/>
  <c r="BP504" i="1"/>
  <c r="AU504" i="1"/>
  <c r="W504" i="1"/>
  <c r="BQ504" i="1"/>
  <c r="AV504" i="1"/>
  <c r="X504" i="1"/>
  <c r="BG504" i="1"/>
  <c r="AI504" i="1"/>
  <c r="BH503" i="1"/>
  <c r="AJ503" i="1"/>
  <c r="BP503" i="1"/>
  <c r="AU503" i="1"/>
  <c r="W503" i="1"/>
  <c r="BQ503" i="1"/>
  <c r="AV503" i="1"/>
  <c r="X503" i="1"/>
  <c r="BG503" i="1"/>
  <c r="AI503" i="1"/>
  <c r="BH502" i="1"/>
  <c r="AJ502" i="1"/>
  <c r="BP502" i="1"/>
  <c r="AU502" i="1"/>
  <c r="W502" i="1"/>
  <c r="BQ502" i="1"/>
  <c r="AV502" i="1"/>
  <c r="X502" i="1"/>
  <c r="BG502" i="1"/>
  <c r="AI502" i="1"/>
  <c r="BH501" i="1"/>
  <c r="AJ501" i="1"/>
  <c r="BP501" i="1"/>
  <c r="AU501" i="1"/>
  <c r="W501" i="1"/>
  <c r="BQ501" i="1"/>
  <c r="AV501" i="1"/>
  <c r="X501" i="1"/>
  <c r="BG501" i="1"/>
  <c r="AI501" i="1"/>
  <c r="BH500" i="1"/>
  <c r="AJ500" i="1"/>
  <c r="BP500" i="1"/>
  <c r="AU500" i="1"/>
  <c r="W500" i="1"/>
  <c r="BQ500" i="1"/>
  <c r="AV500" i="1"/>
  <c r="X500" i="1"/>
  <c r="BG500" i="1"/>
  <c r="AI500" i="1"/>
  <c r="BH499" i="1"/>
  <c r="AJ499" i="1"/>
  <c r="BP499" i="1"/>
  <c r="AU499" i="1"/>
  <c r="W499" i="1"/>
  <c r="BQ499" i="1"/>
  <c r="AV499" i="1"/>
  <c r="X499" i="1"/>
  <c r="BG499" i="1"/>
  <c r="AI499" i="1"/>
  <c r="X498" i="1"/>
  <c r="BH498" i="1"/>
  <c r="AJ498" i="1"/>
  <c r="BP498" i="1"/>
  <c r="AU498" i="1"/>
  <c r="W498" i="1"/>
  <c r="AV498" i="1"/>
  <c r="AI498" i="1"/>
  <c r="BQ498" i="1"/>
  <c r="BG498" i="1"/>
  <c r="BH497" i="1"/>
  <c r="AJ497" i="1"/>
  <c r="BP497" i="1"/>
  <c r="AU497" i="1"/>
  <c r="W497" i="1"/>
  <c r="BQ497" i="1"/>
  <c r="AV497" i="1"/>
  <c r="X497" i="1"/>
  <c r="BG497" i="1"/>
  <c r="AI497" i="1"/>
  <c r="BH496" i="1"/>
  <c r="AJ496" i="1"/>
  <c r="BP496" i="1"/>
  <c r="AU496" i="1"/>
  <c r="W496" i="1"/>
  <c r="BQ496" i="1"/>
  <c r="AV496" i="1"/>
  <c r="X496" i="1"/>
  <c r="BG496" i="1"/>
  <c r="AI496" i="1"/>
  <c r="BH495" i="1"/>
  <c r="AJ495" i="1"/>
  <c r="BP495" i="1"/>
  <c r="AU495" i="1"/>
  <c r="W495" i="1"/>
  <c r="BQ495" i="1"/>
  <c r="AV495" i="1"/>
  <c r="X495" i="1"/>
  <c r="BG495" i="1"/>
  <c r="AI495" i="1"/>
  <c r="BH494" i="1"/>
  <c r="AJ494" i="1"/>
  <c r="BP494" i="1"/>
  <c r="AU494" i="1"/>
  <c r="W494" i="1"/>
  <c r="BQ494" i="1"/>
  <c r="AV494" i="1"/>
  <c r="X494" i="1"/>
  <c r="BG494" i="1"/>
  <c r="AI494" i="1"/>
  <c r="BH493" i="1"/>
  <c r="AJ493" i="1"/>
  <c r="BP493" i="1"/>
  <c r="AU493" i="1"/>
  <c r="W493" i="1"/>
  <c r="BQ493" i="1"/>
  <c r="AV493" i="1"/>
  <c r="X493" i="1"/>
  <c r="BG493" i="1"/>
  <c r="AI493" i="1"/>
  <c r="BH492" i="1"/>
  <c r="AJ492" i="1"/>
  <c r="BP492" i="1"/>
  <c r="AU492" i="1"/>
  <c r="W492" i="1"/>
  <c r="BQ492" i="1"/>
  <c r="AV492" i="1"/>
  <c r="X492" i="1"/>
  <c r="BG492" i="1"/>
  <c r="AI492" i="1"/>
  <c r="BH491" i="1"/>
  <c r="AJ491" i="1"/>
  <c r="BP491" i="1"/>
  <c r="AU491" i="1"/>
  <c r="W491" i="1"/>
  <c r="BQ491" i="1"/>
  <c r="AV491" i="1"/>
  <c r="X491" i="1"/>
  <c r="BG491" i="1"/>
  <c r="AI491" i="1"/>
  <c r="BH490" i="1"/>
  <c r="AJ490" i="1"/>
  <c r="BP490" i="1"/>
  <c r="AU490" i="1"/>
  <c r="W490" i="1"/>
  <c r="BQ490" i="1"/>
  <c r="AV490" i="1"/>
  <c r="X490" i="1"/>
  <c r="BG490" i="1"/>
  <c r="AI490" i="1"/>
  <c r="BH489" i="1"/>
  <c r="AJ489" i="1"/>
  <c r="BP489" i="1"/>
  <c r="AU489" i="1"/>
  <c r="W489" i="1"/>
  <c r="BQ489" i="1"/>
  <c r="AV489" i="1"/>
  <c r="X489" i="1"/>
  <c r="BG489" i="1"/>
  <c r="AI489" i="1"/>
  <c r="BH488" i="1"/>
  <c r="AJ488" i="1"/>
  <c r="BP488" i="1"/>
  <c r="AU488" i="1"/>
  <c r="W488" i="1"/>
  <c r="BQ488" i="1"/>
  <c r="AV488" i="1"/>
  <c r="X488" i="1"/>
  <c r="BG488" i="1"/>
  <c r="AI488" i="1"/>
  <c r="BH487" i="1"/>
  <c r="AJ487" i="1"/>
  <c r="BP487" i="1"/>
  <c r="AU487" i="1"/>
  <c r="W487" i="1"/>
  <c r="BQ487" i="1"/>
  <c r="AV487" i="1"/>
  <c r="X487" i="1"/>
  <c r="BG487" i="1"/>
  <c r="AI487" i="1"/>
  <c r="BH486" i="1"/>
  <c r="AJ486" i="1"/>
  <c r="BP486" i="1"/>
  <c r="AU486" i="1"/>
  <c r="W486" i="1"/>
  <c r="BQ486" i="1"/>
  <c r="AV486" i="1"/>
  <c r="X486" i="1"/>
  <c r="BG486" i="1"/>
  <c r="AI486" i="1"/>
  <c r="BH485" i="1"/>
  <c r="AJ485" i="1"/>
  <c r="BP485" i="1"/>
  <c r="AU485" i="1"/>
  <c r="W485" i="1"/>
  <c r="BQ485" i="1"/>
  <c r="AV485" i="1"/>
  <c r="X485" i="1"/>
  <c r="BG485" i="1"/>
  <c r="AI485" i="1"/>
  <c r="BQ484" i="1"/>
  <c r="BG484" i="1"/>
  <c r="BH484" i="1"/>
  <c r="AJ484" i="1"/>
  <c r="BP484" i="1"/>
  <c r="AU484" i="1"/>
  <c r="W484" i="1"/>
  <c r="AV484" i="1"/>
  <c r="AI484" i="1"/>
  <c r="X484" i="1"/>
  <c r="BH483" i="1"/>
  <c r="AJ483" i="1"/>
  <c r="BP483" i="1"/>
  <c r="AU483" i="1"/>
  <c r="W483" i="1"/>
  <c r="BQ483" i="1"/>
  <c r="AV483" i="1"/>
  <c r="X483" i="1"/>
  <c r="BG483" i="1"/>
  <c r="AI483" i="1"/>
  <c r="BH482" i="1"/>
  <c r="AJ482" i="1"/>
  <c r="BP482" i="1"/>
  <c r="AU482" i="1"/>
  <c r="W482" i="1"/>
  <c r="BQ482" i="1"/>
  <c r="AV482" i="1"/>
  <c r="X482" i="1"/>
  <c r="BG482" i="1"/>
  <c r="AI482" i="1"/>
  <c r="BH481" i="1"/>
  <c r="AJ481" i="1"/>
  <c r="BP481" i="1"/>
  <c r="AU481" i="1"/>
  <c r="W481" i="1"/>
  <c r="BQ481" i="1"/>
  <c r="AV481" i="1"/>
  <c r="X481" i="1"/>
  <c r="BG481" i="1"/>
  <c r="AI481" i="1"/>
  <c r="BH480" i="1"/>
  <c r="AJ480" i="1"/>
  <c r="BP480" i="1"/>
  <c r="AU480" i="1"/>
  <c r="W480" i="1"/>
  <c r="BQ480" i="1"/>
  <c r="AV480" i="1"/>
  <c r="X480" i="1"/>
  <c r="BG480" i="1"/>
  <c r="AI480" i="1"/>
  <c r="BH479" i="1"/>
  <c r="AJ479" i="1"/>
  <c r="BP479" i="1"/>
  <c r="AU479" i="1"/>
  <c r="W479" i="1"/>
  <c r="BQ479" i="1"/>
  <c r="AV479" i="1"/>
  <c r="X479" i="1"/>
  <c r="BG479" i="1"/>
  <c r="AI479" i="1"/>
  <c r="BH478" i="1"/>
  <c r="AJ478" i="1"/>
  <c r="BP478" i="1"/>
  <c r="AU478" i="1"/>
  <c r="W478" i="1"/>
  <c r="BQ478" i="1"/>
  <c r="AV478" i="1"/>
  <c r="X478" i="1"/>
  <c r="BG478" i="1"/>
  <c r="AI478" i="1"/>
  <c r="BH477" i="1"/>
  <c r="AJ477" i="1"/>
  <c r="BP477" i="1"/>
  <c r="AU477" i="1"/>
  <c r="W477" i="1"/>
  <c r="BQ477" i="1"/>
  <c r="AV477" i="1"/>
  <c r="X477" i="1"/>
  <c r="BG477" i="1"/>
  <c r="AI477" i="1"/>
  <c r="BH476" i="1"/>
  <c r="AJ476" i="1"/>
  <c r="BP476" i="1"/>
  <c r="AU476" i="1"/>
  <c r="W476" i="1"/>
  <c r="BQ476" i="1"/>
  <c r="AV476" i="1"/>
  <c r="X476" i="1"/>
  <c r="BG476" i="1"/>
  <c r="AI476" i="1"/>
  <c r="BH475" i="1"/>
  <c r="AJ475" i="1"/>
  <c r="BP475" i="1"/>
  <c r="AU475" i="1"/>
  <c r="W475" i="1"/>
  <c r="BQ475" i="1"/>
  <c r="AV475" i="1"/>
  <c r="X475" i="1"/>
  <c r="BG475" i="1"/>
  <c r="AI475" i="1"/>
  <c r="BH474" i="1"/>
  <c r="AJ474" i="1"/>
  <c r="BP474" i="1"/>
  <c r="AU474" i="1"/>
  <c r="W474" i="1"/>
  <c r="BQ474" i="1"/>
  <c r="AV474" i="1"/>
  <c r="X474" i="1"/>
  <c r="BG474" i="1"/>
  <c r="AI474" i="1"/>
  <c r="BH473" i="1"/>
  <c r="AJ473" i="1"/>
  <c r="BP473" i="1"/>
  <c r="AU473" i="1"/>
  <c r="W473" i="1"/>
  <c r="BQ473" i="1"/>
  <c r="AV473" i="1"/>
  <c r="X473" i="1"/>
  <c r="BG473" i="1"/>
  <c r="AI473" i="1"/>
  <c r="BH472" i="1"/>
  <c r="AJ472" i="1"/>
  <c r="BP472" i="1"/>
  <c r="AU472" i="1"/>
  <c r="W472" i="1"/>
  <c r="BQ472" i="1"/>
  <c r="AV472" i="1"/>
  <c r="X472" i="1"/>
  <c r="BG472" i="1"/>
  <c r="AI472" i="1"/>
  <c r="BH471" i="1"/>
  <c r="AJ471" i="1"/>
  <c r="BP471" i="1"/>
  <c r="AU471" i="1"/>
  <c r="W471" i="1"/>
  <c r="BQ471" i="1"/>
  <c r="AV471" i="1"/>
  <c r="X471" i="1"/>
  <c r="BG471" i="1"/>
  <c r="AI471" i="1"/>
  <c r="BH470" i="1"/>
  <c r="AJ470" i="1"/>
  <c r="BP470" i="1"/>
  <c r="AU470" i="1"/>
  <c r="W470" i="1"/>
  <c r="BQ470" i="1"/>
  <c r="AV470" i="1"/>
  <c r="X470" i="1"/>
  <c r="BG470" i="1"/>
  <c r="AI470" i="1"/>
  <c r="BH469" i="1"/>
  <c r="AJ469" i="1"/>
  <c r="BP469" i="1"/>
  <c r="AU469" i="1"/>
  <c r="W469" i="1"/>
  <c r="BQ469" i="1"/>
  <c r="AV469" i="1"/>
  <c r="X469" i="1"/>
  <c r="BG469" i="1"/>
  <c r="AI469" i="1"/>
  <c r="BH468" i="1"/>
  <c r="AJ468" i="1"/>
  <c r="BP468" i="1"/>
  <c r="AU468" i="1"/>
  <c r="W468" i="1"/>
  <c r="BQ468" i="1"/>
  <c r="AV468" i="1"/>
  <c r="X468" i="1"/>
  <c r="BG468" i="1"/>
  <c r="AI468" i="1"/>
  <c r="BH467" i="1"/>
  <c r="AJ467" i="1"/>
  <c r="BP467" i="1"/>
  <c r="AU467" i="1"/>
  <c r="W467" i="1"/>
  <c r="BQ467" i="1"/>
  <c r="AV467" i="1"/>
  <c r="X467" i="1"/>
  <c r="BG467" i="1"/>
  <c r="AI467" i="1"/>
  <c r="BH466" i="1"/>
  <c r="AJ466" i="1"/>
  <c r="BP466" i="1"/>
  <c r="AU466" i="1"/>
  <c r="W466" i="1"/>
  <c r="BQ466" i="1"/>
  <c r="AV466" i="1"/>
  <c r="X466" i="1"/>
  <c r="BG466" i="1"/>
  <c r="AI466" i="1"/>
  <c r="BH465" i="1"/>
  <c r="AJ465" i="1"/>
  <c r="BP465" i="1"/>
  <c r="AU465" i="1"/>
  <c r="W465" i="1"/>
  <c r="BQ465" i="1"/>
  <c r="AV465" i="1"/>
  <c r="X465" i="1"/>
  <c r="BG465" i="1"/>
  <c r="AI465" i="1"/>
  <c r="BH464" i="1"/>
  <c r="AJ464" i="1"/>
  <c r="BP464" i="1"/>
  <c r="AU464" i="1"/>
  <c r="W464" i="1"/>
  <c r="BQ464" i="1"/>
  <c r="AV464" i="1"/>
  <c r="X464" i="1"/>
  <c r="BG464" i="1"/>
  <c r="AI464" i="1"/>
  <c r="BH463" i="1"/>
  <c r="AJ463" i="1"/>
  <c r="BP463" i="1"/>
  <c r="AU463" i="1"/>
  <c r="W463" i="1"/>
  <c r="BQ463" i="1"/>
  <c r="AV463" i="1"/>
  <c r="X463" i="1"/>
  <c r="BG463" i="1"/>
  <c r="AI463" i="1"/>
  <c r="BH462" i="1"/>
  <c r="AJ462" i="1"/>
  <c r="BP462" i="1"/>
  <c r="AU462" i="1"/>
  <c r="W462" i="1"/>
  <c r="BQ462" i="1"/>
  <c r="AV462" i="1"/>
  <c r="X462" i="1"/>
  <c r="BG462" i="1"/>
  <c r="AI462" i="1"/>
  <c r="BH461" i="1"/>
  <c r="AJ461" i="1"/>
  <c r="BP461" i="1"/>
  <c r="AU461" i="1"/>
  <c r="W461" i="1"/>
  <c r="BQ461" i="1"/>
  <c r="AV461" i="1"/>
  <c r="X461" i="1"/>
  <c r="BG461" i="1"/>
  <c r="AI461" i="1"/>
  <c r="BH460" i="1"/>
  <c r="AJ460" i="1"/>
  <c r="BP460" i="1"/>
  <c r="AU460" i="1"/>
  <c r="W460" i="1"/>
  <c r="BQ460" i="1"/>
  <c r="AV460" i="1"/>
  <c r="X460" i="1"/>
  <c r="BG460" i="1"/>
  <c r="AI460" i="1"/>
  <c r="BH459" i="1"/>
  <c r="AJ459" i="1"/>
  <c r="BP459" i="1"/>
  <c r="AU459" i="1"/>
  <c r="W459" i="1"/>
  <c r="BQ459" i="1"/>
  <c r="AV459" i="1"/>
  <c r="X459" i="1"/>
  <c r="BG459" i="1"/>
  <c r="AI459" i="1"/>
  <c r="BH458" i="1"/>
  <c r="AJ458" i="1"/>
  <c r="BP458" i="1"/>
  <c r="AU458" i="1"/>
  <c r="W458" i="1"/>
  <c r="BQ458" i="1"/>
  <c r="AV458" i="1"/>
  <c r="X458" i="1"/>
  <c r="BG458" i="1"/>
  <c r="AI458" i="1"/>
  <c r="BH457" i="1"/>
  <c r="AJ457" i="1"/>
  <c r="BP457" i="1"/>
  <c r="AU457" i="1"/>
  <c r="W457" i="1"/>
  <c r="BQ457" i="1"/>
  <c r="AV457" i="1"/>
  <c r="X457" i="1"/>
  <c r="BG457" i="1"/>
  <c r="AI457" i="1"/>
  <c r="BH456" i="1"/>
  <c r="AJ456" i="1"/>
  <c r="BP456" i="1"/>
  <c r="AU456" i="1"/>
  <c r="W456" i="1"/>
  <c r="BQ456" i="1"/>
  <c r="AV456" i="1"/>
  <c r="X456" i="1"/>
  <c r="BG456" i="1"/>
  <c r="AI456" i="1"/>
  <c r="BH455" i="1"/>
  <c r="AJ455" i="1"/>
  <c r="BP455" i="1"/>
  <c r="AU455" i="1"/>
  <c r="W455" i="1"/>
  <c r="BQ455" i="1"/>
  <c r="AV455" i="1"/>
  <c r="X455" i="1"/>
  <c r="BG455" i="1"/>
  <c r="AI455" i="1"/>
  <c r="BH454" i="1"/>
  <c r="AJ454" i="1"/>
  <c r="BP454" i="1"/>
  <c r="AU454" i="1"/>
  <c r="W454" i="1"/>
  <c r="BQ454" i="1"/>
  <c r="AV454" i="1"/>
  <c r="X454" i="1"/>
  <c r="BG454" i="1"/>
  <c r="AI454" i="1"/>
  <c r="BH453" i="1"/>
  <c r="AJ453" i="1"/>
  <c r="BP453" i="1"/>
  <c r="AU453" i="1"/>
  <c r="W453" i="1"/>
  <c r="BQ453" i="1"/>
  <c r="AV453" i="1"/>
  <c r="X453" i="1"/>
  <c r="BG453" i="1"/>
  <c r="AI453" i="1"/>
  <c r="BH452" i="1"/>
  <c r="AJ452" i="1"/>
  <c r="BP452" i="1"/>
  <c r="AU452" i="1"/>
  <c r="W452" i="1"/>
  <c r="BQ452" i="1"/>
  <c r="AV452" i="1"/>
  <c r="X452" i="1"/>
  <c r="BG452" i="1"/>
  <c r="AI452" i="1"/>
  <c r="BH451" i="1"/>
  <c r="AJ451" i="1"/>
  <c r="BP451" i="1"/>
  <c r="AU451" i="1"/>
  <c r="W451" i="1"/>
  <c r="BQ451" i="1"/>
  <c r="AV451" i="1"/>
  <c r="X451" i="1"/>
  <c r="BG451" i="1"/>
  <c r="AI451" i="1"/>
  <c r="BH450" i="1"/>
  <c r="AJ450" i="1"/>
  <c r="BP450" i="1"/>
  <c r="AU450" i="1"/>
  <c r="W450" i="1"/>
  <c r="BQ450" i="1"/>
  <c r="AV450" i="1"/>
  <c r="X450" i="1"/>
  <c r="BG450" i="1"/>
  <c r="AI450" i="1"/>
  <c r="BH449" i="1"/>
  <c r="AJ449" i="1"/>
  <c r="BP449" i="1"/>
  <c r="AU449" i="1"/>
  <c r="W449" i="1"/>
  <c r="BQ449" i="1"/>
  <c r="AV449" i="1"/>
  <c r="X449" i="1"/>
  <c r="BG449" i="1"/>
  <c r="AI449" i="1"/>
  <c r="BQ448" i="1"/>
  <c r="AI448" i="1"/>
  <c r="BH448" i="1"/>
  <c r="AJ448" i="1"/>
  <c r="BP448" i="1"/>
  <c r="AU448" i="1"/>
  <c r="W448" i="1"/>
  <c r="AV448" i="1"/>
  <c r="BG448" i="1"/>
  <c r="X448" i="1"/>
  <c r="BH447" i="1"/>
  <c r="AJ447" i="1"/>
  <c r="BP447" i="1"/>
  <c r="AU447" i="1"/>
  <c r="W447" i="1"/>
  <c r="BQ447" i="1"/>
  <c r="AV447" i="1"/>
  <c r="X447" i="1"/>
  <c r="BG447" i="1"/>
  <c r="AI447" i="1"/>
  <c r="BH446" i="1"/>
  <c r="AJ446" i="1"/>
  <c r="BP446" i="1"/>
  <c r="AU446" i="1"/>
  <c r="W446" i="1"/>
  <c r="BQ446" i="1"/>
  <c r="AV446" i="1"/>
  <c r="X446" i="1"/>
  <c r="BG446" i="1"/>
  <c r="AI446" i="1"/>
  <c r="BQ445" i="1"/>
  <c r="X445" i="1"/>
  <c r="BH445" i="1"/>
  <c r="AJ445" i="1"/>
  <c r="BP445" i="1"/>
  <c r="AU445" i="1"/>
  <c r="W445" i="1"/>
  <c r="AI445" i="1"/>
  <c r="AV445" i="1"/>
  <c r="BG445" i="1"/>
  <c r="BH444" i="1"/>
  <c r="AJ444" i="1"/>
  <c r="BP444" i="1"/>
  <c r="AU444" i="1"/>
  <c r="W444" i="1"/>
  <c r="BQ444" i="1"/>
  <c r="AV444" i="1"/>
  <c r="X444" i="1"/>
  <c r="BG444" i="1"/>
  <c r="AI444" i="1"/>
  <c r="BH443" i="1"/>
  <c r="AJ443" i="1"/>
  <c r="BP443" i="1"/>
  <c r="AU443" i="1"/>
  <c r="W443" i="1"/>
  <c r="BQ443" i="1"/>
  <c r="AV443" i="1"/>
  <c r="X443" i="1"/>
  <c r="BG443" i="1"/>
  <c r="AI443" i="1"/>
  <c r="BH442" i="1"/>
  <c r="AJ442" i="1"/>
  <c r="BP442" i="1"/>
  <c r="AU442" i="1"/>
  <c r="W442" i="1"/>
  <c r="BQ442" i="1"/>
  <c r="AV442" i="1"/>
  <c r="X442" i="1"/>
  <c r="BG442" i="1"/>
  <c r="AI442" i="1"/>
  <c r="BH441" i="1"/>
  <c r="AJ441" i="1"/>
  <c r="BP441" i="1"/>
  <c r="AU441" i="1"/>
  <c r="W441" i="1"/>
  <c r="BQ441" i="1"/>
  <c r="AV441" i="1"/>
  <c r="X441" i="1"/>
  <c r="BG441" i="1"/>
  <c r="AI441" i="1"/>
  <c r="BH440" i="1"/>
  <c r="AJ440" i="1"/>
  <c r="BP440" i="1"/>
  <c r="AU440" i="1"/>
  <c r="W440" i="1"/>
  <c r="BQ440" i="1"/>
  <c r="AV440" i="1"/>
  <c r="X440" i="1"/>
  <c r="BG440" i="1"/>
  <c r="AI440" i="1"/>
  <c r="BH439" i="1"/>
  <c r="AJ439" i="1"/>
  <c r="BP439" i="1"/>
  <c r="AU439" i="1"/>
  <c r="W439" i="1"/>
  <c r="BQ439" i="1"/>
  <c r="AV439" i="1"/>
  <c r="X439" i="1"/>
  <c r="BG439" i="1"/>
  <c r="AI439" i="1"/>
  <c r="BH438" i="1"/>
  <c r="AJ438" i="1"/>
  <c r="BP438" i="1"/>
  <c r="AU438" i="1"/>
  <c r="W438" i="1"/>
  <c r="BQ438" i="1"/>
  <c r="AV438" i="1"/>
  <c r="X438" i="1"/>
  <c r="BG438" i="1"/>
  <c r="AI438" i="1"/>
  <c r="BH437" i="1"/>
  <c r="AJ437" i="1"/>
  <c r="BP437" i="1"/>
  <c r="AU437" i="1"/>
  <c r="W437" i="1"/>
  <c r="BQ437" i="1"/>
  <c r="AV437" i="1"/>
  <c r="X437" i="1"/>
  <c r="BG437" i="1"/>
  <c r="AI437" i="1"/>
  <c r="BH436" i="1"/>
  <c r="AJ436" i="1"/>
  <c r="BP436" i="1"/>
  <c r="AU436" i="1"/>
  <c r="W436" i="1"/>
  <c r="BQ436" i="1"/>
  <c r="AV436" i="1"/>
  <c r="X436" i="1"/>
  <c r="BG436" i="1"/>
  <c r="AI436" i="1"/>
  <c r="BH435" i="1"/>
  <c r="AJ435" i="1"/>
  <c r="BP435" i="1"/>
  <c r="AU435" i="1"/>
  <c r="W435" i="1"/>
  <c r="BQ435" i="1"/>
  <c r="AV435" i="1"/>
  <c r="X435" i="1"/>
  <c r="BG435" i="1"/>
  <c r="AI435" i="1"/>
  <c r="BH434" i="1"/>
  <c r="AJ434" i="1"/>
  <c r="BP434" i="1"/>
  <c r="AU434" i="1"/>
  <c r="W434" i="1"/>
  <c r="BQ434" i="1"/>
  <c r="AV434" i="1"/>
  <c r="X434" i="1"/>
  <c r="BG434" i="1"/>
  <c r="AI434" i="1"/>
  <c r="BH433" i="1"/>
  <c r="AJ433" i="1"/>
  <c r="BP433" i="1"/>
  <c r="AU433" i="1"/>
  <c r="W433" i="1"/>
  <c r="BQ433" i="1"/>
  <c r="AV433" i="1"/>
  <c r="X433" i="1"/>
  <c r="BG433" i="1"/>
  <c r="AI433" i="1"/>
  <c r="BH432" i="1"/>
  <c r="AJ432" i="1"/>
  <c r="BP432" i="1"/>
  <c r="AU432" i="1"/>
  <c r="W432" i="1"/>
  <c r="BQ432" i="1"/>
  <c r="AV432" i="1"/>
  <c r="X432" i="1"/>
  <c r="BG432" i="1"/>
  <c r="AI432" i="1"/>
  <c r="BH431" i="1"/>
  <c r="AJ431" i="1"/>
  <c r="BP431" i="1"/>
  <c r="AU431" i="1"/>
  <c r="W431" i="1"/>
  <c r="BQ431" i="1"/>
  <c r="AV431" i="1"/>
  <c r="X431" i="1"/>
  <c r="BG431" i="1"/>
  <c r="AI431" i="1"/>
  <c r="BH430" i="1"/>
  <c r="AJ430" i="1"/>
  <c r="BP430" i="1"/>
  <c r="AU430" i="1"/>
  <c r="W430" i="1"/>
  <c r="BQ430" i="1"/>
  <c r="AV430" i="1"/>
  <c r="X430" i="1"/>
  <c r="BG430" i="1"/>
  <c r="AI430" i="1"/>
  <c r="BH429" i="1"/>
  <c r="AJ429" i="1"/>
  <c r="BP429" i="1"/>
  <c r="AU429" i="1"/>
  <c r="W429" i="1"/>
  <c r="BQ429" i="1"/>
  <c r="AV429" i="1"/>
  <c r="X429" i="1"/>
  <c r="BG429" i="1"/>
  <c r="AI429" i="1"/>
  <c r="BH428" i="1"/>
  <c r="AJ428" i="1"/>
  <c r="BP428" i="1"/>
  <c r="AU428" i="1"/>
  <c r="W428" i="1"/>
  <c r="BQ428" i="1"/>
  <c r="AV428" i="1"/>
  <c r="X428" i="1"/>
  <c r="BG428" i="1"/>
  <c r="AI428" i="1"/>
  <c r="BH427" i="1"/>
  <c r="AJ427" i="1"/>
  <c r="BP427" i="1"/>
  <c r="AU427" i="1"/>
  <c r="W427" i="1"/>
  <c r="BQ427" i="1"/>
  <c r="AV427" i="1"/>
  <c r="X427" i="1"/>
  <c r="BG427" i="1"/>
  <c r="AI427" i="1"/>
  <c r="BH426" i="1"/>
  <c r="AJ426" i="1"/>
  <c r="BP426" i="1"/>
  <c r="AU426" i="1"/>
  <c r="W426" i="1"/>
  <c r="BQ426" i="1"/>
  <c r="AV426" i="1"/>
  <c r="X426" i="1"/>
  <c r="BG426" i="1"/>
  <c r="AI426" i="1"/>
  <c r="BH425" i="1"/>
  <c r="AJ425" i="1"/>
  <c r="BP425" i="1"/>
  <c r="AU425" i="1"/>
  <c r="W425" i="1"/>
  <c r="BQ425" i="1"/>
  <c r="AV425" i="1"/>
  <c r="X425" i="1"/>
  <c r="BG425" i="1"/>
  <c r="AI425" i="1"/>
  <c r="BH424" i="1"/>
  <c r="AJ424" i="1"/>
  <c r="BP424" i="1"/>
  <c r="AU424" i="1"/>
  <c r="W424" i="1"/>
  <c r="BQ424" i="1"/>
  <c r="AV424" i="1"/>
  <c r="X424" i="1"/>
  <c r="BG424" i="1"/>
  <c r="AI424" i="1"/>
  <c r="BH423" i="1"/>
  <c r="AJ423" i="1"/>
  <c r="BP423" i="1"/>
  <c r="AU423" i="1"/>
  <c r="W423" i="1"/>
  <c r="BQ423" i="1"/>
  <c r="AV423" i="1"/>
  <c r="X423" i="1"/>
  <c r="BG423" i="1"/>
  <c r="AI423" i="1"/>
  <c r="BH422" i="1"/>
  <c r="AJ422" i="1"/>
  <c r="BP422" i="1"/>
  <c r="AU422" i="1"/>
  <c r="W422" i="1"/>
  <c r="BQ422" i="1"/>
  <c r="AV422" i="1"/>
  <c r="X422" i="1"/>
  <c r="BG422" i="1"/>
  <c r="AI422" i="1"/>
  <c r="BH421" i="1"/>
  <c r="AJ421" i="1"/>
  <c r="BP421" i="1"/>
  <c r="AU421" i="1"/>
  <c r="W421" i="1"/>
  <c r="BQ421" i="1"/>
  <c r="AV421" i="1"/>
  <c r="X421" i="1"/>
  <c r="BG421" i="1"/>
  <c r="AI421" i="1"/>
  <c r="BH420" i="1"/>
  <c r="AJ420" i="1"/>
  <c r="BP420" i="1"/>
  <c r="AU420" i="1"/>
  <c r="W420" i="1"/>
  <c r="BQ420" i="1"/>
  <c r="AV420" i="1"/>
  <c r="X420" i="1"/>
  <c r="BG420" i="1"/>
  <c r="AI420" i="1"/>
  <c r="BH419" i="1"/>
  <c r="AJ419" i="1"/>
  <c r="BP419" i="1"/>
  <c r="AU419" i="1"/>
  <c r="W419" i="1"/>
  <c r="BQ419" i="1"/>
  <c r="AV419" i="1"/>
  <c r="X419" i="1"/>
  <c r="BG419" i="1"/>
  <c r="AI419" i="1"/>
  <c r="BH418" i="1"/>
  <c r="AJ418" i="1"/>
  <c r="BP418" i="1"/>
  <c r="AU418" i="1"/>
  <c r="W418" i="1"/>
  <c r="BQ418" i="1"/>
  <c r="AV418" i="1"/>
  <c r="X418" i="1"/>
  <c r="BG418" i="1"/>
  <c r="AI418" i="1"/>
  <c r="BH417" i="1"/>
  <c r="AJ417" i="1"/>
  <c r="BP417" i="1"/>
  <c r="AU417" i="1"/>
  <c r="W417" i="1"/>
  <c r="BQ417" i="1"/>
  <c r="AV417" i="1"/>
  <c r="X417" i="1"/>
  <c r="BG417" i="1"/>
  <c r="AI417" i="1"/>
  <c r="BH416" i="1"/>
  <c r="AJ416" i="1"/>
  <c r="BP416" i="1"/>
  <c r="AU416" i="1"/>
  <c r="W416" i="1"/>
  <c r="BQ416" i="1"/>
  <c r="AV416" i="1"/>
  <c r="X416" i="1"/>
  <c r="BG416" i="1"/>
  <c r="AI416" i="1"/>
  <c r="BH415" i="1"/>
  <c r="AJ415" i="1"/>
  <c r="BP415" i="1"/>
  <c r="AU415" i="1"/>
  <c r="W415" i="1"/>
  <c r="BQ415" i="1"/>
  <c r="AV415" i="1"/>
  <c r="X415" i="1"/>
  <c r="BG415" i="1"/>
  <c r="AI415" i="1"/>
  <c r="BH414" i="1"/>
  <c r="AJ414" i="1"/>
  <c r="BP414" i="1"/>
  <c r="AU414" i="1"/>
  <c r="W414" i="1"/>
  <c r="BQ414" i="1"/>
  <c r="AV414" i="1"/>
  <c r="X414" i="1"/>
  <c r="BG414" i="1"/>
  <c r="AI414" i="1"/>
  <c r="BH413" i="1"/>
  <c r="AJ413" i="1"/>
  <c r="BP413" i="1"/>
  <c r="AU413" i="1"/>
  <c r="W413" i="1"/>
  <c r="BQ413" i="1"/>
  <c r="AV413" i="1"/>
  <c r="X413" i="1"/>
  <c r="BG413" i="1"/>
  <c r="AI413" i="1"/>
  <c r="BH412" i="1"/>
  <c r="AJ412" i="1"/>
  <c r="BP412" i="1"/>
  <c r="AU412" i="1"/>
  <c r="W412" i="1"/>
  <c r="BQ412" i="1"/>
  <c r="AV412" i="1"/>
  <c r="X412" i="1"/>
  <c r="BG412" i="1"/>
  <c r="AI412" i="1"/>
  <c r="BH411" i="1"/>
  <c r="AJ411" i="1"/>
  <c r="BP411" i="1"/>
  <c r="AU411" i="1"/>
  <c r="W411" i="1"/>
  <c r="BQ411" i="1"/>
  <c r="AV411" i="1"/>
  <c r="X411" i="1"/>
  <c r="BG411" i="1"/>
  <c r="AI411" i="1"/>
  <c r="BH410" i="1"/>
  <c r="AJ410" i="1"/>
  <c r="BP410" i="1"/>
  <c r="AU410" i="1"/>
  <c r="W410" i="1"/>
  <c r="BQ410" i="1"/>
  <c r="AV410" i="1"/>
  <c r="X410" i="1"/>
  <c r="BG410" i="1"/>
  <c r="AI410" i="1"/>
  <c r="BH409" i="1"/>
  <c r="AJ409" i="1"/>
  <c r="BP409" i="1"/>
  <c r="AU409" i="1"/>
  <c r="W409" i="1"/>
  <c r="BQ409" i="1"/>
  <c r="AV409" i="1"/>
  <c r="X409" i="1"/>
  <c r="BG409" i="1"/>
  <c r="AI409" i="1"/>
  <c r="BH408" i="1"/>
  <c r="AJ408" i="1"/>
  <c r="BP408" i="1"/>
  <c r="AU408" i="1"/>
  <c r="W408" i="1"/>
  <c r="BQ408" i="1"/>
  <c r="AV408" i="1"/>
  <c r="X408" i="1"/>
  <c r="BG408" i="1"/>
  <c r="AI408" i="1"/>
  <c r="BQ407" i="1"/>
  <c r="BG407" i="1"/>
  <c r="BH407" i="1"/>
  <c r="AJ407" i="1"/>
  <c r="BP407" i="1"/>
  <c r="AU407" i="1"/>
  <c r="W407" i="1"/>
  <c r="AV407" i="1"/>
  <c r="X407" i="1"/>
  <c r="AI407" i="1"/>
  <c r="BH406" i="1"/>
  <c r="AJ406" i="1"/>
  <c r="BP406" i="1"/>
  <c r="AU406" i="1"/>
  <c r="W406" i="1"/>
  <c r="BQ406" i="1"/>
  <c r="AV406" i="1"/>
  <c r="X406" i="1"/>
  <c r="BG406" i="1"/>
  <c r="AI406" i="1"/>
  <c r="BH405" i="1"/>
  <c r="AJ405" i="1"/>
  <c r="BP405" i="1"/>
  <c r="AU405" i="1"/>
  <c r="W405" i="1"/>
  <c r="BQ405" i="1"/>
  <c r="AV405" i="1"/>
  <c r="X405" i="1"/>
  <c r="BG405" i="1"/>
  <c r="AI405" i="1"/>
  <c r="BH404" i="1"/>
  <c r="AJ404" i="1"/>
  <c r="BP404" i="1"/>
  <c r="AU404" i="1"/>
  <c r="W404" i="1"/>
  <c r="BQ404" i="1"/>
  <c r="AV404" i="1"/>
  <c r="X404" i="1"/>
  <c r="BG404" i="1"/>
  <c r="AI404" i="1"/>
  <c r="BH403" i="1"/>
  <c r="AJ403" i="1"/>
  <c r="BP403" i="1"/>
  <c r="AU403" i="1"/>
  <c r="W403" i="1"/>
  <c r="BQ403" i="1"/>
  <c r="AV403" i="1"/>
  <c r="X403" i="1"/>
  <c r="BG403" i="1"/>
  <c r="AI403" i="1"/>
  <c r="BH402" i="1"/>
  <c r="AJ402" i="1"/>
  <c r="BP402" i="1"/>
  <c r="AU402" i="1"/>
  <c r="W402" i="1"/>
  <c r="BQ402" i="1"/>
  <c r="AV402" i="1"/>
  <c r="X402" i="1"/>
  <c r="BG402" i="1"/>
  <c r="AI402" i="1"/>
  <c r="BH401" i="1"/>
  <c r="AJ401" i="1"/>
  <c r="BP401" i="1"/>
  <c r="AU401" i="1"/>
  <c r="W401" i="1"/>
  <c r="BQ401" i="1"/>
  <c r="AV401" i="1"/>
  <c r="X401" i="1"/>
  <c r="BG401" i="1"/>
  <c r="AI401" i="1"/>
  <c r="BH400" i="1"/>
  <c r="AJ400" i="1"/>
  <c r="BP400" i="1"/>
  <c r="AU400" i="1"/>
  <c r="W400" i="1"/>
  <c r="BQ400" i="1"/>
  <c r="AV400" i="1"/>
  <c r="X400" i="1"/>
  <c r="BG400" i="1"/>
  <c r="AI400" i="1"/>
  <c r="BH399" i="1"/>
  <c r="AJ399" i="1"/>
  <c r="BP399" i="1"/>
  <c r="AU399" i="1"/>
  <c r="W399" i="1"/>
  <c r="BQ399" i="1"/>
  <c r="AV399" i="1"/>
  <c r="X399" i="1"/>
  <c r="BG399" i="1"/>
  <c r="AI399" i="1"/>
  <c r="BH398" i="1"/>
  <c r="AJ398" i="1"/>
  <c r="BP398" i="1"/>
  <c r="AU398" i="1"/>
  <c r="W398" i="1"/>
  <c r="BQ398" i="1"/>
  <c r="AV398" i="1"/>
  <c r="X398" i="1"/>
  <c r="BG398" i="1"/>
  <c r="AI398" i="1"/>
  <c r="BH397" i="1"/>
  <c r="AJ397" i="1"/>
  <c r="BP397" i="1"/>
  <c r="AU397" i="1"/>
  <c r="W397" i="1"/>
  <c r="BQ397" i="1"/>
  <c r="AV397" i="1"/>
  <c r="X397" i="1"/>
  <c r="BG397" i="1"/>
  <c r="AI397" i="1"/>
  <c r="BH396" i="1"/>
  <c r="AJ396" i="1"/>
  <c r="BP396" i="1"/>
  <c r="AU396" i="1"/>
  <c r="W396" i="1"/>
  <c r="BQ396" i="1"/>
  <c r="AV396" i="1"/>
  <c r="X396" i="1"/>
  <c r="BG396" i="1"/>
  <c r="AI396" i="1"/>
  <c r="BH395" i="1"/>
  <c r="AJ395" i="1"/>
  <c r="BP395" i="1"/>
  <c r="AU395" i="1"/>
  <c r="W395" i="1"/>
  <c r="BQ395" i="1"/>
  <c r="AV395" i="1"/>
  <c r="X395" i="1"/>
  <c r="BG395" i="1"/>
  <c r="AI395" i="1"/>
  <c r="BH394" i="1"/>
  <c r="AJ394" i="1"/>
  <c r="BP394" i="1"/>
  <c r="AU394" i="1"/>
  <c r="W394" i="1"/>
  <c r="BQ394" i="1"/>
  <c r="AV394" i="1"/>
  <c r="X394" i="1"/>
  <c r="BG394" i="1"/>
  <c r="AI394" i="1"/>
  <c r="BH393" i="1"/>
  <c r="AJ393" i="1"/>
  <c r="BP393" i="1"/>
  <c r="AU393" i="1"/>
  <c r="W393" i="1"/>
  <c r="BQ393" i="1"/>
  <c r="AV393" i="1"/>
  <c r="X393" i="1"/>
  <c r="BG393" i="1"/>
  <c r="AI393" i="1"/>
  <c r="BH392" i="1"/>
  <c r="AJ392" i="1"/>
  <c r="BP392" i="1"/>
  <c r="AU392" i="1"/>
  <c r="W392" i="1"/>
  <c r="BQ392" i="1"/>
  <c r="AV392" i="1"/>
  <c r="X392" i="1"/>
  <c r="BG392" i="1"/>
  <c r="AI392" i="1"/>
  <c r="BH391" i="1"/>
  <c r="AJ391" i="1"/>
  <c r="BP391" i="1"/>
  <c r="AU391" i="1"/>
  <c r="W391" i="1"/>
  <c r="BQ391" i="1"/>
  <c r="AV391" i="1"/>
  <c r="X391" i="1"/>
  <c r="BG391" i="1"/>
  <c r="AI391" i="1"/>
  <c r="BH390" i="1"/>
  <c r="AJ390" i="1"/>
  <c r="BP390" i="1"/>
  <c r="AU390" i="1"/>
  <c r="W390" i="1"/>
  <c r="BQ390" i="1"/>
  <c r="AV390" i="1"/>
  <c r="X390" i="1"/>
  <c r="BG390" i="1"/>
  <c r="AI390" i="1"/>
  <c r="BH389" i="1"/>
  <c r="AJ389" i="1"/>
  <c r="BP389" i="1"/>
  <c r="AU389" i="1"/>
  <c r="W389" i="1"/>
  <c r="BQ389" i="1"/>
  <c r="AV389" i="1"/>
  <c r="X389" i="1"/>
  <c r="BG389" i="1"/>
  <c r="AI389" i="1"/>
  <c r="BH388" i="1"/>
  <c r="AJ388" i="1"/>
  <c r="BP388" i="1"/>
  <c r="AU388" i="1"/>
  <c r="W388" i="1"/>
  <c r="BQ388" i="1"/>
  <c r="AV388" i="1"/>
  <c r="X388" i="1"/>
  <c r="BG388" i="1"/>
  <c r="AI388" i="1"/>
  <c r="BH387" i="1"/>
  <c r="AJ387" i="1"/>
  <c r="BP387" i="1"/>
  <c r="AU387" i="1"/>
  <c r="W387" i="1"/>
  <c r="BQ387" i="1"/>
  <c r="AV387" i="1"/>
  <c r="X387" i="1"/>
  <c r="BG387" i="1"/>
  <c r="AI387" i="1"/>
  <c r="BH386" i="1"/>
  <c r="AJ386" i="1"/>
  <c r="BP386" i="1"/>
  <c r="AU386" i="1"/>
  <c r="W386" i="1"/>
  <c r="BQ386" i="1"/>
  <c r="AV386" i="1"/>
  <c r="X386" i="1"/>
  <c r="BG386" i="1"/>
  <c r="AI386" i="1"/>
  <c r="BH385" i="1"/>
  <c r="AJ385" i="1"/>
  <c r="BP385" i="1"/>
  <c r="AU385" i="1"/>
  <c r="W385" i="1"/>
  <c r="BQ385" i="1"/>
  <c r="AV385" i="1"/>
  <c r="X385" i="1"/>
  <c r="BG385" i="1"/>
  <c r="AI385" i="1"/>
  <c r="BH384" i="1"/>
  <c r="AJ384" i="1"/>
  <c r="BP384" i="1"/>
  <c r="AU384" i="1"/>
  <c r="W384" i="1"/>
  <c r="BQ384" i="1"/>
  <c r="AV384" i="1"/>
  <c r="X384" i="1"/>
  <c r="BG384" i="1"/>
  <c r="AI384" i="1"/>
  <c r="BH383" i="1"/>
  <c r="AJ383" i="1"/>
  <c r="BP383" i="1"/>
  <c r="AU383" i="1"/>
  <c r="W383" i="1"/>
  <c r="BQ383" i="1"/>
  <c r="AV383" i="1"/>
  <c r="X383" i="1"/>
  <c r="BG383" i="1"/>
  <c r="AI383" i="1"/>
  <c r="AV382" i="1"/>
  <c r="BG382" i="1"/>
  <c r="BH382" i="1"/>
  <c r="AJ382" i="1"/>
  <c r="BP382" i="1"/>
  <c r="AU382" i="1"/>
  <c r="W382" i="1"/>
  <c r="BQ382" i="1"/>
  <c r="X382" i="1"/>
  <c r="AI382" i="1"/>
  <c r="BH381" i="1"/>
  <c r="AJ381" i="1"/>
  <c r="BP381" i="1"/>
  <c r="AU381" i="1"/>
  <c r="W381" i="1"/>
  <c r="BQ381" i="1"/>
  <c r="AV381" i="1"/>
  <c r="X381" i="1"/>
  <c r="BG381" i="1"/>
  <c r="AI381" i="1"/>
  <c r="BH380" i="1"/>
  <c r="AJ380" i="1"/>
  <c r="BP380" i="1"/>
  <c r="AU380" i="1"/>
  <c r="W380" i="1"/>
  <c r="BQ380" i="1"/>
  <c r="AV380" i="1"/>
  <c r="X380" i="1"/>
  <c r="BG380" i="1"/>
  <c r="AI380" i="1"/>
  <c r="BH379" i="1"/>
  <c r="AJ379" i="1"/>
  <c r="BP379" i="1"/>
  <c r="AU379" i="1"/>
  <c r="W379" i="1"/>
  <c r="BQ379" i="1"/>
  <c r="AV379" i="1"/>
  <c r="X379" i="1"/>
  <c r="BG379" i="1"/>
  <c r="AI379" i="1"/>
  <c r="BH378" i="1"/>
  <c r="AJ378" i="1"/>
  <c r="BP378" i="1"/>
  <c r="AU378" i="1"/>
  <c r="W378" i="1"/>
  <c r="BQ378" i="1"/>
  <c r="AV378" i="1"/>
  <c r="X378" i="1"/>
  <c r="BG378" i="1"/>
  <c r="AI378" i="1"/>
  <c r="BH377" i="1"/>
  <c r="AJ377" i="1"/>
  <c r="BP377" i="1"/>
  <c r="AU377" i="1"/>
  <c r="W377" i="1"/>
  <c r="BQ377" i="1"/>
  <c r="AV377" i="1"/>
  <c r="X377" i="1"/>
  <c r="BG377" i="1"/>
  <c r="AI377" i="1"/>
  <c r="BH376" i="1"/>
  <c r="AJ376" i="1"/>
  <c r="BP376" i="1"/>
  <c r="AU376" i="1"/>
  <c r="W376" i="1"/>
  <c r="BQ376" i="1"/>
  <c r="AV376" i="1"/>
  <c r="X376" i="1"/>
  <c r="BG376" i="1"/>
  <c r="AI376" i="1"/>
  <c r="BH375" i="1"/>
  <c r="AJ375" i="1"/>
  <c r="BP375" i="1"/>
  <c r="AU375" i="1"/>
  <c r="W375" i="1"/>
  <c r="BQ375" i="1"/>
  <c r="AV375" i="1"/>
  <c r="X375" i="1"/>
  <c r="BG375" i="1"/>
  <c r="AI375" i="1"/>
  <c r="BH374" i="1"/>
  <c r="AJ374" i="1"/>
  <c r="BP374" i="1"/>
  <c r="AU374" i="1"/>
  <c r="W374" i="1"/>
  <c r="BQ374" i="1"/>
  <c r="AV374" i="1"/>
  <c r="X374" i="1"/>
  <c r="BG374" i="1"/>
  <c r="AI374" i="1"/>
  <c r="BH373" i="1"/>
  <c r="AJ373" i="1"/>
  <c r="BP373" i="1"/>
  <c r="AU373" i="1"/>
  <c r="W373" i="1"/>
  <c r="BQ373" i="1"/>
  <c r="AV373" i="1"/>
  <c r="X373" i="1"/>
  <c r="BG373" i="1"/>
  <c r="AI373" i="1"/>
  <c r="BH372" i="1"/>
  <c r="AJ372" i="1"/>
  <c r="BP372" i="1"/>
  <c r="AU372" i="1"/>
  <c r="W372" i="1"/>
  <c r="BQ372" i="1"/>
  <c r="AV372" i="1"/>
  <c r="X372" i="1"/>
  <c r="BG372" i="1"/>
  <c r="AI372" i="1"/>
  <c r="BH371" i="1"/>
  <c r="AJ371" i="1"/>
  <c r="BP371" i="1"/>
  <c r="AU371" i="1"/>
  <c r="W371" i="1"/>
  <c r="BQ371" i="1"/>
  <c r="AV371" i="1"/>
  <c r="X371" i="1"/>
  <c r="BG371" i="1"/>
  <c r="AI371" i="1"/>
  <c r="BH370" i="1"/>
  <c r="AJ370" i="1"/>
  <c r="BP370" i="1"/>
  <c r="AU370" i="1"/>
  <c r="W370" i="1"/>
  <c r="BQ370" i="1"/>
  <c r="AV370" i="1"/>
  <c r="X370" i="1"/>
  <c r="BG370" i="1"/>
  <c r="AI370" i="1"/>
  <c r="BH369" i="1"/>
  <c r="AJ369" i="1"/>
  <c r="BP369" i="1"/>
  <c r="AU369" i="1"/>
  <c r="W369" i="1"/>
  <c r="BQ369" i="1"/>
  <c r="AV369" i="1"/>
  <c r="X369" i="1"/>
  <c r="BG369" i="1"/>
  <c r="AI369" i="1"/>
  <c r="BH368" i="1"/>
  <c r="AJ368" i="1"/>
  <c r="BP368" i="1"/>
  <c r="AU368" i="1"/>
  <c r="W368" i="1"/>
  <c r="BQ368" i="1"/>
  <c r="AV368" i="1"/>
  <c r="X368" i="1"/>
  <c r="BG368" i="1"/>
  <c r="AI368" i="1"/>
  <c r="BH367" i="1"/>
  <c r="AJ367" i="1"/>
  <c r="BP367" i="1"/>
  <c r="AU367" i="1"/>
  <c r="W367" i="1"/>
  <c r="BQ367" i="1"/>
  <c r="AV367" i="1"/>
  <c r="X367" i="1"/>
  <c r="BG367" i="1"/>
  <c r="AI367" i="1"/>
  <c r="BH366" i="1"/>
  <c r="AJ366" i="1"/>
  <c r="BP366" i="1"/>
  <c r="AU366" i="1"/>
  <c r="W366" i="1"/>
  <c r="BQ366" i="1"/>
  <c r="AV366" i="1"/>
  <c r="X366" i="1"/>
  <c r="BG366" i="1"/>
  <c r="AI366" i="1"/>
  <c r="BH365" i="1"/>
  <c r="AJ365" i="1"/>
  <c r="BP365" i="1"/>
  <c r="AU365" i="1"/>
  <c r="W365" i="1"/>
  <c r="BQ365" i="1"/>
  <c r="AV365" i="1"/>
  <c r="X365" i="1"/>
  <c r="BG365" i="1"/>
  <c r="AI365" i="1"/>
  <c r="BH364" i="1"/>
  <c r="AJ364" i="1"/>
  <c r="BP364" i="1"/>
  <c r="AU364" i="1"/>
  <c r="W364" i="1"/>
  <c r="BQ364" i="1"/>
  <c r="AV364" i="1"/>
  <c r="X364" i="1"/>
  <c r="BG364" i="1"/>
  <c r="AI364" i="1"/>
  <c r="BH363" i="1"/>
  <c r="AJ363" i="1"/>
  <c r="BP363" i="1"/>
  <c r="AU363" i="1"/>
  <c r="W363" i="1"/>
  <c r="BQ363" i="1"/>
  <c r="AV363" i="1"/>
  <c r="X363" i="1"/>
  <c r="BG363" i="1"/>
  <c r="AI363" i="1"/>
  <c r="BH362" i="1"/>
  <c r="AJ362" i="1"/>
  <c r="BP362" i="1"/>
  <c r="AU362" i="1"/>
  <c r="W362" i="1"/>
  <c r="BQ362" i="1"/>
  <c r="AV362" i="1"/>
  <c r="X362" i="1"/>
  <c r="BG362" i="1"/>
  <c r="AI362" i="1"/>
  <c r="BH361" i="1"/>
  <c r="AJ361" i="1"/>
  <c r="BP361" i="1"/>
  <c r="AU361" i="1"/>
  <c r="W361" i="1"/>
  <c r="BQ361" i="1"/>
  <c r="AV361" i="1"/>
  <c r="X361" i="1"/>
  <c r="BG361" i="1"/>
  <c r="AI361" i="1"/>
  <c r="BH360" i="1"/>
  <c r="AJ360" i="1"/>
  <c r="BP360" i="1"/>
  <c r="AU360" i="1"/>
  <c r="W360" i="1"/>
  <c r="BQ360" i="1"/>
  <c r="AV360" i="1"/>
  <c r="X360" i="1"/>
  <c r="BG360" i="1"/>
  <c r="AI360" i="1"/>
  <c r="BH359" i="1"/>
  <c r="AJ359" i="1"/>
  <c r="BP359" i="1"/>
  <c r="AU359" i="1"/>
  <c r="W359" i="1"/>
  <c r="BQ359" i="1"/>
  <c r="AV359" i="1"/>
  <c r="X359" i="1"/>
  <c r="BG359" i="1"/>
  <c r="AI359" i="1"/>
  <c r="BH358" i="1"/>
  <c r="AJ358" i="1"/>
  <c r="BP358" i="1"/>
  <c r="AU358" i="1"/>
  <c r="W358" i="1"/>
  <c r="BQ358" i="1"/>
  <c r="AV358" i="1"/>
  <c r="X358" i="1"/>
  <c r="BG358" i="1"/>
  <c r="AI358" i="1"/>
  <c r="BH357" i="1"/>
  <c r="AJ357" i="1"/>
  <c r="BP357" i="1"/>
  <c r="AU357" i="1"/>
  <c r="W357" i="1"/>
  <c r="BQ357" i="1"/>
  <c r="AV357" i="1"/>
  <c r="X357" i="1"/>
  <c r="BG357" i="1"/>
  <c r="AI357" i="1"/>
  <c r="BH356" i="1"/>
  <c r="AJ356" i="1"/>
  <c r="BP356" i="1"/>
  <c r="AU356" i="1"/>
  <c r="W356" i="1"/>
  <c r="BQ356" i="1"/>
  <c r="AV356" i="1"/>
  <c r="X356" i="1"/>
  <c r="BG356" i="1"/>
  <c r="AI356" i="1"/>
  <c r="BH355" i="1"/>
  <c r="AJ355" i="1"/>
  <c r="BP355" i="1"/>
  <c r="AU355" i="1"/>
  <c r="W355" i="1"/>
  <c r="BQ355" i="1"/>
  <c r="AV355" i="1"/>
  <c r="X355" i="1"/>
  <c r="BG355" i="1"/>
  <c r="AI355" i="1"/>
  <c r="BH354" i="1"/>
  <c r="AJ354" i="1"/>
  <c r="BP354" i="1"/>
  <c r="AU354" i="1"/>
  <c r="W354" i="1"/>
  <c r="BQ354" i="1"/>
  <c r="AV354" i="1"/>
  <c r="X354" i="1"/>
  <c r="BG354" i="1"/>
  <c r="AI354" i="1"/>
  <c r="BH353" i="1"/>
  <c r="AJ353" i="1"/>
  <c r="BP353" i="1"/>
  <c r="AU353" i="1"/>
  <c r="W353" i="1"/>
  <c r="BQ353" i="1"/>
  <c r="AV353" i="1"/>
  <c r="X353" i="1"/>
  <c r="BG353" i="1"/>
  <c r="AI353" i="1"/>
  <c r="BH352" i="1"/>
  <c r="AJ352" i="1"/>
  <c r="BP352" i="1"/>
  <c r="AU352" i="1"/>
  <c r="W352" i="1"/>
  <c r="BQ352" i="1"/>
  <c r="AV352" i="1"/>
  <c r="X352" i="1"/>
  <c r="BG352" i="1"/>
  <c r="AI352" i="1"/>
  <c r="BH351" i="1"/>
  <c r="AJ351" i="1"/>
  <c r="BP351" i="1"/>
  <c r="AU351" i="1"/>
  <c r="W351" i="1"/>
  <c r="BQ351" i="1"/>
  <c r="AV351" i="1"/>
  <c r="X351" i="1"/>
  <c r="BG351" i="1"/>
  <c r="AI351" i="1"/>
  <c r="BH350" i="1"/>
  <c r="AJ350" i="1"/>
  <c r="BP350" i="1"/>
  <c r="AU350" i="1"/>
  <c r="W350" i="1"/>
  <c r="BQ350" i="1"/>
  <c r="AV350" i="1"/>
  <c r="X350" i="1"/>
  <c r="BG350" i="1"/>
  <c r="AI350" i="1"/>
  <c r="BH349" i="1"/>
  <c r="AJ349" i="1"/>
  <c r="BP349" i="1"/>
  <c r="AU349" i="1"/>
  <c r="W349" i="1"/>
  <c r="BQ349" i="1"/>
  <c r="AV349" i="1"/>
  <c r="X349" i="1"/>
  <c r="BG349" i="1"/>
  <c r="AI349" i="1"/>
  <c r="BH348" i="1"/>
  <c r="AJ348" i="1"/>
  <c r="BP348" i="1"/>
  <c r="AU348" i="1"/>
  <c r="W348" i="1"/>
  <c r="BQ348" i="1"/>
  <c r="AV348" i="1"/>
  <c r="X348" i="1"/>
  <c r="BG348" i="1"/>
  <c r="AI348" i="1"/>
  <c r="BH347" i="1"/>
  <c r="AJ347" i="1"/>
  <c r="BP347" i="1"/>
  <c r="AU347" i="1"/>
  <c r="W347" i="1"/>
  <c r="BQ347" i="1"/>
  <c r="AV347" i="1"/>
  <c r="X347" i="1"/>
  <c r="BG347" i="1"/>
  <c r="AI347" i="1"/>
  <c r="BH346" i="1"/>
  <c r="AJ346" i="1"/>
  <c r="BP346" i="1"/>
  <c r="AU346" i="1"/>
  <c r="W346" i="1"/>
  <c r="BQ346" i="1"/>
  <c r="AV346" i="1"/>
  <c r="X346" i="1"/>
  <c r="BG346" i="1"/>
  <c r="AI346" i="1"/>
  <c r="BH345" i="1"/>
  <c r="AJ345" i="1"/>
  <c r="BP345" i="1"/>
  <c r="AU345" i="1"/>
  <c r="W345" i="1"/>
  <c r="BQ345" i="1"/>
  <c r="AV345" i="1"/>
  <c r="X345" i="1"/>
  <c r="BG345" i="1"/>
  <c r="AI345" i="1"/>
  <c r="BH344" i="1"/>
  <c r="AJ344" i="1"/>
  <c r="BP344" i="1"/>
  <c r="AU344" i="1"/>
  <c r="W344" i="1"/>
  <c r="BQ344" i="1"/>
  <c r="AV344" i="1"/>
  <c r="X344" i="1"/>
  <c r="BG344" i="1"/>
  <c r="AI344" i="1"/>
  <c r="BH343" i="1"/>
  <c r="AJ343" i="1"/>
  <c r="BP343" i="1"/>
  <c r="AU343" i="1"/>
  <c r="W343" i="1"/>
  <c r="BQ343" i="1"/>
  <c r="AV343" i="1"/>
  <c r="X343" i="1"/>
  <c r="BG343" i="1"/>
  <c r="AI343" i="1"/>
  <c r="BH342" i="1"/>
  <c r="AJ342" i="1"/>
  <c r="BP342" i="1"/>
  <c r="AU342" i="1"/>
  <c r="W342" i="1"/>
  <c r="BQ342" i="1"/>
  <c r="AV342" i="1"/>
  <c r="X342" i="1"/>
  <c r="BG342" i="1"/>
  <c r="AI342" i="1"/>
  <c r="BH341" i="1"/>
  <c r="AJ341" i="1"/>
  <c r="BP341" i="1"/>
  <c r="AU341" i="1"/>
  <c r="W341" i="1"/>
  <c r="BQ341" i="1"/>
  <c r="AV341" i="1"/>
  <c r="X341" i="1"/>
  <c r="BG341" i="1"/>
  <c r="AI341" i="1"/>
  <c r="BH340" i="1"/>
  <c r="AJ340" i="1"/>
  <c r="BP340" i="1"/>
  <c r="AU340" i="1"/>
  <c r="W340" i="1"/>
  <c r="BQ340" i="1"/>
  <c r="AV340" i="1"/>
  <c r="X340" i="1"/>
  <c r="BG340" i="1"/>
  <c r="AI340" i="1"/>
  <c r="BH339" i="1"/>
  <c r="AJ339" i="1"/>
  <c r="BP339" i="1"/>
  <c r="AU339" i="1"/>
  <c r="W339" i="1"/>
  <c r="BQ339" i="1"/>
  <c r="AV339" i="1"/>
  <c r="X339" i="1"/>
  <c r="BG339" i="1"/>
  <c r="AI339" i="1"/>
  <c r="BH338" i="1"/>
  <c r="AJ338" i="1"/>
  <c r="BP338" i="1"/>
  <c r="AU338" i="1"/>
  <c r="W338" i="1"/>
  <c r="BQ338" i="1"/>
  <c r="AV338" i="1"/>
  <c r="X338" i="1"/>
  <c r="BG338" i="1"/>
  <c r="AI338" i="1"/>
  <c r="BH337" i="1"/>
  <c r="AJ337" i="1"/>
  <c r="BP337" i="1"/>
  <c r="AU337" i="1"/>
  <c r="W337" i="1"/>
  <c r="BQ337" i="1"/>
  <c r="AV337" i="1"/>
  <c r="X337" i="1"/>
  <c r="BG337" i="1"/>
  <c r="AI337" i="1"/>
  <c r="BH336" i="1"/>
  <c r="AJ336" i="1"/>
  <c r="BP336" i="1"/>
  <c r="AU336" i="1"/>
  <c r="W336" i="1"/>
  <c r="BQ336" i="1"/>
  <c r="AV336" i="1"/>
  <c r="X336" i="1"/>
  <c r="BG336" i="1"/>
  <c r="AI336" i="1"/>
  <c r="BH335" i="1"/>
  <c r="AJ335" i="1"/>
  <c r="BP335" i="1"/>
  <c r="AU335" i="1"/>
  <c r="W335" i="1"/>
  <c r="BQ335" i="1"/>
  <c r="AV335" i="1"/>
  <c r="X335" i="1"/>
  <c r="BG335" i="1"/>
  <c r="AI335" i="1"/>
  <c r="BH334" i="1"/>
  <c r="AJ334" i="1"/>
  <c r="BP334" i="1"/>
  <c r="AU334" i="1"/>
  <c r="W334" i="1"/>
  <c r="BQ334" i="1"/>
  <c r="AV334" i="1"/>
  <c r="X334" i="1"/>
  <c r="BG334" i="1"/>
  <c r="AI334" i="1"/>
  <c r="BH333" i="1"/>
  <c r="AJ333" i="1"/>
  <c r="BP333" i="1"/>
  <c r="AU333" i="1"/>
  <c r="W333" i="1"/>
  <c r="BQ333" i="1"/>
  <c r="AV333" i="1"/>
  <c r="X333" i="1"/>
  <c r="BG333" i="1"/>
  <c r="AI333" i="1"/>
  <c r="BH332" i="1"/>
  <c r="AJ332" i="1"/>
  <c r="BP332" i="1"/>
  <c r="AU332" i="1"/>
  <c r="W332" i="1"/>
  <c r="BQ332" i="1"/>
  <c r="AV332" i="1"/>
  <c r="X332" i="1"/>
  <c r="BG332" i="1"/>
  <c r="AI332" i="1"/>
  <c r="BH331" i="1"/>
  <c r="AJ331" i="1"/>
  <c r="BP331" i="1"/>
  <c r="AU331" i="1"/>
  <c r="W331" i="1"/>
  <c r="BQ331" i="1"/>
  <c r="AV331" i="1"/>
  <c r="X331" i="1"/>
  <c r="BG331" i="1"/>
  <c r="AI331" i="1"/>
  <c r="BH330" i="1"/>
  <c r="AJ330" i="1"/>
  <c r="BP330" i="1"/>
  <c r="AU330" i="1"/>
  <c r="W330" i="1"/>
  <c r="BQ330" i="1"/>
  <c r="AV330" i="1"/>
  <c r="X330" i="1"/>
  <c r="BG330" i="1"/>
  <c r="AI330" i="1"/>
  <c r="BH329" i="1"/>
  <c r="AJ329" i="1"/>
  <c r="BP329" i="1"/>
  <c r="AU329" i="1"/>
  <c r="W329" i="1"/>
  <c r="AV329" i="1"/>
  <c r="BG329" i="1"/>
  <c r="BQ329" i="1"/>
  <c r="X329" i="1"/>
  <c r="AI329" i="1"/>
  <c r="BH328" i="1"/>
  <c r="AJ328" i="1"/>
  <c r="BP328" i="1"/>
  <c r="AU328" i="1"/>
  <c r="W328" i="1"/>
  <c r="BQ328" i="1"/>
  <c r="AV328" i="1"/>
  <c r="X328" i="1"/>
  <c r="BG328" i="1"/>
  <c r="AI328" i="1"/>
  <c r="BH327" i="1"/>
  <c r="AJ327" i="1"/>
  <c r="BP327" i="1"/>
  <c r="AU327" i="1"/>
  <c r="W327" i="1"/>
  <c r="BQ327" i="1"/>
  <c r="AV327" i="1"/>
  <c r="X327" i="1"/>
  <c r="BG327" i="1"/>
  <c r="AI327" i="1"/>
  <c r="BH326" i="1"/>
  <c r="AJ326" i="1"/>
  <c r="BP326" i="1"/>
  <c r="AU326" i="1"/>
  <c r="W326" i="1"/>
  <c r="BQ326" i="1"/>
  <c r="AV326" i="1"/>
  <c r="X326" i="1"/>
  <c r="BG326" i="1"/>
  <c r="AI326" i="1"/>
  <c r="BH325" i="1"/>
  <c r="AJ325" i="1"/>
  <c r="BP325" i="1"/>
  <c r="AU325" i="1"/>
  <c r="W325" i="1"/>
  <c r="BQ325" i="1"/>
  <c r="AV325" i="1"/>
  <c r="X325" i="1"/>
  <c r="BG325" i="1"/>
  <c r="AI325" i="1"/>
  <c r="BH324" i="1"/>
  <c r="AJ324" i="1"/>
  <c r="BP324" i="1"/>
  <c r="AU324" i="1"/>
  <c r="W324" i="1"/>
  <c r="BQ324" i="1"/>
  <c r="AV324" i="1"/>
  <c r="X324" i="1"/>
  <c r="BG324" i="1"/>
  <c r="AI324" i="1"/>
  <c r="BH323" i="1"/>
  <c r="AJ323" i="1"/>
  <c r="BP323" i="1"/>
  <c r="AU323" i="1"/>
  <c r="W323" i="1"/>
  <c r="BQ323" i="1"/>
  <c r="AV323" i="1"/>
  <c r="X323" i="1"/>
  <c r="BG323" i="1"/>
  <c r="AI323" i="1"/>
  <c r="BH322" i="1"/>
  <c r="AJ322" i="1"/>
  <c r="BP322" i="1"/>
  <c r="AU322" i="1"/>
  <c r="W322" i="1"/>
  <c r="BQ322" i="1"/>
  <c r="AV322" i="1"/>
  <c r="X322" i="1"/>
  <c r="BG322" i="1"/>
  <c r="AI322" i="1"/>
  <c r="BH321" i="1"/>
  <c r="AJ321" i="1"/>
  <c r="BP321" i="1"/>
  <c r="AU321" i="1"/>
  <c r="W321" i="1"/>
  <c r="BQ321" i="1"/>
  <c r="AV321" i="1"/>
  <c r="X321" i="1"/>
  <c r="BG321" i="1"/>
  <c r="AI321" i="1"/>
  <c r="BH320" i="1"/>
  <c r="AJ320" i="1"/>
  <c r="BP320" i="1"/>
  <c r="AU320" i="1"/>
  <c r="W320" i="1"/>
  <c r="BQ320" i="1"/>
  <c r="AV320" i="1"/>
  <c r="X320" i="1"/>
  <c r="BG320" i="1"/>
  <c r="AI320" i="1"/>
  <c r="BH319" i="1"/>
  <c r="AJ319" i="1"/>
  <c r="BP319" i="1"/>
  <c r="AU319" i="1"/>
  <c r="W319" i="1"/>
  <c r="BQ319" i="1"/>
  <c r="AV319" i="1"/>
  <c r="X319" i="1"/>
  <c r="BG319" i="1"/>
  <c r="AI319" i="1"/>
  <c r="BH318" i="1"/>
  <c r="AJ318" i="1"/>
  <c r="BP318" i="1"/>
  <c r="AU318" i="1"/>
  <c r="W318" i="1"/>
  <c r="BQ318" i="1"/>
  <c r="AV318" i="1"/>
  <c r="X318" i="1"/>
  <c r="BG318" i="1"/>
  <c r="AI318" i="1"/>
  <c r="BH317" i="1"/>
  <c r="AJ317" i="1"/>
  <c r="BP317" i="1"/>
  <c r="AU317" i="1"/>
  <c r="W317" i="1"/>
  <c r="BQ317" i="1"/>
  <c r="AV317" i="1"/>
  <c r="X317" i="1"/>
  <c r="BG317" i="1"/>
  <c r="AI317" i="1"/>
  <c r="BH316" i="1"/>
  <c r="AJ316" i="1"/>
  <c r="BP316" i="1"/>
  <c r="AU316" i="1"/>
  <c r="W316" i="1"/>
  <c r="BQ316" i="1"/>
  <c r="AV316" i="1"/>
  <c r="X316" i="1"/>
  <c r="BG316" i="1"/>
  <c r="AI316" i="1"/>
  <c r="BH315" i="1"/>
  <c r="AJ315" i="1"/>
  <c r="BP315" i="1"/>
  <c r="AU315" i="1"/>
  <c r="W315" i="1"/>
  <c r="BQ315" i="1"/>
  <c r="AV315" i="1"/>
  <c r="X315" i="1"/>
  <c r="BG315" i="1"/>
  <c r="AI315" i="1"/>
  <c r="BH314" i="1"/>
  <c r="AJ314" i="1"/>
  <c r="BP314" i="1"/>
  <c r="AU314" i="1"/>
  <c r="W314" i="1"/>
  <c r="BQ314" i="1"/>
  <c r="AV314" i="1"/>
  <c r="X314" i="1"/>
  <c r="BG314" i="1"/>
  <c r="AI314" i="1"/>
  <c r="BH313" i="1"/>
  <c r="AJ313" i="1"/>
  <c r="BP313" i="1"/>
  <c r="AU313" i="1"/>
  <c r="W313" i="1"/>
  <c r="BQ313" i="1"/>
  <c r="AV313" i="1"/>
  <c r="X313" i="1"/>
  <c r="BG313" i="1"/>
  <c r="AI313" i="1"/>
  <c r="BH312" i="1"/>
  <c r="AJ312" i="1"/>
  <c r="BP312" i="1"/>
  <c r="AU312" i="1"/>
  <c r="W312" i="1"/>
  <c r="BQ312" i="1"/>
  <c r="AV312" i="1"/>
  <c r="X312" i="1"/>
  <c r="BG312" i="1"/>
  <c r="AI312" i="1"/>
  <c r="BH311" i="1"/>
  <c r="AJ311" i="1"/>
  <c r="BP311" i="1"/>
  <c r="AU311" i="1"/>
  <c r="W311" i="1"/>
  <c r="BQ311" i="1"/>
  <c r="AV311" i="1"/>
  <c r="X311" i="1"/>
  <c r="BG311" i="1"/>
  <c r="AI311" i="1"/>
  <c r="BH310" i="1"/>
  <c r="AJ310" i="1"/>
  <c r="BP310" i="1"/>
  <c r="AU310" i="1"/>
  <c r="W310" i="1"/>
  <c r="BQ310" i="1"/>
  <c r="AV310" i="1"/>
  <c r="X310" i="1"/>
  <c r="BG310" i="1"/>
  <c r="AI310" i="1"/>
  <c r="BH309" i="1"/>
  <c r="AJ309" i="1"/>
  <c r="BP309" i="1"/>
  <c r="AU309" i="1"/>
  <c r="W309" i="1"/>
  <c r="BQ309" i="1"/>
  <c r="AV309" i="1"/>
  <c r="X309" i="1"/>
  <c r="BG309" i="1"/>
  <c r="AI309" i="1"/>
  <c r="BH308" i="1"/>
  <c r="AJ308" i="1"/>
  <c r="BP308" i="1"/>
  <c r="AU308" i="1"/>
  <c r="W308" i="1"/>
  <c r="BQ308" i="1"/>
  <c r="AV308" i="1"/>
  <c r="X308" i="1"/>
  <c r="BG308" i="1"/>
  <c r="AI308" i="1"/>
  <c r="BH307" i="1"/>
  <c r="AJ307" i="1"/>
  <c r="BP307" i="1"/>
  <c r="AU307" i="1"/>
  <c r="W307" i="1"/>
  <c r="BQ307" i="1"/>
  <c r="AV307" i="1"/>
  <c r="X307" i="1"/>
  <c r="BG307" i="1"/>
  <c r="AI307" i="1"/>
  <c r="BH306" i="1"/>
  <c r="AJ306" i="1"/>
  <c r="BP306" i="1"/>
  <c r="AU306" i="1"/>
  <c r="W306" i="1"/>
  <c r="BQ306" i="1"/>
  <c r="AV306" i="1"/>
  <c r="X306" i="1"/>
  <c r="BG306" i="1"/>
  <c r="AI306" i="1"/>
  <c r="BH305" i="1"/>
  <c r="AJ305" i="1"/>
  <c r="BP305" i="1"/>
  <c r="AU305" i="1"/>
  <c r="W305" i="1"/>
  <c r="BQ305" i="1"/>
  <c r="AV305" i="1"/>
  <c r="X305" i="1"/>
  <c r="BG305" i="1"/>
  <c r="AI305" i="1"/>
  <c r="BH304" i="1"/>
  <c r="AJ304" i="1"/>
  <c r="BP304" i="1"/>
  <c r="AU304" i="1"/>
  <c r="W304" i="1"/>
  <c r="BQ304" i="1"/>
  <c r="AV304" i="1"/>
  <c r="X304" i="1"/>
  <c r="BG304" i="1"/>
  <c r="AI304" i="1"/>
  <c r="BH303" i="1"/>
  <c r="AJ303" i="1"/>
  <c r="BP303" i="1"/>
  <c r="AU303" i="1"/>
  <c r="W303" i="1"/>
  <c r="BQ303" i="1"/>
  <c r="AV303" i="1"/>
  <c r="X303" i="1"/>
  <c r="BG303" i="1"/>
  <c r="AI303" i="1"/>
  <c r="BH302" i="1"/>
  <c r="AJ302" i="1"/>
  <c r="BP302" i="1"/>
  <c r="AU302" i="1"/>
  <c r="W302" i="1"/>
  <c r="BQ302" i="1"/>
  <c r="AV302" i="1"/>
  <c r="X302" i="1"/>
  <c r="BG302" i="1"/>
  <c r="AI302" i="1"/>
  <c r="BH301" i="1"/>
  <c r="AJ301" i="1"/>
  <c r="BP301" i="1"/>
  <c r="AU301" i="1"/>
  <c r="W301" i="1"/>
  <c r="BQ301" i="1"/>
  <c r="AV301" i="1"/>
  <c r="X301" i="1"/>
  <c r="BG301" i="1"/>
  <c r="AI301" i="1"/>
  <c r="BH300" i="1"/>
  <c r="AJ300" i="1"/>
  <c r="BP300" i="1"/>
  <c r="AU300" i="1"/>
  <c r="W300" i="1"/>
  <c r="BQ300" i="1"/>
  <c r="AV300" i="1"/>
  <c r="X300" i="1"/>
  <c r="BG300" i="1"/>
  <c r="AI300" i="1"/>
  <c r="BH299" i="1"/>
  <c r="AJ299" i="1"/>
  <c r="BP299" i="1"/>
  <c r="AU299" i="1"/>
  <c r="W299" i="1"/>
  <c r="BQ299" i="1"/>
  <c r="AV299" i="1"/>
  <c r="X299" i="1"/>
  <c r="BG299" i="1"/>
  <c r="AI299" i="1"/>
  <c r="BH298" i="1"/>
  <c r="AJ298" i="1"/>
  <c r="BP298" i="1"/>
  <c r="AU298" i="1"/>
  <c r="W298" i="1"/>
  <c r="BQ298" i="1"/>
  <c r="AV298" i="1"/>
  <c r="X298" i="1"/>
  <c r="BG298" i="1"/>
  <c r="AI298" i="1"/>
  <c r="BH297" i="1"/>
  <c r="AJ297" i="1"/>
  <c r="BP297" i="1"/>
  <c r="AU297" i="1"/>
  <c r="W297" i="1"/>
  <c r="BQ297" i="1"/>
  <c r="AV297" i="1"/>
  <c r="X297" i="1"/>
  <c r="BG297" i="1"/>
  <c r="AI297" i="1"/>
  <c r="BH296" i="1"/>
  <c r="AJ296" i="1"/>
  <c r="BP296" i="1"/>
  <c r="AU296" i="1"/>
  <c r="W296" i="1"/>
  <c r="BQ296" i="1"/>
  <c r="AV296" i="1"/>
  <c r="X296" i="1"/>
  <c r="BG296" i="1"/>
  <c r="AI296" i="1"/>
  <c r="BH295" i="1"/>
  <c r="AJ295" i="1"/>
  <c r="BP295" i="1"/>
  <c r="AU295" i="1"/>
  <c r="W295" i="1"/>
  <c r="BQ295" i="1"/>
  <c r="AV295" i="1"/>
  <c r="X295" i="1"/>
  <c r="BG295" i="1"/>
  <c r="AI295" i="1"/>
  <c r="BQ294" i="1"/>
  <c r="AV294" i="1"/>
  <c r="BG294" i="1"/>
  <c r="BH294" i="1"/>
  <c r="AJ294" i="1"/>
  <c r="BP294" i="1"/>
  <c r="AU294" i="1"/>
  <c r="W294" i="1"/>
  <c r="X294" i="1"/>
  <c r="AI294" i="1"/>
  <c r="BH293" i="1"/>
  <c r="AJ293" i="1"/>
  <c r="BP293" i="1"/>
  <c r="AU293" i="1"/>
  <c r="W293" i="1"/>
  <c r="BQ293" i="1"/>
  <c r="AV293" i="1"/>
  <c r="X293" i="1"/>
  <c r="BG293" i="1"/>
  <c r="AI293" i="1"/>
  <c r="BH292" i="1"/>
  <c r="AJ292" i="1"/>
  <c r="BP292" i="1"/>
  <c r="AU292" i="1"/>
  <c r="W292" i="1"/>
  <c r="BQ292" i="1"/>
  <c r="AV292" i="1"/>
  <c r="X292" i="1"/>
  <c r="BG292" i="1"/>
  <c r="AI292" i="1"/>
  <c r="BH291" i="1"/>
  <c r="AJ291" i="1"/>
  <c r="BP291" i="1"/>
  <c r="AU291" i="1"/>
  <c r="W291" i="1"/>
  <c r="BQ291" i="1"/>
  <c r="AV291" i="1"/>
  <c r="X291" i="1"/>
  <c r="BG291" i="1"/>
  <c r="AI291" i="1"/>
  <c r="BH290" i="1"/>
  <c r="AJ290" i="1"/>
  <c r="BP290" i="1"/>
  <c r="AU290" i="1"/>
  <c r="W290" i="1"/>
  <c r="BQ290" i="1"/>
  <c r="AV290" i="1"/>
  <c r="X290" i="1"/>
  <c r="BG290" i="1"/>
  <c r="AI290" i="1"/>
  <c r="BH289" i="1"/>
  <c r="AJ289" i="1"/>
  <c r="BP289" i="1"/>
  <c r="AU289" i="1"/>
  <c r="W289" i="1"/>
  <c r="BQ289" i="1"/>
  <c r="AV289" i="1"/>
  <c r="X289" i="1"/>
  <c r="BG289" i="1"/>
  <c r="AI289" i="1"/>
  <c r="BH288" i="1"/>
  <c r="AJ288" i="1"/>
  <c r="BP288" i="1"/>
  <c r="AU288" i="1"/>
  <c r="W288" i="1"/>
  <c r="BQ288" i="1"/>
  <c r="AV288" i="1"/>
  <c r="X288" i="1"/>
  <c r="BG288" i="1"/>
  <c r="AI288" i="1"/>
  <c r="BH287" i="1"/>
  <c r="AJ287" i="1"/>
  <c r="BP287" i="1"/>
  <c r="AU287" i="1"/>
  <c r="W287" i="1"/>
  <c r="BQ287" i="1"/>
  <c r="AV287" i="1"/>
  <c r="X287" i="1"/>
  <c r="BG287" i="1"/>
  <c r="AI287" i="1"/>
  <c r="BH286" i="1"/>
  <c r="AJ286" i="1"/>
  <c r="BP286" i="1"/>
  <c r="AU286" i="1"/>
  <c r="W286" i="1"/>
  <c r="BQ286" i="1"/>
  <c r="AV286" i="1"/>
  <c r="X286" i="1"/>
  <c r="BG286" i="1"/>
  <c r="AI286" i="1"/>
  <c r="BH285" i="1"/>
  <c r="AJ285" i="1"/>
  <c r="BP285" i="1"/>
  <c r="AU285" i="1"/>
  <c r="W285" i="1"/>
  <c r="BQ285" i="1"/>
  <c r="AV285" i="1"/>
  <c r="X285" i="1"/>
  <c r="BG285" i="1"/>
  <c r="AI285" i="1"/>
  <c r="BH284" i="1"/>
  <c r="AJ284" i="1"/>
  <c r="BP284" i="1"/>
  <c r="AU284" i="1"/>
  <c r="W284" i="1"/>
  <c r="BQ284" i="1"/>
  <c r="AV284" i="1"/>
  <c r="X284" i="1"/>
  <c r="BG284" i="1"/>
  <c r="AI284" i="1"/>
  <c r="BH283" i="1"/>
  <c r="AJ283" i="1"/>
  <c r="BP283" i="1"/>
  <c r="AU283" i="1"/>
  <c r="W283" i="1"/>
  <c r="BQ283" i="1"/>
  <c r="AV283" i="1"/>
  <c r="X283" i="1"/>
  <c r="BG283" i="1"/>
  <c r="AI283" i="1"/>
  <c r="BH282" i="1"/>
  <c r="AJ282" i="1"/>
  <c r="BP282" i="1"/>
  <c r="AU282" i="1"/>
  <c r="W282" i="1"/>
  <c r="BQ282" i="1"/>
  <c r="AV282" i="1"/>
  <c r="X282" i="1"/>
  <c r="BG282" i="1"/>
  <c r="AI282" i="1"/>
  <c r="BH281" i="1"/>
  <c r="AJ281" i="1"/>
  <c r="BP281" i="1"/>
  <c r="AU281" i="1"/>
  <c r="W281" i="1"/>
  <c r="BQ281" i="1"/>
  <c r="AV281" i="1"/>
  <c r="X281" i="1"/>
  <c r="BG281" i="1"/>
  <c r="AI281" i="1"/>
  <c r="BH280" i="1"/>
  <c r="AJ280" i="1"/>
  <c r="BP280" i="1"/>
  <c r="AU280" i="1"/>
  <c r="W280" i="1"/>
  <c r="BQ280" i="1"/>
  <c r="AV280" i="1"/>
  <c r="X280" i="1"/>
  <c r="BG280" i="1"/>
  <c r="AI280" i="1"/>
  <c r="BH279" i="1"/>
  <c r="AJ279" i="1"/>
  <c r="BP279" i="1"/>
  <c r="AU279" i="1"/>
  <c r="W279" i="1"/>
  <c r="BQ279" i="1"/>
  <c r="AV279" i="1"/>
  <c r="X279" i="1"/>
  <c r="BG279" i="1"/>
  <c r="AI279" i="1"/>
  <c r="BH278" i="1"/>
  <c r="AJ278" i="1"/>
  <c r="BP278" i="1"/>
  <c r="AU278" i="1"/>
  <c r="W278" i="1"/>
  <c r="BQ278" i="1"/>
  <c r="AV278" i="1"/>
  <c r="X278" i="1"/>
  <c r="BG278" i="1"/>
  <c r="AI278" i="1"/>
  <c r="BH277" i="1"/>
  <c r="AJ277" i="1"/>
  <c r="BP277" i="1"/>
  <c r="AU277" i="1"/>
  <c r="W277" i="1"/>
  <c r="BQ277" i="1"/>
  <c r="AV277" i="1"/>
  <c r="X277" i="1"/>
  <c r="BG277" i="1"/>
  <c r="AI277" i="1"/>
  <c r="BH276" i="1"/>
  <c r="AJ276" i="1"/>
  <c r="BP276" i="1"/>
  <c r="AU276" i="1"/>
  <c r="W276" i="1"/>
  <c r="BQ276" i="1"/>
  <c r="AV276" i="1"/>
  <c r="X276" i="1"/>
  <c r="BG276" i="1"/>
  <c r="AI276" i="1"/>
  <c r="BH275" i="1"/>
  <c r="AJ275" i="1"/>
  <c r="BP275" i="1"/>
  <c r="AU275" i="1"/>
  <c r="W275" i="1"/>
  <c r="BQ275" i="1"/>
  <c r="AV275" i="1"/>
  <c r="X275" i="1"/>
  <c r="BG275" i="1"/>
  <c r="AI275" i="1"/>
  <c r="BH274" i="1"/>
  <c r="AJ274" i="1"/>
  <c r="BP274" i="1"/>
  <c r="AU274" i="1"/>
  <c r="W274" i="1"/>
  <c r="BQ274" i="1"/>
  <c r="AV274" i="1"/>
  <c r="X274" i="1"/>
  <c r="BG274" i="1"/>
  <c r="AI274" i="1"/>
  <c r="BH273" i="1"/>
  <c r="AJ273" i="1"/>
  <c r="BP273" i="1"/>
  <c r="AU273" i="1"/>
  <c r="W273" i="1"/>
  <c r="BQ273" i="1"/>
  <c r="AV273" i="1"/>
  <c r="X273" i="1"/>
  <c r="BG273" i="1"/>
  <c r="AI273" i="1"/>
  <c r="BH272" i="1"/>
  <c r="AJ272" i="1"/>
  <c r="BP272" i="1"/>
  <c r="AU272" i="1"/>
  <c r="W272" i="1"/>
  <c r="BQ272" i="1"/>
  <c r="AV272" i="1"/>
  <c r="X272" i="1"/>
  <c r="BG272" i="1"/>
  <c r="AI272" i="1"/>
  <c r="BH271" i="1"/>
  <c r="AJ271" i="1"/>
  <c r="BP271" i="1"/>
  <c r="AU271" i="1"/>
  <c r="W271" i="1"/>
  <c r="BQ271" i="1"/>
  <c r="AV271" i="1"/>
  <c r="X271" i="1"/>
  <c r="BG271" i="1"/>
  <c r="AI271" i="1"/>
  <c r="BH270" i="1"/>
  <c r="AJ270" i="1"/>
  <c r="BP270" i="1"/>
  <c r="AU270" i="1"/>
  <c r="W270" i="1"/>
  <c r="BQ270" i="1"/>
  <c r="AV270" i="1"/>
  <c r="X270" i="1"/>
  <c r="BG270" i="1"/>
  <c r="AI270" i="1"/>
  <c r="BH269" i="1"/>
  <c r="AJ269" i="1"/>
  <c r="BP269" i="1"/>
  <c r="AU269" i="1"/>
  <c r="W269" i="1"/>
  <c r="BQ269" i="1"/>
  <c r="AV269" i="1"/>
  <c r="X269" i="1"/>
  <c r="BG269" i="1"/>
  <c r="AI269" i="1"/>
  <c r="BH268" i="1"/>
  <c r="AJ268" i="1"/>
  <c r="BP268" i="1"/>
  <c r="AU268" i="1"/>
  <c r="W268" i="1"/>
  <c r="BQ268" i="1"/>
  <c r="AV268" i="1"/>
  <c r="X268" i="1"/>
  <c r="BG268" i="1"/>
  <c r="AI268" i="1"/>
  <c r="BH267" i="1"/>
  <c r="AJ267" i="1"/>
  <c r="BP267" i="1"/>
  <c r="AU267" i="1"/>
  <c r="W267" i="1"/>
  <c r="BQ267" i="1"/>
  <c r="AV267" i="1"/>
  <c r="X267" i="1"/>
  <c r="BG267" i="1"/>
  <c r="AI267" i="1"/>
  <c r="BH266" i="1"/>
  <c r="AJ266" i="1"/>
  <c r="BP266" i="1"/>
  <c r="AU266" i="1"/>
  <c r="W266" i="1"/>
  <c r="BQ266" i="1"/>
  <c r="AV266" i="1"/>
  <c r="X266" i="1"/>
  <c r="BG266" i="1"/>
  <c r="AI266" i="1"/>
  <c r="BH265" i="1"/>
  <c r="AJ265" i="1"/>
  <c r="BP265" i="1"/>
  <c r="AU265" i="1"/>
  <c r="W265" i="1"/>
  <c r="BQ265" i="1"/>
  <c r="AV265" i="1"/>
  <c r="X265" i="1"/>
  <c r="BG265" i="1"/>
  <c r="AI265" i="1"/>
  <c r="BH264" i="1"/>
  <c r="AJ264" i="1"/>
  <c r="BP264" i="1"/>
  <c r="AU264" i="1"/>
  <c r="W264" i="1"/>
  <c r="BQ264" i="1"/>
  <c r="AV264" i="1"/>
  <c r="X264" i="1"/>
  <c r="BG264" i="1"/>
  <c r="AI264" i="1"/>
  <c r="BH263" i="1"/>
  <c r="AJ263" i="1"/>
  <c r="BP263" i="1"/>
  <c r="AU263" i="1"/>
  <c r="W263" i="1"/>
  <c r="BQ263" i="1"/>
  <c r="AV263" i="1"/>
  <c r="X263" i="1"/>
  <c r="BG263" i="1"/>
  <c r="AI263" i="1"/>
  <c r="BH262" i="1"/>
  <c r="AJ262" i="1"/>
  <c r="BP262" i="1"/>
  <c r="AU262" i="1"/>
  <c r="W262" i="1"/>
  <c r="BQ262" i="1"/>
  <c r="AV262" i="1"/>
  <c r="X262" i="1"/>
  <c r="BG262" i="1"/>
  <c r="AI262" i="1"/>
  <c r="BH261" i="1"/>
  <c r="AJ261" i="1"/>
  <c r="BP261" i="1"/>
  <c r="AU261" i="1"/>
  <c r="W261" i="1"/>
  <c r="BQ261" i="1"/>
  <c r="AV261" i="1"/>
  <c r="X261" i="1"/>
  <c r="BG261" i="1"/>
  <c r="AI261" i="1"/>
  <c r="BH260" i="1"/>
  <c r="AJ260" i="1"/>
  <c r="BP260" i="1"/>
  <c r="AU260" i="1"/>
  <c r="W260" i="1"/>
  <c r="BQ260" i="1"/>
  <c r="AV260" i="1"/>
  <c r="X260" i="1"/>
  <c r="BG260" i="1"/>
  <c r="AI260" i="1"/>
  <c r="BH259" i="1"/>
  <c r="AJ259" i="1"/>
  <c r="BP259" i="1"/>
  <c r="AU259" i="1"/>
  <c r="W259" i="1"/>
  <c r="BQ259" i="1"/>
  <c r="AV259" i="1"/>
  <c r="X259" i="1"/>
  <c r="BG259" i="1"/>
  <c r="AI259" i="1"/>
  <c r="BH258" i="1"/>
  <c r="AJ258" i="1"/>
  <c r="BP258" i="1"/>
  <c r="AU258" i="1"/>
  <c r="W258" i="1"/>
  <c r="BQ258" i="1"/>
  <c r="AV258" i="1"/>
  <c r="X258" i="1"/>
  <c r="BG258" i="1"/>
  <c r="AI258" i="1"/>
  <c r="BH257" i="1"/>
  <c r="AJ257" i="1"/>
  <c r="BP257" i="1"/>
  <c r="AU257" i="1"/>
  <c r="W257" i="1"/>
  <c r="BQ257" i="1"/>
  <c r="AV257" i="1"/>
  <c r="X257" i="1"/>
  <c r="BG257" i="1"/>
  <c r="AI257" i="1"/>
  <c r="BH256" i="1"/>
  <c r="AJ256" i="1"/>
  <c r="BP256" i="1"/>
  <c r="AU256" i="1"/>
  <c r="W256" i="1"/>
  <c r="BQ256" i="1"/>
  <c r="AV256" i="1"/>
  <c r="X256" i="1"/>
  <c r="BG256" i="1"/>
  <c r="AI256" i="1"/>
  <c r="BH255" i="1"/>
  <c r="AJ255" i="1"/>
  <c r="BP255" i="1"/>
  <c r="AU255" i="1"/>
  <c r="W255" i="1"/>
  <c r="BQ255" i="1"/>
  <c r="AV255" i="1"/>
  <c r="X255" i="1"/>
  <c r="BG255" i="1"/>
  <c r="AI255" i="1"/>
  <c r="BH254" i="1"/>
  <c r="AJ254" i="1"/>
  <c r="BP254" i="1"/>
  <c r="AU254" i="1"/>
  <c r="W254" i="1"/>
  <c r="BQ254" i="1"/>
  <c r="AV254" i="1"/>
  <c r="X254" i="1"/>
  <c r="BG254" i="1"/>
  <c r="AI254" i="1"/>
  <c r="BH253" i="1"/>
  <c r="AJ253" i="1"/>
  <c r="BP253" i="1"/>
  <c r="AU253" i="1"/>
  <c r="W253" i="1"/>
  <c r="BQ253" i="1"/>
  <c r="AV253" i="1"/>
  <c r="X253" i="1"/>
  <c r="BG253" i="1"/>
  <c r="AI253" i="1"/>
  <c r="BH252" i="1"/>
  <c r="AJ252" i="1"/>
  <c r="BP252" i="1"/>
  <c r="AU252" i="1"/>
  <c r="W252" i="1"/>
  <c r="BQ252" i="1"/>
  <c r="AV252" i="1"/>
  <c r="X252" i="1"/>
  <c r="BG252" i="1"/>
  <c r="AI252" i="1"/>
  <c r="BH251" i="1"/>
  <c r="AJ251" i="1"/>
  <c r="BP251" i="1"/>
  <c r="AU251" i="1"/>
  <c r="W251" i="1"/>
  <c r="BQ251" i="1"/>
  <c r="AV251" i="1"/>
  <c r="X251" i="1"/>
  <c r="BG251" i="1"/>
  <c r="AI251" i="1"/>
  <c r="BH250" i="1"/>
  <c r="AJ250" i="1"/>
  <c r="BP250" i="1"/>
  <c r="AU250" i="1"/>
  <c r="W250" i="1"/>
  <c r="BQ250" i="1"/>
  <c r="AV250" i="1"/>
  <c r="X250" i="1"/>
  <c r="BG250" i="1"/>
  <c r="AI250" i="1"/>
  <c r="BH249" i="1"/>
  <c r="AJ249" i="1"/>
  <c r="BP249" i="1"/>
  <c r="AU249" i="1"/>
  <c r="W249" i="1"/>
  <c r="BQ249" i="1"/>
  <c r="AV249" i="1"/>
  <c r="X249" i="1"/>
  <c r="BG249" i="1"/>
  <c r="AI249" i="1"/>
  <c r="BH248" i="1"/>
  <c r="AJ248" i="1"/>
  <c r="BP248" i="1"/>
  <c r="AU248" i="1"/>
  <c r="W248" i="1"/>
  <c r="BQ248" i="1"/>
  <c r="AV248" i="1"/>
  <c r="X248" i="1"/>
  <c r="BG248" i="1"/>
  <c r="AI248" i="1"/>
  <c r="BH247" i="1"/>
  <c r="AJ247" i="1"/>
  <c r="BP247" i="1"/>
  <c r="AU247" i="1"/>
  <c r="W247" i="1"/>
  <c r="BQ247" i="1"/>
  <c r="AV247" i="1"/>
  <c r="X247" i="1"/>
  <c r="BG247" i="1"/>
  <c r="AI247" i="1"/>
  <c r="BH246" i="1"/>
  <c r="AJ246" i="1"/>
  <c r="BP246" i="1"/>
  <c r="AU246" i="1"/>
  <c r="W246" i="1"/>
  <c r="BQ246" i="1"/>
  <c r="AV246" i="1"/>
  <c r="X246" i="1"/>
  <c r="BG246" i="1"/>
  <c r="AI246" i="1"/>
  <c r="BH245" i="1"/>
  <c r="AJ245" i="1"/>
  <c r="BP245" i="1"/>
  <c r="AU245" i="1"/>
  <c r="W245" i="1"/>
  <c r="BQ245" i="1"/>
  <c r="AV245" i="1"/>
  <c r="X245" i="1"/>
  <c r="BG245" i="1"/>
  <c r="AI245" i="1"/>
  <c r="BH244" i="1"/>
  <c r="AJ244" i="1"/>
  <c r="BP244" i="1"/>
  <c r="AU244" i="1"/>
  <c r="W244" i="1"/>
  <c r="BQ244" i="1"/>
  <c r="AV244" i="1"/>
  <c r="X244" i="1"/>
  <c r="BG244" i="1"/>
  <c r="AI244" i="1"/>
  <c r="BH243" i="1"/>
  <c r="AJ243" i="1"/>
  <c r="BP243" i="1"/>
  <c r="AU243" i="1"/>
  <c r="W243" i="1"/>
  <c r="BQ243" i="1"/>
  <c r="AV243" i="1"/>
  <c r="X243" i="1"/>
  <c r="BG243" i="1"/>
  <c r="AI243" i="1"/>
  <c r="BH242" i="1"/>
  <c r="AJ242" i="1"/>
  <c r="BP242" i="1"/>
  <c r="AU242" i="1"/>
  <c r="W242" i="1"/>
  <c r="BQ242" i="1"/>
  <c r="AV242" i="1"/>
  <c r="X242" i="1"/>
  <c r="BG242" i="1"/>
  <c r="AI242" i="1"/>
  <c r="BH241" i="1"/>
  <c r="AJ241" i="1"/>
  <c r="BP241" i="1"/>
  <c r="AU241" i="1"/>
  <c r="W241" i="1"/>
  <c r="BQ241" i="1"/>
  <c r="AV241" i="1"/>
  <c r="X241" i="1"/>
  <c r="BG241" i="1"/>
  <c r="AI241" i="1"/>
  <c r="BH240" i="1"/>
  <c r="AJ240" i="1"/>
  <c r="BP240" i="1"/>
  <c r="AU240" i="1"/>
  <c r="W240" i="1"/>
  <c r="BQ240" i="1"/>
  <c r="AV240" i="1"/>
  <c r="X240" i="1"/>
  <c r="BG240" i="1"/>
  <c r="AI240" i="1"/>
  <c r="BH239" i="1"/>
  <c r="AJ239" i="1"/>
  <c r="BP239" i="1"/>
  <c r="AU239" i="1"/>
  <c r="W239" i="1"/>
  <c r="BQ239" i="1"/>
  <c r="AV239" i="1"/>
  <c r="X239" i="1"/>
  <c r="BG239" i="1"/>
  <c r="AI239" i="1"/>
  <c r="BH238" i="1"/>
  <c r="AJ238" i="1"/>
  <c r="BP238" i="1"/>
  <c r="AU238" i="1"/>
  <c r="W238" i="1"/>
  <c r="BQ238" i="1"/>
  <c r="AV238" i="1"/>
  <c r="X238" i="1"/>
  <c r="BG238" i="1"/>
  <c r="AI238" i="1"/>
  <c r="BH237" i="1"/>
  <c r="AJ237" i="1"/>
  <c r="BP237" i="1"/>
  <c r="AU237" i="1"/>
  <c r="W237" i="1"/>
  <c r="BQ237" i="1"/>
  <c r="AV237" i="1"/>
  <c r="X237" i="1"/>
  <c r="BG237" i="1"/>
  <c r="AI237" i="1"/>
  <c r="BH236" i="1"/>
  <c r="AJ236" i="1"/>
  <c r="BP236" i="1"/>
  <c r="AU236" i="1"/>
  <c r="W236" i="1"/>
  <c r="BQ236" i="1"/>
  <c r="AV236" i="1"/>
  <c r="X236" i="1"/>
  <c r="BG236" i="1"/>
  <c r="AI236" i="1"/>
  <c r="BH235" i="1"/>
  <c r="AJ235" i="1"/>
  <c r="BP235" i="1"/>
  <c r="AU235" i="1"/>
  <c r="W235" i="1"/>
  <c r="BQ235" i="1"/>
  <c r="AV235" i="1"/>
  <c r="X235" i="1"/>
  <c r="BG235" i="1"/>
  <c r="AI235" i="1"/>
  <c r="BH234" i="1"/>
  <c r="AJ234" i="1"/>
  <c r="BP234" i="1"/>
  <c r="AU234" i="1"/>
  <c r="W234" i="1"/>
  <c r="BQ234" i="1"/>
  <c r="AV234" i="1"/>
  <c r="X234" i="1"/>
  <c r="BG234" i="1"/>
  <c r="AI234" i="1"/>
  <c r="BH233" i="1"/>
  <c r="AJ233" i="1"/>
  <c r="BP233" i="1"/>
  <c r="AU233" i="1"/>
  <c r="W233" i="1"/>
  <c r="BQ233" i="1"/>
  <c r="AV233" i="1"/>
  <c r="X233" i="1"/>
  <c r="BG233" i="1"/>
  <c r="AI233" i="1"/>
  <c r="BH232" i="1"/>
  <c r="AJ232" i="1"/>
  <c r="BP232" i="1"/>
  <c r="AU232" i="1"/>
  <c r="W232" i="1"/>
  <c r="BQ232" i="1"/>
  <c r="AV232" i="1"/>
  <c r="X232" i="1"/>
  <c r="BG232" i="1"/>
  <c r="AI232" i="1"/>
  <c r="BH231" i="1"/>
  <c r="AJ231" i="1"/>
  <c r="BP231" i="1"/>
  <c r="AU231" i="1"/>
  <c r="W231" i="1"/>
  <c r="BQ231" i="1"/>
  <c r="AV231" i="1"/>
  <c r="X231" i="1"/>
  <c r="BG231" i="1"/>
  <c r="AI231" i="1"/>
  <c r="BH230" i="1"/>
  <c r="AJ230" i="1"/>
  <c r="BP230" i="1"/>
  <c r="AU230" i="1"/>
  <c r="W230" i="1"/>
  <c r="BQ230" i="1"/>
  <c r="AV230" i="1"/>
  <c r="X230" i="1"/>
  <c r="BG230" i="1"/>
  <c r="AI230" i="1"/>
  <c r="BH229" i="1"/>
  <c r="AJ229" i="1"/>
  <c r="BP229" i="1"/>
  <c r="AU229" i="1"/>
  <c r="W229" i="1"/>
  <c r="BQ229" i="1"/>
  <c r="AV229" i="1"/>
  <c r="X229" i="1"/>
  <c r="BG229" i="1"/>
  <c r="AI229" i="1"/>
  <c r="BH228" i="1"/>
  <c r="AJ228" i="1"/>
  <c r="BP228" i="1"/>
  <c r="AU228" i="1"/>
  <c r="W228" i="1"/>
  <c r="BQ228" i="1"/>
  <c r="AV228" i="1"/>
  <c r="X228" i="1"/>
  <c r="BG228" i="1"/>
  <c r="AI228" i="1"/>
  <c r="BH227" i="1"/>
  <c r="AJ227" i="1"/>
  <c r="BP227" i="1"/>
  <c r="AU227" i="1"/>
  <c r="W227" i="1"/>
  <c r="BQ227" i="1"/>
  <c r="AV227" i="1"/>
  <c r="X227" i="1"/>
  <c r="BG227" i="1"/>
  <c r="AI227" i="1"/>
  <c r="BH226" i="1"/>
  <c r="AJ226" i="1"/>
  <c r="BP226" i="1"/>
  <c r="AU226" i="1"/>
  <c r="W226" i="1"/>
  <c r="BQ226" i="1"/>
  <c r="AV226" i="1"/>
  <c r="X226" i="1"/>
  <c r="BG226" i="1"/>
  <c r="AI226" i="1"/>
  <c r="BH225" i="1"/>
  <c r="AJ225" i="1"/>
  <c r="BP225" i="1"/>
  <c r="AU225" i="1"/>
  <c r="W225" i="1"/>
  <c r="BQ225" i="1"/>
  <c r="AV225" i="1"/>
  <c r="X225" i="1"/>
  <c r="BG225" i="1"/>
  <c r="AI225" i="1"/>
  <c r="BH224" i="1"/>
  <c r="AJ224" i="1"/>
  <c r="BP224" i="1"/>
  <c r="AU224" i="1"/>
  <c r="W224" i="1"/>
  <c r="BQ224" i="1"/>
  <c r="AV224" i="1"/>
  <c r="X224" i="1"/>
  <c r="BG224" i="1"/>
  <c r="AI224" i="1"/>
  <c r="BH223" i="1"/>
  <c r="AJ223" i="1"/>
  <c r="BP223" i="1"/>
  <c r="AU223" i="1"/>
  <c r="W223" i="1"/>
  <c r="BQ223" i="1"/>
  <c r="AV223" i="1"/>
  <c r="X223" i="1"/>
  <c r="BG223" i="1"/>
  <c r="AI223" i="1"/>
  <c r="BH222" i="1"/>
  <c r="AJ222" i="1"/>
  <c r="BP222" i="1"/>
  <c r="AU222" i="1"/>
  <c r="W222" i="1"/>
  <c r="BQ222" i="1"/>
  <c r="AV222" i="1"/>
  <c r="X222" i="1"/>
  <c r="BG222" i="1"/>
  <c r="AI222" i="1"/>
  <c r="BH221" i="1"/>
  <c r="AJ221" i="1"/>
  <c r="BP221" i="1"/>
  <c r="AU221" i="1"/>
  <c r="W221" i="1"/>
  <c r="BQ221" i="1"/>
  <c r="AV221" i="1"/>
  <c r="X221" i="1"/>
  <c r="BG221" i="1"/>
  <c r="AI221" i="1"/>
  <c r="BH220" i="1"/>
  <c r="AJ220" i="1"/>
  <c r="BP220" i="1"/>
  <c r="AU220" i="1"/>
  <c r="W220" i="1"/>
  <c r="BQ220" i="1"/>
  <c r="AV220" i="1"/>
  <c r="X220" i="1"/>
  <c r="BG220" i="1"/>
  <c r="AI220" i="1"/>
  <c r="BH219" i="1"/>
  <c r="AJ219" i="1"/>
  <c r="BP219" i="1"/>
  <c r="AU219" i="1"/>
  <c r="W219" i="1"/>
  <c r="BQ219" i="1"/>
  <c r="AV219" i="1"/>
  <c r="X219" i="1"/>
  <c r="BG219" i="1"/>
  <c r="AI219" i="1"/>
  <c r="BH218" i="1"/>
  <c r="AJ218" i="1"/>
  <c r="BP218" i="1"/>
  <c r="AU218" i="1"/>
  <c r="W218" i="1"/>
  <c r="BQ218" i="1"/>
  <c r="AV218" i="1"/>
  <c r="X218" i="1"/>
  <c r="BG218" i="1"/>
  <c r="AI218" i="1"/>
  <c r="BH217" i="1"/>
  <c r="AJ217" i="1"/>
  <c r="BP217" i="1"/>
  <c r="AU217" i="1"/>
  <c r="W217" i="1"/>
  <c r="BQ217" i="1"/>
  <c r="AV217" i="1"/>
  <c r="X217" i="1"/>
  <c r="BG217" i="1"/>
  <c r="AI217" i="1"/>
  <c r="BH216" i="1"/>
  <c r="AJ216" i="1"/>
  <c r="BP216" i="1"/>
  <c r="AU216" i="1"/>
  <c r="W216" i="1"/>
  <c r="BQ216" i="1"/>
  <c r="AV216" i="1"/>
  <c r="X216" i="1"/>
  <c r="BG216" i="1"/>
  <c r="AI216" i="1"/>
  <c r="BH215" i="1"/>
  <c r="AJ215" i="1"/>
  <c r="BP215" i="1"/>
  <c r="AU215" i="1"/>
  <c r="W215" i="1"/>
  <c r="BQ215" i="1"/>
  <c r="AV215" i="1"/>
  <c r="X215" i="1"/>
  <c r="BG215" i="1"/>
  <c r="AI215" i="1"/>
  <c r="BH214" i="1"/>
  <c r="AJ214" i="1"/>
  <c r="BP214" i="1"/>
  <c r="AU214" i="1"/>
  <c r="W214" i="1"/>
  <c r="BQ214" i="1"/>
  <c r="AV214" i="1"/>
  <c r="X214" i="1"/>
  <c r="BG214" i="1"/>
  <c r="AI214" i="1"/>
  <c r="BH213" i="1"/>
  <c r="AJ213" i="1"/>
  <c r="BP213" i="1"/>
  <c r="AU213" i="1"/>
  <c r="W213" i="1"/>
  <c r="BQ213" i="1"/>
  <c r="AV213" i="1"/>
  <c r="X213" i="1"/>
  <c r="BG213" i="1"/>
  <c r="AI213" i="1"/>
  <c r="BH212" i="1"/>
  <c r="AJ212" i="1"/>
  <c r="BP212" i="1"/>
  <c r="AU212" i="1"/>
  <c r="W212" i="1"/>
  <c r="BQ212" i="1"/>
  <c r="AV212" i="1"/>
  <c r="X212" i="1"/>
  <c r="BG212" i="1"/>
  <c r="AI212" i="1"/>
  <c r="BH211" i="1"/>
  <c r="AJ211" i="1"/>
  <c r="BP211" i="1"/>
  <c r="AU211" i="1"/>
  <c r="W211" i="1"/>
  <c r="BQ211" i="1"/>
  <c r="AV211" i="1"/>
  <c r="X211" i="1"/>
  <c r="BG211" i="1"/>
  <c r="AI211" i="1"/>
  <c r="BH210" i="1"/>
  <c r="AJ210" i="1"/>
  <c r="BP210" i="1"/>
  <c r="AU210" i="1"/>
  <c r="W210" i="1"/>
  <c r="BQ210" i="1"/>
  <c r="AV210" i="1"/>
  <c r="X210" i="1"/>
  <c r="BG210" i="1"/>
  <c r="AI210" i="1"/>
  <c r="BH209" i="1"/>
  <c r="AJ209" i="1"/>
  <c r="BP209" i="1"/>
  <c r="AU209" i="1"/>
  <c r="W209" i="1"/>
  <c r="BQ209" i="1"/>
  <c r="AV209" i="1"/>
  <c r="X209" i="1"/>
  <c r="BG209" i="1"/>
  <c r="AI209" i="1"/>
  <c r="BH208" i="1"/>
  <c r="AJ208" i="1"/>
  <c r="BP208" i="1"/>
  <c r="AU208" i="1"/>
  <c r="W208" i="1"/>
  <c r="BQ208" i="1"/>
  <c r="AV208" i="1"/>
  <c r="X208" i="1"/>
  <c r="BG208" i="1"/>
  <c r="AI208" i="1"/>
  <c r="BH207" i="1"/>
  <c r="AJ207" i="1"/>
  <c r="BP207" i="1"/>
  <c r="AU207" i="1"/>
  <c r="W207" i="1"/>
  <c r="BQ207" i="1"/>
  <c r="AV207" i="1"/>
  <c r="X207" i="1"/>
  <c r="BG207" i="1"/>
  <c r="AI207" i="1"/>
  <c r="BH206" i="1"/>
  <c r="AJ206" i="1"/>
  <c r="BP206" i="1"/>
  <c r="AU206" i="1"/>
  <c r="W206" i="1"/>
  <c r="BQ206" i="1"/>
  <c r="AV206" i="1"/>
  <c r="X206" i="1"/>
  <c r="BG206" i="1"/>
  <c r="AI206" i="1"/>
  <c r="AV205" i="1"/>
  <c r="BH205" i="1"/>
  <c r="AJ205" i="1"/>
  <c r="BP205" i="1"/>
  <c r="AU205" i="1"/>
  <c r="W205" i="1"/>
  <c r="X205" i="1"/>
  <c r="AI205" i="1"/>
  <c r="BQ205" i="1"/>
  <c r="BG205" i="1"/>
  <c r="BH204" i="1"/>
  <c r="AJ204" i="1"/>
  <c r="BP204" i="1"/>
  <c r="AU204" i="1"/>
  <c r="W204" i="1"/>
  <c r="BQ204" i="1"/>
  <c r="AV204" i="1"/>
  <c r="X204" i="1"/>
  <c r="BG204" i="1"/>
  <c r="AI204" i="1"/>
  <c r="BH203" i="1"/>
  <c r="AJ203" i="1"/>
  <c r="BP203" i="1"/>
  <c r="AU203" i="1"/>
  <c r="W203" i="1"/>
  <c r="BQ203" i="1"/>
  <c r="AV203" i="1"/>
  <c r="X203" i="1"/>
  <c r="BG203" i="1"/>
  <c r="AI203" i="1"/>
  <c r="BH202" i="1"/>
  <c r="AJ202" i="1"/>
  <c r="BP202" i="1"/>
  <c r="AU202" i="1"/>
  <c r="W202" i="1"/>
  <c r="BQ202" i="1"/>
  <c r="AV202" i="1"/>
  <c r="X202" i="1"/>
  <c r="BG202" i="1"/>
  <c r="AI202" i="1"/>
  <c r="BH201" i="1"/>
  <c r="AJ201" i="1"/>
  <c r="BP201" i="1"/>
  <c r="AU201" i="1"/>
  <c r="W201" i="1"/>
  <c r="BQ201" i="1"/>
  <c r="AV201" i="1"/>
  <c r="X201" i="1"/>
  <c r="BG201" i="1"/>
  <c r="AI201" i="1"/>
  <c r="BH200" i="1"/>
  <c r="AJ200" i="1"/>
  <c r="BP200" i="1"/>
  <c r="AU200" i="1"/>
  <c r="W200" i="1"/>
  <c r="BQ200" i="1"/>
  <c r="AV200" i="1"/>
  <c r="X200" i="1"/>
  <c r="BG200" i="1"/>
  <c r="AI200" i="1"/>
  <c r="BH199" i="1"/>
  <c r="AJ199" i="1"/>
  <c r="BP199" i="1"/>
  <c r="AU199" i="1"/>
  <c r="W199" i="1"/>
  <c r="BQ199" i="1"/>
  <c r="AV199" i="1"/>
  <c r="X199" i="1"/>
  <c r="BG199" i="1"/>
  <c r="AI199" i="1"/>
  <c r="BH198" i="1"/>
  <c r="AJ198" i="1"/>
  <c r="BP198" i="1"/>
  <c r="AU198" i="1"/>
  <c r="W198" i="1"/>
  <c r="BQ198" i="1"/>
  <c r="AV198" i="1"/>
  <c r="X198" i="1"/>
  <c r="BG198" i="1"/>
  <c r="AI198" i="1"/>
  <c r="BH197" i="1"/>
  <c r="AJ197" i="1"/>
  <c r="BP197" i="1"/>
  <c r="AU197" i="1"/>
  <c r="W197" i="1"/>
  <c r="BQ197" i="1"/>
  <c r="AV197" i="1"/>
  <c r="X197" i="1"/>
  <c r="BG197" i="1"/>
  <c r="AI197" i="1"/>
  <c r="BH196" i="1"/>
  <c r="AJ196" i="1"/>
  <c r="BP196" i="1"/>
  <c r="AU196" i="1"/>
  <c r="W196" i="1"/>
  <c r="BQ196" i="1"/>
  <c r="AV196" i="1"/>
  <c r="X196" i="1"/>
  <c r="BG196" i="1"/>
  <c r="AI196" i="1"/>
  <c r="BH195" i="1"/>
  <c r="AJ195" i="1"/>
  <c r="BP195" i="1"/>
  <c r="AU195" i="1"/>
  <c r="W195" i="1"/>
  <c r="BQ195" i="1"/>
  <c r="AV195" i="1"/>
  <c r="X195" i="1"/>
  <c r="BG195" i="1"/>
  <c r="AI195" i="1"/>
  <c r="BH194" i="1"/>
  <c r="AJ194" i="1"/>
  <c r="BP194" i="1"/>
  <c r="AU194" i="1"/>
  <c r="W194" i="1"/>
  <c r="BQ194" i="1"/>
  <c r="AV194" i="1"/>
  <c r="X194" i="1"/>
  <c r="BG194" i="1"/>
  <c r="AI194" i="1"/>
  <c r="BH193" i="1"/>
  <c r="AJ193" i="1"/>
  <c r="BP193" i="1"/>
  <c r="AU193" i="1"/>
  <c r="W193" i="1"/>
  <c r="BQ193" i="1"/>
  <c r="AV193" i="1"/>
  <c r="X193" i="1"/>
  <c r="BG193" i="1"/>
  <c r="AI193" i="1"/>
  <c r="BH192" i="1"/>
  <c r="AJ192" i="1"/>
  <c r="BP192" i="1"/>
  <c r="AU192" i="1"/>
  <c r="W192" i="1"/>
  <c r="BQ192" i="1"/>
  <c r="AV192" i="1"/>
  <c r="X192" i="1"/>
  <c r="BG192" i="1"/>
  <c r="AI192" i="1"/>
  <c r="BH191" i="1"/>
  <c r="AJ191" i="1"/>
  <c r="BP191" i="1"/>
  <c r="AU191" i="1"/>
  <c r="W191" i="1"/>
  <c r="BQ191" i="1"/>
  <c r="AV191" i="1"/>
  <c r="X191" i="1"/>
  <c r="BG191" i="1"/>
  <c r="AI191" i="1"/>
  <c r="BH190" i="1"/>
  <c r="AJ190" i="1"/>
  <c r="BP190" i="1"/>
  <c r="AU190" i="1"/>
  <c r="W190" i="1"/>
  <c r="BQ190" i="1"/>
  <c r="AV190" i="1"/>
  <c r="X190" i="1"/>
  <c r="BG190" i="1"/>
  <c r="AI190" i="1"/>
  <c r="BH189" i="1"/>
  <c r="AJ189" i="1"/>
  <c r="BP189" i="1"/>
  <c r="AU189" i="1"/>
  <c r="W189" i="1"/>
  <c r="BQ189" i="1"/>
  <c r="AV189" i="1"/>
  <c r="X189" i="1"/>
  <c r="BG189" i="1"/>
  <c r="AI189" i="1"/>
  <c r="BH188" i="1"/>
  <c r="AJ188" i="1"/>
  <c r="BP188" i="1"/>
  <c r="AU188" i="1"/>
  <c r="W188" i="1"/>
  <c r="BQ188" i="1"/>
  <c r="AV188" i="1"/>
  <c r="X188" i="1"/>
  <c r="BG188" i="1"/>
  <c r="AI188" i="1"/>
  <c r="BH187" i="1"/>
  <c r="AJ187" i="1"/>
  <c r="BP187" i="1"/>
  <c r="AU187" i="1"/>
  <c r="W187" i="1"/>
  <c r="BQ187" i="1"/>
  <c r="AV187" i="1"/>
  <c r="BG187" i="1"/>
  <c r="AI187" i="1"/>
  <c r="BH186" i="1"/>
  <c r="AJ186" i="1"/>
  <c r="BP186" i="1"/>
  <c r="AU186" i="1"/>
  <c r="W186" i="1"/>
  <c r="BQ186" i="1"/>
  <c r="AV186" i="1"/>
  <c r="X186" i="1"/>
  <c r="BG186" i="1"/>
  <c r="AI186" i="1"/>
  <c r="BH185" i="1"/>
  <c r="AJ185" i="1"/>
  <c r="BP185" i="1"/>
  <c r="AU185" i="1"/>
  <c r="BQ185" i="1"/>
  <c r="AV185" i="1"/>
  <c r="X185" i="1"/>
  <c r="BG185" i="1"/>
  <c r="AI185" i="1"/>
  <c r="BH184" i="1"/>
  <c r="AJ184" i="1"/>
  <c r="BP184" i="1"/>
  <c r="AU184" i="1"/>
  <c r="W184" i="1"/>
  <c r="BQ184" i="1"/>
  <c r="AV184" i="1"/>
  <c r="X184" i="1"/>
  <c r="BG184" i="1"/>
  <c r="AI184" i="1"/>
  <c r="BH183" i="1"/>
  <c r="AJ183" i="1"/>
  <c r="BP183" i="1"/>
  <c r="AU183" i="1"/>
  <c r="BQ183" i="1"/>
  <c r="AV183" i="1"/>
  <c r="X183" i="1"/>
  <c r="AI183" i="1"/>
  <c r="BH182" i="1"/>
  <c r="AJ182" i="1"/>
  <c r="BP182" i="1"/>
  <c r="W182" i="1"/>
  <c r="BQ182" i="1"/>
  <c r="AV182" i="1"/>
  <c r="X182" i="1"/>
  <c r="BG182" i="1"/>
  <c r="AI182" i="1"/>
  <c r="BH181" i="1"/>
  <c r="AJ181" i="1"/>
  <c r="BP181" i="1"/>
  <c r="AU181" i="1"/>
  <c r="BQ181" i="1"/>
  <c r="AV181" i="1"/>
  <c r="X181" i="1"/>
  <c r="BG181" i="1"/>
  <c r="AI181" i="1"/>
  <c r="AJ180" i="1"/>
  <c r="BP180" i="1"/>
  <c r="AU180" i="1"/>
  <c r="W180" i="1"/>
  <c r="BQ180" i="1"/>
  <c r="AV180" i="1"/>
  <c r="X180" i="1"/>
  <c r="BG180" i="1"/>
  <c r="AI180" i="1"/>
  <c r="BH179" i="1"/>
  <c r="AJ179" i="1"/>
  <c r="BP179" i="1"/>
  <c r="AU179" i="1"/>
  <c r="W179" i="1"/>
  <c r="BQ179" i="1"/>
  <c r="AV179" i="1"/>
  <c r="X179" i="1"/>
  <c r="AI179" i="1"/>
  <c r="BH178" i="1"/>
  <c r="AJ178" i="1"/>
  <c r="BP178" i="1"/>
  <c r="AU178" i="1"/>
  <c r="W178" i="1"/>
  <c r="BQ178" i="1"/>
  <c r="AV178" i="1"/>
  <c r="X178" i="1"/>
  <c r="BG178" i="1"/>
  <c r="AI178" i="1"/>
  <c r="BH177" i="1"/>
  <c r="AJ177" i="1"/>
  <c r="BP177" i="1"/>
  <c r="AU177" i="1"/>
  <c r="BQ177" i="1"/>
  <c r="AV177" i="1"/>
  <c r="X177" i="1"/>
  <c r="AI177" i="1"/>
  <c r="AJ176" i="1"/>
  <c r="BP176" i="1"/>
  <c r="AU176" i="1"/>
  <c r="W176" i="1"/>
  <c r="BQ176" i="1"/>
  <c r="AV176" i="1"/>
  <c r="X176" i="1"/>
  <c r="BG176" i="1"/>
  <c r="AI176" i="1"/>
  <c r="BH175" i="1"/>
  <c r="AJ175" i="1"/>
  <c r="BP175" i="1"/>
  <c r="AU175" i="1"/>
  <c r="BQ175" i="1"/>
  <c r="AV175" i="1"/>
  <c r="X175" i="1"/>
  <c r="AI175" i="1"/>
  <c r="BH174" i="1"/>
  <c r="AJ174" i="1"/>
  <c r="BP174" i="1"/>
  <c r="W174" i="1"/>
  <c r="BQ174" i="1"/>
  <c r="AV174" i="1"/>
  <c r="X174" i="1"/>
  <c r="BG174" i="1"/>
  <c r="AI174" i="1"/>
  <c r="BH173" i="1"/>
  <c r="AJ173" i="1"/>
  <c r="BP173" i="1"/>
  <c r="AU173" i="1"/>
  <c r="BQ173" i="1"/>
  <c r="AV173" i="1"/>
  <c r="X173" i="1"/>
  <c r="BG173" i="1"/>
  <c r="AI173" i="1"/>
  <c r="AJ172" i="1"/>
  <c r="BP172" i="1"/>
  <c r="AU172" i="1"/>
  <c r="W172" i="1"/>
  <c r="BQ172" i="1"/>
  <c r="AV172" i="1"/>
  <c r="X172" i="1"/>
  <c r="BG172" i="1"/>
  <c r="AI172" i="1"/>
  <c r="BH171" i="1"/>
  <c r="AJ171" i="1"/>
  <c r="BP171" i="1"/>
  <c r="AU171" i="1"/>
  <c r="W171" i="1"/>
  <c r="BQ171" i="1"/>
  <c r="AV171" i="1"/>
  <c r="X171" i="1"/>
  <c r="AI171" i="1"/>
  <c r="BH170" i="1"/>
  <c r="AJ170" i="1"/>
  <c r="BP170" i="1"/>
  <c r="AU170" i="1"/>
  <c r="W170" i="1"/>
  <c r="BQ170" i="1"/>
  <c r="AV170" i="1"/>
  <c r="X170" i="1"/>
  <c r="BG170" i="1"/>
  <c r="AI170" i="1"/>
  <c r="BH169" i="1"/>
  <c r="AJ169" i="1"/>
  <c r="BP169" i="1"/>
  <c r="AU169" i="1"/>
  <c r="BQ169" i="1"/>
  <c r="AV169" i="1"/>
  <c r="X169" i="1"/>
  <c r="AI169" i="1"/>
  <c r="AJ168" i="1"/>
  <c r="BP168" i="1"/>
  <c r="AU168" i="1"/>
  <c r="W168" i="1"/>
  <c r="BQ168" i="1"/>
  <c r="AV168" i="1"/>
  <c r="X168" i="1"/>
  <c r="BG168" i="1"/>
  <c r="AI168" i="1"/>
  <c r="BH167" i="1"/>
  <c r="AJ167" i="1"/>
  <c r="BP167" i="1"/>
  <c r="AU167" i="1"/>
  <c r="BQ167" i="1"/>
  <c r="AV167" i="1"/>
  <c r="X167" i="1"/>
  <c r="AI167" i="1"/>
  <c r="BH166" i="1"/>
  <c r="AJ166" i="1"/>
  <c r="BP166" i="1"/>
  <c r="AU166" i="1"/>
  <c r="W166" i="1"/>
  <c r="BQ166" i="1"/>
  <c r="AV166" i="1"/>
  <c r="X166" i="1"/>
  <c r="BG166" i="1"/>
  <c r="AI166" i="1"/>
  <c r="BH165" i="1"/>
  <c r="AJ165" i="1"/>
  <c r="BP165" i="1"/>
  <c r="AU165" i="1"/>
  <c r="W165" i="1"/>
  <c r="BQ165" i="1"/>
  <c r="AV165" i="1"/>
  <c r="X165" i="1"/>
  <c r="BG165" i="1"/>
  <c r="BH164" i="1"/>
  <c r="AJ164" i="1"/>
  <c r="BP164" i="1"/>
  <c r="W164" i="1"/>
  <c r="BQ164" i="1"/>
  <c r="AV164" i="1"/>
  <c r="X164" i="1"/>
  <c r="BG164" i="1"/>
  <c r="AI164" i="1"/>
  <c r="BH163" i="1"/>
  <c r="AJ163" i="1"/>
  <c r="AU163" i="1"/>
  <c r="W163" i="1"/>
  <c r="BQ163" i="1"/>
  <c r="AV163" i="1"/>
  <c r="X163" i="1"/>
  <c r="BG163" i="1"/>
  <c r="BH162" i="1"/>
  <c r="AJ162" i="1"/>
  <c r="BP162" i="1"/>
  <c r="AU162" i="1"/>
  <c r="W162" i="1"/>
  <c r="BQ162" i="1"/>
  <c r="AV162" i="1"/>
  <c r="X162" i="1"/>
  <c r="BG162" i="1"/>
  <c r="BH161" i="1"/>
  <c r="AJ161" i="1"/>
  <c r="BP161" i="1"/>
  <c r="AU161" i="1"/>
  <c r="W161" i="1"/>
  <c r="BQ161" i="1"/>
  <c r="AV161" i="1"/>
  <c r="X161" i="1"/>
  <c r="BG161" i="1"/>
  <c r="BQ160" i="1"/>
  <c r="X160" i="1"/>
  <c r="BH160" i="1"/>
  <c r="AJ160" i="1"/>
  <c r="BP160" i="1"/>
  <c r="AU160" i="1"/>
  <c r="W160" i="1"/>
  <c r="BG160" i="1"/>
  <c r="AV160" i="1"/>
  <c r="BH159" i="1"/>
  <c r="AJ159" i="1"/>
  <c r="BP159" i="1"/>
  <c r="AU159" i="1"/>
  <c r="W159" i="1"/>
  <c r="BQ159" i="1"/>
  <c r="AV159" i="1"/>
  <c r="X159" i="1"/>
  <c r="BG159" i="1"/>
  <c r="BH158" i="1"/>
  <c r="AJ158" i="1"/>
  <c r="BP158" i="1"/>
  <c r="AU158" i="1"/>
  <c r="W158" i="1"/>
  <c r="BQ158" i="1"/>
  <c r="AV158" i="1"/>
  <c r="X158" i="1"/>
  <c r="BG158" i="1"/>
  <c r="AI158" i="1"/>
  <c r="BQ157" i="1"/>
  <c r="BH157" i="1"/>
  <c r="AJ157" i="1"/>
  <c r="BP157" i="1"/>
  <c r="AU157" i="1"/>
  <c r="W157" i="1"/>
  <c r="AV157" i="1"/>
  <c r="BG157" i="1"/>
  <c r="BH156" i="1"/>
  <c r="AJ156" i="1"/>
  <c r="BP156" i="1"/>
  <c r="W156" i="1"/>
  <c r="BQ156" i="1"/>
  <c r="AV156" i="1"/>
  <c r="X156" i="1"/>
  <c r="BG156" i="1"/>
  <c r="BH155" i="1"/>
  <c r="AJ155" i="1"/>
  <c r="BP155" i="1"/>
  <c r="AU155" i="1"/>
  <c r="W155" i="1"/>
  <c r="BQ155" i="1"/>
  <c r="AV155" i="1"/>
  <c r="X155" i="1"/>
  <c r="BG155" i="1"/>
  <c r="BH154" i="1"/>
  <c r="AJ154" i="1"/>
  <c r="BP154" i="1"/>
  <c r="AU154" i="1"/>
  <c r="W154" i="1"/>
  <c r="BQ154" i="1"/>
  <c r="AV154" i="1"/>
  <c r="X154" i="1"/>
  <c r="BG154" i="1"/>
  <c r="AI154" i="1"/>
  <c r="BH153" i="1"/>
  <c r="AJ153" i="1"/>
  <c r="BP153" i="1"/>
  <c r="AU153" i="1"/>
  <c r="W153" i="1"/>
  <c r="BQ153" i="1"/>
  <c r="AV153" i="1"/>
  <c r="X153" i="1"/>
  <c r="BG153" i="1"/>
  <c r="BH152" i="1"/>
  <c r="AJ152" i="1"/>
  <c r="BP152" i="1"/>
  <c r="W152" i="1"/>
  <c r="BQ152" i="1"/>
  <c r="AV152" i="1"/>
  <c r="X152" i="1"/>
  <c r="BG152" i="1"/>
  <c r="AI152" i="1"/>
  <c r="BH151" i="1"/>
  <c r="AJ151" i="1"/>
  <c r="AU151" i="1"/>
  <c r="W151" i="1"/>
  <c r="BQ151" i="1"/>
  <c r="AV151" i="1"/>
  <c r="X151" i="1"/>
  <c r="BG151" i="1"/>
  <c r="BH150" i="1"/>
  <c r="AJ150" i="1"/>
  <c r="BP150" i="1"/>
  <c r="AU150" i="1"/>
  <c r="W150" i="1"/>
  <c r="BQ150" i="1"/>
  <c r="AV150" i="1"/>
  <c r="X150" i="1"/>
  <c r="BG150" i="1"/>
  <c r="BH149" i="1"/>
  <c r="AJ149" i="1"/>
  <c r="BP149" i="1"/>
  <c r="AU149" i="1"/>
  <c r="W149" i="1"/>
  <c r="BQ149" i="1"/>
  <c r="AV149" i="1"/>
  <c r="X149" i="1"/>
  <c r="BG149" i="1"/>
  <c r="BH148" i="1"/>
  <c r="AJ148" i="1"/>
  <c r="BP148" i="1"/>
  <c r="W148" i="1"/>
  <c r="BQ148" i="1"/>
  <c r="AV148" i="1"/>
  <c r="X148" i="1"/>
  <c r="BG148" i="1"/>
  <c r="AI148" i="1"/>
  <c r="BH147" i="1"/>
  <c r="AJ147" i="1"/>
  <c r="BP147" i="1"/>
  <c r="AU147" i="1"/>
  <c r="W147" i="1"/>
  <c r="BQ147" i="1"/>
  <c r="AV147" i="1"/>
  <c r="X147" i="1"/>
  <c r="BG147" i="1"/>
  <c r="BH146" i="1"/>
  <c r="AJ146" i="1"/>
  <c r="BP146" i="1"/>
  <c r="AU146" i="1"/>
  <c r="W146" i="1"/>
  <c r="BQ146" i="1"/>
  <c r="AV146" i="1"/>
  <c r="X146" i="1"/>
  <c r="BG146" i="1"/>
  <c r="AI146" i="1"/>
  <c r="BH145" i="1"/>
  <c r="AJ145" i="1"/>
  <c r="BP145" i="1"/>
  <c r="AU145" i="1"/>
  <c r="W145" i="1"/>
  <c r="BQ145" i="1"/>
  <c r="AV145" i="1"/>
  <c r="X145" i="1"/>
  <c r="BG145" i="1"/>
  <c r="BH144" i="1"/>
  <c r="AJ144" i="1"/>
  <c r="BP144" i="1"/>
  <c r="W144" i="1"/>
  <c r="BQ144" i="1"/>
  <c r="X144" i="1"/>
  <c r="BG144" i="1"/>
  <c r="AI144" i="1"/>
  <c r="BH143" i="1"/>
  <c r="AJ143" i="1"/>
  <c r="BP143" i="1"/>
  <c r="AU143" i="1"/>
  <c r="W143" i="1"/>
  <c r="BQ143" i="1"/>
  <c r="AV143" i="1"/>
  <c r="X143" i="1"/>
  <c r="BG143" i="1"/>
  <c r="BH142" i="1"/>
  <c r="AJ142" i="1"/>
  <c r="BP142" i="1"/>
  <c r="AU142" i="1"/>
  <c r="W142" i="1"/>
  <c r="BQ142" i="1"/>
  <c r="AV142" i="1"/>
  <c r="X142" i="1"/>
  <c r="BG142" i="1"/>
  <c r="AI142" i="1"/>
  <c r="BH141" i="1"/>
  <c r="AJ141" i="1"/>
  <c r="BP141" i="1"/>
  <c r="AU141" i="1"/>
  <c r="W141" i="1"/>
  <c r="BQ141" i="1"/>
  <c r="AV141" i="1"/>
  <c r="X141" i="1"/>
  <c r="BG141" i="1"/>
  <c r="BH140" i="1"/>
  <c r="AJ140" i="1"/>
  <c r="BP140" i="1"/>
  <c r="W140" i="1"/>
  <c r="BQ140" i="1"/>
  <c r="AV140" i="1"/>
  <c r="X140" i="1"/>
  <c r="BG140" i="1"/>
  <c r="BH139" i="1"/>
  <c r="AJ139" i="1"/>
  <c r="BP139" i="1"/>
  <c r="AU139" i="1"/>
  <c r="W139" i="1"/>
  <c r="BQ139" i="1"/>
  <c r="AV139" i="1"/>
  <c r="X139" i="1"/>
  <c r="BG139" i="1"/>
  <c r="BH138" i="1"/>
  <c r="AJ138" i="1"/>
  <c r="BP138" i="1"/>
  <c r="AU138" i="1"/>
  <c r="W138" i="1"/>
  <c r="BQ138" i="1"/>
  <c r="AV138" i="1"/>
  <c r="X138" i="1"/>
  <c r="BG138" i="1"/>
  <c r="BH137" i="1"/>
  <c r="AJ137" i="1"/>
  <c r="BP137" i="1"/>
  <c r="AU137" i="1"/>
  <c r="W137" i="1"/>
  <c r="BQ137" i="1"/>
  <c r="AV137" i="1"/>
  <c r="BG137" i="1"/>
  <c r="BH136" i="1"/>
  <c r="AJ136" i="1"/>
  <c r="BP136" i="1"/>
  <c r="AU136" i="1"/>
  <c r="W136" i="1"/>
  <c r="BQ136" i="1"/>
  <c r="X136" i="1"/>
  <c r="BG136" i="1"/>
  <c r="AI136" i="1"/>
  <c r="BH135" i="1"/>
  <c r="AJ135" i="1"/>
  <c r="BP135" i="1"/>
  <c r="AU135" i="1"/>
  <c r="W135" i="1"/>
  <c r="BQ135" i="1"/>
  <c r="AV135" i="1"/>
  <c r="X135" i="1"/>
  <c r="BG135" i="1"/>
  <c r="BH134" i="1"/>
  <c r="AJ134" i="1"/>
  <c r="BP134" i="1"/>
  <c r="AU134" i="1"/>
  <c r="W134" i="1"/>
  <c r="BQ134" i="1"/>
  <c r="AV134" i="1"/>
  <c r="X134" i="1"/>
  <c r="BG134" i="1"/>
  <c r="AI134" i="1"/>
  <c r="BH133" i="1"/>
  <c r="AJ133" i="1"/>
  <c r="BP133" i="1"/>
  <c r="AU133" i="1"/>
  <c r="W133" i="1"/>
  <c r="BQ133" i="1"/>
  <c r="AV133" i="1"/>
  <c r="X133" i="1"/>
  <c r="BG133" i="1"/>
  <c r="BH132" i="1"/>
  <c r="AJ132" i="1"/>
  <c r="BP132" i="1"/>
  <c r="AU132" i="1"/>
  <c r="W132" i="1"/>
  <c r="BQ132" i="1"/>
  <c r="AV132" i="1"/>
  <c r="X132" i="1"/>
  <c r="BG132" i="1"/>
  <c r="BH131" i="1"/>
  <c r="AJ131" i="1"/>
  <c r="BP131" i="1"/>
  <c r="AU131" i="1"/>
  <c r="W131" i="1"/>
  <c r="BQ131" i="1"/>
  <c r="AV131" i="1"/>
  <c r="X131" i="1"/>
  <c r="BG131" i="1"/>
  <c r="BH130" i="1"/>
  <c r="AJ130" i="1"/>
  <c r="BP130" i="1"/>
  <c r="AU130" i="1"/>
  <c r="W130" i="1"/>
  <c r="BQ130" i="1"/>
  <c r="AV130" i="1"/>
  <c r="X130" i="1"/>
  <c r="BG130" i="1"/>
  <c r="BH129" i="1"/>
  <c r="AJ129" i="1"/>
  <c r="BP129" i="1"/>
  <c r="AU129" i="1"/>
  <c r="W129" i="1"/>
  <c r="BQ129" i="1"/>
  <c r="AV129" i="1"/>
  <c r="X129" i="1"/>
  <c r="BG129" i="1"/>
  <c r="BH128" i="1"/>
  <c r="AJ128" i="1"/>
  <c r="BP128" i="1"/>
  <c r="AU128" i="1"/>
  <c r="W128" i="1"/>
  <c r="BQ128" i="1"/>
  <c r="AV128" i="1"/>
  <c r="X128" i="1"/>
  <c r="BG128" i="1"/>
  <c r="AI128" i="1"/>
  <c r="BH127" i="1"/>
  <c r="AJ127" i="1"/>
  <c r="AU127" i="1"/>
  <c r="W127" i="1"/>
  <c r="BQ127" i="1"/>
  <c r="AV127" i="1"/>
  <c r="X127" i="1"/>
  <c r="BG127" i="1"/>
  <c r="BH126" i="1"/>
  <c r="AJ126" i="1"/>
  <c r="BP126" i="1"/>
  <c r="AU126" i="1"/>
  <c r="W126" i="1"/>
  <c r="BQ126" i="1"/>
  <c r="AV126" i="1"/>
  <c r="X126" i="1"/>
  <c r="BG126" i="1"/>
  <c r="BH125" i="1"/>
  <c r="AJ125" i="1"/>
  <c r="BP125" i="1"/>
  <c r="AU125" i="1"/>
  <c r="W125" i="1"/>
  <c r="BQ125" i="1"/>
  <c r="AV125" i="1"/>
  <c r="BG125" i="1"/>
  <c r="BH124" i="1"/>
  <c r="AJ124" i="1"/>
  <c r="BP124" i="1"/>
  <c r="AU124" i="1"/>
  <c r="W124" i="1"/>
  <c r="BQ124" i="1"/>
  <c r="X124" i="1"/>
  <c r="BG124" i="1"/>
  <c r="BH123" i="1"/>
  <c r="AJ123" i="1"/>
  <c r="BP123" i="1"/>
  <c r="AU123" i="1"/>
  <c r="W123" i="1"/>
  <c r="BQ123" i="1"/>
  <c r="AV123" i="1"/>
  <c r="X123" i="1"/>
  <c r="BG123" i="1"/>
  <c r="BH122" i="1"/>
  <c r="AJ122" i="1"/>
  <c r="BP122" i="1"/>
  <c r="AU122" i="1"/>
  <c r="W122" i="1"/>
  <c r="BQ122" i="1"/>
  <c r="AV122" i="1"/>
  <c r="X122" i="1"/>
  <c r="BG122" i="1"/>
  <c r="BH121" i="1"/>
  <c r="AJ121" i="1"/>
  <c r="BP121" i="1"/>
  <c r="AU121" i="1"/>
  <c r="W121" i="1"/>
  <c r="BQ121" i="1"/>
  <c r="AV121" i="1"/>
  <c r="BG121" i="1"/>
  <c r="BH120" i="1"/>
  <c r="AJ120" i="1"/>
  <c r="BP120" i="1"/>
  <c r="AU120" i="1"/>
  <c r="W120" i="1"/>
  <c r="BQ120" i="1"/>
  <c r="X120" i="1"/>
  <c r="BG120" i="1"/>
  <c r="AI120" i="1"/>
  <c r="BH119" i="1"/>
  <c r="AJ119" i="1"/>
  <c r="AU119" i="1"/>
  <c r="W119" i="1"/>
  <c r="BQ119" i="1"/>
  <c r="AV119" i="1"/>
  <c r="X119" i="1"/>
  <c r="BG119" i="1"/>
  <c r="BH118" i="1"/>
  <c r="AJ118" i="1"/>
  <c r="BP118" i="1"/>
  <c r="AU118" i="1"/>
  <c r="W118" i="1"/>
  <c r="BQ118" i="1"/>
  <c r="AV118" i="1"/>
  <c r="X118" i="1"/>
  <c r="BG118" i="1"/>
  <c r="BH117" i="1"/>
  <c r="AJ117" i="1"/>
  <c r="AU117" i="1"/>
  <c r="W117" i="1"/>
  <c r="BQ117" i="1"/>
  <c r="AV117" i="1"/>
  <c r="X117" i="1"/>
  <c r="BG117" i="1"/>
  <c r="AI117" i="1"/>
  <c r="BH116" i="1"/>
  <c r="AJ116" i="1"/>
  <c r="BP116" i="1"/>
  <c r="AU116" i="1"/>
  <c r="W116" i="1"/>
  <c r="BQ116" i="1"/>
  <c r="AV116" i="1"/>
  <c r="X116" i="1"/>
  <c r="AI116" i="1"/>
  <c r="BH115" i="1"/>
  <c r="AJ115" i="1"/>
  <c r="BP115" i="1"/>
  <c r="AU115" i="1"/>
  <c r="BQ115" i="1"/>
  <c r="AV115" i="1"/>
  <c r="X115" i="1"/>
  <c r="BG115" i="1"/>
  <c r="AI115" i="1"/>
  <c r="BH114" i="1"/>
  <c r="AJ114" i="1"/>
  <c r="AU114" i="1"/>
  <c r="W114" i="1"/>
  <c r="BQ114" i="1"/>
  <c r="X114" i="1"/>
  <c r="BG114" i="1"/>
  <c r="AI114" i="1"/>
  <c r="AJ113" i="1"/>
  <c r="BP113" i="1"/>
  <c r="AU113" i="1"/>
  <c r="W113" i="1"/>
  <c r="BQ113" i="1"/>
  <c r="AV113" i="1"/>
  <c r="X113" i="1"/>
  <c r="BG113" i="1"/>
  <c r="AI113" i="1"/>
  <c r="BH112" i="1"/>
  <c r="AJ112" i="1"/>
  <c r="BP112" i="1"/>
  <c r="AU112" i="1"/>
  <c r="BQ112" i="1"/>
  <c r="AV112" i="1"/>
  <c r="X112" i="1"/>
  <c r="BG112" i="1"/>
  <c r="AI112" i="1"/>
  <c r="BH111" i="1"/>
  <c r="AU111" i="1"/>
  <c r="W111" i="1"/>
  <c r="BQ111" i="1"/>
  <c r="AV111" i="1"/>
  <c r="X111" i="1"/>
  <c r="BG111" i="1"/>
  <c r="AI111" i="1"/>
  <c r="BH110" i="1"/>
  <c r="AJ110" i="1"/>
  <c r="BP110" i="1"/>
  <c r="W110" i="1"/>
  <c r="BQ110" i="1"/>
  <c r="X110" i="1"/>
  <c r="BG110" i="1"/>
  <c r="AI110" i="1"/>
  <c r="BH109" i="1"/>
  <c r="AJ109" i="1"/>
  <c r="BP109" i="1"/>
  <c r="AU109" i="1"/>
  <c r="BQ109" i="1"/>
  <c r="AV109" i="1"/>
  <c r="X109" i="1"/>
  <c r="BG109" i="1"/>
  <c r="AI109" i="1"/>
  <c r="BH108" i="1"/>
  <c r="BP108" i="1"/>
  <c r="AU108" i="1"/>
  <c r="BQ108" i="1"/>
  <c r="AV108" i="1"/>
  <c r="X108" i="1"/>
  <c r="AI108" i="1"/>
  <c r="BH107" i="1"/>
  <c r="AJ107" i="1"/>
  <c r="BP107" i="1"/>
  <c r="W107" i="1"/>
  <c r="BQ107" i="1"/>
  <c r="AV107" i="1"/>
  <c r="X107" i="1"/>
  <c r="BG107" i="1"/>
  <c r="AI107" i="1"/>
  <c r="BH106" i="1"/>
  <c r="AU106" i="1"/>
  <c r="BQ106" i="1"/>
  <c r="AV106" i="1"/>
  <c r="X106" i="1"/>
  <c r="BG106" i="1"/>
  <c r="AI106" i="1"/>
  <c r="AJ105" i="1"/>
  <c r="BP105" i="1"/>
  <c r="AU105" i="1"/>
  <c r="W105" i="1"/>
  <c r="BQ105" i="1"/>
  <c r="AV105" i="1"/>
  <c r="X105" i="1"/>
  <c r="BG105" i="1"/>
  <c r="AI105" i="1"/>
  <c r="AJ104" i="1"/>
  <c r="BP104" i="1"/>
  <c r="AU104" i="1"/>
  <c r="W104" i="1"/>
  <c r="BQ104" i="1"/>
  <c r="AV104" i="1"/>
  <c r="X104" i="1"/>
  <c r="AI104" i="1"/>
  <c r="BH103" i="1"/>
  <c r="BP103" i="1"/>
  <c r="AU103" i="1"/>
  <c r="BQ103" i="1"/>
  <c r="AV103" i="1"/>
  <c r="X103" i="1"/>
  <c r="BG103" i="1"/>
  <c r="AI103" i="1"/>
  <c r="BH102" i="1"/>
  <c r="BP102" i="1"/>
  <c r="AU102" i="1"/>
  <c r="BQ102" i="1"/>
  <c r="X102" i="1"/>
  <c r="BG102" i="1"/>
  <c r="AI102" i="1"/>
  <c r="AJ101" i="1"/>
  <c r="BP101" i="1"/>
  <c r="AU101" i="1"/>
  <c r="W101" i="1"/>
  <c r="BQ101" i="1"/>
  <c r="AV101" i="1"/>
  <c r="X101" i="1"/>
  <c r="BG101" i="1"/>
  <c r="BH100" i="1"/>
  <c r="AJ100" i="1"/>
  <c r="BP100" i="1"/>
  <c r="AU100" i="1"/>
  <c r="W100" i="1"/>
  <c r="BQ100" i="1"/>
  <c r="AV100" i="1"/>
  <c r="BG100" i="1"/>
  <c r="BP99" i="1"/>
  <c r="AU99" i="1"/>
  <c r="W99" i="1"/>
  <c r="BQ99" i="1"/>
  <c r="AV99" i="1"/>
  <c r="X99" i="1"/>
  <c r="BG99" i="1"/>
  <c r="AI99" i="1"/>
  <c r="AJ98" i="1"/>
  <c r="BP98" i="1"/>
  <c r="AU98" i="1"/>
  <c r="W98" i="1"/>
  <c r="X98" i="1"/>
  <c r="BG98" i="1"/>
  <c r="AI98" i="1"/>
  <c r="BH97" i="1"/>
  <c r="AJ97" i="1"/>
  <c r="BP97" i="1"/>
  <c r="W97" i="1"/>
  <c r="BQ97" i="1"/>
  <c r="AV97" i="1"/>
  <c r="BG97" i="1"/>
  <c r="AI97" i="1"/>
  <c r="BH96" i="1"/>
  <c r="BP96" i="1"/>
  <c r="AU96" i="1"/>
  <c r="BQ96" i="1"/>
  <c r="X96" i="1"/>
  <c r="BG96" i="1"/>
  <c r="AI96" i="1"/>
  <c r="BH95" i="1"/>
  <c r="AJ95" i="1"/>
  <c r="BP95" i="1"/>
  <c r="AU95" i="1"/>
  <c r="W95" i="1"/>
  <c r="AI95" i="1"/>
  <c r="BH94" i="1"/>
  <c r="W94" i="1"/>
  <c r="BQ94" i="1"/>
  <c r="AV94" i="1"/>
  <c r="BG94" i="1"/>
  <c r="AI94" i="1"/>
  <c r="BH93" i="1"/>
  <c r="BP93" i="1"/>
  <c r="AU93" i="1"/>
  <c r="AV93" i="1"/>
  <c r="BG93" i="1"/>
  <c r="AI93" i="1"/>
  <c r="BH92" i="1"/>
  <c r="BP92" i="1"/>
  <c r="W92" i="1"/>
  <c r="AV92" i="1"/>
  <c r="X92" i="1"/>
  <c r="AI92" i="1"/>
  <c r="BH91" i="1"/>
  <c r="AJ91" i="1"/>
  <c r="AV91" i="1"/>
  <c r="X91" i="1"/>
  <c r="BG91" i="1"/>
  <c r="AI91" i="1"/>
  <c r="BH90" i="1"/>
  <c r="AJ90" i="1"/>
  <c r="BP90" i="1"/>
  <c r="BQ90" i="1"/>
  <c r="AV90" i="1"/>
  <c r="X90" i="1"/>
  <c r="BG90" i="1"/>
  <c r="BH89" i="1"/>
  <c r="AJ89" i="1"/>
  <c r="AU89" i="1"/>
  <c r="W89" i="1"/>
  <c r="BQ89" i="1"/>
  <c r="AV89" i="1"/>
  <c r="X89" i="1"/>
  <c r="AI89" i="1"/>
  <c r="AJ88" i="1"/>
  <c r="AU88" i="1"/>
  <c r="W88" i="1"/>
  <c r="BQ88" i="1"/>
  <c r="AV88" i="1"/>
  <c r="X88" i="1"/>
  <c r="BG88" i="1"/>
  <c r="AI88" i="1"/>
  <c r="BH87" i="1"/>
  <c r="AJ87" i="1"/>
  <c r="BP87" i="1"/>
  <c r="AU87" i="1"/>
  <c r="W87" i="1"/>
  <c r="BQ87" i="1"/>
  <c r="AV87" i="1"/>
  <c r="X87" i="1"/>
  <c r="BG87" i="1"/>
  <c r="BH86" i="1"/>
  <c r="AJ86" i="1"/>
  <c r="BP86" i="1"/>
  <c r="AU86" i="1"/>
  <c r="W86" i="1"/>
  <c r="BQ86" i="1"/>
  <c r="AV86" i="1"/>
  <c r="X86" i="1"/>
  <c r="BG86" i="1"/>
  <c r="AI86" i="1"/>
  <c r="AJ85" i="1"/>
  <c r="BP85" i="1"/>
  <c r="AU85" i="1"/>
  <c r="W85" i="1"/>
  <c r="BQ85" i="1"/>
  <c r="X85" i="1"/>
  <c r="BG85" i="1"/>
  <c r="BH84" i="1"/>
  <c r="AJ84" i="1"/>
  <c r="BP84" i="1"/>
  <c r="AU84" i="1"/>
  <c r="W84" i="1"/>
  <c r="BQ84" i="1"/>
  <c r="AV84" i="1"/>
  <c r="BG84" i="1"/>
  <c r="AI84" i="1"/>
  <c r="BP83" i="1"/>
  <c r="AU83" i="1"/>
  <c r="W83" i="1"/>
  <c r="BQ83" i="1"/>
  <c r="AV83" i="1"/>
  <c r="X83" i="1"/>
  <c r="BG83" i="1"/>
  <c r="AI83" i="1"/>
  <c r="AJ82" i="1"/>
  <c r="BP82" i="1"/>
  <c r="AU82" i="1"/>
  <c r="W82" i="1"/>
  <c r="X82" i="1"/>
  <c r="BG82" i="1"/>
  <c r="AI82" i="1"/>
  <c r="AJ81" i="1"/>
  <c r="BP81" i="1"/>
  <c r="W81" i="1"/>
  <c r="BQ81" i="1"/>
  <c r="AV81" i="1"/>
  <c r="BG81" i="1"/>
  <c r="AI81" i="1"/>
  <c r="BH80" i="1"/>
  <c r="BP80" i="1"/>
  <c r="AU80" i="1"/>
  <c r="BQ80" i="1"/>
  <c r="X80" i="1"/>
  <c r="BG80" i="1"/>
  <c r="AI80" i="1"/>
  <c r="BH79" i="1"/>
  <c r="AJ79" i="1"/>
  <c r="BP79" i="1"/>
  <c r="AU79" i="1"/>
  <c r="W79" i="1"/>
  <c r="X79" i="1"/>
  <c r="AI79" i="1"/>
  <c r="BH78" i="1"/>
  <c r="BP78" i="1"/>
  <c r="W78" i="1"/>
  <c r="BQ78" i="1"/>
  <c r="BG78" i="1"/>
  <c r="AI78" i="1"/>
  <c r="BH77" i="1"/>
  <c r="BP77" i="1"/>
  <c r="AU77" i="1"/>
  <c r="AV77" i="1"/>
  <c r="X77" i="1"/>
  <c r="BG77" i="1"/>
  <c r="AI77" i="1"/>
  <c r="BH76" i="1"/>
  <c r="AJ76" i="1"/>
  <c r="BP76" i="1"/>
  <c r="W76" i="1"/>
  <c r="AV76" i="1"/>
  <c r="X76" i="1"/>
  <c r="AI76" i="1"/>
  <c r="BH75" i="1"/>
  <c r="AJ75" i="1"/>
  <c r="BQ75" i="1"/>
  <c r="AV75" i="1"/>
  <c r="X75" i="1"/>
  <c r="BG75" i="1"/>
  <c r="AI75" i="1"/>
  <c r="BH74" i="1"/>
  <c r="AJ74" i="1"/>
  <c r="BP74" i="1"/>
  <c r="AU74" i="1"/>
  <c r="BQ74" i="1"/>
  <c r="AV74" i="1"/>
  <c r="X74" i="1"/>
  <c r="BH73" i="1"/>
  <c r="AJ73" i="1"/>
  <c r="AU73" i="1"/>
  <c r="BQ73" i="1"/>
  <c r="AV73" i="1"/>
  <c r="X73" i="1"/>
  <c r="AI73" i="1"/>
  <c r="AJ72" i="1"/>
  <c r="BP72" i="1"/>
  <c r="AU72" i="1"/>
  <c r="W72" i="1"/>
  <c r="BQ72" i="1"/>
  <c r="AV72" i="1"/>
  <c r="X72" i="1"/>
  <c r="BG72" i="1"/>
  <c r="AI72" i="1"/>
  <c r="BH71" i="1"/>
  <c r="AJ71" i="1"/>
  <c r="BP71" i="1"/>
  <c r="AU71" i="1"/>
  <c r="W71" i="1"/>
  <c r="BQ71" i="1"/>
  <c r="AV71" i="1"/>
  <c r="X71" i="1"/>
  <c r="BG71" i="1"/>
  <c r="BH70" i="1"/>
  <c r="AJ70" i="1"/>
  <c r="BP70" i="1"/>
  <c r="AU70" i="1"/>
  <c r="W70" i="1"/>
  <c r="BQ70" i="1"/>
  <c r="AV70" i="1"/>
  <c r="X70" i="1"/>
  <c r="BG70" i="1"/>
  <c r="AI70" i="1"/>
  <c r="BH69" i="1"/>
  <c r="AJ69" i="1"/>
  <c r="BP69" i="1"/>
  <c r="AU69" i="1"/>
  <c r="W69" i="1"/>
  <c r="BQ69" i="1"/>
  <c r="X69" i="1"/>
  <c r="BG69" i="1"/>
  <c r="AI69" i="1"/>
  <c r="BH68" i="1"/>
  <c r="AJ68" i="1"/>
  <c r="BP68" i="1"/>
  <c r="AU68" i="1"/>
  <c r="W68" i="1"/>
  <c r="BQ68" i="1"/>
  <c r="AV68" i="1"/>
  <c r="X68" i="1"/>
  <c r="BG68" i="1"/>
  <c r="BP67" i="1"/>
  <c r="AU67" i="1"/>
  <c r="W67" i="1"/>
  <c r="BQ67" i="1"/>
  <c r="AV67" i="1"/>
  <c r="X67" i="1"/>
  <c r="BG67" i="1"/>
  <c r="AI67" i="1"/>
  <c r="AJ66" i="1"/>
  <c r="BP66" i="1"/>
  <c r="AU66" i="1"/>
  <c r="W66" i="1"/>
  <c r="X66" i="1"/>
  <c r="BG66" i="1"/>
  <c r="AI66" i="1"/>
  <c r="BH65" i="1"/>
  <c r="AJ65" i="1"/>
  <c r="BP65" i="1"/>
  <c r="W65" i="1"/>
  <c r="BQ65" i="1"/>
  <c r="AV65" i="1"/>
  <c r="BG65" i="1"/>
  <c r="AI65" i="1"/>
  <c r="BH64" i="1"/>
  <c r="BP64" i="1"/>
  <c r="AU64" i="1"/>
  <c r="BQ64" i="1"/>
  <c r="X64" i="1"/>
  <c r="BG64" i="1"/>
  <c r="AI64" i="1"/>
  <c r="BH63" i="1"/>
  <c r="AJ63" i="1"/>
  <c r="BP63" i="1"/>
  <c r="AU63" i="1"/>
  <c r="W63" i="1"/>
  <c r="AV63" i="1"/>
  <c r="X63" i="1"/>
  <c r="BG63" i="1"/>
  <c r="BH62" i="1"/>
  <c r="AJ62" i="1"/>
  <c r="AU62" i="1"/>
  <c r="W62" i="1"/>
  <c r="BQ62" i="1"/>
  <c r="X62" i="1"/>
  <c r="BG62" i="1"/>
  <c r="AI62" i="1"/>
  <c r="BH61" i="1"/>
  <c r="AJ61" i="1"/>
  <c r="BP61" i="1"/>
  <c r="W61" i="1"/>
  <c r="BQ61" i="1"/>
  <c r="AV61" i="1"/>
  <c r="BG61" i="1"/>
  <c r="AI61" i="1"/>
  <c r="AJ60" i="1"/>
  <c r="BP60" i="1"/>
  <c r="AU60" i="1"/>
  <c r="BQ60" i="1"/>
  <c r="AV60" i="1"/>
  <c r="X60" i="1"/>
  <c r="AI60" i="1"/>
  <c r="BH59" i="1"/>
  <c r="BP59" i="1"/>
  <c r="AU59" i="1"/>
  <c r="W59" i="1"/>
  <c r="AV59" i="1"/>
  <c r="X59" i="1"/>
  <c r="BG59" i="1"/>
  <c r="BH58" i="1"/>
  <c r="AJ58" i="1"/>
  <c r="AU58" i="1"/>
  <c r="W58" i="1"/>
  <c r="X58" i="1"/>
  <c r="BG58" i="1"/>
  <c r="BH57" i="1"/>
  <c r="AJ57" i="1"/>
  <c r="BP57" i="1"/>
  <c r="W57" i="1"/>
  <c r="BQ57" i="1"/>
  <c r="AV57" i="1"/>
  <c r="BG57" i="1"/>
  <c r="AI57" i="1"/>
  <c r="AJ56" i="1"/>
  <c r="BP56" i="1"/>
  <c r="AU56" i="1"/>
  <c r="BQ56" i="1"/>
  <c r="AV56" i="1"/>
  <c r="X56" i="1"/>
  <c r="AI56" i="1"/>
  <c r="BH55" i="1"/>
  <c r="AJ55" i="1"/>
  <c r="BP55" i="1"/>
  <c r="AU55" i="1"/>
  <c r="W55" i="1"/>
  <c r="AV55" i="1"/>
  <c r="X55" i="1"/>
  <c r="BG55" i="1"/>
  <c r="BH54" i="1"/>
  <c r="AJ54" i="1"/>
  <c r="AU54" i="1"/>
  <c r="W54" i="1"/>
  <c r="BQ54" i="1"/>
  <c r="X54" i="1"/>
  <c r="BG54" i="1"/>
  <c r="AI54" i="1"/>
  <c r="BH53" i="1"/>
  <c r="AJ53" i="1"/>
  <c r="BP53" i="1"/>
  <c r="W53" i="1"/>
  <c r="BQ53" i="1"/>
  <c r="AV53" i="1"/>
  <c r="BG53" i="1"/>
  <c r="AI53" i="1"/>
  <c r="AJ52" i="1"/>
  <c r="BP52" i="1"/>
  <c r="AU52" i="1"/>
  <c r="BQ52" i="1"/>
  <c r="AV52" i="1"/>
  <c r="X52" i="1"/>
  <c r="AI52" i="1"/>
  <c r="X51" i="1"/>
  <c r="BH51" i="1"/>
  <c r="BP51" i="1"/>
  <c r="AU51" i="1"/>
  <c r="W51" i="1"/>
  <c r="AV51" i="1"/>
  <c r="BH50" i="1"/>
  <c r="AJ50" i="1"/>
  <c r="AU50" i="1"/>
  <c r="W50" i="1"/>
  <c r="BQ50" i="1"/>
  <c r="X50" i="1"/>
  <c r="BG50" i="1"/>
  <c r="AI50" i="1"/>
  <c r="BH49" i="1"/>
  <c r="AJ49" i="1"/>
  <c r="BP49" i="1"/>
  <c r="W49" i="1"/>
  <c r="BQ49" i="1"/>
  <c r="BG49" i="1"/>
  <c r="AI49" i="1"/>
  <c r="AJ48" i="1"/>
  <c r="BP48" i="1"/>
  <c r="AU48" i="1"/>
  <c r="BQ48" i="1"/>
  <c r="AV48" i="1"/>
  <c r="AI48" i="1"/>
  <c r="BH47" i="1"/>
  <c r="AJ47" i="1"/>
  <c r="BP47" i="1"/>
  <c r="AU47" i="1"/>
  <c r="W47" i="1"/>
  <c r="AV47" i="1"/>
  <c r="X47" i="1"/>
  <c r="BG47" i="1"/>
  <c r="BH46" i="1"/>
  <c r="AJ46" i="1"/>
  <c r="AU46" i="1"/>
  <c r="W46" i="1"/>
  <c r="BQ46" i="1"/>
  <c r="X46" i="1"/>
  <c r="BG46" i="1"/>
  <c r="AI46" i="1"/>
  <c r="BH45" i="1"/>
  <c r="AJ45" i="1"/>
  <c r="BP45" i="1"/>
  <c r="W45" i="1"/>
  <c r="BQ45" i="1"/>
  <c r="AV45" i="1"/>
  <c r="BG45" i="1"/>
  <c r="AI45" i="1"/>
  <c r="AJ44" i="1"/>
  <c r="BP44" i="1"/>
  <c r="AU44" i="1"/>
  <c r="BQ44" i="1"/>
  <c r="AV44" i="1"/>
  <c r="X44" i="1"/>
  <c r="AI44" i="1"/>
  <c r="BH43" i="1"/>
  <c r="BP43" i="1"/>
  <c r="AU43" i="1"/>
  <c r="W43" i="1"/>
  <c r="X43" i="1"/>
  <c r="BG43" i="1"/>
  <c r="AI43" i="1"/>
  <c r="BH42" i="1"/>
  <c r="AJ42" i="1"/>
  <c r="AU42" i="1"/>
  <c r="W42" i="1"/>
  <c r="BQ42" i="1"/>
  <c r="AV42" i="1"/>
  <c r="BG42" i="1"/>
  <c r="AI42" i="1"/>
  <c r="BH41" i="1"/>
  <c r="AJ41" i="1"/>
  <c r="BP41" i="1"/>
  <c r="W41" i="1"/>
  <c r="BQ41" i="1"/>
  <c r="AV41" i="1"/>
  <c r="X41" i="1"/>
  <c r="BG41" i="1"/>
  <c r="AJ40" i="1"/>
  <c r="BP40" i="1"/>
  <c r="AU40" i="1"/>
  <c r="AV40" i="1"/>
  <c r="X40" i="1"/>
  <c r="BG40" i="1"/>
  <c r="AI40" i="1"/>
  <c r="BH39" i="1"/>
  <c r="BP39" i="1"/>
  <c r="AU39" i="1"/>
  <c r="W39" i="1"/>
  <c r="BQ39" i="1"/>
  <c r="X39" i="1"/>
  <c r="BG39" i="1"/>
  <c r="AI39" i="1"/>
  <c r="BH38" i="1"/>
  <c r="AJ38" i="1"/>
  <c r="BP38" i="1"/>
  <c r="W38" i="1"/>
  <c r="BQ38" i="1"/>
  <c r="BG38" i="1"/>
  <c r="AI38" i="1"/>
  <c r="AJ37" i="1"/>
  <c r="BP37" i="1"/>
  <c r="AU37" i="1"/>
  <c r="BQ37" i="1"/>
  <c r="BG37" i="1"/>
  <c r="AI37" i="1"/>
  <c r="BH36" i="1"/>
  <c r="AJ36" i="1"/>
  <c r="BP36" i="1"/>
  <c r="AU36" i="1"/>
  <c r="BQ36" i="1"/>
  <c r="X36" i="1"/>
  <c r="BG36" i="1"/>
  <c r="AI36" i="1"/>
  <c r="BH35" i="1"/>
  <c r="AJ35" i="1"/>
  <c r="BP35" i="1"/>
  <c r="W35" i="1"/>
  <c r="BQ35" i="1"/>
  <c r="AV35" i="1"/>
  <c r="X35" i="1"/>
  <c r="BG35" i="1"/>
  <c r="AI35" i="1"/>
  <c r="BH34" i="1"/>
  <c r="AJ34" i="1"/>
  <c r="BP34" i="1"/>
  <c r="W34" i="1"/>
  <c r="AV34" i="1"/>
  <c r="X34" i="1"/>
  <c r="BG34" i="1"/>
  <c r="BH33" i="1"/>
  <c r="AU33" i="1"/>
  <c r="W33" i="1"/>
  <c r="BQ33" i="1"/>
  <c r="X33" i="1"/>
  <c r="BG33" i="1"/>
  <c r="AI33" i="1"/>
  <c r="AJ32" i="1"/>
  <c r="BP32" i="1"/>
  <c r="AU32" i="1"/>
  <c r="W32" i="1"/>
  <c r="BQ32" i="1"/>
  <c r="AV32" i="1"/>
  <c r="BG32" i="1"/>
  <c r="AI32" i="1"/>
  <c r="BH31" i="1"/>
  <c r="AJ31" i="1"/>
  <c r="AU31" i="1"/>
  <c r="W31" i="1"/>
  <c r="BQ31" i="1"/>
  <c r="AV31" i="1"/>
  <c r="X31" i="1"/>
  <c r="BG31" i="1"/>
  <c r="AI31" i="1"/>
  <c r="BH30" i="1"/>
  <c r="AJ30" i="1"/>
  <c r="BP30" i="1"/>
  <c r="AU30" i="1"/>
  <c r="AV30" i="1"/>
  <c r="X30" i="1"/>
  <c r="BG30" i="1"/>
  <c r="BH29" i="1"/>
  <c r="AJ29" i="1"/>
  <c r="BP29" i="1"/>
  <c r="AU29" i="1"/>
  <c r="W29" i="1"/>
  <c r="BQ29" i="1"/>
  <c r="X29" i="1"/>
  <c r="BG29" i="1"/>
  <c r="AI29" i="1"/>
  <c r="BH28" i="1"/>
  <c r="AJ28" i="1"/>
  <c r="BP28" i="1"/>
  <c r="AU28" i="1"/>
  <c r="W28" i="1"/>
  <c r="BQ28" i="1"/>
  <c r="AV28" i="1"/>
  <c r="BG28" i="1"/>
  <c r="AI28" i="1"/>
  <c r="BH27" i="1"/>
  <c r="AJ27" i="1"/>
  <c r="BP27" i="1"/>
  <c r="BQ27" i="1"/>
  <c r="AV27" i="1"/>
  <c r="X27" i="1"/>
  <c r="AI27" i="1"/>
  <c r="BH26" i="1"/>
  <c r="AJ26" i="1"/>
  <c r="AU26" i="1"/>
  <c r="W26" i="1"/>
  <c r="AV26" i="1"/>
  <c r="X26" i="1"/>
  <c r="BG26" i="1"/>
  <c r="BH25" i="1"/>
  <c r="AJ25" i="1"/>
  <c r="BP25" i="1"/>
  <c r="AU25" i="1"/>
  <c r="W25" i="1"/>
  <c r="BQ25" i="1"/>
  <c r="X25" i="1"/>
  <c r="BG25" i="1"/>
  <c r="AI25" i="1"/>
  <c r="AJ24" i="1"/>
  <c r="BP24" i="1"/>
  <c r="AU24" i="1"/>
  <c r="W24" i="1"/>
  <c r="BQ24" i="1"/>
  <c r="AV24" i="1"/>
  <c r="X24" i="1"/>
  <c r="W23" i="1"/>
  <c r="BH23" i="1"/>
  <c r="AJ23" i="1"/>
  <c r="AU23" i="1"/>
  <c r="BQ23" i="1"/>
  <c r="X23" i="1"/>
  <c r="BG23" i="1"/>
  <c r="AI23" i="1"/>
  <c r="BH22" i="1"/>
  <c r="AJ22" i="1"/>
  <c r="BP22" i="1"/>
  <c r="AU22" i="1"/>
  <c r="BQ22" i="1"/>
  <c r="X22" i="1"/>
  <c r="AI22" i="1"/>
  <c r="W21" i="1"/>
  <c r="BH21" i="1"/>
  <c r="AJ21" i="1"/>
  <c r="BP21" i="1"/>
  <c r="AU21" i="1"/>
  <c r="BQ21" i="1"/>
  <c r="X21" i="1"/>
  <c r="BG21" i="1"/>
  <c r="AI21" i="1"/>
  <c r="W20" i="1"/>
  <c r="BH20" i="1"/>
  <c r="AJ20" i="1"/>
  <c r="BP20" i="1"/>
  <c r="AU20" i="1"/>
  <c r="AV20" i="1"/>
  <c r="X20" i="1"/>
  <c r="AI20" i="1"/>
  <c r="AU19" i="1"/>
  <c r="BH19" i="1"/>
  <c r="AJ19" i="1"/>
  <c r="W19" i="1"/>
  <c r="X19" i="1"/>
  <c r="AI19" i="1"/>
  <c r="AU18" i="1"/>
  <c r="BH18" i="1"/>
  <c r="AJ18" i="1"/>
  <c r="BP18" i="1"/>
  <c r="BQ18" i="1"/>
  <c r="AV18" i="1"/>
  <c r="X18" i="1"/>
  <c r="BG18" i="1"/>
  <c r="AI18" i="1"/>
  <c r="BP17" i="1"/>
  <c r="BH17" i="1"/>
  <c r="AJ17" i="1"/>
  <c r="AU17" i="1"/>
  <c r="W17" i="1"/>
  <c r="AV17" i="1"/>
  <c r="BG17" i="1"/>
  <c r="AI17" i="1"/>
  <c r="BP16" i="1"/>
  <c r="AJ16" i="1"/>
  <c r="AU16" i="1"/>
  <c r="W16" i="1"/>
  <c r="AV16" i="1"/>
  <c r="X16" i="1"/>
  <c r="BG16" i="1"/>
  <c r="BP15" i="1"/>
  <c r="BH15" i="1"/>
  <c r="AJ15" i="1"/>
  <c r="W15" i="1"/>
  <c r="BQ15" i="1"/>
  <c r="AV15" i="1"/>
  <c r="BG15" i="1"/>
  <c r="BP14" i="1"/>
  <c r="W14" i="1"/>
  <c r="BH14" i="1"/>
  <c r="AJ14" i="1"/>
  <c r="AV14" i="1"/>
  <c r="X14" i="1"/>
  <c r="BG14" i="1"/>
  <c r="AI14" i="1"/>
  <c r="BP13" i="1"/>
  <c r="BH13" i="1"/>
  <c r="AJ13" i="1"/>
  <c r="W13" i="1"/>
  <c r="BQ13" i="1"/>
  <c r="AV13" i="1"/>
  <c r="BG13" i="1"/>
  <c r="AJ12" i="1"/>
  <c r="BH12" i="1"/>
  <c r="BP12" i="1"/>
  <c r="W12" i="1"/>
  <c r="BQ12" i="1"/>
  <c r="AV12" i="1"/>
  <c r="X12" i="1"/>
  <c r="BG12" i="1"/>
  <c r="AJ11" i="1"/>
  <c r="BH11" i="1"/>
  <c r="AU11" i="1"/>
  <c r="W11" i="1"/>
  <c r="BG11" i="1"/>
  <c r="AI11" i="1"/>
  <c r="BQ11" i="1"/>
  <c r="AV11" i="1"/>
  <c r="AJ10" i="1"/>
  <c r="W10" i="1"/>
  <c r="BH10" i="1"/>
  <c r="BP10" i="1"/>
  <c r="AV10" i="1"/>
  <c r="BQ10" i="1"/>
  <c r="AJ9" i="1"/>
  <c r="AU9" i="1"/>
  <c r="X9" i="1"/>
  <c r="BP9" i="1"/>
  <c r="W9" i="1"/>
  <c r="BG9" i="1"/>
  <c r="BQ9" i="1"/>
  <c r="AI9" i="1"/>
  <c r="BH509" i="1"/>
  <c r="AJ509" i="1"/>
  <c r="BP509" i="1"/>
  <c r="AU509" i="1"/>
  <c r="W509" i="1"/>
  <c r="BQ509" i="1"/>
  <c r="AV509" i="1"/>
  <c r="X509" i="1"/>
  <c r="BG509" i="1"/>
  <c r="AI509" i="1"/>
  <c r="K6" i="1"/>
  <c r="DG77" i="1" l="1"/>
  <c r="W77" i="1"/>
  <c r="X78" i="1"/>
  <c r="W112" i="1"/>
  <c r="W90" i="1"/>
  <c r="DH433" i="1"/>
  <c r="CS433" i="1"/>
  <c r="DH438" i="1"/>
  <c r="DG457" i="1"/>
  <c r="DG461" i="1"/>
  <c r="DG465" i="1"/>
  <c r="DH470" i="1"/>
  <c r="CS488" i="1"/>
  <c r="CS12" i="1"/>
  <c r="DH15" i="1"/>
  <c r="DG116" i="1"/>
  <c r="DG188" i="1"/>
  <c r="DG187" i="1"/>
  <c r="DH361" i="1"/>
  <c r="CS356" i="1"/>
  <c r="CS418" i="1"/>
  <c r="CS508" i="1"/>
  <c r="CS509" i="1"/>
  <c r="DG93" i="1"/>
  <c r="W93" i="1"/>
  <c r="DH94" i="1"/>
  <c r="X94" i="1"/>
  <c r="DG109" i="1"/>
  <c r="W109" i="1"/>
  <c r="DG169" i="1"/>
  <c r="W169" i="1"/>
  <c r="X13" i="1"/>
  <c r="X15" i="1"/>
  <c r="X37" i="1"/>
  <c r="X45" i="1"/>
  <c r="X49" i="1"/>
  <c r="X53" i="1"/>
  <c r="X57" i="1"/>
  <c r="X61" i="1"/>
  <c r="X65" i="1"/>
  <c r="DG103" i="1"/>
  <c r="W103" i="1"/>
  <c r="DG173" i="1"/>
  <c r="W173" i="1"/>
  <c r="DG177" i="1"/>
  <c r="W177" i="1"/>
  <c r="DG181" i="1"/>
  <c r="W181" i="1"/>
  <c r="DG185" i="1"/>
  <c r="W185" i="1"/>
  <c r="X10" i="1"/>
  <c r="W74" i="1"/>
  <c r="W102" i="1"/>
  <c r="X11" i="1"/>
  <c r="X28" i="1"/>
  <c r="X32" i="1"/>
  <c r="X38" i="1"/>
  <c r="X42" i="1"/>
  <c r="X81" i="1"/>
  <c r="X97" i="1"/>
  <c r="W106" i="1"/>
  <c r="DH23" i="1"/>
  <c r="DH393" i="1"/>
  <c r="DH407" i="1"/>
  <c r="DH403" i="1"/>
  <c r="DG435" i="1"/>
  <c r="CS437" i="1"/>
  <c r="CS495" i="1"/>
  <c r="DH491" i="1"/>
  <c r="CS499" i="1"/>
  <c r="DG108" i="1"/>
  <c r="CS170" i="1"/>
  <c r="CS174" i="1"/>
  <c r="CS178" i="1"/>
  <c r="CS182" i="1"/>
  <c r="CS186" i="1"/>
  <c r="CS166" i="1"/>
  <c r="CS358" i="1"/>
  <c r="CS388" i="1"/>
  <c r="CS396" i="1"/>
  <c r="CS475" i="1"/>
  <c r="CS19" i="1"/>
  <c r="DH18" i="1"/>
  <c r="CS17" i="1"/>
  <c r="CS14" i="1"/>
  <c r="CS26" i="1"/>
  <c r="CS30" i="1"/>
  <c r="CS34" i="1"/>
  <c r="CS37" i="1"/>
  <c r="CS47" i="1"/>
  <c r="CS51" i="1"/>
  <c r="CS55" i="1"/>
  <c r="CS59" i="1"/>
  <c r="CS63" i="1"/>
  <c r="DG69" i="1"/>
  <c r="DH73" i="1"/>
  <c r="CS77" i="1"/>
  <c r="DG85" i="1"/>
  <c r="DH89" i="1"/>
  <c r="CS93" i="1"/>
  <c r="DG101" i="1"/>
  <c r="CS165" i="1"/>
  <c r="DG224" i="1"/>
  <c r="CS192" i="1"/>
  <c r="CS196" i="1"/>
  <c r="CS200" i="1"/>
  <c r="CS204" i="1"/>
  <c r="CS208" i="1"/>
  <c r="CS212" i="1"/>
  <c r="CS216" i="1"/>
  <c r="CS220" i="1"/>
  <c r="DG262" i="1"/>
  <c r="DG270" i="1"/>
  <c r="DG278" i="1"/>
  <c r="DG264" i="1"/>
  <c r="CS296" i="1"/>
  <c r="CS298" i="1"/>
  <c r="CS300" i="1"/>
  <c r="DH301" i="1"/>
  <c r="DG324" i="1"/>
  <c r="DH356" i="1"/>
  <c r="CS363" i="1"/>
  <c r="DH389" i="1"/>
  <c r="DH397" i="1"/>
  <c r="DG407" i="1"/>
  <c r="DG409" i="1"/>
  <c r="DG411" i="1"/>
  <c r="DH428" i="1"/>
  <c r="DG442" i="1"/>
  <c r="DH446" i="1"/>
  <c r="DH469" i="1"/>
  <c r="DG459" i="1"/>
  <c r="DG463" i="1"/>
  <c r="DG467" i="1"/>
  <c r="DG480" i="1"/>
  <c r="DG65" i="1"/>
  <c r="DG81" i="1"/>
  <c r="DG97" i="1"/>
  <c r="DH101" i="1"/>
  <c r="DG170" i="1"/>
  <c r="DG174" i="1"/>
  <c r="DG178" i="1"/>
  <c r="DG182" i="1"/>
  <c r="DH281" i="1"/>
  <c r="DG15" i="1"/>
  <c r="DG30" i="1"/>
  <c r="DG37" i="1"/>
  <c r="DG40" i="1"/>
  <c r="DG44" i="1"/>
  <c r="DG48" i="1"/>
  <c r="DG52" i="1"/>
  <c r="DG56" i="1"/>
  <c r="DG60" i="1"/>
  <c r="DG75" i="1"/>
  <c r="DH79" i="1"/>
  <c r="DG91" i="1"/>
  <c r="DH95" i="1"/>
  <c r="DG18" i="1"/>
  <c r="DG22" i="1"/>
  <c r="DG27" i="1"/>
  <c r="DG35" i="1"/>
  <c r="DG36" i="1"/>
  <c r="DG64" i="1"/>
  <c r="DH68" i="1"/>
  <c r="CS72" i="1"/>
  <c r="DG80" i="1"/>
  <c r="DH84" i="1"/>
  <c r="CS88" i="1"/>
  <c r="DG96" i="1"/>
  <c r="DH100" i="1"/>
  <c r="DG115" i="1"/>
  <c r="CS105" i="1"/>
  <c r="DH105" i="1"/>
  <c r="CS109" i="1"/>
  <c r="DH109" i="1"/>
  <c r="CS113" i="1"/>
  <c r="DH113" i="1"/>
  <c r="CS117" i="1"/>
  <c r="DH117" i="1"/>
  <c r="DG167" i="1"/>
  <c r="DG171" i="1"/>
  <c r="DG175" i="1"/>
  <c r="DG179" i="1"/>
  <c r="DG183" i="1"/>
  <c r="DH121" i="1"/>
  <c r="DH125" i="1"/>
  <c r="DH129" i="1"/>
  <c r="DH133" i="1"/>
  <c r="DH137" i="1"/>
  <c r="DH141" i="1"/>
  <c r="DH145" i="1"/>
  <c r="DH149" i="1"/>
  <c r="DH153" i="1"/>
  <c r="DH157" i="1"/>
  <c r="DH161" i="1"/>
  <c r="DH167" i="1"/>
  <c r="DH171" i="1"/>
  <c r="DH175" i="1"/>
  <c r="DH179" i="1"/>
  <c r="DH183" i="1"/>
  <c r="DH187" i="1"/>
  <c r="CS222" i="1"/>
  <c r="DG227" i="1"/>
  <c r="DH262" i="1"/>
  <c r="DH270" i="1"/>
  <c r="DH278" i="1"/>
  <c r="CS266" i="1"/>
  <c r="CS274" i="1"/>
  <c r="CS227" i="1"/>
  <c r="DH227" i="1"/>
  <c r="CS231" i="1"/>
  <c r="DH231" i="1"/>
  <c r="CS235" i="1"/>
  <c r="DH235" i="1"/>
  <c r="CS239" i="1"/>
  <c r="DH242" i="1"/>
  <c r="DH246" i="1"/>
  <c r="DH250" i="1"/>
  <c r="DH254" i="1"/>
  <c r="DH258" i="1"/>
  <c r="DG261" i="1"/>
  <c r="CS267" i="1"/>
  <c r="DG269" i="1"/>
  <c r="CS275" i="1"/>
  <c r="DG277" i="1"/>
  <c r="CS301" i="1"/>
  <c r="CS283" i="1"/>
  <c r="CS287" i="1"/>
  <c r="CS291" i="1"/>
  <c r="CS295" i="1"/>
  <c r="DH295" i="1"/>
  <c r="DG296" i="1"/>
  <c r="BR296" i="1" s="1"/>
  <c r="DG300" i="1"/>
  <c r="DH304" i="1"/>
  <c r="DH308" i="1"/>
  <c r="DH312" i="1"/>
  <c r="DH316" i="1"/>
  <c r="DH320" i="1"/>
  <c r="DH324" i="1"/>
  <c r="DH328" i="1"/>
  <c r="DH332" i="1"/>
  <c r="DH336" i="1"/>
  <c r="DH340" i="1"/>
  <c r="DH344" i="1"/>
  <c r="DH348" i="1"/>
  <c r="CS357" i="1"/>
  <c r="DH359" i="1"/>
  <c r="DG359" i="1"/>
  <c r="BR359" i="1" s="1"/>
  <c r="DG363" i="1"/>
  <c r="CS389" i="1"/>
  <c r="CS397" i="1"/>
  <c r="DH372" i="1"/>
  <c r="DH376" i="1"/>
  <c r="DH380" i="1"/>
  <c r="DH384" i="1"/>
  <c r="DG388" i="1"/>
  <c r="CS394" i="1"/>
  <c r="DG396" i="1"/>
  <c r="CS366" i="1"/>
  <c r="DH366" i="1"/>
  <c r="CS391" i="1"/>
  <c r="DG393" i="1"/>
  <c r="DG401" i="1"/>
  <c r="CS403" i="1"/>
  <c r="CS407" i="1"/>
  <c r="CS411" i="1"/>
  <c r="DH411" i="1"/>
  <c r="DH414" i="1"/>
  <c r="DH418" i="1"/>
  <c r="DH422" i="1"/>
  <c r="DH426" i="1"/>
  <c r="DH431" i="1"/>
  <c r="BS431" i="1" s="1"/>
  <c r="CS438" i="1"/>
  <c r="CS442" i="1"/>
  <c r="DG451" i="1"/>
  <c r="DG439" i="1"/>
  <c r="DG444" i="1"/>
  <c r="DH448" i="1"/>
  <c r="DH455" i="1"/>
  <c r="CS453" i="1"/>
  <c r="DH453" i="1"/>
  <c r="CS478" i="1"/>
  <c r="DH474" i="1"/>
  <c r="DH479" i="1"/>
  <c r="BS479" i="1" s="1"/>
  <c r="DH483" i="1"/>
  <c r="DG487" i="1"/>
  <c r="DH490" i="1"/>
  <c r="DH488" i="1"/>
  <c r="BS488" i="1" s="1"/>
  <c r="DG493" i="1"/>
  <c r="DH494" i="1"/>
  <c r="DG497" i="1"/>
  <c r="DH499" i="1"/>
  <c r="DH503" i="1"/>
  <c r="DG507" i="1"/>
  <c r="DH9" i="1"/>
  <c r="CS23" i="1"/>
  <c r="CS20" i="1"/>
  <c r="DH22" i="1"/>
  <c r="CS21" i="1"/>
  <c r="CS18" i="1"/>
  <c r="DH20" i="1"/>
  <c r="DH24" i="1"/>
  <c r="CS27" i="1"/>
  <c r="DH27" i="1"/>
  <c r="CS31" i="1"/>
  <c r="DH31" i="1"/>
  <c r="CS35" i="1"/>
  <c r="DH35" i="1"/>
  <c r="CS39" i="1"/>
  <c r="DH41" i="1"/>
  <c r="CS44" i="1"/>
  <c r="DH44" i="1"/>
  <c r="CS48" i="1"/>
  <c r="DH48" i="1"/>
  <c r="CS52" i="1"/>
  <c r="DH52" i="1"/>
  <c r="CS56" i="1"/>
  <c r="DH56" i="1"/>
  <c r="CS60" i="1"/>
  <c r="DH60" i="1"/>
  <c r="CS65" i="1"/>
  <c r="DG73" i="1"/>
  <c r="DH77" i="1"/>
  <c r="CS81" i="1"/>
  <c r="DG89" i="1"/>
  <c r="DH93" i="1"/>
  <c r="CS97" i="1"/>
  <c r="CS38" i="1"/>
  <c r="CS41" i="1"/>
  <c r="DG70" i="1"/>
  <c r="DH74" i="1"/>
  <c r="CS78" i="1"/>
  <c r="DG86" i="1"/>
  <c r="DH90" i="1"/>
  <c r="CS94" i="1"/>
  <c r="DG14" i="1"/>
  <c r="DG29" i="1"/>
  <c r="DG43" i="1"/>
  <c r="DG47" i="1"/>
  <c r="DG51" i="1"/>
  <c r="DG55" i="1"/>
  <c r="DG59" i="1"/>
  <c r="DG63" i="1"/>
  <c r="DG71" i="1"/>
  <c r="BR71" i="1" s="1"/>
  <c r="DH75" i="1"/>
  <c r="CS79" i="1"/>
  <c r="DG87" i="1"/>
  <c r="DH91" i="1"/>
  <c r="CS95" i="1"/>
  <c r="DG114" i="1"/>
  <c r="DG10" i="1"/>
  <c r="DG17" i="1"/>
  <c r="BR17" i="1" s="1"/>
  <c r="DG21" i="1"/>
  <c r="DG25" i="1"/>
  <c r="DG34" i="1"/>
  <c r="DH64" i="1"/>
  <c r="CS68" i="1"/>
  <c r="DG76" i="1"/>
  <c r="DH80" i="1"/>
  <c r="CS84" i="1"/>
  <c r="DG92" i="1"/>
  <c r="DH96" i="1"/>
  <c r="CS100" i="1"/>
  <c r="DG111" i="1"/>
  <c r="BR111" i="1" s="1"/>
  <c r="DG118" i="1"/>
  <c r="DG119" i="1"/>
  <c r="DG120" i="1"/>
  <c r="DG121" i="1"/>
  <c r="BR121" i="1" s="1"/>
  <c r="DG122" i="1"/>
  <c r="DG123" i="1"/>
  <c r="DG124" i="1"/>
  <c r="DG125" i="1"/>
  <c r="BR125" i="1" s="1"/>
  <c r="DG126" i="1"/>
  <c r="DG127" i="1"/>
  <c r="DG128" i="1"/>
  <c r="DG129" i="1"/>
  <c r="BR129" i="1" s="1"/>
  <c r="DG130" i="1"/>
  <c r="DG131" i="1"/>
  <c r="DG132" i="1"/>
  <c r="DG133" i="1"/>
  <c r="BR133" i="1" s="1"/>
  <c r="DG134" i="1"/>
  <c r="DG135" i="1"/>
  <c r="DG136" i="1"/>
  <c r="DG137" i="1"/>
  <c r="BR137" i="1" s="1"/>
  <c r="DG138" i="1"/>
  <c r="DG139" i="1"/>
  <c r="DG140" i="1"/>
  <c r="DG141" i="1"/>
  <c r="BR141" i="1" s="1"/>
  <c r="DG142" i="1"/>
  <c r="DG143" i="1"/>
  <c r="DG144" i="1"/>
  <c r="DG145" i="1"/>
  <c r="BR145" i="1" s="1"/>
  <c r="DG146" i="1"/>
  <c r="DG147" i="1"/>
  <c r="DG148" i="1"/>
  <c r="DG149" i="1"/>
  <c r="BR149" i="1" s="1"/>
  <c r="DG150" i="1"/>
  <c r="DG151" i="1"/>
  <c r="DG152" i="1"/>
  <c r="DG153" i="1"/>
  <c r="BR153" i="1" s="1"/>
  <c r="DG154" i="1"/>
  <c r="DG155" i="1"/>
  <c r="DG156" i="1"/>
  <c r="DG157" i="1"/>
  <c r="BR157" i="1" s="1"/>
  <c r="DG158" i="1"/>
  <c r="DG159" i="1"/>
  <c r="DG160" i="1"/>
  <c r="DG161" i="1"/>
  <c r="BR161" i="1" s="1"/>
  <c r="DG162" i="1"/>
  <c r="DG163" i="1"/>
  <c r="DG164" i="1"/>
  <c r="CS104" i="1"/>
  <c r="DH104" i="1"/>
  <c r="CS108" i="1"/>
  <c r="DH108" i="1"/>
  <c r="CS112" i="1"/>
  <c r="DH112" i="1"/>
  <c r="CS116" i="1"/>
  <c r="DH116" i="1"/>
  <c r="CS168" i="1"/>
  <c r="CS172" i="1"/>
  <c r="CS176" i="1"/>
  <c r="CS180" i="1"/>
  <c r="CS184" i="1"/>
  <c r="DH120" i="1"/>
  <c r="DH124" i="1"/>
  <c r="DH128" i="1"/>
  <c r="DH132" i="1"/>
  <c r="DH136" i="1"/>
  <c r="DH140" i="1"/>
  <c r="DH144" i="1"/>
  <c r="DH148" i="1"/>
  <c r="DH152" i="1"/>
  <c r="DH156" i="1"/>
  <c r="DH160" i="1"/>
  <c r="DH164" i="1"/>
  <c r="DH165" i="1"/>
  <c r="DH166" i="1"/>
  <c r="DG168" i="1"/>
  <c r="DG172" i="1"/>
  <c r="BR172" i="1" s="1"/>
  <c r="DG176" i="1"/>
  <c r="DG180" i="1"/>
  <c r="DG184" i="1"/>
  <c r="DH170" i="1"/>
  <c r="DH174" i="1"/>
  <c r="DH178" i="1"/>
  <c r="DH182" i="1"/>
  <c r="DH186" i="1"/>
  <c r="DH190" i="1"/>
  <c r="DH194" i="1"/>
  <c r="DH198" i="1"/>
  <c r="DH202" i="1"/>
  <c r="DH206" i="1"/>
  <c r="DH210" i="1"/>
  <c r="DH214" i="1"/>
  <c r="DH218" i="1"/>
  <c r="DG221" i="1"/>
  <c r="DG228" i="1"/>
  <c r="DH221" i="1"/>
  <c r="DG223" i="1"/>
  <c r="BR223" i="1" s="1"/>
  <c r="DH223" i="1"/>
  <c r="DG239" i="1"/>
  <c r="DG240" i="1"/>
  <c r="DG241" i="1"/>
  <c r="BR241" i="1" s="1"/>
  <c r="DG242" i="1"/>
  <c r="DG243" i="1"/>
  <c r="DG244" i="1"/>
  <c r="DG245" i="1"/>
  <c r="BR245" i="1" s="1"/>
  <c r="DG246" i="1"/>
  <c r="DG247" i="1"/>
  <c r="DG248" i="1"/>
  <c r="DG249" i="1"/>
  <c r="BR249" i="1" s="1"/>
  <c r="DG250" i="1"/>
  <c r="DG251" i="1"/>
  <c r="DG252" i="1"/>
  <c r="DG253" i="1"/>
  <c r="BR253" i="1" s="1"/>
  <c r="DG254" i="1"/>
  <c r="DG255" i="1"/>
  <c r="DG256" i="1"/>
  <c r="DG257" i="1"/>
  <c r="BR257" i="1" s="1"/>
  <c r="DG258" i="1"/>
  <c r="DG259" i="1"/>
  <c r="DG260" i="1"/>
  <c r="DH265" i="1"/>
  <c r="DH273" i="1"/>
  <c r="DG231" i="1"/>
  <c r="DG235" i="1"/>
  <c r="CS265" i="1"/>
  <c r="DG267" i="1"/>
  <c r="CS273" i="1"/>
  <c r="DG275" i="1"/>
  <c r="DH267" i="1"/>
  <c r="DH275" i="1"/>
  <c r="CS226" i="1"/>
  <c r="DH226" i="1"/>
  <c r="CS230" i="1"/>
  <c r="DH230" i="1"/>
  <c r="CS234" i="1"/>
  <c r="DH234" i="1"/>
  <c r="CS238" i="1"/>
  <c r="DH238" i="1"/>
  <c r="DH241" i="1"/>
  <c r="DH245" i="1"/>
  <c r="DH249" i="1"/>
  <c r="DH253" i="1"/>
  <c r="DH257" i="1"/>
  <c r="DH268" i="1"/>
  <c r="DH276" i="1"/>
  <c r="DG284" i="1"/>
  <c r="DG288" i="1"/>
  <c r="DG292" i="1"/>
  <c r="DG304" i="1"/>
  <c r="BR304" i="1" s="1"/>
  <c r="DG308" i="1"/>
  <c r="DG312" i="1"/>
  <c r="DG316" i="1"/>
  <c r="DG320" i="1"/>
  <c r="BR320" i="1" s="1"/>
  <c r="CS302" i="1"/>
  <c r="CS306" i="1"/>
  <c r="CS310" i="1"/>
  <c r="CS314" i="1"/>
  <c r="CS318" i="1"/>
  <c r="CS322" i="1"/>
  <c r="DH282" i="1"/>
  <c r="CS286" i="1"/>
  <c r="DH286" i="1"/>
  <c r="CS290" i="1"/>
  <c r="DH290" i="1"/>
  <c r="CS294" i="1"/>
  <c r="DH294" i="1"/>
  <c r="CS303" i="1"/>
  <c r="CS307" i="1"/>
  <c r="CS311" i="1"/>
  <c r="CS315" i="1"/>
  <c r="CS319" i="1"/>
  <c r="CS323" i="1"/>
  <c r="DH296" i="1"/>
  <c r="DH298" i="1"/>
  <c r="DH300" i="1"/>
  <c r="DH354" i="1"/>
  <c r="DH360" i="1"/>
  <c r="CS354" i="1"/>
  <c r="DG299" i="1"/>
  <c r="DH303" i="1"/>
  <c r="DH307" i="1"/>
  <c r="DH311" i="1"/>
  <c r="DH315" i="1"/>
  <c r="DH319" i="1"/>
  <c r="DH323" i="1"/>
  <c r="DH327" i="1"/>
  <c r="DH331" i="1"/>
  <c r="DH335" i="1"/>
  <c r="DH339" i="1"/>
  <c r="DH343" i="1"/>
  <c r="DH347" i="1"/>
  <c r="DH351" i="1"/>
  <c r="CS355" i="1"/>
  <c r="CS326" i="1"/>
  <c r="CS327" i="1"/>
  <c r="CS328" i="1"/>
  <c r="CS329" i="1"/>
  <c r="CS330" i="1"/>
  <c r="CS331" i="1"/>
  <c r="CS332" i="1"/>
  <c r="CS333" i="1"/>
  <c r="CS334" i="1"/>
  <c r="CS335" i="1"/>
  <c r="CS336" i="1"/>
  <c r="CS337" i="1"/>
  <c r="CS338" i="1"/>
  <c r="CS339" i="1"/>
  <c r="CS340" i="1"/>
  <c r="CS341" i="1"/>
  <c r="CS342" i="1"/>
  <c r="CS343" i="1"/>
  <c r="CS344" i="1"/>
  <c r="CS345" i="1"/>
  <c r="CS346" i="1"/>
  <c r="CS347" i="1"/>
  <c r="CS348" i="1"/>
  <c r="CS349" i="1"/>
  <c r="CS350" i="1"/>
  <c r="CS351" i="1"/>
  <c r="CS352" i="1"/>
  <c r="DG354" i="1"/>
  <c r="BR354" i="1" s="1"/>
  <c r="DH355" i="1"/>
  <c r="DG390" i="1"/>
  <c r="DG358" i="1"/>
  <c r="DG362" i="1"/>
  <c r="BR362" i="1" s="1"/>
  <c r="DG366" i="1"/>
  <c r="DH390" i="1"/>
  <c r="CS399" i="1"/>
  <c r="DH401" i="1"/>
  <c r="DH371" i="1"/>
  <c r="DH375" i="1"/>
  <c r="DH379" i="1"/>
  <c r="DH383" i="1"/>
  <c r="DH387" i="1"/>
  <c r="DH395" i="1"/>
  <c r="CS365" i="1"/>
  <c r="DH365" i="1"/>
  <c r="CS369" i="1"/>
  <c r="DH392" i="1"/>
  <c r="DG400" i="1"/>
  <c r="DG404" i="1"/>
  <c r="BR404" i="1" s="1"/>
  <c r="CS408" i="1"/>
  <c r="CS409" i="1"/>
  <c r="DH402" i="1"/>
  <c r="CS406" i="1"/>
  <c r="DH406" i="1"/>
  <c r="DG430" i="1"/>
  <c r="CS436" i="1"/>
  <c r="DH434" i="1"/>
  <c r="BS434" i="1" s="1"/>
  <c r="CS410" i="1"/>
  <c r="DH410" i="1"/>
  <c r="DH413" i="1"/>
  <c r="DH417" i="1"/>
  <c r="BS417" i="1" s="1"/>
  <c r="DH421" i="1"/>
  <c r="DH425" i="1"/>
  <c r="CS434" i="1"/>
  <c r="CS431" i="1"/>
  <c r="DG433" i="1"/>
  <c r="DH445" i="1"/>
  <c r="CS449" i="1"/>
  <c r="DH437" i="1"/>
  <c r="BS437" i="1" s="1"/>
  <c r="CS441" i="1"/>
  <c r="DH441" i="1"/>
  <c r="DG446" i="1"/>
  <c r="DH450" i="1"/>
  <c r="BS450" i="1" s="1"/>
  <c r="DG447" i="1"/>
  <c r="DH451" i="1"/>
  <c r="CS456" i="1"/>
  <c r="DG438" i="1"/>
  <c r="DH444" i="1"/>
  <c r="CS448" i="1"/>
  <c r="DH458" i="1"/>
  <c r="DH462" i="1"/>
  <c r="BS462" i="1" s="1"/>
  <c r="DH466" i="1"/>
  <c r="DG470" i="1"/>
  <c r="CS457" i="1"/>
  <c r="CS458" i="1"/>
  <c r="CS459" i="1"/>
  <c r="CS460" i="1"/>
  <c r="CS461" i="1"/>
  <c r="CS462" i="1"/>
  <c r="CS463" i="1"/>
  <c r="CS464" i="1"/>
  <c r="CS465" i="1"/>
  <c r="CS466" i="1"/>
  <c r="CS467" i="1"/>
  <c r="CS468" i="1"/>
  <c r="CS469" i="1"/>
  <c r="CS452" i="1"/>
  <c r="DH452" i="1"/>
  <c r="DG476" i="1"/>
  <c r="CS479" i="1"/>
  <c r="DH478" i="1"/>
  <c r="BS478" i="1" s="1"/>
  <c r="DH482" i="1"/>
  <c r="DH486" i="1"/>
  <c r="CS494" i="1"/>
  <c r="DG492" i="1"/>
  <c r="DG496" i="1"/>
  <c r="DH502" i="1"/>
  <c r="DH506" i="1"/>
  <c r="DG509" i="1"/>
  <c r="BR509" i="1" s="1"/>
  <c r="DH21" i="1"/>
  <c r="CS16" i="1"/>
  <c r="DH19" i="1"/>
  <c r="DH16" i="1"/>
  <c r="BS16" i="1" s="1"/>
  <c r="DH26" i="1"/>
  <c r="DH30" i="1"/>
  <c r="DH34" i="1"/>
  <c r="DH47" i="1"/>
  <c r="DH51" i="1"/>
  <c r="DH55" i="1"/>
  <c r="DH59" i="1"/>
  <c r="DH63" i="1"/>
  <c r="CS24" i="1"/>
  <c r="DH36" i="1"/>
  <c r="DG66" i="1"/>
  <c r="DH70" i="1"/>
  <c r="CS74" i="1"/>
  <c r="DG82" i="1"/>
  <c r="DH86" i="1"/>
  <c r="CS90" i="1"/>
  <c r="DG98" i="1"/>
  <c r="DG13" i="1"/>
  <c r="DG28" i="1"/>
  <c r="DG39" i="1"/>
  <c r="BR39" i="1" s="1"/>
  <c r="DG42" i="1"/>
  <c r="DG46" i="1"/>
  <c r="DG50" i="1"/>
  <c r="DG54" i="1"/>
  <c r="BR54" i="1" s="1"/>
  <c r="DG58" i="1"/>
  <c r="DG62" i="1"/>
  <c r="DG67" i="1"/>
  <c r="DH71" i="1"/>
  <c r="CS75" i="1"/>
  <c r="DG83" i="1"/>
  <c r="DH87" i="1"/>
  <c r="CS91" i="1"/>
  <c r="DG99" i="1"/>
  <c r="DG104" i="1"/>
  <c r="DG110" i="1"/>
  <c r="DG16" i="1"/>
  <c r="DG20" i="1"/>
  <c r="DG24" i="1"/>
  <c r="DG32" i="1"/>
  <c r="CS64" i="1"/>
  <c r="DG72" i="1"/>
  <c r="DH76" i="1"/>
  <c r="CS80" i="1"/>
  <c r="DG88" i="1"/>
  <c r="BR88" i="1" s="1"/>
  <c r="DH92" i="1"/>
  <c r="CS96" i="1"/>
  <c r="DG105" i="1"/>
  <c r="DG107" i="1"/>
  <c r="BR107" i="1" s="1"/>
  <c r="DG117" i="1"/>
  <c r="CS103" i="1"/>
  <c r="DH103" i="1"/>
  <c r="CS107" i="1"/>
  <c r="DH107" i="1"/>
  <c r="CS111" i="1"/>
  <c r="DH111" i="1"/>
  <c r="CS115" i="1"/>
  <c r="DH115" i="1"/>
  <c r="DH119" i="1"/>
  <c r="DH123" i="1"/>
  <c r="DH127" i="1"/>
  <c r="DH131" i="1"/>
  <c r="DH135" i="1"/>
  <c r="DH139" i="1"/>
  <c r="DH143" i="1"/>
  <c r="DH147" i="1"/>
  <c r="DH151" i="1"/>
  <c r="DH155" i="1"/>
  <c r="DH159" i="1"/>
  <c r="DH163" i="1"/>
  <c r="CS169" i="1"/>
  <c r="CS173" i="1"/>
  <c r="CS177" i="1"/>
  <c r="CS181" i="1"/>
  <c r="DH169" i="1"/>
  <c r="DH173" i="1"/>
  <c r="DH177" i="1"/>
  <c r="DH181" i="1"/>
  <c r="DH185" i="1"/>
  <c r="DH189" i="1"/>
  <c r="DH193" i="1"/>
  <c r="DH197" i="1"/>
  <c r="DH201" i="1"/>
  <c r="DH205" i="1"/>
  <c r="DH209" i="1"/>
  <c r="DH213" i="1"/>
  <c r="DH217" i="1"/>
  <c r="CS190" i="1"/>
  <c r="CS191" i="1"/>
  <c r="CS193" i="1"/>
  <c r="CS194" i="1"/>
  <c r="CS195" i="1"/>
  <c r="CS197" i="1"/>
  <c r="CS198" i="1"/>
  <c r="CS199" i="1"/>
  <c r="CS201" i="1"/>
  <c r="CS202" i="1"/>
  <c r="CS203" i="1"/>
  <c r="CS205" i="1"/>
  <c r="CS206" i="1"/>
  <c r="CS207" i="1"/>
  <c r="CS209" i="1"/>
  <c r="CS210" i="1"/>
  <c r="CS211" i="1"/>
  <c r="CS213" i="1"/>
  <c r="CS214" i="1"/>
  <c r="CS215" i="1"/>
  <c r="CS217" i="1"/>
  <c r="CS218" i="1"/>
  <c r="CS219" i="1"/>
  <c r="CS221" i="1"/>
  <c r="DH222" i="1"/>
  <c r="DG166" i="1"/>
  <c r="BR166" i="1" s="1"/>
  <c r="CS268" i="1"/>
  <c r="CS276" i="1"/>
  <c r="DG230" i="1"/>
  <c r="DG234" i="1"/>
  <c r="BR234" i="1" s="1"/>
  <c r="DG238" i="1"/>
  <c r="DH266" i="1"/>
  <c r="DH274" i="1"/>
  <c r="CS262" i="1"/>
  <c r="CS270" i="1"/>
  <c r="DG272" i="1"/>
  <c r="CS278" i="1"/>
  <c r="DG280" i="1"/>
  <c r="BR280" i="1" s="1"/>
  <c r="CS225" i="1"/>
  <c r="DH225" i="1"/>
  <c r="CS229" i="1"/>
  <c r="DH229" i="1"/>
  <c r="CS233" i="1"/>
  <c r="DH233" i="1"/>
  <c r="CS237" i="1"/>
  <c r="DH237" i="1"/>
  <c r="DH240" i="1"/>
  <c r="DH244" i="1"/>
  <c r="DH248" i="1"/>
  <c r="DH252" i="1"/>
  <c r="DH256" i="1"/>
  <c r="DH260" i="1"/>
  <c r="CS263" i="1"/>
  <c r="DG265" i="1"/>
  <c r="BR265" i="1" s="1"/>
  <c r="CS271" i="1"/>
  <c r="DG273" i="1"/>
  <c r="CS279" i="1"/>
  <c r="CS282" i="1"/>
  <c r="DG283" i="1"/>
  <c r="DG287" i="1"/>
  <c r="DG291" i="1"/>
  <c r="DG295" i="1"/>
  <c r="BR295" i="1" s="1"/>
  <c r="DG325" i="1"/>
  <c r="CS285" i="1"/>
  <c r="DH285" i="1"/>
  <c r="CS289" i="1"/>
  <c r="DH289" i="1"/>
  <c r="CS293" i="1"/>
  <c r="DH293" i="1"/>
  <c r="DG303" i="1"/>
  <c r="BR303" i="1" s="1"/>
  <c r="DG307" i="1"/>
  <c r="DG311" i="1"/>
  <c r="DG315" i="1"/>
  <c r="DG319" i="1"/>
  <c r="BR319" i="1" s="1"/>
  <c r="DG323" i="1"/>
  <c r="DG298" i="1"/>
  <c r="DH302" i="1"/>
  <c r="DH306" i="1"/>
  <c r="DH310" i="1"/>
  <c r="DH314" i="1"/>
  <c r="DH318" i="1"/>
  <c r="DH322" i="1"/>
  <c r="DH326" i="1"/>
  <c r="DH330" i="1"/>
  <c r="DH334" i="1"/>
  <c r="DH338" i="1"/>
  <c r="DH342" i="1"/>
  <c r="DH346" i="1"/>
  <c r="DH350" i="1"/>
  <c r="DH362" i="1"/>
  <c r="DG326" i="1"/>
  <c r="DG327" i="1"/>
  <c r="DG328" i="1"/>
  <c r="DG329" i="1"/>
  <c r="DG330" i="1"/>
  <c r="DG331" i="1"/>
  <c r="DG332" i="1"/>
  <c r="DG333" i="1"/>
  <c r="BR333" i="1" s="1"/>
  <c r="DG334" i="1"/>
  <c r="DG335" i="1"/>
  <c r="DG336" i="1"/>
  <c r="DG337" i="1"/>
  <c r="BR337" i="1" s="1"/>
  <c r="DG338" i="1"/>
  <c r="DG339" i="1"/>
  <c r="DG340" i="1"/>
  <c r="DG341" i="1"/>
  <c r="BR341" i="1" s="1"/>
  <c r="DG342" i="1"/>
  <c r="DG343" i="1"/>
  <c r="DG344" i="1"/>
  <c r="DG345" i="1"/>
  <c r="BR345" i="1" s="1"/>
  <c r="DG346" i="1"/>
  <c r="DG347" i="1"/>
  <c r="DG348" i="1"/>
  <c r="DG349" i="1"/>
  <c r="BR349" i="1" s="1"/>
  <c r="DG350" i="1"/>
  <c r="DG351" i="1"/>
  <c r="DH353" i="1"/>
  <c r="DG357" i="1"/>
  <c r="BR357" i="1" s="1"/>
  <c r="DG361" i="1"/>
  <c r="DG365" i="1"/>
  <c r="DG369" i="1"/>
  <c r="DG387" i="1"/>
  <c r="CS393" i="1"/>
  <c r="DG395" i="1"/>
  <c r="DH370" i="1"/>
  <c r="DH374" i="1"/>
  <c r="DH378" i="1"/>
  <c r="DH382" i="1"/>
  <c r="DH386" i="1"/>
  <c r="CS390" i="1"/>
  <c r="DG392" i="1"/>
  <c r="CS398" i="1"/>
  <c r="CS400" i="1"/>
  <c r="CS364" i="1"/>
  <c r="DH364" i="1"/>
  <c r="CS368" i="1"/>
  <c r="DH368" i="1"/>
  <c r="CS370" i="1"/>
  <c r="CS371" i="1"/>
  <c r="CS372" i="1"/>
  <c r="CS373" i="1"/>
  <c r="CS374" i="1"/>
  <c r="CS375" i="1"/>
  <c r="CS376" i="1"/>
  <c r="CS377" i="1"/>
  <c r="CS378" i="1"/>
  <c r="CS379" i="1"/>
  <c r="CS380" i="1"/>
  <c r="CS381" i="1"/>
  <c r="CS382" i="1"/>
  <c r="CS383" i="1"/>
  <c r="CS384" i="1"/>
  <c r="CS385" i="1"/>
  <c r="CS386" i="1"/>
  <c r="CS387" i="1"/>
  <c r="DG389" i="1"/>
  <c r="CS395" i="1"/>
  <c r="DG397" i="1"/>
  <c r="CS401" i="1"/>
  <c r="DG399" i="1"/>
  <c r="DG403" i="1"/>
  <c r="DH409" i="1"/>
  <c r="DG408" i="1"/>
  <c r="DG417" i="1"/>
  <c r="CS405" i="1"/>
  <c r="DH405" i="1"/>
  <c r="DG410" i="1"/>
  <c r="DG412" i="1"/>
  <c r="DG416" i="1"/>
  <c r="DH429" i="1"/>
  <c r="BS429" i="1" s="1"/>
  <c r="DH436" i="1"/>
  <c r="CS429" i="1"/>
  <c r="DH412" i="1"/>
  <c r="DH416" i="1"/>
  <c r="BS416" i="1" s="1"/>
  <c r="DH420" i="1"/>
  <c r="DH424" i="1"/>
  <c r="DH435" i="1"/>
  <c r="CS419" i="1"/>
  <c r="CS420" i="1"/>
  <c r="CS421" i="1"/>
  <c r="CS422" i="1"/>
  <c r="CS423" i="1"/>
  <c r="CS424" i="1"/>
  <c r="CS425" i="1"/>
  <c r="CS426" i="1"/>
  <c r="CS427" i="1"/>
  <c r="CS428" i="1"/>
  <c r="DH432" i="1"/>
  <c r="BS432" i="1" s="1"/>
  <c r="CS445" i="1"/>
  <c r="CS440" i="1"/>
  <c r="DH440" i="1"/>
  <c r="CS450" i="1"/>
  <c r="DG443" i="1"/>
  <c r="DH447" i="1"/>
  <c r="CS451" i="1"/>
  <c r="DG437" i="1"/>
  <c r="DG441" i="1"/>
  <c r="CS444" i="1"/>
  <c r="DG456" i="1"/>
  <c r="DH457" i="1"/>
  <c r="BS457" i="1" s="1"/>
  <c r="DH461" i="1"/>
  <c r="DH465" i="1"/>
  <c r="BS465" i="1" s="1"/>
  <c r="DG458" i="1"/>
  <c r="DG460" i="1"/>
  <c r="DG462" i="1"/>
  <c r="DG464" i="1"/>
  <c r="DG466" i="1"/>
  <c r="DG468" i="1"/>
  <c r="CS471" i="1"/>
  <c r="CS455" i="1"/>
  <c r="DG469" i="1"/>
  <c r="CS473" i="1"/>
  <c r="DH473" i="1"/>
  <c r="DG474" i="1"/>
  <c r="BR474" i="1" s="1"/>
  <c r="DG475" i="1"/>
  <c r="CS477" i="1"/>
  <c r="DG473" i="1"/>
  <c r="DH477" i="1"/>
  <c r="BS477" i="1" s="1"/>
  <c r="DH481" i="1"/>
  <c r="DH485" i="1"/>
  <c r="BS485" i="1" s="1"/>
  <c r="CS489" i="1"/>
  <c r="CS481" i="1"/>
  <c r="CS482" i="1"/>
  <c r="CS483" i="1"/>
  <c r="CS484" i="1"/>
  <c r="CS485" i="1"/>
  <c r="CS486" i="1"/>
  <c r="DG488" i="1"/>
  <c r="DG495" i="1"/>
  <c r="CS493" i="1"/>
  <c r="DH493" i="1"/>
  <c r="CS496" i="1"/>
  <c r="DG491" i="1"/>
  <c r="CS497" i="1"/>
  <c r="DG499" i="1"/>
  <c r="DH501" i="1"/>
  <c r="DH505" i="1"/>
  <c r="CS500" i="1"/>
  <c r="CS501" i="1"/>
  <c r="CS502" i="1"/>
  <c r="CS503" i="1"/>
  <c r="CS504" i="1"/>
  <c r="CS505" i="1"/>
  <c r="CS506" i="1"/>
  <c r="CS507" i="1"/>
  <c r="DG508" i="1"/>
  <c r="BR508" i="1" s="1"/>
  <c r="CS15" i="1"/>
  <c r="DH17" i="1"/>
  <c r="DH14" i="1"/>
  <c r="CS13" i="1"/>
  <c r="CS10" i="1"/>
  <c r="DH12" i="1"/>
  <c r="CS25" i="1"/>
  <c r="DH25" i="1"/>
  <c r="CS29" i="1"/>
  <c r="DH29" i="1"/>
  <c r="CS33" i="1"/>
  <c r="DH33" i="1"/>
  <c r="DH40" i="1"/>
  <c r="CS43" i="1"/>
  <c r="DH43" i="1"/>
  <c r="CS46" i="1"/>
  <c r="DH46" i="1"/>
  <c r="CS50" i="1"/>
  <c r="DH50" i="1"/>
  <c r="CS54" i="1"/>
  <c r="DH54" i="1"/>
  <c r="CS58" i="1"/>
  <c r="DH58" i="1"/>
  <c r="CS62" i="1"/>
  <c r="DH62" i="1"/>
  <c r="DH69" i="1"/>
  <c r="CS73" i="1"/>
  <c r="DH85" i="1"/>
  <c r="CS89" i="1"/>
  <c r="DH39" i="1"/>
  <c r="DH66" i="1"/>
  <c r="CS70" i="1"/>
  <c r="DG78" i="1"/>
  <c r="DH82" i="1"/>
  <c r="CS86" i="1"/>
  <c r="DG94" i="1"/>
  <c r="BR94" i="1" s="1"/>
  <c r="DH98" i="1"/>
  <c r="DG113" i="1"/>
  <c r="DG9" i="1"/>
  <c r="DG11" i="1"/>
  <c r="DG12" i="1"/>
  <c r="DG26" i="1"/>
  <c r="DG33" i="1"/>
  <c r="DG38" i="1"/>
  <c r="BR38" i="1" s="1"/>
  <c r="DG41" i="1"/>
  <c r="DG45" i="1"/>
  <c r="DG49" i="1"/>
  <c r="DG53" i="1"/>
  <c r="BR53" i="1" s="1"/>
  <c r="DG57" i="1"/>
  <c r="DG61" i="1"/>
  <c r="DH67" i="1"/>
  <c r="CS71" i="1"/>
  <c r="DG79" i="1"/>
  <c r="DH83" i="1"/>
  <c r="CS87" i="1"/>
  <c r="DG95" i="1"/>
  <c r="BR95" i="1" s="1"/>
  <c r="DH99" i="1"/>
  <c r="DG19" i="1"/>
  <c r="DG23" i="1"/>
  <c r="DG31" i="1"/>
  <c r="BR31" i="1" s="1"/>
  <c r="DG68" i="1"/>
  <c r="DH72" i="1"/>
  <c r="CS76" i="1"/>
  <c r="DG84" i="1"/>
  <c r="BR84" i="1" s="1"/>
  <c r="DH88" i="1"/>
  <c r="CS92" i="1"/>
  <c r="DG100" i="1"/>
  <c r="CS102" i="1"/>
  <c r="DH102" i="1"/>
  <c r="CS106" i="1"/>
  <c r="DH106" i="1"/>
  <c r="CS110" i="1"/>
  <c r="DH110" i="1"/>
  <c r="CS114" i="1"/>
  <c r="DH114" i="1"/>
  <c r="CS118" i="1"/>
  <c r="DH118" i="1"/>
  <c r="DH122" i="1"/>
  <c r="DH126" i="1"/>
  <c r="DH130" i="1"/>
  <c r="DH134" i="1"/>
  <c r="DH138" i="1"/>
  <c r="DH142" i="1"/>
  <c r="DH146" i="1"/>
  <c r="DH150" i="1"/>
  <c r="DH154" i="1"/>
  <c r="DH158" i="1"/>
  <c r="DH162" i="1"/>
  <c r="DG186" i="1"/>
  <c r="DH168" i="1"/>
  <c r="DH172" i="1"/>
  <c r="DH176" i="1"/>
  <c r="DH180" i="1"/>
  <c r="DH184" i="1"/>
  <c r="DH188" i="1"/>
  <c r="DH192" i="1"/>
  <c r="DH196" i="1"/>
  <c r="DH200" i="1"/>
  <c r="DH204" i="1"/>
  <c r="DH208" i="1"/>
  <c r="DH212" i="1"/>
  <c r="DH216" i="1"/>
  <c r="DH220" i="1"/>
  <c r="CS223" i="1"/>
  <c r="DG189" i="1"/>
  <c r="DG190" i="1"/>
  <c r="BR190" i="1" s="1"/>
  <c r="DG191" i="1"/>
  <c r="DG192" i="1"/>
  <c r="BR192" i="1" s="1"/>
  <c r="DG193" i="1"/>
  <c r="DG194" i="1"/>
  <c r="BR194" i="1" s="1"/>
  <c r="DG195" i="1"/>
  <c r="DG196" i="1"/>
  <c r="BR196" i="1" s="1"/>
  <c r="DG197" i="1"/>
  <c r="DG198" i="1"/>
  <c r="BR198" i="1" s="1"/>
  <c r="DG199" i="1"/>
  <c r="DG200" i="1"/>
  <c r="BR200" i="1" s="1"/>
  <c r="DG201" i="1"/>
  <c r="DG202" i="1"/>
  <c r="BR202" i="1" s="1"/>
  <c r="DG203" i="1"/>
  <c r="DG204" i="1"/>
  <c r="BR204" i="1" s="1"/>
  <c r="DG205" i="1"/>
  <c r="DG206" i="1"/>
  <c r="BR206" i="1" s="1"/>
  <c r="DG207" i="1"/>
  <c r="DG208" i="1"/>
  <c r="BR208" i="1" s="1"/>
  <c r="DG209" i="1"/>
  <c r="DG210" i="1"/>
  <c r="BR210" i="1" s="1"/>
  <c r="DG211" i="1"/>
  <c r="DG212" i="1"/>
  <c r="BR212" i="1" s="1"/>
  <c r="DG213" i="1"/>
  <c r="DG214" i="1"/>
  <c r="BR214" i="1" s="1"/>
  <c r="DG215" i="1"/>
  <c r="DG216" i="1"/>
  <c r="BR216" i="1" s="1"/>
  <c r="DG217" i="1"/>
  <c r="DG218" i="1"/>
  <c r="BR218" i="1" s="1"/>
  <c r="DG219" i="1"/>
  <c r="DG220" i="1"/>
  <c r="BR220" i="1" s="1"/>
  <c r="DG229" i="1"/>
  <c r="DG165" i="1"/>
  <c r="BR165" i="1" s="1"/>
  <c r="DH261" i="1"/>
  <c r="DH269" i="1"/>
  <c r="DH277" i="1"/>
  <c r="DG233" i="1"/>
  <c r="BR233" i="1" s="1"/>
  <c r="DG237" i="1"/>
  <c r="DG263" i="1"/>
  <c r="BR263" i="1" s="1"/>
  <c r="CS269" i="1"/>
  <c r="DG271" i="1"/>
  <c r="BR271" i="1" s="1"/>
  <c r="CS277" i="1"/>
  <c r="DG279" i="1"/>
  <c r="BR279" i="1" s="1"/>
  <c r="DH263" i="1"/>
  <c r="DH271" i="1"/>
  <c r="DH279" i="1"/>
  <c r="CS224" i="1"/>
  <c r="DH224" i="1"/>
  <c r="CS228" i="1"/>
  <c r="DH228" i="1"/>
  <c r="CS232" i="1"/>
  <c r="DH232" i="1"/>
  <c r="CS236" i="1"/>
  <c r="DH236" i="1"/>
  <c r="DH239" i="1"/>
  <c r="DH243" i="1"/>
  <c r="DH247" i="1"/>
  <c r="DH251" i="1"/>
  <c r="DH255" i="1"/>
  <c r="DH259" i="1"/>
  <c r="DH264" i="1"/>
  <c r="DH272" i="1"/>
  <c r="DH280" i="1"/>
  <c r="DG282" i="1"/>
  <c r="DG286" i="1"/>
  <c r="BR286" i="1" s="1"/>
  <c r="DG290" i="1"/>
  <c r="DG294" i="1"/>
  <c r="CS284" i="1"/>
  <c r="DH284" i="1"/>
  <c r="CS288" i="1"/>
  <c r="DH288" i="1"/>
  <c r="CS292" i="1"/>
  <c r="DH292" i="1"/>
  <c r="DH297" i="1"/>
  <c r="DH299" i="1"/>
  <c r="BS299" i="1" s="1"/>
  <c r="CS304" i="1"/>
  <c r="CS308" i="1"/>
  <c r="CS312" i="1"/>
  <c r="CS316" i="1"/>
  <c r="CS320" i="1"/>
  <c r="DG352" i="1"/>
  <c r="BR352" i="1" s="1"/>
  <c r="CS359" i="1"/>
  <c r="DG297" i="1"/>
  <c r="BR297" i="1" s="1"/>
  <c r="DG301" i="1"/>
  <c r="DH305" i="1"/>
  <c r="DH309" i="1"/>
  <c r="DH313" i="1"/>
  <c r="BS313" i="1" s="1"/>
  <c r="DH317" i="1"/>
  <c r="DH321" i="1"/>
  <c r="DH325" i="1"/>
  <c r="DH329" i="1"/>
  <c r="BS329" i="1" s="1"/>
  <c r="DH333" i="1"/>
  <c r="DH337" i="1"/>
  <c r="DH341" i="1"/>
  <c r="DH345" i="1"/>
  <c r="BS345" i="1" s="1"/>
  <c r="DH349" i="1"/>
  <c r="DG353" i="1"/>
  <c r="BR353" i="1" s="1"/>
  <c r="DH358" i="1"/>
  <c r="CS361" i="1"/>
  <c r="DH363" i="1"/>
  <c r="DG394" i="1"/>
  <c r="CS402" i="1"/>
  <c r="DG356" i="1"/>
  <c r="BR356" i="1" s="1"/>
  <c r="DG360" i="1"/>
  <c r="DG364" i="1"/>
  <c r="BR364" i="1" s="1"/>
  <c r="DG368" i="1"/>
  <c r="DH394" i="1"/>
  <c r="BS394" i="1" s="1"/>
  <c r="DH369" i="1"/>
  <c r="DH373" i="1"/>
  <c r="DH377" i="1"/>
  <c r="DH381" i="1"/>
  <c r="DH385" i="1"/>
  <c r="DH391" i="1"/>
  <c r="BS391" i="1" s="1"/>
  <c r="DH398" i="1"/>
  <c r="CS367" i="1"/>
  <c r="DH367" i="1"/>
  <c r="DG370" i="1"/>
  <c r="BR370" i="1" s="1"/>
  <c r="DG371" i="1"/>
  <c r="DG372" i="1"/>
  <c r="BR372" i="1" s="1"/>
  <c r="DG373" i="1"/>
  <c r="DG374" i="1"/>
  <c r="BR374" i="1" s="1"/>
  <c r="DG375" i="1"/>
  <c r="DG376" i="1"/>
  <c r="BR376" i="1" s="1"/>
  <c r="DG377" i="1"/>
  <c r="BR377" i="1" s="1"/>
  <c r="DG378" i="1"/>
  <c r="DG379" i="1"/>
  <c r="DG380" i="1"/>
  <c r="BR380" i="1" s="1"/>
  <c r="DG381" i="1"/>
  <c r="BR381" i="1" s="1"/>
  <c r="DG382" i="1"/>
  <c r="BR382" i="1" s="1"/>
  <c r="DG383" i="1"/>
  <c r="DG384" i="1"/>
  <c r="BR384" i="1" s="1"/>
  <c r="DG385" i="1"/>
  <c r="BR385" i="1" s="1"/>
  <c r="DG386" i="1"/>
  <c r="DH388" i="1"/>
  <c r="DH396" i="1"/>
  <c r="BS396" i="1" s="1"/>
  <c r="DH399" i="1"/>
  <c r="BS399" i="1" s="1"/>
  <c r="DG413" i="1"/>
  <c r="BR413" i="1" s="1"/>
  <c r="DG398" i="1"/>
  <c r="DG402" i="1"/>
  <c r="BR402" i="1" s="1"/>
  <c r="DG406" i="1"/>
  <c r="DH408" i="1"/>
  <c r="CS415" i="1"/>
  <c r="DG415" i="1"/>
  <c r="BR415" i="1" s="1"/>
  <c r="CS404" i="1"/>
  <c r="DH404" i="1"/>
  <c r="CS413" i="1"/>
  <c r="CS417" i="1"/>
  <c r="CS432" i="1"/>
  <c r="DG434" i="1"/>
  <c r="DH430" i="1"/>
  <c r="CS412" i="1"/>
  <c r="DH415" i="1"/>
  <c r="BS415" i="1" s="1"/>
  <c r="DH419" i="1"/>
  <c r="BS419" i="1" s="1"/>
  <c r="DH423" i="1"/>
  <c r="DH427" i="1"/>
  <c r="BS427" i="1" s="1"/>
  <c r="CS430" i="1"/>
  <c r="DG432" i="1"/>
  <c r="DG418" i="1"/>
  <c r="DG419" i="1"/>
  <c r="DG420" i="1"/>
  <c r="DG421" i="1"/>
  <c r="DG422" i="1"/>
  <c r="DG423" i="1"/>
  <c r="DG424" i="1"/>
  <c r="DG425" i="1"/>
  <c r="DG426" i="1"/>
  <c r="DG427" i="1"/>
  <c r="DG428" i="1"/>
  <c r="DG429" i="1"/>
  <c r="CS435" i="1"/>
  <c r="DG449" i="1"/>
  <c r="BR449" i="1" s="1"/>
  <c r="CS439" i="1"/>
  <c r="DH439" i="1"/>
  <c r="BS439" i="1" s="1"/>
  <c r="DH442" i="1"/>
  <c r="CS446" i="1"/>
  <c r="DH443" i="1"/>
  <c r="BS443" i="1" s="1"/>
  <c r="CS447" i="1"/>
  <c r="DG436" i="1"/>
  <c r="DG440" i="1"/>
  <c r="BR440" i="1" s="1"/>
  <c r="DG448" i="1"/>
  <c r="BR448" i="1" s="1"/>
  <c r="DH456" i="1"/>
  <c r="BS456" i="1" s="1"/>
  <c r="DH460" i="1"/>
  <c r="DH464" i="1"/>
  <c r="BS464" i="1" s="1"/>
  <c r="DH468" i="1"/>
  <c r="BS468" i="1" s="1"/>
  <c r="CS470" i="1"/>
  <c r="CS454" i="1"/>
  <c r="DH454" i="1"/>
  <c r="BS454" i="1" s="1"/>
  <c r="CS472" i="1"/>
  <c r="DH472" i="1"/>
  <c r="DG472" i="1"/>
  <c r="DH475" i="1"/>
  <c r="BS475" i="1" s="1"/>
  <c r="DG477" i="1"/>
  <c r="BR477" i="1" s="1"/>
  <c r="DH489" i="1"/>
  <c r="BS489" i="1" s="1"/>
  <c r="DH476" i="1"/>
  <c r="DH480" i="1"/>
  <c r="BS480" i="1" s="1"/>
  <c r="DH484" i="1"/>
  <c r="CS491" i="1"/>
  <c r="DG481" i="1"/>
  <c r="DG482" i="1"/>
  <c r="BR482" i="1" s="1"/>
  <c r="DG483" i="1"/>
  <c r="BR483" i="1" s="1"/>
  <c r="DG484" i="1"/>
  <c r="BR484" i="1" s="1"/>
  <c r="DG485" i="1"/>
  <c r="DH487" i="1"/>
  <c r="BS487" i="1" s="1"/>
  <c r="CS487" i="1"/>
  <c r="DG489" i="1"/>
  <c r="DH495" i="1"/>
  <c r="CS492" i="1"/>
  <c r="DH492" i="1"/>
  <c r="BS492" i="1" s="1"/>
  <c r="DH496" i="1"/>
  <c r="BS496" i="1" s="1"/>
  <c r="DG490" i="1"/>
  <c r="DG494" i="1"/>
  <c r="BR494" i="1" s="1"/>
  <c r="DG498" i="1"/>
  <c r="BR498" i="1" s="1"/>
  <c r="DH500" i="1"/>
  <c r="BS500" i="1" s="1"/>
  <c r="DH504" i="1"/>
  <c r="BS504" i="1" s="1"/>
  <c r="DG500" i="1"/>
  <c r="BR500" i="1" s="1"/>
  <c r="DG501" i="1"/>
  <c r="BR501" i="1" s="1"/>
  <c r="DG502" i="1"/>
  <c r="BR502" i="1" s="1"/>
  <c r="DG503" i="1"/>
  <c r="DG504" i="1"/>
  <c r="BR504" i="1" s="1"/>
  <c r="DG505" i="1"/>
  <c r="BR505" i="1" s="1"/>
  <c r="DH507" i="1"/>
  <c r="DH509" i="1"/>
  <c r="BS508" i="1"/>
  <c r="BS507" i="1"/>
  <c r="BR507" i="1"/>
  <c r="BS506" i="1"/>
  <c r="BR506" i="1"/>
  <c r="BS505" i="1"/>
  <c r="BS503" i="1"/>
  <c r="BR503" i="1"/>
  <c r="BS502" i="1"/>
  <c r="BS501" i="1"/>
  <c r="BS499" i="1"/>
  <c r="BR499" i="1"/>
  <c r="BS498" i="1"/>
  <c r="BS497" i="1"/>
  <c r="BR497" i="1"/>
  <c r="BR496" i="1"/>
  <c r="BS495" i="1"/>
  <c r="BR495" i="1"/>
  <c r="BS494" i="1"/>
  <c r="BS493" i="1"/>
  <c r="BR493" i="1"/>
  <c r="BR492" i="1"/>
  <c r="BS491" i="1"/>
  <c r="BR491" i="1"/>
  <c r="BS490" i="1"/>
  <c r="BR490" i="1"/>
  <c r="BR489" i="1"/>
  <c r="BR488" i="1"/>
  <c r="BR487" i="1"/>
  <c r="BS486" i="1"/>
  <c r="BR486" i="1"/>
  <c r="BR485" i="1"/>
  <c r="BS484" i="1"/>
  <c r="BS483" i="1"/>
  <c r="BS482" i="1"/>
  <c r="BS481" i="1"/>
  <c r="BR481" i="1"/>
  <c r="BR480" i="1"/>
  <c r="BR479" i="1"/>
  <c r="BR478" i="1"/>
  <c r="BS476" i="1"/>
  <c r="BR476" i="1"/>
  <c r="BR475" i="1"/>
  <c r="BS474" i="1"/>
  <c r="BS473" i="1"/>
  <c r="BR473" i="1"/>
  <c r="BS472" i="1"/>
  <c r="BR472" i="1"/>
  <c r="BS471" i="1"/>
  <c r="BR471" i="1"/>
  <c r="BS470" i="1"/>
  <c r="BR470" i="1"/>
  <c r="BS469" i="1"/>
  <c r="BR469" i="1"/>
  <c r="BR468" i="1"/>
  <c r="BS467" i="1"/>
  <c r="BR467" i="1"/>
  <c r="BS466" i="1"/>
  <c r="BR466" i="1"/>
  <c r="BR465" i="1"/>
  <c r="BR464" i="1"/>
  <c r="BS463" i="1"/>
  <c r="BR463" i="1"/>
  <c r="BR462" i="1"/>
  <c r="BS461" i="1"/>
  <c r="BR461" i="1"/>
  <c r="BS460" i="1"/>
  <c r="BR460" i="1"/>
  <c r="BS459" i="1"/>
  <c r="BR459" i="1"/>
  <c r="BS458" i="1"/>
  <c r="BR458" i="1"/>
  <c r="BR457" i="1"/>
  <c r="BR456" i="1"/>
  <c r="BS455" i="1"/>
  <c r="BR455" i="1"/>
  <c r="BR454" i="1"/>
  <c r="BS453" i="1"/>
  <c r="BR453" i="1"/>
  <c r="BS452" i="1"/>
  <c r="BR452" i="1"/>
  <c r="BS451" i="1"/>
  <c r="BR451" i="1"/>
  <c r="BR450" i="1"/>
  <c r="BS449" i="1"/>
  <c r="BS448" i="1"/>
  <c r="BS447" i="1"/>
  <c r="BR447" i="1"/>
  <c r="BS446" i="1"/>
  <c r="BR446" i="1"/>
  <c r="BS445" i="1"/>
  <c r="BR445" i="1"/>
  <c r="BS444" i="1"/>
  <c r="BR444" i="1"/>
  <c r="BR443" i="1"/>
  <c r="BS442" i="1"/>
  <c r="BR442" i="1"/>
  <c r="BS441" i="1"/>
  <c r="BR441" i="1"/>
  <c r="BS440" i="1"/>
  <c r="BR439" i="1"/>
  <c r="BS438" i="1"/>
  <c r="BR438" i="1"/>
  <c r="BR437" i="1"/>
  <c r="BS436" i="1"/>
  <c r="BR436" i="1"/>
  <c r="BS435" i="1"/>
  <c r="BR435" i="1"/>
  <c r="BR434" i="1"/>
  <c r="BS433" i="1"/>
  <c r="BR433" i="1"/>
  <c r="BR432" i="1"/>
  <c r="BR431" i="1"/>
  <c r="BS430" i="1"/>
  <c r="BR430" i="1"/>
  <c r="BR429" i="1"/>
  <c r="BS428" i="1"/>
  <c r="BR428" i="1"/>
  <c r="BR427" i="1"/>
  <c r="BS426" i="1"/>
  <c r="BR426" i="1"/>
  <c r="BS425" i="1"/>
  <c r="BR425" i="1"/>
  <c r="BS424" i="1"/>
  <c r="BR424" i="1"/>
  <c r="BS423" i="1"/>
  <c r="BR423" i="1"/>
  <c r="BS422" i="1"/>
  <c r="BR422" i="1"/>
  <c r="BS421" i="1"/>
  <c r="BR421" i="1"/>
  <c r="BS420" i="1"/>
  <c r="BR420" i="1"/>
  <c r="BR419" i="1"/>
  <c r="BS418" i="1"/>
  <c r="BR418" i="1"/>
  <c r="BR417" i="1"/>
  <c r="BR416" i="1"/>
  <c r="BS414" i="1"/>
  <c r="BR414" i="1"/>
  <c r="BS413" i="1"/>
  <c r="BS412" i="1"/>
  <c r="BR412" i="1"/>
  <c r="BS411" i="1"/>
  <c r="BR411" i="1"/>
  <c r="BS410" i="1"/>
  <c r="BR410" i="1"/>
  <c r="BS409" i="1"/>
  <c r="BR409" i="1"/>
  <c r="BS408" i="1"/>
  <c r="BR408" i="1"/>
  <c r="BS407" i="1"/>
  <c r="BR407" i="1"/>
  <c r="BS406" i="1"/>
  <c r="BR406" i="1"/>
  <c r="BS405" i="1"/>
  <c r="BR405" i="1"/>
  <c r="BS404" i="1"/>
  <c r="BS403" i="1"/>
  <c r="BR403" i="1"/>
  <c r="BS402" i="1"/>
  <c r="BS401" i="1"/>
  <c r="BR401" i="1"/>
  <c r="BS400" i="1"/>
  <c r="BR400" i="1"/>
  <c r="BR399" i="1"/>
  <c r="BS398" i="1"/>
  <c r="BR398" i="1"/>
  <c r="BS397" i="1"/>
  <c r="BR397" i="1"/>
  <c r="BR396" i="1"/>
  <c r="BS395" i="1"/>
  <c r="BR395" i="1"/>
  <c r="BR394" i="1"/>
  <c r="BS393" i="1"/>
  <c r="BR393" i="1"/>
  <c r="BS392" i="1"/>
  <c r="BR392" i="1"/>
  <c r="BR391" i="1"/>
  <c r="BS390" i="1"/>
  <c r="BR390" i="1"/>
  <c r="BS389" i="1"/>
  <c r="BR389" i="1"/>
  <c r="BS388" i="1"/>
  <c r="BR388" i="1"/>
  <c r="BS387" i="1"/>
  <c r="BR387" i="1"/>
  <c r="BS386" i="1"/>
  <c r="BR386" i="1"/>
  <c r="BS385" i="1"/>
  <c r="BS384" i="1"/>
  <c r="BS383" i="1"/>
  <c r="BR383" i="1"/>
  <c r="BS382" i="1"/>
  <c r="BS381" i="1"/>
  <c r="BS380" i="1"/>
  <c r="BS379" i="1"/>
  <c r="BR379" i="1"/>
  <c r="BS378" i="1"/>
  <c r="BR378" i="1"/>
  <c r="BS377" i="1"/>
  <c r="BS376" i="1"/>
  <c r="BS375" i="1"/>
  <c r="BR375" i="1"/>
  <c r="BS374" i="1"/>
  <c r="BS373" i="1"/>
  <c r="BR373" i="1"/>
  <c r="BS372" i="1"/>
  <c r="BS371" i="1"/>
  <c r="BR371" i="1"/>
  <c r="BS370" i="1"/>
  <c r="BS369" i="1"/>
  <c r="BR369" i="1"/>
  <c r="BS368" i="1"/>
  <c r="BR368" i="1"/>
  <c r="BS367" i="1"/>
  <c r="BR367" i="1"/>
  <c r="BS366" i="1"/>
  <c r="BR366" i="1"/>
  <c r="BS365" i="1"/>
  <c r="BR365" i="1"/>
  <c r="BS364" i="1"/>
  <c r="BS363" i="1"/>
  <c r="BR363" i="1"/>
  <c r="BS362" i="1"/>
  <c r="BS361" i="1"/>
  <c r="BR361" i="1"/>
  <c r="BS360" i="1"/>
  <c r="BR360" i="1"/>
  <c r="BS359" i="1"/>
  <c r="BS358" i="1"/>
  <c r="BR358" i="1"/>
  <c r="BS357" i="1"/>
  <c r="BS356" i="1"/>
  <c r="BS355" i="1"/>
  <c r="BR355" i="1"/>
  <c r="BS354" i="1"/>
  <c r="BS353" i="1"/>
  <c r="BS352" i="1"/>
  <c r="BS351" i="1"/>
  <c r="BR351" i="1"/>
  <c r="BS350" i="1"/>
  <c r="BR350" i="1"/>
  <c r="BS349" i="1"/>
  <c r="BS348" i="1"/>
  <c r="BR348" i="1"/>
  <c r="BS347" i="1"/>
  <c r="BR347" i="1"/>
  <c r="BS346" i="1"/>
  <c r="BR346" i="1"/>
  <c r="BS344" i="1"/>
  <c r="BR344" i="1"/>
  <c r="BS343" i="1"/>
  <c r="BR343" i="1"/>
  <c r="BS342" i="1"/>
  <c r="BR342" i="1"/>
  <c r="BS341" i="1"/>
  <c r="BS340" i="1"/>
  <c r="BR340" i="1"/>
  <c r="BS339" i="1"/>
  <c r="BR339" i="1"/>
  <c r="BS338" i="1"/>
  <c r="BR338" i="1"/>
  <c r="BS337" i="1"/>
  <c r="BS336" i="1"/>
  <c r="BR336" i="1"/>
  <c r="BS335" i="1"/>
  <c r="BR335" i="1"/>
  <c r="BS334" i="1"/>
  <c r="BR334" i="1"/>
  <c r="BS333" i="1"/>
  <c r="BS332" i="1"/>
  <c r="BR332" i="1"/>
  <c r="BS331" i="1"/>
  <c r="BR331" i="1"/>
  <c r="BS330" i="1"/>
  <c r="BR330" i="1"/>
  <c r="BR329" i="1"/>
  <c r="BS328" i="1"/>
  <c r="BR328" i="1"/>
  <c r="BS327" i="1"/>
  <c r="BR327" i="1"/>
  <c r="BS326" i="1"/>
  <c r="BR326" i="1"/>
  <c r="BS325" i="1"/>
  <c r="BR325" i="1"/>
  <c r="BS324" i="1"/>
  <c r="BR324" i="1"/>
  <c r="BS323" i="1"/>
  <c r="BR323" i="1"/>
  <c r="BS322" i="1"/>
  <c r="BR322" i="1"/>
  <c r="BS321" i="1"/>
  <c r="BR321" i="1"/>
  <c r="BS320" i="1"/>
  <c r="BS319" i="1"/>
  <c r="BS318" i="1"/>
  <c r="BR318" i="1"/>
  <c r="BS317" i="1"/>
  <c r="BR317" i="1"/>
  <c r="BS316" i="1"/>
  <c r="BR316" i="1"/>
  <c r="BS315" i="1"/>
  <c r="BR315" i="1"/>
  <c r="BS314" i="1"/>
  <c r="BR314" i="1"/>
  <c r="BR313" i="1"/>
  <c r="BS312" i="1"/>
  <c r="BR312" i="1"/>
  <c r="BS311" i="1"/>
  <c r="BR311" i="1"/>
  <c r="BS310" i="1"/>
  <c r="BR310" i="1"/>
  <c r="BS309" i="1"/>
  <c r="BR309" i="1"/>
  <c r="BS308" i="1"/>
  <c r="BR308" i="1"/>
  <c r="BS307" i="1"/>
  <c r="BR307" i="1"/>
  <c r="BS306" i="1"/>
  <c r="BR306" i="1"/>
  <c r="BS305" i="1"/>
  <c r="BR305" i="1"/>
  <c r="BS304" i="1"/>
  <c r="BS303" i="1"/>
  <c r="BS302" i="1"/>
  <c r="BR302" i="1"/>
  <c r="BS301" i="1"/>
  <c r="BR301" i="1"/>
  <c r="BS300" i="1"/>
  <c r="BR300" i="1"/>
  <c r="BR299" i="1"/>
  <c r="BS298" i="1"/>
  <c r="BR298" i="1"/>
  <c r="BS297" i="1"/>
  <c r="BS296" i="1"/>
  <c r="BS295" i="1"/>
  <c r="BR294" i="1"/>
  <c r="BS294" i="1"/>
  <c r="BS293" i="1"/>
  <c r="BR293" i="1"/>
  <c r="BS292" i="1"/>
  <c r="BR292" i="1"/>
  <c r="BS291" i="1"/>
  <c r="BR291" i="1"/>
  <c r="BS290" i="1"/>
  <c r="BR290" i="1"/>
  <c r="BS289" i="1"/>
  <c r="BR289" i="1"/>
  <c r="BS288" i="1"/>
  <c r="BR288" i="1"/>
  <c r="BS287" i="1"/>
  <c r="BR287" i="1"/>
  <c r="BS286" i="1"/>
  <c r="BS285" i="1"/>
  <c r="BR285" i="1"/>
  <c r="BS284" i="1"/>
  <c r="BR284" i="1"/>
  <c r="BS283" i="1"/>
  <c r="BR283" i="1"/>
  <c r="BS282" i="1"/>
  <c r="BR282" i="1"/>
  <c r="BS281" i="1"/>
  <c r="BR281" i="1"/>
  <c r="BS280" i="1"/>
  <c r="BS279" i="1"/>
  <c r="BS278" i="1"/>
  <c r="BR278" i="1"/>
  <c r="BS277" i="1"/>
  <c r="BR277" i="1"/>
  <c r="BS276" i="1"/>
  <c r="BR276" i="1"/>
  <c r="BS275" i="1"/>
  <c r="BR275" i="1"/>
  <c r="BS274" i="1"/>
  <c r="BR274" i="1"/>
  <c r="BS273" i="1"/>
  <c r="BR273" i="1"/>
  <c r="BS272" i="1"/>
  <c r="BR272" i="1"/>
  <c r="BS271" i="1"/>
  <c r="BS270" i="1"/>
  <c r="BR270" i="1"/>
  <c r="BS269" i="1"/>
  <c r="BR269" i="1"/>
  <c r="BS268" i="1"/>
  <c r="BR268" i="1"/>
  <c r="BS267" i="1"/>
  <c r="BR267" i="1"/>
  <c r="BS266" i="1"/>
  <c r="BR266" i="1"/>
  <c r="BS265" i="1"/>
  <c r="BS264" i="1"/>
  <c r="BR264" i="1"/>
  <c r="BS263" i="1"/>
  <c r="BS262" i="1"/>
  <c r="BR262" i="1"/>
  <c r="BS261" i="1"/>
  <c r="BR261" i="1"/>
  <c r="BS260" i="1"/>
  <c r="BR260" i="1"/>
  <c r="BS259" i="1"/>
  <c r="BR259" i="1"/>
  <c r="BS258" i="1"/>
  <c r="BR258" i="1"/>
  <c r="BS257" i="1"/>
  <c r="BS256" i="1"/>
  <c r="BR256" i="1"/>
  <c r="BS255" i="1"/>
  <c r="BR255" i="1"/>
  <c r="BS254" i="1"/>
  <c r="BR254" i="1"/>
  <c r="BS253" i="1"/>
  <c r="BS252" i="1"/>
  <c r="BR252" i="1"/>
  <c r="BS251" i="1"/>
  <c r="BR251" i="1"/>
  <c r="BS250" i="1"/>
  <c r="BR250" i="1"/>
  <c r="BS249" i="1"/>
  <c r="BS248" i="1"/>
  <c r="BR248" i="1"/>
  <c r="BS247" i="1"/>
  <c r="BR247" i="1"/>
  <c r="BS246" i="1"/>
  <c r="BR246" i="1"/>
  <c r="BS245" i="1"/>
  <c r="BS244" i="1"/>
  <c r="BR244" i="1"/>
  <c r="BS243" i="1"/>
  <c r="BR243" i="1"/>
  <c r="BS242" i="1"/>
  <c r="BR242" i="1"/>
  <c r="BS241" i="1"/>
  <c r="BS240" i="1"/>
  <c r="BR240" i="1"/>
  <c r="BS239" i="1"/>
  <c r="BR239" i="1"/>
  <c r="BS238" i="1"/>
  <c r="BR238" i="1"/>
  <c r="BS237" i="1"/>
  <c r="BR237" i="1"/>
  <c r="BS236" i="1"/>
  <c r="BR236" i="1"/>
  <c r="BS235" i="1"/>
  <c r="BR235" i="1"/>
  <c r="BS234" i="1"/>
  <c r="BS233" i="1"/>
  <c r="BS232" i="1"/>
  <c r="BR232" i="1"/>
  <c r="BS231" i="1"/>
  <c r="BR231" i="1"/>
  <c r="BS230" i="1"/>
  <c r="BR230" i="1"/>
  <c r="BS229" i="1"/>
  <c r="BR229" i="1"/>
  <c r="BS228" i="1"/>
  <c r="BR228" i="1"/>
  <c r="BS227" i="1"/>
  <c r="BR227" i="1"/>
  <c r="BS226" i="1"/>
  <c r="BR226" i="1"/>
  <c r="BS225" i="1"/>
  <c r="BR225" i="1"/>
  <c r="BS224" i="1"/>
  <c r="BR224" i="1"/>
  <c r="BS223" i="1"/>
  <c r="BS222" i="1"/>
  <c r="BR222" i="1"/>
  <c r="BS221" i="1"/>
  <c r="BR221" i="1"/>
  <c r="BS220" i="1"/>
  <c r="BS219" i="1"/>
  <c r="BR219" i="1"/>
  <c r="BS218" i="1"/>
  <c r="BS217" i="1"/>
  <c r="BR217" i="1"/>
  <c r="BS216" i="1"/>
  <c r="BS215" i="1"/>
  <c r="BR215" i="1"/>
  <c r="BS214" i="1"/>
  <c r="BS213" i="1"/>
  <c r="BR213" i="1"/>
  <c r="BS212" i="1"/>
  <c r="BS211" i="1"/>
  <c r="BR211" i="1"/>
  <c r="BS210" i="1"/>
  <c r="BS209" i="1"/>
  <c r="BR209" i="1"/>
  <c r="BS208" i="1"/>
  <c r="BS207" i="1"/>
  <c r="BR207" i="1"/>
  <c r="BS206" i="1"/>
  <c r="BR205" i="1"/>
  <c r="BS205" i="1"/>
  <c r="BS204" i="1"/>
  <c r="BS203" i="1"/>
  <c r="BR203" i="1"/>
  <c r="BS202" i="1"/>
  <c r="BS201" i="1"/>
  <c r="BR201" i="1"/>
  <c r="BS200" i="1"/>
  <c r="BS199" i="1"/>
  <c r="BR199" i="1"/>
  <c r="BS198" i="1"/>
  <c r="BS197" i="1"/>
  <c r="BR197" i="1"/>
  <c r="BS196" i="1"/>
  <c r="BS195" i="1"/>
  <c r="BR195" i="1"/>
  <c r="BS194" i="1"/>
  <c r="BS193" i="1"/>
  <c r="BR193" i="1"/>
  <c r="BS192" i="1"/>
  <c r="BS191" i="1"/>
  <c r="BR191" i="1"/>
  <c r="BS190" i="1"/>
  <c r="BS189" i="1"/>
  <c r="BR189" i="1"/>
  <c r="BS188" i="1"/>
  <c r="BR188" i="1"/>
  <c r="BS187" i="1"/>
  <c r="BR187" i="1"/>
  <c r="BS186" i="1"/>
  <c r="BR186" i="1"/>
  <c r="BS185" i="1"/>
  <c r="BR185" i="1"/>
  <c r="BS184" i="1"/>
  <c r="BR184" i="1"/>
  <c r="BS183" i="1"/>
  <c r="BR183" i="1"/>
  <c r="BS182" i="1"/>
  <c r="BR182" i="1"/>
  <c r="BS181" i="1"/>
  <c r="BR181" i="1"/>
  <c r="BS180" i="1"/>
  <c r="BR180" i="1"/>
  <c r="BS179" i="1"/>
  <c r="BR179" i="1"/>
  <c r="BS178" i="1"/>
  <c r="BR178" i="1"/>
  <c r="BS177" i="1"/>
  <c r="BR177" i="1"/>
  <c r="BS176" i="1"/>
  <c r="BR176" i="1"/>
  <c r="BS175" i="1"/>
  <c r="BR175" i="1"/>
  <c r="BS174" i="1"/>
  <c r="BR174" i="1"/>
  <c r="BS173" i="1"/>
  <c r="BR173" i="1"/>
  <c r="BS172" i="1"/>
  <c r="BS171" i="1"/>
  <c r="BR171" i="1"/>
  <c r="BS170" i="1"/>
  <c r="BR170" i="1"/>
  <c r="BS169" i="1"/>
  <c r="BR169" i="1"/>
  <c r="BS168" i="1"/>
  <c r="BR168" i="1"/>
  <c r="BS167" i="1"/>
  <c r="BR167" i="1"/>
  <c r="BS166" i="1"/>
  <c r="BS165" i="1"/>
  <c r="BS164" i="1"/>
  <c r="BR164" i="1"/>
  <c r="BS163" i="1"/>
  <c r="BR163" i="1"/>
  <c r="BS162" i="1"/>
  <c r="BR162" i="1"/>
  <c r="BS161" i="1"/>
  <c r="BS160" i="1"/>
  <c r="BR160" i="1"/>
  <c r="BS159" i="1"/>
  <c r="BR159" i="1"/>
  <c r="BS158" i="1"/>
  <c r="BR158" i="1"/>
  <c r="BS157" i="1"/>
  <c r="BS156" i="1"/>
  <c r="BR156" i="1"/>
  <c r="BS155" i="1"/>
  <c r="BR155" i="1"/>
  <c r="BS154" i="1"/>
  <c r="BR154" i="1"/>
  <c r="BS153" i="1"/>
  <c r="BS152" i="1"/>
  <c r="BR152" i="1"/>
  <c r="BS151" i="1"/>
  <c r="BR151" i="1"/>
  <c r="BS150" i="1"/>
  <c r="BR150" i="1"/>
  <c r="BS149" i="1"/>
  <c r="BS148" i="1"/>
  <c r="BR148" i="1"/>
  <c r="BS147" i="1"/>
  <c r="BR147" i="1"/>
  <c r="BS146" i="1"/>
  <c r="BR146" i="1"/>
  <c r="BS145" i="1"/>
  <c r="BS144" i="1"/>
  <c r="BR144" i="1"/>
  <c r="BS143" i="1"/>
  <c r="BR143" i="1"/>
  <c r="BS142" i="1"/>
  <c r="BR142" i="1"/>
  <c r="BS141" i="1"/>
  <c r="BS140" i="1"/>
  <c r="BR140" i="1"/>
  <c r="BS139" i="1"/>
  <c r="BR139" i="1"/>
  <c r="BS138" i="1"/>
  <c r="BR138" i="1"/>
  <c r="BS137" i="1"/>
  <c r="BS136" i="1"/>
  <c r="BR136" i="1"/>
  <c r="BS135" i="1"/>
  <c r="BR135" i="1"/>
  <c r="BS134" i="1"/>
  <c r="BR134" i="1"/>
  <c r="BS133" i="1"/>
  <c r="BS132" i="1"/>
  <c r="BR132" i="1"/>
  <c r="BS131" i="1"/>
  <c r="BR131" i="1"/>
  <c r="BS130" i="1"/>
  <c r="BR130" i="1"/>
  <c r="BS129" i="1"/>
  <c r="BS128" i="1"/>
  <c r="BR128" i="1"/>
  <c r="BS127" i="1"/>
  <c r="BR127" i="1"/>
  <c r="BS126" i="1"/>
  <c r="BR126" i="1"/>
  <c r="BS125" i="1"/>
  <c r="BS124" i="1"/>
  <c r="BR124" i="1"/>
  <c r="BS123" i="1"/>
  <c r="BR123" i="1"/>
  <c r="BS122" i="1"/>
  <c r="BR122" i="1"/>
  <c r="BS121" i="1"/>
  <c r="BS120" i="1"/>
  <c r="BR120" i="1"/>
  <c r="BS119" i="1"/>
  <c r="BR119" i="1"/>
  <c r="BS118" i="1"/>
  <c r="BR118" i="1"/>
  <c r="BS117" i="1"/>
  <c r="BR117" i="1"/>
  <c r="BS116" i="1"/>
  <c r="BR116" i="1"/>
  <c r="BS115" i="1"/>
  <c r="BR115" i="1"/>
  <c r="BS114" i="1"/>
  <c r="BR114" i="1"/>
  <c r="BS113" i="1"/>
  <c r="BR113" i="1"/>
  <c r="BS112" i="1"/>
  <c r="BR112" i="1"/>
  <c r="BS111" i="1"/>
  <c r="BS110" i="1"/>
  <c r="BR110" i="1"/>
  <c r="BS109" i="1"/>
  <c r="BR109" i="1"/>
  <c r="BS108" i="1"/>
  <c r="BR108" i="1"/>
  <c r="BS107" i="1"/>
  <c r="BS106" i="1"/>
  <c r="BR106" i="1"/>
  <c r="BS105" i="1"/>
  <c r="BR105" i="1"/>
  <c r="BS104" i="1"/>
  <c r="BR104" i="1"/>
  <c r="BS103" i="1"/>
  <c r="BR103" i="1"/>
  <c r="BS102" i="1"/>
  <c r="BR102" i="1"/>
  <c r="BS101" i="1"/>
  <c r="BR101" i="1"/>
  <c r="BS100" i="1"/>
  <c r="BR100" i="1"/>
  <c r="BS99" i="1"/>
  <c r="BR99" i="1"/>
  <c r="BS98" i="1"/>
  <c r="BR98" i="1"/>
  <c r="BS97" i="1"/>
  <c r="BR97" i="1"/>
  <c r="BS96" i="1"/>
  <c r="BR96" i="1"/>
  <c r="BS95" i="1"/>
  <c r="BS94" i="1"/>
  <c r="BS93" i="1"/>
  <c r="BR93" i="1"/>
  <c r="BS92" i="1"/>
  <c r="BR92" i="1"/>
  <c r="BS91" i="1"/>
  <c r="BR91" i="1"/>
  <c r="BS90" i="1"/>
  <c r="BR90" i="1"/>
  <c r="BS89" i="1"/>
  <c r="BR89" i="1"/>
  <c r="BS88" i="1"/>
  <c r="BS87" i="1"/>
  <c r="BR87" i="1"/>
  <c r="BS86" i="1"/>
  <c r="BR86" i="1"/>
  <c r="BS85" i="1"/>
  <c r="BR85" i="1"/>
  <c r="BS84" i="1"/>
  <c r="BS83" i="1"/>
  <c r="BR83" i="1"/>
  <c r="BS82" i="1"/>
  <c r="BR82" i="1"/>
  <c r="BS81" i="1"/>
  <c r="BR81" i="1"/>
  <c r="BS80" i="1"/>
  <c r="BR80" i="1"/>
  <c r="BS79" i="1"/>
  <c r="BR79" i="1"/>
  <c r="BS78" i="1"/>
  <c r="BR78" i="1"/>
  <c r="BS77" i="1"/>
  <c r="BR77" i="1"/>
  <c r="BS76" i="1"/>
  <c r="BR76" i="1"/>
  <c r="BS75" i="1"/>
  <c r="BR75" i="1"/>
  <c r="BS74" i="1"/>
  <c r="BR74" i="1"/>
  <c r="BS73" i="1"/>
  <c r="BR73" i="1"/>
  <c r="BS72" i="1"/>
  <c r="BR72" i="1"/>
  <c r="BS71" i="1"/>
  <c r="BS70" i="1"/>
  <c r="BR70" i="1"/>
  <c r="BS69" i="1"/>
  <c r="BR69" i="1"/>
  <c r="BS68" i="1"/>
  <c r="BR68" i="1"/>
  <c r="BS67" i="1"/>
  <c r="BR67" i="1"/>
  <c r="BS66" i="1"/>
  <c r="BR66" i="1"/>
  <c r="BS65" i="1"/>
  <c r="BR65" i="1"/>
  <c r="BS64" i="1"/>
  <c r="BR64" i="1"/>
  <c r="BS63" i="1"/>
  <c r="BR63" i="1"/>
  <c r="BS62" i="1"/>
  <c r="BR62" i="1"/>
  <c r="BS61" i="1"/>
  <c r="BR61" i="1"/>
  <c r="BS60" i="1"/>
  <c r="BR60" i="1"/>
  <c r="BS59" i="1"/>
  <c r="BR59" i="1"/>
  <c r="BS58" i="1"/>
  <c r="BR58" i="1"/>
  <c r="BS57" i="1"/>
  <c r="BR57" i="1"/>
  <c r="BS56" i="1"/>
  <c r="BR56" i="1"/>
  <c r="BS55" i="1"/>
  <c r="BR55" i="1"/>
  <c r="BS54" i="1"/>
  <c r="BS53" i="1"/>
  <c r="BS52" i="1"/>
  <c r="BR52" i="1"/>
  <c r="BR51" i="1"/>
  <c r="BS51" i="1"/>
  <c r="BS50" i="1"/>
  <c r="BR50" i="1"/>
  <c r="BS49" i="1"/>
  <c r="BR49" i="1"/>
  <c r="BS48" i="1"/>
  <c r="BR48" i="1"/>
  <c r="BS47" i="1"/>
  <c r="BR47" i="1"/>
  <c r="BS46" i="1"/>
  <c r="BR46" i="1"/>
  <c r="BS45" i="1"/>
  <c r="BR45" i="1"/>
  <c r="BS44" i="1"/>
  <c r="BR44" i="1"/>
  <c r="BS43" i="1"/>
  <c r="BR43" i="1"/>
  <c r="BS42" i="1"/>
  <c r="BR42" i="1"/>
  <c r="BS41" i="1"/>
  <c r="BR41" i="1"/>
  <c r="BS40" i="1"/>
  <c r="BR40" i="1"/>
  <c r="BS39" i="1"/>
  <c r="BS38" i="1"/>
  <c r="BS37" i="1"/>
  <c r="BR37" i="1"/>
  <c r="BS36" i="1"/>
  <c r="BR36" i="1"/>
  <c r="BS35" i="1"/>
  <c r="BR35" i="1"/>
  <c r="BS34" i="1"/>
  <c r="BR34" i="1"/>
  <c r="BS33" i="1"/>
  <c r="BR33" i="1"/>
  <c r="BS32" i="1"/>
  <c r="BR32" i="1"/>
  <c r="BS31" i="1"/>
  <c r="BS30" i="1"/>
  <c r="BR30" i="1"/>
  <c r="BS29" i="1"/>
  <c r="BR29" i="1"/>
  <c r="BS28" i="1"/>
  <c r="BR28" i="1"/>
  <c r="BS27" i="1"/>
  <c r="BR27" i="1"/>
  <c r="BS26" i="1"/>
  <c r="BR26" i="1"/>
  <c r="BS25" i="1"/>
  <c r="BR25" i="1"/>
  <c r="BS24" i="1"/>
  <c r="BR24" i="1"/>
  <c r="BS23" i="1"/>
  <c r="BR23" i="1"/>
  <c r="BS22" i="1"/>
  <c r="BR22" i="1"/>
  <c r="BS21" i="1"/>
  <c r="BR21" i="1"/>
  <c r="BS20" i="1"/>
  <c r="BR20" i="1"/>
  <c r="BS19" i="1"/>
  <c r="BR19" i="1"/>
  <c r="BS18" i="1"/>
  <c r="BR18" i="1"/>
  <c r="BS17" i="1"/>
  <c r="BR16" i="1"/>
  <c r="BR15" i="1"/>
  <c r="BS15" i="1"/>
  <c r="BS14" i="1"/>
  <c r="BR14" i="1"/>
  <c r="BR13" i="1"/>
  <c r="BS13" i="1"/>
  <c r="BR12" i="1"/>
  <c r="BS12" i="1"/>
  <c r="BR11" i="1"/>
  <c r="BS11" i="1"/>
  <c r="BR10" i="1"/>
  <c r="BS10" i="1"/>
  <c r="BR9" i="1"/>
  <c r="BS9" i="1"/>
  <c r="BS509" i="1"/>
  <c r="D63" i="7" a="1"/>
  <c r="D63" i="7" s="1"/>
  <c r="C63" i="7" a="1"/>
  <c r="C63" i="7" s="1"/>
  <c r="D62" i="7" a="1"/>
  <c r="D62" i="7" s="1"/>
  <c r="C62" i="7" a="1"/>
  <c r="C62" i="7" s="1"/>
  <c r="D61" i="7" a="1"/>
  <c r="D61" i="7" s="1"/>
  <c r="C61" i="7" a="1"/>
  <c r="C61" i="7" s="1"/>
  <c r="D60" i="7" a="1"/>
  <c r="D60" i="7" s="1"/>
  <c r="C60" i="7" a="1"/>
  <c r="C60" i="7" s="1"/>
  <c r="DT8" i="1" l="1"/>
  <c r="DS8" i="1"/>
  <c r="DR8" i="1"/>
  <c r="DQ8" i="1"/>
  <c r="DP8" i="1"/>
  <c r="DO8" i="1"/>
  <c r="DN8" i="1"/>
  <c r="DM8" i="1"/>
  <c r="DL8" i="1"/>
  <c r="DK8" i="1"/>
  <c r="K10" i="7"/>
  <c r="K9" i="7"/>
  <c r="I10" i="7"/>
  <c r="I9" i="7"/>
  <c r="G10" i="7"/>
  <c r="G9" i="7"/>
  <c r="E10" i="7"/>
  <c r="E9" i="7"/>
  <c r="C10" i="7"/>
  <c r="C9" i="7"/>
  <c r="K504" i="10"/>
  <c r="K503" i="10"/>
  <c r="K502" i="10"/>
  <c r="K501" i="10"/>
  <c r="K500" i="10"/>
  <c r="K39" i="10"/>
  <c r="K38" i="10"/>
  <c r="K37" i="10"/>
  <c r="K36" i="10"/>
  <c r="K35" i="10"/>
  <c r="K34" i="10"/>
  <c r="K33" i="10"/>
  <c r="K32" i="10"/>
  <c r="K31" i="10"/>
  <c r="K30" i="10"/>
  <c r="K29" i="10"/>
  <c r="K28" i="10"/>
  <c r="K27" i="10"/>
  <c r="K26" i="10"/>
  <c r="K25" i="10"/>
  <c r="K24" i="10"/>
  <c r="K23" i="10"/>
  <c r="K22" i="10"/>
  <c r="K21" i="10"/>
  <c r="K20" i="10"/>
  <c r="K9" i="10"/>
  <c r="K8" i="10"/>
  <c r="K7" i="10"/>
  <c r="K6" i="10"/>
  <c r="K5" i="10"/>
  <c r="E59" i="7" a="1"/>
  <c r="E59" i="7" s="1"/>
  <c r="E58" i="7" a="1"/>
  <c r="E58" i="7" s="1"/>
  <c r="E57" i="7" a="1"/>
  <c r="E57" i="7" s="1"/>
  <c r="E56" i="7" a="1"/>
  <c r="E56" i="7" s="1"/>
  <c r="O91" i="7"/>
  <c r="L91" i="7"/>
  <c r="I91" i="7"/>
  <c r="F91" i="7"/>
  <c r="C91" i="7"/>
  <c r="DI8" i="1"/>
  <c r="DJ8" i="1"/>
  <c r="H66" i="7" a="1"/>
  <c r="H66" i="7" s="1"/>
  <c r="D102" i="7"/>
  <c r="A8" i="1"/>
  <c r="CU8" i="1" s="1"/>
  <c r="BI5" i="1"/>
  <c r="K7" i="7" s="1"/>
  <c r="A504" i="10"/>
  <c r="A39" i="10"/>
  <c r="A34" i="10"/>
  <c r="A29" i="10"/>
  <c r="A24" i="10"/>
  <c r="A8" i="10"/>
  <c r="M5" i="1"/>
  <c r="C7" i="7" s="1"/>
  <c r="Y5" i="1"/>
  <c r="F7" i="7" s="1"/>
  <c r="AK5" i="1"/>
  <c r="X5" i="9" s="1"/>
  <c r="AW5" i="1"/>
  <c r="I7" i="7" s="1"/>
  <c r="C25" i="7"/>
  <c r="L6" i="1"/>
  <c r="F2" i="1" a="1"/>
  <c r="F2" i="1" s="1"/>
  <c r="E2" i="1" a="1"/>
  <c r="E2" i="1" s="1"/>
  <c r="D2" i="1" a="1"/>
  <c r="D2" i="1" s="1"/>
  <c r="C2" i="1" a="1"/>
  <c r="C2" i="1" s="1"/>
  <c r="B2" i="1" a="1"/>
  <c r="B2" i="1" s="1"/>
  <c r="A3" i="9"/>
  <c r="Q3" i="9" s="1"/>
  <c r="M3" i="10"/>
  <c r="M2" i="10" s="1"/>
  <c r="F5" i="1"/>
  <c r="F6" i="9" s="1"/>
  <c r="E5" i="1"/>
  <c r="E6" i="9" s="1"/>
  <c r="D5" i="1"/>
  <c r="D6" i="9" s="1"/>
  <c r="C5" i="1"/>
  <c r="F5" i="8" s="1"/>
  <c r="B5" i="1"/>
  <c r="B6" i="9" s="1"/>
  <c r="A503" i="10"/>
  <c r="A502" i="10"/>
  <c r="A501" i="10"/>
  <c r="A500" i="10"/>
  <c r="A38" i="10"/>
  <c r="A37" i="10"/>
  <c r="A36" i="10"/>
  <c r="A35" i="10"/>
  <c r="A33" i="10"/>
  <c r="A32" i="10"/>
  <c r="A31" i="10"/>
  <c r="A30" i="10"/>
  <c r="L2" i="10"/>
  <c r="A4" i="10"/>
  <c r="A7" i="10"/>
  <c r="A9" i="10"/>
  <c r="A20" i="10"/>
  <c r="A21" i="10"/>
  <c r="A22" i="10"/>
  <c r="A23" i="10"/>
  <c r="A25" i="10"/>
  <c r="A26" i="10"/>
  <c r="A27" i="10"/>
  <c r="A28" i="10"/>
  <c r="A6" i="10"/>
  <c r="A5" i="10"/>
  <c r="Z4" i="10"/>
  <c r="AA4" i="10"/>
  <c r="AB4" i="10"/>
  <c r="AC4" i="10"/>
  <c r="AD4" i="10"/>
  <c r="AE4" i="10"/>
  <c r="A3" i="8"/>
  <c r="L5" i="9"/>
  <c r="I6" i="9"/>
  <c r="J6" i="9"/>
  <c r="K6" i="9"/>
  <c r="I18" i="7"/>
  <c r="B33" i="7"/>
  <c r="C33" i="7"/>
  <c r="B36" i="7"/>
  <c r="C36" i="7"/>
  <c r="C44" i="7" a="1"/>
  <c r="C44" i="7" s="1"/>
  <c r="D44" i="7" a="1"/>
  <c r="D44" i="7" s="1"/>
  <c r="E44" i="7" a="1"/>
  <c r="E44" i="7" s="1"/>
  <c r="C45" i="7" a="1"/>
  <c r="C45" i="7" s="1"/>
  <c r="D45" i="7" a="1"/>
  <c r="D45" i="7" s="1"/>
  <c r="E45" i="7" a="1"/>
  <c r="E45" i="7" s="1"/>
  <c r="C46" i="7" a="1"/>
  <c r="C46" i="7" s="1"/>
  <c r="D46" i="7" a="1"/>
  <c r="D46" i="7" s="1"/>
  <c r="E46" i="7" a="1"/>
  <c r="E46" i="7" s="1"/>
  <c r="C47" i="7" a="1"/>
  <c r="C47" i="7" s="1"/>
  <c r="D47" i="7" a="1"/>
  <c r="D47" i="7" s="1"/>
  <c r="E47" i="7" a="1"/>
  <c r="E47" i="7" s="1"/>
  <c r="C48" i="7" a="1"/>
  <c r="C48" i="7" s="1"/>
  <c r="D48" i="7" a="1"/>
  <c r="D48" i="7" s="1"/>
  <c r="E48" i="7" a="1"/>
  <c r="E48" i="7" s="1"/>
  <c r="C49" i="7" a="1"/>
  <c r="C49" i="7" s="1"/>
  <c r="D49" i="7" a="1"/>
  <c r="D49" i="7" s="1"/>
  <c r="E49" i="7" a="1"/>
  <c r="E49" i="7" s="1"/>
  <c r="C50" i="7" a="1"/>
  <c r="C50" i="7" s="1"/>
  <c r="D50" i="7" a="1"/>
  <c r="D50" i="7" s="1"/>
  <c r="E50" i="7" a="1"/>
  <c r="E50" i="7" s="1"/>
  <c r="C51" i="7" a="1"/>
  <c r="C51" i="7" s="1"/>
  <c r="D51" i="7" a="1"/>
  <c r="D51" i="7" s="1"/>
  <c r="E51" i="7" a="1"/>
  <c r="E51" i="7" s="1"/>
  <c r="C52" i="7" a="1"/>
  <c r="C52" i="7" s="1"/>
  <c r="D52" i="7" a="1"/>
  <c r="D52" i="7" s="1"/>
  <c r="E52" i="7" a="1"/>
  <c r="E52" i="7" s="1"/>
  <c r="C53" i="7" a="1"/>
  <c r="C53" i="7" s="1"/>
  <c r="D53" i="7" a="1"/>
  <c r="D53" i="7" s="1"/>
  <c r="E53" i="7" a="1"/>
  <c r="E53" i="7" s="1"/>
  <c r="C54" i="7" a="1"/>
  <c r="C54" i="7" s="1"/>
  <c r="D54" i="7" a="1"/>
  <c r="D54" i="7" s="1"/>
  <c r="E54" i="7" a="1"/>
  <c r="E54" i="7" s="1"/>
  <c r="C55" i="7" a="1"/>
  <c r="C55" i="7" s="1"/>
  <c r="D55" i="7" a="1"/>
  <c r="D55" i="7" s="1"/>
  <c r="E55" i="7" a="1"/>
  <c r="E55" i="7" s="1"/>
  <c r="C56" i="7" a="1"/>
  <c r="C56" i="7" s="1"/>
  <c r="D56" i="7" a="1"/>
  <c r="D56" i="7" s="1"/>
  <c r="C57" i="7" a="1"/>
  <c r="C57" i="7" s="1"/>
  <c r="D57" i="7" a="1"/>
  <c r="D57" i="7" s="1"/>
  <c r="C58" i="7" a="1"/>
  <c r="C58" i="7" s="1"/>
  <c r="D58" i="7" a="1"/>
  <c r="D58" i="7" s="1"/>
  <c r="C59" i="7" a="1"/>
  <c r="C59" i="7" s="1"/>
  <c r="D59" i="7" a="1"/>
  <c r="D59" i="7" s="1"/>
  <c r="C71" i="7" a="1"/>
  <c r="C71" i="7" s="1"/>
  <c r="D71" i="7" a="1"/>
  <c r="D71" i="7" s="1"/>
  <c r="BT8" i="1" a="1"/>
  <c r="BT8" i="1" s="1"/>
  <c r="D72" i="7" a="1"/>
  <c r="D72" i="7" s="1"/>
  <c r="BV8" i="1"/>
  <c r="D73" i="7" a="1"/>
  <c r="D73" i="7" s="1"/>
  <c r="C74" i="7" a="1"/>
  <c r="C74" i="7" s="1"/>
  <c r="C75" i="7" a="1"/>
  <c r="C75" i="7" s="1"/>
  <c r="CC8" i="1" a="1"/>
  <c r="CC8" i="1" s="1"/>
  <c r="CI8" i="1" s="1" a="1"/>
  <c r="CI8" i="1" s="1"/>
  <c r="D76" i="7" a="1"/>
  <c r="D76" i="7" s="1"/>
  <c r="CE8" i="1"/>
  <c r="CJ8" i="1" s="1" a="1"/>
  <c r="CJ8" i="1" s="1"/>
  <c r="D77" i="7" a="1"/>
  <c r="D77" i="7" s="1"/>
  <c r="C78" i="7" a="1"/>
  <c r="C78" i="7" s="1"/>
  <c r="BY6" i="1"/>
  <c r="BZ6" i="1"/>
  <c r="CG6" i="1"/>
  <c r="CH6" i="1"/>
  <c r="CL6" i="1"/>
  <c r="BY8" i="1"/>
  <c r="BZ8" i="1"/>
  <c r="CG8" i="1" a="1"/>
  <c r="CG8" i="1" s="1"/>
  <c r="CH8" i="1" a="1"/>
  <c r="CH8" i="1" s="1"/>
  <c r="CL8" i="1" a="1"/>
  <c r="CL8" i="1" s="1"/>
  <c r="G5" i="8"/>
  <c r="AB3" i="9"/>
  <c r="C40" i="7" a="1"/>
  <c r="C40" i="7" s="1"/>
  <c r="C41" i="7" s="1" a="1"/>
  <c r="C41" i="7" s="1"/>
  <c r="J5" i="10"/>
  <c r="I5" i="10" s="1"/>
  <c r="J6" i="10"/>
  <c r="I6" i="10" s="1"/>
  <c r="J9" i="10"/>
  <c r="I9" i="10" s="1"/>
  <c r="J20" i="10"/>
  <c r="I20" i="10" s="1"/>
  <c r="J21" i="10"/>
  <c r="I21" i="10" s="1"/>
  <c r="J22" i="10"/>
  <c r="I22" i="10" s="1"/>
  <c r="J23" i="10"/>
  <c r="I23" i="10" s="1"/>
  <c r="J24" i="10"/>
  <c r="I24" i="10" s="1"/>
  <c r="J25" i="10"/>
  <c r="I25" i="10" s="1"/>
  <c r="J26" i="10"/>
  <c r="I26" i="10" s="1"/>
  <c r="J27" i="10"/>
  <c r="I27" i="10" s="1"/>
  <c r="J28" i="10"/>
  <c r="I28" i="10" s="1"/>
  <c r="J29" i="10"/>
  <c r="I29" i="10" s="1"/>
  <c r="J30" i="10"/>
  <c r="I30" i="10" s="1"/>
  <c r="J31" i="10"/>
  <c r="I31" i="10" s="1"/>
  <c r="J32" i="10"/>
  <c r="I32" i="10" s="1"/>
  <c r="J33" i="10"/>
  <c r="I33" i="10" s="1"/>
  <c r="J34" i="10"/>
  <c r="I34" i="10" s="1"/>
  <c r="J35" i="10"/>
  <c r="I35" i="10" s="1"/>
  <c r="J36" i="10"/>
  <c r="I36" i="10" s="1"/>
  <c r="J37" i="10"/>
  <c r="I37" i="10" s="1"/>
  <c r="J38" i="10"/>
  <c r="I38" i="10" s="1"/>
  <c r="J39" i="10"/>
  <c r="I39" i="10" s="1"/>
  <c r="J500" i="10"/>
  <c r="I500" i="10" s="1"/>
  <c r="J501" i="10"/>
  <c r="I501" i="10" s="1"/>
  <c r="J502" i="10"/>
  <c r="I502" i="10" s="1"/>
  <c r="J503" i="10"/>
  <c r="I503" i="10" s="1"/>
  <c r="J504" i="10"/>
  <c r="I504" i="10" s="1"/>
  <c r="AB2" i="9"/>
  <c r="AB4" i="9" s="1"/>
  <c r="V3" i="9"/>
  <c r="AI2" i="9"/>
  <c r="AI4" i="9" s="1"/>
  <c r="H7" i="7"/>
  <c r="AC5" i="9"/>
  <c r="G7" i="7"/>
  <c r="E7" i="7"/>
  <c r="N5" i="9"/>
  <c r="D7" i="7"/>
  <c r="AH5" i="9"/>
  <c r="H68" i="7"/>
  <c r="H65" i="7" a="1"/>
  <c r="H65" i="7" s="1"/>
  <c r="H67" i="7"/>
  <c r="I5" i="8" l="1"/>
  <c r="E5" i="8"/>
  <c r="P3" i="9"/>
  <c r="AE3" i="9"/>
  <c r="S5" i="9"/>
  <c r="C6" i="9"/>
  <c r="H5" i="8"/>
  <c r="N3" i="10"/>
  <c r="N2" i="10" s="1"/>
  <c r="W3" i="9"/>
  <c r="J7" i="7"/>
  <c r="AJ3" i="9"/>
  <c r="AF2" i="9"/>
  <c r="AF4" i="9" s="1"/>
  <c r="AE2" i="9"/>
  <c r="AE4" i="9" s="1"/>
  <c r="Q2" i="9"/>
  <c r="Q4" i="9" s="1"/>
  <c r="P2" i="9"/>
  <c r="P4" i="9" s="1"/>
  <c r="AF4" i="10"/>
  <c r="AJ2" i="9"/>
  <c r="AJ4" i="9" s="1"/>
  <c r="W2" i="9"/>
  <c r="W4" i="9" s="1"/>
  <c r="U3" i="9"/>
  <c r="Z2" i="9"/>
  <c r="Z4" i="9" s="1"/>
  <c r="AI3" i="9"/>
  <c r="AA3" i="9"/>
  <c r="U2" i="9"/>
  <c r="U4" i="9" s="1"/>
  <c r="AG2" i="9"/>
  <c r="AG4" i="9" s="1"/>
  <c r="O3" i="10"/>
  <c r="O2" i="10" s="1"/>
  <c r="Z3" i="9"/>
  <c r="R3" i="9"/>
  <c r="AF3" i="9"/>
  <c r="V2" i="9"/>
  <c r="V4" i="9" s="1"/>
  <c r="AG3" i="9"/>
  <c r="AA2" i="9"/>
  <c r="AA4" i="9" s="1"/>
  <c r="R2" i="9"/>
  <c r="R4" i="9" s="1"/>
  <c r="C72" i="7" a="1"/>
  <c r="C72" i="7" s="1"/>
  <c r="DA8" i="1" a="1"/>
  <c r="DA8" i="1" s="1"/>
  <c r="BP8" i="1" s="1"/>
  <c r="E68" i="7"/>
  <c r="G65" i="7" a="1"/>
  <c r="G65" i="7" s="1"/>
  <c r="D68" i="7"/>
  <c r="C73" i="7" a="1"/>
  <c r="C73" i="7" s="1"/>
  <c r="V2" i="1" a="1"/>
  <c r="V2" i="1" s="1"/>
  <c r="CP8" i="1" a="1"/>
  <c r="CP8" i="1" s="1"/>
  <c r="S2" i="1" a="1"/>
  <c r="S2" i="1" s="1"/>
  <c r="CY8" i="1" a="1"/>
  <c r="CY8" i="1" s="1"/>
  <c r="AU8" i="1" s="1"/>
  <c r="CQ8" i="1"/>
  <c r="BB2" i="1" a="1"/>
  <c r="BB2" i="1" s="1"/>
  <c r="BB3" i="1" s="1"/>
  <c r="BF2" i="1" a="1"/>
  <c r="BF2" i="1" s="1"/>
  <c r="DF8" i="1" a="1"/>
  <c r="DF8" i="1" s="1"/>
  <c r="BQ8" i="1" s="1"/>
  <c r="AZ2" i="1" a="1"/>
  <c r="AZ2" i="1" s="1"/>
  <c r="AN2" i="1" a="1"/>
  <c r="AN2" i="1" s="1"/>
  <c r="AM2" i="1" a="1"/>
  <c r="AM2" i="1" s="1"/>
  <c r="AM3" i="1" s="1"/>
  <c r="P3" i="10"/>
  <c r="E67" i="7"/>
  <c r="P2" i="1" a="1"/>
  <c r="P2" i="1" s="1"/>
  <c r="CO8" i="1" a="1"/>
  <c r="CO8" i="1" s="1"/>
  <c r="AD2" i="1" a="1"/>
  <c r="AD2" i="1" s="1"/>
  <c r="AD3" i="1" s="1"/>
  <c r="CZ8" i="1" a="1"/>
  <c r="CZ8" i="1" s="1"/>
  <c r="BG8" i="1" s="1"/>
  <c r="AY2" i="1" a="1"/>
  <c r="AY2" i="1" s="1"/>
  <c r="AY3" i="1" s="1"/>
  <c r="I3" i="8"/>
  <c r="F3" i="9"/>
  <c r="BC2" i="1" a="1"/>
  <c r="BC2" i="1" s="1"/>
  <c r="DD8" i="1" a="1"/>
  <c r="DD8" i="1" s="1"/>
  <c r="AV8" i="1" s="1"/>
  <c r="BM2" i="1" a="1"/>
  <c r="BM2" i="1" s="1"/>
  <c r="BM3" i="1" s="1"/>
  <c r="BJ2" i="1" a="1"/>
  <c r="BJ2" i="1" s="1"/>
  <c r="BJ3" i="1" s="1"/>
  <c r="BN2" i="1" a="1"/>
  <c r="BN2" i="1" s="1"/>
  <c r="AS2" i="1" a="1"/>
  <c r="AS2" i="1" s="1"/>
  <c r="AS3" i="1" s="1"/>
  <c r="D67" i="7"/>
  <c r="AE2" i="1" a="1"/>
  <c r="AE2" i="1" s="1"/>
  <c r="DC8" i="1" a="1"/>
  <c r="DC8" i="1" s="1"/>
  <c r="AJ8" i="1" s="1"/>
  <c r="CR8" i="1"/>
  <c r="DB8" i="1" a="1"/>
  <c r="DB8" i="1" s="1"/>
  <c r="CW8" i="1" a="1"/>
  <c r="CW8" i="1" s="1"/>
  <c r="AT2" i="1" a="1"/>
  <c r="AT2" i="1" s="1"/>
  <c r="AG2" i="1" a="1"/>
  <c r="AG2" i="1" s="1"/>
  <c r="AG3" i="1" s="1"/>
  <c r="AP2" i="1" a="1"/>
  <c r="AP2" i="1" s="1"/>
  <c r="AP3" i="1" s="1"/>
  <c r="AQ2" i="1" a="1"/>
  <c r="AQ2" i="1" s="1"/>
  <c r="BK2" i="1" a="1"/>
  <c r="BK2" i="1" s="1"/>
  <c r="AB2" i="1" a="1"/>
  <c r="AB2" i="1" s="1"/>
  <c r="AA2" i="1" a="1"/>
  <c r="AA2" i="1" s="1"/>
  <c r="AA3" i="1" s="1"/>
  <c r="AH2" i="1" a="1"/>
  <c r="AH2" i="1" s="1"/>
  <c r="CN8" i="1" a="1"/>
  <c r="CN8" i="1" s="1"/>
  <c r="R2" i="1" a="1"/>
  <c r="R2" i="1" s="1"/>
  <c r="R3" i="1" s="1"/>
  <c r="DE8" i="1" a="1"/>
  <c r="DE8" i="1" s="1"/>
  <c r="BH8" i="1" s="1"/>
  <c r="U2" i="1" a="1"/>
  <c r="U2" i="1" s="1"/>
  <c r="U3" i="1" s="1"/>
  <c r="CX8" i="1" a="1"/>
  <c r="CX8" i="1" s="1"/>
  <c r="AI8" i="1" s="1"/>
  <c r="O2" i="1" a="1"/>
  <c r="O2" i="1" s="1"/>
  <c r="O3" i="1" s="1"/>
  <c r="BE2" i="1" a="1"/>
  <c r="BE2" i="1" s="1"/>
  <c r="BE3" i="1" s="1"/>
  <c r="F68" i="7"/>
  <c r="E65" i="7" a="1"/>
  <c r="E65" i="7" s="1"/>
  <c r="C77" i="7" a="1"/>
  <c r="C77" i="7" s="1"/>
  <c r="G68" i="7"/>
  <c r="F66" i="7"/>
  <c r="D66" i="7"/>
  <c r="F65" i="7" a="1"/>
  <c r="F65" i="7" s="1"/>
  <c r="E66" i="7"/>
  <c r="D65" i="7" a="1"/>
  <c r="D65" i="7" s="1"/>
  <c r="C76" i="7" a="1"/>
  <c r="C76" i="7" s="1"/>
  <c r="G66" i="7"/>
  <c r="F67" i="7"/>
  <c r="G67" i="7"/>
  <c r="DH8" i="1" l="1"/>
  <c r="DG8" i="1"/>
  <c r="X8" i="1"/>
  <c r="W8" i="1"/>
  <c r="C65" i="7" a="1"/>
  <c r="C65" i="7" s="1"/>
  <c r="CR7" i="1"/>
  <c r="CR6" i="1"/>
  <c r="CS8" i="1"/>
  <c r="C67" i="7"/>
  <c r="P2" i="10"/>
  <c r="Q3" i="10"/>
  <c r="CO7" i="1"/>
  <c r="CP6" i="1"/>
  <c r="C66" i="7"/>
  <c r="CQ6" i="1"/>
  <c r="CQ7" i="1"/>
  <c r="CN6" i="1"/>
  <c r="CN7" i="1"/>
  <c r="CP7" i="1"/>
  <c r="CO6" i="1"/>
  <c r="BR8" i="1" l="1"/>
  <c r="BS8" i="1"/>
  <c r="Q2" i="10"/>
  <c r="R3" i="10"/>
  <c r="CS6" i="1"/>
  <c r="R2" i="10" l="1"/>
  <c r="S3" i="10"/>
  <c r="T3" i="10" l="1"/>
  <c r="S2" i="10"/>
  <c r="T2" i="10" l="1"/>
  <c r="U3" i="10"/>
  <c r="U2" i="10" l="1"/>
  <c r="V3" i="10"/>
  <c r="W3" i="10" l="1"/>
  <c r="V2" i="10"/>
  <c r="X3" i="10" l="1"/>
  <c r="W2" i="10"/>
  <c r="X2" i="10" l="1"/>
  <c r="Y3" i="10"/>
  <c r="Z3" i="10" l="1"/>
  <c r="Y2" i="10"/>
  <c r="AA3" i="10" l="1"/>
  <c r="Z2" i="10"/>
  <c r="AB3" i="10" l="1"/>
  <c r="AA2" i="10"/>
  <c r="AC3" i="10" l="1"/>
  <c r="AB2" i="10"/>
  <c r="AC2" i="10" l="1"/>
  <c r="AD3" i="10"/>
  <c r="AD2" i="10" l="1"/>
  <c r="AE3" i="10"/>
  <c r="AF3" i="10" l="1"/>
  <c r="AE2" i="10"/>
  <c r="AF2" i="10" l="1"/>
  <c r="AG3" i="10"/>
  <c r="AH3" i="10" l="1"/>
  <c r="AG2" i="10"/>
  <c r="AI3" i="10" l="1"/>
  <c r="AH2" i="10"/>
  <c r="AJ3" i="10" l="1"/>
  <c r="AI2" i="10"/>
  <c r="AK3" i="10" l="1"/>
  <c r="AJ2" i="10"/>
  <c r="AL3" i="10" l="1"/>
  <c r="AK2" i="10"/>
  <c r="AL2" i="10" l="1"/>
  <c r="AM3" i="10"/>
  <c r="AM2" i="10" l="1"/>
  <c r="AN3" i="10"/>
  <c r="AN2" i="10" l="1"/>
  <c r="AO3" i="10"/>
  <c r="AP3" i="10" l="1"/>
  <c r="AO2" i="10"/>
  <c r="AQ3" i="10" l="1"/>
  <c r="AP2" i="10"/>
  <c r="AR3" i="10" l="1"/>
  <c r="AQ2" i="10"/>
  <c r="AR2" i="10" l="1"/>
  <c r="AS3" i="10"/>
  <c r="AS2" i="10" l="1"/>
  <c r="AT3" i="10"/>
  <c r="AT2" i="10" l="1"/>
  <c r="AU3" i="10"/>
  <c r="AV3" i="10" l="1"/>
  <c r="AU2" i="10"/>
  <c r="AW3" i="10" l="1"/>
  <c r="AV2" i="10"/>
  <c r="AW2" i="10" l="1"/>
  <c r="AX3" i="10"/>
  <c r="AY3" i="10" l="1"/>
  <c r="AX2" i="10"/>
  <c r="AZ3" i="10" l="1"/>
  <c r="AY2" i="10"/>
  <c r="AZ2" i="10" l="1"/>
  <c r="BA3" i="10"/>
  <c r="BB3" i="10" l="1"/>
  <c r="BA2" i="10"/>
  <c r="BC3" i="10" l="1"/>
  <c r="BB2" i="10"/>
  <c r="BC2" i="10" l="1"/>
  <c r="BD3" i="10"/>
  <c r="BD2" i="10" l="1"/>
  <c r="BE3" i="10"/>
  <c r="BE2" i="10" l="1"/>
  <c r="BF3" i="10"/>
  <c r="BF2" i="10" l="1"/>
  <c r="BG3" i="10"/>
  <c r="BG2" i="10" l="1"/>
  <c r="BH3" i="10"/>
  <c r="BI3" i="10" l="1"/>
  <c r="BH2" i="10"/>
  <c r="BJ3" i="10" l="1"/>
  <c r="BI2" i="10"/>
  <c r="BK3" i="10" l="1"/>
  <c r="BJ2" i="10"/>
  <c r="BK2" i="10" l="1"/>
  <c r="BL3" i="10"/>
  <c r="BL2" i="10" l="1"/>
  <c r="BM3" i="10"/>
  <c r="BM2" i="10" l="1"/>
  <c r="BN3" i="10"/>
  <c r="BN2" i="10" l="1"/>
  <c r="BO3" i="10"/>
  <c r="BP3" i="10" l="1"/>
  <c r="BO2" i="10"/>
  <c r="BP2" i="10" l="1"/>
  <c r="BQ3" i="10"/>
  <c r="BR3" i="10" l="1"/>
  <c r="BQ2" i="10"/>
  <c r="BR2" i="10" l="1"/>
  <c r="BS3" i="10"/>
  <c r="BS2" i="10" l="1"/>
  <c r="BT3" i="10"/>
  <c r="BU3" i="10" l="1"/>
  <c r="BT2" i="10"/>
  <c r="BV3" i="10" l="1"/>
  <c r="BU2" i="10"/>
  <c r="BW3" i="10" l="1"/>
  <c r="BV2" i="10"/>
  <c r="BW2" i="10" l="1"/>
  <c r="BX3" i="10"/>
  <c r="BX2" i="10" l="1"/>
  <c r="BY3" i="10"/>
  <c r="BZ3" i="10" l="1"/>
  <c r="BY2" i="10"/>
  <c r="CA3" i="10" l="1"/>
  <c r="BZ2" i="10"/>
  <c r="CB3" i="10" l="1"/>
  <c r="CA2" i="10"/>
  <c r="CB2" i="10" l="1"/>
  <c r="CC3" i="10"/>
  <c r="CC2" i="10" l="1"/>
  <c r="CD3" i="10"/>
  <c r="CE3" i="10" l="1"/>
  <c r="CD2" i="10"/>
  <c r="CE2" i="10" l="1"/>
  <c r="CF3" i="10"/>
  <c r="CF2" i="10" l="1"/>
  <c r="CG3" i="10"/>
  <c r="CH3" i="10" l="1"/>
  <c r="CG2" i="10"/>
  <c r="CI3" i="10" l="1"/>
  <c r="CH2" i="10"/>
  <c r="CJ3" i="10" l="1"/>
  <c r="CI2" i="10"/>
  <c r="CJ2" i="10" l="1"/>
  <c r="CK3" i="10"/>
  <c r="CK2" i="10" l="1"/>
  <c r="CL3" i="10"/>
  <c r="CM3" i="10" l="1"/>
  <c r="CL2" i="10"/>
  <c r="CM2" i="10" l="1"/>
  <c r="CN3" i="10"/>
  <c r="CO3" i="10" l="1"/>
  <c r="CN2" i="10"/>
  <c r="CP3" i="10" l="1"/>
  <c r="CO2" i="10"/>
  <c r="CP2" i="10" l="1"/>
  <c r="CQ3" i="10"/>
  <c r="CQ2" i="10" l="1"/>
  <c r="CR3" i="10"/>
  <c r="CR2" i="10" l="1"/>
  <c r="CS3" i="10"/>
  <c r="CS2" i="10" l="1"/>
  <c r="CT3" i="10"/>
  <c r="CT2" i="10" l="1"/>
  <c r="CU3" i="10"/>
  <c r="CV3" i="10" l="1"/>
  <c r="CU2" i="10"/>
  <c r="CV2" i="10" l="1"/>
  <c r="CW3" i="10"/>
  <c r="CX3" i="10" l="1"/>
  <c r="CW2" i="10"/>
  <c r="CY3" i="10" l="1"/>
  <c r="CX2" i="10"/>
  <c r="CZ3" i="10" l="1"/>
  <c r="CY2" i="10"/>
  <c r="DA3" i="10" l="1"/>
  <c r="CZ2" i="10"/>
  <c r="DA2" i="10" l="1"/>
  <c r="DB3" i="10"/>
  <c r="DC3" i="10" l="1"/>
  <c r="DB2" i="10"/>
  <c r="DD3" i="10" l="1"/>
  <c r="DC2" i="10"/>
  <c r="DD2" i="10" l="1"/>
  <c r="DE3" i="10"/>
  <c r="DF3" i="10" l="1"/>
  <c r="DE2" i="10"/>
  <c r="DG3" i="10" l="1"/>
  <c r="DF2" i="10"/>
  <c r="DH3" i="10" l="1"/>
  <c r="DG2" i="10"/>
  <c r="DH2" i="10" l="1"/>
  <c r="DI3" i="10"/>
  <c r="DI2" i="10" l="1"/>
  <c r="DJ3" i="10"/>
  <c r="DJ2" i="10" l="1"/>
  <c r="DK3" i="10"/>
  <c r="DL3" i="10" l="1"/>
  <c r="DK2" i="10"/>
  <c r="DL2" i="10" l="1"/>
  <c r="DM3" i="10"/>
  <c r="DN3" i="10" l="1"/>
  <c r="DM2" i="10"/>
  <c r="DN2" i="10" l="1"/>
  <c r="DO3" i="10"/>
  <c r="DP3" i="10" l="1"/>
  <c r="DO2" i="10"/>
  <c r="DP2" i="10" l="1"/>
  <c r="DQ3" i="10"/>
  <c r="DQ2" i="10" l="1"/>
  <c r="DR3" i="10"/>
  <c r="DR2" i="10" l="1"/>
  <c r="DS3" i="10"/>
  <c r="DT3" i="10" l="1"/>
  <c r="DS2" i="10"/>
  <c r="DU3" i="10" l="1"/>
  <c r="DT2" i="10"/>
  <c r="DU2" i="10" l="1"/>
  <c r="DV3" i="10"/>
  <c r="DW3" i="10" l="1"/>
  <c r="DV2" i="10"/>
  <c r="DW2" i="10" l="1"/>
  <c r="DX3" i="10"/>
  <c r="DY3" i="10" l="1"/>
  <c r="DX2" i="10"/>
  <c r="DZ3" i="10" l="1"/>
  <c r="DY2" i="10"/>
  <c r="EA3" i="10" l="1"/>
  <c r="DZ2" i="10"/>
  <c r="EA2" i="10" l="1"/>
  <c r="EB3" i="10"/>
  <c r="EC3" i="10" l="1"/>
  <c r="EB2" i="10"/>
  <c r="EC2" i="10" l="1"/>
  <c r="ED3" i="10"/>
  <c r="EE3" i="10" l="1"/>
  <c r="ED2" i="10"/>
  <c r="EE2" i="10" l="1"/>
  <c r="EF3" i="10"/>
  <c r="EF2" i="10" l="1"/>
  <c r="EG3" i="10"/>
  <c r="EH3" i="10" l="1"/>
  <c r="EG2" i="10"/>
  <c r="EH2" i="10" l="1"/>
  <c r="EI3" i="10"/>
  <c r="EI2" i="10" l="1"/>
  <c r="EJ3" i="10"/>
  <c r="EJ2" i="10" l="1"/>
  <c r="EK3" i="10"/>
  <c r="EK2" i="10" l="1"/>
  <c r="EL3" i="10"/>
  <c r="EL2" i="10" l="1"/>
  <c r="EM3" i="10"/>
  <c r="EM2" i="10" l="1"/>
  <c r="EN3" i="10"/>
  <c r="EN2" i="10" l="1"/>
  <c r="EO3" i="10"/>
  <c r="EP3" i="10" l="1"/>
  <c r="EO2" i="10"/>
  <c r="EP2" i="10" l="1"/>
  <c r="EQ3" i="10"/>
  <c r="EQ2" i="10" l="1"/>
  <c r="ER3" i="10"/>
  <c r="ER2" i="10" l="1"/>
  <c r="ES3" i="10"/>
  <c r="ES2" i="10" l="1"/>
  <c r="ET3" i="10"/>
  <c r="ET2" i="10" l="1"/>
  <c r="EU3" i="10"/>
  <c r="EU2" i="10" l="1"/>
  <c r="EV3" i="10"/>
  <c r="EV2" i="10" l="1"/>
  <c r="EW3" i="10"/>
  <c r="EX3" i="10" l="1"/>
  <c r="EW2" i="10"/>
  <c r="EX2" i="10" l="1"/>
  <c r="EY3" i="10"/>
  <c r="EZ3" i="10" l="1"/>
  <c r="EY2" i="10"/>
  <c r="EZ2" i="10" l="1"/>
  <c r="FA3" i="10"/>
  <c r="FB3" i="10" l="1"/>
  <c r="FA2" i="10"/>
  <c r="FC3" i="10" l="1"/>
  <c r="FB2" i="10"/>
  <c r="FD3" i="10" l="1"/>
  <c r="FC2" i="10"/>
  <c r="FE3" i="10" l="1"/>
  <c r="FD2" i="10"/>
  <c r="FF3" i="10" l="1"/>
  <c r="FE2" i="10"/>
  <c r="FG3" i="10" l="1"/>
  <c r="FF2" i="10"/>
  <c r="FG2" i="10" l="1"/>
  <c r="FH3" i="10"/>
  <c r="FI3" i="10" l="1"/>
  <c r="FH2" i="10"/>
  <c r="FI2" i="10" l="1"/>
  <c r="FJ3" i="10"/>
  <c r="FJ2" i="10" l="1"/>
  <c r="FK3" i="10"/>
  <c r="FK2" i="10" l="1"/>
  <c r="FL3" i="10"/>
  <c r="FL2" i="10" l="1"/>
  <c r="FM3" i="10"/>
  <c r="FN3" i="10" l="1"/>
  <c r="FM2" i="10"/>
  <c r="FN2" i="10" l="1"/>
  <c r="FO3" i="10"/>
  <c r="FP3" i="10" l="1"/>
  <c r="FO2" i="10"/>
  <c r="FP2" i="10" l="1"/>
  <c r="FQ3" i="10"/>
  <c r="FR3" i="10" l="1"/>
  <c r="FQ2" i="10"/>
  <c r="FR2" i="10" l="1"/>
  <c r="FS3" i="10"/>
  <c r="FT3" i="10" l="1"/>
  <c r="FS2" i="10"/>
  <c r="FT2" i="10" l="1"/>
  <c r="FU3" i="10"/>
  <c r="FV3" i="10" l="1"/>
  <c r="FU2" i="10"/>
  <c r="FV2" i="10" l="1"/>
  <c r="FW3" i="10"/>
  <c r="FW2" i="10" l="1"/>
  <c r="FX3" i="10"/>
  <c r="FX2" i="10" l="1"/>
  <c r="FY3" i="10"/>
  <c r="FZ3" i="10" l="1"/>
  <c r="FY2" i="10"/>
  <c r="FZ2" i="10" l="1"/>
  <c r="GA3" i="10"/>
  <c r="GB3" i="10" l="1"/>
  <c r="J7" i="10" s="1"/>
  <c r="I7" i="10" s="1"/>
  <c r="GA2" i="10"/>
  <c r="GB2" i="10" l="1"/>
  <c r="GC3" i="10"/>
  <c r="GC2" i="10" l="1"/>
  <c r="GD3" i="10"/>
  <c r="GD2" i="10" l="1"/>
  <c r="GE3" i="10"/>
  <c r="GE2" i="10" l="1"/>
  <c r="GF3" i="10"/>
  <c r="GF2" i="10" l="1"/>
  <c r="GG3" i="10"/>
  <c r="GH3" i="10" s="1"/>
  <c r="GI3" i="10" s="1"/>
  <c r="GJ3" i="10" s="1"/>
  <c r="GK3" i="10" s="1"/>
  <c r="GL3" i="10" s="1"/>
  <c r="GM3" i="10" s="1"/>
  <c r="GN3" i="10" s="1"/>
  <c r="GO3" i="10" l="1"/>
  <c r="GN2" i="10"/>
  <c r="J8" i="10"/>
  <c r="I8" i="10" s="1"/>
  <c r="GG2" i="10"/>
  <c r="GP3" i="10" l="1"/>
  <c r="GO2" i="10"/>
  <c r="GH2" i="10"/>
  <c r="GQ3" i="10" l="1"/>
  <c r="GP2" i="10"/>
  <c r="GR3" i="10" l="1"/>
  <c r="GQ2" i="10"/>
  <c r="GS3" i="10" l="1"/>
  <c r="GR2" i="10"/>
  <c r="GT3" i="10" l="1"/>
  <c r="GS2" i="10"/>
  <c r="GU3" i="10" l="1"/>
  <c r="GT2" i="10"/>
  <c r="GV3" i="10" l="1"/>
  <c r="GU2" i="10"/>
  <c r="GW3" i="10" l="1"/>
  <c r="GV2" i="10"/>
  <c r="GX3" i="10" l="1"/>
  <c r="GW2" i="10"/>
  <c r="GY3" i="10" l="1"/>
  <c r="GX2" i="10"/>
  <c r="GZ3" i="10" l="1"/>
  <c r="GY2" i="10"/>
  <c r="HA3" i="10" l="1"/>
  <c r="GZ2" i="10"/>
  <c r="HB3" i="10" l="1"/>
  <c r="HA2" i="10"/>
  <c r="HC3" i="10" l="1"/>
  <c r="HB2" i="10"/>
  <c r="HD3" i="10" l="1"/>
  <c r="HC2" i="10"/>
  <c r="HE3" i="10" l="1"/>
  <c r="HD2" i="10"/>
  <c r="HF3" i="10" l="1"/>
  <c r="HE2" i="10"/>
  <c r="HG3" i="10" l="1"/>
  <c r="HF2" i="10"/>
  <c r="HH3" i="10" l="1"/>
  <c r="HG2" i="10"/>
  <c r="HI3" i="10" l="1"/>
  <c r="HH2" i="10"/>
  <c r="HJ3" i="10" l="1"/>
  <c r="HI2" i="10"/>
  <c r="HK3" i="10" l="1"/>
  <c r="HJ2" i="10"/>
  <c r="HK2" i="10" l="1"/>
  <c r="HR2" i="10" l="1"/>
  <c r="HL2" i="10"/>
</calcChain>
</file>

<file path=xl/comments1.xml><?xml version="1.0" encoding="utf-8"?>
<comments xmlns="http://schemas.openxmlformats.org/spreadsheetml/2006/main">
  <authors>
    <author>Owner</author>
    <author>komatsu.kazu-03@jp.fujitsu.com</author>
  </authors>
  <commentList>
    <comment ref="B2" authorId="0"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空白の場合、進捗率の計算が行われません。</t>
        </r>
      </text>
    </comment>
    <comment ref="L3" authorId="1" shapeId="0">
      <text>
        <r>
          <rPr>
            <sz val="9"/>
            <color indexed="10"/>
            <rFont val="Meiryo UI"/>
            <family val="3"/>
            <charset val="128"/>
          </rPr>
          <t>開始日</t>
        </r>
        <r>
          <rPr>
            <sz val="9"/>
            <color indexed="81"/>
            <rFont val="Meiryo UI"/>
            <family val="3"/>
            <charset val="128"/>
          </rPr>
          <t>を入力してください</t>
        </r>
      </text>
    </comment>
  </commentList>
</comments>
</file>

<file path=xl/comments2.xml><?xml version="1.0" encoding="utf-8"?>
<comments xmlns="http://schemas.openxmlformats.org/spreadsheetml/2006/main">
  <authors>
    <author>komatsu.kazu-03@jp.fujitsu.com</author>
    <author>Owner</author>
    <author>カ 金井 拓哉</author>
  </authors>
  <commentList>
    <comment ref="C4" authorId="0" shapeId="0">
      <text>
        <r>
          <rPr>
            <b/>
            <sz val="9"/>
            <color indexed="81"/>
            <rFont val="Meiryo UI"/>
            <family val="3"/>
            <charset val="128"/>
          </rPr>
          <t>集計基準日：
いつの時点の報告をするのかを入力してください。</t>
        </r>
        <r>
          <rPr>
            <sz val="9"/>
            <color indexed="81"/>
            <rFont val="ＭＳ Ｐゴシック"/>
            <family val="3"/>
            <charset val="128"/>
          </rPr>
          <t xml:space="preserve">
</t>
        </r>
      </text>
    </comment>
    <comment ref="B5" authorId="1"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ガントチャートを作成する上で必須です。</t>
        </r>
      </text>
    </comment>
    <comment ref="G5" authorId="2" shapeId="0">
      <text>
        <r>
          <rPr>
            <b/>
            <sz val="9"/>
            <color indexed="81"/>
            <rFont val="Meiryo UI"/>
            <family val="3"/>
            <charset val="128"/>
          </rPr>
          <t>x : 対象外となった機能など進捗集計の対象外としたい場合に入力してください。行の網掛けがされ、集計対象外となります。ガントチャート、重複日程チェック、グラフ化ツールにも出力されません。
@ : お客様との打ち合わせなど進捗集計と区別して管理したい場合に入力してください。行の網掛けはされませんが、集計対象外となります。ガントチャートおよび、重複日程チェックには出力されます。</t>
        </r>
      </text>
    </comment>
  </commentList>
</comments>
</file>

<file path=xl/sharedStrings.xml><?xml version="1.0" encoding="utf-8"?>
<sst xmlns="http://schemas.openxmlformats.org/spreadsheetml/2006/main" count="367" uniqueCount="203">
  <si>
    <t>担当者</t>
  </si>
  <si>
    <t>ﾄﾞｷｭﾒﾝﾄ枚数</t>
    <rPh sb="7" eb="9">
      <t>マイスウ</t>
    </rPh>
    <phoneticPr fontId="3"/>
  </si>
  <si>
    <t>指摘件数</t>
    <rPh sb="0" eb="2">
      <t>シテキ</t>
    </rPh>
    <rPh sb="2" eb="4">
      <t>ケンスウ</t>
    </rPh>
    <phoneticPr fontId="3"/>
  </si>
  <si>
    <t>合計</t>
    <rPh sb="0" eb="2">
      <t>ゴウケイ</t>
    </rPh>
    <phoneticPr fontId="3"/>
  </si>
  <si>
    <t>無効行</t>
    <rPh sb="0" eb="2">
      <t>ムコウ</t>
    </rPh>
    <rPh sb="2" eb="3">
      <t>ギョウ</t>
    </rPh>
    <phoneticPr fontId="3"/>
  </si>
  <si>
    <t>備考</t>
    <rPh sb="0" eb="2">
      <t>ビコウ</t>
    </rPh>
    <phoneticPr fontId="3"/>
  </si>
  <si>
    <t>予定数</t>
    <rPh sb="0" eb="3">
      <t>ヨテイスウ</t>
    </rPh>
    <phoneticPr fontId="3"/>
  </si>
  <si>
    <t>実績数</t>
    <rPh sb="0" eb="2">
      <t>ジッセキ</t>
    </rPh>
    <rPh sb="2" eb="3">
      <t>スウ</t>
    </rPh>
    <phoneticPr fontId="3"/>
  </si>
  <si>
    <t>消化数</t>
    <rPh sb="0" eb="2">
      <t>ショウカ</t>
    </rPh>
    <rPh sb="2" eb="3">
      <t>スウ</t>
    </rPh>
    <phoneticPr fontId="3"/>
  </si>
  <si>
    <t>積み
残し</t>
    <rPh sb="0" eb="1">
      <t>ヅ</t>
    </rPh>
    <rPh sb="3" eb="4">
      <t>ノコ</t>
    </rPh>
    <phoneticPr fontId="3"/>
  </si>
  <si>
    <t>試験項目数</t>
    <rPh sb="0" eb="2">
      <t>シケン</t>
    </rPh>
    <rPh sb="2" eb="4">
      <t>コウモク</t>
    </rPh>
    <rPh sb="4" eb="5">
      <t>スウ</t>
    </rPh>
    <phoneticPr fontId="3"/>
  </si>
  <si>
    <t>バグ摘出数</t>
    <rPh sb="2" eb="4">
      <t>テキシュツ</t>
    </rPh>
    <rPh sb="4" eb="5">
      <t>カズ</t>
    </rPh>
    <phoneticPr fontId="3"/>
  </si>
  <si>
    <t>テスト
点数</t>
    <rPh sb="4" eb="6">
      <t>テンスウ</t>
    </rPh>
    <phoneticPr fontId="3"/>
  </si>
  <si>
    <t>バグ検出
点数</t>
    <rPh sb="2" eb="4">
      <t>ケンシュツ</t>
    </rPh>
    <rPh sb="5" eb="7">
      <t>テンスウ</t>
    </rPh>
    <phoneticPr fontId="3"/>
  </si>
  <si>
    <t>バグ
摘出数</t>
    <rPh sb="3" eb="5">
      <t>テキシュツ</t>
    </rPh>
    <rPh sb="5" eb="6">
      <t>スウ</t>
    </rPh>
    <phoneticPr fontId="3"/>
  </si>
  <si>
    <t>予定日</t>
    <rPh sb="0" eb="3">
      <t>ヨテイビ</t>
    </rPh>
    <phoneticPr fontId="3"/>
  </si>
  <si>
    <t>実績日</t>
    <rPh sb="0" eb="2">
      <t>ジッセキ</t>
    </rPh>
    <rPh sb="2" eb="3">
      <t>ビ</t>
    </rPh>
    <phoneticPr fontId="3"/>
  </si>
  <si>
    <t>予定</t>
    <rPh sb="0" eb="2">
      <t>ヨテイ</t>
    </rPh>
    <phoneticPr fontId="3"/>
  </si>
  <si>
    <t>実績</t>
    <rPh sb="0" eb="2">
      <t>ジッセキ</t>
    </rPh>
    <phoneticPr fontId="3"/>
  </si>
  <si>
    <t>日付MIN</t>
    <rPh sb="0" eb="2">
      <t>ヒヅケ</t>
    </rPh>
    <phoneticPr fontId="4"/>
  </si>
  <si>
    <t>日付MAX</t>
    <rPh sb="0" eb="2">
      <t>ヒヅケ</t>
    </rPh>
    <phoneticPr fontId="4"/>
  </si>
  <si>
    <t>シート種類</t>
    <rPh sb="3" eb="5">
      <t>シュルイ</t>
    </rPh>
    <phoneticPr fontId="4"/>
  </si>
  <si>
    <t>PS-PT</t>
    <phoneticPr fontId="4"/>
  </si>
  <si>
    <t>規模</t>
    <rPh sb="0" eb="2">
      <t>キボ</t>
    </rPh>
    <phoneticPr fontId="4"/>
  </si>
  <si>
    <t>PSﾄﾞｷｭﾒﾝﾄ枚数</t>
    <rPh sb="9" eb="11">
      <t>マイスウ</t>
    </rPh>
    <phoneticPr fontId="4"/>
  </si>
  <si>
    <t>PS指摘件数</t>
    <rPh sb="2" eb="4">
      <t>シテキ</t>
    </rPh>
    <rPh sb="4" eb="6">
      <t>ケンスウ</t>
    </rPh>
    <phoneticPr fontId="4"/>
  </si>
  <si>
    <t>PG指摘件数</t>
    <rPh sb="2" eb="4">
      <t>シテキ</t>
    </rPh>
    <rPh sb="4" eb="6">
      <t>ケンスウ</t>
    </rPh>
    <phoneticPr fontId="4"/>
  </si>
  <si>
    <t>PTバグ件数</t>
    <rPh sb="4" eb="5">
      <t>ケン</t>
    </rPh>
    <rPh sb="5" eb="6">
      <t>カズ</t>
    </rPh>
    <phoneticPr fontId="4"/>
  </si>
  <si>
    <t>PT受入バグ件数</t>
    <rPh sb="2" eb="4">
      <t>ウケイレ</t>
    </rPh>
    <rPh sb="6" eb="7">
      <t>ケン</t>
    </rPh>
    <rPh sb="7" eb="8">
      <t>カズ</t>
    </rPh>
    <phoneticPr fontId="4"/>
  </si>
  <si>
    <t>PTテスト項目数</t>
    <rPh sb="5" eb="8">
      <t>コウモクスウ</t>
    </rPh>
    <phoneticPr fontId="4"/>
  </si>
  <si>
    <t>不正日付</t>
    <rPh sb="0" eb="2">
      <t>フセイ</t>
    </rPh>
    <rPh sb="2" eb="4">
      <t>ヒヅケ</t>
    </rPh>
    <phoneticPr fontId="3"/>
  </si>
  <si>
    <t>←MIN日付</t>
    <rPh sb="4" eb="6">
      <t>ヒヅケ</t>
    </rPh>
    <phoneticPr fontId="3"/>
  </si>
  <si>
    <t>←MAX日付</t>
    <rPh sb="4" eb="6">
      <t>ヒヅケ</t>
    </rPh>
    <phoneticPr fontId="3"/>
  </si>
  <si>
    <t>←不正日付（実績日が未来）</t>
    <rPh sb="1" eb="3">
      <t>フセイ</t>
    </rPh>
    <rPh sb="3" eb="5">
      <t>ヒヅケ</t>
    </rPh>
    <rPh sb="6" eb="8">
      <t>ジッセキ</t>
    </rPh>
    <rPh sb="8" eb="9">
      <t>ビ</t>
    </rPh>
    <rPh sb="10" eb="12">
      <t>ミライ</t>
    </rPh>
    <phoneticPr fontId="3"/>
  </si>
  <si>
    <t>PS日付</t>
    <rPh sb="2" eb="4">
      <t>ヒヅケ</t>
    </rPh>
    <phoneticPr fontId="3"/>
  </si>
  <si>
    <t>PG日付</t>
    <rPh sb="2" eb="4">
      <t>ヒヅケ</t>
    </rPh>
    <phoneticPr fontId="3"/>
  </si>
  <si>
    <t>PT日付</t>
    <rPh sb="2" eb="4">
      <t>ヒヅケ</t>
    </rPh>
    <phoneticPr fontId="3"/>
  </si>
  <si>
    <t>ＰＳ</t>
    <phoneticPr fontId="3"/>
  </si>
  <si>
    <t>ＰＴ</t>
    <phoneticPr fontId="3"/>
  </si>
  <si>
    <t>PS</t>
    <phoneticPr fontId="3"/>
  </si>
  <si>
    <t>PG</t>
    <phoneticPr fontId="3"/>
  </si>
  <si>
    <t>PT</t>
    <phoneticPr fontId="3"/>
  </si>
  <si>
    <t>全体</t>
    <rPh sb="0" eb="2">
      <t>ゼンタイ</t>
    </rPh>
    <phoneticPr fontId="3"/>
  </si>
  <si>
    <t>遅延状況（削除禁止）</t>
    <rPh sb="0" eb="2">
      <t>チエン</t>
    </rPh>
    <rPh sb="2" eb="4">
      <t>ジョウキョウ</t>
    </rPh>
    <rPh sb="5" eb="7">
      <t>サクジョ</t>
    </rPh>
    <rPh sb="7" eb="9">
      <t>キンシ</t>
    </rPh>
    <phoneticPr fontId="3"/>
  </si>
  <si>
    <t>担当者</t>
    <rPh sb="0" eb="2">
      <t>タントウ</t>
    </rPh>
    <rPh sb="2" eb="3">
      <t>シャ</t>
    </rPh>
    <phoneticPr fontId="3"/>
  </si>
  <si>
    <t>PG数</t>
    <rPh sb="2" eb="3">
      <t>スウ</t>
    </rPh>
    <phoneticPr fontId="3"/>
  </si>
  <si>
    <t>ブック名</t>
    <rPh sb="3" eb="4">
      <t>メイ</t>
    </rPh>
    <phoneticPr fontId="3"/>
  </si>
  <si>
    <t>担当者</t>
    <rPh sb="0" eb="3">
      <t>タントウシャ</t>
    </rPh>
    <phoneticPr fontId="3"/>
  </si>
  <si>
    <t>マージ用</t>
    <rPh sb="3" eb="4">
      <t>ヨウ</t>
    </rPh>
    <phoneticPr fontId="3"/>
  </si>
  <si>
    <t>元の№</t>
    <rPh sb="0" eb="1">
      <t>モト</t>
    </rPh>
    <phoneticPr fontId="3"/>
  </si>
  <si>
    <t>№</t>
    <phoneticPr fontId="3"/>
  </si>
  <si>
    <t>マクロで使用</t>
    <rPh sb="4" eb="6">
      <t>シヨウ</t>
    </rPh>
    <phoneticPr fontId="3"/>
  </si>
  <si>
    <t>(非表示)</t>
    <rPh sb="1" eb="4">
      <t>ヒヒョウジ</t>
    </rPh>
    <phoneticPr fontId="3"/>
  </si>
  <si>
    <t>ガントチャート</t>
    <phoneticPr fontId="3"/>
  </si>
  <si>
    <t>担当者別重複日程チェック表</t>
    <rPh sb="0" eb="3">
      <t>タントウシャ</t>
    </rPh>
    <rPh sb="3" eb="4">
      <t>ベツ</t>
    </rPh>
    <rPh sb="4" eb="6">
      <t>チョウフク</t>
    </rPh>
    <rPh sb="6" eb="8">
      <t>ニッテイ</t>
    </rPh>
    <rPh sb="12" eb="13">
      <t>ヒョウ</t>
    </rPh>
    <phoneticPr fontId="3"/>
  </si>
  <si>
    <t>バージョン</t>
    <phoneticPr fontId="4"/>
  </si>
  <si>
    <t>No.</t>
    <phoneticPr fontId="3"/>
  </si>
  <si>
    <t>○○○○システム進捗管理表（PS～PT工程）</t>
    <phoneticPr fontId="3"/>
  </si>
  <si>
    <t>予定</t>
    <rPh sb="0" eb="2">
      <t>ヨテイ</t>
    </rPh>
    <phoneticPr fontId="4"/>
  </si>
  <si>
    <t>☆</t>
    <phoneticPr fontId="3"/>
  </si>
  <si>
    <t>◇</t>
  </si>
  <si>
    <t>実績</t>
    <rPh sb="0" eb="2">
      <t>ジッセキ</t>
    </rPh>
    <phoneticPr fontId="4"/>
  </si>
  <si>
    <t>★</t>
    <phoneticPr fontId="3"/>
  </si>
  <si>
    <t>◆</t>
  </si>
  <si>
    <t>遅延</t>
    <rPh sb="0" eb="2">
      <t>チエン</t>
    </rPh>
    <phoneticPr fontId="4"/>
  </si>
  <si>
    <t>開始</t>
    <rPh sb="0" eb="2">
      <t>カイシ</t>
    </rPh>
    <phoneticPr fontId="3"/>
  </si>
  <si>
    <t>終了</t>
    <rPh sb="0" eb="2">
      <t>シュウリョウ</t>
    </rPh>
    <phoneticPr fontId="3"/>
  </si>
  <si>
    <t>ﾚﾋﾞｭｰ</t>
    <phoneticPr fontId="3"/>
  </si>
  <si>
    <t>開始</t>
    <phoneticPr fontId="3"/>
  </si>
  <si>
    <t>終了</t>
    <phoneticPr fontId="3"/>
  </si>
  <si>
    <t>□</t>
    <phoneticPr fontId="3"/>
  </si>
  <si>
    <t>■</t>
    <phoneticPr fontId="3"/>
  </si>
  <si>
    <t>ﾁｪｯｸ</t>
    <phoneticPr fontId="3"/>
  </si>
  <si>
    <t>PT仕様</t>
    <phoneticPr fontId="3"/>
  </si>
  <si>
    <t>PTDレビュー指摘件数</t>
    <rPh sb="7" eb="9">
      <t>シテキ</t>
    </rPh>
    <rPh sb="9" eb="11">
      <t>ケンスウ</t>
    </rPh>
    <phoneticPr fontId="4"/>
  </si>
  <si>
    <t>PT仕様書日付</t>
    <rPh sb="5" eb="7">
      <t>ヒヅケ</t>
    </rPh>
    <phoneticPr fontId="3"/>
  </si>
  <si>
    <t>ＰＴ仕様</t>
    <rPh sb="2" eb="4">
      <t>シヨウ</t>
    </rPh>
    <phoneticPr fontId="3"/>
  </si>
  <si>
    <t>ＰＧ</t>
    <phoneticPr fontId="3"/>
  </si>
  <si>
    <t>指摘
件数</t>
    <rPh sb="0" eb="2">
      <t>シテキ</t>
    </rPh>
    <rPh sb="3" eb="5">
      <t>ケンスウ</t>
    </rPh>
    <phoneticPr fontId="3"/>
  </si>
  <si>
    <t>「無効行」欄の選択肢</t>
    <rPh sb="1" eb="3">
      <t>ムコウ</t>
    </rPh>
    <rPh sb="3" eb="4">
      <t>ギョウ</t>
    </rPh>
    <rPh sb="5" eb="6">
      <t>ラン</t>
    </rPh>
    <rPh sb="7" eb="10">
      <t>センタクシ</t>
    </rPh>
    <phoneticPr fontId="4"/>
  </si>
  <si>
    <t>無効行。行に網掛けがされ、集計対象外となる。</t>
    <rPh sb="0" eb="2">
      <t>ムコウ</t>
    </rPh>
    <rPh sb="2" eb="3">
      <t>ギョウ</t>
    </rPh>
    <rPh sb="4" eb="5">
      <t>ギョウ</t>
    </rPh>
    <rPh sb="6" eb="7">
      <t>アミ</t>
    </rPh>
    <rPh sb="7" eb="8">
      <t>ガ</t>
    </rPh>
    <rPh sb="13" eb="15">
      <t>シュウケイ</t>
    </rPh>
    <rPh sb="15" eb="17">
      <t>タイショウ</t>
    </rPh>
    <rPh sb="17" eb="18">
      <t>ガイ</t>
    </rPh>
    <phoneticPr fontId="4"/>
  </si>
  <si>
    <t>@</t>
    <phoneticPr fontId="4"/>
  </si>
  <si>
    <t>x</t>
    <phoneticPr fontId="4"/>
  </si>
  <si>
    <t>△</t>
    <phoneticPr fontId="3"/>
  </si>
  <si>
    <t>▲</t>
    <phoneticPr fontId="3"/>
  </si>
  <si>
    <t>遅延チェック（マクロ用）</t>
    <rPh sb="0" eb="2">
      <t>チエン</t>
    </rPh>
    <rPh sb="10" eb="11">
      <t>ヨウ</t>
    </rPh>
    <phoneticPr fontId="4"/>
  </si>
  <si>
    <t>取込チェック（マクロ用）</t>
    <rPh sb="0" eb="2">
      <t>トリコミ</t>
    </rPh>
    <rPh sb="10" eb="11">
      <t>ヨウ</t>
    </rPh>
    <phoneticPr fontId="3"/>
  </si>
  <si>
    <t>行数・列数チェック（マクロ用）</t>
    <rPh sb="0" eb="2">
      <t>ギョウスウ</t>
    </rPh>
    <rPh sb="3" eb="5">
      <t>レツスウ</t>
    </rPh>
    <rPh sb="13" eb="14">
      <t>ヨウ</t>
    </rPh>
    <phoneticPr fontId="4"/>
  </si>
  <si>
    <t>データ開始行</t>
    <rPh sb="3" eb="5">
      <t>カイシ</t>
    </rPh>
    <rPh sb="5" eb="6">
      <t>ギョウ</t>
    </rPh>
    <phoneticPr fontId="4"/>
  </si>
  <si>
    <t>データ最終行</t>
    <rPh sb="3" eb="6">
      <t>サイシュウギョウ</t>
    </rPh>
    <phoneticPr fontId="4"/>
  </si>
  <si>
    <t>無効行の行数</t>
    <rPh sb="0" eb="2">
      <t>ムコウ</t>
    </rPh>
    <rPh sb="2" eb="3">
      <t>ギョウ</t>
    </rPh>
    <rPh sb="4" eb="6">
      <t>ギョウスウ</t>
    </rPh>
    <phoneticPr fontId="4"/>
  </si>
  <si>
    <t>日付取得</t>
    <rPh sb="0" eb="2">
      <t>ヒヅケ</t>
    </rPh>
    <rPh sb="2" eb="4">
      <t>シュトク</t>
    </rPh>
    <phoneticPr fontId="3"/>
  </si>
  <si>
    <t>進捗グラフ化ツール(PS-PT)用</t>
    <rPh sb="0" eb="2">
      <t>シンチョク</t>
    </rPh>
    <rPh sb="5" eb="6">
      <t>カ</t>
    </rPh>
    <rPh sb="16" eb="17">
      <t>ヨウ</t>
    </rPh>
    <phoneticPr fontId="3"/>
  </si>
  <si>
    <t>PSﾚﾋﾞｭｰ</t>
    <phoneticPr fontId="4"/>
  </si>
  <si>
    <t>PGｿｰｽ
ﾚﾋﾞｭｰ</t>
    <phoneticPr fontId="4"/>
  </si>
  <si>
    <t>PT</t>
    <phoneticPr fontId="4"/>
  </si>
  <si>
    <t>ﾄﾞｷｭﾒﾝﾄ枚数</t>
    <rPh sb="7" eb="9">
      <t>マイスウ</t>
    </rPh>
    <phoneticPr fontId="4"/>
  </si>
  <si>
    <t>指摘
件数</t>
    <rPh sb="0" eb="2">
      <t>シテキ</t>
    </rPh>
    <rPh sb="3" eb="5">
      <t>ケンスウ</t>
    </rPh>
    <phoneticPr fontId="4"/>
  </si>
  <si>
    <t>テスト
ケース数</t>
    <rPh sb="7" eb="8">
      <t>スウ</t>
    </rPh>
    <phoneticPr fontId="4"/>
  </si>
  <si>
    <t>バグ摘出件数</t>
    <rPh sb="2" eb="4">
      <t>テキシュツ</t>
    </rPh>
    <rPh sb="4" eb="6">
      <t>ケンスウ</t>
    </rPh>
    <phoneticPr fontId="4"/>
  </si>
  <si>
    <t>通常</t>
    <rPh sb="0" eb="2">
      <t>ツウジョウ</t>
    </rPh>
    <phoneticPr fontId="4"/>
  </si>
  <si>
    <t>重点</t>
    <rPh sb="0" eb="2">
      <t>ジュウテン</t>
    </rPh>
    <phoneticPr fontId="4"/>
  </si>
  <si>
    <t>画面</t>
    <rPh sb="0" eb="2">
      <t>ガメン</t>
    </rPh>
    <phoneticPr fontId="4"/>
  </si>
  <si>
    <t>帳票</t>
    <rPh sb="0" eb="2">
      <t>チョウヒョウ</t>
    </rPh>
    <phoneticPr fontId="4"/>
  </si>
  <si>
    <t>バッチ</t>
    <phoneticPr fontId="4"/>
  </si>
  <si>
    <t>NO</t>
    <phoneticPr fontId="3"/>
  </si>
  <si>
    <t>←不正日付（文字列）</t>
    <rPh sb="6" eb="9">
      <t>モジレツ</t>
    </rPh>
    <phoneticPr fontId="3"/>
  </si>
  <si>
    <t>実績規模</t>
    <phoneticPr fontId="3"/>
  </si>
  <si>
    <t>実績</t>
    <phoneticPr fontId="3"/>
  </si>
  <si>
    <t>R担当者</t>
    <rPh sb="1" eb="4">
      <t>タントウシャ</t>
    </rPh>
    <phoneticPr fontId="3"/>
  </si>
  <si>
    <t>ﾌﾘｰ1</t>
    <phoneticPr fontId="3"/>
  </si>
  <si>
    <t>ﾌﾘｰ2</t>
    <phoneticPr fontId="3"/>
  </si>
  <si>
    <t>ﾌﾘｰ3</t>
    <phoneticPr fontId="3"/>
  </si>
  <si>
    <t>工程</t>
    <rPh sb="0" eb="2">
      <t>コウテイ</t>
    </rPh>
    <phoneticPr fontId="3"/>
  </si>
  <si>
    <t>①ＰＳ</t>
  </si>
  <si>
    <t>②ＰＴ仕様作成</t>
  </si>
  <si>
    <t>④ＰＴ</t>
  </si>
  <si>
    <t>終了
予定日</t>
    <phoneticPr fontId="3"/>
  </si>
  <si>
    <t>レビュー
担当者</t>
    <rPh sb="5" eb="8">
      <t>タントウシャ</t>
    </rPh>
    <phoneticPr fontId="3"/>
  </si>
  <si>
    <t>※スケジュールは□で表現してください。また、途中に空白のセルを入れないようにしてください。</t>
    <phoneticPr fontId="3"/>
  </si>
  <si>
    <t>開始
予定日</t>
    <phoneticPr fontId="3"/>
  </si>
  <si>
    <t>※担当者単位で日程が重複している日付に「×」が表示されます。</t>
    <phoneticPr fontId="3"/>
  </si>
  <si>
    <t>③ＰＧ</t>
  </si>
  <si>
    <t>打ち合わせなどの付帯作業。行に網掛けがされないが、集計対象となる。</t>
    <phoneticPr fontId="4"/>
  </si>
  <si>
    <t>PTD</t>
    <phoneticPr fontId="3"/>
  </si>
  <si>
    <t>会社名</t>
    <phoneticPr fontId="3"/>
  </si>
  <si>
    <t>工程単位に作業進捗の判定基礎となる基準値を指定してください。</t>
    <rPh sb="0" eb="2">
      <t>コウテイ</t>
    </rPh>
    <rPh sb="2" eb="4">
      <t>タンイ</t>
    </rPh>
    <rPh sb="5" eb="7">
      <t>サギョウ</t>
    </rPh>
    <rPh sb="12" eb="14">
      <t>キソ</t>
    </rPh>
    <rPh sb="19" eb="20">
      <t>アタイ</t>
    </rPh>
    <rPh sb="21" eb="23">
      <t>シテイ</t>
    </rPh>
    <phoneticPr fontId="3"/>
  </si>
  <si>
    <t>ガントチャートでの表示方法を指定してください。</t>
  </si>
  <si>
    <t>・ガントチャートでの表記</t>
    <rPh sb="10" eb="12">
      <t>ヒョウキ</t>
    </rPh>
    <phoneticPr fontId="4"/>
  </si>
  <si>
    <t>・標準値</t>
    <rPh sb="1" eb="4">
      <t>ヒョウジュンチ</t>
    </rPh>
    <phoneticPr fontId="4"/>
  </si>
  <si>
    <t>・プロジェクト進捗設定</t>
    <rPh sb="7" eb="9">
      <t>シンチョク</t>
    </rPh>
    <rPh sb="9" eb="11">
      <t>セッテイ</t>
    </rPh>
    <phoneticPr fontId="4"/>
  </si>
  <si>
    <t>ドキュメント</t>
    <phoneticPr fontId="3"/>
  </si>
  <si>
    <t>進捗管理表PS-PT</t>
    <phoneticPr fontId="3"/>
  </si>
  <si>
    <t>PWaaS進捗・品質管理テンプレート バージョン情報</t>
    <phoneticPr fontId="4"/>
  </si>
  <si>
    <t>進捗率</t>
    <rPh sb="0" eb="3">
      <t>シンチョクリツ</t>
    </rPh>
    <phoneticPr fontId="3"/>
  </si>
  <si>
    <t>予定</t>
    <rPh sb="0" eb="2">
      <t>ヨテイ</t>
    </rPh>
    <phoneticPr fontId="3"/>
  </si>
  <si>
    <t>実績</t>
    <rPh sb="0" eb="2">
      <t>ジッセキ</t>
    </rPh>
    <phoneticPr fontId="3"/>
  </si>
  <si>
    <t>終了</t>
  </si>
  <si>
    <t>終了</t>
    <phoneticPr fontId="3"/>
  </si>
  <si>
    <t>ﾚﾋﾞｭｰ終了</t>
  </si>
  <si>
    <t>ﾚﾋﾞｭｰ終了</t>
    <phoneticPr fontId="3"/>
  </si>
  <si>
    <t>開始</t>
  </si>
  <si>
    <t>PTワーク</t>
    <phoneticPr fontId="3"/>
  </si>
  <si>
    <r>
      <t>・システム設定</t>
    </r>
    <r>
      <rPr>
        <b/>
        <u/>
        <sz val="11"/>
        <color indexed="10"/>
        <rFont val="Meiryo UI"/>
        <family val="3"/>
        <charset val="128"/>
      </rPr>
      <t>（変更不可、非表示）</t>
    </r>
    <rPh sb="5" eb="7">
      <t>セッテイ</t>
    </rPh>
    <rPh sb="8" eb="10">
      <t>ヘンコウ</t>
    </rPh>
    <rPh sb="10" eb="12">
      <t>フカ</t>
    </rPh>
    <rPh sb="13" eb="14">
      <t>ヒ</t>
    </rPh>
    <rPh sb="14" eb="16">
      <t>ヒョウジ</t>
    </rPh>
    <phoneticPr fontId="4"/>
  </si>
  <si>
    <t>⑤受入</t>
    <rPh sb="1" eb="3">
      <t>ウケイレ</t>
    </rPh>
    <phoneticPr fontId="3"/>
  </si>
  <si>
    <t>受入</t>
    <rPh sb="0" eb="2">
      <t>ウケイレ</t>
    </rPh>
    <phoneticPr fontId="3"/>
  </si>
  <si>
    <t>　①設計、②ＰＴ仕様作成、③ＰＧ、④ＰＴ、⑤受入  … 予定／実績／遅延を表すフォントの色・網掛け色と工程名称</t>
    <rPh sb="22" eb="24">
      <t>ウケイレ</t>
    </rPh>
    <phoneticPr fontId="3"/>
  </si>
  <si>
    <t>　①ＰＳﾚﾋﾞｭｰ、②ＰＴ仕様作成ﾚﾋﾞｭｰ、③ＰＧﾚﾋﾞｭｰ、④ＰＴﾚﾋﾞｭｰ … 予定／実績を表す記号</t>
    <phoneticPr fontId="3"/>
  </si>
  <si>
    <t>レビュー
担当者</t>
    <phoneticPr fontId="3"/>
  </si>
  <si>
    <t>ﾚﾋﾞｭｰ</t>
    <phoneticPr fontId="3"/>
  </si>
  <si>
    <t>予定日</t>
    <phoneticPr fontId="3"/>
  </si>
  <si>
    <t>実績日</t>
    <phoneticPr fontId="3"/>
  </si>
  <si>
    <t>進捗率(%)</t>
    <rPh sb="0" eb="3">
      <t>シンチョクリツ</t>
    </rPh>
    <phoneticPr fontId="3"/>
  </si>
  <si>
    <t>受入日付</t>
    <rPh sb="0" eb="2">
      <t>ウケイレ</t>
    </rPh>
    <rPh sb="2" eb="4">
      <t>ヒヅケ</t>
    </rPh>
    <phoneticPr fontId="3"/>
  </si>
  <si>
    <t>管理単位
（大）</t>
    <phoneticPr fontId="3"/>
  </si>
  <si>
    <t>管理単位
（中１）</t>
    <phoneticPr fontId="3"/>
  </si>
  <si>
    <t>管理単位
（中２）</t>
    <phoneticPr fontId="3"/>
  </si>
  <si>
    <t>管理単位
（中３）</t>
    <phoneticPr fontId="3"/>
  </si>
  <si>
    <t>管理単位
（小）</t>
    <phoneticPr fontId="3"/>
  </si>
  <si>
    <t>進捗率計算作業列（予定日の列番号）</t>
    <rPh sb="0" eb="3">
      <t>シンチョクリツ</t>
    </rPh>
    <rPh sb="3" eb="5">
      <t>ケイサン</t>
    </rPh>
    <rPh sb="5" eb="7">
      <t>サギョウ</t>
    </rPh>
    <rPh sb="7" eb="8">
      <t>レツ</t>
    </rPh>
    <rPh sb="9" eb="11">
      <t>ヨテイ</t>
    </rPh>
    <rPh sb="11" eb="12">
      <t>ビ</t>
    </rPh>
    <rPh sb="13" eb="14">
      <t>レツ</t>
    </rPh>
    <rPh sb="14" eb="16">
      <t>バンゴウ</t>
    </rPh>
    <phoneticPr fontId="3"/>
  </si>
  <si>
    <t>進捗率計算作業列（実績の列番号）</t>
    <rPh sb="0" eb="3">
      <t>シンチョクリツ</t>
    </rPh>
    <rPh sb="3" eb="5">
      <t>ケイサン</t>
    </rPh>
    <rPh sb="5" eb="7">
      <t>サギョウ</t>
    </rPh>
    <rPh sb="7" eb="8">
      <t>レツ</t>
    </rPh>
    <rPh sb="9" eb="11">
      <t>ジッセキ</t>
    </rPh>
    <rPh sb="12" eb="13">
      <t>レツ</t>
    </rPh>
    <rPh sb="13" eb="15">
      <t>バンゴウ</t>
    </rPh>
    <phoneticPr fontId="3"/>
  </si>
  <si>
    <t>PS-PTを通しての進捗率を計るための基準値を指定してください。</t>
    <rPh sb="6" eb="7">
      <t>トオ</t>
    </rPh>
    <rPh sb="10" eb="12">
      <t>シンチョク</t>
    </rPh>
    <rPh sb="12" eb="13">
      <t>リツ</t>
    </rPh>
    <rPh sb="14" eb="15">
      <t>ハカ</t>
    </rPh>
    <rPh sb="19" eb="22">
      <t>キジュンチ</t>
    </rPh>
    <rPh sb="23" eb="25">
      <t>シテイ</t>
    </rPh>
    <phoneticPr fontId="3"/>
  </si>
  <si>
    <t>開始</t>
    <phoneticPr fontId="3"/>
  </si>
  <si>
    <t>PS-PT通しの進捗率(%)</t>
    <rPh sb="5" eb="6">
      <t>トオ</t>
    </rPh>
    <rPh sb="8" eb="10">
      <t>シンチョク</t>
    </rPh>
    <rPh sb="10" eb="11">
      <t>リツ</t>
    </rPh>
    <phoneticPr fontId="3"/>
  </si>
  <si>
    <t>バージョン</t>
    <phoneticPr fontId="3"/>
  </si>
  <si>
    <t>既存の［進捗管理表］データが全てクリアされますので、ご注意ください。当初の計画立案時のみ利用願います。</t>
    <phoneticPr fontId="3"/>
  </si>
  <si>
    <t>進捗率表示作業列</t>
    <rPh sb="0" eb="3">
      <t>シンチョクリツ</t>
    </rPh>
    <rPh sb="3" eb="5">
      <t>ヒョウジ</t>
    </rPh>
    <rPh sb="5" eb="7">
      <t>サギョウ</t>
    </rPh>
    <rPh sb="7" eb="8">
      <t>レツ</t>
    </rPh>
    <phoneticPr fontId="3"/>
  </si>
  <si>
    <t>⑤受入</t>
    <phoneticPr fontId="3"/>
  </si>
  <si>
    <t>④ＰＴ</t>
    <phoneticPr fontId="3"/>
  </si>
  <si>
    <t>PS-PT
通しの進捗率</t>
    <phoneticPr fontId="3"/>
  </si>
  <si>
    <t>リビジョン</t>
    <phoneticPr fontId="3"/>
  </si>
  <si>
    <t>・PWaaS連携設定</t>
    <rPh sb="6" eb="8">
      <t>レンケイ</t>
    </rPh>
    <rPh sb="8" eb="10">
      <t>セッテイ</t>
    </rPh>
    <phoneticPr fontId="4"/>
  </si>
  <si>
    <t>(1) 集計基準日設定</t>
    <rPh sb="4" eb="6">
      <t>シュウケイ</t>
    </rPh>
    <rPh sb="6" eb="8">
      <t>キジュン</t>
    </rPh>
    <rPh sb="8" eb="9">
      <t>ヒ</t>
    </rPh>
    <rPh sb="9" eb="11">
      <t>セッテイ</t>
    </rPh>
    <phoneticPr fontId="3"/>
  </si>
  <si>
    <t>PWaaSで使用する集計基準日を「システム日付（前日）」「進捗管理表の集計基準日」のいずれかを選択してください。</t>
    <rPh sb="6" eb="8">
      <t>シヨウ</t>
    </rPh>
    <rPh sb="10" eb="12">
      <t>シュウケイ</t>
    </rPh>
    <rPh sb="12" eb="15">
      <t>キジュンビ</t>
    </rPh>
    <rPh sb="21" eb="23">
      <t>ヒヅケ</t>
    </rPh>
    <rPh sb="24" eb="26">
      <t>ゼンジツ</t>
    </rPh>
    <rPh sb="29" eb="31">
      <t>シンチョク</t>
    </rPh>
    <rPh sb="31" eb="33">
      <t>カンリ</t>
    </rPh>
    <rPh sb="33" eb="34">
      <t>オモテ</t>
    </rPh>
    <rPh sb="35" eb="37">
      <t>シュウケイ</t>
    </rPh>
    <rPh sb="37" eb="40">
      <t>キジュンビ</t>
    </rPh>
    <rPh sb="47" eb="49">
      <t>センタク</t>
    </rPh>
    <phoneticPr fontId="3"/>
  </si>
  <si>
    <t>（PWaaS V5.1までは、進捗管理表の集計基準日を使用しています）</t>
    <rPh sb="15" eb="20">
      <t>シンチョクカンリヒョウ</t>
    </rPh>
    <rPh sb="21" eb="23">
      <t>シュウケイ</t>
    </rPh>
    <rPh sb="23" eb="25">
      <t>キジュン</t>
    </rPh>
    <rPh sb="25" eb="26">
      <t>ヒ</t>
    </rPh>
    <rPh sb="27" eb="29">
      <t>シヨウ</t>
    </rPh>
    <phoneticPr fontId="3"/>
  </si>
  <si>
    <t>PWaaSで使用する集計基準日</t>
    <rPh sb="6" eb="8">
      <t>シヨウ</t>
    </rPh>
    <rPh sb="10" eb="12">
      <t>シュウケイ</t>
    </rPh>
    <phoneticPr fontId="3"/>
  </si>
  <si>
    <t>集計基準日</t>
    <phoneticPr fontId="3"/>
  </si>
  <si>
    <t>システム日付（前日）</t>
  </si>
  <si>
    <t>開発規模</t>
    <rPh sb="0" eb="2">
      <t>カイハツ</t>
    </rPh>
    <rPh sb="2" eb="4">
      <t>キボ</t>
    </rPh>
    <phoneticPr fontId="3"/>
  </si>
  <si>
    <t>予定規模</t>
    <rPh sb="0" eb="2">
      <t>ヨテイ</t>
    </rPh>
    <phoneticPr fontId="3"/>
  </si>
  <si>
    <t>集計基準日</t>
    <rPh sb="0" eb="2">
      <t>シュウケイ</t>
    </rPh>
    <rPh sb="2" eb="5">
      <t>キジュンビ</t>
    </rPh>
    <phoneticPr fontId="3"/>
  </si>
  <si>
    <t>PS</t>
    <phoneticPr fontId="3"/>
  </si>
  <si>
    <t>最終行です。削除しないでください。行操作は、この行より前で行ってください。行挿入は禁止。複写挿入を使ってください。</t>
    <phoneticPr fontId="3"/>
  </si>
  <si>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3"/>
  </si>
  <si>
    <t>V5.4</t>
    <phoneticPr fontId="3"/>
  </si>
  <si>
    <t>CV</t>
    <phoneticPr fontId="3"/>
  </si>
  <si>
    <t>CVT</t>
    <phoneticPr fontId="3"/>
  </si>
  <si>
    <t>現新比較</t>
    <phoneticPr fontId="3"/>
  </si>
  <si>
    <t>VB6資産</t>
    <phoneticPr fontId="3"/>
  </si>
  <si>
    <t>KS</t>
    <phoneticPr fontId="3"/>
  </si>
  <si>
    <t>①ＣＶ</t>
    <phoneticPr fontId="3"/>
  </si>
  <si>
    <t>②ＣＶＴ</t>
    <phoneticPr fontId="3"/>
  </si>
  <si>
    <t>③受入</t>
    <phoneticPr fontId="3"/>
  </si>
  <si>
    <t>CV-CVT
通しの進捗率</t>
    <phoneticPr fontId="3"/>
  </si>
  <si>
    <t>画面</t>
  </si>
  <si>
    <t>画面</t>
    <rPh sb="0" eb="2">
      <t>ガメン</t>
    </rPh>
    <phoneticPr fontId="3"/>
  </si>
  <si>
    <t>知名</t>
  </si>
  <si>
    <t>知名</t>
    <rPh sb="0" eb="1">
      <t>チナ</t>
    </rPh>
    <rPh sb="1" eb="2">
      <t>ナ</t>
    </rPh>
    <phoneticPr fontId="3"/>
  </si>
  <si>
    <t>HKKFP51
販売計画一括登録</t>
    <phoneticPr fontId="3"/>
  </si>
  <si>
    <t>Nguyen</t>
    <phoneticPr fontId="3"/>
  </si>
  <si>
    <t>□</t>
    <phoneticPr fontId="3"/>
  </si>
  <si>
    <t>HKKFP51
販売計画一括登録</t>
  </si>
  <si>
    <t>Nguyen</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</si>
</sst>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176" formatCode="d"/>
    <numFmt numFmtId="177" formatCode="yyyy/mm/dd"/>
    <numFmt numFmtId="178" formatCode="0_ "/>
    <numFmt numFmtId="179" formatCode="0_);[Red]\(0\)"/>
    <numFmt numFmtId="180" formatCode="0.00_);[Red]\(0.00\)"/>
    <numFmt numFmtId="181" formatCode="0.00_ "/>
    <numFmt numFmtId="182" formatCode="_(* #,##0_);_(* \(#,##0\);_(* &quot;-&quot;_);_(@_)"/>
    <numFmt numFmtId="183" formatCode="_(* #,##0.00_);_(* \(#,##0.00\);_(* &quot;-&quot;??_);_(@_)"/>
    <numFmt numFmtId="184" formatCode="_(&quot;$&quot;* #,##0_);_(&quot;$&quot;* \(#,##0\);_(&quot;$&quot;* &quot;-&quot;_);_(@_)"/>
    <numFmt numFmtId="185" formatCode="_(&quot;$&quot;* #,##0.00_);_(&quot;$&quot;* \(#,##0.00\);_(&quot;$&quot;* &quot;-&quot;??_);_(@_)"/>
    <numFmt numFmtId="186" formatCode="#,##0;\-#,##0;&quot;-&quot;"/>
    <numFmt numFmtId="187" formatCode="yyyy&quot;年&quot;m&quot;月&quot;d&quot;日時点&quot;"/>
    <numFmt numFmtId="188" formatCode="m/d"/>
    <numFmt numFmtId="189" formatCode="0&quot;%&quot;"/>
    <numFmt numFmtId="190" formatCode="0;[Red]0"/>
    <numFmt numFmtId="191" formatCode="0.0_);[Red]\(0.0\)"/>
    <numFmt numFmtId="192" formatCode="0\ &quot;本&quot;"/>
    <numFmt numFmtId="193" formatCode="&quot;着手&quot;\ 0\ &quot;本&quot;\ "/>
    <numFmt numFmtId="194" formatCode="&quot;想定規模&quot;\ #,##0.0&quot;ks&quot;"/>
    <numFmt numFmtId="195" formatCode="&quot;実績規模&quot;\ #,##0.0&quot;ks&quot;"/>
    <numFmt numFmtId="196" formatCode="&quot;完了&quot;\ 0\ &quot;本&quot;\ "/>
    <numFmt numFmtId="197" formatCode="&quot;&quot;"/>
    <numFmt numFmtId="198" formatCode="m&quot;月&quot;"/>
    <numFmt numFmtId="199" formatCode="yyyy/m/d;@"/>
    <numFmt numFmtId="200" formatCode="0.000_ "/>
  </numFmts>
  <fonts count="43" x14ac:knownFonts="1">
    <font>
      <sz val="10"/>
      <name val="ＭＳ ゴシック"/>
      <family val="3"/>
      <charset val="128"/>
    </font>
    <font>
      <sz val="11"/>
      <name val="ＭＳ ゴシック"/>
      <family val="3"/>
      <charset val="128"/>
    </font>
    <font>
      <sz val="11"/>
      <name val="ＭＳ ゴシック"/>
      <family val="3"/>
      <charset val="128"/>
    </font>
    <font>
      <sz val="6"/>
      <name val="ＭＳ ゴシック"/>
      <family val="3"/>
      <charset val="128"/>
    </font>
    <font>
      <sz val="6"/>
      <name val="ＭＳ Ｐゴシック"/>
      <family val="3"/>
      <charset val="128"/>
    </font>
    <font>
      <sz val="10"/>
      <name val="ＭＳ ゴシック"/>
      <family val="3"/>
      <charset val="128"/>
    </font>
    <font>
      <sz val="11"/>
      <color indexed="8"/>
      <name val="ＭＳ Ｐゴシック"/>
      <family val="3"/>
      <charset val="128"/>
    </font>
    <font>
      <sz val="10"/>
      <color indexed="8"/>
      <name val="Arial"/>
      <family val="2"/>
    </font>
    <font>
      <b/>
      <sz val="12"/>
      <name val="Arial"/>
      <family val="2"/>
    </font>
    <font>
      <sz val="10"/>
      <name val="Arial"/>
      <family val="2"/>
    </font>
    <font>
      <sz val="10"/>
      <name val="Meiryo UI"/>
      <family val="3"/>
      <charset val="128"/>
    </font>
    <font>
      <b/>
      <sz val="11"/>
      <color indexed="10"/>
      <name val="Meiryo UI"/>
      <family val="3"/>
      <charset val="128"/>
    </font>
    <font>
      <b/>
      <sz val="12"/>
      <color indexed="10"/>
      <name val="Meiryo UI"/>
      <family val="3"/>
      <charset val="128"/>
    </font>
    <font>
      <sz val="9"/>
      <name val="Meiryo UI"/>
      <family val="3"/>
      <charset val="128"/>
    </font>
    <font>
      <sz val="10"/>
      <color indexed="10"/>
      <name val="Meiryo UI"/>
      <family val="3"/>
      <charset val="128"/>
    </font>
    <font>
      <u/>
      <sz val="20"/>
      <name val="Meiryo UI"/>
      <family val="3"/>
      <charset val="128"/>
    </font>
    <font>
      <sz val="11"/>
      <name val="Meiryo UI"/>
      <family val="3"/>
      <charset val="128"/>
    </font>
    <font>
      <b/>
      <u/>
      <sz val="11"/>
      <name val="Meiryo UI"/>
      <family val="3"/>
      <charset val="128"/>
    </font>
    <font>
      <sz val="10"/>
      <color indexed="41"/>
      <name val="Meiryo UI"/>
      <family val="3"/>
      <charset val="128"/>
    </font>
    <font>
      <sz val="10"/>
      <color indexed="20"/>
      <name val="Meiryo UI"/>
      <family val="3"/>
      <charset val="128"/>
    </font>
    <font>
      <sz val="10"/>
      <color indexed="43"/>
      <name val="Meiryo UI"/>
      <family val="3"/>
      <charset val="128"/>
    </font>
    <font>
      <b/>
      <sz val="10"/>
      <color indexed="10"/>
      <name val="Meiryo UI"/>
      <family val="3"/>
      <charset val="128"/>
    </font>
    <font>
      <b/>
      <u/>
      <sz val="11"/>
      <color indexed="10"/>
      <name val="Meiryo UI"/>
      <family val="3"/>
      <charset val="128"/>
    </font>
    <font>
      <b/>
      <sz val="12"/>
      <name val="Meiryo UI"/>
      <family val="3"/>
      <charset val="128"/>
    </font>
    <font>
      <sz val="8"/>
      <name val="Meiryo UI"/>
      <family val="3"/>
      <charset val="128"/>
    </font>
    <font>
      <sz val="20"/>
      <name val="Meiryo UI"/>
      <family val="3"/>
      <charset val="128"/>
    </font>
    <font>
      <b/>
      <sz val="10"/>
      <name val="Meiryo UI"/>
      <family val="3"/>
      <charset val="128"/>
    </font>
    <font>
      <sz val="11"/>
      <color theme="1"/>
      <name val="ＭＳ Ｐゴシック"/>
      <family val="3"/>
      <charset val="128"/>
      <scheme val="minor"/>
    </font>
    <font>
      <sz val="10"/>
      <color rgb="FFC00000"/>
      <name val="Meiryo UI"/>
      <family val="3"/>
      <charset val="128"/>
    </font>
    <font>
      <sz val="10"/>
      <color theme="0"/>
      <name val="Meiryo UI"/>
      <family val="3"/>
      <charset val="128"/>
    </font>
    <font>
      <b/>
      <sz val="11"/>
      <color rgb="FF0000FF"/>
      <name val="Meiryo UI"/>
      <family val="3"/>
      <charset val="128"/>
    </font>
    <font>
      <sz val="10"/>
      <color rgb="FF0000FF"/>
      <name val="Meiryo UI"/>
      <family val="3"/>
      <charset val="128"/>
    </font>
    <font>
      <b/>
      <sz val="11"/>
      <name val="Meiryo UI"/>
      <family val="3"/>
      <charset val="128"/>
    </font>
    <font>
      <b/>
      <sz val="9"/>
      <color indexed="81"/>
      <name val="Meiryo UI"/>
      <family val="3"/>
      <charset val="128"/>
    </font>
    <font>
      <b/>
      <sz val="9"/>
      <color indexed="10"/>
      <name val="Meiryo UI"/>
      <family val="3"/>
      <charset val="128"/>
    </font>
    <font>
      <sz val="9"/>
      <color indexed="81"/>
      <name val="ＭＳ Ｐゴシック"/>
      <family val="3"/>
      <charset val="128"/>
    </font>
    <font>
      <sz val="9"/>
      <color indexed="81"/>
      <name val="Meiryo UI"/>
      <family val="3"/>
      <charset val="128"/>
    </font>
    <font>
      <sz val="9"/>
      <color indexed="10"/>
      <name val="Meiryo UI"/>
      <family val="3"/>
      <charset val="128"/>
    </font>
    <font>
      <b/>
      <sz val="14"/>
      <name val="Meiryo UI"/>
      <family val="3"/>
      <charset val="128"/>
    </font>
    <font>
      <sz val="11"/>
      <color theme="1"/>
      <name val="Meiryo UI"/>
      <family val="3"/>
      <charset val="128"/>
    </font>
    <font>
      <sz val="11"/>
      <color rgb="FF000000"/>
      <name val="Meiryo UI"/>
      <family val="3"/>
      <charset val="128"/>
    </font>
    <font>
      <u/>
      <sz val="16"/>
      <name val="Meiryo UI"/>
      <family val="3"/>
      <charset val="128"/>
    </font>
    <font>
      <b/>
      <sz val="12"/>
      <color theme="0"/>
      <name val="Meiryo UI"/>
      <family val="3"/>
      <charset val="128"/>
    </font>
  </fonts>
  <fills count="14">
    <fill>
      <patternFill patternType="none"/>
    </fill>
    <fill>
      <patternFill patternType="gray125"/>
    </fill>
    <fill>
      <patternFill patternType="solid">
        <fgColor indexed="43"/>
        <bgColor indexed="64"/>
      </patternFill>
    </fill>
    <fill>
      <patternFill patternType="solid">
        <fgColor indexed="48"/>
        <bgColor indexed="64"/>
      </patternFill>
    </fill>
    <fill>
      <patternFill patternType="solid">
        <fgColor indexed="45"/>
        <bgColor indexed="64"/>
      </patternFill>
    </fill>
    <fill>
      <patternFill patternType="solid">
        <fgColor indexed="10"/>
        <bgColor indexed="64"/>
      </patternFill>
    </fill>
    <fill>
      <patternFill patternType="solid">
        <fgColor indexed="41"/>
        <bgColor indexed="64"/>
      </patternFill>
    </fill>
    <fill>
      <patternFill patternType="solid">
        <fgColor theme="0"/>
        <bgColor indexed="64"/>
      </patternFill>
    </fill>
    <fill>
      <patternFill patternType="solid">
        <fgColor rgb="FFCCCCFF"/>
        <bgColor indexed="64"/>
      </patternFill>
    </fill>
    <fill>
      <patternFill patternType="solid">
        <fgColor rgb="FFE0E0FF"/>
        <bgColor indexed="64"/>
      </patternFill>
    </fill>
    <fill>
      <patternFill patternType="solid">
        <fgColor rgb="FFFFFF99"/>
        <bgColor indexed="64"/>
      </patternFill>
    </fill>
    <fill>
      <patternFill patternType="solid">
        <fgColor rgb="FFF0FFFF"/>
        <bgColor indexed="64"/>
      </patternFill>
    </fill>
    <fill>
      <patternFill patternType="solid">
        <fgColor rgb="FFFFFF00"/>
        <bgColor indexed="64"/>
      </patternFill>
    </fill>
    <fill>
      <patternFill patternType="solid">
        <fgColor rgb="FFFF0000"/>
        <bgColor indexed="64"/>
      </patternFill>
    </fill>
  </fills>
  <borders count="150">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hair">
        <color indexed="64"/>
      </left>
      <right style="hair">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style="hair">
        <color indexed="64"/>
      </left>
      <right/>
      <top style="hair">
        <color indexed="64"/>
      </top>
      <bottom/>
      <diagonal/>
    </border>
    <border>
      <left style="hair">
        <color indexed="64"/>
      </left>
      <right style="thin">
        <color indexed="64"/>
      </right>
      <top style="hair">
        <color indexed="64"/>
      </top>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diagonalUp="1">
      <left style="thin">
        <color indexed="64"/>
      </left>
      <right style="thin">
        <color indexed="64"/>
      </right>
      <top style="thin">
        <color indexed="64"/>
      </top>
      <bottom style="medium">
        <color indexed="64"/>
      </bottom>
      <diagonal style="thin">
        <color indexed="64"/>
      </diagonal>
    </border>
    <border>
      <left style="medium">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top/>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top style="thin">
        <color indexed="64"/>
      </top>
      <bottom/>
      <diagonal/>
    </border>
    <border>
      <left style="hair">
        <color indexed="64"/>
      </left>
      <right style="medium">
        <color indexed="64"/>
      </right>
      <top style="thin">
        <color indexed="64"/>
      </top>
      <bottom style="hair">
        <color indexed="64"/>
      </bottom>
      <diagonal/>
    </border>
    <border>
      <left style="medium">
        <color indexed="64"/>
      </left>
      <right/>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hair">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hair">
        <color indexed="64"/>
      </right>
      <top/>
      <bottom style="medium">
        <color indexed="64"/>
      </bottom>
      <diagonal/>
    </border>
    <border>
      <left style="medium">
        <color indexed="64"/>
      </left>
      <right/>
      <top style="thin">
        <color indexed="64"/>
      </top>
      <bottom style="medium">
        <color indexed="64"/>
      </bottom>
      <diagonal/>
    </border>
    <border>
      <left style="hair">
        <color indexed="64"/>
      </left>
      <right style="hair">
        <color indexed="64"/>
      </right>
      <top style="medium">
        <color indexed="64"/>
      </top>
      <bottom style="thin">
        <color indexed="64"/>
      </bottom>
      <diagonal/>
    </border>
    <border>
      <left style="medium">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medium">
        <color indexed="64"/>
      </right>
      <top style="thin">
        <color indexed="64"/>
      </top>
      <bottom style="double">
        <color indexed="64"/>
      </bottom>
      <diagonal/>
    </border>
    <border>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hair">
        <color indexed="64"/>
      </left>
      <right/>
      <top style="thin">
        <color indexed="64"/>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top style="thin">
        <color indexed="64"/>
      </top>
      <bottom/>
      <diagonal/>
    </border>
    <border>
      <left style="thin">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diagonalUp="1">
      <left style="thin">
        <color indexed="64"/>
      </left>
      <right/>
      <top style="thin">
        <color indexed="64"/>
      </top>
      <bottom style="medium">
        <color indexed="64"/>
      </bottom>
      <diagonal style="thin">
        <color indexed="64"/>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hair">
        <color indexed="64"/>
      </right>
      <top/>
      <bottom/>
      <diagonal/>
    </border>
    <border>
      <left/>
      <right style="hair">
        <color indexed="64"/>
      </right>
      <top style="hair">
        <color indexed="64"/>
      </top>
      <bottom style="thin">
        <color indexed="64"/>
      </bottom>
      <diagonal/>
    </border>
    <border>
      <left style="hair">
        <color indexed="64"/>
      </left>
      <right style="hair">
        <color indexed="64"/>
      </right>
      <top/>
      <bottom/>
      <diagonal/>
    </border>
    <border>
      <left/>
      <right style="thin">
        <color indexed="64"/>
      </right>
      <top/>
      <bottom/>
      <diagonal/>
    </border>
    <border>
      <left style="thin">
        <color indexed="64"/>
      </left>
      <right style="hair">
        <color indexed="64"/>
      </right>
      <top style="hair">
        <color indexed="64"/>
      </top>
      <bottom/>
      <diagonal/>
    </border>
    <border>
      <left style="hair">
        <color indexed="64"/>
      </left>
      <right/>
      <top/>
      <bottom/>
      <diagonal/>
    </border>
    <border>
      <left/>
      <right style="hair">
        <color indexed="64"/>
      </right>
      <top style="thin">
        <color indexed="64"/>
      </top>
      <bottom/>
      <diagonal/>
    </border>
    <border>
      <left style="thin">
        <color indexed="64"/>
      </left>
      <right/>
      <top/>
      <bottom/>
      <diagonal/>
    </border>
    <border>
      <left style="hair">
        <color indexed="64"/>
      </left>
      <right style="medium">
        <color indexed="64"/>
      </right>
      <top/>
      <bottom style="hair">
        <color indexed="64"/>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hair">
        <color indexed="64"/>
      </right>
      <top style="thin">
        <color indexed="64"/>
      </top>
      <bottom style="hair">
        <color indexed="64"/>
      </bottom>
      <diagonal/>
    </border>
    <border>
      <left/>
      <right style="medium">
        <color indexed="64"/>
      </right>
      <top style="medium">
        <color indexed="64"/>
      </top>
      <bottom/>
      <diagonal/>
    </border>
    <border>
      <left style="hair">
        <color indexed="64"/>
      </left>
      <right style="medium">
        <color indexed="64"/>
      </right>
      <top style="medium">
        <color indexed="64"/>
      </top>
      <bottom/>
      <diagonal/>
    </border>
    <border>
      <left style="hair">
        <color indexed="64"/>
      </left>
      <right style="medium">
        <color indexed="64"/>
      </right>
      <top/>
      <bottom style="medium">
        <color indexed="64"/>
      </bottom>
      <diagonal/>
    </border>
    <border>
      <left/>
      <right style="mediumDashed">
        <color indexed="10"/>
      </right>
      <top style="thin">
        <color indexed="64"/>
      </top>
      <bottom style="thin">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style="hair">
        <color indexed="64"/>
      </left>
      <right/>
      <top/>
      <bottom style="hair">
        <color indexed="64"/>
      </bottom>
      <diagonal/>
    </border>
  </borders>
  <cellStyleXfs count="16">
    <xf numFmtId="0" fontId="0" fillId="0" borderId="0"/>
    <xf numFmtId="186"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xf numFmtId="0" fontId="1" fillId="2" borderId="3" applyNumberFormat="0" applyFill="0" applyBorder="0">
      <alignment vertical="center" wrapText="1"/>
    </xf>
    <xf numFmtId="183" fontId="6" fillId="0" borderId="0" applyFont="0" applyFill="0" applyBorder="0" applyAlignment="0" applyProtection="0"/>
    <xf numFmtId="182" fontId="6" fillId="0" borderId="0" applyFont="0" applyFill="0" applyBorder="0" applyAlignment="0" applyProtection="0"/>
    <xf numFmtId="38" fontId="1" fillId="0" borderId="0" applyFont="0" applyFill="0" applyBorder="0" applyAlignment="0" applyProtection="0"/>
    <xf numFmtId="38" fontId="1" fillId="0" borderId="0" applyFont="0" applyFill="0" applyBorder="0" applyAlignment="0" applyProtection="0"/>
    <xf numFmtId="185" fontId="6" fillId="0" borderId="0" applyFont="0" applyFill="0" applyBorder="0" applyAlignment="0" applyProtection="0"/>
    <xf numFmtId="184" fontId="6" fillId="0" borderId="0" applyFont="0" applyFill="0" applyBorder="0" applyAlignment="0" applyProtection="0"/>
    <xf numFmtId="0" fontId="27" fillId="0" borderId="0">
      <alignment vertical="center"/>
    </xf>
    <xf numFmtId="0" fontId="5" fillId="0" borderId="0"/>
    <xf numFmtId="0" fontId="27" fillId="0" borderId="0">
      <alignment vertical="center"/>
    </xf>
    <xf numFmtId="0" fontId="2" fillId="0" borderId="0"/>
  </cellStyleXfs>
  <cellXfs count="623">
    <xf numFmtId="0" fontId="0" fillId="0" borderId="0" xfId="0"/>
    <xf numFmtId="0" fontId="10" fillId="0" borderId="4" xfId="0" applyFont="1" applyBorder="1" applyProtection="1"/>
    <xf numFmtId="0" fontId="10" fillId="0" borderId="0" xfId="0" applyFont="1" applyProtection="1"/>
    <xf numFmtId="0" fontId="11" fillId="0" borderId="2" xfId="0" applyFont="1" applyBorder="1" applyAlignment="1" applyProtection="1">
      <alignment wrapText="1"/>
    </xf>
    <xf numFmtId="0" fontId="12" fillId="0" borderId="0" xfId="0" applyFont="1" applyBorder="1" applyAlignment="1" applyProtection="1"/>
    <xf numFmtId="0" fontId="10" fillId="0" borderId="5" xfId="0" applyFont="1" applyBorder="1" applyAlignment="1" applyProtection="1"/>
    <xf numFmtId="0" fontId="10" fillId="0" borderId="6" xfId="0" applyFont="1" applyBorder="1" applyAlignment="1" applyProtection="1"/>
    <xf numFmtId="0" fontId="10" fillId="9" borderId="7" xfId="0" applyFont="1" applyFill="1" applyBorder="1" applyAlignment="1" applyProtection="1">
      <alignment horizontal="center" vertical="center" wrapText="1"/>
    </xf>
    <xf numFmtId="198" fontId="13" fillId="2" borderId="2" xfId="0" applyNumberFormat="1" applyFont="1" applyFill="1" applyBorder="1" applyAlignment="1" applyProtection="1"/>
    <xf numFmtId="176" fontId="10" fillId="0" borderId="9" xfId="0" applyNumberFormat="1" applyFont="1" applyFill="1" applyBorder="1" applyAlignment="1" applyProtection="1">
      <alignment horizontal="centerContinuous"/>
    </xf>
    <xf numFmtId="176" fontId="10" fillId="2" borderId="9" xfId="0" applyNumberFormat="1" applyFont="1" applyFill="1" applyBorder="1" applyAlignment="1" applyProtection="1">
      <alignment horizontal="centerContinuous"/>
    </xf>
    <xf numFmtId="0" fontId="10" fillId="0" borderId="0" xfId="0" applyFont="1" applyBorder="1" applyProtection="1"/>
    <xf numFmtId="0" fontId="10" fillId="9" borderId="7" xfId="0" applyFont="1" applyFill="1" applyBorder="1" applyAlignment="1" applyProtection="1">
      <alignment horizontal="center" vertical="center"/>
    </xf>
    <xf numFmtId="0" fontId="10" fillId="9" borderId="11" xfId="0" applyFont="1" applyFill="1" applyBorder="1" applyAlignment="1" applyProtection="1">
      <alignment vertical="center"/>
    </xf>
    <xf numFmtId="0" fontId="10" fillId="9" borderId="11" xfId="0" applyFont="1" applyFill="1" applyBorder="1" applyAlignment="1" applyProtection="1">
      <alignment horizontal="center" vertical="center"/>
    </xf>
    <xf numFmtId="0" fontId="10" fillId="9" borderId="12" xfId="0" applyFont="1" applyFill="1" applyBorder="1" applyAlignment="1" applyProtection="1">
      <alignment horizontal="center" vertical="center"/>
    </xf>
    <xf numFmtId="179" fontId="10" fillId="0" borderId="13" xfId="0" applyNumberFormat="1" applyFont="1" applyFill="1" applyBorder="1" applyAlignment="1" applyProtection="1"/>
    <xf numFmtId="179" fontId="10" fillId="0" borderId="14" xfId="0" applyNumberFormat="1" applyFont="1" applyBorder="1" applyAlignment="1" applyProtection="1"/>
    <xf numFmtId="188" fontId="10" fillId="0" borderId="15" xfId="0" applyNumberFormat="1" applyFont="1" applyBorder="1" applyAlignment="1" applyProtection="1"/>
    <xf numFmtId="188" fontId="10" fillId="0" borderId="16" xfId="0" applyNumberFormat="1" applyFont="1" applyFill="1" applyBorder="1" applyProtection="1"/>
    <xf numFmtId="0" fontId="10" fillId="0" borderId="17" xfId="0" applyFont="1" applyBorder="1" applyAlignment="1" applyProtection="1">
      <alignment horizontal="center"/>
    </xf>
    <xf numFmtId="0" fontId="10" fillId="0" borderId="17" xfId="0" applyFont="1" applyBorder="1" applyAlignment="1" applyProtection="1"/>
    <xf numFmtId="0" fontId="10" fillId="0" borderId="17" xfId="0" applyNumberFormat="1" applyFont="1" applyBorder="1" applyAlignment="1" applyProtection="1"/>
    <xf numFmtId="0" fontId="10" fillId="0" borderId="18" xfId="0" applyFont="1" applyBorder="1" applyProtection="1"/>
    <xf numFmtId="0" fontId="10" fillId="0" borderId="14" xfId="0" applyFont="1" applyBorder="1" applyProtection="1"/>
    <xf numFmtId="0" fontId="10" fillId="10" borderId="11" xfId="0" applyFont="1" applyFill="1" applyBorder="1" applyAlignment="1" applyProtection="1">
      <alignment horizontal="center" vertical="center"/>
    </xf>
    <xf numFmtId="0" fontId="10" fillId="0" borderId="19" xfId="0" applyFont="1" applyBorder="1" applyAlignment="1" applyProtection="1">
      <alignment horizontal="center" vertical="center"/>
    </xf>
    <xf numFmtId="199" fontId="10" fillId="10" borderId="20" xfId="0" applyNumberFormat="1" applyFont="1" applyFill="1" applyBorder="1" applyAlignment="1" applyProtection="1">
      <alignment horizontal="center" vertical="center"/>
    </xf>
    <xf numFmtId="199" fontId="10" fillId="10" borderId="21" xfId="0" applyNumberFormat="1" applyFont="1" applyFill="1" applyBorder="1" applyAlignment="1" applyProtection="1">
      <alignment horizontal="center" vertical="center"/>
    </xf>
    <xf numFmtId="179" fontId="10" fillId="0" borderId="22" xfId="0" applyNumberFormat="1" applyFont="1" applyBorder="1" applyAlignment="1" applyProtection="1">
      <alignment horizontal="center"/>
    </xf>
    <xf numFmtId="179" fontId="10" fillId="0" borderId="23" xfId="0" applyNumberFormat="1" applyFont="1" applyBorder="1" applyAlignment="1" applyProtection="1">
      <alignment horizontal="center"/>
    </xf>
    <xf numFmtId="179" fontId="10" fillId="0" borderId="24" xfId="0" applyNumberFormat="1" applyFont="1" applyBorder="1" applyAlignment="1" applyProtection="1">
      <alignment horizontal="center"/>
    </xf>
    <xf numFmtId="0" fontId="10" fillId="10" borderId="19" xfId="0" applyFont="1" applyFill="1" applyBorder="1" applyAlignment="1" applyProtection="1">
      <alignment horizontal="center" vertical="center"/>
    </xf>
    <xf numFmtId="199" fontId="10" fillId="10" borderId="19" xfId="0" applyNumberFormat="1" applyFont="1" applyFill="1" applyBorder="1" applyAlignment="1" applyProtection="1">
      <alignment horizontal="center" vertical="center"/>
    </xf>
    <xf numFmtId="0" fontId="10" fillId="10" borderId="21" xfId="0" applyFont="1" applyFill="1" applyBorder="1" applyAlignment="1" applyProtection="1">
      <alignment horizontal="center" vertical="center"/>
    </xf>
    <xf numFmtId="0" fontId="10" fillId="0" borderId="21" xfId="0" applyFont="1" applyBorder="1" applyAlignment="1" applyProtection="1">
      <alignment horizontal="center" vertical="center"/>
    </xf>
    <xf numFmtId="199" fontId="10" fillId="10" borderId="25" xfId="0" applyNumberFormat="1" applyFont="1" applyFill="1" applyBorder="1" applyAlignment="1" applyProtection="1">
      <alignment horizontal="center" vertical="center"/>
    </xf>
    <xf numFmtId="179" fontId="10" fillId="0" borderId="26" xfId="0" applyNumberFormat="1" applyFont="1" applyBorder="1" applyAlignment="1" applyProtection="1">
      <alignment horizontal="center"/>
    </xf>
    <xf numFmtId="179" fontId="10" fillId="0" borderId="27" xfId="0" applyNumberFormat="1" applyFont="1" applyBorder="1" applyAlignment="1" applyProtection="1">
      <alignment horizontal="center"/>
    </xf>
    <xf numFmtId="179" fontId="10" fillId="0" borderId="28" xfId="0" applyNumberFormat="1" applyFont="1" applyBorder="1" applyAlignment="1" applyProtection="1">
      <alignment horizontal="center"/>
    </xf>
    <xf numFmtId="0" fontId="10" fillId="0" borderId="11" xfId="0" applyFont="1" applyBorder="1" applyAlignment="1" applyProtection="1">
      <alignment horizontal="center" vertical="center"/>
    </xf>
    <xf numFmtId="199" fontId="10" fillId="10" borderId="12" xfId="0" applyNumberFormat="1" applyFont="1" applyFill="1" applyBorder="1" applyAlignment="1" applyProtection="1">
      <alignment horizontal="center" vertical="center"/>
    </xf>
    <xf numFmtId="199" fontId="10" fillId="10" borderId="11" xfId="0" applyNumberFormat="1" applyFont="1" applyFill="1" applyBorder="1" applyAlignment="1" applyProtection="1">
      <alignment horizontal="center" vertical="center"/>
    </xf>
    <xf numFmtId="179" fontId="10" fillId="0" borderId="29" xfId="0" applyNumberFormat="1" applyFont="1" applyBorder="1" applyAlignment="1" applyProtection="1">
      <alignment horizontal="center"/>
    </xf>
    <xf numFmtId="179" fontId="10" fillId="0" borderId="30" xfId="0" applyNumberFormat="1" applyFont="1" applyBorder="1" applyAlignment="1" applyProtection="1">
      <alignment horizontal="center"/>
    </xf>
    <xf numFmtId="179" fontId="10" fillId="0" borderId="31" xfId="0" applyNumberFormat="1" applyFont="1" applyBorder="1" applyAlignment="1" applyProtection="1">
      <alignment horizontal="center"/>
    </xf>
    <xf numFmtId="179" fontId="10" fillId="0" borderId="32" xfId="0" applyNumberFormat="1" applyFont="1" applyBorder="1" applyAlignment="1" applyProtection="1">
      <alignment horizontal="center"/>
    </xf>
    <xf numFmtId="179" fontId="10" fillId="0" borderId="33" xfId="0" applyNumberFormat="1" applyFont="1" applyBorder="1" applyAlignment="1" applyProtection="1">
      <alignment horizontal="center"/>
    </xf>
    <xf numFmtId="188" fontId="10" fillId="0" borderId="0" xfId="0" applyNumberFormat="1" applyFont="1" applyBorder="1" applyAlignment="1" applyProtection="1"/>
    <xf numFmtId="0" fontId="10" fillId="0" borderId="0" xfId="0" applyFont="1" applyBorder="1" applyAlignment="1"/>
    <xf numFmtId="0" fontId="10" fillId="0" borderId="0" xfId="0" applyFont="1"/>
    <xf numFmtId="190" fontId="10" fillId="10" borderId="38" xfId="0" applyNumberFormat="1" applyFont="1" applyFill="1" applyBorder="1" applyAlignment="1">
      <alignment horizontal="center" shrinkToFit="1"/>
    </xf>
    <xf numFmtId="190" fontId="10" fillId="10" borderId="8" xfId="0" applyNumberFormat="1" applyFont="1" applyFill="1" applyBorder="1" applyAlignment="1">
      <alignment horizontal="center" shrinkToFit="1"/>
    </xf>
    <xf numFmtId="190" fontId="10" fillId="10" borderId="2" xfId="0" applyNumberFormat="1" applyFont="1" applyFill="1" applyBorder="1" applyAlignment="1">
      <alignment horizontal="center" shrinkToFit="1"/>
    </xf>
    <xf numFmtId="0" fontId="10" fillId="10" borderId="38" xfId="0" applyNumberFormat="1" applyFont="1" applyFill="1" applyBorder="1" applyAlignment="1">
      <alignment horizontal="center" shrinkToFit="1"/>
    </xf>
    <xf numFmtId="0" fontId="10" fillId="10" borderId="10" xfId="0" applyNumberFormat="1" applyFont="1" applyFill="1" applyBorder="1" applyAlignment="1">
      <alignment horizontal="center" shrinkToFit="1"/>
    </xf>
    <xf numFmtId="193" fontId="10" fillId="10" borderId="8" xfId="0" applyNumberFormat="1" applyFont="1" applyFill="1" applyBorder="1" applyAlignment="1">
      <alignment shrinkToFit="1"/>
    </xf>
    <xf numFmtId="0" fontId="10" fillId="10" borderId="2" xfId="0" applyFont="1" applyFill="1" applyBorder="1" applyAlignment="1"/>
    <xf numFmtId="196" fontId="10" fillId="10" borderId="8" xfId="0" applyNumberFormat="1" applyFont="1" applyFill="1" applyBorder="1" applyAlignment="1">
      <alignment horizontal="center"/>
    </xf>
    <xf numFmtId="0" fontId="10" fillId="10" borderId="8" xfId="0" applyNumberFormat="1" applyFont="1" applyFill="1" applyBorder="1" applyAlignment="1">
      <alignment horizontal="center" shrinkToFit="1"/>
    </xf>
    <xf numFmtId="0" fontId="10" fillId="0" borderId="0" xfId="0" applyFont="1" applyFill="1"/>
    <xf numFmtId="196" fontId="10" fillId="10" borderId="2" xfId="0" applyNumberFormat="1" applyFont="1" applyFill="1" applyBorder="1" applyAlignment="1">
      <alignment shrinkToFit="1"/>
    </xf>
    <xf numFmtId="196" fontId="10" fillId="10" borderId="8" xfId="0" applyNumberFormat="1" applyFont="1" applyFill="1" applyBorder="1" applyAlignment="1">
      <alignment shrinkToFit="1"/>
    </xf>
    <xf numFmtId="0" fontId="10" fillId="9" borderId="2" xfId="0" applyFont="1" applyFill="1" applyBorder="1" applyAlignment="1">
      <alignment horizontal="centerContinuous"/>
    </xf>
    <xf numFmtId="0" fontId="10" fillId="9" borderId="38" xfId="0" applyFont="1" applyFill="1" applyBorder="1" applyAlignment="1">
      <alignment horizontal="center"/>
    </xf>
    <xf numFmtId="0" fontId="10" fillId="10" borderId="19" xfId="0" applyFont="1" applyFill="1" applyBorder="1" applyAlignment="1">
      <alignment horizontal="center" vertical="center"/>
    </xf>
    <xf numFmtId="0" fontId="17" fillId="0" borderId="0" xfId="0" applyFont="1" applyProtection="1">
      <protection locked="0"/>
    </xf>
    <xf numFmtId="177" fontId="10" fillId="0" borderId="0" xfId="0" applyNumberFormat="1" applyFont="1"/>
    <xf numFmtId="0" fontId="10" fillId="0" borderId="0" xfId="0" applyFont="1" applyProtection="1">
      <protection locked="0"/>
    </xf>
    <xf numFmtId="0" fontId="10" fillId="9" borderId="39" xfId="0" applyFont="1" applyFill="1" applyBorder="1" applyAlignment="1" applyProtection="1">
      <alignment horizontal="center"/>
    </xf>
    <xf numFmtId="0" fontId="10" fillId="9" borderId="40" xfId="0" applyFont="1" applyFill="1" applyBorder="1" applyAlignment="1" applyProtection="1">
      <alignment horizontal="center" vertical="center"/>
    </xf>
    <xf numFmtId="0" fontId="10" fillId="9" borderId="40" xfId="0" applyFont="1" applyFill="1" applyBorder="1" applyAlignment="1" applyProtection="1">
      <alignment horizontal="center" vertical="top" wrapText="1"/>
    </xf>
    <xf numFmtId="0" fontId="10" fillId="9" borderId="41" xfId="0" applyFont="1" applyFill="1" applyBorder="1" applyAlignment="1" applyProtection="1">
      <alignment horizontal="center" vertical="center"/>
    </xf>
    <xf numFmtId="0" fontId="10" fillId="9" borderId="42" xfId="0" applyFont="1" applyFill="1" applyBorder="1" applyAlignment="1" applyProtection="1">
      <alignment horizontal="center"/>
    </xf>
    <xf numFmtId="0" fontId="10" fillId="0" borderId="43" xfId="0" applyFont="1" applyBorder="1" applyAlignment="1" applyProtection="1">
      <alignment horizontal="center"/>
      <protection locked="0"/>
    </xf>
    <xf numFmtId="0" fontId="18" fillId="3" borderId="43" xfId="0" applyFont="1" applyFill="1" applyBorder="1" applyAlignment="1" applyProtection="1">
      <alignment horizontal="center"/>
      <protection locked="0"/>
    </xf>
    <xf numFmtId="0" fontId="10" fillId="9" borderId="44" xfId="0" applyFont="1" applyFill="1" applyBorder="1" applyAlignment="1" applyProtection="1">
      <alignment horizontal="center"/>
    </xf>
    <xf numFmtId="0" fontId="19" fillId="4" borderId="3" xfId="0" applyFont="1" applyFill="1" applyBorder="1" applyAlignment="1" applyProtection="1">
      <alignment horizontal="center"/>
      <protection locked="0"/>
    </xf>
    <xf numFmtId="0" fontId="10" fillId="0" borderId="3" xfId="0" applyFont="1" applyBorder="1" applyAlignment="1" applyProtection="1">
      <alignment horizontal="center"/>
      <protection locked="0"/>
    </xf>
    <xf numFmtId="0" fontId="10" fillId="9" borderId="45" xfId="0" applyFont="1" applyFill="1" applyBorder="1" applyAlignment="1" applyProtection="1">
      <alignment horizontal="center"/>
    </xf>
    <xf numFmtId="0" fontId="20" fillId="5" borderId="46" xfId="0" applyFont="1" applyFill="1" applyBorder="1" applyAlignment="1" applyProtection="1">
      <alignment horizontal="center"/>
      <protection locked="0"/>
    </xf>
    <xf numFmtId="0" fontId="10" fillId="0" borderId="47" xfId="0" applyFont="1" applyBorder="1" applyAlignment="1" applyProtection="1">
      <alignment horizontal="center"/>
    </xf>
    <xf numFmtId="0" fontId="10" fillId="2" borderId="3" xfId="0" applyFont="1" applyFill="1" applyBorder="1" applyAlignment="1" applyProtection="1">
      <alignment horizontal="center" vertical="center" wrapText="1"/>
    </xf>
    <xf numFmtId="0" fontId="10" fillId="2" borderId="7" xfId="0" applyFont="1" applyFill="1" applyBorder="1" applyAlignment="1" applyProtection="1">
      <alignment horizontal="center" vertical="center"/>
    </xf>
    <xf numFmtId="0" fontId="10" fillId="6" borderId="37" xfId="0" applyFont="1" applyFill="1" applyBorder="1" applyAlignment="1">
      <alignment horizontal="centerContinuous" vertical="center"/>
    </xf>
    <xf numFmtId="0" fontId="10" fillId="6" borderId="8" xfId="0" applyFont="1" applyFill="1" applyBorder="1" applyAlignment="1">
      <alignment horizontal="centerContinuous" vertical="center"/>
    </xf>
    <xf numFmtId="191" fontId="21" fillId="0" borderId="7" xfId="0" applyNumberFormat="1" applyFont="1" applyFill="1" applyBorder="1" applyAlignment="1">
      <alignment vertical="center"/>
    </xf>
    <xf numFmtId="191" fontId="10" fillId="0" borderId="7" xfId="0" applyNumberFormat="1" applyFont="1" applyFill="1" applyBorder="1" applyAlignment="1">
      <alignment vertical="center"/>
    </xf>
    <xf numFmtId="9" fontId="10" fillId="6" borderId="37" xfId="0" applyNumberFormat="1" applyFont="1" applyFill="1" applyBorder="1" applyAlignment="1">
      <alignment horizontal="centerContinuous" vertical="center"/>
    </xf>
    <xf numFmtId="9" fontId="10" fillId="6" borderId="8" xfId="0" applyNumberFormat="1" applyFont="1" applyFill="1" applyBorder="1" applyAlignment="1">
      <alignment horizontal="centerContinuous" vertical="center"/>
    </xf>
    <xf numFmtId="191" fontId="21" fillId="0" borderId="3" xfId="0" applyNumberFormat="1" applyFont="1" applyFill="1" applyBorder="1" applyAlignment="1">
      <alignment vertical="center"/>
    </xf>
    <xf numFmtId="191" fontId="10" fillId="0" borderId="3" xfId="0" applyNumberFormat="1" applyFont="1" applyFill="1" applyBorder="1" applyAlignment="1">
      <alignment vertical="center"/>
    </xf>
    <xf numFmtId="9" fontId="10" fillId="0" borderId="0" xfId="0" applyNumberFormat="1" applyFont="1" applyFill="1" applyBorder="1" applyAlignment="1">
      <alignment horizontal="centerContinuous" vertical="center"/>
    </xf>
    <xf numFmtId="191" fontId="21" fillId="0" borderId="0" xfId="0" applyNumberFormat="1" applyFont="1" applyFill="1" applyBorder="1" applyAlignment="1">
      <alignment vertical="center"/>
    </xf>
    <xf numFmtId="191" fontId="10" fillId="0" borderId="0" xfId="0" applyNumberFormat="1" applyFont="1" applyFill="1" applyBorder="1" applyAlignment="1">
      <alignment vertical="center"/>
    </xf>
    <xf numFmtId="0" fontId="17" fillId="0" borderId="0" xfId="0" applyFont="1"/>
    <xf numFmtId="0" fontId="16" fillId="0" borderId="0" xfId="15" applyFont="1" applyAlignment="1">
      <alignment horizontal="center"/>
    </xf>
    <xf numFmtId="0" fontId="16" fillId="0" borderId="0" xfId="15" applyFont="1"/>
    <xf numFmtId="177" fontId="10" fillId="2" borderId="48" xfId="0" applyNumberFormat="1" applyFont="1" applyFill="1" applyBorder="1"/>
    <xf numFmtId="0" fontId="10" fillId="0" borderId="49" xfId="0" applyNumberFormat="1" applyFont="1" applyBorder="1"/>
    <xf numFmtId="0" fontId="10" fillId="0" borderId="0" xfId="0" applyFont="1" applyAlignment="1">
      <alignment horizontal="center"/>
    </xf>
    <xf numFmtId="177" fontId="10" fillId="2" borderId="50" xfId="0" applyNumberFormat="1" applyFont="1" applyFill="1" applyBorder="1"/>
    <xf numFmtId="0" fontId="10" fillId="0" borderId="51" xfId="0" applyFont="1" applyBorder="1"/>
    <xf numFmtId="177" fontId="10" fillId="0" borderId="0" xfId="0" applyNumberFormat="1" applyFont="1" applyFill="1" applyBorder="1"/>
    <xf numFmtId="0" fontId="10" fillId="0" borderId="0" xfId="0" applyFont="1" applyBorder="1"/>
    <xf numFmtId="0" fontId="10" fillId="0" borderId="0" xfId="0" applyFont="1" applyProtection="1">
      <protection hidden="1"/>
    </xf>
    <xf numFmtId="177" fontId="10" fillId="0" borderId="0" xfId="0" applyNumberFormat="1" applyFont="1" applyProtection="1">
      <protection hidden="1"/>
    </xf>
    <xf numFmtId="0" fontId="10" fillId="0" borderId="0" xfId="0" applyFont="1" applyAlignment="1" applyProtection="1">
      <alignment horizontal="center"/>
      <protection hidden="1"/>
    </xf>
    <xf numFmtId="177" fontId="10" fillId="0" borderId="52" xfId="0" applyNumberFormat="1" applyFont="1" applyBorder="1" applyProtection="1">
      <protection hidden="1"/>
    </xf>
    <xf numFmtId="14" fontId="10" fillId="0" borderId="0" xfId="0" applyNumberFormat="1" applyFont="1" applyProtection="1">
      <protection hidden="1"/>
    </xf>
    <xf numFmtId="177" fontId="10" fillId="0" borderId="53" xfId="0" applyNumberFormat="1" applyFont="1" applyBorder="1" applyProtection="1">
      <protection hidden="1"/>
    </xf>
    <xf numFmtId="177" fontId="10" fillId="0" borderId="54" xfId="0" applyNumberFormat="1" applyFont="1" applyFill="1" applyBorder="1"/>
    <xf numFmtId="0" fontId="10" fillId="0" borderId="0" xfId="0" applyFont="1" applyFill="1" applyBorder="1"/>
    <xf numFmtId="177" fontId="10" fillId="0" borderId="0" xfId="0" applyNumberFormat="1" applyFont="1" applyProtection="1">
      <protection locked="0"/>
    </xf>
    <xf numFmtId="0" fontId="10" fillId="0" borderId="0" xfId="0" applyFont="1" applyAlignment="1" applyProtection="1">
      <alignment horizontal="center"/>
      <protection locked="0"/>
    </xf>
    <xf numFmtId="0" fontId="10" fillId="0" borderId="55" xfId="0" applyNumberFormat="1" applyFont="1" applyBorder="1" applyProtection="1">
      <protection locked="0"/>
    </xf>
    <xf numFmtId="0" fontId="10" fillId="0" borderId="56" xfId="0" applyFont="1" applyBorder="1" applyProtection="1">
      <protection locked="0"/>
    </xf>
    <xf numFmtId="0" fontId="10" fillId="0" borderId="0" xfId="0" applyNumberFormat="1" applyFont="1" applyBorder="1" applyProtection="1">
      <protection locked="0"/>
    </xf>
    <xf numFmtId="0" fontId="10" fillId="0" borderId="0" xfId="0" applyFont="1" applyBorder="1" applyProtection="1">
      <protection locked="0"/>
    </xf>
    <xf numFmtId="177" fontId="10" fillId="2" borderId="48" xfId="0" applyNumberFormat="1" applyFont="1" applyFill="1" applyBorder="1" applyProtection="1">
      <protection locked="0"/>
    </xf>
    <xf numFmtId="0" fontId="10" fillId="0" borderId="49" xfId="0" applyFont="1" applyBorder="1" applyProtection="1">
      <protection locked="0"/>
    </xf>
    <xf numFmtId="177" fontId="10" fillId="2" borderId="57" xfId="0" applyNumberFormat="1" applyFont="1" applyFill="1" applyBorder="1" applyProtection="1">
      <protection locked="0"/>
    </xf>
    <xf numFmtId="0" fontId="10" fillId="0" borderId="58" xfId="8" applyNumberFormat="1" applyFont="1" applyFill="1" applyBorder="1" applyAlignment="1" applyProtection="1">
      <protection locked="0"/>
    </xf>
    <xf numFmtId="0" fontId="10" fillId="0" borderId="0" xfId="0" applyFont="1" applyAlignment="1" applyProtection="1">
      <protection locked="0"/>
    </xf>
    <xf numFmtId="177" fontId="10" fillId="2" borderId="50" xfId="0" applyNumberFormat="1" applyFont="1" applyFill="1" applyBorder="1" applyProtection="1">
      <protection locked="0"/>
    </xf>
    <xf numFmtId="0" fontId="10" fillId="0" borderId="51" xfId="0" applyNumberFormat="1" applyFont="1" applyFill="1" applyBorder="1" applyAlignment="1" applyProtection="1">
      <protection hidden="1"/>
    </xf>
    <xf numFmtId="177" fontId="10" fillId="0" borderId="54" xfId="0" applyNumberFormat="1" applyFont="1" applyFill="1" applyBorder="1" applyProtection="1">
      <protection locked="0"/>
    </xf>
    <xf numFmtId="0" fontId="10" fillId="0" borderId="0" xfId="0" applyNumberFormat="1" applyFont="1" applyFill="1" applyBorder="1" applyAlignment="1" applyProtection="1">
      <protection locked="0"/>
    </xf>
    <xf numFmtId="177" fontId="10" fillId="0" borderId="59" xfId="0" applyNumberFormat="1" applyFont="1" applyFill="1" applyBorder="1" applyProtection="1">
      <protection locked="0"/>
    </xf>
    <xf numFmtId="177" fontId="10" fillId="2" borderId="60" xfId="0" applyNumberFormat="1" applyFont="1" applyFill="1" applyBorder="1"/>
    <xf numFmtId="188" fontId="10" fillId="0" borderId="61" xfId="0" applyNumberFormat="1" applyFont="1" applyBorder="1"/>
    <xf numFmtId="188" fontId="10" fillId="0" borderId="62" xfId="0" applyNumberFormat="1" applyFont="1" applyBorder="1"/>
    <xf numFmtId="188" fontId="10" fillId="0" borderId="0" xfId="0" applyNumberFormat="1" applyFont="1" applyBorder="1"/>
    <xf numFmtId="177" fontId="10" fillId="2" borderId="63" xfId="0" applyNumberFormat="1" applyFont="1" applyFill="1" applyBorder="1"/>
    <xf numFmtId="188" fontId="10" fillId="0" borderId="33" xfId="0" applyNumberFormat="1" applyFont="1" applyBorder="1"/>
    <xf numFmtId="188" fontId="10" fillId="0" borderId="64" xfId="0" applyNumberFormat="1" applyFont="1" applyBorder="1"/>
    <xf numFmtId="0" fontId="10" fillId="0" borderId="65" xfId="0" applyFont="1" applyFill="1" applyBorder="1"/>
    <xf numFmtId="0" fontId="10" fillId="0" borderId="66" xfId="0" applyFont="1" applyFill="1" applyBorder="1"/>
    <xf numFmtId="177" fontId="10" fillId="2" borderId="67" xfId="0" applyNumberFormat="1" applyFont="1" applyFill="1" applyBorder="1"/>
    <xf numFmtId="0" fontId="10" fillId="0" borderId="68" xfId="0" applyFont="1" applyFill="1" applyBorder="1"/>
    <xf numFmtId="0" fontId="10" fillId="0" borderId="69" xfId="0" applyFont="1" applyFill="1" applyBorder="1"/>
    <xf numFmtId="177" fontId="10" fillId="2" borderId="70" xfId="0" applyNumberFormat="1" applyFont="1" applyFill="1" applyBorder="1"/>
    <xf numFmtId="188" fontId="10" fillId="0" borderId="31" xfId="0" applyNumberFormat="1" applyFont="1" applyFill="1" applyBorder="1"/>
    <xf numFmtId="188" fontId="10" fillId="0" borderId="71" xfId="0" applyNumberFormat="1" applyFont="1" applyFill="1" applyBorder="1"/>
    <xf numFmtId="188" fontId="10" fillId="0" borderId="33" xfId="0" applyNumberFormat="1" applyFont="1" applyFill="1" applyBorder="1"/>
    <xf numFmtId="188" fontId="10" fillId="0" borderId="64" xfId="0" applyNumberFormat="1" applyFont="1" applyFill="1" applyBorder="1"/>
    <xf numFmtId="177" fontId="10" fillId="2" borderId="72" xfId="0" applyNumberFormat="1" applyFont="1" applyFill="1" applyBorder="1"/>
    <xf numFmtId="0" fontId="10" fillId="0" borderId="73" xfId="0" applyFont="1" applyFill="1" applyBorder="1"/>
    <xf numFmtId="0" fontId="10" fillId="0" borderId="74" xfId="0" applyFont="1" applyFill="1" applyBorder="1"/>
    <xf numFmtId="177" fontId="10" fillId="0" borderId="59" xfId="0" applyNumberFormat="1" applyFont="1" applyFill="1" applyBorder="1"/>
    <xf numFmtId="0" fontId="10" fillId="0" borderId="59" xfId="0" applyFont="1" applyFill="1" applyBorder="1"/>
    <xf numFmtId="0" fontId="10" fillId="0" borderId="0" xfId="0" applyFont="1" applyFill="1" applyAlignment="1">
      <alignment horizontal="center"/>
    </xf>
    <xf numFmtId="14" fontId="10" fillId="0" borderId="75" xfId="0" applyNumberFormat="1" applyFont="1" applyFill="1" applyBorder="1"/>
    <xf numFmtId="14" fontId="10" fillId="0" borderId="76" xfId="0" applyNumberFormat="1" applyFont="1" applyFill="1" applyBorder="1" applyAlignment="1">
      <alignment horizontal="center"/>
    </xf>
    <xf numFmtId="14" fontId="10" fillId="0" borderId="77" xfId="0" applyNumberFormat="1" applyFont="1" applyFill="1" applyBorder="1" applyProtection="1"/>
    <xf numFmtId="14" fontId="10" fillId="0" borderId="78" xfId="0" applyNumberFormat="1" applyFont="1" applyFill="1" applyBorder="1"/>
    <xf numFmtId="14" fontId="10" fillId="0" borderId="79" xfId="0" applyNumberFormat="1" applyFont="1" applyFill="1" applyBorder="1"/>
    <xf numFmtId="14" fontId="10" fillId="0" borderId="45" xfId="0" applyNumberFormat="1" applyFont="1" applyFill="1" applyBorder="1" applyAlignment="1">
      <alignment horizontal="center"/>
    </xf>
    <xf numFmtId="14" fontId="10" fillId="0" borderId="46" xfId="0" applyNumberFormat="1" applyFont="1" applyFill="1" applyBorder="1" applyProtection="1"/>
    <xf numFmtId="14" fontId="10" fillId="0" borderId="80" xfId="0" applyNumberFormat="1" applyFont="1" applyFill="1" applyBorder="1"/>
    <xf numFmtId="177" fontId="10" fillId="2" borderId="81" xfId="0" applyNumberFormat="1" applyFont="1" applyFill="1" applyBorder="1"/>
    <xf numFmtId="0" fontId="10" fillId="0" borderId="82" xfId="0" applyNumberFormat="1" applyFont="1" applyFill="1" applyBorder="1" applyAlignment="1"/>
    <xf numFmtId="0" fontId="10" fillId="0" borderId="83" xfId="0" applyNumberFormat="1" applyFont="1" applyFill="1" applyBorder="1" applyAlignment="1" applyProtection="1"/>
    <xf numFmtId="0" fontId="10" fillId="0" borderId="84" xfId="0" applyNumberFormat="1" applyFont="1" applyFill="1" applyBorder="1" applyAlignment="1"/>
    <xf numFmtId="177" fontId="10" fillId="2" borderId="85" xfId="0" applyNumberFormat="1" applyFont="1" applyFill="1" applyBorder="1"/>
    <xf numFmtId="0" fontId="10" fillId="0" borderId="86" xfId="0" applyNumberFormat="1" applyFont="1" applyFill="1" applyBorder="1" applyAlignment="1"/>
    <xf numFmtId="0" fontId="10" fillId="0" borderId="46" xfId="0" applyNumberFormat="1" applyFont="1" applyFill="1" applyBorder="1" applyAlignment="1" applyProtection="1"/>
    <xf numFmtId="0" fontId="10" fillId="0" borderId="80" xfId="0" applyNumberFormat="1" applyFont="1" applyFill="1" applyBorder="1" applyAlignment="1"/>
    <xf numFmtId="0" fontId="10" fillId="0" borderId="54" xfId="0" applyNumberFormat="1" applyFont="1" applyBorder="1"/>
    <xf numFmtId="0" fontId="10" fillId="0" borderId="0" xfId="0" applyNumberFormat="1" applyFont="1" applyBorder="1" applyAlignment="1"/>
    <xf numFmtId="0" fontId="10" fillId="0" borderId="59" xfId="0" applyNumberFormat="1" applyFont="1" applyBorder="1"/>
    <xf numFmtId="14" fontId="10" fillId="0" borderId="0" xfId="0" applyNumberFormat="1" applyFont="1"/>
    <xf numFmtId="0" fontId="10" fillId="0" borderId="87" xfId="0" applyNumberFormat="1" applyFont="1" applyBorder="1" applyAlignment="1"/>
    <xf numFmtId="0" fontId="10" fillId="0" borderId="49" xfId="0" applyNumberFormat="1" applyFont="1" applyBorder="1" applyAlignment="1"/>
    <xf numFmtId="177" fontId="10" fillId="2" borderId="57" xfId="0" applyNumberFormat="1" applyFont="1" applyFill="1" applyBorder="1"/>
    <xf numFmtId="0" fontId="10" fillId="0" borderId="9" xfId="0" applyNumberFormat="1" applyFont="1" applyBorder="1" applyAlignment="1"/>
    <xf numFmtId="0" fontId="10" fillId="0" borderId="58" xfId="0" applyNumberFormat="1" applyFont="1" applyBorder="1" applyAlignment="1"/>
    <xf numFmtId="177" fontId="10" fillId="2" borderId="88" xfId="0" applyNumberFormat="1" applyFont="1" applyFill="1" applyBorder="1"/>
    <xf numFmtId="0" fontId="10" fillId="0" borderId="89" xfId="0" applyNumberFormat="1" applyFont="1" applyBorder="1" applyAlignment="1"/>
    <xf numFmtId="0" fontId="10" fillId="0" borderId="51" xfId="0" applyNumberFormat="1" applyFont="1" applyBorder="1" applyAlignment="1"/>
    <xf numFmtId="0" fontId="10" fillId="0" borderId="60" xfId="0" applyNumberFormat="1" applyFont="1" applyBorder="1" applyAlignment="1"/>
    <xf numFmtId="0" fontId="10" fillId="0" borderId="72" xfId="0" applyNumberFormat="1" applyFont="1" applyBorder="1" applyAlignment="1"/>
    <xf numFmtId="0" fontId="10" fillId="0" borderId="90" xfId="0" applyNumberFormat="1" applyFont="1" applyBorder="1" applyAlignment="1"/>
    <xf numFmtId="0" fontId="10" fillId="0" borderId="91" xfId="0" applyNumberFormat="1" applyFont="1" applyBorder="1" applyAlignment="1"/>
    <xf numFmtId="0" fontId="10" fillId="0" borderId="79" xfId="0" applyNumberFormat="1" applyFont="1" applyBorder="1" applyAlignment="1"/>
    <xf numFmtId="0" fontId="10" fillId="0" borderId="0" xfId="0" applyFont="1" applyFill="1" applyBorder="1" applyAlignment="1">
      <alignment horizontal="center"/>
    </xf>
    <xf numFmtId="9" fontId="10" fillId="0" borderId="0" xfId="0" applyNumberFormat="1" applyFont="1" applyFill="1" applyBorder="1" applyAlignment="1">
      <alignment horizontal="center"/>
    </xf>
    <xf numFmtId="0" fontId="10" fillId="9" borderId="82" xfId="0" applyFont="1" applyFill="1" applyBorder="1"/>
    <xf numFmtId="0" fontId="10" fillId="9" borderId="92" xfId="0" applyFont="1" applyFill="1" applyBorder="1" applyAlignment="1">
      <alignment horizontal="center" vertical="center" wrapText="1"/>
    </xf>
    <xf numFmtId="0" fontId="10" fillId="9" borderId="93" xfId="0" applyFont="1" applyFill="1" applyBorder="1" applyAlignment="1">
      <alignment horizontal="center" vertical="center" wrapText="1"/>
    </xf>
    <xf numFmtId="0" fontId="10" fillId="9" borderId="94" xfId="0" applyFont="1" applyFill="1" applyBorder="1" applyAlignment="1">
      <alignment horizontal="center" vertical="center" wrapText="1"/>
    </xf>
    <xf numFmtId="0" fontId="10" fillId="9" borderId="95" xfId="0" applyFont="1" applyFill="1" applyBorder="1" applyAlignment="1">
      <alignment horizontal="center" vertical="center" wrapText="1"/>
    </xf>
    <xf numFmtId="0" fontId="10" fillId="9" borderId="96" xfId="0" applyFont="1" applyFill="1" applyBorder="1" applyAlignment="1">
      <alignment horizontal="center"/>
    </xf>
    <xf numFmtId="0" fontId="10" fillId="0" borderId="97" xfId="0" applyFont="1" applyBorder="1" applyAlignment="1" applyProtection="1">
      <alignment horizontal="center"/>
      <protection locked="0"/>
    </xf>
    <xf numFmtId="0" fontId="10" fillId="0" borderId="98" xfId="0" applyFont="1" applyBorder="1" applyAlignment="1" applyProtection="1">
      <alignment horizontal="center"/>
      <protection locked="0"/>
    </xf>
    <xf numFmtId="0" fontId="10" fillId="0" borderId="59" xfId="0" applyFont="1" applyBorder="1" applyAlignment="1" applyProtection="1">
      <alignment horizontal="center"/>
      <protection locked="0"/>
    </xf>
    <xf numFmtId="0" fontId="15" fillId="0" borderId="0" xfId="0" applyFont="1"/>
    <xf numFmtId="19" fontId="10" fillId="0" borderId="0" xfId="0" applyNumberFormat="1" applyFont="1"/>
    <xf numFmtId="0" fontId="10" fillId="10" borderId="3" xfId="0" applyFont="1" applyFill="1" applyBorder="1" applyAlignment="1">
      <alignment horizontal="center"/>
    </xf>
    <xf numFmtId="0" fontId="10" fillId="10" borderId="5" xfId="0" applyFont="1" applyFill="1" applyBorder="1" applyAlignment="1">
      <alignment horizontal="center"/>
    </xf>
    <xf numFmtId="0" fontId="23" fillId="0" borderId="0" xfId="0" applyFont="1" applyAlignment="1">
      <alignment horizontal="left"/>
    </xf>
    <xf numFmtId="187" fontId="10" fillId="0" borderId="0" xfId="0" applyNumberFormat="1" applyFont="1"/>
    <xf numFmtId="0" fontId="10" fillId="10" borderId="37" xfId="0" applyFont="1" applyFill="1" applyBorder="1" applyAlignment="1">
      <alignment horizontal="center"/>
    </xf>
    <xf numFmtId="0" fontId="10" fillId="10" borderId="2" xfId="0" applyFont="1" applyFill="1" applyBorder="1" applyAlignment="1">
      <alignment horizontal="center"/>
    </xf>
    <xf numFmtId="0" fontId="10" fillId="10" borderId="8" xfId="0" applyFont="1" applyFill="1" applyBorder="1" applyAlignment="1">
      <alignment horizontal="center"/>
    </xf>
    <xf numFmtId="9" fontId="10" fillId="10" borderId="3" xfId="0" applyNumberFormat="1" applyFont="1" applyFill="1" applyBorder="1" applyAlignment="1">
      <alignment horizontal="center"/>
    </xf>
    <xf numFmtId="0" fontId="10" fillId="10" borderId="35" xfId="0" applyFont="1" applyFill="1" applyBorder="1" applyAlignment="1">
      <alignment horizontal="center"/>
    </xf>
    <xf numFmtId="0" fontId="10" fillId="9" borderId="89" xfId="0" applyFont="1" applyFill="1" applyBorder="1"/>
    <xf numFmtId="0" fontId="10" fillId="9" borderId="5" xfId="0" applyFont="1" applyFill="1" applyBorder="1" applyAlignment="1">
      <alignment horizontal="centerContinuous"/>
    </xf>
    <xf numFmtId="0" fontId="10" fillId="9" borderId="89" xfId="0" applyFont="1" applyFill="1" applyBorder="1" applyAlignment="1">
      <alignment horizontal="centerContinuous"/>
    </xf>
    <xf numFmtId="0" fontId="10" fillId="9" borderId="3" xfId="0" applyFont="1" applyFill="1" applyBorder="1"/>
    <xf numFmtId="176" fontId="10" fillId="0" borderId="0" xfId="0" applyNumberFormat="1" applyFont="1" applyFill="1" applyBorder="1" applyAlignment="1">
      <alignment horizontal="center" vertical="center"/>
    </xf>
    <xf numFmtId="0" fontId="23" fillId="10" borderId="37" xfId="0" applyFont="1" applyFill="1" applyBorder="1" applyAlignment="1">
      <alignment horizontal="left"/>
    </xf>
    <xf numFmtId="0" fontId="23" fillId="10" borderId="2" xfId="0" applyFont="1" applyFill="1" applyBorder="1" applyAlignment="1">
      <alignment horizontal="left"/>
    </xf>
    <xf numFmtId="0" fontId="23" fillId="10" borderId="8" xfId="0" applyFont="1" applyFill="1" applyBorder="1" applyAlignment="1">
      <alignment horizontal="left"/>
    </xf>
    <xf numFmtId="0" fontId="10" fillId="10" borderId="2" xfId="0" applyFont="1" applyFill="1" applyBorder="1"/>
    <xf numFmtId="0" fontId="10" fillId="10" borderId="8" xfId="0" applyFont="1" applyFill="1" applyBorder="1"/>
    <xf numFmtId="0" fontId="25" fillId="0" borderId="0" xfId="0" applyFont="1"/>
    <xf numFmtId="0" fontId="23" fillId="10" borderId="37" xfId="0" applyFont="1" applyFill="1" applyBorder="1"/>
    <xf numFmtId="0" fontId="14" fillId="0" borderId="0" xfId="0" applyFont="1"/>
    <xf numFmtId="0" fontId="10" fillId="9" borderId="9" xfId="0" applyFont="1" applyFill="1" applyBorder="1" applyAlignment="1">
      <alignment horizontal="center"/>
    </xf>
    <xf numFmtId="0" fontId="10" fillId="9" borderId="10" xfId="0" applyFont="1" applyFill="1" applyBorder="1" applyAlignment="1">
      <alignment horizontal="center"/>
    </xf>
    <xf numFmtId="0" fontId="10" fillId="0" borderId="96" xfId="0" applyFont="1" applyBorder="1" applyAlignment="1" applyProtection="1">
      <alignment horizontal="center"/>
      <protection locked="0"/>
    </xf>
    <xf numFmtId="0" fontId="10" fillId="7" borderId="0" xfId="0" applyFont="1" applyFill="1"/>
    <xf numFmtId="0" fontId="15" fillId="7" borderId="0" xfId="0" applyNumberFormat="1" applyFont="1" applyFill="1" applyAlignment="1" applyProtection="1">
      <alignment horizontal="centerContinuous" vertical="center"/>
      <protection locked="0"/>
    </xf>
    <xf numFmtId="0" fontId="10" fillId="7" borderId="0" xfId="0" applyFont="1" applyFill="1" applyAlignment="1">
      <alignment horizontal="centerContinuous"/>
    </xf>
    <xf numFmtId="0" fontId="10" fillId="7" borderId="0" xfId="0" applyFont="1" applyFill="1" applyBorder="1" applyAlignment="1">
      <alignment horizontal="centerContinuous"/>
    </xf>
    <xf numFmtId="194" fontId="10" fillId="7" borderId="5" xfId="0" applyNumberFormat="1" applyFont="1" applyFill="1" applyBorder="1" applyAlignment="1">
      <alignment horizontal="center"/>
    </xf>
    <xf numFmtId="0" fontId="10" fillId="7" borderId="5" xfId="0" applyFont="1" applyFill="1" applyBorder="1" applyAlignment="1">
      <alignment horizontal="right"/>
    </xf>
    <xf numFmtId="193" fontId="10" fillId="7" borderId="5" xfId="0" applyNumberFormat="1" applyFont="1" applyFill="1" applyBorder="1" applyAlignment="1">
      <alignment shrinkToFit="1"/>
    </xf>
    <xf numFmtId="193" fontId="10" fillId="7" borderId="6" xfId="0" applyNumberFormat="1" applyFont="1" applyFill="1" applyBorder="1" applyAlignment="1">
      <alignment shrinkToFit="1"/>
    </xf>
    <xf numFmtId="0" fontId="10" fillId="7" borderId="5" xfId="0" applyNumberFormat="1" applyFont="1" applyFill="1" applyBorder="1" applyAlignment="1">
      <alignment horizontal="center" shrinkToFit="1"/>
    </xf>
    <xf numFmtId="0" fontId="10" fillId="7" borderId="5" xfId="0" applyFont="1" applyFill="1" applyBorder="1"/>
    <xf numFmtId="193" fontId="10" fillId="7" borderId="6" xfId="0" applyNumberFormat="1" applyFont="1" applyFill="1" applyBorder="1" applyAlignment="1"/>
    <xf numFmtId="0" fontId="10" fillId="7" borderId="4" xfId="0" applyNumberFormat="1" applyFont="1" applyFill="1" applyBorder="1" applyAlignment="1">
      <alignment horizontal="center" shrinkToFit="1"/>
    </xf>
    <xf numFmtId="0" fontId="10" fillId="7" borderId="5" xfId="0" quotePrefix="1" applyFont="1" applyFill="1" applyBorder="1"/>
    <xf numFmtId="0" fontId="10" fillId="7" borderId="6" xfId="0" applyFont="1" applyFill="1" applyBorder="1"/>
    <xf numFmtId="195" fontId="10" fillId="7" borderId="35" xfId="0" applyNumberFormat="1" applyFont="1" applyFill="1" applyBorder="1" applyAlignment="1">
      <alignment horizontal="center"/>
    </xf>
    <xf numFmtId="0" fontId="10" fillId="7" borderId="35" xfId="0" applyFont="1" applyFill="1" applyBorder="1" applyAlignment="1">
      <alignment horizontal="right"/>
    </xf>
    <xf numFmtId="193" fontId="10" fillId="7" borderId="35" xfId="0" applyNumberFormat="1" applyFont="1" applyFill="1" applyBorder="1" applyAlignment="1">
      <alignment shrinkToFit="1"/>
    </xf>
    <xf numFmtId="193" fontId="10" fillId="7" borderId="36" xfId="0" applyNumberFormat="1" applyFont="1" applyFill="1" applyBorder="1" applyAlignment="1">
      <alignment shrinkToFit="1"/>
    </xf>
    <xf numFmtId="0" fontId="10" fillId="7" borderId="35" xfId="0" applyFont="1" applyFill="1" applyBorder="1"/>
    <xf numFmtId="193" fontId="10" fillId="7" borderId="36" xfId="0" applyNumberFormat="1" applyFont="1" applyFill="1" applyBorder="1" applyAlignment="1"/>
    <xf numFmtId="9" fontId="10" fillId="7" borderId="34" xfId="0" applyNumberFormat="1" applyFont="1" applyFill="1" applyBorder="1" applyAlignment="1">
      <alignment horizontal="center"/>
    </xf>
    <xf numFmtId="193" fontId="10" fillId="7" borderId="35" xfId="0" applyNumberFormat="1" applyFont="1" applyFill="1" applyBorder="1" applyAlignment="1"/>
    <xf numFmtId="0" fontId="10" fillId="7" borderId="35" xfId="0" quotePrefix="1" applyFont="1" applyFill="1" applyBorder="1"/>
    <xf numFmtId="0" fontId="10" fillId="7" borderId="36" xfId="0" applyFont="1" applyFill="1" applyBorder="1"/>
    <xf numFmtId="0" fontId="10" fillId="7" borderId="0" xfId="0" applyFont="1" applyFill="1" applyProtection="1"/>
    <xf numFmtId="0" fontId="10" fillId="7" borderId="2" xfId="0" applyFont="1" applyFill="1" applyBorder="1" applyAlignment="1">
      <alignment horizontal="centerContinuous"/>
    </xf>
    <xf numFmtId="0" fontId="10" fillId="7" borderId="37" xfId="0" applyFont="1" applyFill="1" applyBorder="1" applyAlignment="1">
      <alignment horizontal="centerContinuous"/>
    </xf>
    <xf numFmtId="0" fontId="10" fillId="7" borderId="8" xfId="0" applyFont="1" applyFill="1" applyBorder="1" applyAlignment="1">
      <alignment horizontal="centerContinuous"/>
    </xf>
    <xf numFmtId="0" fontId="10" fillId="7" borderId="3" xfId="0" applyFont="1" applyFill="1" applyBorder="1" applyAlignment="1">
      <alignment horizontal="centerContinuous"/>
    </xf>
    <xf numFmtId="0" fontId="10" fillId="7" borderId="38" xfId="0" applyFont="1" applyFill="1" applyBorder="1" applyAlignment="1">
      <alignment horizontal="center"/>
    </xf>
    <xf numFmtId="0" fontId="10" fillId="7" borderId="9" xfId="0" applyFont="1" applyFill="1" applyBorder="1" applyAlignment="1">
      <alignment horizontal="center"/>
    </xf>
    <xf numFmtId="0" fontId="10" fillId="7" borderId="99" xfId="0" applyFont="1" applyFill="1" applyBorder="1" applyAlignment="1">
      <alignment horizontal="center"/>
    </xf>
    <xf numFmtId="0" fontId="10" fillId="7" borderId="3" xfId="0" applyFont="1" applyFill="1" applyBorder="1" applyAlignment="1">
      <alignment horizontal="center"/>
    </xf>
    <xf numFmtId="0" fontId="10" fillId="7" borderId="100" xfId="0" applyFont="1" applyFill="1" applyBorder="1"/>
    <xf numFmtId="0" fontId="10" fillId="7" borderId="101" xfId="0" applyFont="1" applyFill="1" applyBorder="1"/>
    <xf numFmtId="176" fontId="10" fillId="7" borderId="102" xfId="0" applyNumberFormat="1" applyFont="1" applyFill="1" applyBorder="1" applyAlignment="1">
      <alignment horizontal="centerContinuous"/>
    </xf>
    <xf numFmtId="176" fontId="10" fillId="7" borderId="32" xfId="0" applyNumberFormat="1" applyFont="1" applyFill="1" applyBorder="1" applyAlignment="1">
      <alignment horizontal="centerContinuous"/>
    </xf>
    <xf numFmtId="176" fontId="10" fillId="7" borderId="31" xfId="0" applyNumberFormat="1" applyFont="1" applyFill="1" applyBorder="1" applyAlignment="1">
      <alignment horizontal="centerContinuous"/>
    </xf>
    <xf numFmtId="0" fontId="10" fillId="7" borderId="12" xfId="0" applyFont="1" applyFill="1" applyBorder="1" applyAlignment="1">
      <alignment horizontal="centerContinuous" wrapText="1"/>
    </xf>
    <xf numFmtId="0" fontId="10" fillId="7" borderId="103" xfId="0" applyFont="1" applyFill="1" applyBorder="1" applyAlignment="1">
      <alignment horizontal="centerContinuous" wrapText="1"/>
    </xf>
    <xf numFmtId="0" fontId="10" fillId="7" borderId="15" xfId="0" applyFont="1" applyFill="1" applyBorder="1"/>
    <xf numFmtId="0" fontId="10" fillId="7" borderId="16" xfId="0" applyFont="1" applyFill="1" applyBorder="1"/>
    <xf numFmtId="0" fontId="10" fillId="7" borderId="104" xfId="0" applyFont="1" applyFill="1" applyBorder="1" applyAlignment="1">
      <alignment horizontal="center"/>
    </xf>
    <xf numFmtId="0" fontId="10" fillId="7" borderId="68" xfId="0" applyFont="1" applyFill="1" applyBorder="1" applyAlignment="1">
      <alignment horizontal="center"/>
    </xf>
    <xf numFmtId="0" fontId="10" fillId="7" borderId="100" xfId="0" applyFont="1" applyFill="1" applyBorder="1" applyAlignment="1">
      <alignment horizontal="center"/>
    </xf>
    <xf numFmtId="0" fontId="10" fillId="7" borderId="89" xfId="0" applyFont="1" applyFill="1" applyBorder="1" applyAlignment="1">
      <alignment horizontal="center"/>
    </xf>
    <xf numFmtId="0" fontId="10" fillId="7" borderId="105" xfId="0" applyFont="1" applyFill="1" applyBorder="1" applyAlignment="1">
      <alignment horizontal="center"/>
    </xf>
    <xf numFmtId="0" fontId="10" fillId="7" borderId="106" xfId="0" applyFont="1" applyFill="1" applyBorder="1" applyAlignment="1">
      <alignment horizontal="center"/>
    </xf>
    <xf numFmtId="0" fontId="10" fillId="7" borderId="33" xfId="0" applyFont="1" applyFill="1" applyBorder="1" applyAlignment="1">
      <alignment horizontal="center"/>
    </xf>
    <xf numFmtId="0" fontId="10" fillId="7" borderId="23" xfId="0" applyFont="1" applyFill="1" applyBorder="1" applyAlignment="1">
      <alignment horizontal="center"/>
    </xf>
    <xf numFmtId="0" fontId="10" fillId="7" borderId="19" xfId="0" applyFont="1" applyFill="1" applyBorder="1" applyAlignment="1">
      <alignment horizontal="center"/>
    </xf>
    <xf numFmtId="188" fontId="10" fillId="7" borderId="24" xfId="0" applyNumberFormat="1" applyFont="1" applyFill="1" applyBorder="1"/>
    <xf numFmtId="0" fontId="10" fillId="7" borderId="19" xfId="0" applyFont="1" applyFill="1" applyBorder="1" applyAlignment="1" applyProtection="1">
      <alignment vertical="center"/>
      <protection locked="0"/>
    </xf>
    <xf numFmtId="0" fontId="10" fillId="7" borderId="19" xfId="0" applyFont="1" applyFill="1" applyBorder="1" applyAlignment="1" applyProtection="1">
      <alignment horizontal="center" vertical="center"/>
      <protection locked="0"/>
    </xf>
    <xf numFmtId="0" fontId="10" fillId="7" borderId="19" xfId="0" applyNumberFormat="1" applyFont="1" applyFill="1" applyBorder="1" applyAlignment="1" applyProtection="1">
      <alignment horizontal="center" vertical="center"/>
      <protection locked="0"/>
    </xf>
    <xf numFmtId="188" fontId="10" fillId="7" borderId="23" xfId="0" applyNumberFormat="1" applyFont="1" applyFill="1" applyBorder="1"/>
    <xf numFmtId="178" fontId="10" fillId="7" borderId="24" xfId="0" applyNumberFormat="1" applyFont="1" applyFill="1" applyBorder="1" applyProtection="1">
      <protection locked="0"/>
    </xf>
    <xf numFmtId="178" fontId="10" fillId="7" borderId="24" xfId="0" applyNumberFormat="1" applyFont="1" applyFill="1" applyBorder="1"/>
    <xf numFmtId="179" fontId="10" fillId="7" borderId="106" xfId="0" applyNumberFormat="1" applyFont="1" applyFill="1" applyBorder="1" applyAlignment="1" applyProtection="1"/>
    <xf numFmtId="179" fontId="10" fillId="7" borderId="24" xfId="0" applyNumberFormat="1" applyFont="1" applyFill="1" applyBorder="1" applyAlignment="1" applyProtection="1"/>
    <xf numFmtId="179" fontId="10" fillId="7" borderId="33" xfId="0" applyNumberFormat="1" applyFont="1" applyFill="1" applyBorder="1" applyAlignment="1" applyProtection="1"/>
    <xf numFmtId="180" fontId="10" fillId="7" borderId="106" xfId="0" applyNumberFormat="1" applyFont="1" applyFill="1" applyBorder="1" applyAlignment="1" applyProtection="1"/>
    <xf numFmtId="180" fontId="10" fillId="7" borderId="23" xfId="0" applyNumberFormat="1" applyFont="1" applyFill="1" applyBorder="1" applyAlignment="1" applyProtection="1"/>
    <xf numFmtId="179" fontId="10" fillId="7" borderId="19" xfId="0" applyNumberFormat="1" applyFont="1" applyFill="1" applyBorder="1" applyAlignment="1" applyProtection="1">
      <protection locked="0"/>
    </xf>
    <xf numFmtId="179" fontId="10" fillId="7" borderId="19" xfId="0" applyNumberFormat="1" applyFont="1" applyFill="1" applyBorder="1" applyAlignment="1" applyProtection="1"/>
    <xf numFmtId="179" fontId="10" fillId="7" borderId="22" xfId="0" applyNumberFormat="1" applyFont="1" applyFill="1" applyBorder="1" applyAlignment="1" applyProtection="1"/>
    <xf numFmtId="178" fontId="10" fillId="7" borderId="106" xfId="0" applyNumberFormat="1" applyFont="1" applyFill="1" applyBorder="1" applyAlignment="1" applyProtection="1"/>
    <xf numFmtId="178" fontId="10" fillId="7" borderId="24" xfId="0" applyNumberFormat="1" applyFont="1" applyFill="1" applyBorder="1" applyAlignment="1" applyProtection="1"/>
    <xf numFmtId="181" fontId="10" fillId="7" borderId="106" xfId="0" applyNumberFormat="1" applyFont="1" applyFill="1" applyBorder="1" applyAlignment="1" applyProtection="1"/>
    <xf numFmtId="181" fontId="10" fillId="7" borderId="24" xfId="0" applyNumberFormat="1" applyFont="1" applyFill="1" applyBorder="1" applyAlignment="1" applyProtection="1"/>
    <xf numFmtId="180" fontId="10" fillId="7" borderId="24" xfId="0" applyNumberFormat="1" applyFont="1" applyFill="1" applyBorder="1" applyAlignment="1" applyProtection="1"/>
    <xf numFmtId="0" fontId="10" fillId="7" borderId="107" xfId="0" applyFont="1" applyFill="1" applyBorder="1"/>
    <xf numFmtId="0" fontId="10" fillId="7" borderId="110" xfId="0" applyFont="1" applyFill="1" applyBorder="1" applyAlignment="1">
      <alignment horizontal="center"/>
    </xf>
    <xf numFmtId="0" fontId="10" fillId="7" borderId="108" xfId="0" applyFont="1" applyFill="1" applyBorder="1" applyAlignment="1">
      <alignment horizontal="center"/>
    </xf>
    <xf numFmtId="0" fontId="10" fillId="7" borderId="109" xfId="0" applyFont="1" applyFill="1" applyBorder="1"/>
    <xf numFmtId="197" fontId="10" fillId="7" borderId="4" xfId="0" applyNumberFormat="1" applyFont="1" applyFill="1" applyBorder="1" applyAlignment="1">
      <alignment horizontal="center" vertical="center"/>
    </xf>
    <xf numFmtId="197" fontId="10" fillId="7" borderId="34" xfId="0" applyNumberFormat="1" applyFont="1" applyFill="1" applyBorder="1" applyAlignment="1">
      <alignment horizontal="center" vertical="center"/>
    </xf>
    <xf numFmtId="193" fontId="10" fillId="7" borderId="5" xfId="0" applyNumberFormat="1" applyFont="1" applyFill="1" applyBorder="1" applyAlignment="1"/>
    <xf numFmtId="196" fontId="10" fillId="7" borderId="4" xfId="0" applyNumberFormat="1" applyFont="1" applyFill="1" applyBorder="1" applyAlignment="1">
      <alignment horizontal="center"/>
    </xf>
    <xf numFmtId="196" fontId="10" fillId="7" borderId="34" xfId="0" applyNumberFormat="1" applyFont="1" applyFill="1" applyBorder="1" applyAlignment="1">
      <alignment horizontal="center"/>
    </xf>
    <xf numFmtId="9" fontId="10" fillId="7" borderId="35" xfId="0" applyNumberFormat="1" applyFont="1" applyFill="1" applyBorder="1" applyAlignment="1"/>
    <xf numFmtId="0" fontId="10" fillId="9" borderId="113" xfId="0" applyFont="1" applyFill="1" applyBorder="1" applyAlignment="1">
      <alignment horizontal="center" vertical="center"/>
    </xf>
    <xf numFmtId="0" fontId="10" fillId="9" borderId="114" xfId="0" applyFont="1" applyFill="1" applyBorder="1" applyAlignment="1">
      <alignment horizontal="center" vertical="center"/>
    </xf>
    <xf numFmtId="0" fontId="10" fillId="9" borderId="92" xfId="0" applyFont="1" applyFill="1" applyBorder="1" applyAlignment="1">
      <alignment horizontal="center" vertical="center"/>
    </xf>
    <xf numFmtId="0" fontId="10" fillId="9" borderId="115" xfId="0" applyFont="1" applyFill="1" applyBorder="1" applyAlignment="1">
      <alignment horizontal="center" vertical="center"/>
    </xf>
    <xf numFmtId="0" fontId="10" fillId="0" borderId="0" xfId="0" applyFont="1" applyAlignment="1">
      <alignment horizontal="center" vertical="center"/>
    </xf>
    <xf numFmtId="189" fontId="10" fillId="10" borderId="106" xfId="0" applyNumberFormat="1" applyFont="1" applyFill="1" applyBorder="1"/>
    <xf numFmtId="189" fontId="10" fillId="10" borderId="107" xfId="0" applyNumberFormat="1" applyFont="1" applyFill="1" applyBorder="1"/>
    <xf numFmtId="0" fontId="10" fillId="0" borderId="34" xfId="0" applyFont="1" applyBorder="1" applyAlignment="1" applyProtection="1">
      <alignment horizontal="center"/>
      <protection locked="0"/>
    </xf>
    <xf numFmtId="0" fontId="10" fillId="0" borderId="37" xfId="0" applyFont="1" applyBorder="1" applyAlignment="1" applyProtection="1">
      <alignment horizontal="center"/>
      <protection locked="0"/>
    </xf>
    <xf numFmtId="0" fontId="10" fillId="0" borderId="116" xfId="0" applyFont="1" applyBorder="1" applyAlignment="1" applyProtection="1">
      <alignment horizontal="center"/>
    </xf>
    <xf numFmtId="0" fontId="13" fillId="9" borderId="40" xfId="0" applyFont="1" applyFill="1" applyBorder="1" applyAlignment="1" applyProtection="1">
      <alignment horizontal="center" vertical="center" wrapText="1"/>
    </xf>
    <xf numFmtId="0" fontId="28" fillId="0" borderId="0" xfId="0" applyFont="1" applyProtection="1"/>
    <xf numFmtId="0" fontId="10" fillId="11" borderId="19" xfId="0" applyFont="1" applyFill="1" applyBorder="1" applyAlignment="1" applyProtection="1">
      <alignment horizontal="center" vertical="center"/>
      <protection locked="0"/>
    </xf>
    <xf numFmtId="0" fontId="10" fillId="9" borderId="117" xfId="0" applyFont="1" applyFill="1" applyBorder="1" applyAlignment="1" applyProtection="1">
      <alignment horizontal="center" vertical="center"/>
    </xf>
    <xf numFmtId="0" fontId="10" fillId="7" borderId="6" xfId="0" applyFont="1" applyFill="1" applyBorder="1" applyAlignment="1">
      <alignment horizontal="right"/>
    </xf>
    <xf numFmtId="0" fontId="10" fillId="10" borderId="37" xfId="0" applyNumberFormat="1" applyFont="1" applyFill="1" applyBorder="1" applyAlignment="1">
      <alignment horizontal="center" shrinkToFit="1"/>
    </xf>
    <xf numFmtId="0" fontId="10" fillId="7" borderId="36" xfId="0" applyFont="1" applyFill="1" applyBorder="1" applyAlignment="1">
      <alignment horizontal="right"/>
    </xf>
    <xf numFmtId="0" fontId="19" fillId="4" borderId="118" xfId="0" applyFont="1" applyFill="1" applyBorder="1" applyAlignment="1" applyProtection="1">
      <alignment horizontal="center"/>
      <protection locked="0"/>
    </xf>
    <xf numFmtId="0" fontId="29" fillId="3" borderId="119" xfId="0" applyFont="1" applyFill="1" applyBorder="1" applyAlignment="1" applyProtection="1">
      <alignment horizontal="center"/>
      <protection locked="0"/>
    </xf>
    <xf numFmtId="0" fontId="29" fillId="5" borderId="80" xfId="0" applyFont="1" applyFill="1" applyBorder="1" applyAlignment="1" applyProtection="1">
      <alignment horizontal="center"/>
      <protection locked="0"/>
    </xf>
    <xf numFmtId="0" fontId="10" fillId="10" borderId="17" xfId="0" applyFont="1" applyFill="1" applyBorder="1" applyProtection="1"/>
    <xf numFmtId="0" fontId="10" fillId="10" borderId="43" xfId="0" applyFont="1" applyFill="1" applyBorder="1" applyProtection="1"/>
    <xf numFmtId="0" fontId="10" fillId="10" borderId="104" xfId="0" applyFont="1" applyFill="1" applyBorder="1" applyAlignment="1">
      <alignment horizontal="center" vertical="center"/>
    </xf>
    <xf numFmtId="0" fontId="10" fillId="10" borderId="109" xfId="0" applyFont="1" applyFill="1" applyBorder="1" applyAlignment="1">
      <alignment horizontal="center" vertical="center"/>
    </xf>
    <xf numFmtId="188" fontId="10" fillId="10" borderId="106" xfId="0" applyNumberFormat="1" applyFont="1" applyFill="1" applyBorder="1"/>
    <xf numFmtId="188" fontId="10" fillId="10" borderId="24" xfId="0" applyNumberFormat="1" applyFont="1" applyFill="1" applyBorder="1"/>
    <xf numFmtId="188" fontId="10" fillId="10" borderId="104" xfId="0" applyNumberFormat="1" applyFont="1" applyFill="1" applyBorder="1"/>
    <xf numFmtId="188" fontId="10" fillId="10" borderId="109" xfId="0" applyNumberFormat="1" applyFont="1" applyFill="1" applyBorder="1"/>
    <xf numFmtId="14" fontId="10" fillId="7" borderId="0" xfId="0" applyNumberFormat="1" applyFont="1" applyFill="1"/>
    <xf numFmtId="0" fontId="10" fillId="10" borderId="108" xfId="0" applyFont="1" applyFill="1" applyBorder="1" applyAlignment="1" applyProtection="1">
      <alignment horizontal="center" vertical="center"/>
    </xf>
    <xf numFmtId="0" fontId="10" fillId="10" borderId="4" xfId="0" applyFont="1" applyFill="1" applyBorder="1" applyProtection="1"/>
    <xf numFmtId="0" fontId="10" fillId="10" borderId="5" xfId="0" applyFont="1" applyFill="1" applyBorder="1" applyProtection="1"/>
    <xf numFmtId="0" fontId="10" fillId="10" borderId="6" xfId="0" applyFont="1" applyFill="1" applyBorder="1" applyProtection="1"/>
    <xf numFmtId="0" fontId="10" fillId="7" borderId="120" xfId="0" applyFont="1" applyFill="1" applyBorder="1"/>
    <xf numFmtId="0" fontId="10" fillId="7" borderId="121" xfId="0" applyFont="1" applyFill="1" applyBorder="1"/>
    <xf numFmtId="0" fontId="10" fillId="9" borderId="15" xfId="0" applyFont="1" applyFill="1" applyBorder="1" applyAlignment="1"/>
    <xf numFmtId="0" fontId="10" fillId="9" borderId="122" xfId="0" applyFont="1" applyFill="1" applyBorder="1" applyAlignment="1"/>
    <xf numFmtId="0" fontId="10" fillId="9" borderId="28" xfId="0" applyFont="1" applyFill="1" applyBorder="1" applyAlignment="1"/>
    <xf numFmtId="0" fontId="10" fillId="9" borderId="100" xfId="0" applyFont="1" applyFill="1" applyBorder="1" applyAlignment="1">
      <alignment horizontal="center"/>
    </xf>
    <xf numFmtId="0" fontId="10" fillId="9" borderId="123" xfId="0" applyFont="1" applyFill="1" applyBorder="1" applyAlignment="1">
      <alignment horizontal="center" vertical="center"/>
    </xf>
    <xf numFmtId="0" fontId="10" fillId="9" borderId="16" xfId="0" applyFont="1" applyFill="1" applyBorder="1" applyAlignment="1"/>
    <xf numFmtId="0" fontId="10" fillId="7" borderId="124" xfId="0" applyFont="1" applyFill="1" applyBorder="1" applyAlignment="1">
      <alignment horizontal="center"/>
    </xf>
    <xf numFmtId="0" fontId="10" fillId="7" borderId="28" xfId="0" applyFont="1" applyFill="1" applyBorder="1" applyAlignment="1">
      <alignment horizontal="center"/>
    </xf>
    <xf numFmtId="0" fontId="10" fillId="7" borderId="65" xfId="0" applyFont="1" applyFill="1" applyBorder="1" applyAlignment="1">
      <alignment horizontal="center"/>
    </xf>
    <xf numFmtId="188" fontId="10" fillId="7" borderId="106" xfId="0" applyNumberFormat="1" applyFont="1" applyFill="1" applyBorder="1" applyProtection="1">
      <protection locked="0"/>
    </xf>
    <xf numFmtId="188" fontId="10" fillId="7" borderId="33" xfId="0" applyNumberFormat="1" applyFont="1" applyFill="1" applyBorder="1"/>
    <xf numFmtId="0" fontId="10" fillId="9" borderId="2" xfId="0" applyFont="1" applyFill="1" applyBorder="1" applyAlignment="1">
      <alignment horizontal="center" vertical="center"/>
    </xf>
    <xf numFmtId="0" fontId="10" fillId="0" borderId="5" xfId="0" applyFont="1" applyFill="1" applyBorder="1" applyAlignment="1">
      <alignment horizontal="center"/>
    </xf>
    <xf numFmtId="0" fontId="24" fillId="0" borderId="5" xfId="0" applyFont="1" applyFill="1" applyBorder="1" applyAlignment="1">
      <alignment horizontal="center"/>
    </xf>
    <xf numFmtId="0" fontId="10" fillId="9" borderId="122" xfId="0" applyFont="1" applyFill="1" applyBorder="1" applyAlignment="1">
      <alignment horizontal="center"/>
    </xf>
    <xf numFmtId="0" fontId="10" fillId="9" borderId="122" xfId="0" applyNumberFormat="1" applyFont="1" applyFill="1" applyBorder="1" applyAlignment="1">
      <alignment horizontal="centerContinuous"/>
    </xf>
    <xf numFmtId="0" fontId="10" fillId="9" borderId="125" xfId="0" applyFont="1" applyFill="1" applyBorder="1" applyAlignment="1">
      <alignment horizontal="centerContinuous"/>
    </xf>
    <xf numFmtId="0" fontId="10" fillId="9" borderId="122" xfId="0" applyFont="1" applyFill="1" applyBorder="1" applyAlignment="1">
      <alignment horizontal="centerContinuous"/>
    </xf>
    <xf numFmtId="0" fontId="10" fillId="9" borderId="65" xfId="0" applyFont="1" applyFill="1" applyBorder="1" applyAlignment="1">
      <alignment horizontal="center"/>
    </xf>
    <xf numFmtId="0" fontId="10" fillId="9" borderId="27" xfId="0" applyFont="1" applyFill="1" applyBorder="1" applyAlignment="1">
      <alignment horizontal="center"/>
    </xf>
    <xf numFmtId="0" fontId="24" fillId="9" borderId="100" xfId="0" applyFont="1" applyFill="1" applyBorder="1" applyAlignment="1">
      <alignment horizontal="center"/>
    </xf>
    <xf numFmtId="0" fontId="24" fillId="9" borderId="101" xfId="0" applyFont="1" applyFill="1" applyBorder="1" applyAlignment="1">
      <alignment horizontal="center"/>
    </xf>
    <xf numFmtId="188" fontId="10" fillId="9" borderId="100" xfId="0" applyNumberFormat="1" applyFont="1" applyFill="1" applyBorder="1" applyAlignment="1">
      <alignment horizontal="center" vertical="center"/>
    </xf>
    <xf numFmtId="188" fontId="10" fillId="9" borderId="89" xfId="0" applyNumberFormat="1" applyFont="1" applyFill="1" applyBorder="1" applyAlignment="1">
      <alignment horizontal="center" vertical="center"/>
    </xf>
    <xf numFmtId="188" fontId="10" fillId="9" borderId="101" xfId="0" applyNumberFormat="1" applyFont="1" applyFill="1" applyBorder="1" applyAlignment="1">
      <alignment horizontal="center" vertical="center"/>
    </xf>
    <xf numFmtId="188" fontId="10" fillId="9" borderId="126" xfId="0" applyNumberFormat="1" applyFont="1" applyFill="1" applyBorder="1" applyAlignment="1">
      <alignment horizontal="center" vertical="center"/>
    </xf>
    <xf numFmtId="188" fontId="10" fillId="9" borderId="122" xfId="0" applyNumberFormat="1" applyFont="1" applyFill="1" applyBorder="1" applyAlignment="1">
      <alignment horizontal="center" vertical="center"/>
    </xf>
    <xf numFmtId="188" fontId="10" fillId="9" borderId="125" xfId="0" applyNumberFormat="1" applyFont="1" applyFill="1" applyBorder="1" applyAlignment="1">
      <alignment horizontal="center" vertical="center"/>
    </xf>
    <xf numFmtId="0" fontId="10" fillId="9" borderId="7" xfId="0" applyFont="1" applyFill="1" applyBorder="1"/>
    <xf numFmtId="0" fontId="10" fillId="0" borderId="5" xfId="0" applyNumberFormat="1" applyFont="1" applyFill="1" applyBorder="1" applyAlignment="1">
      <alignment horizontal="centerContinuous"/>
    </xf>
    <xf numFmtId="0" fontId="10" fillId="0" borderId="5" xfId="0" applyFont="1" applyFill="1" applyBorder="1" applyAlignment="1">
      <alignment horizontal="centerContinuous"/>
    </xf>
    <xf numFmtId="188" fontId="10" fillId="0" borderId="5" xfId="0" applyNumberFormat="1" applyFont="1" applyFill="1" applyBorder="1" applyAlignment="1">
      <alignment horizontal="center" vertical="center"/>
    </xf>
    <xf numFmtId="0" fontId="10" fillId="0" borderId="0" xfId="0" applyNumberFormat="1" applyFont="1" applyFill="1" applyBorder="1" applyAlignment="1">
      <alignment horizontal="centerContinuous"/>
    </xf>
    <xf numFmtId="0" fontId="10" fillId="0" borderId="0" xfId="0" applyFont="1" applyFill="1" applyBorder="1" applyAlignment="1">
      <alignment horizontal="centerContinuous"/>
    </xf>
    <xf numFmtId="0" fontId="24" fillId="0" borderId="0" xfId="0" applyFont="1" applyFill="1" applyBorder="1" applyAlignment="1">
      <alignment horizontal="center"/>
    </xf>
    <xf numFmtId="188" fontId="10" fillId="0" borderId="0" xfId="0" applyNumberFormat="1" applyFont="1" applyFill="1" applyBorder="1" applyAlignment="1">
      <alignment horizontal="center" vertical="center"/>
    </xf>
    <xf numFmtId="0" fontId="10" fillId="9" borderId="100" xfId="0" applyFont="1" applyFill="1" applyBorder="1"/>
    <xf numFmtId="0" fontId="10" fillId="9" borderId="15" xfId="0" applyFont="1" applyFill="1" applyBorder="1" applyAlignment="1">
      <alignment horizontal="center"/>
    </xf>
    <xf numFmtId="0" fontId="29" fillId="3" borderId="43" xfId="0" applyFont="1" applyFill="1" applyBorder="1" applyAlignment="1" applyProtection="1">
      <alignment horizontal="center"/>
      <protection locked="0"/>
    </xf>
    <xf numFmtId="0" fontId="26" fillId="7" borderId="0" xfId="0" applyFont="1" applyFill="1" applyBorder="1" applyAlignment="1" applyProtection="1">
      <protection locked="0"/>
    </xf>
    <xf numFmtId="0" fontId="10" fillId="0" borderId="5" xfId="0" applyFont="1" applyFill="1" applyBorder="1" applyAlignment="1"/>
    <xf numFmtId="188" fontId="24" fillId="0" borderId="5" xfId="0" applyNumberFormat="1" applyFont="1" applyFill="1" applyBorder="1" applyAlignment="1">
      <alignment horizontal="center"/>
    </xf>
    <xf numFmtId="188" fontId="24" fillId="0" borderId="5" xfId="0" applyNumberFormat="1" applyFont="1" applyFill="1" applyBorder="1" applyAlignment="1">
      <alignment horizontal="center" vertical="center"/>
    </xf>
    <xf numFmtId="0" fontId="10" fillId="0" borderId="0" xfId="0" applyFont="1" applyFill="1" applyBorder="1" applyAlignment="1"/>
    <xf numFmtId="188" fontId="24" fillId="0" borderId="0" xfId="0" applyNumberFormat="1" applyFont="1" applyFill="1" applyBorder="1" applyAlignment="1">
      <alignment horizontal="center"/>
    </xf>
    <xf numFmtId="188" fontId="24" fillId="0" borderId="0" xfId="0" applyNumberFormat="1" applyFont="1" applyFill="1" applyBorder="1" applyAlignment="1">
      <alignment horizontal="center" vertical="center"/>
    </xf>
    <xf numFmtId="0" fontId="10" fillId="0" borderId="0" xfId="0" applyFont="1" applyFill="1" applyBorder="1" applyAlignment="1" applyProtection="1">
      <alignment horizontal="center"/>
      <protection locked="0"/>
    </xf>
    <xf numFmtId="0" fontId="19"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29" fillId="0" borderId="0" xfId="0" applyFont="1" applyFill="1" applyBorder="1" applyAlignment="1" applyProtection="1">
      <alignment horizontal="center"/>
      <protection locked="0"/>
    </xf>
    <xf numFmtId="0" fontId="18" fillId="0" borderId="0" xfId="0" applyFont="1" applyFill="1" applyBorder="1" applyAlignment="1" applyProtection="1">
      <alignment horizontal="center"/>
      <protection locked="0"/>
    </xf>
    <xf numFmtId="0" fontId="10" fillId="0" borderId="127" xfId="0" applyFont="1" applyFill="1" applyBorder="1"/>
    <xf numFmtId="199" fontId="10" fillId="0" borderId="25" xfId="0" applyNumberFormat="1" applyFont="1" applyFill="1" applyBorder="1" applyAlignment="1" applyProtection="1">
      <alignment horizontal="center" vertical="center"/>
    </xf>
    <xf numFmtId="0" fontId="10" fillId="0" borderId="11" xfId="0" applyFont="1" applyFill="1" applyBorder="1" applyAlignment="1" applyProtection="1">
      <alignment vertical="center"/>
      <protection locked="0"/>
    </xf>
    <xf numFmtId="0" fontId="10" fillId="0" borderId="11" xfId="0" applyFont="1" applyFill="1" applyBorder="1" applyAlignment="1" applyProtection="1">
      <alignment horizontal="center" vertical="center"/>
      <protection locked="0"/>
    </xf>
    <xf numFmtId="0" fontId="10" fillId="0" borderId="11" xfId="0" applyNumberFormat="1" applyFont="1" applyFill="1" applyBorder="1" applyAlignment="1" applyProtection="1">
      <alignment horizontal="center" vertical="center"/>
      <protection locked="0"/>
    </xf>
    <xf numFmtId="188" fontId="10" fillId="0" borderId="102" xfId="0" applyNumberFormat="1" applyFont="1" applyFill="1" applyBorder="1" applyProtection="1">
      <protection locked="0"/>
    </xf>
    <xf numFmtId="178" fontId="10" fillId="0" borderId="32" xfId="0" applyNumberFormat="1" applyFont="1" applyFill="1" applyBorder="1" applyProtection="1">
      <protection locked="0"/>
    </xf>
    <xf numFmtId="178" fontId="10" fillId="0" borderId="32" xfId="0" applyNumberFormat="1" applyFont="1" applyFill="1" applyBorder="1"/>
    <xf numFmtId="188" fontId="10" fillId="0" borderId="32" xfId="0" applyNumberFormat="1" applyFont="1" applyFill="1" applyBorder="1"/>
    <xf numFmtId="179" fontId="10" fillId="0" borderId="102" xfId="0" applyNumberFormat="1" applyFont="1" applyFill="1" applyBorder="1" applyAlignment="1" applyProtection="1"/>
    <xf numFmtId="179" fontId="10" fillId="0" borderId="32" xfId="0" applyNumberFormat="1" applyFont="1" applyFill="1" applyBorder="1" applyAlignment="1" applyProtection="1"/>
    <xf numFmtId="179" fontId="10" fillId="0" borderId="31" xfId="0" applyNumberFormat="1" applyFont="1" applyFill="1" applyBorder="1" applyAlignment="1" applyProtection="1"/>
    <xf numFmtId="180" fontId="10" fillId="0" borderId="102" xfId="0" applyNumberFormat="1" applyFont="1" applyFill="1" applyBorder="1" applyAlignment="1" applyProtection="1"/>
    <xf numFmtId="180" fontId="10" fillId="0" borderId="30" xfId="0" applyNumberFormat="1" applyFont="1" applyFill="1" applyBorder="1" applyAlignment="1" applyProtection="1"/>
    <xf numFmtId="179" fontId="10" fillId="0" borderId="11" xfId="0" applyNumberFormat="1" applyFont="1" applyFill="1" applyBorder="1" applyAlignment="1" applyProtection="1">
      <protection locked="0"/>
    </xf>
    <xf numFmtId="179" fontId="10" fillId="0" borderId="11" xfId="0" applyNumberFormat="1" applyFont="1" applyFill="1" applyBorder="1" applyAlignment="1" applyProtection="1"/>
    <xf numFmtId="179" fontId="10" fillId="0" borderId="29" xfId="0" applyNumberFormat="1" applyFont="1" applyFill="1" applyBorder="1" applyAlignment="1" applyProtection="1"/>
    <xf numFmtId="178" fontId="10" fillId="0" borderId="102" xfId="0" applyNumberFormat="1" applyFont="1" applyFill="1" applyBorder="1" applyAlignment="1" applyProtection="1"/>
    <xf numFmtId="178" fontId="10" fillId="0" borderId="32" xfId="0" applyNumberFormat="1" applyFont="1" applyFill="1" applyBorder="1" applyAlignment="1" applyProtection="1"/>
    <xf numFmtId="181" fontId="10" fillId="0" borderId="102" xfId="0" applyNumberFormat="1" applyFont="1" applyFill="1" applyBorder="1" applyAlignment="1" applyProtection="1"/>
    <xf numFmtId="181" fontId="10" fillId="0" borderId="32" xfId="0" applyNumberFormat="1" applyFont="1" applyFill="1" applyBorder="1" applyAlignment="1" applyProtection="1"/>
    <xf numFmtId="180" fontId="10" fillId="0" borderId="32" xfId="0" applyNumberFormat="1" applyFont="1" applyFill="1" applyBorder="1" applyAlignment="1" applyProtection="1"/>
    <xf numFmtId="0" fontId="10" fillId="0" borderId="103" xfId="0" applyFont="1" applyFill="1" applyBorder="1"/>
    <xf numFmtId="0" fontId="10" fillId="0" borderId="102" xfId="0" applyFont="1" applyFill="1" applyBorder="1" applyAlignment="1">
      <alignment horizontal="center"/>
    </xf>
    <xf numFmtId="0" fontId="10" fillId="0" borderId="31" xfId="0" applyFont="1" applyFill="1" applyBorder="1" applyAlignment="1">
      <alignment horizontal="center"/>
    </xf>
    <xf numFmtId="0" fontId="10" fillId="0" borderId="30" xfId="0" applyFont="1" applyFill="1" applyBorder="1" applyAlignment="1">
      <alignment horizontal="center"/>
    </xf>
    <xf numFmtId="0" fontId="10" fillId="0" borderId="11" xfId="0" applyFont="1" applyFill="1" applyBorder="1" applyAlignment="1">
      <alignment horizontal="center"/>
    </xf>
    <xf numFmtId="0" fontId="10" fillId="0" borderId="120" xfId="0" applyFont="1" applyFill="1" applyBorder="1"/>
    <xf numFmtId="0" fontId="10" fillId="0" borderId="16" xfId="0" applyFont="1" applyFill="1" applyBorder="1"/>
    <xf numFmtId="189" fontId="10" fillId="10" borderId="102" xfId="0" applyNumberFormat="1" applyFont="1" applyFill="1" applyBorder="1"/>
    <xf numFmtId="189" fontId="10" fillId="10" borderId="103" xfId="0" applyNumberFormat="1" applyFont="1" applyFill="1" applyBorder="1"/>
    <xf numFmtId="0" fontId="10" fillId="9" borderId="37" xfId="0" applyFont="1" applyFill="1" applyBorder="1"/>
    <xf numFmtId="0" fontId="10" fillId="10" borderId="5" xfId="0" applyFont="1" applyFill="1" applyBorder="1"/>
    <xf numFmtId="0" fontId="10" fillId="10" borderId="6" xfId="0" applyFont="1" applyFill="1" applyBorder="1"/>
    <xf numFmtId="0" fontId="10" fillId="10" borderId="11" xfId="0" applyFont="1" applyFill="1" applyBorder="1" applyAlignment="1">
      <alignment horizontal="center" vertical="center"/>
    </xf>
    <xf numFmtId="188" fontId="10" fillId="0" borderId="18" xfId="0" applyNumberFormat="1" applyFont="1" applyFill="1" applyBorder="1"/>
    <xf numFmtId="188" fontId="10" fillId="0" borderId="128" xfId="0" applyNumberFormat="1" applyFont="1" applyFill="1" applyBorder="1"/>
    <xf numFmtId="177" fontId="10" fillId="2" borderId="129" xfId="0" applyNumberFormat="1" applyFont="1" applyFill="1" applyBorder="1"/>
    <xf numFmtId="14" fontId="10" fillId="0" borderId="130" xfId="0" applyNumberFormat="1" applyFont="1" applyFill="1" applyBorder="1"/>
    <xf numFmtId="14" fontId="10" fillId="0" borderId="131" xfId="0" applyNumberFormat="1" applyFont="1" applyFill="1" applyBorder="1"/>
    <xf numFmtId="0" fontId="10" fillId="0" borderId="132" xfId="0" applyNumberFormat="1" applyFont="1" applyFill="1" applyBorder="1" applyAlignment="1"/>
    <xf numFmtId="0" fontId="10" fillId="0" borderId="131" xfId="0" applyNumberFormat="1" applyFont="1" applyFill="1" applyBorder="1" applyAlignment="1"/>
    <xf numFmtId="0" fontId="11" fillId="0" borderId="2" xfId="0" applyFont="1" applyBorder="1" applyAlignment="1" applyProtection="1">
      <alignment vertical="top" wrapText="1"/>
    </xf>
    <xf numFmtId="56" fontId="10" fillId="7" borderId="19" xfId="0" applyNumberFormat="1" applyFont="1" applyFill="1" applyBorder="1" applyAlignment="1" applyProtection="1">
      <alignment horizontal="center" vertical="center"/>
      <protection locked="0"/>
    </xf>
    <xf numFmtId="0" fontId="10" fillId="7" borderId="0" xfId="0" applyFont="1" applyFill="1" applyAlignment="1"/>
    <xf numFmtId="0" fontId="10" fillId="9" borderId="100" xfId="0" applyFont="1" applyFill="1" applyBorder="1" applyAlignment="1">
      <alignment horizontal="center" vertical="center"/>
    </xf>
    <xf numFmtId="0" fontId="10" fillId="9" borderId="101" xfId="0" applyFont="1" applyFill="1" applyBorder="1" applyAlignment="1">
      <alignment horizontal="center" vertical="center" wrapText="1"/>
    </xf>
    <xf numFmtId="189" fontId="10" fillId="10" borderId="32" xfId="0" applyNumberFormat="1" applyFont="1" applyFill="1" applyBorder="1" applyAlignment="1" applyProtection="1"/>
    <xf numFmtId="189" fontId="10" fillId="10" borderId="24" xfId="0" applyNumberFormat="1" applyFont="1" applyFill="1" applyBorder="1" applyAlignment="1" applyProtection="1"/>
    <xf numFmtId="0" fontId="10" fillId="10" borderId="15" xfId="0" applyFont="1" applyFill="1" applyBorder="1" applyProtection="1"/>
    <xf numFmtId="0" fontId="10" fillId="10" borderId="16" xfId="0" applyFont="1" applyFill="1" applyBorder="1" applyProtection="1"/>
    <xf numFmtId="0" fontId="10" fillId="10" borderId="133" xfId="0" applyFont="1" applyFill="1" applyBorder="1" applyProtection="1"/>
    <xf numFmtId="0" fontId="10" fillId="10" borderId="134" xfId="0" applyFont="1" applyFill="1" applyBorder="1" applyProtection="1"/>
    <xf numFmtId="0" fontId="10" fillId="7" borderId="0" xfId="0" applyNumberFormat="1" applyFont="1" applyFill="1" applyAlignment="1"/>
    <xf numFmtId="0" fontId="10" fillId="9" borderId="96" xfId="0" applyFont="1" applyFill="1" applyBorder="1" applyAlignment="1">
      <alignment horizontal="center" wrapText="1"/>
    </xf>
    <xf numFmtId="0" fontId="10" fillId="9" borderId="11" xfId="0" applyNumberFormat="1" applyFont="1" applyFill="1" applyBorder="1" applyAlignment="1" applyProtection="1">
      <alignment horizontal="left" vertical="center"/>
    </xf>
    <xf numFmtId="0" fontId="10" fillId="9" borderId="135" xfId="0" applyNumberFormat="1" applyFont="1" applyFill="1" applyBorder="1" applyAlignment="1" applyProtection="1">
      <alignment horizontal="left" vertical="center"/>
    </xf>
    <xf numFmtId="0" fontId="10" fillId="9" borderId="19" xfId="0" applyNumberFormat="1" applyFont="1" applyFill="1" applyBorder="1" applyAlignment="1" applyProtection="1">
      <alignment horizontal="left" vertical="center"/>
    </xf>
    <xf numFmtId="0" fontId="10" fillId="9" borderId="21" xfId="0" applyNumberFormat="1" applyFont="1" applyFill="1" applyBorder="1" applyAlignment="1" applyProtection="1">
      <alignment horizontal="left" vertical="center"/>
    </xf>
    <xf numFmtId="0" fontId="10" fillId="10" borderId="0" xfId="0" applyFont="1" applyFill="1" applyBorder="1" applyProtection="1"/>
    <xf numFmtId="0" fontId="10" fillId="10" borderId="127" xfId="0" applyFont="1" applyFill="1" applyBorder="1" applyProtection="1"/>
    <xf numFmtId="0" fontId="10" fillId="10" borderId="123" xfId="0" applyFont="1" applyFill="1" applyBorder="1" applyProtection="1"/>
    <xf numFmtId="0" fontId="10" fillId="10" borderId="34" xfId="0" applyFont="1" applyFill="1" applyBorder="1" applyProtection="1"/>
    <xf numFmtId="0" fontId="10" fillId="10" borderId="35" xfId="0" applyFont="1" applyFill="1" applyBorder="1" applyProtection="1"/>
    <xf numFmtId="0" fontId="10" fillId="10" borderId="36" xfId="0" applyFont="1" applyFill="1" applyBorder="1" applyProtection="1"/>
    <xf numFmtId="0" fontId="10" fillId="10" borderId="101" xfId="0" applyFont="1" applyFill="1" applyBorder="1" applyProtection="1"/>
    <xf numFmtId="189" fontId="10" fillId="10" borderId="102" xfId="0" applyNumberFormat="1" applyFont="1" applyFill="1" applyBorder="1" applyAlignment="1">
      <alignment wrapText="1"/>
    </xf>
    <xf numFmtId="189" fontId="10" fillId="10" borderId="32" xfId="0" applyNumberFormat="1" applyFont="1" applyFill="1" applyBorder="1"/>
    <xf numFmtId="0" fontId="16" fillId="0" borderId="0" xfId="0" applyFont="1"/>
    <xf numFmtId="0" fontId="32" fillId="0" borderId="0" xfId="0" applyFont="1"/>
    <xf numFmtId="0" fontId="38" fillId="7" borderId="0" xfId="13" applyFont="1" applyFill="1" applyAlignment="1">
      <alignment vertical="center"/>
    </xf>
    <xf numFmtId="0" fontId="16" fillId="7" borderId="0" xfId="13" applyFont="1" applyFill="1" applyAlignment="1">
      <alignment vertical="center"/>
    </xf>
    <xf numFmtId="0" fontId="16" fillId="8" borderId="3" xfId="13" applyFont="1" applyFill="1" applyBorder="1" applyAlignment="1">
      <alignment vertical="center"/>
    </xf>
    <xf numFmtId="0" fontId="16" fillId="7" borderId="3" xfId="13" applyFont="1" applyFill="1" applyBorder="1" applyAlignment="1">
      <alignment vertical="center"/>
    </xf>
    <xf numFmtId="0" fontId="16" fillId="7" borderId="3" xfId="13" applyFont="1" applyFill="1" applyBorder="1" applyAlignment="1">
      <alignment horizontal="left" vertical="center"/>
    </xf>
    <xf numFmtId="0" fontId="39" fillId="0" borderId="0" xfId="12" applyFont="1">
      <alignment vertical="center"/>
    </xf>
    <xf numFmtId="200" fontId="10" fillId="0" borderId="11" xfId="0" applyNumberFormat="1" applyFont="1" applyFill="1" applyBorder="1" applyAlignment="1" applyProtection="1">
      <alignment vertical="center"/>
      <protection locked="0"/>
    </xf>
    <xf numFmtId="200" fontId="10" fillId="7" borderId="19" xfId="0" applyNumberFormat="1" applyFont="1" applyFill="1" applyBorder="1" applyAlignment="1" applyProtection="1">
      <alignment vertical="center"/>
      <protection locked="0"/>
    </xf>
    <xf numFmtId="0" fontId="10" fillId="11" borderId="135" xfId="0" applyFont="1" applyFill="1" applyBorder="1" applyAlignment="1" applyProtection="1">
      <alignment horizontal="center" vertical="center"/>
      <protection locked="0"/>
    </xf>
    <xf numFmtId="187" fontId="31" fillId="7" borderId="3" xfId="0" applyNumberFormat="1" applyFont="1" applyFill="1" applyBorder="1" applyAlignment="1" applyProtection="1">
      <alignment horizontal="center" vertical="center"/>
      <protection locked="0"/>
    </xf>
    <xf numFmtId="0" fontId="10" fillId="12" borderId="3" xfId="0" applyFont="1" applyFill="1" applyBorder="1" applyAlignment="1">
      <alignment horizontal="center" vertical="center"/>
    </xf>
    <xf numFmtId="0" fontId="41" fillId="7" borderId="0" xfId="0" applyNumberFormat="1" applyFont="1" applyFill="1" applyAlignment="1" applyProtection="1">
      <alignment horizontal="centerContinuous"/>
      <protection locked="0"/>
    </xf>
    <xf numFmtId="0" fontId="30" fillId="7" borderId="34" xfId="0" applyFont="1" applyFill="1" applyBorder="1" applyAlignment="1" applyProtection="1">
      <alignment wrapText="1"/>
      <protection locked="0"/>
    </xf>
    <xf numFmtId="0" fontId="30" fillId="7" borderId="35" xfId="0" applyFont="1" applyFill="1" applyBorder="1" applyAlignment="1" applyProtection="1">
      <alignment wrapText="1"/>
      <protection locked="0"/>
    </xf>
    <xf numFmtId="187" fontId="31" fillId="7" borderId="35" xfId="0" applyNumberFormat="1" applyFont="1" applyFill="1" applyBorder="1" applyAlignment="1" applyProtection="1">
      <alignment horizontal="center"/>
      <protection locked="0"/>
    </xf>
    <xf numFmtId="0" fontId="30" fillId="7" borderId="3" xfId="0" applyFont="1" applyFill="1" applyBorder="1" applyAlignment="1" applyProtection="1">
      <alignment horizontal="center" vertical="center" wrapText="1"/>
      <protection locked="0"/>
    </xf>
    <xf numFmtId="0" fontId="10" fillId="7" borderId="3" xfId="0" applyFont="1" applyFill="1" applyBorder="1"/>
    <xf numFmtId="0" fontId="10" fillId="7" borderId="3" xfId="0" applyFont="1" applyFill="1" applyBorder="1" applyAlignment="1">
      <alignment vertical="center"/>
    </xf>
    <xf numFmtId="0" fontId="10" fillId="13" borderId="108" xfId="0" applyFont="1" applyFill="1" applyBorder="1" applyAlignment="1" applyProtection="1">
      <alignment vertical="center"/>
      <protection locked="0"/>
    </xf>
    <xf numFmtId="0" fontId="10" fillId="13" borderId="108" xfId="0" applyFont="1" applyFill="1" applyBorder="1" applyAlignment="1" applyProtection="1">
      <alignment horizontal="center" vertical="center"/>
      <protection locked="0"/>
    </xf>
    <xf numFmtId="178" fontId="10" fillId="13" borderId="108" xfId="0" applyNumberFormat="1" applyFont="1" applyFill="1" applyBorder="1" applyAlignment="1" applyProtection="1">
      <alignment vertical="center"/>
      <protection locked="0"/>
    </xf>
    <xf numFmtId="0" fontId="10" fillId="13" borderId="108" xfId="0" applyNumberFormat="1" applyFont="1" applyFill="1" applyBorder="1" applyAlignment="1" applyProtection="1">
      <alignment horizontal="center" vertical="center"/>
      <protection locked="0"/>
    </xf>
    <xf numFmtId="188" fontId="10" fillId="13" borderId="104" xfId="0" applyNumberFormat="1" applyFont="1" applyFill="1" applyBorder="1" applyProtection="1">
      <protection locked="0"/>
    </xf>
    <xf numFmtId="188" fontId="10" fillId="13" borderId="109" xfId="0" applyNumberFormat="1" applyFont="1" applyFill="1" applyBorder="1"/>
    <xf numFmtId="178" fontId="10" fillId="13" borderId="109" xfId="0" applyNumberFormat="1" applyFont="1" applyFill="1" applyBorder="1" applyProtection="1">
      <protection locked="0"/>
    </xf>
    <xf numFmtId="188" fontId="10" fillId="13" borderId="104" xfId="0" applyNumberFormat="1" applyFont="1" applyFill="1" applyBorder="1"/>
    <xf numFmtId="178" fontId="10" fillId="13" borderId="109" xfId="0" applyNumberFormat="1" applyFont="1" applyFill="1" applyBorder="1"/>
    <xf numFmtId="189" fontId="10" fillId="13" borderId="104" xfId="0" applyNumberFormat="1" applyFont="1" applyFill="1" applyBorder="1"/>
    <xf numFmtId="49" fontId="10" fillId="13" borderId="109" xfId="0" applyNumberFormat="1" applyFont="1" applyFill="1" applyBorder="1"/>
    <xf numFmtId="189" fontId="10" fillId="13" borderId="112" xfId="0" applyNumberFormat="1" applyFont="1" applyFill="1" applyBorder="1"/>
    <xf numFmtId="189" fontId="10" fillId="13" borderId="109" xfId="0" applyNumberFormat="1" applyFont="1" applyFill="1" applyBorder="1" applyAlignment="1" applyProtection="1"/>
    <xf numFmtId="179" fontId="10" fillId="13" borderId="104" xfId="0" applyNumberFormat="1" applyFont="1" applyFill="1" applyBorder="1" applyAlignment="1" applyProtection="1"/>
    <xf numFmtId="179" fontId="10" fillId="13" borderId="109" xfId="0" applyNumberFormat="1" applyFont="1" applyFill="1" applyBorder="1" applyAlignment="1" applyProtection="1"/>
    <xf numFmtId="179" fontId="10" fillId="13" borderId="68" xfId="0" applyNumberFormat="1" applyFont="1" applyFill="1" applyBorder="1" applyAlignment="1" applyProtection="1"/>
    <xf numFmtId="180" fontId="10" fillId="13" borderId="104" xfId="0" applyNumberFormat="1" applyFont="1" applyFill="1" applyBorder="1" applyAlignment="1" applyProtection="1"/>
    <xf numFmtId="180" fontId="10" fillId="13" borderId="110" xfId="0" applyNumberFormat="1" applyFont="1" applyFill="1" applyBorder="1" applyAlignment="1" applyProtection="1"/>
    <xf numFmtId="179" fontId="10" fillId="13" borderId="108" xfId="0" applyNumberFormat="1" applyFont="1" applyFill="1" applyBorder="1" applyAlignment="1" applyProtection="1">
      <protection locked="0"/>
    </xf>
    <xf numFmtId="179" fontId="10" fillId="13" borderId="108" xfId="0" applyNumberFormat="1" applyFont="1" applyFill="1" applyBorder="1" applyAlignment="1" applyProtection="1"/>
    <xf numFmtId="179" fontId="10" fillId="13" borderId="111" xfId="0" applyNumberFormat="1" applyFont="1" applyFill="1" applyBorder="1" applyAlignment="1" applyProtection="1"/>
    <xf numFmtId="178" fontId="10" fillId="13" borderId="104" xfId="0" applyNumberFormat="1" applyFont="1" applyFill="1" applyBorder="1" applyAlignment="1" applyProtection="1"/>
    <xf numFmtId="178" fontId="10" fillId="13" borderId="109" xfId="0" applyNumberFormat="1" applyFont="1" applyFill="1" applyBorder="1" applyAlignment="1" applyProtection="1"/>
    <xf numFmtId="181" fontId="10" fillId="13" borderId="104" xfId="0" applyNumberFormat="1" applyFont="1" applyFill="1" applyBorder="1" applyAlignment="1" applyProtection="1"/>
    <xf numFmtId="181" fontId="10" fillId="13" borderId="109" xfId="0" applyNumberFormat="1" applyFont="1" applyFill="1" applyBorder="1" applyAlignment="1" applyProtection="1"/>
    <xf numFmtId="180" fontId="10" fillId="13" borderId="109" xfId="0" applyNumberFormat="1" applyFont="1" applyFill="1" applyBorder="1" applyAlignment="1" applyProtection="1"/>
    <xf numFmtId="0" fontId="10" fillId="13" borderId="112" xfId="0" applyFont="1" applyFill="1" applyBorder="1"/>
    <xf numFmtId="0" fontId="42" fillId="13" borderId="108" xfId="0" applyFont="1" applyFill="1" applyBorder="1" applyAlignment="1">
      <alignment horizontal="left" vertical="center"/>
    </xf>
    <xf numFmtId="0" fontId="42" fillId="13" borderId="34" xfId="0" applyFont="1" applyFill="1" applyBorder="1" applyAlignment="1" applyProtection="1">
      <alignment vertical="center" readingOrder="1"/>
    </xf>
    <xf numFmtId="0" fontId="10" fillId="13" borderId="35" xfId="0" applyFont="1" applyFill="1" applyBorder="1" applyAlignment="1">
      <alignment vertical="center" readingOrder="1"/>
    </xf>
    <xf numFmtId="0" fontId="10" fillId="13" borderId="36" xfId="0" applyFont="1" applyFill="1" applyBorder="1" applyAlignment="1">
      <alignment vertical="center" readingOrder="1"/>
    </xf>
    <xf numFmtId="0" fontId="10" fillId="13" borderId="37" xfId="0" applyFont="1" applyFill="1" applyBorder="1" applyAlignment="1" applyProtection="1">
      <alignment vertical="center"/>
    </xf>
    <xf numFmtId="0" fontId="10" fillId="13" borderId="2" xfId="0" applyFont="1" applyFill="1" applyBorder="1" applyAlignment="1"/>
    <xf numFmtId="188" fontId="10" fillId="13" borderId="2" xfId="0" applyNumberFormat="1" applyFont="1" applyFill="1" applyBorder="1" applyAlignment="1" applyProtection="1"/>
    <xf numFmtId="0" fontId="10" fillId="13" borderId="2" xfId="0" applyFont="1" applyFill="1" applyBorder="1" applyProtection="1"/>
    <xf numFmtId="0" fontId="10" fillId="13" borderId="8" xfId="0" applyFont="1" applyFill="1" applyBorder="1" applyProtection="1"/>
    <xf numFmtId="0" fontId="10" fillId="7" borderId="19" xfId="0" applyFont="1" applyFill="1" applyBorder="1" applyAlignment="1" applyProtection="1">
      <alignment vertical="center" wrapText="1"/>
      <protection locked="0"/>
    </xf>
    <xf numFmtId="0" fontId="10" fillId="0" borderId="149" xfId="0" applyFont="1" applyBorder="1" applyProtection="1"/>
    <xf numFmtId="0" fontId="10" fillId="0" borderId="21" xfId="0" applyFont="1" applyFill="1" applyBorder="1" applyAlignment="1" applyProtection="1">
      <alignment horizontal="left" vertical="top"/>
    </xf>
    <xf numFmtId="0" fontId="10" fillId="0" borderId="17" xfId="0" applyFont="1" applyFill="1" applyBorder="1" applyAlignment="1" applyProtection="1">
      <alignment horizontal="left" vertical="top"/>
    </xf>
    <xf numFmtId="0" fontId="10" fillId="0" borderId="21" xfId="0" applyFont="1" applyFill="1" applyBorder="1" applyAlignment="1" applyProtection="1">
      <alignment horizontal="left" vertical="top" wrapText="1"/>
    </xf>
    <xf numFmtId="0" fontId="10" fillId="0" borderId="135" xfId="0" applyFont="1" applyFill="1" applyBorder="1" applyAlignment="1" applyProtection="1">
      <alignment horizontal="left" vertical="top"/>
    </xf>
    <xf numFmtId="0" fontId="10" fillId="0" borderId="43" xfId="0" applyFont="1" applyFill="1" applyBorder="1" applyAlignment="1" applyProtection="1">
      <alignment horizontal="left" vertical="top"/>
    </xf>
    <xf numFmtId="0" fontId="10" fillId="9" borderId="7" xfId="0" applyFont="1" applyFill="1" applyBorder="1" applyAlignment="1" applyProtection="1">
      <alignment horizontal="center" vertical="center"/>
    </xf>
    <xf numFmtId="0" fontId="10" fillId="9" borderId="17" xfId="0" applyFont="1" applyFill="1" applyBorder="1" applyAlignment="1" applyProtection="1">
      <alignment horizontal="center" vertical="center"/>
    </xf>
    <xf numFmtId="0" fontId="10" fillId="9" borderId="7" xfId="0" applyFont="1" applyFill="1" applyBorder="1" applyAlignment="1" applyProtection="1">
      <alignment horizontal="center" vertical="center" wrapText="1"/>
    </xf>
    <xf numFmtId="0" fontId="10" fillId="9" borderId="43" xfId="0" applyFont="1" applyFill="1" applyBorder="1" applyAlignment="1" applyProtection="1">
      <alignment horizontal="center" vertical="center" wrapText="1"/>
    </xf>
    <xf numFmtId="0" fontId="10" fillId="9" borderId="3" xfId="0" applyFont="1" applyFill="1" applyBorder="1" applyAlignment="1" applyProtection="1">
      <alignment horizontal="center" vertical="center" wrapText="1"/>
    </xf>
    <xf numFmtId="0" fontId="10" fillId="9" borderId="43" xfId="0" applyFont="1" applyFill="1" applyBorder="1" applyAlignment="1" applyProtection="1">
      <alignment horizontal="center" vertical="center"/>
    </xf>
    <xf numFmtId="0" fontId="21" fillId="0" borderId="2" xfId="0" applyFont="1" applyBorder="1" applyAlignment="1" applyProtection="1">
      <alignment vertical="center" wrapText="1"/>
    </xf>
    <xf numFmtId="0" fontId="10" fillId="9" borderId="17" xfId="0" applyFont="1" applyFill="1" applyBorder="1" applyAlignment="1" applyProtection="1">
      <alignment horizontal="center" vertical="center" wrapText="1"/>
    </xf>
    <xf numFmtId="9" fontId="10" fillId="10" borderId="37" xfId="0" applyNumberFormat="1" applyFont="1" applyFill="1" applyBorder="1" applyAlignment="1">
      <alignment horizontal="center"/>
    </xf>
    <xf numFmtId="9" fontId="10" fillId="10" borderId="8" xfId="0" applyNumberFormat="1" applyFont="1" applyFill="1" applyBorder="1" applyAlignment="1">
      <alignment horizontal="center"/>
    </xf>
    <xf numFmtId="0" fontId="10" fillId="9" borderId="7" xfId="0" applyFont="1" applyFill="1" applyBorder="1" applyAlignment="1">
      <alignment horizontal="center" vertical="center"/>
    </xf>
    <xf numFmtId="0" fontId="10" fillId="9" borderId="17" xfId="0" applyFont="1" applyFill="1" applyBorder="1" applyAlignment="1">
      <alignment horizontal="center" vertical="center"/>
    </xf>
    <xf numFmtId="9" fontId="10" fillId="10" borderId="2" xfId="0" applyNumberFormat="1" applyFont="1" applyFill="1" applyBorder="1" applyAlignment="1">
      <alignment horizontal="center"/>
    </xf>
    <xf numFmtId="0" fontId="10" fillId="9" borderId="32" xfId="0" applyFont="1" applyFill="1" applyBorder="1" applyAlignment="1">
      <alignment horizontal="center" vertical="center"/>
    </xf>
    <xf numFmtId="0" fontId="10" fillId="9" borderId="28" xfId="0" applyFont="1" applyFill="1" applyBorder="1" applyAlignment="1">
      <alignment horizontal="center" vertical="center"/>
    </xf>
    <xf numFmtId="0" fontId="10" fillId="9" borderId="37" xfId="0" applyFont="1" applyFill="1" applyBorder="1" applyAlignment="1">
      <alignment horizontal="center" vertical="center"/>
    </xf>
    <xf numFmtId="0" fontId="10" fillId="9" borderId="2" xfId="0" applyFont="1" applyFill="1" applyBorder="1" applyAlignment="1">
      <alignment horizontal="center" vertical="center"/>
    </xf>
    <xf numFmtId="0" fontId="10" fillId="9" borderId="12" xfId="0" applyFont="1" applyFill="1" applyBorder="1" applyAlignment="1">
      <alignment horizontal="center" wrapText="1"/>
    </xf>
    <xf numFmtId="0" fontId="10" fillId="9" borderId="138" xfId="0" applyFont="1" applyFill="1" applyBorder="1" applyAlignment="1">
      <alignment horizontal="center" wrapText="1"/>
    </xf>
    <xf numFmtId="0" fontId="10" fillId="9" borderId="103" xfId="0" applyFont="1" applyFill="1" applyBorder="1" applyAlignment="1">
      <alignment horizontal="center" wrapText="1"/>
    </xf>
    <xf numFmtId="0" fontId="10" fillId="9" borderId="7" xfId="0" applyFont="1" applyFill="1" applyBorder="1" applyAlignment="1">
      <alignment horizontal="center" vertical="center" wrapText="1"/>
    </xf>
    <xf numFmtId="0" fontId="10" fillId="9" borderId="37" xfId="0" applyFont="1" applyFill="1" applyBorder="1" applyAlignment="1">
      <alignment horizontal="center" shrinkToFit="1"/>
    </xf>
    <xf numFmtId="0" fontId="10" fillId="9" borderId="8" xfId="0" applyFont="1" applyFill="1" applyBorder="1" applyAlignment="1">
      <alignment horizontal="center" shrinkToFit="1"/>
    </xf>
    <xf numFmtId="0" fontId="10" fillId="9" borderId="8" xfId="0" applyFont="1" applyFill="1" applyBorder="1" applyAlignment="1">
      <alignment horizontal="center" vertical="center"/>
    </xf>
    <xf numFmtId="0" fontId="10" fillId="9" borderId="7" xfId="0" applyFont="1" applyFill="1" applyBorder="1" applyAlignment="1">
      <alignment horizontal="center" vertical="center" textRotation="255"/>
    </xf>
    <xf numFmtId="0" fontId="10" fillId="9" borderId="17" xfId="0" applyFont="1" applyFill="1" applyBorder="1" applyAlignment="1">
      <alignment horizontal="center" vertical="center" textRotation="255"/>
    </xf>
    <xf numFmtId="0" fontId="10" fillId="9" borderId="135" xfId="0" applyFont="1" applyFill="1" applyBorder="1" applyAlignment="1">
      <alignment horizontal="center" vertical="center" textRotation="255"/>
    </xf>
    <xf numFmtId="0" fontId="10" fillId="9" borderId="17" xfId="0" applyFont="1" applyFill="1" applyBorder="1" applyAlignment="1">
      <alignment horizontal="center" vertical="center" wrapText="1"/>
    </xf>
    <xf numFmtId="0" fontId="10" fillId="9" borderId="43" xfId="0" applyFont="1" applyFill="1" applyBorder="1" applyAlignment="1">
      <alignment horizontal="center" vertical="center"/>
    </xf>
    <xf numFmtId="0" fontId="10" fillId="9" borderId="3" xfId="0" applyFont="1" applyFill="1" applyBorder="1" applyAlignment="1">
      <alignment horizontal="center" vertical="center"/>
    </xf>
    <xf numFmtId="192" fontId="16" fillId="10" borderId="7" xfId="0" applyNumberFormat="1" applyFont="1" applyFill="1" applyBorder="1" applyAlignment="1">
      <alignment horizontal="center" vertical="center"/>
    </xf>
    <xf numFmtId="192" fontId="16" fillId="10" borderId="43" xfId="0" applyNumberFormat="1" applyFont="1" applyFill="1" applyBorder="1" applyAlignment="1">
      <alignment horizontal="center" vertical="center"/>
    </xf>
    <xf numFmtId="176" fontId="10" fillId="7" borderId="100" xfId="0" applyNumberFormat="1" applyFont="1" applyFill="1" applyBorder="1" applyAlignment="1">
      <alignment horizontal="center" wrapText="1"/>
    </xf>
    <xf numFmtId="0" fontId="10" fillId="7" borderId="15" xfId="0" applyFont="1" applyFill="1" applyBorder="1" applyAlignment="1">
      <alignment horizontal="center"/>
    </xf>
    <xf numFmtId="0" fontId="10" fillId="7" borderId="101" xfId="0" applyFont="1" applyFill="1" applyBorder="1" applyAlignment="1">
      <alignment horizontal="center" wrapText="1"/>
    </xf>
    <xf numFmtId="0" fontId="10" fillId="7" borderId="16" xfId="0" applyFont="1" applyFill="1" applyBorder="1" applyAlignment="1">
      <alignment horizontal="center"/>
    </xf>
    <xf numFmtId="0" fontId="10" fillId="7" borderId="7" xfId="0" applyFont="1" applyFill="1" applyBorder="1" applyAlignment="1">
      <alignment horizontal="center" vertical="center" wrapText="1"/>
    </xf>
    <xf numFmtId="0" fontId="10" fillId="7" borderId="17" xfId="0" applyFont="1" applyFill="1" applyBorder="1" applyAlignment="1">
      <alignment horizontal="center" vertical="center"/>
    </xf>
    <xf numFmtId="0" fontId="10" fillId="7" borderId="100" xfId="0" applyFont="1" applyFill="1" applyBorder="1" applyAlignment="1">
      <alignment horizontal="center" wrapText="1"/>
    </xf>
    <xf numFmtId="0" fontId="10" fillId="7" borderId="15" xfId="0" applyFont="1" applyFill="1" applyBorder="1" applyAlignment="1">
      <alignment horizontal="center" wrapText="1"/>
    </xf>
    <xf numFmtId="0" fontId="10" fillId="7" borderId="16" xfId="0" applyFont="1" applyFill="1" applyBorder="1" applyAlignment="1"/>
    <xf numFmtId="0" fontId="10" fillId="10" borderId="4" xfId="0" applyFont="1" applyFill="1" applyBorder="1" applyAlignment="1">
      <alignment horizontal="center" vertical="center"/>
    </xf>
    <xf numFmtId="0" fontId="10" fillId="10" borderId="6" xfId="0" applyFont="1" applyFill="1" applyBorder="1" applyAlignment="1">
      <alignment horizontal="center" vertical="center"/>
    </xf>
    <xf numFmtId="0" fontId="10" fillId="10" borderId="136" xfId="0" applyFont="1" applyFill="1" applyBorder="1" applyAlignment="1">
      <alignment horizontal="center" vertical="center"/>
    </xf>
    <xf numFmtId="0" fontId="10" fillId="10" borderId="137" xfId="0" applyFont="1" applyFill="1" applyBorder="1" applyAlignment="1">
      <alignment horizontal="center" vertical="center"/>
    </xf>
    <xf numFmtId="0" fontId="10" fillId="9" borderId="4" xfId="0" applyFont="1" applyFill="1" applyBorder="1" applyAlignment="1">
      <alignment horizontal="center" vertical="center" wrapText="1"/>
    </xf>
    <xf numFmtId="0" fontId="0" fillId="0" borderId="6" xfId="0" applyBorder="1" applyAlignment="1">
      <alignment horizontal="center" vertical="center" wrapText="1"/>
    </xf>
    <xf numFmtId="0" fontId="0" fillId="0" borderId="34" xfId="0" applyBorder="1" applyAlignment="1">
      <alignment horizontal="center" vertical="center" wrapText="1"/>
    </xf>
    <xf numFmtId="0" fontId="0" fillId="0" borderId="36" xfId="0" applyBorder="1" applyAlignment="1">
      <alignment horizontal="center" vertical="center" wrapText="1"/>
    </xf>
    <xf numFmtId="0" fontId="10" fillId="10" borderId="4" xfId="0" applyFont="1" applyFill="1" applyBorder="1" applyAlignment="1" applyProtection="1">
      <alignment horizontal="center" vertical="center" wrapText="1"/>
    </xf>
    <xf numFmtId="0" fontId="0" fillId="0" borderId="6" xfId="0" applyBorder="1" applyAlignment="1">
      <alignment horizontal="center" vertical="center"/>
    </xf>
    <xf numFmtId="0" fontId="0" fillId="0" borderId="136" xfId="0" applyBorder="1" applyAlignment="1">
      <alignment horizontal="center" vertical="center"/>
    </xf>
    <xf numFmtId="0" fontId="0" fillId="0" borderId="137" xfId="0" applyBorder="1" applyAlignment="1">
      <alignment horizontal="center" vertical="center"/>
    </xf>
    <xf numFmtId="0" fontId="10" fillId="7" borderId="37" xfId="0" applyFont="1" applyFill="1" applyBorder="1" applyAlignment="1">
      <alignment horizontal="center"/>
    </xf>
    <xf numFmtId="0" fontId="10" fillId="7" borderId="8" xfId="0" applyFont="1" applyFill="1" applyBorder="1" applyAlignment="1">
      <alignment horizontal="center"/>
    </xf>
    <xf numFmtId="0" fontId="10" fillId="7" borderId="100" xfId="0" applyFont="1" applyFill="1" applyBorder="1" applyAlignment="1">
      <alignment horizontal="center" vertical="center" wrapText="1"/>
    </xf>
    <xf numFmtId="0" fontId="10" fillId="7" borderId="15" xfId="0" applyFont="1" applyFill="1" applyBorder="1" applyAlignment="1">
      <alignment horizontal="center" vertical="center"/>
    </xf>
    <xf numFmtId="0" fontId="10" fillId="7" borderId="105" xfId="0" applyFont="1" applyFill="1" applyBorder="1" applyAlignment="1">
      <alignment horizontal="center" wrapText="1"/>
    </xf>
    <xf numFmtId="0" fontId="10" fillId="7" borderId="125" xfId="0" applyFont="1" applyFill="1" applyBorder="1" applyAlignment="1">
      <alignment horizontal="center"/>
    </xf>
    <xf numFmtId="0" fontId="10" fillId="7" borderId="7" xfId="0" applyFont="1" applyFill="1" applyBorder="1" applyAlignment="1">
      <alignment horizontal="center" vertical="center"/>
    </xf>
    <xf numFmtId="0" fontId="10" fillId="6" borderId="4" xfId="0" applyFont="1" applyFill="1" applyBorder="1" applyAlignment="1">
      <alignment horizontal="center"/>
    </xf>
    <xf numFmtId="0" fontId="10" fillId="6" borderId="6" xfId="0" applyFont="1" applyFill="1" applyBorder="1" applyAlignment="1">
      <alignment horizontal="center"/>
    </xf>
    <xf numFmtId="0" fontId="10" fillId="6" borderId="127" xfId="0" applyFont="1" applyFill="1" applyBorder="1" applyAlignment="1">
      <alignment horizontal="center"/>
    </xf>
    <xf numFmtId="0" fontId="10" fillId="6" borderId="123" xfId="0" applyFont="1" applyFill="1" applyBorder="1" applyAlignment="1">
      <alignment horizontal="center"/>
    </xf>
    <xf numFmtId="0" fontId="10" fillId="6" borderId="34" xfId="0" applyFont="1" applyFill="1" applyBorder="1" applyAlignment="1">
      <alignment horizontal="center"/>
    </xf>
    <xf numFmtId="0" fontId="10" fillId="6" borderId="36" xfId="0" applyFont="1" applyFill="1" applyBorder="1" applyAlignment="1">
      <alignment horizontal="center"/>
    </xf>
    <xf numFmtId="0" fontId="10" fillId="2" borderId="37" xfId="0" applyFont="1" applyFill="1" applyBorder="1" applyAlignment="1" applyProtection="1">
      <alignment horizontal="center" vertical="center"/>
    </xf>
    <xf numFmtId="0" fontId="10" fillId="2" borderId="8" xfId="0" applyFont="1" applyFill="1" applyBorder="1" applyAlignment="1" applyProtection="1">
      <alignment horizontal="center" vertical="center"/>
    </xf>
    <xf numFmtId="0" fontId="10" fillId="9" borderId="54" xfId="0" applyFont="1" applyFill="1" applyBorder="1" applyAlignment="1" applyProtection="1">
      <alignment horizontal="center" vertical="center" wrapText="1"/>
    </xf>
    <xf numFmtId="0" fontId="10" fillId="9" borderId="139" xfId="0" applyFont="1" applyFill="1" applyBorder="1" applyAlignment="1" applyProtection="1">
      <alignment horizontal="center" vertical="center" wrapText="1"/>
    </xf>
    <xf numFmtId="0" fontId="10" fillId="2" borderId="37"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8" xfId="0" applyFont="1" applyFill="1" applyBorder="1" applyAlignment="1">
      <alignment horizontal="center" vertical="center"/>
    </xf>
    <xf numFmtId="0" fontId="10" fillId="2" borderId="7" xfId="0" applyFont="1" applyFill="1" applyBorder="1" applyAlignment="1" applyProtection="1">
      <alignment horizontal="center" vertical="center" wrapText="1"/>
    </xf>
    <xf numFmtId="0" fontId="10" fillId="2" borderId="43" xfId="0" applyFont="1" applyFill="1" applyBorder="1" applyAlignment="1" applyProtection="1">
      <alignment horizontal="center" vertical="center" wrapText="1"/>
    </xf>
    <xf numFmtId="0" fontId="10" fillId="0" borderId="54" xfId="0" applyFont="1" applyFill="1" applyBorder="1" applyAlignment="1" applyProtection="1">
      <alignment horizontal="center" vertical="center" wrapText="1"/>
      <protection locked="0"/>
    </xf>
    <xf numFmtId="0" fontId="10" fillId="0" borderId="139" xfId="0" applyFont="1" applyFill="1" applyBorder="1" applyAlignment="1" applyProtection="1">
      <alignment horizontal="center" vertical="center" wrapText="1"/>
      <protection locked="0"/>
    </xf>
    <xf numFmtId="0" fontId="10" fillId="0" borderId="60" xfId="0" applyFont="1" applyFill="1" applyBorder="1" applyAlignment="1" applyProtection="1">
      <alignment horizontal="center" vertical="center" wrapText="1"/>
      <protection locked="0"/>
    </xf>
    <xf numFmtId="0" fontId="10" fillId="2" borderId="17" xfId="0" applyFont="1" applyFill="1" applyBorder="1" applyAlignment="1">
      <alignment horizontal="center" vertical="center" wrapText="1"/>
    </xf>
    <xf numFmtId="0" fontId="10" fillId="2" borderId="34" xfId="0" applyFont="1" applyFill="1" applyBorder="1" applyAlignment="1" applyProtection="1">
      <alignment horizontal="center" vertical="center"/>
    </xf>
    <xf numFmtId="0" fontId="10" fillId="2" borderId="36" xfId="0" applyFont="1" applyFill="1" applyBorder="1" applyAlignment="1">
      <alignment horizontal="center" vertical="center"/>
    </xf>
    <xf numFmtId="0" fontId="10" fillId="9" borderId="60" xfId="0" applyFont="1" applyFill="1" applyBorder="1" applyAlignment="1" applyProtection="1">
      <alignment horizontal="center" vertical="center" wrapText="1"/>
    </xf>
    <xf numFmtId="0" fontId="10" fillId="0" borderId="140" xfId="0" applyNumberFormat="1" applyFont="1" applyFill="1" applyBorder="1" applyAlignment="1">
      <alignment horizontal="center" vertical="center"/>
    </xf>
    <xf numFmtId="0" fontId="10" fillId="0" borderId="141" xfId="0" applyNumberFormat="1" applyFont="1" applyFill="1" applyBorder="1" applyAlignment="1">
      <alignment horizontal="center" vertical="center"/>
    </xf>
    <xf numFmtId="0" fontId="10" fillId="9" borderId="39" xfId="0" applyFont="1" applyFill="1" applyBorder="1" applyAlignment="1" applyProtection="1">
      <alignment horizontal="center"/>
      <protection hidden="1"/>
    </xf>
    <xf numFmtId="0" fontId="10" fillId="9" borderId="117" xfId="0" applyFont="1" applyFill="1" applyBorder="1" applyAlignment="1" applyProtection="1">
      <alignment horizontal="center"/>
      <protection hidden="1"/>
    </xf>
    <xf numFmtId="0" fontId="10" fillId="9" borderId="143" xfId="0" applyFont="1" applyFill="1" applyBorder="1" applyAlignment="1" applyProtection="1">
      <alignment horizontal="center"/>
      <protection hidden="1"/>
    </xf>
    <xf numFmtId="0" fontId="10" fillId="9" borderId="144" xfId="0" applyFont="1" applyFill="1" applyBorder="1" applyAlignment="1" applyProtection="1">
      <alignment horizontal="center"/>
      <protection hidden="1"/>
    </xf>
    <xf numFmtId="0" fontId="10" fillId="11" borderId="145" xfId="0" applyFont="1" applyFill="1" applyBorder="1" applyAlignment="1" applyProtection="1">
      <alignment horizontal="center"/>
      <protection locked="0"/>
    </xf>
    <xf numFmtId="0" fontId="10" fillId="11" borderId="146" xfId="0" applyFont="1" applyFill="1" applyBorder="1" applyAlignment="1" applyProtection="1">
      <alignment horizontal="center"/>
      <protection locked="0"/>
    </xf>
    <xf numFmtId="187" fontId="10" fillId="9" borderId="147" xfId="0" applyNumberFormat="1" applyFont="1" applyFill="1" applyBorder="1" applyAlignment="1">
      <alignment horizontal="center"/>
    </xf>
    <xf numFmtId="187" fontId="10" fillId="9" borderId="148" xfId="0" applyNumberFormat="1" applyFont="1" applyFill="1" applyBorder="1" applyAlignment="1">
      <alignment horizontal="center"/>
    </xf>
    <xf numFmtId="0" fontId="10" fillId="9" borderId="3" xfId="0" applyFont="1" applyFill="1" applyBorder="1" applyAlignment="1">
      <alignment horizontal="center"/>
    </xf>
    <xf numFmtId="0" fontId="10" fillId="9" borderId="30" xfId="0" applyFont="1" applyFill="1" applyBorder="1" applyAlignment="1">
      <alignment horizontal="center"/>
    </xf>
    <xf numFmtId="0" fontId="10" fillId="9" borderId="29" xfId="0" applyFont="1" applyFill="1" applyBorder="1" applyAlignment="1">
      <alignment horizontal="center"/>
    </xf>
    <xf numFmtId="0" fontId="10" fillId="9" borderId="4" xfId="0" applyFont="1" applyFill="1" applyBorder="1" applyAlignment="1">
      <alignment horizontal="center" vertical="center"/>
    </xf>
    <xf numFmtId="0" fontId="10" fillId="9" borderId="5" xfId="0" applyFont="1" applyFill="1" applyBorder="1" applyAlignment="1">
      <alignment horizontal="center" vertical="center"/>
    </xf>
    <xf numFmtId="0" fontId="10" fillId="9" borderId="6" xfId="0" applyFont="1" applyFill="1" applyBorder="1" applyAlignment="1">
      <alignment horizontal="center" vertical="center"/>
    </xf>
    <xf numFmtId="0" fontId="10" fillId="9" borderId="37" xfId="0" applyFont="1" applyFill="1" applyBorder="1" applyAlignment="1">
      <alignment horizontal="center"/>
    </xf>
    <xf numFmtId="0" fontId="10" fillId="9" borderId="2" xfId="0" applyFont="1" applyFill="1" applyBorder="1" applyAlignment="1">
      <alignment horizontal="center"/>
    </xf>
    <xf numFmtId="0" fontId="10" fillId="9" borderId="8" xfId="0" applyFont="1" applyFill="1" applyBorder="1" applyAlignment="1">
      <alignment horizontal="center"/>
    </xf>
    <xf numFmtId="0" fontId="10" fillId="9" borderId="142" xfId="0" applyFont="1" applyFill="1" applyBorder="1" applyAlignment="1">
      <alignment horizontal="center"/>
    </xf>
  </cellXfs>
  <cellStyles count="16">
    <cellStyle name="Calc Currency (0)" xfId="1"/>
    <cellStyle name="Header1" xfId="2"/>
    <cellStyle name="Header2" xfId="3"/>
    <cellStyle name="Normal_#18-Internet" xfId="4"/>
    <cellStyle name="パラメータ" xfId="5"/>
    <cellStyle name="桁蟻唇Ｆ [0.00]_Sheet2" xfId="6"/>
    <cellStyle name="桁蟻唇Ｆ_Sheet2" xfId="7"/>
    <cellStyle name="桁区切り" xfId="8" builtinId="6"/>
    <cellStyle name="桁区切り 2" xfId="9"/>
    <cellStyle name="脱浦 [0.00]_Sheet2" xfId="10"/>
    <cellStyle name="脱浦_Sheet2" xfId="11"/>
    <cellStyle name="標準" xfId="0" builtinId="0"/>
    <cellStyle name="標準 2" xfId="12"/>
    <cellStyle name="標準 2 2" xfId="13"/>
    <cellStyle name="標準 3" xfId="14"/>
    <cellStyle name="標準_予実績管理表_詳細線表作成(v1.37)修正中" xfId="15"/>
  </cellStyles>
  <dxfs count="114">
    <dxf>
      <fill>
        <patternFill patternType="solid">
          <bgColor indexed="45"/>
        </patternFill>
      </fill>
    </dxf>
    <dxf>
      <fill>
        <patternFill patternType="solid">
          <bgColor indexed="45"/>
        </patternFill>
      </fill>
    </dxf>
    <dxf>
      <fill>
        <patternFill patternType="solid">
          <bgColor indexed="45"/>
        </patternFill>
      </fill>
    </dxf>
    <dxf>
      <font>
        <condense val="0"/>
        <extend val="0"/>
        <color indexed="9"/>
      </font>
    </dxf>
    <dxf>
      <fill>
        <patternFill>
          <bgColor indexed="45"/>
        </patternFill>
      </fill>
    </dxf>
    <dxf>
      <font>
        <color indexed="9"/>
      </font>
    </dxf>
    <dxf>
      <font>
        <color indexed="9"/>
      </font>
    </dxf>
    <dxf>
      <font>
        <color indexed="9"/>
      </font>
    </dxf>
    <dxf>
      <font>
        <color indexed="9"/>
      </font>
    </dxf>
    <dxf>
      <font>
        <color indexed="9"/>
      </font>
    </dxf>
    <dxf>
      <fill>
        <patternFill>
          <fgColor indexed="64"/>
          <bgColor rgb="FFB7DEE8"/>
        </patternFill>
      </fill>
    </dxf>
    <dxf>
      <fill>
        <patternFill>
          <fgColor indexed="64"/>
          <bgColor rgb="FFC0C0C0"/>
        </patternFill>
      </fill>
    </dxf>
    <dxf>
      <fill>
        <patternFill>
          <fgColor indexed="64"/>
          <bgColor rgb="FFFF0000"/>
        </patternFill>
      </fill>
    </dxf>
    <dxf>
      <fill>
        <patternFill>
          <fgColor indexed="64"/>
          <bgColor rgb="FFFF99CC"/>
        </patternFill>
      </fill>
    </dxf>
    <dxf>
      <fill>
        <patternFill>
          <fgColor indexed="64"/>
          <bgColor rgb="FFFF0000"/>
        </patternFill>
      </fill>
    </dxf>
    <dxf>
      <fill>
        <patternFill>
          <fgColor indexed="64"/>
          <bgColor rgb="FFFF00FF"/>
        </patternFill>
      </fill>
    </dxf>
    <dxf>
      <fill>
        <patternFill>
          <fgColor indexed="64"/>
          <bgColor rgb="FFFF000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bgColor indexed="10"/>
        </patternFill>
      </fill>
    </dxf>
    <dxf>
      <border>
        <left style="thin">
          <color indexed="64"/>
        </left>
      </border>
    </dxf>
    <dxf>
      <fill>
        <patternFill patternType="solid">
          <bgColor indexed="45"/>
        </patternFill>
      </fill>
    </dxf>
    <dxf>
      <border>
        <left style="thin">
          <color indexed="64"/>
        </left>
      </border>
    </dxf>
    <dxf>
      <border>
        <left style="thin">
          <color indexed="64"/>
        </left>
      </border>
    </dxf>
    <dxf>
      <fill>
        <patternFill>
          <bgColor indexed="45"/>
        </patternFill>
      </fill>
    </dxf>
    <dxf>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133350</xdr:rowOff>
        </xdr:from>
        <xdr:to>
          <xdr:col>5</xdr:col>
          <xdr:colOff>542925</xdr:colOff>
          <xdr:row>0</xdr:row>
          <xdr:rowOff>409575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進捗管理表作成</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71</xdr:col>
      <xdr:colOff>0</xdr:colOff>
      <xdr:row>0</xdr:row>
      <xdr:rowOff>0</xdr:rowOff>
    </xdr:from>
    <xdr:to>
      <xdr:col>71</xdr:col>
      <xdr:colOff>0</xdr:colOff>
      <xdr:row>0</xdr:row>
      <xdr:rowOff>381000</xdr:rowOff>
    </xdr:to>
    <xdr:sp macro="" textlink="">
      <xdr:nvSpPr>
        <xdr:cNvPr id="1025"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xdr:twoCellAnchor>
    <xdr:from>
      <xdr:col>71</xdr:col>
      <xdr:colOff>0</xdr:colOff>
      <xdr:row>0</xdr:row>
      <xdr:rowOff>0</xdr:rowOff>
    </xdr:from>
    <xdr:to>
      <xdr:col>71</xdr:col>
      <xdr:colOff>0</xdr:colOff>
      <xdr:row>0</xdr:row>
      <xdr:rowOff>381000</xdr:rowOff>
    </xdr:to>
    <xdr:sp macro="" textlink="">
      <xdr:nvSpPr>
        <xdr:cNvPr id="2"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mc:AlternateContent xmlns:mc="http://schemas.openxmlformats.org/markup-compatibility/2006">
    <mc:Choice xmlns:a14="http://schemas.microsoft.com/office/drawing/2010/main" Requires="a14">
      <xdr:twoCellAnchor editAs="absolute">
        <xdr:from>
          <xdr:col>45</xdr:col>
          <xdr:colOff>142875</xdr:colOff>
          <xdr:row>0</xdr:row>
          <xdr:rowOff>0</xdr:rowOff>
        </xdr:from>
        <xdr:to>
          <xdr:col>47</xdr:col>
          <xdr:colOff>57150</xdr:colOff>
          <xdr:row>0</xdr:row>
          <xdr:rowOff>247650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行コピー</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57150</xdr:colOff>
          <xdr:row>0</xdr:row>
          <xdr:rowOff>0</xdr:rowOff>
        </xdr:from>
        <xdr:to>
          <xdr:col>48</xdr:col>
          <xdr:colOff>247650</xdr:colOff>
          <xdr:row>0</xdr:row>
          <xdr:rowOff>247650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行削除</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314325</xdr:colOff>
          <xdr:row>0</xdr:row>
          <xdr:rowOff>0</xdr:rowOff>
        </xdr:from>
        <xdr:to>
          <xdr:col>45</xdr:col>
          <xdr:colOff>133350</xdr:colOff>
          <xdr:row>0</xdr:row>
          <xdr:rowOff>247650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行追加</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50</xdr:col>
          <xdr:colOff>333375</xdr:colOff>
          <xdr:row>0</xdr:row>
          <xdr:rowOff>0</xdr:rowOff>
        </xdr:from>
        <xdr:to>
          <xdr:col>53</xdr:col>
          <xdr:colOff>276225</xdr:colOff>
          <xdr:row>0</xdr:row>
          <xdr:rowOff>247650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遅延抽出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53</xdr:col>
          <xdr:colOff>285750</xdr:colOff>
          <xdr:row>0</xdr:row>
          <xdr:rowOff>0</xdr:rowOff>
        </xdr:from>
        <xdr:to>
          <xdr:col>56</xdr:col>
          <xdr:colOff>171450</xdr:colOff>
          <xdr:row>0</xdr:row>
          <xdr:rowOff>247650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全件表示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48</xdr:col>
          <xdr:colOff>257175</xdr:colOff>
          <xdr:row>0</xdr:row>
          <xdr:rowOff>0</xdr:rowOff>
        </xdr:from>
        <xdr:to>
          <xdr:col>49</xdr:col>
          <xdr:colOff>476250</xdr:colOff>
          <xdr:row>0</xdr:row>
          <xdr:rowOff>247650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ﾌｧｲﾙ取込</a:t>
              </a:r>
            </a:p>
          </xdr:txBody>
        </xdr:sp>
        <xdr:clientData/>
      </xdr:twoCellAnchor>
    </mc:Choice>
    <mc:Fallback/>
  </mc:AlternateContent>
  <xdr:twoCellAnchor>
    <xdr:from>
      <xdr:col>6</xdr:col>
      <xdr:colOff>145676</xdr:colOff>
      <xdr:row>0</xdr:row>
      <xdr:rowOff>493058</xdr:rowOff>
    </xdr:from>
    <xdr:to>
      <xdr:col>11</xdr:col>
      <xdr:colOff>567577</xdr:colOff>
      <xdr:row>3</xdr:row>
      <xdr:rowOff>64433</xdr:rowOff>
    </xdr:to>
    <xdr:sp macro="" textlink="">
      <xdr:nvSpPr>
        <xdr:cNvPr id="11" name="AutoShape 6"/>
        <xdr:cNvSpPr>
          <a:spLocks noChangeArrowheads="1"/>
        </xdr:cNvSpPr>
      </xdr:nvSpPr>
      <xdr:spPr bwMode="auto">
        <a:xfrm>
          <a:off x="3294529" y="493058"/>
          <a:ext cx="1295960" cy="423022"/>
        </a:xfrm>
        <a:prstGeom prst="rightArrowCallout">
          <a:avLst>
            <a:gd name="adj1" fmla="val 27269"/>
            <a:gd name="adj2" fmla="val 34093"/>
            <a:gd name="adj3" fmla="val 44153"/>
            <a:gd name="adj4" fmla="val 75324"/>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予定数 実績数</a:t>
          </a:r>
        </a:p>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完了率</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22411</xdr:colOff>
      <xdr:row>1</xdr:row>
      <xdr:rowOff>12326</xdr:rowOff>
    </xdr:from>
    <xdr:to>
      <xdr:col>13</xdr:col>
      <xdr:colOff>31936</xdr:colOff>
      <xdr:row>3</xdr:row>
      <xdr:rowOff>168060</xdr:rowOff>
    </xdr:to>
    <xdr:sp macro="" textlink="">
      <xdr:nvSpPr>
        <xdr:cNvPr id="9345" name="AutoShape 129"/>
        <xdr:cNvSpPr>
          <a:spLocks noChangeArrowheads="1"/>
        </xdr:cNvSpPr>
      </xdr:nvSpPr>
      <xdr:spPr bwMode="auto">
        <a:xfrm>
          <a:off x="3081617" y="370914"/>
          <a:ext cx="861172" cy="547940"/>
        </a:xfrm>
        <a:prstGeom prst="rightArrowCallout">
          <a:avLst>
            <a:gd name="adj1" fmla="val 34787"/>
            <a:gd name="adj2" fmla="val 32606"/>
            <a:gd name="adj3" fmla="val 32605"/>
            <a:gd name="adj4" fmla="val 72528"/>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予定数</a:t>
          </a:r>
        </a:p>
        <a:p>
          <a:pPr algn="ctr" rtl="1">
            <a:defRPr sz="1000"/>
          </a:pPr>
          <a:r>
            <a:rPr lang="ja-JP" altLang="en-US" sz="800" b="0" i="0" strike="noStrike">
              <a:solidFill>
                <a:srgbClr val="000000"/>
              </a:solidFill>
              <a:latin typeface="Meiryo UI" pitchFamily="50" charset="-128"/>
              <a:ea typeface="Meiryo UI" pitchFamily="50" charset="-128"/>
              <a:cs typeface="Meiryo UI" pitchFamily="50" charset="-128"/>
            </a:rPr>
            <a:t>実績数</a:t>
          </a:r>
        </a:p>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進捗率</a:t>
          </a: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4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3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5</xdr:col>
          <xdr:colOff>76200</xdr:colOff>
          <xdr:row>0</xdr:row>
          <xdr:rowOff>114300</xdr:rowOff>
        </xdr:from>
        <xdr:to>
          <xdr:col>11</xdr:col>
          <xdr:colOff>123825</xdr:colOff>
          <xdr:row>1</xdr:row>
          <xdr:rowOff>9525</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ガントチャート作成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0</xdr:row>
          <xdr:rowOff>0</xdr:rowOff>
        </xdr:from>
        <xdr:to>
          <xdr:col>70</xdr:col>
          <xdr:colOff>95249</xdr:colOff>
          <xdr:row>3</xdr:row>
          <xdr:rowOff>0</xdr:rowOff>
        </xdr:to>
        <xdr:pic>
          <xdr:nvPicPr>
            <xdr:cNvPr id="23246" name="Picture 545"/>
            <xdr:cNvPicPr>
              <a:picLocks noChangeAspect="1" noChangeArrowheads="1"/>
              <a:extLst>
                <a:ext uri="{84589F7E-364E-4C9E-8A38-B11213B215E9}">
                  <a14:cameraTool cellRange="設定!$B$7:$K$10" spid="_x0000_s23449"/>
                </a:ext>
              </a:extLst>
            </xdr:cNvPicPr>
          </xdr:nvPicPr>
          <xdr:blipFill>
            <a:blip xmlns:r="http://schemas.openxmlformats.org/officeDocument/2006/relationships" r:embed="rId1"/>
            <a:srcRect/>
            <a:stretch>
              <a:fillRect/>
            </a:stretch>
          </xdr:blipFill>
          <xdr:spPr bwMode="auto">
            <a:xfrm>
              <a:off x="19735800" y="0"/>
              <a:ext cx="7324725" cy="7524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47625</xdr:colOff>
          <xdr:row>0</xdr:row>
          <xdr:rowOff>76200</xdr:rowOff>
        </xdr:from>
        <xdr:to>
          <xdr:col>8</xdr:col>
          <xdr:colOff>1333500</xdr:colOff>
          <xdr:row>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チェック開始</a:t>
              </a:r>
            </a:p>
          </xdr:txBody>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omments" Target="../comments2.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R531"/>
  <sheetViews>
    <sheetView showGridLines="0" zoomScale="85" zoomScaleNormal="85" zoomScaleSheetLayoutView="85" workbookViewId="0">
      <pane xSplit="6" ySplit="4" topLeftCell="FG5" activePane="bottomRight" state="frozen"/>
      <selection pane="topRight"/>
      <selection pane="bottomLeft"/>
      <selection pane="bottomRight" activeCell="HG7" sqref="HG7:HQ8"/>
    </sheetView>
  </sheetViews>
  <sheetFormatPr defaultColWidth="9.140625" defaultRowHeight="14.25" x14ac:dyDescent="0.25"/>
  <cols>
    <col min="1" max="1" width="4.5703125" style="2" customWidth="1"/>
    <col min="2" max="2" width="14.7109375" style="2" customWidth="1"/>
    <col min="3" max="5" width="14.7109375" style="2" hidden="1" customWidth="1"/>
    <col min="6" max="6" width="14.7109375" style="2" customWidth="1"/>
    <col min="7" max="8" width="9.140625" style="2"/>
    <col min="9" max="10" width="12.28515625" style="2" bestFit="1" customWidth="1"/>
    <col min="11" max="11" width="14.85546875" style="2" customWidth="1"/>
    <col min="12" max="12" width="4.5703125" style="2" customWidth="1"/>
    <col min="13" max="226" width="4.28515625" style="2" customWidth="1"/>
    <col min="227" max="16384" width="9.140625" style="2"/>
  </cols>
  <sheetData>
    <row r="1" spans="1:226" ht="42.75" customHeight="1" x14ac:dyDescent="0.25">
      <c r="A1" s="1"/>
      <c r="D1" s="527" t="s">
        <v>165</v>
      </c>
      <c r="E1" s="527"/>
      <c r="F1" s="527"/>
      <c r="G1" s="432"/>
      <c r="H1" s="3"/>
      <c r="L1" s="4" t="s">
        <v>119</v>
      </c>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K1" s="5"/>
      <c r="HL1" s="5"/>
      <c r="HM1" s="5"/>
      <c r="HN1" s="5"/>
      <c r="HO1" s="5"/>
      <c r="HP1" s="5"/>
      <c r="HQ1" s="5"/>
      <c r="HR1" s="6"/>
    </row>
    <row r="2" spans="1:226" ht="15" customHeight="1" x14ac:dyDescent="0.25">
      <c r="A2" s="521" t="s">
        <v>50</v>
      </c>
      <c r="B2" s="523" t="s">
        <v>154</v>
      </c>
      <c r="C2" s="523" t="s">
        <v>155</v>
      </c>
      <c r="D2" s="525" t="s">
        <v>156</v>
      </c>
      <c r="E2" s="525" t="s">
        <v>157</v>
      </c>
      <c r="F2" s="525" t="s">
        <v>158</v>
      </c>
      <c r="G2" s="521" t="s">
        <v>47</v>
      </c>
      <c r="H2" s="523" t="s">
        <v>118</v>
      </c>
      <c r="I2" s="523" t="s">
        <v>120</v>
      </c>
      <c r="J2" s="523" t="s">
        <v>117</v>
      </c>
      <c r="K2" s="7"/>
      <c r="L2" s="8">
        <f>L3</f>
        <v>43647</v>
      </c>
      <c r="M2" s="8" t="str">
        <f t="shared" ref="M2:AR2" si="0">IF(DAY(M3)=1,M3,"")</f>
        <v/>
      </c>
      <c r="N2" s="8" t="str">
        <f t="shared" si="0"/>
        <v/>
      </c>
      <c r="O2" s="8" t="str">
        <f t="shared" si="0"/>
        <v/>
      </c>
      <c r="P2" s="8" t="str">
        <f t="shared" si="0"/>
        <v/>
      </c>
      <c r="Q2" s="8" t="str">
        <f t="shared" si="0"/>
        <v/>
      </c>
      <c r="R2" s="8" t="str">
        <f t="shared" si="0"/>
        <v/>
      </c>
      <c r="S2" s="8" t="str">
        <f t="shared" si="0"/>
        <v/>
      </c>
      <c r="T2" s="8" t="str">
        <f t="shared" si="0"/>
        <v/>
      </c>
      <c r="U2" s="8" t="str">
        <f t="shared" si="0"/>
        <v/>
      </c>
      <c r="V2" s="8" t="str">
        <f t="shared" si="0"/>
        <v/>
      </c>
      <c r="W2" s="8" t="str">
        <f t="shared" si="0"/>
        <v/>
      </c>
      <c r="X2" s="8" t="str">
        <f t="shared" si="0"/>
        <v/>
      </c>
      <c r="Y2" s="8" t="str">
        <f t="shared" si="0"/>
        <v/>
      </c>
      <c r="Z2" s="8" t="str">
        <f t="shared" si="0"/>
        <v/>
      </c>
      <c r="AA2" s="8" t="str">
        <f t="shared" si="0"/>
        <v/>
      </c>
      <c r="AB2" s="8" t="str">
        <f t="shared" si="0"/>
        <v/>
      </c>
      <c r="AC2" s="8" t="str">
        <f t="shared" si="0"/>
        <v/>
      </c>
      <c r="AD2" s="8" t="str">
        <f t="shared" si="0"/>
        <v/>
      </c>
      <c r="AE2" s="8" t="str">
        <f t="shared" si="0"/>
        <v/>
      </c>
      <c r="AF2" s="8" t="str">
        <f t="shared" si="0"/>
        <v/>
      </c>
      <c r="AG2" s="8" t="str">
        <f t="shared" si="0"/>
        <v/>
      </c>
      <c r="AH2" s="8" t="str">
        <f t="shared" si="0"/>
        <v/>
      </c>
      <c r="AI2" s="8" t="str">
        <f t="shared" si="0"/>
        <v/>
      </c>
      <c r="AJ2" s="8" t="str">
        <f t="shared" si="0"/>
        <v/>
      </c>
      <c r="AK2" s="8" t="str">
        <f t="shared" si="0"/>
        <v/>
      </c>
      <c r="AL2" s="8" t="str">
        <f t="shared" si="0"/>
        <v/>
      </c>
      <c r="AM2" s="8" t="str">
        <f t="shared" si="0"/>
        <v/>
      </c>
      <c r="AN2" s="8" t="str">
        <f t="shared" si="0"/>
        <v/>
      </c>
      <c r="AO2" s="8" t="str">
        <f t="shared" si="0"/>
        <v/>
      </c>
      <c r="AP2" s="8" t="str">
        <f t="shared" si="0"/>
        <v/>
      </c>
      <c r="AQ2" s="8">
        <f t="shared" si="0"/>
        <v>43678</v>
      </c>
      <c r="AR2" s="8" t="str">
        <f t="shared" si="0"/>
        <v/>
      </c>
      <c r="AS2" s="8" t="str">
        <f t="shared" ref="AS2:BX2" si="1">IF(DAY(AS3)=1,AS3,"")</f>
        <v/>
      </c>
      <c r="AT2" s="8" t="str">
        <f t="shared" si="1"/>
        <v/>
      </c>
      <c r="AU2" s="8" t="str">
        <f t="shared" si="1"/>
        <v/>
      </c>
      <c r="AV2" s="8" t="str">
        <f t="shared" si="1"/>
        <v/>
      </c>
      <c r="AW2" s="8" t="str">
        <f t="shared" si="1"/>
        <v/>
      </c>
      <c r="AX2" s="8" t="str">
        <f t="shared" si="1"/>
        <v/>
      </c>
      <c r="AY2" s="8" t="str">
        <f t="shared" si="1"/>
        <v/>
      </c>
      <c r="AZ2" s="8" t="str">
        <f t="shared" si="1"/>
        <v/>
      </c>
      <c r="BA2" s="8" t="str">
        <f t="shared" si="1"/>
        <v/>
      </c>
      <c r="BB2" s="8" t="str">
        <f t="shared" si="1"/>
        <v/>
      </c>
      <c r="BC2" s="8" t="str">
        <f t="shared" si="1"/>
        <v/>
      </c>
      <c r="BD2" s="8" t="str">
        <f t="shared" si="1"/>
        <v/>
      </c>
      <c r="BE2" s="8" t="str">
        <f t="shared" si="1"/>
        <v/>
      </c>
      <c r="BF2" s="8" t="str">
        <f t="shared" si="1"/>
        <v/>
      </c>
      <c r="BG2" s="8" t="str">
        <f t="shared" si="1"/>
        <v/>
      </c>
      <c r="BH2" s="8" t="str">
        <f t="shared" si="1"/>
        <v/>
      </c>
      <c r="BI2" s="8" t="str">
        <f t="shared" si="1"/>
        <v/>
      </c>
      <c r="BJ2" s="8" t="str">
        <f t="shared" si="1"/>
        <v/>
      </c>
      <c r="BK2" s="8" t="str">
        <f t="shared" si="1"/>
        <v/>
      </c>
      <c r="BL2" s="8" t="str">
        <f t="shared" si="1"/>
        <v/>
      </c>
      <c r="BM2" s="8" t="str">
        <f t="shared" si="1"/>
        <v/>
      </c>
      <c r="BN2" s="8" t="str">
        <f t="shared" si="1"/>
        <v/>
      </c>
      <c r="BO2" s="8" t="str">
        <f t="shared" si="1"/>
        <v/>
      </c>
      <c r="BP2" s="8" t="str">
        <f t="shared" si="1"/>
        <v/>
      </c>
      <c r="BQ2" s="8" t="str">
        <f t="shared" si="1"/>
        <v/>
      </c>
      <c r="BR2" s="8" t="str">
        <f t="shared" si="1"/>
        <v/>
      </c>
      <c r="BS2" s="8" t="str">
        <f t="shared" si="1"/>
        <v/>
      </c>
      <c r="BT2" s="8" t="str">
        <f t="shared" si="1"/>
        <v/>
      </c>
      <c r="BU2" s="8" t="str">
        <f t="shared" si="1"/>
        <v/>
      </c>
      <c r="BV2" s="8">
        <f t="shared" si="1"/>
        <v>43709</v>
      </c>
      <c r="BW2" s="8" t="str">
        <f t="shared" si="1"/>
        <v/>
      </c>
      <c r="BX2" s="8" t="str">
        <f t="shared" si="1"/>
        <v/>
      </c>
      <c r="BY2" s="8" t="str">
        <f t="shared" ref="BY2:DD2" si="2">IF(DAY(BY3)=1,BY3,"")</f>
        <v/>
      </c>
      <c r="BZ2" s="8" t="str">
        <f t="shared" si="2"/>
        <v/>
      </c>
      <c r="CA2" s="8" t="str">
        <f t="shared" si="2"/>
        <v/>
      </c>
      <c r="CB2" s="8" t="str">
        <f t="shared" si="2"/>
        <v/>
      </c>
      <c r="CC2" s="8" t="str">
        <f t="shared" si="2"/>
        <v/>
      </c>
      <c r="CD2" s="8" t="str">
        <f t="shared" si="2"/>
        <v/>
      </c>
      <c r="CE2" s="8" t="str">
        <f t="shared" si="2"/>
        <v/>
      </c>
      <c r="CF2" s="8" t="str">
        <f t="shared" si="2"/>
        <v/>
      </c>
      <c r="CG2" s="8" t="str">
        <f t="shared" si="2"/>
        <v/>
      </c>
      <c r="CH2" s="8" t="str">
        <f t="shared" si="2"/>
        <v/>
      </c>
      <c r="CI2" s="8" t="str">
        <f t="shared" si="2"/>
        <v/>
      </c>
      <c r="CJ2" s="8" t="str">
        <f t="shared" si="2"/>
        <v/>
      </c>
      <c r="CK2" s="8" t="str">
        <f t="shared" si="2"/>
        <v/>
      </c>
      <c r="CL2" s="8" t="str">
        <f t="shared" si="2"/>
        <v/>
      </c>
      <c r="CM2" s="8" t="str">
        <f t="shared" si="2"/>
        <v/>
      </c>
      <c r="CN2" s="8" t="str">
        <f t="shared" si="2"/>
        <v/>
      </c>
      <c r="CO2" s="8" t="str">
        <f t="shared" si="2"/>
        <v/>
      </c>
      <c r="CP2" s="8" t="str">
        <f t="shared" si="2"/>
        <v/>
      </c>
      <c r="CQ2" s="8" t="str">
        <f t="shared" si="2"/>
        <v/>
      </c>
      <c r="CR2" s="8" t="str">
        <f t="shared" si="2"/>
        <v/>
      </c>
      <c r="CS2" s="8" t="str">
        <f t="shared" si="2"/>
        <v/>
      </c>
      <c r="CT2" s="8" t="str">
        <f t="shared" si="2"/>
        <v/>
      </c>
      <c r="CU2" s="8" t="str">
        <f t="shared" si="2"/>
        <v/>
      </c>
      <c r="CV2" s="8" t="str">
        <f t="shared" si="2"/>
        <v/>
      </c>
      <c r="CW2" s="8" t="str">
        <f t="shared" si="2"/>
        <v/>
      </c>
      <c r="CX2" s="8" t="str">
        <f t="shared" si="2"/>
        <v/>
      </c>
      <c r="CY2" s="8" t="str">
        <f t="shared" si="2"/>
        <v/>
      </c>
      <c r="CZ2" s="8">
        <f t="shared" si="2"/>
        <v>43739</v>
      </c>
      <c r="DA2" s="8" t="str">
        <f t="shared" si="2"/>
        <v/>
      </c>
      <c r="DB2" s="8" t="str">
        <f t="shared" si="2"/>
        <v/>
      </c>
      <c r="DC2" s="8" t="str">
        <f t="shared" si="2"/>
        <v/>
      </c>
      <c r="DD2" s="8" t="str">
        <f t="shared" si="2"/>
        <v/>
      </c>
      <c r="DE2" s="8" t="str">
        <f t="shared" ref="DE2:EJ2" si="3">IF(DAY(DE3)=1,DE3,"")</f>
        <v/>
      </c>
      <c r="DF2" s="8" t="str">
        <f t="shared" si="3"/>
        <v/>
      </c>
      <c r="DG2" s="8" t="str">
        <f t="shared" si="3"/>
        <v/>
      </c>
      <c r="DH2" s="8" t="str">
        <f t="shared" si="3"/>
        <v/>
      </c>
      <c r="DI2" s="8" t="str">
        <f t="shared" si="3"/>
        <v/>
      </c>
      <c r="DJ2" s="8" t="str">
        <f t="shared" si="3"/>
        <v/>
      </c>
      <c r="DK2" s="8" t="str">
        <f t="shared" si="3"/>
        <v/>
      </c>
      <c r="DL2" s="8" t="str">
        <f t="shared" si="3"/>
        <v/>
      </c>
      <c r="DM2" s="8" t="str">
        <f t="shared" si="3"/>
        <v/>
      </c>
      <c r="DN2" s="8" t="str">
        <f t="shared" si="3"/>
        <v/>
      </c>
      <c r="DO2" s="8" t="str">
        <f t="shared" si="3"/>
        <v/>
      </c>
      <c r="DP2" s="8" t="str">
        <f t="shared" si="3"/>
        <v/>
      </c>
      <c r="DQ2" s="8" t="str">
        <f t="shared" si="3"/>
        <v/>
      </c>
      <c r="DR2" s="8" t="str">
        <f t="shared" si="3"/>
        <v/>
      </c>
      <c r="DS2" s="8" t="str">
        <f t="shared" si="3"/>
        <v/>
      </c>
      <c r="DT2" s="8" t="str">
        <f t="shared" si="3"/>
        <v/>
      </c>
      <c r="DU2" s="8" t="str">
        <f t="shared" si="3"/>
        <v/>
      </c>
      <c r="DV2" s="8" t="str">
        <f t="shared" si="3"/>
        <v/>
      </c>
      <c r="DW2" s="8" t="str">
        <f t="shared" si="3"/>
        <v/>
      </c>
      <c r="DX2" s="8" t="str">
        <f t="shared" si="3"/>
        <v/>
      </c>
      <c r="DY2" s="8" t="str">
        <f t="shared" si="3"/>
        <v/>
      </c>
      <c r="DZ2" s="8" t="str">
        <f t="shared" si="3"/>
        <v/>
      </c>
      <c r="EA2" s="8" t="str">
        <f t="shared" si="3"/>
        <v/>
      </c>
      <c r="EB2" s="8" t="str">
        <f t="shared" si="3"/>
        <v/>
      </c>
      <c r="EC2" s="8" t="str">
        <f t="shared" si="3"/>
        <v/>
      </c>
      <c r="ED2" s="8" t="str">
        <f>IF(DAY(ED3)=1,ED3,"")</f>
        <v/>
      </c>
      <c r="EE2" s="8">
        <f>IF(DAY(EE3)=1,EE3,"")</f>
        <v>43770</v>
      </c>
      <c r="EF2" s="8" t="str">
        <f t="shared" si="3"/>
        <v/>
      </c>
      <c r="EG2" s="8" t="str">
        <f t="shared" si="3"/>
        <v/>
      </c>
      <c r="EH2" s="8" t="str">
        <f t="shared" si="3"/>
        <v/>
      </c>
      <c r="EI2" s="8" t="str">
        <f t="shared" si="3"/>
        <v/>
      </c>
      <c r="EJ2" s="8" t="str">
        <f t="shared" si="3"/>
        <v/>
      </c>
      <c r="EK2" s="8" t="str">
        <f t="shared" ref="EK2:FP2" si="4">IF(DAY(EK3)=1,EK3,"")</f>
        <v/>
      </c>
      <c r="EL2" s="8" t="str">
        <f t="shared" si="4"/>
        <v/>
      </c>
      <c r="EM2" s="8" t="str">
        <f t="shared" si="4"/>
        <v/>
      </c>
      <c r="EN2" s="8" t="str">
        <f t="shared" si="4"/>
        <v/>
      </c>
      <c r="EO2" s="8" t="str">
        <f t="shared" si="4"/>
        <v/>
      </c>
      <c r="EP2" s="8" t="str">
        <f t="shared" si="4"/>
        <v/>
      </c>
      <c r="EQ2" s="8" t="str">
        <f t="shared" si="4"/>
        <v/>
      </c>
      <c r="ER2" s="8" t="str">
        <f t="shared" si="4"/>
        <v/>
      </c>
      <c r="ES2" s="8" t="str">
        <f t="shared" si="4"/>
        <v/>
      </c>
      <c r="ET2" s="8" t="str">
        <f t="shared" si="4"/>
        <v/>
      </c>
      <c r="EU2" s="8" t="str">
        <f t="shared" si="4"/>
        <v/>
      </c>
      <c r="EV2" s="8" t="str">
        <f t="shared" si="4"/>
        <v/>
      </c>
      <c r="EW2" s="8" t="str">
        <f t="shared" si="4"/>
        <v/>
      </c>
      <c r="EX2" s="8" t="str">
        <f t="shared" si="4"/>
        <v/>
      </c>
      <c r="EY2" s="8" t="str">
        <f t="shared" si="4"/>
        <v/>
      </c>
      <c r="EZ2" s="8" t="str">
        <f t="shared" si="4"/>
        <v/>
      </c>
      <c r="FA2" s="8" t="str">
        <f t="shared" si="4"/>
        <v/>
      </c>
      <c r="FB2" s="8" t="str">
        <f t="shared" si="4"/>
        <v/>
      </c>
      <c r="FC2" s="8" t="str">
        <f t="shared" si="4"/>
        <v/>
      </c>
      <c r="FD2" s="8" t="str">
        <f t="shared" si="4"/>
        <v/>
      </c>
      <c r="FE2" s="8" t="str">
        <f t="shared" si="4"/>
        <v/>
      </c>
      <c r="FF2" s="8" t="str">
        <f t="shared" si="4"/>
        <v/>
      </c>
      <c r="FG2" s="8" t="str">
        <f t="shared" si="4"/>
        <v/>
      </c>
      <c r="FH2" s="8" t="str">
        <f t="shared" si="4"/>
        <v/>
      </c>
      <c r="FI2" s="8">
        <f t="shared" si="4"/>
        <v>43800</v>
      </c>
      <c r="FJ2" s="8" t="str">
        <f t="shared" si="4"/>
        <v/>
      </c>
      <c r="FK2" s="8" t="str">
        <f t="shared" si="4"/>
        <v/>
      </c>
      <c r="FL2" s="8" t="str">
        <f t="shared" si="4"/>
        <v/>
      </c>
      <c r="FM2" s="8" t="str">
        <f t="shared" si="4"/>
        <v/>
      </c>
      <c r="FN2" s="8" t="str">
        <f t="shared" si="4"/>
        <v/>
      </c>
      <c r="FO2" s="8" t="str">
        <f t="shared" si="4"/>
        <v/>
      </c>
      <c r="FP2" s="8" t="str">
        <f t="shared" si="4"/>
        <v/>
      </c>
      <c r="FQ2" s="8" t="str">
        <f t="shared" ref="FQ2:GH2" si="5">IF(DAY(FQ3)=1,FQ3,"")</f>
        <v/>
      </c>
      <c r="FR2" s="8" t="str">
        <f t="shared" si="5"/>
        <v/>
      </c>
      <c r="FS2" s="8" t="str">
        <f t="shared" si="5"/>
        <v/>
      </c>
      <c r="FT2" s="8" t="str">
        <f t="shared" si="5"/>
        <v/>
      </c>
      <c r="FU2" s="8" t="str">
        <f t="shared" si="5"/>
        <v/>
      </c>
      <c r="FV2" s="8" t="str">
        <f t="shared" si="5"/>
        <v/>
      </c>
      <c r="FW2" s="8" t="str">
        <f t="shared" si="5"/>
        <v/>
      </c>
      <c r="FX2" s="8" t="str">
        <f t="shared" si="5"/>
        <v/>
      </c>
      <c r="FY2" s="8" t="str">
        <f t="shared" si="5"/>
        <v/>
      </c>
      <c r="FZ2" s="8" t="str">
        <f t="shared" si="5"/>
        <v/>
      </c>
      <c r="GA2" s="8" t="str">
        <f t="shared" si="5"/>
        <v/>
      </c>
      <c r="GB2" s="8" t="str">
        <f t="shared" si="5"/>
        <v/>
      </c>
      <c r="GC2" s="8" t="str">
        <f t="shared" si="5"/>
        <v/>
      </c>
      <c r="GD2" s="8" t="str">
        <f t="shared" si="5"/>
        <v/>
      </c>
      <c r="GE2" s="8" t="str">
        <f t="shared" si="5"/>
        <v/>
      </c>
      <c r="GF2" s="8" t="str">
        <f t="shared" si="5"/>
        <v/>
      </c>
      <c r="GG2" s="8" t="str">
        <f t="shared" si="5"/>
        <v/>
      </c>
      <c r="GH2" s="8" t="str">
        <f t="shared" si="5"/>
        <v/>
      </c>
      <c r="GI2" s="8"/>
      <c r="GJ2" s="8"/>
      <c r="GK2" s="8"/>
      <c r="GL2" s="8"/>
      <c r="GM2" s="8"/>
      <c r="GN2" s="8">
        <f t="shared" ref="GN2:HR2" si="6">IF(DAY(GN3)=1,GN3,"")</f>
        <v>43831</v>
      </c>
      <c r="GO2" s="8" t="str">
        <f t="shared" si="6"/>
        <v/>
      </c>
      <c r="GP2" s="8" t="str">
        <f t="shared" si="6"/>
        <v/>
      </c>
      <c r="GQ2" s="8" t="str">
        <f t="shared" si="6"/>
        <v/>
      </c>
      <c r="GR2" s="8" t="str">
        <f t="shared" si="6"/>
        <v/>
      </c>
      <c r="GS2" s="8" t="str">
        <f t="shared" si="6"/>
        <v/>
      </c>
      <c r="GT2" s="8" t="str">
        <f t="shared" si="6"/>
        <v/>
      </c>
      <c r="GU2" s="8" t="str">
        <f t="shared" si="6"/>
        <v/>
      </c>
      <c r="GV2" s="8" t="str">
        <f t="shared" si="6"/>
        <v/>
      </c>
      <c r="GW2" s="8" t="str">
        <f t="shared" si="6"/>
        <v/>
      </c>
      <c r="GX2" s="8" t="str">
        <f t="shared" si="6"/>
        <v/>
      </c>
      <c r="GY2" s="8" t="str">
        <f t="shared" si="6"/>
        <v/>
      </c>
      <c r="GZ2" s="8" t="str">
        <f t="shared" si="6"/>
        <v/>
      </c>
      <c r="HA2" s="8" t="str">
        <f t="shared" si="6"/>
        <v/>
      </c>
      <c r="HB2" s="8" t="str">
        <f t="shared" si="6"/>
        <v/>
      </c>
      <c r="HC2" s="8" t="str">
        <f t="shared" si="6"/>
        <v/>
      </c>
      <c r="HD2" s="8" t="str">
        <f t="shared" si="6"/>
        <v/>
      </c>
      <c r="HE2" s="8" t="str">
        <f t="shared" si="6"/>
        <v/>
      </c>
      <c r="HF2" s="8" t="str">
        <f t="shared" si="6"/>
        <v/>
      </c>
      <c r="HG2" s="8" t="str">
        <f t="shared" si="6"/>
        <v/>
      </c>
      <c r="HH2" s="8" t="str">
        <f t="shared" si="6"/>
        <v/>
      </c>
      <c r="HI2" s="8" t="str">
        <f t="shared" si="6"/>
        <v/>
      </c>
      <c r="HJ2" s="8" t="str">
        <f t="shared" si="6"/>
        <v/>
      </c>
      <c r="HK2" s="8" t="str">
        <f t="shared" si="6"/>
        <v/>
      </c>
      <c r="HL2" s="8" t="str">
        <f t="shared" si="6"/>
        <v/>
      </c>
      <c r="HM2" s="8"/>
      <c r="HN2" s="8"/>
      <c r="HO2" s="8"/>
      <c r="HP2" s="8"/>
      <c r="HQ2" s="8"/>
      <c r="HR2" s="8" t="str">
        <f t="shared" si="6"/>
        <v/>
      </c>
    </row>
    <row r="3" spans="1:226" s="11" customFormat="1" ht="15" customHeight="1" x14ac:dyDescent="0.25">
      <c r="A3" s="522"/>
      <c r="B3" s="524"/>
      <c r="C3" s="524"/>
      <c r="D3" s="525"/>
      <c r="E3" s="525"/>
      <c r="F3" s="525"/>
      <c r="G3" s="526"/>
      <c r="H3" s="524"/>
      <c r="I3" s="524"/>
      <c r="J3" s="524"/>
      <c r="K3" s="528"/>
      <c r="L3" s="9">
        <v>43647</v>
      </c>
      <c r="M3" s="10">
        <f t="shared" ref="M3:AR3" si="7">L3+1</f>
        <v>43648</v>
      </c>
      <c r="N3" s="10">
        <f t="shared" si="7"/>
        <v>43649</v>
      </c>
      <c r="O3" s="10">
        <f t="shared" si="7"/>
        <v>43650</v>
      </c>
      <c r="P3" s="10">
        <f t="shared" si="7"/>
        <v>43651</v>
      </c>
      <c r="Q3" s="10">
        <f t="shared" si="7"/>
        <v>43652</v>
      </c>
      <c r="R3" s="10">
        <f t="shared" si="7"/>
        <v>43653</v>
      </c>
      <c r="S3" s="10">
        <f t="shared" si="7"/>
        <v>43654</v>
      </c>
      <c r="T3" s="10">
        <f t="shared" si="7"/>
        <v>43655</v>
      </c>
      <c r="U3" s="10">
        <f t="shared" si="7"/>
        <v>43656</v>
      </c>
      <c r="V3" s="10">
        <f t="shared" si="7"/>
        <v>43657</v>
      </c>
      <c r="W3" s="10">
        <f t="shared" si="7"/>
        <v>43658</v>
      </c>
      <c r="X3" s="10">
        <f t="shared" si="7"/>
        <v>43659</v>
      </c>
      <c r="Y3" s="10">
        <f t="shared" si="7"/>
        <v>43660</v>
      </c>
      <c r="Z3" s="10">
        <f t="shared" si="7"/>
        <v>43661</v>
      </c>
      <c r="AA3" s="10">
        <f t="shared" si="7"/>
        <v>43662</v>
      </c>
      <c r="AB3" s="10">
        <f t="shared" si="7"/>
        <v>43663</v>
      </c>
      <c r="AC3" s="10">
        <f t="shared" si="7"/>
        <v>43664</v>
      </c>
      <c r="AD3" s="10">
        <f t="shared" si="7"/>
        <v>43665</v>
      </c>
      <c r="AE3" s="10">
        <f t="shared" si="7"/>
        <v>43666</v>
      </c>
      <c r="AF3" s="10">
        <f t="shared" si="7"/>
        <v>43667</v>
      </c>
      <c r="AG3" s="10">
        <f t="shared" si="7"/>
        <v>43668</v>
      </c>
      <c r="AH3" s="10">
        <f t="shared" si="7"/>
        <v>43669</v>
      </c>
      <c r="AI3" s="10">
        <f t="shared" si="7"/>
        <v>43670</v>
      </c>
      <c r="AJ3" s="10">
        <f t="shared" si="7"/>
        <v>43671</v>
      </c>
      <c r="AK3" s="10">
        <f t="shared" si="7"/>
        <v>43672</v>
      </c>
      <c r="AL3" s="10">
        <f t="shared" si="7"/>
        <v>43673</v>
      </c>
      <c r="AM3" s="10">
        <f t="shared" si="7"/>
        <v>43674</v>
      </c>
      <c r="AN3" s="10">
        <f t="shared" si="7"/>
        <v>43675</v>
      </c>
      <c r="AO3" s="10">
        <f t="shared" si="7"/>
        <v>43676</v>
      </c>
      <c r="AP3" s="10">
        <f t="shared" si="7"/>
        <v>43677</v>
      </c>
      <c r="AQ3" s="10">
        <f t="shared" si="7"/>
        <v>43678</v>
      </c>
      <c r="AR3" s="10">
        <f t="shared" si="7"/>
        <v>43679</v>
      </c>
      <c r="AS3" s="10">
        <f t="shared" ref="AS3:BX3" si="8">AR3+1</f>
        <v>43680</v>
      </c>
      <c r="AT3" s="10">
        <f t="shared" si="8"/>
        <v>43681</v>
      </c>
      <c r="AU3" s="10">
        <f t="shared" si="8"/>
        <v>43682</v>
      </c>
      <c r="AV3" s="10">
        <f t="shared" si="8"/>
        <v>43683</v>
      </c>
      <c r="AW3" s="10">
        <f t="shared" si="8"/>
        <v>43684</v>
      </c>
      <c r="AX3" s="10">
        <f t="shared" si="8"/>
        <v>43685</v>
      </c>
      <c r="AY3" s="10">
        <f t="shared" si="8"/>
        <v>43686</v>
      </c>
      <c r="AZ3" s="10">
        <f t="shared" si="8"/>
        <v>43687</v>
      </c>
      <c r="BA3" s="10">
        <f t="shared" si="8"/>
        <v>43688</v>
      </c>
      <c r="BB3" s="10">
        <f t="shared" si="8"/>
        <v>43689</v>
      </c>
      <c r="BC3" s="10">
        <f t="shared" si="8"/>
        <v>43690</v>
      </c>
      <c r="BD3" s="10">
        <f t="shared" si="8"/>
        <v>43691</v>
      </c>
      <c r="BE3" s="10">
        <f t="shared" si="8"/>
        <v>43692</v>
      </c>
      <c r="BF3" s="10">
        <f t="shared" si="8"/>
        <v>43693</v>
      </c>
      <c r="BG3" s="10">
        <f t="shared" si="8"/>
        <v>43694</v>
      </c>
      <c r="BH3" s="10">
        <f t="shared" si="8"/>
        <v>43695</v>
      </c>
      <c r="BI3" s="10">
        <f t="shared" si="8"/>
        <v>43696</v>
      </c>
      <c r="BJ3" s="10">
        <f t="shared" si="8"/>
        <v>43697</v>
      </c>
      <c r="BK3" s="10">
        <f t="shared" si="8"/>
        <v>43698</v>
      </c>
      <c r="BL3" s="10">
        <f t="shared" si="8"/>
        <v>43699</v>
      </c>
      <c r="BM3" s="10">
        <f t="shared" si="8"/>
        <v>43700</v>
      </c>
      <c r="BN3" s="10">
        <f t="shared" si="8"/>
        <v>43701</v>
      </c>
      <c r="BO3" s="10">
        <f t="shared" si="8"/>
        <v>43702</v>
      </c>
      <c r="BP3" s="10">
        <f t="shared" si="8"/>
        <v>43703</v>
      </c>
      <c r="BQ3" s="10">
        <f t="shared" si="8"/>
        <v>43704</v>
      </c>
      <c r="BR3" s="10">
        <f t="shared" si="8"/>
        <v>43705</v>
      </c>
      <c r="BS3" s="10">
        <f t="shared" si="8"/>
        <v>43706</v>
      </c>
      <c r="BT3" s="10">
        <f t="shared" si="8"/>
        <v>43707</v>
      </c>
      <c r="BU3" s="10">
        <f t="shared" si="8"/>
        <v>43708</v>
      </c>
      <c r="BV3" s="10">
        <f t="shared" si="8"/>
        <v>43709</v>
      </c>
      <c r="BW3" s="10">
        <f t="shared" si="8"/>
        <v>43710</v>
      </c>
      <c r="BX3" s="10">
        <f t="shared" si="8"/>
        <v>43711</v>
      </c>
      <c r="BY3" s="10">
        <f t="shared" ref="BY3:DD3" si="9">BX3+1</f>
        <v>43712</v>
      </c>
      <c r="BZ3" s="10">
        <f t="shared" si="9"/>
        <v>43713</v>
      </c>
      <c r="CA3" s="10">
        <f t="shared" si="9"/>
        <v>43714</v>
      </c>
      <c r="CB3" s="10">
        <f t="shared" si="9"/>
        <v>43715</v>
      </c>
      <c r="CC3" s="10">
        <f t="shared" si="9"/>
        <v>43716</v>
      </c>
      <c r="CD3" s="10">
        <f t="shared" si="9"/>
        <v>43717</v>
      </c>
      <c r="CE3" s="10">
        <f t="shared" si="9"/>
        <v>43718</v>
      </c>
      <c r="CF3" s="10">
        <f t="shared" si="9"/>
        <v>43719</v>
      </c>
      <c r="CG3" s="10">
        <f t="shared" si="9"/>
        <v>43720</v>
      </c>
      <c r="CH3" s="10">
        <f t="shared" si="9"/>
        <v>43721</v>
      </c>
      <c r="CI3" s="10">
        <f t="shared" si="9"/>
        <v>43722</v>
      </c>
      <c r="CJ3" s="10">
        <f t="shared" si="9"/>
        <v>43723</v>
      </c>
      <c r="CK3" s="10">
        <f t="shared" si="9"/>
        <v>43724</v>
      </c>
      <c r="CL3" s="10">
        <f t="shared" si="9"/>
        <v>43725</v>
      </c>
      <c r="CM3" s="10">
        <f t="shared" si="9"/>
        <v>43726</v>
      </c>
      <c r="CN3" s="10">
        <f t="shared" si="9"/>
        <v>43727</v>
      </c>
      <c r="CO3" s="10">
        <f t="shared" si="9"/>
        <v>43728</v>
      </c>
      <c r="CP3" s="10">
        <f t="shared" si="9"/>
        <v>43729</v>
      </c>
      <c r="CQ3" s="10">
        <f t="shared" si="9"/>
        <v>43730</v>
      </c>
      <c r="CR3" s="10">
        <f t="shared" si="9"/>
        <v>43731</v>
      </c>
      <c r="CS3" s="10">
        <f t="shared" si="9"/>
        <v>43732</v>
      </c>
      <c r="CT3" s="10">
        <f t="shared" si="9"/>
        <v>43733</v>
      </c>
      <c r="CU3" s="10">
        <f t="shared" si="9"/>
        <v>43734</v>
      </c>
      <c r="CV3" s="10">
        <f t="shared" si="9"/>
        <v>43735</v>
      </c>
      <c r="CW3" s="10">
        <f t="shared" si="9"/>
        <v>43736</v>
      </c>
      <c r="CX3" s="10">
        <f t="shared" si="9"/>
        <v>43737</v>
      </c>
      <c r="CY3" s="10">
        <f t="shared" si="9"/>
        <v>43738</v>
      </c>
      <c r="CZ3" s="10">
        <f t="shared" si="9"/>
        <v>43739</v>
      </c>
      <c r="DA3" s="10">
        <f t="shared" si="9"/>
        <v>43740</v>
      </c>
      <c r="DB3" s="10">
        <f t="shared" si="9"/>
        <v>43741</v>
      </c>
      <c r="DC3" s="10">
        <f t="shared" si="9"/>
        <v>43742</v>
      </c>
      <c r="DD3" s="10">
        <f t="shared" si="9"/>
        <v>43743</v>
      </c>
      <c r="DE3" s="10">
        <f t="shared" ref="DE3:EJ3" si="10">DD3+1</f>
        <v>43744</v>
      </c>
      <c r="DF3" s="10">
        <f t="shared" si="10"/>
        <v>43745</v>
      </c>
      <c r="DG3" s="10">
        <f t="shared" si="10"/>
        <v>43746</v>
      </c>
      <c r="DH3" s="10">
        <f t="shared" si="10"/>
        <v>43747</v>
      </c>
      <c r="DI3" s="10">
        <f t="shared" si="10"/>
        <v>43748</v>
      </c>
      <c r="DJ3" s="10">
        <f t="shared" si="10"/>
        <v>43749</v>
      </c>
      <c r="DK3" s="10">
        <f t="shared" si="10"/>
        <v>43750</v>
      </c>
      <c r="DL3" s="10">
        <f t="shared" si="10"/>
        <v>43751</v>
      </c>
      <c r="DM3" s="10">
        <f t="shared" si="10"/>
        <v>43752</v>
      </c>
      <c r="DN3" s="10">
        <f t="shared" si="10"/>
        <v>43753</v>
      </c>
      <c r="DO3" s="10">
        <f t="shared" si="10"/>
        <v>43754</v>
      </c>
      <c r="DP3" s="10">
        <f t="shared" si="10"/>
        <v>43755</v>
      </c>
      <c r="DQ3" s="10">
        <f t="shared" si="10"/>
        <v>43756</v>
      </c>
      <c r="DR3" s="10">
        <f t="shared" si="10"/>
        <v>43757</v>
      </c>
      <c r="DS3" s="10">
        <f t="shared" si="10"/>
        <v>43758</v>
      </c>
      <c r="DT3" s="10">
        <f t="shared" si="10"/>
        <v>43759</v>
      </c>
      <c r="DU3" s="10">
        <f t="shared" si="10"/>
        <v>43760</v>
      </c>
      <c r="DV3" s="10">
        <f t="shared" si="10"/>
        <v>43761</v>
      </c>
      <c r="DW3" s="10">
        <f t="shared" si="10"/>
        <v>43762</v>
      </c>
      <c r="DX3" s="10">
        <f t="shared" si="10"/>
        <v>43763</v>
      </c>
      <c r="DY3" s="10">
        <f t="shared" si="10"/>
        <v>43764</v>
      </c>
      <c r="DZ3" s="10">
        <f t="shared" si="10"/>
        <v>43765</v>
      </c>
      <c r="EA3" s="10">
        <f t="shared" si="10"/>
        <v>43766</v>
      </c>
      <c r="EB3" s="10">
        <f t="shared" si="10"/>
        <v>43767</v>
      </c>
      <c r="EC3" s="10">
        <f t="shared" si="10"/>
        <v>43768</v>
      </c>
      <c r="ED3" s="10">
        <f t="shared" si="10"/>
        <v>43769</v>
      </c>
      <c r="EE3" s="10">
        <f t="shared" si="10"/>
        <v>43770</v>
      </c>
      <c r="EF3" s="10">
        <f t="shared" si="10"/>
        <v>43771</v>
      </c>
      <c r="EG3" s="10">
        <f t="shared" si="10"/>
        <v>43772</v>
      </c>
      <c r="EH3" s="10">
        <f t="shared" si="10"/>
        <v>43773</v>
      </c>
      <c r="EI3" s="10">
        <f t="shared" si="10"/>
        <v>43774</v>
      </c>
      <c r="EJ3" s="10">
        <f t="shared" si="10"/>
        <v>43775</v>
      </c>
      <c r="EK3" s="10">
        <f t="shared" ref="EK3:FP3" si="11">EJ3+1</f>
        <v>43776</v>
      </c>
      <c r="EL3" s="10">
        <f t="shared" si="11"/>
        <v>43777</v>
      </c>
      <c r="EM3" s="10">
        <f t="shared" si="11"/>
        <v>43778</v>
      </c>
      <c r="EN3" s="10">
        <f t="shared" si="11"/>
        <v>43779</v>
      </c>
      <c r="EO3" s="10">
        <f t="shared" si="11"/>
        <v>43780</v>
      </c>
      <c r="EP3" s="10">
        <f t="shared" si="11"/>
        <v>43781</v>
      </c>
      <c r="EQ3" s="10">
        <f t="shared" si="11"/>
        <v>43782</v>
      </c>
      <c r="ER3" s="10">
        <f t="shared" si="11"/>
        <v>43783</v>
      </c>
      <c r="ES3" s="10">
        <f t="shared" si="11"/>
        <v>43784</v>
      </c>
      <c r="ET3" s="10">
        <f t="shared" si="11"/>
        <v>43785</v>
      </c>
      <c r="EU3" s="10">
        <f t="shared" si="11"/>
        <v>43786</v>
      </c>
      <c r="EV3" s="10">
        <f t="shared" si="11"/>
        <v>43787</v>
      </c>
      <c r="EW3" s="10">
        <f t="shared" si="11"/>
        <v>43788</v>
      </c>
      <c r="EX3" s="10">
        <f t="shared" si="11"/>
        <v>43789</v>
      </c>
      <c r="EY3" s="10">
        <f t="shared" si="11"/>
        <v>43790</v>
      </c>
      <c r="EZ3" s="10">
        <f t="shared" si="11"/>
        <v>43791</v>
      </c>
      <c r="FA3" s="10">
        <f t="shared" si="11"/>
        <v>43792</v>
      </c>
      <c r="FB3" s="10">
        <f t="shared" si="11"/>
        <v>43793</v>
      </c>
      <c r="FC3" s="10">
        <f t="shared" si="11"/>
        <v>43794</v>
      </c>
      <c r="FD3" s="10">
        <f t="shared" si="11"/>
        <v>43795</v>
      </c>
      <c r="FE3" s="10">
        <f t="shared" si="11"/>
        <v>43796</v>
      </c>
      <c r="FF3" s="10">
        <f t="shared" si="11"/>
        <v>43797</v>
      </c>
      <c r="FG3" s="10">
        <f t="shared" si="11"/>
        <v>43798</v>
      </c>
      <c r="FH3" s="10">
        <f t="shared" si="11"/>
        <v>43799</v>
      </c>
      <c r="FI3" s="10">
        <f t="shared" si="11"/>
        <v>43800</v>
      </c>
      <c r="FJ3" s="10">
        <f t="shared" si="11"/>
        <v>43801</v>
      </c>
      <c r="FK3" s="10">
        <f t="shared" si="11"/>
        <v>43802</v>
      </c>
      <c r="FL3" s="10">
        <f t="shared" si="11"/>
        <v>43803</v>
      </c>
      <c r="FM3" s="10">
        <f t="shared" si="11"/>
        <v>43804</v>
      </c>
      <c r="FN3" s="10">
        <f t="shared" si="11"/>
        <v>43805</v>
      </c>
      <c r="FO3" s="10">
        <f t="shared" si="11"/>
        <v>43806</v>
      </c>
      <c r="FP3" s="10">
        <f t="shared" si="11"/>
        <v>43807</v>
      </c>
      <c r="FQ3" s="10">
        <f t="shared" ref="FQ3:GG3" si="12">FP3+1</f>
        <v>43808</v>
      </c>
      <c r="FR3" s="10">
        <f t="shared" si="12"/>
        <v>43809</v>
      </c>
      <c r="FS3" s="10">
        <f t="shared" si="12"/>
        <v>43810</v>
      </c>
      <c r="FT3" s="10">
        <f t="shared" si="12"/>
        <v>43811</v>
      </c>
      <c r="FU3" s="10">
        <f t="shared" si="12"/>
        <v>43812</v>
      </c>
      <c r="FV3" s="10">
        <f t="shared" si="12"/>
        <v>43813</v>
      </c>
      <c r="FW3" s="10">
        <f t="shared" si="12"/>
        <v>43814</v>
      </c>
      <c r="FX3" s="10">
        <f t="shared" si="12"/>
        <v>43815</v>
      </c>
      <c r="FY3" s="10">
        <f t="shared" si="12"/>
        <v>43816</v>
      </c>
      <c r="FZ3" s="10">
        <f t="shared" si="12"/>
        <v>43817</v>
      </c>
      <c r="GA3" s="10">
        <f t="shared" si="12"/>
        <v>43818</v>
      </c>
      <c r="GB3" s="10">
        <f t="shared" si="12"/>
        <v>43819</v>
      </c>
      <c r="GC3" s="10">
        <f t="shared" si="12"/>
        <v>43820</v>
      </c>
      <c r="GD3" s="10">
        <f t="shared" si="12"/>
        <v>43821</v>
      </c>
      <c r="GE3" s="10">
        <f t="shared" si="12"/>
        <v>43822</v>
      </c>
      <c r="GF3" s="10">
        <f t="shared" si="12"/>
        <v>43823</v>
      </c>
      <c r="GG3" s="10">
        <f t="shared" si="12"/>
        <v>43824</v>
      </c>
      <c r="GH3" s="10">
        <f t="shared" ref="GH3" si="13">GG3+1</f>
        <v>43825</v>
      </c>
      <c r="GI3" s="10">
        <f t="shared" ref="GI3" si="14">GH3+1</f>
        <v>43826</v>
      </c>
      <c r="GJ3" s="10">
        <f t="shared" ref="GJ3" si="15">GI3+1</f>
        <v>43827</v>
      </c>
      <c r="GK3" s="10">
        <f t="shared" ref="GK3" si="16">GJ3+1</f>
        <v>43828</v>
      </c>
      <c r="GL3" s="10">
        <f t="shared" ref="GL3" si="17">GK3+1</f>
        <v>43829</v>
      </c>
      <c r="GM3" s="10">
        <f t="shared" ref="GM3" si="18">GL3+1</f>
        <v>43830</v>
      </c>
      <c r="GN3" s="10">
        <f t="shared" ref="GN3" si="19">GM3+1</f>
        <v>43831</v>
      </c>
      <c r="GO3" s="10">
        <f t="shared" ref="GO3" si="20">GN3+1</f>
        <v>43832</v>
      </c>
      <c r="GP3" s="10">
        <f t="shared" ref="GP3" si="21">GO3+1</f>
        <v>43833</v>
      </c>
      <c r="GQ3" s="10">
        <f t="shared" ref="GQ3" si="22">GP3+1</f>
        <v>43834</v>
      </c>
      <c r="GR3" s="10">
        <f t="shared" ref="GR3" si="23">GQ3+1</f>
        <v>43835</v>
      </c>
      <c r="GS3" s="10">
        <f t="shared" ref="GS3" si="24">GR3+1</f>
        <v>43836</v>
      </c>
      <c r="GT3" s="10">
        <f t="shared" ref="GT3" si="25">GS3+1</f>
        <v>43837</v>
      </c>
      <c r="GU3" s="10">
        <f t="shared" ref="GU3" si="26">GT3+1</f>
        <v>43838</v>
      </c>
      <c r="GV3" s="10">
        <f t="shared" ref="GV3" si="27">GU3+1</f>
        <v>43839</v>
      </c>
      <c r="GW3" s="10">
        <f t="shared" ref="GW3" si="28">GV3+1</f>
        <v>43840</v>
      </c>
      <c r="GX3" s="10">
        <f t="shared" ref="GX3" si="29">GW3+1</f>
        <v>43841</v>
      </c>
      <c r="GY3" s="10">
        <f t="shared" ref="GY3" si="30">GX3+1</f>
        <v>43842</v>
      </c>
      <c r="GZ3" s="10">
        <f t="shared" ref="GZ3" si="31">GY3+1</f>
        <v>43843</v>
      </c>
      <c r="HA3" s="10">
        <f t="shared" ref="HA3" si="32">GZ3+1</f>
        <v>43844</v>
      </c>
      <c r="HB3" s="10">
        <f t="shared" ref="HB3" si="33">HA3+1</f>
        <v>43845</v>
      </c>
      <c r="HC3" s="10">
        <f t="shared" ref="HC3" si="34">HB3+1</f>
        <v>43846</v>
      </c>
      <c r="HD3" s="10">
        <f t="shared" ref="HD3" si="35">HC3+1</f>
        <v>43847</v>
      </c>
      <c r="HE3" s="10">
        <f t="shared" ref="HE3" si="36">HD3+1</f>
        <v>43848</v>
      </c>
      <c r="HF3" s="10">
        <f t="shared" ref="HF3" si="37">HE3+1</f>
        <v>43849</v>
      </c>
      <c r="HG3" s="10">
        <f t="shared" ref="HG3" si="38">HF3+1</f>
        <v>43850</v>
      </c>
      <c r="HH3" s="10">
        <f t="shared" ref="HH3" si="39">HG3+1</f>
        <v>43851</v>
      </c>
      <c r="HI3" s="10">
        <f t="shared" ref="HI3" si="40">HH3+1</f>
        <v>43852</v>
      </c>
      <c r="HJ3" s="10">
        <f t="shared" ref="HJ3" si="41">HI3+1</f>
        <v>43853</v>
      </c>
      <c r="HK3" s="10">
        <f t="shared" ref="HK3" si="42">HJ3+1</f>
        <v>43854</v>
      </c>
      <c r="HL3" s="10">
        <f t="shared" ref="HL3" si="43">HK3+1</f>
        <v>43855</v>
      </c>
      <c r="HM3" s="10">
        <f t="shared" ref="HM3" si="44">HL3+1</f>
        <v>43856</v>
      </c>
      <c r="HN3" s="10">
        <f t="shared" ref="HN3" si="45">HM3+1</f>
        <v>43857</v>
      </c>
      <c r="HO3" s="10">
        <f t="shared" ref="HO3" si="46">HN3+1</f>
        <v>43858</v>
      </c>
      <c r="HP3" s="10">
        <f t="shared" ref="HP3" si="47">HO3+1</f>
        <v>43859</v>
      </c>
      <c r="HQ3" s="10">
        <f t="shared" ref="HQ3" si="48">HP3+1</f>
        <v>43860</v>
      </c>
      <c r="HR3" s="10">
        <f t="shared" ref="HR3" si="49">HQ3+1</f>
        <v>43861</v>
      </c>
    </row>
    <row r="4" spans="1:226" ht="12" hidden="1" customHeight="1" x14ac:dyDescent="0.25">
      <c r="A4" s="12">
        <f>ROW()-4</f>
        <v>0</v>
      </c>
      <c r="B4" s="13"/>
      <c r="C4" s="13"/>
      <c r="D4" s="13"/>
      <c r="E4" s="13"/>
      <c r="F4" s="13"/>
      <c r="G4" s="14"/>
      <c r="H4" s="14"/>
      <c r="I4" s="15"/>
      <c r="J4" s="15"/>
      <c r="K4" s="524"/>
      <c r="L4" s="16"/>
      <c r="M4" s="17"/>
      <c r="N4" s="18"/>
      <c r="O4" s="19"/>
      <c r="P4" s="18"/>
      <c r="Q4" s="19"/>
      <c r="R4" s="18"/>
      <c r="S4" s="19"/>
      <c r="T4" s="18"/>
      <c r="U4" s="19"/>
      <c r="V4" s="18"/>
      <c r="W4" s="19"/>
      <c r="X4" s="18"/>
      <c r="Y4" s="19"/>
      <c r="Z4" s="20" t="str">
        <f>IF(AND(N4&lt;&gt;"",N4&lt;=集計基準日,O4=""),"遅","")</f>
        <v/>
      </c>
      <c r="AA4" s="20" t="str">
        <f>IF(AND(P4&lt;&gt;"",P4&lt;=集計基準日,Q4=""),"遅","")</f>
        <v/>
      </c>
      <c r="AB4" s="20" t="str">
        <f>IF(AND(R4&lt;&gt;"",R4&lt;=集計基準日,S4=""),"遅","")</f>
        <v/>
      </c>
      <c r="AC4" s="20" t="str">
        <f>IF(AND(T4&lt;&gt;"",T4&lt;=集計基準日,U4=""),"遅","")</f>
        <v/>
      </c>
      <c r="AD4" s="20" t="str">
        <f>IF(AND(V4&lt;&gt;"",V4&lt;=集計基準日,W4=""),"遅","")</f>
        <v/>
      </c>
      <c r="AE4" s="20" t="str">
        <f>IF(AND(X4&lt;&gt;"",X4&lt;=集計基準日,Y4=""),"遅","")</f>
        <v/>
      </c>
      <c r="AF4" s="20" t="str">
        <f>IF(COUNTIF(Z4:AE4,"&gt;""""")&gt;0,"遅","")</f>
        <v/>
      </c>
      <c r="AG4" s="21"/>
      <c r="AH4" s="22"/>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23"/>
      <c r="CA4" s="23"/>
      <c r="CB4" s="23"/>
      <c r="CC4" s="23"/>
      <c r="CD4" s="23"/>
      <c r="CE4" s="23"/>
      <c r="CF4" s="23"/>
      <c r="CG4" s="23"/>
      <c r="CH4" s="23"/>
      <c r="CI4" s="23"/>
      <c r="CJ4" s="23"/>
      <c r="CK4" s="23"/>
      <c r="CL4" s="23"/>
      <c r="CM4" s="23"/>
      <c r="CN4" s="23"/>
      <c r="CO4" s="23"/>
      <c r="CP4" s="23"/>
      <c r="CQ4" s="23"/>
      <c r="CR4" s="23"/>
      <c r="CS4" s="23"/>
      <c r="CT4" s="23"/>
      <c r="CU4" s="23"/>
      <c r="CV4" s="23"/>
      <c r="CW4" s="23"/>
      <c r="CX4" s="23"/>
      <c r="CY4" s="23"/>
      <c r="CZ4" s="23"/>
      <c r="DA4" s="23"/>
      <c r="DB4" s="23"/>
      <c r="DC4" s="23"/>
      <c r="DD4" s="23"/>
      <c r="DE4" s="23"/>
      <c r="DF4" s="23"/>
      <c r="DG4" s="23"/>
      <c r="DH4" s="23"/>
      <c r="DI4" s="23"/>
      <c r="DJ4" s="23"/>
      <c r="DK4" s="23"/>
      <c r="DL4" s="23"/>
      <c r="DM4" s="23"/>
      <c r="DN4" s="23"/>
      <c r="DO4" s="23"/>
      <c r="DP4" s="23"/>
      <c r="DQ4" s="23"/>
      <c r="DR4" s="23"/>
      <c r="DS4" s="23"/>
      <c r="DT4" s="23"/>
      <c r="DU4" s="23"/>
      <c r="DV4" s="23"/>
      <c r="DW4" s="23"/>
      <c r="DX4" s="23"/>
      <c r="DY4" s="23"/>
      <c r="DZ4" s="23"/>
      <c r="EA4" s="23"/>
      <c r="EB4" s="23"/>
      <c r="EC4" s="23"/>
      <c r="ED4" s="23"/>
      <c r="EE4" s="23"/>
      <c r="EF4" s="23"/>
      <c r="EG4" s="23"/>
      <c r="EH4" s="23"/>
      <c r="EI4" s="23"/>
      <c r="EJ4" s="23"/>
      <c r="EK4" s="23"/>
      <c r="EL4" s="23"/>
      <c r="EM4" s="23"/>
      <c r="EN4" s="23"/>
      <c r="EO4" s="23"/>
      <c r="EP4" s="23"/>
      <c r="EQ4" s="23"/>
      <c r="ER4" s="23"/>
      <c r="ES4" s="23"/>
      <c r="ET4" s="23"/>
      <c r="EU4" s="23"/>
      <c r="EV4" s="23"/>
      <c r="EW4" s="23"/>
      <c r="EX4" s="23"/>
      <c r="EY4" s="23"/>
      <c r="EZ4" s="23"/>
      <c r="FA4" s="23"/>
      <c r="FB4" s="23"/>
      <c r="FC4" s="23"/>
      <c r="FD4" s="23"/>
      <c r="FE4" s="23"/>
      <c r="FF4" s="23"/>
      <c r="FG4" s="23"/>
      <c r="FH4" s="23"/>
      <c r="FI4" s="23"/>
      <c r="FJ4" s="23"/>
      <c r="FK4" s="23"/>
      <c r="FL4" s="23"/>
      <c r="FM4" s="23"/>
      <c r="FN4" s="23"/>
      <c r="FO4" s="23"/>
      <c r="FP4" s="23"/>
      <c r="FQ4" s="23"/>
      <c r="FR4" s="23"/>
      <c r="FS4" s="23"/>
      <c r="FT4" s="23"/>
      <c r="FU4" s="23"/>
      <c r="FV4" s="23"/>
      <c r="FW4" s="23"/>
      <c r="FX4" s="23"/>
      <c r="FY4" s="23"/>
      <c r="FZ4" s="23"/>
      <c r="GA4" s="23"/>
      <c r="GB4" s="23"/>
      <c r="GC4" s="23"/>
      <c r="GD4" s="23"/>
      <c r="GE4" s="23"/>
      <c r="GF4" s="23"/>
      <c r="GG4" s="23"/>
      <c r="GH4" s="23"/>
      <c r="GI4" s="515"/>
      <c r="GJ4" s="515"/>
      <c r="GK4" s="515"/>
      <c r="GL4" s="515"/>
      <c r="GM4" s="515"/>
      <c r="GN4" s="515"/>
      <c r="GO4" s="515"/>
      <c r="GP4" s="515"/>
      <c r="GQ4" s="515"/>
      <c r="GR4" s="515"/>
      <c r="GS4" s="515"/>
      <c r="GT4" s="515"/>
      <c r="GU4" s="515"/>
      <c r="GV4" s="515"/>
      <c r="GW4" s="515"/>
      <c r="GX4" s="515"/>
      <c r="GY4" s="515"/>
      <c r="GZ4" s="515"/>
      <c r="HA4" s="515"/>
      <c r="HB4" s="515"/>
      <c r="HC4" s="515"/>
      <c r="HD4" s="515"/>
      <c r="HE4" s="515"/>
      <c r="HF4" s="515"/>
      <c r="HG4" s="515"/>
      <c r="HH4" s="515"/>
      <c r="HI4" s="515"/>
      <c r="HJ4" s="515"/>
      <c r="HK4" s="515"/>
      <c r="HL4" s="515"/>
      <c r="HM4" s="515"/>
      <c r="HN4" s="515"/>
      <c r="HO4" s="515"/>
      <c r="HP4" s="515"/>
      <c r="HQ4" s="515"/>
      <c r="HR4" s="24"/>
    </row>
    <row r="5" spans="1:226" ht="14.25" customHeight="1" x14ac:dyDescent="0.25">
      <c r="A5" s="25">
        <f>ROW()-4</f>
        <v>1</v>
      </c>
      <c r="B5" s="516" t="s">
        <v>195</v>
      </c>
      <c r="C5" s="516"/>
      <c r="D5" s="516"/>
      <c r="E5" s="516"/>
      <c r="F5" s="518" t="s">
        <v>198</v>
      </c>
      <c r="G5" s="26"/>
      <c r="H5" s="26"/>
      <c r="I5" s="27" t="str">
        <f t="shared" ref="I5:I502" si="50">IF(J5&lt;&gt;"",(J5-COUNTIF(L5:HR5,"□")+1),"")</f>
        <v/>
      </c>
      <c r="J5" s="28" t="str">
        <f t="shared" ref="J5:J502" si="51">IF(ISERROR(LOOKUP("□",L5:HR5,L$3:HR$3))=FALSE,LOOKUP("□",L5:HR5,L$3:HR$3),"")</f>
        <v/>
      </c>
      <c r="K5" s="445">
        <f>進捗管理票PSPT_管理項目名_1</f>
        <v>0</v>
      </c>
      <c r="L5" s="29"/>
      <c r="M5" s="30"/>
      <c r="N5" s="30"/>
      <c r="O5" s="30"/>
      <c r="P5" s="30"/>
      <c r="Q5" s="30"/>
      <c r="R5" s="30"/>
      <c r="S5" s="30"/>
      <c r="T5" s="30"/>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c r="ET5" s="30"/>
      <c r="EU5" s="30"/>
      <c r="EV5" s="30"/>
      <c r="EW5" s="30"/>
      <c r="EX5" s="30"/>
      <c r="EY5" s="30"/>
      <c r="EZ5" s="30"/>
      <c r="FA5" s="30"/>
      <c r="FB5" s="30"/>
      <c r="FC5" s="30"/>
      <c r="FD5" s="30"/>
      <c r="FE5" s="30"/>
      <c r="FF5" s="30"/>
      <c r="FG5" s="30"/>
      <c r="FH5" s="30"/>
      <c r="FI5" s="30"/>
      <c r="FJ5" s="30"/>
      <c r="FK5" s="30"/>
      <c r="FL5" s="30"/>
      <c r="FM5" s="30"/>
      <c r="FN5" s="30"/>
      <c r="FO5" s="30"/>
      <c r="FP5" s="30"/>
      <c r="FQ5" s="30"/>
      <c r="FR5" s="30"/>
      <c r="FS5" s="30"/>
      <c r="FT5" s="30"/>
      <c r="FU5" s="30"/>
      <c r="FV5" s="30"/>
      <c r="FW5" s="30"/>
      <c r="FX5" s="30"/>
      <c r="FY5" s="30"/>
      <c r="FZ5" s="30"/>
      <c r="GA5" s="30"/>
      <c r="GB5" s="30"/>
      <c r="GC5" s="30"/>
      <c r="GD5" s="30"/>
      <c r="GE5" s="30"/>
      <c r="GF5" s="30"/>
      <c r="GG5" s="30"/>
      <c r="GH5" s="30"/>
      <c r="GI5" s="30"/>
      <c r="GJ5" s="30"/>
      <c r="GK5" s="30"/>
      <c r="GL5" s="30"/>
      <c r="GM5" s="30"/>
      <c r="GN5" s="30"/>
      <c r="GO5" s="30"/>
      <c r="GP5" s="30"/>
      <c r="GQ5" s="30"/>
      <c r="GR5" s="30"/>
      <c r="GS5" s="30"/>
      <c r="GT5" s="30"/>
      <c r="GU5" s="30"/>
      <c r="GV5" s="30"/>
      <c r="GW5" s="30"/>
      <c r="GX5" s="30"/>
      <c r="GY5" s="30"/>
      <c r="GZ5" s="30"/>
      <c r="HA5" s="30"/>
      <c r="HB5" s="30"/>
      <c r="HC5" s="30"/>
      <c r="HD5" s="30"/>
      <c r="HE5" s="30"/>
      <c r="HF5" s="30"/>
      <c r="HG5" s="30"/>
      <c r="HH5" s="30"/>
      <c r="HI5" s="30"/>
      <c r="HJ5" s="30"/>
      <c r="HK5" s="30"/>
      <c r="HL5" s="30"/>
      <c r="HM5" s="30"/>
      <c r="HN5" s="30"/>
      <c r="HO5" s="30"/>
      <c r="HP5" s="30"/>
      <c r="HQ5" s="30"/>
      <c r="HR5" s="31"/>
    </row>
    <row r="6" spans="1:226" x14ac:dyDescent="0.25">
      <c r="A6" s="32">
        <f>ROW()-4</f>
        <v>2</v>
      </c>
      <c r="B6" s="517"/>
      <c r="C6" s="517"/>
      <c r="D6" s="517"/>
      <c r="E6" s="517"/>
      <c r="F6" s="517"/>
      <c r="G6" s="26"/>
      <c r="H6" s="26"/>
      <c r="I6" s="27" t="str">
        <f t="shared" si="50"/>
        <v/>
      </c>
      <c r="J6" s="33" t="str">
        <f t="shared" si="51"/>
        <v/>
      </c>
      <c r="K6" s="446">
        <f>進捗管理票PSPT_管理項目名_2</f>
        <v>0</v>
      </c>
      <c r="L6" s="29"/>
      <c r="M6" s="30"/>
      <c r="N6" s="30"/>
      <c r="O6" s="30"/>
      <c r="P6" s="30"/>
      <c r="Q6" s="30"/>
      <c r="R6" s="30"/>
      <c r="S6" s="30"/>
      <c r="T6" s="30"/>
      <c r="U6" s="30"/>
      <c r="V6" s="30"/>
      <c r="W6" s="30"/>
      <c r="X6" s="30"/>
      <c r="Y6" s="30"/>
      <c r="Z6" s="30"/>
      <c r="AA6" s="30"/>
      <c r="AB6" s="30"/>
      <c r="AC6" s="30"/>
      <c r="AD6" s="30"/>
      <c r="AE6" s="30"/>
      <c r="AF6" s="30"/>
      <c r="AG6" s="30"/>
      <c r="AH6" s="30"/>
      <c r="AI6" s="30"/>
      <c r="AJ6" s="30"/>
      <c r="AK6" s="30"/>
      <c r="AL6" s="30"/>
      <c r="AM6" s="30"/>
      <c r="AN6" s="30"/>
      <c r="AO6" s="30"/>
      <c r="AP6" s="30"/>
      <c r="AQ6" s="30"/>
      <c r="AR6" s="30"/>
      <c r="AS6" s="30"/>
      <c r="AT6" s="30"/>
      <c r="AU6" s="30"/>
      <c r="AV6" s="30"/>
      <c r="AW6" s="30"/>
      <c r="AX6" s="30"/>
      <c r="AY6" s="30"/>
      <c r="AZ6" s="30"/>
      <c r="BA6" s="30"/>
      <c r="BB6" s="30"/>
      <c r="BC6" s="30"/>
      <c r="BD6" s="30"/>
      <c r="BE6" s="30"/>
      <c r="BF6" s="30"/>
      <c r="BG6" s="30"/>
      <c r="BH6" s="30"/>
      <c r="BI6" s="30"/>
      <c r="BJ6" s="30"/>
      <c r="BK6" s="30"/>
      <c r="BL6" s="30"/>
      <c r="BM6" s="30"/>
      <c r="BN6" s="30"/>
      <c r="BO6" s="30"/>
      <c r="BP6" s="30"/>
      <c r="BQ6" s="30"/>
      <c r="BR6" s="30"/>
      <c r="BS6" s="30"/>
      <c r="BT6" s="30"/>
      <c r="BU6" s="30"/>
      <c r="BV6" s="30"/>
      <c r="BW6" s="30"/>
      <c r="BX6" s="30"/>
      <c r="BY6" s="30"/>
      <c r="BZ6" s="30"/>
      <c r="CA6" s="30"/>
      <c r="CB6" s="30"/>
      <c r="CC6" s="30"/>
      <c r="CD6" s="30"/>
      <c r="CE6" s="30"/>
      <c r="CF6" s="30"/>
      <c r="CG6" s="30"/>
      <c r="CH6" s="30"/>
      <c r="CI6" s="30"/>
      <c r="CJ6" s="30"/>
      <c r="CK6" s="30"/>
      <c r="CL6" s="30"/>
      <c r="CM6" s="30"/>
      <c r="CN6" s="30"/>
      <c r="CO6" s="30"/>
      <c r="CP6" s="30"/>
      <c r="CQ6" s="30"/>
      <c r="CR6" s="30"/>
      <c r="CS6" s="30"/>
      <c r="CT6" s="30"/>
      <c r="CU6" s="30"/>
      <c r="CV6" s="30"/>
      <c r="CW6" s="30"/>
      <c r="CX6" s="30"/>
      <c r="CY6" s="30"/>
      <c r="CZ6" s="30"/>
      <c r="DA6" s="30"/>
      <c r="DB6" s="30"/>
      <c r="DC6" s="30"/>
      <c r="DD6" s="30"/>
      <c r="DE6" s="30"/>
      <c r="DF6" s="30"/>
      <c r="DG6" s="30"/>
      <c r="DH6" s="30"/>
      <c r="DI6" s="30"/>
      <c r="DJ6" s="30"/>
      <c r="DK6" s="30"/>
      <c r="DL6" s="30"/>
      <c r="DM6" s="30"/>
      <c r="DN6" s="30"/>
      <c r="DO6" s="30"/>
      <c r="DP6" s="30"/>
      <c r="DQ6" s="30"/>
      <c r="DR6" s="30"/>
      <c r="DS6" s="30"/>
      <c r="DT6" s="30"/>
      <c r="DU6" s="30"/>
      <c r="DV6" s="30"/>
      <c r="DW6" s="30"/>
      <c r="DX6" s="30"/>
      <c r="DY6" s="30"/>
      <c r="DZ6" s="30"/>
      <c r="EA6" s="30"/>
      <c r="EB6" s="30"/>
      <c r="EC6" s="30"/>
      <c r="ED6" s="30"/>
      <c r="EE6" s="30"/>
      <c r="EF6" s="30"/>
      <c r="EG6" s="30"/>
      <c r="EH6" s="30"/>
      <c r="EI6" s="30"/>
      <c r="EJ6" s="30"/>
      <c r="EK6" s="30"/>
      <c r="EL6" s="30"/>
      <c r="EM6" s="30"/>
      <c r="EN6" s="30"/>
      <c r="EO6" s="30"/>
      <c r="EP6" s="30"/>
      <c r="EQ6" s="30"/>
      <c r="ER6" s="30"/>
      <c r="ES6" s="30"/>
      <c r="ET6" s="30"/>
      <c r="EU6" s="30"/>
      <c r="EV6" s="30"/>
      <c r="EW6" s="30"/>
      <c r="EX6" s="30"/>
      <c r="EY6" s="30"/>
      <c r="EZ6" s="30"/>
      <c r="FA6" s="30"/>
      <c r="FB6" s="30"/>
      <c r="FC6" s="30"/>
      <c r="FD6" s="30"/>
      <c r="FE6" s="30"/>
      <c r="FF6" s="30"/>
      <c r="FG6" s="30"/>
      <c r="FH6" s="30"/>
      <c r="FI6" s="30"/>
      <c r="FJ6" s="30"/>
      <c r="FK6" s="30"/>
      <c r="FL6" s="30"/>
      <c r="FM6" s="30"/>
      <c r="FN6" s="30"/>
      <c r="FO6" s="30"/>
      <c r="FP6" s="30"/>
      <c r="FQ6" s="30"/>
      <c r="FR6" s="30"/>
      <c r="FS6" s="30"/>
      <c r="FT6" s="30"/>
      <c r="FU6" s="30"/>
      <c r="FV6" s="30"/>
      <c r="FW6" s="30"/>
      <c r="FX6" s="30"/>
      <c r="FY6" s="30"/>
      <c r="FZ6" s="30"/>
      <c r="GA6" s="30"/>
      <c r="GB6" s="30"/>
      <c r="GC6" s="30"/>
      <c r="GD6" s="30"/>
      <c r="GE6" s="30"/>
      <c r="GF6" s="30"/>
      <c r="GG6" s="30"/>
      <c r="GH6" s="30"/>
      <c r="GI6" s="30"/>
      <c r="GJ6" s="30"/>
      <c r="GK6" s="30"/>
      <c r="GL6" s="30"/>
      <c r="GM6" s="30"/>
      <c r="GN6" s="30"/>
      <c r="GO6" s="30"/>
      <c r="GP6" s="30"/>
      <c r="GQ6" s="30"/>
      <c r="GR6" s="30"/>
      <c r="GS6" s="30"/>
      <c r="GT6" s="30"/>
      <c r="GU6" s="30"/>
      <c r="GV6" s="30"/>
      <c r="GW6" s="30"/>
      <c r="GX6" s="30"/>
      <c r="GY6" s="30"/>
      <c r="GZ6" s="30"/>
      <c r="HA6" s="30"/>
      <c r="HB6" s="30"/>
      <c r="HC6" s="30"/>
      <c r="HD6" s="30"/>
      <c r="HE6" s="30"/>
      <c r="HF6" s="30"/>
      <c r="HG6" s="30"/>
      <c r="HH6" s="30"/>
      <c r="HI6" s="30"/>
      <c r="HJ6" s="30"/>
      <c r="HK6" s="30"/>
      <c r="HL6" s="30"/>
      <c r="HM6" s="30"/>
      <c r="HN6" s="30"/>
      <c r="HO6" s="30"/>
      <c r="HP6" s="30"/>
      <c r="HQ6" s="30"/>
      <c r="HR6" s="31"/>
    </row>
    <row r="7" spans="1:226" x14ac:dyDescent="0.25">
      <c r="A7" s="32">
        <f t="shared" ref="A7:A504" si="52">ROW()-4</f>
        <v>3</v>
      </c>
      <c r="B7" s="517"/>
      <c r="C7" s="517"/>
      <c r="D7" s="517"/>
      <c r="E7" s="517"/>
      <c r="F7" s="517"/>
      <c r="G7" s="26" t="s">
        <v>199</v>
      </c>
      <c r="H7" s="26" t="s">
        <v>197</v>
      </c>
      <c r="I7" s="27">
        <f t="shared" si="50"/>
        <v>43850</v>
      </c>
      <c r="J7" s="33">
        <f t="shared" si="51"/>
        <v>43854</v>
      </c>
      <c r="K7" s="447" t="str">
        <f>進捗管理票PSPT_管理項目名_3</f>
        <v>①ＣＶ</v>
      </c>
      <c r="L7" s="29"/>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0"/>
      <c r="BH7" s="30"/>
      <c r="BI7" s="30"/>
      <c r="BJ7" s="30"/>
      <c r="BK7" s="30"/>
      <c r="BL7" s="30"/>
      <c r="BM7" s="30"/>
      <c r="BN7" s="30"/>
      <c r="BO7" s="30"/>
      <c r="BP7" s="30"/>
      <c r="BQ7" s="30"/>
      <c r="BR7" s="30"/>
      <c r="BS7" s="30"/>
      <c r="BT7" s="30"/>
      <c r="BU7" s="30"/>
      <c r="BV7" s="30"/>
      <c r="BW7" s="30"/>
      <c r="BX7" s="30"/>
      <c r="BY7" s="30"/>
      <c r="BZ7" s="30"/>
      <c r="CA7" s="30"/>
      <c r="CB7" s="30"/>
      <c r="CC7" s="30"/>
      <c r="CD7" s="30"/>
      <c r="CE7" s="30"/>
      <c r="CF7" s="30"/>
      <c r="CG7" s="30"/>
      <c r="CH7" s="30"/>
      <c r="CI7" s="30"/>
      <c r="CJ7" s="30"/>
      <c r="CK7" s="30"/>
      <c r="CL7" s="30"/>
      <c r="CM7" s="30"/>
      <c r="CN7" s="30"/>
      <c r="CO7" s="30"/>
      <c r="CP7" s="30"/>
      <c r="CQ7" s="30"/>
      <c r="CR7" s="30"/>
      <c r="CS7" s="30"/>
      <c r="CT7" s="30"/>
      <c r="CU7" s="30"/>
      <c r="CV7" s="30"/>
      <c r="CW7" s="30"/>
      <c r="CX7" s="30"/>
      <c r="CY7" s="30"/>
      <c r="CZ7" s="30"/>
      <c r="DA7" s="30"/>
      <c r="DB7" s="30"/>
      <c r="DC7" s="30"/>
      <c r="DD7" s="30"/>
      <c r="DE7" s="30"/>
      <c r="DF7" s="30"/>
      <c r="DG7" s="30"/>
      <c r="DH7" s="30"/>
      <c r="DI7" s="30"/>
      <c r="DJ7" s="30"/>
      <c r="DK7" s="30"/>
      <c r="DL7" s="30"/>
      <c r="DM7" s="30"/>
      <c r="DN7" s="30"/>
      <c r="DO7" s="30"/>
      <c r="DP7" s="30"/>
      <c r="DQ7" s="30"/>
      <c r="DR7" s="30"/>
      <c r="DS7" s="30"/>
      <c r="DT7" s="30"/>
      <c r="DU7" s="30"/>
      <c r="DV7" s="30"/>
      <c r="DW7" s="30"/>
      <c r="DX7" s="30"/>
      <c r="DY7" s="30"/>
      <c r="DZ7" s="30"/>
      <c r="EA7" s="30"/>
      <c r="EB7" s="30"/>
      <c r="EC7" s="30"/>
      <c r="ED7" s="30"/>
      <c r="EE7" s="30"/>
      <c r="EF7" s="30"/>
      <c r="EG7" s="30"/>
      <c r="EH7" s="30"/>
      <c r="EI7" s="30"/>
      <c r="EJ7" s="30"/>
      <c r="EK7" s="30"/>
      <c r="EL7" s="30"/>
      <c r="EM7" s="30"/>
      <c r="EN7" s="30"/>
      <c r="EO7" s="30"/>
      <c r="EP7" s="30"/>
      <c r="EQ7" s="30"/>
      <c r="ER7" s="30"/>
      <c r="ES7" s="30"/>
      <c r="ET7" s="30"/>
      <c r="EU7" s="30"/>
      <c r="EV7" s="30"/>
      <c r="EW7" s="30"/>
      <c r="EX7" s="30"/>
      <c r="EY7" s="30"/>
      <c r="EZ7" s="30"/>
      <c r="FA7" s="30"/>
      <c r="FB7" s="30"/>
      <c r="FC7" s="30"/>
      <c r="FD7" s="30"/>
      <c r="FE7" s="30"/>
      <c r="FF7" s="30"/>
      <c r="FG7" s="30"/>
      <c r="FH7" s="30"/>
      <c r="FI7" s="30"/>
      <c r="FJ7" s="30"/>
      <c r="FK7" s="30"/>
      <c r="FL7" s="30"/>
      <c r="FM7" s="30"/>
      <c r="FN7" s="30"/>
      <c r="FO7" s="30"/>
      <c r="FP7" s="30"/>
      <c r="FQ7" s="30"/>
      <c r="FR7" s="30"/>
      <c r="FS7" s="30"/>
      <c r="FT7" s="30"/>
      <c r="FU7" s="30"/>
      <c r="FV7" s="30"/>
      <c r="FW7" s="30"/>
      <c r="FX7" s="30"/>
      <c r="FY7" s="30"/>
      <c r="FZ7" s="30"/>
      <c r="GA7" s="30"/>
      <c r="GB7" s="30"/>
      <c r="GC7" s="30"/>
      <c r="GD7" s="30"/>
      <c r="GE7" s="30"/>
      <c r="GF7" s="30"/>
      <c r="GG7" s="30"/>
      <c r="GH7" s="30"/>
      <c r="GI7" s="30"/>
      <c r="GJ7" s="30"/>
      <c r="GK7" s="30"/>
      <c r="GL7" s="30"/>
      <c r="GM7" s="30"/>
      <c r="GN7" s="30"/>
      <c r="GO7" s="30"/>
      <c r="GP7" s="30"/>
      <c r="GQ7" s="30"/>
      <c r="GR7" s="30"/>
      <c r="GS7" s="30"/>
      <c r="GT7" s="30"/>
      <c r="GU7" s="30"/>
      <c r="GV7" s="30"/>
      <c r="GW7" s="30"/>
      <c r="GX7" s="30"/>
      <c r="GY7" s="30"/>
      <c r="GZ7" s="30"/>
      <c r="HA7" s="30"/>
      <c r="HB7" s="30"/>
      <c r="HC7" s="30"/>
      <c r="HD7" s="30"/>
      <c r="HE7" s="30"/>
      <c r="HF7" s="30"/>
      <c r="HG7" s="30" t="s">
        <v>70</v>
      </c>
      <c r="HH7" s="30" t="s">
        <v>70</v>
      </c>
      <c r="HI7" s="30" t="s">
        <v>70</v>
      </c>
      <c r="HJ7" s="30" t="s">
        <v>200</v>
      </c>
      <c r="HK7" s="30" t="s">
        <v>70</v>
      </c>
      <c r="HL7" s="30"/>
      <c r="HM7" s="30"/>
      <c r="HN7" s="30"/>
      <c r="HO7" s="30"/>
      <c r="HP7" s="30"/>
      <c r="HQ7" s="30"/>
      <c r="HR7" s="31"/>
    </row>
    <row r="8" spans="1:226" x14ac:dyDescent="0.25">
      <c r="A8" s="34">
        <f t="shared" si="52"/>
        <v>4</v>
      </c>
      <c r="B8" s="517"/>
      <c r="C8" s="517"/>
      <c r="D8" s="517"/>
      <c r="E8" s="517"/>
      <c r="F8" s="517"/>
      <c r="G8" s="26" t="s">
        <v>199</v>
      </c>
      <c r="H8" s="26" t="s">
        <v>197</v>
      </c>
      <c r="I8" s="36">
        <f>IF(J8&lt;&gt;"",(J8-COUNTIF(L8:HR8,"□")+1),"")</f>
        <v>43859</v>
      </c>
      <c r="J8" s="28">
        <f>IF(ISERROR(LOOKUP("□",L8:HR8,L$3:HR$3))=FALSE,LOOKUP("□",L8:HR8,L$3:HR$3),"")</f>
        <v>43860</v>
      </c>
      <c r="K8" s="448" t="str">
        <f>進捗管理票PSPT_管理項目名_4</f>
        <v>②ＣＶＴ</v>
      </c>
      <c r="L8" s="37"/>
      <c r="M8" s="38"/>
      <c r="N8" s="38"/>
      <c r="O8" s="38"/>
      <c r="P8" s="38"/>
      <c r="Q8" s="38"/>
      <c r="R8" s="38"/>
      <c r="S8" s="38"/>
      <c r="T8" s="38"/>
      <c r="U8" s="38"/>
      <c r="V8" s="38"/>
      <c r="W8" s="38"/>
      <c r="X8" s="30"/>
      <c r="Y8" s="38"/>
      <c r="Z8" s="38"/>
      <c r="AA8" s="38"/>
      <c r="AB8" s="38"/>
      <c r="AC8" s="38"/>
      <c r="AD8" s="38"/>
      <c r="AE8" s="38"/>
      <c r="AF8" s="38"/>
      <c r="AG8" s="38"/>
      <c r="AH8" s="38"/>
      <c r="AI8" s="38"/>
      <c r="AJ8" s="38"/>
      <c r="AK8" s="38"/>
      <c r="AL8" s="38"/>
      <c r="AM8" s="38"/>
      <c r="AN8" s="38"/>
      <c r="AO8" s="38"/>
      <c r="AP8" s="38"/>
      <c r="AQ8" s="38"/>
      <c r="AR8" s="38"/>
      <c r="AS8" s="38"/>
      <c r="AT8" s="38"/>
      <c r="AU8" s="38"/>
      <c r="AV8" s="38"/>
      <c r="AW8" s="38"/>
      <c r="AX8" s="38"/>
      <c r="AY8" s="38"/>
      <c r="AZ8" s="38"/>
      <c r="BA8" s="38"/>
      <c r="BB8" s="38"/>
      <c r="BC8" s="38"/>
      <c r="BD8" s="38"/>
      <c r="BE8" s="38"/>
      <c r="BF8" s="38"/>
      <c r="BG8" s="38"/>
      <c r="BH8" s="38"/>
      <c r="BI8" s="38"/>
      <c r="BJ8" s="38"/>
      <c r="BK8" s="38"/>
      <c r="BL8" s="38"/>
      <c r="BM8" s="38"/>
      <c r="BN8" s="38"/>
      <c r="BO8" s="38"/>
      <c r="BP8" s="38"/>
      <c r="BQ8" s="38"/>
      <c r="BR8" s="38"/>
      <c r="BS8" s="38"/>
      <c r="BT8" s="38"/>
      <c r="BU8" s="38"/>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8"/>
      <c r="CV8" s="38"/>
      <c r="CW8" s="38"/>
      <c r="CX8" s="38"/>
      <c r="CY8" s="38"/>
      <c r="CZ8" s="38"/>
      <c r="DA8" s="38"/>
      <c r="DB8" s="38"/>
      <c r="DC8" s="38"/>
      <c r="DD8" s="38"/>
      <c r="DE8" s="38"/>
      <c r="DF8" s="38"/>
      <c r="DG8" s="38"/>
      <c r="DH8" s="38"/>
      <c r="DI8" s="38"/>
      <c r="DJ8" s="38"/>
      <c r="DK8" s="38"/>
      <c r="DL8" s="38"/>
      <c r="DM8" s="38"/>
      <c r="DN8" s="38"/>
      <c r="DO8" s="38"/>
      <c r="DP8" s="38"/>
      <c r="DQ8" s="38"/>
      <c r="DR8" s="38"/>
      <c r="DS8" s="38"/>
      <c r="DT8" s="38"/>
      <c r="DU8" s="38"/>
      <c r="DV8" s="38"/>
      <c r="DW8" s="38"/>
      <c r="DX8" s="38"/>
      <c r="DY8" s="38"/>
      <c r="DZ8" s="38"/>
      <c r="EA8" s="38"/>
      <c r="EB8" s="38"/>
      <c r="EC8" s="38"/>
      <c r="ED8" s="38"/>
      <c r="EE8" s="38"/>
      <c r="EF8" s="38"/>
      <c r="EG8" s="38"/>
      <c r="EH8" s="38"/>
      <c r="EI8" s="38"/>
      <c r="EJ8" s="38"/>
      <c r="EK8" s="38"/>
      <c r="EL8" s="38"/>
      <c r="EM8" s="38"/>
      <c r="EN8" s="38"/>
      <c r="EO8" s="38"/>
      <c r="EP8" s="38"/>
      <c r="EQ8" s="38"/>
      <c r="ER8" s="38"/>
      <c r="ES8" s="38"/>
      <c r="ET8" s="38"/>
      <c r="EU8" s="38"/>
      <c r="EV8" s="38"/>
      <c r="EW8" s="38"/>
      <c r="EX8" s="38"/>
      <c r="EY8" s="38"/>
      <c r="EZ8" s="38"/>
      <c r="FA8" s="38"/>
      <c r="FB8" s="38"/>
      <c r="FC8" s="38"/>
      <c r="FD8" s="38"/>
      <c r="FE8" s="38"/>
      <c r="FF8" s="38"/>
      <c r="FG8" s="38"/>
      <c r="FH8" s="38"/>
      <c r="FI8" s="38"/>
      <c r="FJ8" s="38"/>
      <c r="FK8" s="38"/>
      <c r="FL8" s="38"/>
      <c r="FM8" s="38"/>
      <c r="FN8" s="38"/>
      <c r="FO8" s="38"/>
      <c r="FP8" s="38"/>
      <c r="FQ8" s="38"/>
      <c r="FR8" s="38"/>
      <c r="FS8" s="38"/>
      <c r="FT8" s="38"/>
      <c r="FU8" s="38"/>
      <c r="FV8" s="38"/>
      <c r="FW8" s="38"/>
      <c r="FX8" s="38"/>
      <c r="FY8" s="38"/>
      <c r="FZ8" s="38"/>
      <c r="GA8" s="38"/>
      <c r="GB8" s="38"/>
      <c r="GC8" s="38"/>
      <c r="GD8" s="38"/>
      <c r="GE8" s="30"/>
      <c r="GF8" s="30"/>
      <c r="GG8" s="30"/>
      <c r="GH8" s="30"/>
      <c r="GI8" s="38"/>
      <c r="GJ8" s="38"/>
      <c r="GK8" s="38"/>
      <c r="GL8" s="38"/>
      <c r="GM8" s="38"/>
      <c r="GN8" s="38"/>
      <c r="GO8" s="38"/>
      <c r="GP8" s="38"/>
      <c r="GQ8" s="38"/>
      <c r="GR8" s="38"/>
      <c r="GS8" s="38"/>
      <c r="GT8" s="38"/>
      <c r="GU8" s="38"/>
      <c r="GV8" s="38"/>
      <c r="GW8" s="38"/>
      <c r="GX8" s="38"/>
      <c r="GY8" s="38"/>
      <c r="GZ8" s="38"/>
      <c r="HA8" s="38"/>
      <c r="HB8" s="38"/>
      <c r="HC8" s="38"/>
      <c r="HD8" s="38"/>
      <c r="HE8" s="38"/>
      <c r="HF8" s="38"/>
      <c r="HG8" s="38"/>
      <c r="HH8" s="38"/>
      <c r="HI8" s="38"/>
      <c r="HJ8" s="38"/>
      <c r="HK8" s="38"/>
      <c r="HL8" s="38"/>
      <c r="HM8" s="38"/>
      <c r="HN8" s="38"/>
      <c r="HO8" s="38"/>
      <c r="HP8" s="30" t="s">
        <v>70</v>
      </c>
      <c r="HQ8" s="30" t="s">
        <v>70</v>
      </c>
      <c r="HR8" s="39"/>
    </row>
    <row r="9" spans="1:226" s="315" customFormat="1" x14ac:dyDescent="0.25">
      <c r="A9" s="34">
        <f t="shared" si="52"/>
        <v>5</v>
      </c>
      <c r="B9" s="519"/>
      <c r="C9" s="519"/>
      <c r="D9" s="519"/>
      <c r="E9" s="519"/>
      <c r="F9" s="519"/>
      <c r="G9" s="35"/>
      <c r="H9" s="391"/>
      <c r="I9" s="36" t="str">
        <f t="shared" si="50"/>
        <v/>
      </c>
      <c r="J9" s="28" t="str">
        <f t="shared" si="51"/>
        <v/>
      </c>
      <c r="K9" s="448" t="str">
        <f>進捗管理票PSPT_管理項目名_5</f>
        <v>③受入</v>
      </c>
      <c r="L9" s="37"/>
      <c r="M9" s="38"/>
      <c r="N9" s="38"/>
      <c r="O9" s="38"/>
      <c r="P9" s="38"/>
      <c r="Q9" s="38"/>
      <c r="R9" s="38"/>
      <c r="S9" s="38"/>
      <c r="T9" s="38"/>
      <c r="U9" s="38"/>
      <c r="V9" s="38"/>
      <c r="W9" s="38"/>
      <c r="X9" s="30"/>
      <c r="Y9" s="38"/>
      <c r="Z9" s="38"/>
      <c r="AA9" s="38"/>
      <c r="AB9" s="38"/>
      <c r="AC9" s="38"/>
      <c r="AD9" s="38"/>
      <c r="AE9" s="38"/>
      <c r="AF9" s="38"/>
      <c r="AG9" s="38"/>
      <c r="AH9" s="38"/>
      <c r="AI9" s="38"/>
      <c r="AJ9" s="38"/>
      <c r="AK9" s="38"/>
      <c r="AL9" s="38"/>
      <c r="AM9" s="38"/>
      <c r="AN9" s="38"/>
      <c r="AO9" s="38"/>
      <c r="AP9" s="38"/>
      <c r="AQ9" s="38"/>
      <c r="AR9" s="38"/>
      <c r="AS9" s="38"/>
      <c r="AT9" s="38"/>
      <c r="AU9" s="38"/>
      <c r="AV9" s="38"/>
      <c r="AW9" s="38"/>
      <c r="AX9" s="38"/>
      <c r="AY9" s="38"/>
      <c r="AZ9" s="38"/>
      <c r="BA9" s="38"/>
      <c r="BB9" s="38"/>
      <c r="BC9" s="38"/>
      <c r="BD9" s="38"/>
      <c r="BE9" s="38"/>
      <c r="BF9" s="38"/>
      <c r="BG9" s="38"/>
      <c r="BH9" s="38"/>
      <c r="BI9" s="38"/>
      <c r="BJ9" s="38"/>
      <c r="BK9" s="38"/>
      <c r="BL9" s="38"/>
      <c r="BM9" s="38"/>
      <c r="BN9" s="38"/>
      <c r="BO9" s="38"/>
      <c r="BP9" s="38"/>
      <c r="BQ9" s="38"/>
      <c r="BR9" s="38"/>
      <c r="BS9" s="38"/>
      <c r="BT9" s="38"/>
      <c r="BU9" s="38"/>
      <c r="BV9" s="38"/>
      <c r="BW9" s="38"/>
      <c r="BX9" s="38"/>
      <c r="BY9" s="38"/>
      <c r="BZ9" s="38"/>
      <c r="CA9" s="38"/>
      <c r="CB9" s="38"/>
      <c r="CC9" s="38"/>
      <c r="CD9" s="38"/>
      <c r="CE9" s="38"/>
      <c r="CF9" s="38"/>
      <c r="CG9" s="38"/>
      <c r="CH9" s="38"/>
      <c r="CI9" s="38"/>
      <c r="CJ9" s="38"/>
      <c r="CK9" s="38"/>
      <c r="CL9" s="38"/>
      <c r="CM9" s="38"/>
      <c r="CN9" s="38"/>
      <c r="CO9" s="38"/>
      <c r="CP9" s="38"/>
      <c r="CQ9" s="38"/>
      <c r="CR9" s="38"/>
      <c r="CS9" s="38"/>
      <c r="CT9" s="38"/>
      <c r="CU9" s="38"/>
      <c r="CV9" s="38"/>
      <c r="CW9" s="38"/>
      <c r="CX9" s="38"/>
      <c r="CY9" s="38"/>
      <c r="CZ9" s="38"/>
      <c r="DA9" s="38"/>
      <c r="DB9" s="38"/>
      <c r="DC9" s="38"/>
      <c r="DD9" s="38"/>
      <c r="DE9" s="38"/>
      <c r="DF9" s="38"/>
      <c r="DG9" s="38"/>
      <c r="DH9" s="38"/>
      <c r="DI9" s="38"/>
      <c r="DJ9" s="38"/>
      <c r="DK9" s="38"/>
      <c r="DL9" s="38"/>
      <c r="DM9" s="38"/>
      <c r="DN9" s="38"/>
      <c r="DO9" s="38"/>
      <c r="DP9" s="38"/>
      <c r="DQ9" s="38"/>
      <c r="DR9" s="38"/>
      <c r="DS9" s="38"/>
      <c r="DT9" s="38"/>
      <c r="DU9" s="38"/>
      <c r="DV9" s="38"/>
      <c r="DW9" s="38"/>
      <c r="DX9" s="38"/>
      <c r="DY9" s="38"/>
      <c r="DZ9" s="38"/>
      <c r="EA9" s="38"/>
      <c r="EB9" s="38"/>
      <c r="EC9" s="38"/>
      <c r="ED9" s="38"/>
      <c r="EE9" s="38"/>
      <c r="EF9" s="38"/>
      <c r="EG9" s="38"/>
      <c r="EH9" s="38"/>
      <c r="EI9" s="38"/>
      <c r="EJ9" s="38"/>
      <c r="EK9" s="38"/>
      <c r="EL9" s="38"/>
      <c r="EM9" s="38"/>
      <c r="EN9" s="38"/>
      <c r="EO9" s="38"/>
      <c r="EP9" s="38"/>
      <c r="EQ9" s="38"/>
      <c r="ER9" s="38"/>
      <c r="ES9" s="38"/>
      <c r="ET9" s="38"/>
      <c r="EU9" s="38"/>
      <c r="EV9" s="38"/>
      <c r="EW9" s="38"/>
      <c r="EX9" s="38"/>
      <c r="EY9" s="38"/>
      <c r="EZ9" s="38"/>
      <c r="FA9" s="38"/>
      <c r="FB9" s="38"/>
      <c r="FC9" s="38"/>
      <c r="FD9" s="38"/>
      <c r="FE9" s="38"/>
      <c r="FF9" s="38"/>
      <c r="FG9" s="38"/>
      <c r="FH9" s="38"/>
      <c r="FI9" s="38"/>
      <c r="FJ9" s="38"/>
      <c r="FK9" s="38"/>
      <c r="FL9" s="38"/>
      <c r="FM9" s="38"/>
      <c r="FN9" s="38"/>
      <c r="FO9" s="38"/>
      <c r="FP9" s="38"/>
      <c r="FQ9" s="38"/>
      <c r="FR9" s="38"/>
      <c r="FS9" s="38"/>
      <c r="FT9" s="38"/>
      <c r="FU9" s="38"/>
      <c r="FV9" s="38"/>
      <c r="FW9" s="38"/>
      <c r="FX9" s="38"/>
      <c r="FY9" s="38"/>
      <c r="FZ9" s="38"/>
      <c r="GA9" s="38"/>
      <c r="GB9" s="38"/>
      <c r="GC9" s="38"/>
      <c r="GD9" s="38"/>
      <c r="GE9" s="38"/>
      <c r="GF9" s="38"/>
      <c r="GG9" s="38"/>
      <c r="GH9" s="38"/>
      <c r="GI9" s="38"/>
      <c r="GJ9" s="38"/>
      <c r="GK9" s="38"/>
      <c r="GL9" s="38"/>
      <c r="GM9" s="38"/>
      <c r="GN9" s="38"/>
      <c r="GO9" s="38"/>
      <c r="GP9" s="38"/>
      <c r="GQ9" s="38"/>
      <c r="GR9" s="38"/>
      <c r="GS9" s="38"/>
      <c r="GT9" s="38"/>
      <c r="GU9" s="38"/>
      <c r="GV9" s="38"/>
      <c r="GW9" s="38"/>
      <c r="GX9" s="38"/>
      <c r="GY9" s="38"/>
      <c r="GZ9" s="38"/>
      <c r="HA9" s="38"/>
      <c r="HB9" s="38"/>
      <c r="HC9" s="38"/>
      <c r="HD9" s="38"/>
      <c r="HE9" s="38"/>
      <c r="HF9" s="38"/>
      <c r="HG9" s="38"/>
      <c r="HH9" s="38"/>
      <c r="HI9" s="38"/>
      <c r="HJ9" s="38"/>
      <c r="HK9" s="38"/>
      <c r="HL9" s="38"/>
      <c r="HM9" s="38"/>
      <c r="HN9" s="38"/>
      <c r="HO9" s="38"/>
      <c r="HP9" s="38"/>
      <c r="HQ9" s="38"/>
      <c r="HR9" s="39"/>
    </row>
    <row r="10" spans="1:226" ht="14.25" customHeight="1" x14ac:dyDescent="0.25">
      <c r="A10" s="25">
        <f t="shared" si="52"/>
        <v>6</v>
      </c>
      <c r="B10" s="516"/>
      <c r="C10" s="516"/>
      <c r="D10" s="516"/>
      <c r="E10" s="516"/>
      <c r="F10" s="518"/>
      <c r="G10" s="40"/>
      <c r="H10" s="40"/>
      <c r="I10" s="41" t="str">
        <f t="shared" ref="I10:I13" si="53">IF(J10&lt;&gt;"",(J10-COUNTIF(L10:HR10,"□")+1),"")</f>
        <v/>
      </c>
      <c r="J10" s="42" t="str">
        <f t="shared" ref="J10:J13" si="54">IF(ISERROR(LOOKUP("□",L10:HR10,L$3:HR$3))=FALSE,LOOKUP("□",L10:HR10,L$3:HR$3),"")</f>
        <v/>
      </c>
      <c r="K10" s="445">
        <f>進捗管理票PSPT_管理項目名_1</f>
        <v>0</v>
      </c>
      <c r="L10" s="43"/>
      <c r="M10" s="44"/>
      <c r="N10" s="44"/>
      <c r="O10" s="44"/>
      <c r="P10" s="44"/>
      <c r="Q10" s="44"/>
      <c r="R10" s="44"/>
      <c r="S10" s="44"/>
      <c r="T10" s="44"/>
      <c r="U10" s="44"/>
      <c r="V10" s="44"/>
      <c r="W10" s="45"/>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c r="CI10" s="44"/>
      <c r="CJ10" s="44"/>
      <c r="CK10" s="44"/>
      <c r="CL10" s="44"/>
      <c r="CM10" s="44"/>
      <c r="CN10" s="44"/>
      <c r="CO10" s="44"/>
      <c r="CP10" s="44"/>
      <c r="CQ10" s="44"/>
      <c r="CR10" s="44"/>
      <c r="CS10" s="44"/>
      <c r="CT10" s="44"/>
      <c r="CU10" s="44"/>
      <c r="CV10" s="44"/>
      <c r="CW10" s="44"/>
      <c r="CX10" s="44"/>
      <c r="CY10" s="44"/>
      <c r="CZ10" s="44"/>
      <c r="DA10" s="44"/>
      <c r="DB10" s="44"/>
      <c r="DC10" s="44"/>
      <c r="DD10" s="44"/>
      <c r="DE10" s="44"/>
      <c r="DF10" s="44"/>
      <c r="DG10" s="44"/>
      <c r="DH10" s="44"/>
      <c r="DI10" s="44"/>
      <c r="DJ10" s="44"/>
      <c r="DK10" s="44"/>
      <c r="DL10" s="44"/>
      <c r="DM10" s="44"/>
      <c r="DN10" s="44"/>
      <c r="DO10" s="44"/>
      <c r="DP10" s="44"/>
      <c r="DQ10" s="44"/>
      <c r="DR10" s="44"/>
      <c r="DS10" s="44"/>
      <c r="DT10" s="44"/>
      <c r="DU10" s="44"/>
      <c r="DV10" s="44"/>
      <c r="DW10" s="44"/>
      <c r="DX10" s="44"/>
      <c r="DY10" s="44"/>
      <c r="DZ10" s="44"/>
      <c r="EA10" s="44"/>
      <c r="EB10" s="44"/>
      <c r="EC10" s="44"/>
      <c r="ED10" s="44"/>
      <c r="EE10" s="44"/>
      <c r="EF10" s="44"/>
      <c r="EG10" s="44"/>
      <c r="EH10" s="44"/>
      <c r="EI10" s="44"/>
      <c r="EJ10" s="44"/>
      <c r="EK10" s="44"/>
      <c r="EL10" s="44"/>
      <c r="EM10" s="44"/>
      <c r="EN10" s="44"/>
      <c r="EO10" s="44"/>
      <c r="EP10" s="44"/>
      <c r="EQ10" s="44"/>
      <c r="ER10" s="44"/>
      <c r="ES10" s="44"/>
      <c r="ET10" s="44"/>
      <c r="EU10" s="44"/>
      <c r="EV10" s="44"/>
      <c r="EW10" s="44"/>
      <c r="EX10" s="44"/>
      <c r="EY10" s="44"/>
      <c r="EZ10" s="44"/>
      <c r="FA10" s="44"/>
      <c r="FB10" s="44"/>
      <c r="FC10" s="44"/>
      <c r="FD10" s="44"/>
      <c r="FE10" s="44"/>
      <c r="FF10" s="44"/>
      <c r="FG10" s="44"/>
      <c r="FH10" s="44"/>
      <c r="FI10" s="44"/>
      <c r="FJ10" s="44"/>
      <c r="FK10" s="44"/>
      <c r="FL10" s="44"/>
      <c r="FM10" s="44"/>
      <c r="FN10" s="44"/>
      <c r="FO10" s="44"/>
      <c r="FP10" s="44"/>
      <c r="FQ10" s="44"/>
      <c r="FR10" s="44"/>
      <c r="FS10" s="44"/>
      <c r="FT10" s="44"/>
      <c r="FU10" s="44"/>
      <c r="FV10" s="44"/>
      <c r="FW10" s="44"/>
      <c r="FX10" s="44"/>
      <c r="FY10" s="44"/>
      <c r="FZ10" s="44"/>
      <c r="GA10" s="44"/>
      <c r="GB10" s="44"/>
      <c r="GC10" s="44"/>
      <c r="GD10" s="44"/>
      <c r="GE10" s="44"/>
      <c r="GF10" s="44"/>
      <c r="GG10" s="44"/>
      <c r="GH10" s="44"/>
      <c r="GI10" s="44"/>
      <c r="GJ10" s="44"/>
      <c r="GK10" s="44"/>
      <c r="GL10" s="44"/>
      <c r="GM10" s="44"/>
      <c r="GN10" s="44"/>
      <c r="GO10" s="44"/>
      <c r="GP10" s="44"/>
      <c r="GQ10" s="44"/>
      <c r="GR10" s="44"/>
      <c r="GS10" s="44"/>
      <c r="GT10" s="44"/>
      <c r="GU10" s="44"/>
      <c r="GV10" s="44"/>
      <c r="GW10" s="44"/>
      <c r="GX10" s="44"/>
      <c r="GY10" s="44"/>
      <c r="GZ10" s="44"/>
      <c r="HA10" s="44"/>
      <c r="HB10" s="44"/>
      <c r="HC10" s="44"/>
      <c r="HD10" s="44"/>
      <c r="HE10" s="44"/>
      <c r="HF10" s="44"/>
      <c r="HG10" s="44"/>
      <c r="HH10" s="44"/>
      <c r="HI10" s="44"/>
      <c r="HJ10" s="44"/>
      <c r="HK10" s="44"/>
      <c r="HL10" s="44"/>
      <c r="HM10" s="44"/>
      <c r="HN10" s="44"/>
      <c r="HO10" s="44"/>
      <c r="HP10" s="44"/>
      <c r="HQ10" s="44"/>
      <c r="HR10" s="46"/>
    </row>
    <row r="11" spans="1:226" x14ac:dyDescent="0.25">
      <c r="A11" s="32">
        <f t="shared" si="52"/>
        <v>7</v>
      </c>
      <c r="B11" s="517"/>
      <c r="C11" s="517"/>
      <c r="D11" s="517"/>
      <c r="E11" s="517"/>
      <c r="F11" s="517"/>
      <c r="G11" s="26"/>
      <c r="H11" s="26"/>
      <c r="I11" s="27" t="str">
        <f t="shared" si="53"/>
        <v/>
      </c>
      <c r="J11" s="33" t="str">
        <f t="shared" si="54"/>
        <v/>
      </c>
      <c r="K11" s="446">
        <f>進捗管理票PSPT_管理項目名_2</f>
        <v>0</v>
      </c>
      <c r="L11" s="29"/>
      <c r="M11" s="30"/>
      <c r="N11" s="30"/>
      <c r="O11" s="30"/>
      <c r="P11" s="30"/>
      <c r="Q11" s="30"/>
      <c r="R11" s="30"/>
      <c r="S11" s="30"/>
      <c r="T11" s="30"/>
      <c r="U11" s="30"/>
      <c r="V11" s="30"/>
      <c r="W11" s="47"/>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0"/>
      <c r="BH11" s="30"/>
      <c r="BI11" s="30"/>
      <c r="BJ11" s="30"/>
      <c r="BK11" s="30"/>
      <c r="BL11" s="30"/>
      <c r="BM11" s="30"/>
      <c r="BN11" s="30"/>
      <c r="BO11" s="30"/>
      <c r="BP11" s="30"/>
      <c r="BQ11" s="30"/>
      <c r="BR11" s="30"/>
      <c r="BS11" s="30"/>
      <c r="BT11" s="30"/>
      <c r="BU11" s="30"/>
      <c r="BV11" s="30"/>
      <c r="BW11" s="30"/>
      <c r="BX11" s="30"/>
      <c r="BY11" s="30"/>
      <c r="BZ11" s="30"/>
      <c r="CA11" s="30"/>
      <c r="CB11" s="30"/>
      <c r="CC11" s="30"/>
      <c r="CD11" s="30"/>
      <c r="CE11" s="30"/>
      <c r="CF11" s="30"/>
      <c r="CG11" s="30"/>
      <c r="CH11" s="30"/>
      <c r="CI11" s="30"/>
      <c r="CJ11" s="30"/>
      <c r="CK11" s="30"/>
      <c r="CL11" s="30"/>
      <c r="CM11" s="30"/>
      <c r="CN11" s="30"/>
      <c r="CO11" s="30"/>
      <c r="CP11" s="30"/>
      <c r="CQ11" s="30"/>
      <c r="CR11" s="30"/>
      <c r="CS11" s="30"/>
      <c r="CT11" s="30"/>
      <c r="CU11" s="30"/>
      <c r="CV11" s="30"/>
      <c r="CW11" s="30"/>
      <c r="CX11" s="30"/>
      <c r="CY11" s="30"/>
      <c r="CZ11" s="30"/>
      <c r="DA11" s="30"/>
      <c r="DB11" s="30"/>
      <c r="DC11" s="30"/>
      <c r="DD11" s="30"/>
      <c r="DE11" s="30"/>
      <c r="DF11" s="30"/>
      <c r="DG11" s="30"/>
      <c r="DH11" s="30"/>
      <c r="DI11" s="30"/>
      <c r="DJ11" s="30"/>
      <c r="DK11" s="30"/>
      <c r="DL11" s="30"/>
      <c r="DM11" s="30"/>
      <c r="DN11" s="30"/>
      <c r="DO11" s="30"/>
      <c r="DP11" s="30"/>
      <c r="DQ11" s="30"/>
      <c r="DR11" s="30"/>
      <c r="DS11" s="30"/>
      <c r="DT11" s="30"/>
      <c r="DU11" s="30"/>
      <c r="DV11" s="30"/>
      <c r="DW11" s="30"/>
      <c r="DX11" s="30"/>
      <c r="DY11" s="30"/>
      <c r="DZ11" s="30"/>
      <c r="EA11" s="30"/>
      <c r="EB11" s="30"/>
      <c r="EC11" s="30"/>
      <c r="ED11" s="30"/>
      <c r="EE11" s="30"/>
      <c r="EF11" s="30"/>
      <c r="EG11" s="30"/>
      <c r="EH11" s="30"/>
      <c r="EI11" s="30"/>
      <c r="EJ11" s="30"/>
      <c r="EK11" s="30"/>
      <c r="EL11" s="30"/>
      <c r="EM11" s="30"/>
      <c r="EN11" s="30"/>
      <c r="EO11" s="30"/>
      <c r="EP11" s="30"/>
      <c r="EQ11" s="30"/>
      <c r="ER11" s="30"/>
      <c r="ES11" s="30"/>
      <c r="ET11" s="30"/>
      <c r="EU11" s="30"/>
      <c r="EV11" s="30"/>
      <c r="EW11" s="30"/>
      <c r="EX11" s="30"/>
      <c r="EY11" s="30"/>
      <c r="EZ11" s="30"/>
      <c r="FA11" s="30"/>
      <c r="FB11" s="30"/>
      <c r="FC11" s="30"/>
      <c r="FD11" s="30"/>
      <c r="FE11" s="30"/>
      <c r="FF11" s="30"/>
      <c r="FG11" s="30"/>
      <c r="FH11" s="30"/>
      <c r="FI11" s="30"/>
      <c r="FJ11" s="30"/>
      <c r="FK11" s="30"/>
      <c r="FL11" s="30"/>
      <c r="FM11" s="30"/>
      <c r="FN11" s="30"/>
      <c r="FO11" s="30"/>
      <c r="FP11" s="30"/>
      <c r="FQ11" s="30"/>
      <c r="FR11" s="30"/>
      <c r="FS11" s="30"/>
      <c r="FT11" s="30"/>
      <c r="FU11" s="30"/>
      <c r="FV11" s="30"/>
      <c r="FW11" s="30"/>
      <c r="FX11" s="30"/>
      <c r="FY11" s="30"/>
      <c r="FZ11" s="30"/>
      <c r="GA11" s="30"/>
      <c r="GB11" s="30"/>
      <c r="GC11" s="30"/>
      <c r="GD11" s="30"/>
      <c r="GE11" s="30"/>
      <c r="GF11" s="30"/>
      <c r="GG11" s="30"/>
      <c r="GH11" s="30"/>
      <c r="GI11" s="30"/>
      <c r="GJ11" s="30"/>
      <c r="GK11" s="30"/>
      <c r="GL11" s="30"/>
      <c r="GM11" s="30"/>
      <c r="GN11" s="30"/>
      <c r="GO11" s="30"/>
      <c r="GP11" s="30"/>
      <c r="GQ11" s="30"/>
      <c r="GR11" s="30"/>
      <c r="GS11" s="30"/>
      <c r="GT11" s="30"/>
      <c r="GU11" s="30"/>
      <c r="GV11" s="30"/>
      <c r="GW11" s="30"/>
      <c r="GX11" s="30"/>
      <c r="GY11" s="30"/>
      <c r="GZ11" s="30"/>
      <c r="HA11" s="30"/>
      <c r="HB11" s="30"/>
      <c r="HC11" s="30"/>
      <c r="HD11" s="30"/>
      <c r="HE11" s="30"/>
      <c r="HF11" s="30"/>
      <c r="HG11" s="30"/>
      <c r="HH11" s="30"/>
      <c r="HI11" s="30"/>
      <c r="HJ11" s="30"/>
      <c r="HK11" s="30"/>
      <c r="HL11" s="30"/>
      <c r="HM11" s="30"/>
      <c r="HN11" s="30"/>
      <c r="HO11" s="30"/>
      <c r="HP11" s="30"/>
      <c r="HQ11" s="30"/>
      <c r="HR11" s="31"/>
    </row>
    <row r="12" spans="1:226" x14ac:dyDescent="0.25">
      <c r="A12" s="32">
        <f t="shared" si="52"/>
        <v>8</v>
      </c>
      <c r="B12" s="517"/>
      <c r="C12" s="517"/>
      <c r="D12" s="517"/>
      <c r="E12" s="517"/>
      <c r="F12" s="517"/>
      <c r="G12" s="26"/>
      <c r="H12" s="26"/>
      <c r="I12" s="27" t="str">
        <f t="shared" si="53"/>
        <v/>
      </c>
      <c r="J12" s="33" t="str">
        <f t="shared" si="54"/>
        <v/>
      </c>
      <c r="K12" s="447" t="str">
        <f>進捗管理票PSPT_管理項目名_3</f>
        <v>①ＣＶ</v>
      </c>
      <c r="L12" s="29"/>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0"/>
      <c r="BH12" s="30"/>
      <c r="BI12" s="30"/>
      <c r="BJ12" s="30"/>
      <c r="BK12" s="30"/>
      <c r="BL12" s="30"/>
      <c r="BM12" s="30"/>
      <c r="BN12" s="30"/>
      <c r="BO12" s="30"/>
      <c r="BP12" s="30"/>
      <c r="BQ12" s="30"/>
      <c r="BR12" s="30"/>
      <c r="BS12" s="30"/>
      <c r="BT12" s="30"/>
      <c r="BU12" s="30"/>
      <c r="BV12" s="30"/>
      <c r="BW12" s="30"/>
      <c r="BX12" s="30"/>
      <c r="BY12" s="30"/>
      <c r="BZ12" s="30"/>
      <c r="CA12" s="30"/>
      <c r="CB12" s="30"/>
      <c r="CC12" s="30"/>
      <c r="CD12" s="30"/>
      <c r="CE12" s="30"/>
      <c r="CF12" s="30"/>
      <c r="CG12" s="30"/>
      <c r="CH12" s="30"/>
      <c r="CI12" s="30"/>
      <c r="CJ12" s="30"/>
      <c r="CK12" s="30"/>
      <c r="CL12" s="30"/>
      <c r="CM12" s="30"/>
      <c r="CN12" s="30"/>
      <c r="CO12" s="30"/>
      <c r="CP12" s="30"/>
      <c r="CQ12" s="30"/>
      <c r="CR12" s="30"/>
      <c r="CS12" s="30"/>
      <c r="CT12" s="30"/>
      <c r="CU12" s="30"/>
      <c r="CV12" s="30"/>
      <c r="CW12" s="30"/>
      <c r="CX12" s="30"/>
      <c r="CY12" s="30"/>
      <c r="CZ12" s="30"/>
      <c r="DA12" s="30"/>
      <c r="DB12" s="30"/>
      <c r="DC12" s="30"/>
      <c r="DD12" s="30"/>
      <c r="DE12" s="30"/>
      <c r="DF12" s="30"/>
      <c r="DG12" s="30"/>
      <c r="DH12" s="30"/>
      <c r="DI12" s="30"/>
      <c r="DJ12" s="30"/>
      <c r="DK12" s="30"/>
      <c r="DL12" s="30"/>
      <c r="DM12" s="30"/>
      <c r="DN12" s="30"/>
      <c r="DO12" s="30"/>
      <c r="DP12" s="30"/>
      <c r="DQ12" s="30"/>
      <c r="DR12" s="30"/>
      <c r="DS12" s="30"/>
      <c r="DT12" s="30"/>
      <c r="DU12" s="30"/>
      <c r="DV12" s="30"/>
      <c r="DW12" s="30"/>
      <c r="DX12" s="30"/>
      <c r="DY12" s="30"/>
      <c r="DZ12" s="30"/>
      <c r="EA12" s="30"/>
      <c r="EB12" s="30"/>
      <c r="EC12" s="30"/>
      <c r="ED12" s="30"/>
      <c r="EE12" s="30"/>
      <c r="EF12" s="30"/>
      <c r="EG12" s="30"/>
      <c r="EH12" s="30"/>
      <c r="EI12" s="30"/>
      <c r="EJ12" s="30"/>
      <c r="EK12" s="30"/>
      <c r="EL12" s="30"/>
      <c r="EM12" s="30"/>
      <c r="EN12" s="30"/>
      <c r="EO12" s="30"/>
      <c r="EP12" s="30"/>
      <c r="EQ12" s="30"/>
      <c r="ER12" s="30"/>
      <c r="ES12" s="30"/>
      <c r="ET12" s="30"/>
      <c r="EU12" s="30"/>
      <c r="EV12" s="30"/>
      <c r="EW12" s="30"/>
      <c r="EX12" s="30"/>
      <c r="EY12" s="30"/>
      <c r="EZ12" s="30"/>
      <c r="FA12" s="30"/>
      <c r="FB12" s="30"/>
      <c r="FC12" s="30"/>
      <c r="FD12" s="30"/>
      <c r="FE12" s="30"/>
      <c r="FF12" s="30"/>
      <c r="FG12" s="30"/>
      <c r="FH12" s="30"/>
      <c r="FI12" s="30"/>
      <c r="FJ12" s="30"/>
      <c r="FK12" s="30"/>
      <c r="FL12" s="30"/>
      <c r="FM12" s="30"/>
      <c r="FN12" s="30"/>
      <c r="FO12" s="30"/>
      <c r="FP12" s="30"/>
      <c r="FQ12" s="30"/>
      <c r="FR12" s="30"/>
      <c r="FS12" s="30"/>
      <c r="FT12" s="30"/>
      <c r="FU12" s="30"/>
      <c r="FV12" s="30"/>
      <c r="FW12" s="30"/>
      <c r="FX12" s="30"/>
      <c r="FY12" s="30"/>
      <c r="FZ12" s="30"/>
      <c r="GA12" s="30"/>
      <c r="GB12" s="30"/>
      <c r="GC12" s="30"/>
      <c r="GD12" s="30"/>
      <c r="GE12" s="30"/>
      <c r="GF12" s="30"/>
      <c r="GG12" s="30"/>
      <c r="GH12" s="30"/>
      <c r="GI12" s="30"/>
      <c r="GJ12" s="30"/>
      <c r="GK12" s="30"/>
      <c r="GL12" s="30"/>
      <c r="GM12" s="30"/>
      <c r="GN12" s="30"/>
      <c r="GO12" s="30"/>
      <c r="GP12" s="30"/>
      <c r="GQ12" s="30"/>
      <c r="GR12" s="30"/>
      <c r="GS12" s="30"/>
      <c r="GT12" s="30"/>
      <c r="GU12" s="30"/>
      <c r="GV12" s="30"/>
      <c r="GW12" s="30"/>
      <c r="GX12" s="30"/>
      <c r="GY12" s="30"/>
      <c r="GZ12" s="30"/>
      <c r="HA12" s="30"/>
      <c r="HB12" s="30"/>
      <c r="HC12" s="30"/>
      <c r="HD12" s="30"/>
      <c r="HE12" s="30"/>
      <c r="HF12" s="30"/>
      <c r="HG12" s="30"/>
      <c r="HH12" s="30"/>
      <c r="HI12" s="30"/>
      <c r="HJ12" s="30"/>
      <c r="HK12" s="30"/>
      <c r="HL12" s="30"/>
      <c r="HM12" s="30"/>
      <c r="HN12" s="30"/>
      <c r="HO12" s="30"/>
      <c r="HP12" s="30"/>
      <c r="HQ12" s="30"/>
      <c r="HR12" s="31"/>
    </row>
    <row r="13" spans="1:226" x14ac:dyDescent="0.25">
      <c r="A13" s="34">
        <f t="shared" si="52"/>
        <v>9</v>
      </c>
      <c r="B13" s="517"/>
      <c r="C13" s="517"/>
      <c r="D13" s="517"/>
      <c r="E13" s="517"/>
      <c r="F13" s="517"/>
      <c r="G13" s="26"/>
      <c r="H13" s="26"/>
      <c r="I13" s="36" t="str">
        <f t="shared" si="53"/>
        <v/>
      </c>
      <c r="J13" s="28" t="str">
        <f t="shared" si="54"/>
        <v/>
      </c>
      <c r="K13" s="448" t="str">
        <f>進捗管理票PSPT_管理項目名_4</f>
        <v>②ＣＶＴ</v>
      </c>
      <c r="L13" s="37"/>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c r="AM13" s="38"/>
      <c r="AN13" s="38"/>
      <c r="AO13" s="38"/>
      <c r="AP13" s="38"/>
      <c r="AQ13" s="38"/>
      <c r="AR13" s="38"/>
      <c r="AS13" s="38"/>
      <c r="AT13" s="38"/>
      <c r="AU13" s="38"/>
      <c r="AV13" s="38"/>
      <c r="AW13" s="38"/>
      <c r="AX13" s="38"/>
      <c r="AY13" s="38"/>
      <c r="AZ13" s="38"/>
      <c r="BA13" s="38"/>
      <c r="BB13" s="38"/>
      <c r="BC13" s="38"/>
      <c r="BD13" s="38"/>
      <c r="BE13" s="38"/>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c r="CE13" s="38"/>
      <c r="CF13" s="38"/>
      <c r="CG13" s="38"/>
      <c r="CH13" s="38"/>
      <c r="CI13" s="38"/>
      <c r="CJ13" s="38"/>
      <c r="CK13" s="38"/>
      <c r="CL13" s="38"/>
      <c r="CM13" s="38"/>
      <c r="CN13" s="38"/>
      <c r="CO13" s="38"/>
      <c r="CP13" s="38"/>
      <c r="CQ13" s="38"/>
      <c r="CR13" s="38"/>
      <c r="CS13" s="38"/>
      <c r="CT13" s="38"/>
      <c r="CU13" s="38"/>
      <c r="CV13" s="38"/>
      <c r="CW13" s="38"/>
      <c r="CX13" s="38"/>
      <c r="CY13" s="38"/>
      <c r="CZ13" s="38"/>
      <c r="DA13" s="38"/>
      <c r="DB13" s="38"/>
      <c r="DC13" s="38"/>
      <c r="DD13" s="38"/>
      <c r="DE13" s="38"/>
      <c r="DF13" s="38"/>
      <c r="DG13" s="38"/>
      <c r="DH13" s="38"/>
      <c r="DI13" s="38"/>
      <c r="DJ13" s="38"/>
      <c r="DK13" s="38"/>
      <c r="DL13" s="38"/>
      <c r="DM13" s="38"/>
      <c r="DN13" s="38"/>
      <c r="DO13" s="38"/>
      <c r="DP13" s="38"/>
      <c r="DQ13" s="38"/>
      <c r="DR13" s="38"/>
      <c r="DS13" s="38"/>
      <c r="DT13" s="38"/>
      <c r="DU13" s="38"/>
      <c r="DV13" s="38"/>
      <c r="DW13" s="38"/>
      <c r="DX13" s="38"/>
      <c r="DY13" s="38"/>
      <c r="DZ13" s="38"/>
      <c r="EA13" s="38"/>
      <c r="EB13" s="38"/>
      <c r="EC13" s="38"/>
      <c r="ED13" s="38"/>
      <c r="EE13" s="38"/>
      <c r="EF13" s="38"/>
      <c r="EG13" s="38"/>
      <c r="EH13" s="38"/>
      <c r="EI13" s="38"/>
      <c r="EJ13" s="38"/>
      <c r="EK13" s="38"/>
      <c r="EL13" s="38"/>
      <c r="EM13" s="38"/>
      <c r="EN13" s="38"/>
      <c r="EO13" s="38"/>
      <c r="EP13" s="38"/>
      <c r="EQ13" s="38"/>
      <c r="ER13" s="38"/>
      <c r="ES13" s="38"/>
      <c r="ET13" s="38"/>
      <c r="EU13" s="38"/>
      <c r="EV13" s="38"/>
      <c r="EW13" s="38"/>
      <c r="EX13" s="38"/>
      <c r="EY13" s="38"/>
      <c r="EZ13" s="38"/>
      <c r="FA13" s="38"/>
      <c r="FB13" s="38"/>
      <c r="FC13" s="38"/>
      <c r="FD13" s="38"/>
      <c r="FE13" s="38"/>
      <c r="FF13" s="38"/>
      <c r="FG13" s="38"/>
      <c r="FH13" s="38"/>
      <c r="FI13" s="38"/>
      <c r="FJ13" s="38"/>
      <c r="FK13" s="38"/>
      <c r="FL13" s="38"/>
      <c r="FM13" s="38"/>
      <c r="FN13" s="38"/>
      <c r="FO13" s="38"/>
      <c r="FP13" s="38"/>
      <c r="FQ13" s="38"/>
      <c r="FR13" s="38"/>
      <c r="FS13" s="38"/>
      <c r="FT13" s="38"/>
      <c r="FU13" s="38"/>
      <c r="FV13" s="38"/>
      <c r="FW13" s="38"/>
      <c r="FX13" s="38"/>
      <c r="FY13" s="38"/>
      <c r="FZ13" s="38"/>
      <c r="GA13" s="38"/>
      <c r="GB13" s="38"/>
      <c r="GC13" s="38"/>
      <c r="GD13" s="38"/>
      <c r="GE13" s="38"/>
      <c r="GF13" s="38"/>
      <c r="GG13" s="38"/>
      <c r="GH13" s="38"/>
      <c r="GI13" s="38"/>
      <c r="GJ13" s="38"/>
      <c r="GK13" s="38"/>
      <c r="GL13" s="38"/>
      <c r="GM13" s="38"/>
      <c r="GN13" s="38"/>
      <c r="GO13" s="38"/>
      <c r="GP13" s="38"/>
      <c r="GQ13" s="38"/>
      <c r="GR13" s="38"/>
      <c r="GS13" s="38"/>
      <c r="GT13" s="38"/>
      <c r="GU13" s="38"/>
      <c r="GV13" s="38"/>
      <c r="GW13" s="38"/>
      <c r="GX13" s="38"/>
      <c r="GY13" s="38"/>
      <c r="GZ13" s="38"/>
      <c r="HA13" s="38"/>
      <c r="HB13" s="38"/>
      <c r="HC13" s="38"/>
      <c r="HD13" s="38"/>
      <c r="HE13" s="38"/>
      <c r="HF13" s="38"/>
      <c r="HG13" s="30"/>
      <c r="HH13" s="30"/>
      <c r="HI13" s="38"/>
      <c r="HJ13" s="38"/>
      <c r="HK13" s="38"/>
      <c r="HL13" s="38"/>
      <c r="HM13" s="38"/>
      <c r="HN13" s="38"/>
      <c r="HO13" s="38"/>
      <c r="HP13" s="38"/>
      <c r="HQ13" s="38"/>
      <c r="HR13" s="39"/>
    </row>
    <row r="14" spans="1:226" s="315" customFormat="1" x14ac:dyDescent="0.25">
      <c r="A14" s="34">
        <f t="shared" si="52"/>
        <v>10</v>
      </c>
      <c r="B14" s="517"/>
      <c r="C14" s="517"/>
      <c r="D14" s="517"/>
      <c r="E14" s="517"/>
      <c r="F14" s="517"/>
      <c r="G14" s="35"/>
      <c r="H14" s="391"/>
      <c r="I14" s="36" t="str">
        <f>IF(J14&lt;&gt;"",(J14-COUNTIF(L14:HR14,"□")+1),"")</f>
        <v/>
      </c>
      <c r="J14" s="28" t="str">
        <f>IF(ISERROR(LOOKUP("□",L14:HR14,L$3:HR$3))=FALSE,LOOKUP("□",L14:HR14,L$3:HR$3),"")</f>
        <v/>
      </c>
      <c r="K14" s="448" t="str">
        <f>進捗管理票PSPT_管理項目名_5</f>
        <v>③受入</v>
      </c>
      <c r="L14" s="37"/>
      <c r="M14" s="38"/>
      <c r="N14" s="38"/>
      <c r="O14" s="38"/>
      <c r="P14" s="38"/>
      <c r="Q14" s="38"/>
      <c r="R14" s="38"/>
      <c r="S14" s="38"/>
      <c r="T14" s="38"/>
      <c r="U14" s="38"/>
      <c r="V14" s="38"/>
      <c r="W14" s="38"/>
      <c r="X14" s="30"/>
      <c r="Y14" s="38"/>
      <c r="Z14" s="38"/>
      <c r="AA14" s="38"/>
      <c r="AB14" s="38"/>
      <c r="AC14" s="38"/>
      <c r="AD14" s="38"/>
      <c r="AE14" s="38"/>
      <c r="AF14" s="38"/>
      <c r="AG14" s="38"/>
      <c r="AH14" s="38"/>
      <c r="AI14" s="38"/>
      <c r="AJ14" s="38"/>
      <c r="AK14" s="38"/>
      <c r="AL14" s="38"/>
      <c r="AM14" s="38"/>
      <c r="AN14" s="38"/>
      <c r="AO14" s="38"/>
      <c r="AP14" s="38"/>
      <c r="AQ14" s="38"/>
      <c r="AR14" s="38"/>
      <c r="AS14" s="38"/>
      <c r="AT14" s="38"/>
      <c r="AU14" s="38"/>
      <c r="AV14" s="38"/>
      <c r="AW14" s="38"/>
      <c r="AX14" s="38"/>
      <c r="AY14" s="38"/>
      <c r="AZ14" s="38"/>
      <c r="BA14" s="38"/>
      <c r="BB14" s="38"/>
      <c r="BC14" s="38"/>
      <c r="BD14" s="38"/>
      <c r="BE14" s="38"/>
      <c r="BF14" s="38"/>
      <c r="BG14" s="38"/>
      <c r="BH14" s="38"/>
      <c r="BI14" s="38"/>
      <c r="BJ14" s="38"/>
      <c r="BK14" s="38"/>
      <c r="BL14" s="38"/>
      <c r="BM14" s="38"/>
      <c r="BN14" s="38"/>
      <c r="BO14" s="38"/>
      <c r="BP14" s="38"/>
      <c r="BQ14" s="38"/>
      <c r="BR14" s="38"/>
      <c r="BS14" s="38"/>
      <c r="BT14" s="38"/>
      <c r="BU14" s="38"/>
      <c r="BV14" s="38"/>
      <c r="BW14" s="38"/>
      <c r="BX14" s="38"/>
      <c r="BY14" s="38"/>
      <c r="BZ14" s="38"/>
      <c r="CA14" s="38"/>
      <c r="CB14" s="38"/>
      <c r="CC14" s="38"/>
      <c r="CD14" s="38"/>
      <c r="CE14" s="38"/>
      <c r="CF14" s="38"/>
      <c r="CG14" s="38"/>
      <c r="CH14" s="38"/>
      <c r="CI14" s="38"/>
      <c r="CJ14" s="38"/>
      <c r="CK14" s="38"/>
      <c r="CL14" s="38"/>
      <c r="CM14" s="38"/>
      <c r="CN14" s="38"/>
      <c r="CO14" s="38"/>
      <c r="CP14" s="38"/>
      <c r="CQ14" s="38"/>
      <c r="CR14" s="38"/>
      <c r="CS14" s="38"/>
      <c r="CT14" s="38"/>
      <c r="CU14" s="38"/>
      <c r="CV14" s="38"/>
      <c r="CW14" s="38"/>
      <c r="CX14" s="38"/>
      <c r="CY14" s="38"/>
      <c r="CZ14" s="38"/>
      <c r="DA14" s="38"/>
      <c r="DB14" s="38"/>
      <c r="DC14" s="38"/>
      <c r="DD14" s="38"/>
      <c r="DE14" s="38"/>
      <c r="DF14" s="38"/>
      <c r="DG14" s="38"/>
      <c r="DH14" s="38"/>
      <c r="DI14" s="38"/>
      <c r="DJ14" s="38"/>
      <c r="DK14" s="38"/>
      <c r="DL14" s="38"/>
      <c r="DM14" s="38"/>
      <c r="DN14" s="38"/>
      <c r="DO14" s="38"/>
      <c r="DP14" s="38"/>
      <c r="DQ14" s="38"/>
      <c r="DR14" s="38"/>
      <c r="DS14" s="38"/>
      <c r="DT14" s="38"/>
      <c r="DU14" s="38"/>
      <c r="DV14" s="38"/>
      <c r="DW14" s="38"/>
      <c r="DX14" s="38"/>
      <c r="DY14" s="38"/>
      <c r="DZ14" s="38"/>
      <c r="EA14" s="38"/>
      <c r="EB14" s="38"/>
      <c r="EC14" s="38"/>
      <c r="ED14" s="38"/>
      <c r="EE14" s="38"/>
      <c r="EF14" s="38"/>
      <c r="EG14" s="38"/>
      <c r="EH14" s="38"/>
      <c r="EI14" s="38"/>
      <c r="EJ14" s="38"/>
      <c r="EK14" s="38"/>
      <c r="EL14" s="38"/>
      <c r="EM14" s="38"/>
      <c r="EN14" s="38"/>
      <c r="EO14" s="38"/>
      <c r="EP14" s="38"/>
      <c r="EQ14" s="38"/>
      <c r="ER14" s="38"/>
      <c r="ES14" s="38"/>
      <c r="ET14" s="38"/>
      <c r="EU14" s="38"/>
      <c r="EV14" s="38"/>
      <c r="EW14" s="38"/>
      <c r="EX14" s="38"/>
      <c r="EY14" s="38"/>
      <c r="EZ14" s="38"/>
      <c r="FA14" s="38"/>
      <c r="FB14" s="38"/>
      <c r="FC14" s="38"/>
      <c r="FD14" s="38"/>
      <c r="FE14" s="38"/>
      <c r="FF14" s="38"/>
      <c r="FG14" s="38"/>
      <c r="FH14" s="38"/>
      <c r="FI14" s="38"/>
      <c r="FJ14" s="38"/>
      <c r="FK14" s="38"/>
      <c r="FL14" s="38"/>
      <c r="FM14" s="38"/>
      <c r="FN14" s="38"/>
      <c r="FO14" s="38"/>
      <c r="FP14" s="38"/>
      <c r="FQ14" s="38"/>
      <c r="FR14" s="38"/>
      <c r="FS14" s="38"/>
      <c r="FT14" s="38"/>
      <c r="FU14" s="38"/>
      <c r="FV14" s="38"/>
      <c r="FW14" s="38"/>
      <c r="FX14" s="38"/>
      <c r="FY14" s="38"/>
      <c r="FZ14" s="38"/>
      <c r="GA14" s="38"/>
      <c r="GB14" s="38"/>
      <c r="GC14" s="38"/>
      <c r="GD14" s="38"/>
      <c r="GE14" s="38"/>
      <c r="GF14" s="38"/>
      <c r="GG14" s="38"/>
      <c r="GH14" s="38"/>
      <c r="GI14" s="38"/>
      <c r="GJ14" s="38"/>
      <c r="GK14" s="38"/>
      <c r="GL14" s="38"/>
      <c r="GM14" s="38"/>
      <c r="GN14" s="38"/>
      <c r="GO14" s="38"/>
      <c r="GP14" s="38"/>
      <c r="GQ14" s="38"/>
      <c r="GR14" s="38"/>
      <c r="GS14" s="38"/>
      <c r="GT14" s="38"/>
      <c r="GU14" s="38"/>
      <c r="GV14" s="38"/>
      <c r="GW14" s="38"/>
      <c r="GX14" s="38"/>
      <c r="GY14" s="38"/>
      <c r="GZ14" s="38"/>
      <c r="HA14" s="38"/>
      <c r="HB14" s="38"/>
      <c r="HC14" s="38"/>
      <c r="HD14" s="38"/>
      <c r="HE14" s="38"/>
      <c r="HF14" s="38"/>
      <c r="HG14" s="38"/>
      <c r="HH14" s="38"/>
      <c r="HI14" s="38"/>
      <c r="HJ14" s="38"/>
      <c r="HK14" s="38"/>
      <c r="HL14" s="38"/>
      <c r="HM14" s="38"/>
      <c r="HN14" s="38"/>
      <c r="HO14" s="38"/>
      <c r="HP14" s="38"/>
      <c r="HQ14" s="38"/>
      <c r="HR14" s="39"/>
    </row>
    <row r="15" spans="1:226" ht="14.25" customHeight="1" x14ac:dyDescent="0.25">
      <c r="A15" s="25">
        <f t="shared" si="52"/>
        <v>11</v>
      </c>
      <c r="B15" s="516"/>
      <c r="C15" s="516"/>
      <c r="D15" s="516"/>
      <c r="E15" s="516"/>
      <c r="F15" s="518"/>
      <c r="G15" s="40"/>
      <c r="H15" s="40"/>
      <c r="I15" s="41" t="str">
        <f t="shared" ref="I15:I19" si="55">IF(J15&lt;&gt;"",(J15-COUNTIF(L15:HR15,"□")+1),"")</f>
        <v/>
      </c>
      <c r="J15" s="42" t="str">
        <f t="shared" ref="J15:J19" si="56">IF(ISERROR(LOOKUP("□",L15:HR15,L$3:HR$3))=FALSE,LOOKUP("□",L15:HR15,L$3:HR$3),"")</f>
        <v/>
      </c>
      <c r="K15" s="445">
        <f>進捗管理票PSPT_管理項目名_1</f>
        <v>0</v>
      </c>
      <c r="L15" s="43"/>
      <c r="M15" s="44"/>
      <c r="N15" s="44"/>
      <c r="O15" s="44"/>
      <c r="P15" s="44"/>
      <c r="Q15" s="44"/>
      <c r="R15" s="44"/>
      <c r="S15" s="44"/>
      <c r="T15" s="44"/>
      <c r="U15" s="44"/>
      <c r="V15" s="44"/>
      <c r="W15" s="44"/>
      <c r="X15" s="44"/>
      <c r="Y15" s="45"/>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4"/>
      <c r="CK15" s="44"/>
      <c r="CL15" s="44"/>
      <c r="CM15" s="44"/>
      <c r="CN15" s="44"/>
      <c r="CO15" s="44"/>
      <c r="CP15" s="44"/>
      <c r="CQ15" s="44"/>
      <c r="CR15" s="44"/>
      <c r="CS15" s="44"/>
      <c r="CT15" s="44"/>
      <c r="CU15" s="44"/>
      <c r="CV15" s="44"/>
      <c r="CW15" s="44"/>
      <c r="CX15" s="44"/>
      <c r="CY15" s="44"/>
      <c r="CZ15" s="44"/>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c r="EB15" s="44"/>
      <c r="EC15" s="44"/>
      <c r="ED15" s="44"/>
      <c r="EE15" s="44"/>
      <c r="EF15" s="44"/>
      <c r="EG15" s="44"/>
      <c r="EH15" s="44"/>
      <c r="EI15" s="44"/>
      <c r="EJ15" s="44"/>
      <c r="EK15" s="44"/>
      <c r="EL15" s="44"/>
      <c r="EM15" s="44"/>
      <c r="EN15" s="44"/>
      <c r="EO15" s="44"/>
      <c r="EP15" s="44"/>
      <c r="EQ15" s="44"/>
      <c r="ER15" s="44"/>
      <c r="ES15" s="44"/>
      <c r="ET15" s="44"/>
      <c r="EU15" s="44"/>
      <c r="EV15" s="44"/>
      <c r="EW15" s="44"/>
      <c r="EX15" s="44"/>
      <c r="EY15" s="44"/>
      <c r="EZ15" s="44"/>
      <c r="FA15" s="44"/>
      <c r="FB15" s="44"/>
      <c r="FC15" s="44"/>
      <c r="FD15" s="44"/>
      <c r="FE15" s="44"/>
      <c r="FF15" s="44"/>
      <c r="FG15" s="44"/>
      <c r="FH15" s="44"/>
      <c r="FI15" s="44"/>
      <c r="FJ15" s="44"/>
      <c r="FK15" s="44"/>
      <c r="FL15" s="44"/>
      <c r="FM15" s="44"/>
      <c r="FN15" s="44"/>
      <c r="FO15" s="44"/>
      <c r="FP15" s="44"/>
      <c r="FQ15" s="44"/>
      <c r="FR15" s="44"/>
      <c r="FS15" s="44"/>
      <c r="FT15" s="44"/>
      <c r="FU15" s="44"/>
      <c r="FV15" s="44"/>
      <c r="FW15" s="44"/>
      <c r="FX15" s="44"/>
      <c r="FY15" s="44"/>
      <c r="FZ15" s="44"/>
      <c r="GA15" s="44"/>
      <c r="GB15" s="44"/>
      <c r="GC15" s="44"/>
      <c r="GD15" s="44"/>
      <c r="GE15" s="44"/>
      <c r="GF15" s="44"/>
      <c r="GG15" s="44"/>
      <c r="GH15" s="44"/>
      <c r="GI15" s="44"/>
      <c r="GJ15" s="44"/>
      <c r="GK15" s="44"/>
      <c r="GL15" s="44"/>
      <c r="GM15" s="44"/>
      <c r="GN15" s="44"/>
      <c r="GO15" s="44"/>
      <c r="GP15" s="44"/>
      <c r="GQ15" s="44"/>
      <c r="GR15" s="44"/>
      <c r="GS15" s="44"/>
      <c r="GT15" s="44"/>
      <c r="GU15" s="44"/>
      <c r="GV15" s="44"/>
      <c r="GW15" s="44"/>
      <c r="GX15" s="44"/>
      <c r="GY15" s="44"/>
      <c r="GZ15" s="44"/>
      <c r="HA15" s="44"/>
      <c r="HB15" s="44"/>
      <c r="HC15" s="44"/>
      <c r="HD15" s="44"/>
      <c r="HE15" s="44"/>
      <c r="HF15" s="44"/>
      <c r="HG15" s="44"/>
      <c r="HH15" s="44"/>
      <c r="HI15" s="44"/>
      <c r="HJ15" s="44"/>
      <c r="HK15" s="44"/>
      <c r="HL15" s="44"/>
      <c r="HM15" s="44"/>
      <c r="HN15" s="44"/>
      <c r="HO15" s="44"/>
      <c r="HP15" s="44"/>
      <c r="HQ15" s="44"/>
      <c r="HR15" s="46"/>
    </row>
    <row r="16" spans="1:226" x14ac:dyDescent="0.25">
      <c r="A16" s="32">
        <f t="shared" si="52"/>
        <v>12</v>
      </c>
      <c r="B16" s="517"/>
      <c r="C16" s="517"/>
      <c r="D16" s="517"/>
      <c r="E16" s="517"/>
      <c r="F16" s="517"/>
      <c r="G16" s="26"/>
      <c r="H16" s="26"/>
      <c r="I16" s="27" t="str">
        <f t="shared" si="55"/>
        <v/>
      </c>
      <c r="J16" s="33" t="str">
        <f t="shared" si="56"/>
        <v/>
      </c>
      <c r="K16" s="446">
        <f>進捗管理票PSPT_管理項目名_2</f>
        <v>0</v>
      </c>
      <c r="L16" s="29"/>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0"/>
      <c r="BH16" s="30"/>
      <c r="BI16" s="30"/>
      <c r="BJ16" s="30"/>
      <c r="BK16" s="30"/>
      <c r="BL16" s="30"/>
      <c r="BM16" s="30"/>
      <c r="BN16" s="30"/>
      <c r="BO16" s="30"/>
      <c r="BP16" s="30"/>
      <c r="BQ16" s="30"/>
      <c r="BR16" s="30"/>
      <c r="BS16" s="30"/>
      <c r="BT16" s="30"/>
      <c r="BU16" s="30"/>
      <c r="BV16" s="30"/>
      <c r="BW16" s="30"/>
      <c r="BX16" s="30"/>
      <c r="BY16" s="30"/>
      <c r="BZ16" s="30"/>
      <c r="CA16" s="30"/>
      <c r="CB16" s="30"/>
      <c r="CC16" s="30"/>
      <c r="CD16" s="30"/>
      <c r="CE16" s="30"/>
      <c r="CF16" s="30"/>
      <c r="CG16" s="30"/>
      <c r="CH16" s="30"/>
      <c r="CI16" s="30"/>
      <c r="CJ16" s="30"/>
      <c r="CK16" s="30"/>
      <c r="CL16" s="30"/>
      <c r="CM16" s="30"/>
      <c r="CN16" s="30"/>
      <c r="CO16" s="30"/>
      <c r="CP16" s="30"/>
      <c r="CQ16" s="30"/>
      <c r="CR16" s="30"/>
      <c r="CS16" s="30"/>
      <c r="CT16" s="30"/>
      <c r="CU16" s="30"/>
      <c r="CV16" s="30"/>
      <c r="CW16" s="30"/>
      <c r="CX16" s="30"/>
      <c r="CY16" s="30"/>
      <c r="CZ16" s="30"/>
      <c r="DA16" s="30"/>
      <c r="DB16" s="30"/>
      <c r="DC16" s="30"/>
      <c r="DD16" s="30"/>
      <c r="DE16" s="30"/>
      <c r="DF16" s="30"/>
      <c r="DG16" s="30"/>
      <c r="DH16" s="30"/>
      <c r="DI16" s="30"/>
      <c r="DJ16" s="30"/>
      <c r="DK16" s="30"/>
      <c r="DL16" s="30"/>
      <c r="DM16" s="30"/>
      <c r="DN16" s="30"/>
      <c r="DO16" s="30"/>
      <c r="DP16" s="30"/>
      <c r="DQ16" s="30"/>
      <c r="DR16" s="30"/>
      <c r="DS16" s="30"/>
      <c r="DT16" s="30"/>
      <c r="DU16" s="30"/>
      <c r="DV16" s="30"/>
      <c r="DW16" s="30"/>
      <c r="DX16" s="30"/>
      <c r="DY16" s="30"/>
      <c r="DZ16" s="30"/>
      <c r="EA16" s="30"/>
      <c r="EB16" s="30"/>
      <c r="EC16" s="30"/>
      <c r="ED16" s="30"/>
      <c r="EE16" s="30"/>
      <c r="EF16" s="30"/>
      <c r="EG16" s="30"/>
      <c r="EH16" s="30"/>
      <c r="EI16" s="30"/>
      <c r="EJ16" s="30"/>
      <c r="EK16" s="30"/>
      <c r="EL16" s="30"/>
      <c r="EM16" s="30"/>
      <c r="EN16" s="30"/>
      <c r="EO16" s="30"/>
      <c r="EP16" s="30"/>
      <c r="EQ16" s="30"/>
      <c r="ER16" s="30"/>
      <c r="ES16" s="30"/>
      <c r="ET16" s="30"/>
      <c r="EU16" s="30"/>
      <c r="EV16" s="30"/>
      <c r="EW16" s="30"/>
      <c r="EX16" s="30"/>
      <c r="EY16" s="30"/>
      <c r="EZ16" s="30"/>
      <c r="FA16" s="30"/>
      <c r="FB16" s="30"/>
      <c r="FC16" s="30"/>
      <c r="FD16" s="30"/>
      <c r="FE16" s="30"/>
      <c r="FF16" s="30"/>
      <c r="FG16" s="30"/>
      <c r="FH16" s="30"/>
      <c r="FI16" s="30"/>
      <c r="FJ16" s="30"/>
      <c r="FK16" s="30"/>
      <c r="FL16" s="30"/>
      <c r="FM16" s="30"/>
      <c r="FN16" s="30"/>
      <c r="FO16" s="30"/>
      <c r="FP16" s="30"/>
      <c r="FQ16" s="30"/>
      <c r="FR16" s="30"/>
      <c r="FS16" s="30"/>
      <c r="FT16" s="30"/>
      <c r="FU16" s="30"/>
      <c r="FV16" s="30"/>
      <c r="FW16" s="30"/>
      <c r="FX16" s="30"/>
      <c r="FY16" s="30"/>
      <c r="FZ16" s="30"/>
      <c r="GA16" s="30"/>
      <c r="GB16" s="30"/>
      <c r="GC16" s="30"/>
      <c r="GD16" s="30"/>
      <c r="GE16" s="30"/>
      <c r="GF16" s="30"/>
      <c r="GG16" s="30"/>
      <c r="GH16" s="30"/>
      <c r="GI16" s="30"/>
      <c r="GJ16" s="30"/>
      <c r="GK16" s="30"/>
      <c r="GL16" s="30"/>
      <c r="GM16" s="30"/>
      <c r="GN16" s="30"/>
      <c r="GO16" s="30"/>
      <c r="GP16" s="30"/>
      <c r="GQ16" s="30"/>
      <c r="GR16" s="30"/>
      <c r="GS16" s="30"/>
      <c r="GT16" s="30"/>
      <c r="GU16" s="30"/>
      <c r="GV16" s="30"/>
      <c r="GW16" s="30"/>
      <c r="GX16" s="30"/>
      <c r="GY16" s="30"/>
      <c r="GZ16" s="30"/>
      <c r="HA16" s="30"/>
      <c r="HB16" s="30"/>
      <c r="HC16" s="30"/>
      <c r="HD16" s="30"/>
      <c r="HE16" s="30"/>
      <c r="HF16" s="30"/>
      <c r="HG16" s="30"/>
      <c r="HH16" s="30"/>
      <c r="HI16" s="30"/>
      <c r="HJ16" s="30"/>
      <c r="HK16" s="30"/>
      <c r="HL16" s="30"/>
      <c r="HM16" s="30"/>
      <c r="HN16" s="30"/>
      <c r="HO16" s="30"/>
      <c r="HP16" s="30"/>
      <c r="HQ16" s="30"/>
      <c r="HR16" s="31"/>
    </row>
    <row r="17" spans="1:226" x14ac:dyDescent="0.25">
      <c r="A17" s="32">
        <f t="shared" si="52"/>
        <v>13</v>
      </c>
      <c r="B17" s="517"/>
      <c r="C17" s="517"/>
      <c r="D17" s="517"/>
      <c r="E17" s="517"/>
      <c r="F17" s="517"/>
      <c r="G17" s="26"/>
      <c r="H17" s="26"/>
      <c r="I17" s="27" t="str">
        <f t="shared" si="55"/>
        <v/>
      </c>
      <c r="J17" s="33" t="str">
        <f t="shared" si="56"/>
        <v/>
      </c>
      <c r="K17" s="447" t="str">
        <f>進捗管理票PSPT_管理項目名_3</f>
        <v>①ＣＶ</v>
      </c>
      <c r="L17" s="29"/>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0"/>
      <c r="BH17" s="30"/>
      <c r="BI17" s="30"/>
      <c r="BJ17" s="30"/>
      <c r="BK17" s="30"/>
      <c r="BL17" s="30"/>
      <c r="BM17" s="30"/>
      <c r="BN17" s="30"/>
      <c r="BO17" s="30"/>
      <c r="BP17" s="30"/>
      <c r="BQ17" s="30"/>
      <c r="BR17" s="30"/>
      <c r="BS17" s="30"/>
      <c r="BT17" s="30"/>
      <c r="BU17" s="30"/>
      <c r="BV17" s="30"/>
      <c r="BW17" s="30"/>
      <c r="BX17" s="30"/>
      <c r="BY17" s="30"/>
      <c r="BZ17" s="30"/>
      <c r="CA17" s="30"/>
      <c r="CB17" s="30"/>
      <c r="CC17" s="30"/>
      <c r="CD17" s="30"/>
      <c r="CE17" s="30"/>
      <c r="CF17" s="30"/>
      <c r="CG17" s="30"/>
      <c r="CH17" s="30"/>
      <c r="CI17" s="30"/>
      <c r="CJ17" s="30"/>
      <c r="CK17" s="30"/>
      <c r="CL17" s="30"/>
      <c r="CM17" s="30"/>
      <c r="CN17" s="30"/>
      <c r="CO17" s="30"/>
      <c r="CP17" s="30"/>
      <c r="CQ17" s="30"/>
      <c r="CR17" s="30"/>
      <c r="CS17" s="30"/>
      <c r="CT17" s="30"/>
      <c r="CU17" s="30"/>
      <c r="CV17" s="30"/>
      <c r="CW17" s="30"/>
      <c r="CX17" s="30"/>
      <c r="CY17" s="30"/>
      <c r="CZ17" s="30"/>
      <c r="DA17" s="30"/>
      <c r="DB17" s="30"/>
      <c r="DC17" s="30"/>
      <c r="DD17" s="30"/>
      <c r="DE17" s="30"/>
      <c r="DF17" s="30"/>
      <c r="DG17" s="30"/>
      <c r="DH17" s="30"/>
      <c r="DI17" s="30"/>
      <c r="DJ17" s="30"/>
      <c r="DK17" s="30"/>
      <c r="DL17" s="30"/>
      <c r="DM17" s="30"/>
      <c r="DN17" s="30"/>
      <c r="DO17" s="30"/>
      <c r="DP17" s="30"/>
      <c r="DQ17" s="30"/>
      <c r="DR17" s="30"/>
      <c r="DS17" s="30"/>
      <c r="DT17" s="30"/>
      <c r="DU17" s="30"/>
      <c r="DV17" s="30"/>
      <c r="DW17" s="30"/>
      <c r="DX17" s="30"/>
      <c r="DY17" s="30"/>
      <c r="DZ17" s="30"/>
      <c r="EA17" s="30"/>
      <c r="EB17" s="30"/>
      <c r="EC17" s="30"/>
      <c r="ED17" s="30"/>
      <c r="EE17" s="30"/>
      <c r="EF17" s="30"/>
      <c r="EG17" s="30"/>
      <c r="EH17" s="30"/>
      <c r="EI17" s="30"/>
      <c r="EJ17" s="30"/>
      <c r="EK17" s="30"/>
      <c r="EL17" s="30"/>
      <c r="EM17" s="30"/>
      <c r="EN17" s="30"/>
      <c r="EO17" s="30"/>
      <c r="EP17" s="30"/>
      <c r="EQ17" s="30"/>
      <c r="ER17" s="30"/>
      <c r="ES17" s="30"/>
      <c r="ET17" s="30"/>
      <c r="EU17" s="30"/>
      <c r="EV17" s="30"/>
      <c r="EW17" s="30"/>
      <c r="EX17" s="30"/>
      <c r="EY17" s="30"/>
      <c r="EZ17" s="30"/>
      <c r="FA17" s="30"/>
      <c r="FB17" s="30"/>
      <c r="FC17" s="30"/>
      <c r="FD17" s="30"/>
      <c r="FE17" s="30"/>
      <c r="FF17" s="30"/>
      <c r="FG17" s="30"/>
      <c r="FH17" s="30"/>
      <c r="FI17" s="30"/>
      <c r="FJ17" s="30"/>
      <c r="FK17" s="30"/>
      <c r="FL17" s="30"/>
      <c r="FM17" s="30"/>
      <c r="FN17" s="30"/>
      <c r="FO17" s="30"/>
      <c r="FP17" s="30"/>
      <c r="FQ17" s="30"/>
      <c r="FR17" s="30"/>
      <c r="FS17" s="30"/>
      <c r="FT17" s="30"/>
      <c r="FU17" s="30"/>
      <c r="FV17" s="30"/>
      <c r="FW17" s="30"/>
      <c r="FX17" s="30"/>
      <c r="FY17" s="30"/>
      <c r="FZ17" s="30"/>
      <c r="GA17" s="30"/>
      <c r="GB17" s="30"/>
      <c r="GC17" s="30"/>
      <c r="GD17" s="30"/>
      <c r="GE17" s="30"/>
      <c r="GF17" s="30"/>
      <c r="GG17" s="30"/>
      <c r="GH17" s="30"/>
      <c r="GI17" s="30"/>
      <c r="GJ17" s="30"/>
      <c r="GK17" s="30"/>
      <c r="GL17" s="30"/>
      <c r="GM17" s="30"/>
      <c r="GN17" s="30"/>
      <c r="GO17" s="30"/>
      <c r="GP17" s="30"/>
      <c r="GQ17" s="30"/>
      <c r="GR17" s="30"/>
      <c r="GS17" s="30"/>
      <c r="GT17" s="30"/>
      <c r="GU17" s="30"/>
      <c r="GV17" s="30"/>
      <c r="GW17" s="30"/>
      <c r="GX17" s="30"/>
      <c r="GY17" s="30"/>
      <c r="GZ17" s="30"/>
      <c r="HA17" s="30"/>
      <c r="HB17" s="30"/>
      <c r="HC17" s="30"/>
      <c r="HD17" s="30"/>
      <c r="HE17" s="30"/>
      <c r="HF17" s="30"/>
      <c r="HG17" s="30"/>
      <c r="HH17" s="30"/>
      <c r="HI17" s="30"/>
      <c r="HJ17" s="30"/>
      <c r="HK17" s="30"/>
      <c r="HL17" s="30"/>
      <c r="HM17" s="30"/>
      <c r="HN17" s="30"/>
      <c r="HO17" s="30"/>
      <c r="HP17" s="30"/>
      <c r="HQ17" s="30"/>
      <c r="HR17" s="31"/>
    </row>
    <row r="18" spans="1:226" x14ac:dyDescent="0.25">
      <c r="A18" s="34">
        <f t="shared" si="52"/>
        <v>14</v>
      </c>
      <c r="B18" s="517"/>
      <c r="C18" s="517"/>
      <c r="D18" s="517"/>
      <c r="E18" s="517"/>
      <c r="F18" s="517"/>
      <c r="G18" s="26"/>
      <c r="H18" s="26"/>
      <c r="I18" s="36" t="str">
        <f t="shared" si="55"/>
        <v/>
      </c>
      <c r="J18" s="28" t="str">
        <f t="shared" si="56"/>
        <v/>
      </c>
      <c r="K18" s="448" t="str">
        <f>進捗管理票PSPT_管理項目名_4</f>
        <v>②ＣＶＴ</v>
      </c>
      <c r="L18" s="37"/>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c r="CE18" s="38"/>
      <c r="CF18" s="38"/>
      <c r="CG18" s="38"/>
      <c r="CH18" s="38"/>
      <c r="CI18" s="38"/>
      <c r="CJ18" s="38"/>
      <c r="CK18" s="38"/>
      <c r="CL18" s="38"/>
      <c r="CM18" s="38"/>
      <c r="CN18" s="38"/>
      <c r="CO18" s="38"/>
      <c r="CP18" s="38"/>
      <c r="CQ18" s="38"/>
      <c r="CR18" s="38"/>
      <c r="CS18" s="38"/>
      <c r="CT18" s="38"/>
      <c r="CU18" s="38"/>
      <c r="CV18" s="38"/>
      <c r="CW18" s="38"/>
      <c r="CX18" s="38"/>
      <c r="CY18" s="38"/>
      <c r="CZ18" s="38"/>
      <c r="DA18" s="38"/>
      <c r="DB18" s="38"/>
      <c r="DC18" s="38"/>
      <c r="DD18" s="38"/>
      <c r="DE18" s="38"/>
      <c r="DF18" s="38"/>
      <c r="DG18" s="38"/>
      <c r="DH18" s="38"/>
      <c r="DI18" s="38"/>
      <c r="DJ18" s="38"/>
      <c r="DK18" s="38"/>
      <c r="DL18" s="38"/>
      <c r="DM18" s="38"/>
      <c r="DN18" s="38"/>
      <c r="DO18" s="38"/>
      <c r="DP18" s="38"/>
      <c r="DQ18" s="38"/>
      <c r="DR18" s="38"/>
      <c r="DS18" s="38"/>
      <c r="DT18" s="38"/>
      <c r="DU18" s="38"/>
      <c r="DV18" s="38"/>
      <c r="DW18" s="38"/>
      <c r="DX18" s="38"/>
      <c r="DY18" s="38"/>
      <c r="DZ18" s="38"/>
      <c r="EA18" s="38"/>
      <c r="EB18" s="38"/>
      <c r="EC18" s="38"/>
      <c r="ED18" s="38"/>
      <c r="EE18" s="38"/>
      <c r="EF18" s="38"/>
      <c r="EG18" s="38"/>
      <c r="EH18" s="38"/>
      <c r="EI18" s="38"/>
      <c r="EJ18" s="38"/>
      <c r="EK18" s="38"/>
      <c r="EL18" s="38"/>
      <c r="EM18" s="38"/>
      <c r="EN18" s="38"/>
      <c r="EO18" s="38"/>
      <c r="EP18" s="38"/>
      <c r="EQ18" s="38"/>
      <c r="ER18" s="38"/>
      <c r="ES18" s="38"/>
      <c r="ET18" s="38"/>
      <c r="EU18" s="38"/>
      <c r="EV18" s="38"/>
      <c r="EW18" s="38"/>
      <c r="EX18" s="38"/>
      <c r="EY18" s="38"/>
      <c r="EZ18" s="38"/>
      <c r="FA18" s="38"/>
      <c r="FB18" s="38"/>
      <c r="FC18" s="38"/>
      <c r="FD18" s="38"/>
      <c r="FE18" s="38"/>
      <c r="FF18" s="38"/>
      <c r="FG18" s="38"/>
      <c r="FH18" s="38"/>
      <c r="FI18" s="38"/>
      <c r="FJ18" s="38"/>
      <c r="FK18" s="38"/>
      <c r="FL18" s="38"/>
      <c r="FM18" s="38"/>
      <c r="FN18" s="38"/>
      <c r="FO18" s="38"/>
      <c r="FP18" s="38"/>
      <c r="FQ18" s="38"/>
      <c r="FR18" s="38"/>
      <c r="FS18" s="38"/>
      <c r="FT18" s="38"/>
      <c r="FU18" s="38"/>
      <c r="FV18" s="38"/>
      <c r="FW18" s="38"/>
      <c r="FX18" s="38"/>
      <c r="FY18" s="38"/>
      <c r="FZ18" s="38"/>
      <c r="GA18" s="38"/>
      <c r="GB18" s="38"/>
      <c r="GC18" s="38"/>
      <c r="GD18" s="38"/>
      <c r="GE18" s="38"/>
      <c r="GF18" s="38"/>
      <c r="GG18" s="38"/>
      <c r="GH18" s="38"/>
      <c r="GI18" s="38"/>
      <c r="GJ18" s="38"/>
      <c r="GK18" s="38"/>
      <c r="GL18" s="38"/>
      <c r="GM18" s="38"/>
      <c r="GN18" s="38"/>
      <c r="GO18" s="38"/>
      <c r="GP18" s="38"/>
      <c r="GQ18" s="38"/>
      <c r="GR18" s="38"/>
      <c r="GS18" s="38"/>
      <c r="GT18" s="38"/>
      <c r="GU18" s="38"/>
      <c r="GV18" s="38"/>
      <c r="GW18" s="38"/>
      <c r="GX18" s="38"/>
      <c r="GY18" s="38"/>
      <c r="GZ18" s="38"/>
      <c r="HA18" s="38"/>
      <c r="HB18" s="38"/>
      <c r="HC18" s="38"/>
      <c r="HD18" s="38"/>
      <c r="HE18" s="38"/>
      <c r="HF18" s="38"/>
      <c r="HG18" s="38"/>
      <c r="HH18" s="38"/>
      <c r="HI18" s="38"/>
      <c r="HJ18" s="30"/>
      <c r="HK18" s="30"/>
      <c r="HL18" s="38"/>
      <c r="HM18" s="38"/>
      <c r="HN18" s="30"/>
      <c r="HO18" s="30"/>
      <c r="HP18" s="30"/>
      <c r="HQ18" s="30"/>
      <c r="HR18" s="30"/>
    </row>
    <row r="19" spans="1:226" s="315" customFormat="1" x14ac:dyDescent="0.25">
      <c r="A19" s="34">
        <f t="shared" si="52"/>
        <v>15</v>
      </c>
      <c r="B19" s="517"/>
      <c r="C19" s="517"/>
      <c r="D19" s="517"/>
      <c r="E19" s="517"/>
      <c r="F19" s="517"/>
      <c r="G19" s="35"/>
      <c r="H19" s="391"/>
      <c r="I19" s="36" t="str">
        <f t="shared" si="55"/>
        <v/>
      </c>
      <c r="J19" s="28" t="str">
        <f t="shared" si="56"/>
        <v/>
      </c>
      <c r="K19" s="448" t="str">
        <f>進捗管理票PSPT_管理項目名_5</f>
        <v>③受入</v>
      </c>
      <c r="L19" s="37"/>
      <c r="M19" s="38"/>
      <c r="N19" s="38"/>
      <c r="O19" s="38"/>
      <c r="P19" s="38"/>
      <c r="Q19" s="38"/>
      <c r="R19" s="38"/>
      <c r="S19" s="38"/>
      <c r="T19" s="38"/>
      <c r="U19" s="38"/>
      <c r="V19" s="38"/>
      <c r="W19" s="38"/>
      <c r="X19" s="30"/>
      <c r="Y19" s="38"/>
      <c r="Z19" s="38"/>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c r="CE19" s="38"/>
      <c r="CF19" s="38"/>
      <c r="CG19" s="38"/>
      <c r="CH19" s="38"/>
      <c r="CI19" s="38"/>
      <c r="CJ19" s="38"/>
      <c r="CK19" s="38"/>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c r="DM19" s="38"/>
      <c r="DN19" s="38"/>
      <c r="DO19" s="38"/>
      <c r="DP19" s="38"/>
      <c r="DQ19" s="38"/>
      <c r="DR19" s="38"/>
      <c r="DS19" s="38"/>
      <c r="DT19" s="38"/>
      <c r="DU19" s="38"/>
      <c r="DV19" s="38"/>
      <c r="DW19" s="38"/>
      <c r="DX19" s="38"/>
      <c r="DY19" s="38"/>
      <c r="DZ19" s="38"/>
      <c r="EA19" s="38"/>
      <c r="EB19" s="38"/>
      <c r="EC19" s="38"/>
      <c r="ED19" s="38"/>
      <c r="EE19" s="38"/>
      <c r="EF19" s="38"/>
      <c r="EG19" s="38"/>
      <c r="EH19" s="38"/>
      <c r="EI19" s="38"/>
      <c r="EJ19" s="38"/>
      <c r="EK19" s="38"/>
      <c r="EL19" s="38"/>
      <c r="EM19" s="38"/>
      <c r="EN19" s="38"/>
      <c r="EO19" s="38"/>
      <c r="EP19" s="38"/>
      <c r="EQ19" s="38"/>
      <c r="ER19" s="38"/>
      <c r="ES19" s="38"/>
      <c r="ET19" s="38"/>
      <c r="EU19" s="38"/>
      <c r="EV19" s="38"/>
      <c r="EW19" s="38"/>
      <c r="EX19" s="38"/>
      <c r="EY19" s="38"/>
      <c r="EZ19" s="38"/>
      <c r="FA19" s="38"/>
      <c r="FB19" s="38"/>
      <c r="FC19" s="38"/>
      <c r="FD19" s="38"/>
      <c r="FE19" s="38"/>
      <c r="FF19" s="38"/>
      <c r="FG19" s="38"/>
      <c r="FH19" s="38"/>
      <c r="FI19" s="38"/>
      <c r="FJ19" s="38"/>
      <c r="FK19" s="38"/>
      <c r="FL19" s="38"/>
      <c r="FM19" s="38"/>
      <c r="FN19" s="38"/>
      <c r="FO19" s="38"/>
      <c r="FP19" s="38"/>
      <c r="FQ19" s="38"/>
      <c r="FR19" s="38"/>
      <c r="FS19" s="38"/>
      <c r="FT19" s="38"/>
      <c r="FU19" s="38"/>
      <c r="FV19" s="38"/>
      <c r="FW19" s="38"/>
      <c r="FX19" s="38"/>
      <c r="FY19" s="38"/>
      <c r="FZ19" s="38"/>
      <c r="GA19" s="38"/>
      <c r="GB19" s="38"/>
      <c r="GC19" s="38"/>
      <c r="GD19" s="38"/>
      <c r="GE19" s="38"/>
      <c r="GF19" s="38"/>
      <c r="GG19" s="38"/>
      <c r="GH19" s="38"/>
      <c r="GI19" s="38"/>
      <c r="GJ19" s="38"/>
      <c r="GK19" s="38"/>
      <c r="GL19" s="38"/>
      <c r="GM19" s="38"/>
      <c r="GN19" s="38"/>
      <c r="GO19" s="38"/>
      <c r="GP19" s="38"/>
      <c r="GQ19" s="38"/>
      <c r="GR19" s="38"/>
      <c r="GS19" s="38"/>
      <c r="GT19" s="38"/>
      <c r="GU19" s="38"/>
      <c r="GV19" s="38"/>
      <c r="GW19" s="38"/>
      <c r="GX19" s="38"/>
      <c r="GY19" s="38"/>
      <c r="GZ19" s="38"/>
      <c r="HA19" s="38"/>
      <c r="HB19" s="38"/>
      <c r="HC19" s="38"/>
      <c r="HD19" s="38"/>
      <c r="HE19" s="38"/>
      <c r="HF19" s="38"/>
      <c r="HG19" s="38"/>
      <c r="HH19" s="38"/>
      <c r="HI19" s="38"/>
      <c r="HJ19" s="38"/>
      <c r="HK19" s="38"/>
      <c r="HL19" s="38"/>
      <c r="HM19" s="38"/>
      <c r="HN19" s="38"/>
      <c r="HO19" s="38"/>
      <c r="HP19" s="38"/>
      <c r="HQ19" s="38"/>
      <c r="HR19" s="39"/>
    </row>
    <row r="20" spans="1:226" ht="14.25" customHeight="1" x14ac:dyDescent="0.25">
      <c r="A20" s="25">
        <f t="shared" si="52"/>
        <v>16</v>
      </c>
      <c r="B20" s="516"/>
      <c r="C20" s="516"/>
      <c r="D20" s="516"/>
      <c r="E20" s="516"/>
      <c r="F20" s="518"/>
      <c r="G20" s="40"/>
      <c r="H20" s="40"/>
      <c r="I20" s="41" t="str">
        <f t="shared" si="50"/>
        <v/>
      </c>
      <c r="J20" s="42" t="str">
        <f t="shared" si="51"/>
        <v/>
      </c>
      <c r="K20" s="445">
        <f>進捗管理票PSPT_管理項目名_1</f>
        <v>0</v>
      </c>
      <c r="L20" s="43"/>
      <c r="M20" s="44"/>
      <c r="N20" s="44"/>
      <c r="O20" s="44"/>
      <c r="P20" s="44"/>
      <c r="Q20" s="44"/>
      <c r="R20" s="44"/>
      <c r="S20" s="44"/>
      <c r="T20" s="44"/>
      <c r="U20" s="44"/>
      <c r="V20" s="44"/>
      <c r="W20" s="45"/>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4"/>
      <c r="CK20" s="44"/>
      <c r="CL20" s="44"/>
      <c r="CM20" s="44"/>
      <c r="CN20" s="44"/>
      <c r="CO20" s="44"/>
      <c r="CP20" s="44"/>
      <c r="CQ20" s="44"/>
      <c r="CR20" s="44"/>
      <c r="CS20" s="44"/>
      <c r="CT20" s="44"/>
      <c r="CU20" s="44"/>
      <c r="CV20" s="44"/>
      <c r="CW20" s="44"/>
      <c r="CX20" s="44"/>
      <c r="CY20" s="44"/>
      <c r="CZ20" s="44"/>
      <c r="DA20" s="44"/>
      <c r="DB20" s="44"/>
      <c r="DC20" s="44"/>
      <c r="DD20" s="44"/>
      <c r="DE20" s="44"/>
      <c r="DF20" s="44"/>
      <c r="DG20" s="44"/>
      <c r="DH20" s="44"/>
      <c r="DI20" s="44"/>
      <c r="DJ20" s="44"/>
      <c r="DK20" s="44"/>
      <c r="DL20" s="44"/>
      <c r="DM20" s="44"/>
      <c r="DN20" s="44"/>
      <c r="DO20" s="44"/>
      <c r="DP20" s="44"/>
      <c r="DQ20" s="44"/>
      <c r="DR20" s="44"/>
      <c r="DS20" s="44"/>
      <c r="DT20" s="44"/>
      <c r="DU20" s="44"/>
      <c r="DV20" s="44"/>
      <c r="DW20" s="44"/>
      <c r="DX20" s="44"/>
      <c r="DY20" s="44"/>
      <c r="DZ20" s="44"/>
      <c r="EA20" s="44"/>
      <c r="EB20" s="44"/>
      <c r="EC20" s="44"/>
      <c r="ED20" s="44"/>
      <c r="EE20" s="44"/>
      <c r="EF20" s="44"/>
      <c r="EG20" s="44"/>
      <c r="EH20" s="44"/>
      <c r="EI20" s="44"/>
      <c r="EJ20" s="44"/>
      <c r="EK20" s="44"/>
      <c r="EL20" s="44"/>
      <c r="EM20" s="44"/>
      <c r="EN20" s="44"/>
      <c r="EO20" s="44"/>
      <c r="EP20" s="44"/>
      <c r="EQ20" s="44"/>
      <c r="ER20" s="44"/>
      <c r="ES20" s="44"/>
      <c r="ET20" s="44"/>
      <c r="EU20" s="44"/>
      <c r="EV20" s="44"/>
      <c r="EW20" s="44"/>
      <c r="EX20" s="44"/>
      <c r="EY20" s="44"/>
      <c r="EZ20" s="44"/>
      <c r="FA20" s="44"/>
      <c r="FB20" s="44"/>
      <c r="FC20" s="44"/>
      <c r="FD20" s="44"/>
      <c r="FE20" s="44"/>
      <c r="FF20" s="44"/>
      <c r="FG20" s="44"/>
      <c r="FH20" s="44"/>
      <c r="FI20" s="44"/>
      <c r="FJ20" s="44"/>
      <c r="FK20" s="44"/>
      <c r="FL20" s="44"/>
      <c r="FM20" s="44"/>
      <c r="FN20" s="44"/>
      <c r="FO20" s="44"/>
      <c r="FP20" s="44"/>
      <c r="FQ20" s="44"/>
      <c r="FR20" s="44"/>
      <c r="FS20" s="44"/>
      <c r="FT20" s="44"/>
      <c r="FU20" s="44"/>
      <c r="FV20" s="44"/>
      <c r="FW20" s="44"/>
      <c r="FX20" s="44"/>
      <c r="FY20" s="44"/>
      <c r="FZ20" s="44"/>
      <c r="GA20" s="44"/>
      <c r="GB20" s="44"/>
      <c r="GC20" s="44"/>
      <c r="GD20" s="44"/>
      <c r="GE20" s="44"/>
      <c r="GF20" s="44"/>
      <c r="GG20" s="44"/>
      <c r="GH20" s="44"/>
      <c r="GI20" s="44"/>
      <c r="GJ20" s="44"/>
      <c r="GK20" s="44"/>
      <c r="GL20" s="44"/>
      <c r="GM20" s="44"/>
      <c r="GN20" s="44"/>
      <c r="GO20" s="44"/>
      <c r="GP20" s="44"/>
      <c r="GQ20" s="44"/>
      <c r="GR20" s="44"/>
      <c r="GS20" s="44"/>
      <c r="GT20" s="44"/>
      <c r="GU20" s="44"/>
      <c r="GV20" s="44"/>
      <c r="GW20" s="44"/>
      <c r="GX20" s="44"/>
      <c r="GY20" s="44"/>
      <c r="GZ20" s="44"/>
      <c r="HA20" s="44"/>
      <c r="HB20" s="44"/>
      <c r="HC20" s="44"/>
      <c r="HD20" s="44"/>
      <c r="HE20" s="44"/>
      <c r="HF20" s="44"/>
      <c r="HG20" s="44"/>
      <c r="HH20" s="44"/>
      <c r="HI20" s="44"/>
      <c r="HJ20" s="44"/>
      <c r="HK20" s="44"/>
      <c r="HL20" s="44"/>
      <c r="HM20" s="44"/>
      <c r="HN20" s="44"/>
      <c r="HO20" s="44"/>
      <c r="HP20" s="44"/>
      <c r="HQ20" s="44"/>
      <c r="HR20" s="46"/>
    </row>
    <row r="21" spans="1:226" x14ac:dyDescent="0.25">
      <c r="A21" s="32">
        <f t="shared" si="52"/>
        <v>17</v>
      </c>
      <c r="B21" s="517"/>
      <c r="C21" s="517"/>
      <c r="D21" s="517"/>
      <c r="E21" s="517"/>
      <c r="F21" s="517"/>
      <c r="G21" s="26"/>
      <c r="H21" s="26"/>
      <c r="I21" s="27" t="str">
        <f t="shared" si="50"/>
        <v/>
      </c>
      <c r="J21" s="33" t="str">
        <f t="shared" si="51"/>
        <v/>
      </c>
      <c r="K21" s="446">
        <f>進捗管理票PSPT_管理項目名_2</f>
        <v>0</v>
      </c>
      <c r="L21" s="29"/>
      <c r="M21" s="30"/>
      <c r="N21" s="30"/>
      <c r="O21" s="30"/>
      <c r="P21" s="30"/>
      <c r="Q21" s="30"/>
      <c r="R21" s="30"/>
      <c r="S21" s="30"/>
      <c r="T21" s="30"/>
      <c r="U21" s="30"/>
      <c r="V21" s="30"/>
      <c r="W21" s="47"/>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0"/>
      <c r="BH21" s="30"/>
      <c r="BI21" s="30"/>
      <c r="BJ21" s="30"/>
      <c r="BK21" s="30"/>
      <c r="BL21" s="30"/>
      <c r="BM21" s="30"/>
      <c r="BN21" s="30"/>
      <c r="BO21" s="30"/>
      <c r="BP21" s="30"/>
      <c r="BQ21" s="30"/>
      <c r="BR21" s="30"/>
      <c r="BS21" s="30"/>
      <c r="BT21" s="30"/>
      <c r="BU21" s="30"/>
      <c r="BV21" s="30"/>
      <c r="BW21" s="30"/>
      <c r="BX21" s="30"/>
      <c r="BY21" s="30"/>
      <c r="BZ21" s="30"/>
      <c r="CA21" s="30"/>
      <c r="CB21" s="30"/>
      <c r="CC21" s="30"/>
      <c r="CD21" s="30"/>
      <c r="CE21" s="30"/>
      <c r="CF21" s="30"/>
      <c r="CG21" s="30"/>
      <c r="CH21" s="30"/>
      <c r="CI21" s="30"/>
      <c r="CJ21" s="30"/>
      <c r="CK21" s="30"/>
      <c r="CL21" s="30"/>
      <c r="CM21" s="30"/>
      <c r="CN21" s="30"/>
      <c r="CO21" s="30"/>
      <c r="CP21" s="30"/>
      <c r="CQ21" s="30"/>
      <c r="CR21" s="30"/>
      <c r="CS21" s="30"/>
      <c r="CT21" s="30"/>
      <c r="CU21" s="30"/>
      <c r="CV21" s="30"/>
      <c r="CW21" s="30"/>
      <c r="CX21" s="30"/>
      <c r="CY21" s="30"/>
      <c r="CZ21" s="30"/>
      <c r="DA21" s="30"/>
      <c r="DB21" s="30"/>
      <c r="DC21" s="30"/>
      <c r="DD21" s="30"/>
      <c r="DE21" s="30"/>
      <c r="DF21" s="30"/>
      <c r="DG21" s="30"/>
      <c r="DH21" s="30"/>
      <c r="DI21" s="30"/>
      <c r="DJ21" s="30"/>
      <c r="DK21" s="30"/>
      <c r="DL21" s="30"/>
      <c r="DM21" s="30"/>
      <c r="DN21" s="30"/>
      <c r="DO21" s="30"/>
      <c r="DP21" s="30"/>
      <c r="DQ21" s="30"/>
      <c r="DR21" s="30"/>
      <c r="DS21" s="30"/>
      <c r="DT21" s="30"/>
      <c r="DU21" s="30"/>
      <c r="DV21" s="30"/>
      <c r="DW21" s="30"/>
      <c r="DX21" s="30"/>
      <c r="DY21" s="30"/>
      <c r="DZ21" s="30"/>
      <c r="EA21" s="30"/>
      <c r="EB21" s="30"/>
      <c r="EC21" s="30"/>
      <c r="ED21" s="30"/>
      <c r="EE21" s="30"/>
      <c r="EF21" s="30"/>
      <c r="EG21" s="30"/>
      <c r="EH21" s="30"/>
      <c r="EI21" s="30"/>
      <c r="EJ21" s="30"/>
      <c r="EK21" s="30"/>
      <c r="EL21" s="30"/>
      <c r="EM21" s="30"/>
      <c r="EN21" s="30"/>
      <c r="EO21" s="30"/>
      <c r="EP21" s="30"/>
      <c r="EQ21" s="30"/>
      <c r="ER21" s="30"/>
      <c r="ES21" s="30"/>
      <c r="ET21" s="30"/>
      <c r="EU21" s="30"/>
      <c r="EV21" s="30"/>
      <c r="EW21" s="30"/>
      <c r="EX21" s="30"/>
      <c r="EY21" s="30"/>
      <c r="EZ21" s="30"/>
      <c r="FA21" s="30"/>
      <c r="FB21" s="30"/>
      <c r="FC21" s="30"/>
      <c r="FD21" s="30"/>
      <c r="FE21" s="30"/>
      <c r="FF21" s="30"/>
      <c r="FG21" s="30"/>
      <c r="FH21" s="30"/>
      <c r="FI21" s="30"/>
      <c r="FJ21" s="30"/>
      <c r="FK21" s="30"/>
      <c r="FL21" s="30"/>
      <c r="FM21" s="30"/>
      <c r="FN21" s="30"/>
      <c r="FO21" s="30"/>
      <c r="FP21" s="30"/>
      <c r="FQ21" s="30"/>
      <c r="FR21" s="30"/>
      <c r="FS21" s="30"/>
      <c r="FT21" s="30"/>
      <c r="FU21" s="30"/>
      <c r="FV21" s="30"/>
      <c r="FW21" s="30"/>
      <c r="FX21" s="30"/>
      <c r="FY21" s="30"/>
      <c r="FZ21" s="30"/>
      <c r="GA21" s="30"/>
      <c r="GB21" s="30"/>
      <c r="GC21" s="30"/>
      <c r="GD21" s="30"/>
      <c r="GE21" s="30"/>
      <c r="GF21" s="30"/>
      <c r="GG21" s="30"/>
      <c r="GH21" s="30"/>
      <c r="GI21" s="30"/>
      <c r="GJ21" s="30"/>
      <c r="GK21" s="30"/>
      <c r="GL21" s="30"/>
      <c r="GM21" s="30"/>
      <c r="GN21" s="30"/>
      <c r="GO21" s="30"/>
      <c r="GP21" s="30"/>
      <c r="GQ21" s="30"/>
      <c r="GR21" s="30"/>
      <c r="GS21" s="30"/>
      <c r="GT21" s="30"/>
      <c r="GU21" s="30"/>
      <c r="GV21" s="30"/>
      <c r="GW21" s="30"/>
      <c r="GX21" s="30"/>
      <c r="GY21" s="30"/>
      <c r="GZ21" s="30"/>
      <c r="HA21" s="30"/>
      <c r="HB21" s="30"/>
      <c r="HC21" s="30"/>
      <c r="HD21" s="30"/>
      <c r="HE21" s="30"/>
      <c r="HF21" s="30"/>
      <c r="HG21" s="30"/>
      <c r="HH21" s="30"/>
      <c r="HI21" s="30"/>
      <c r="HJ21" s="30"/>
      <c r="HK21" s="30"/>
      <c r="HL21" s="30"/>
      <c r="HM21" s="30"/>
      <c r="HN21" s="30"/>
      <c r="HO21" s="30"/>
      <c r="HP21" s="30"/>
      <c r="HQ21" s="30"/>
      <c r="HR21" s="31"/>
    </row>
    <row r="22" spans="1:226" x14ac:dyDescent="0.25">
      <c r="A22" s="32">
        <f t="shared" si="52"/>
        <v>18</v>
      </c>
      <c r="B22" s="517"/>
      <c r="C22" s="517"/>
      <c r="D22" s="517"/>
      <c r="E22" s="517"/>
      <c r="F22" s="517"/>
      <c r="G22" s="26"/>
      <c r="H22" s="26"/>
      <c r="I22" s="27" t="str">
        <f t="shared" si="50"/>
        <v/>
      </c>
      <c r="J22" s="33" t="str">
        <f t="shared" si="51"/>
        <v/>
      </c>
      <c r="K22" s="447" t="str">
        <f>進捗管理票PSPT_管理項目名_3</f>
        <v>①ＣＶ</v>
      </c>
      <c r="L22" s="29"/>
      <c r="M22" s="30"/>
      <c r="N22" s="30"/>
      <c r="O22" s="30"/>
      <c r="P22" s="30"/>
      <c r="Q22" s="30"/>
      <c r="R22" s="30"/>
      <c r="S22" s="30"/>
      <c r="T22" s="30"/>
      <c r="U22" s="30"/>
      <c r="V22" s="30"/>
      <c r="W22" s="30"/>
      <c r="X22" s="30"/>
      <c r="Y22" s="30"/>
      <c r="Z22" s="30"/>
      <c r="AA22" s="30"/>
      <c r="AB22" s="30"/>
      <c r="AC22" s="30"/>
      <c r="AD22" s="30"/>
      <c r="AE22" s="30"/>
      <c r="AF22" s="30"/>
      <c r="AG22" s="30"/>
      <c r="AH22" s="30"/>
      <c r="AI22" s="30"/>
      <c r="AJ22" s="30"/>
      <c r="AK22" s="30"/>
      <c r="AL22" s="30"/>
      <c r="AM22" s="30"/>
      <c r="AN22" s="30"/>
      <c r="AO22" s="30"/>
      <c r="AP22" s="30"/>
      <c r="AQ22" s="30"/>
      <c r="AR22" s="30"/>
      <c r="AS22" s="30"/>
      <c r="AT22" s="30"/>
      <c r="AU22" s="30"/>
      <c r="AV22" s="30"/>
      <c r="AW22" s="30"/>
      <c r="AX22" s="30"/>
      <c r="AY22" s="30"/>
      <c r="AZ22" s="30"/>
      <c r="BA22" s="30"/>
      <c r="BB22" s="30"/>
      <c r="BC22" s="30"/>
      <c r="BD22" s="30"/>
      <c r="BE22" s="30"/>
      <c r="BF22" s="30"/>
      <c r="BG22" s="30"/>
      <c r="BH22" s="30"/>
      <c r="BI22" s="30"/>
      <c r="BJ22" s="30"/>
      <c r="BK22" s="30"/>
      <c r="BL22" s="30"/>
      <c r="BM22" s="30"/>
      <c r="BN22" s="30"/>
      <c r="BO22" s="30"/>
      <c r="BP22" s="30"/>
      <c r="BQ22" s="30"/>
      <c r="BR22" s="30"/>
      <c r="BS22" s="30"/>
      <c r="BT22" s="30"/>
      <c r="BU22" s="30"/>
      <c r="BV22" s="30"/>
      <c r="BW22" s="30"/>
      <c r="BX22" s="30"/>
      <c r="BY22" s="30"/>
      <c r="BZ22" s="30"/>
      <c r="CA22" s="30"/>
      <c r="CB22" s="30"/>
      <c r="CC22" s="30"/>
      <c r="CD22" s="30"/>
      <c r="CE22" s="30"/>
      <c r="CF22" s="30"/>
      <c r="CG22" s="30"/>
      <c r="CH22" s="30"/>
      <c r="CI22" s="30"/>
      <c r="CJ22" s="30"/>
      <c r="CK22" s="30"/>
      <c r="CL22" s="30"/>
      <c r="CM22" s="30"/>
      <c r="CN22" s="30"/>
      <c r="CO22" s="30"/>
      <c r="CP22" s="30"/>
      <c r="CQ22" s="30"/>
      <c r="CR22" s="30"/>
      <c r="CS22" s="30"/>
      <c r="CT22" s="30"/>
      <c r="CU22" s="30"/>
      <c r="CV22" s="30"/>
      <c r="CW22" s="30"/>
      <c r="CX22" s="30"/>
      <c r="CY22" s="30"/>
      <c r="CZ22" s="30"/>
      <c r="DA22" s="30"/>
      <c r="DB22" s="30"/>
      <c r="DC22" s="30"/>
      <c r="DD22" s="30"/>
      <c r="DE22" s="30"/>
      <c r="DF22" s="30"/>
      <c r="DG22" s="30"/>
      <c r="DH22" s="30"/>
      <c r="DI22" s="30"/>
      <c r="DJ22" s="30"/>
      <c r="DK22" s="30"/>
      <c r="DL22" s="30"/>
      <c r="DM22" s="30"/>
      <c r="DN22" s="30"/>
      <c r="DO22" s="30"/>
      <c r="DP22" s="30"/>
      <c r="DQ22" s="30"/>
      <c r="DR22" s="30"/>
      <c r="DS22" s="30"/>
      <c r="DT22" s="30"/>
      <c r="DU22" s="30"/>
      <c r="DV22" s="30"/>
      <c r="DW22" s="30"/>
      <c r="DX22" s="30"/>
      <c r="DY22" s="30"/>
      <c r="DZ22" s="30"/>
      <c r="EA22" s="30"/>
      <c r="EB22" s="30"/>
      <c r="EC22" s="30"/>
      <c r="ED22" s="30"/>
      <c r="EE22" s="30"/>
      <c r="EF22" s="30"/>
      <c r="EG22" s="30"/>
      <c r="EH22" s="30"/>
      <c r="EI22" s="30"/>
      <c r="EJ22" s="30"/>
      <c r="EK22" s="30"/>
      <c r="EL22" s="30"/>
      <c r="EM22" s="30"/>
      <c r="EN22" s="30"/>
      <c r="EO22" s="30"/>
      <c r="EP22" s="30"/>
      <c r="EQ22" s="30"/>
      <c r="ER22" s="30"/>
      <c r="ES22" s="30"/>
      <c r="ET22" s="30"/>
      <c r="EU22" s="30"/>
      <c r="EV22" s="30"/>
      <c r="EW22" s="30"/>
      <c r="EX22" s="30"/>
      <c r="EY22" s="30"/>
      <c r="EZ22" s="30"/>
      <c r="FA22" s="30"/>
      <c r="FB22" s="30"/>
      <c r="FC22" s="30"/>
      <c r="FD22" s="30"/>
      <c r="FE22" s="30"/>
      <c r="FF22" s="30"/>
      <c r="FG22" s="30"/>
      <c r="FH22" s="30"/>
      <c r="FI22" s="30"/>
      <c r="FJ22" s="30"/>
      <c r="FK22" s="30"/>
      <c r="FL22" s="30"/>
      <c r="FM22" s="30"/>
      <c r="FN22" s="30"/>
      <c r="FO22" s="30"/>
      <c r="FP22" s="30"/>
      <c r="FQ22" s="30"/>
      <c r="FR22" s="30"/>
      <c r="FS22" s="30"/>
      <c r="FT22" s="30"/>
      <c r="FU22" s="30"/>
      <c r="FV22" s="30"/>
      <c r="FW22" s="30"/>
      <c r="FX22" s="30"/>
      <c r="FY22" s="30"/>
      <c r="FZ22" s="30"/>
      <c r="GA22" s="30"/>
      <c r="GB22" s="30"/>
      <c r="GC22" s="30"/>
      <c r="GD22" s="30"/>
      <c r="GE22" s="30"/>
      <c r="GF22" s="30"/>
      <c r="GG22" s="30"/>
      <c r="GH22" s="30"/>
      <c r="GI22" s="30"/>
      <c r="GJ22" s="30"/>
      <c r="GK22" s="30"/>
      <c r="GL22" s="30"/>
      <c r="GM22" s="30"/>
      <c r="GN22" s="30"/>
      <c r="GO22" s="30"/>
      <c r="GP22" s="30"/>
      <c r="GQ22" s="30"/>
      <c r="GR22" s="30"/>
      <c r="GS22" s="30"/>
      <c r="GT22" s="30"/>
      <c r="GU22" s="30"/>
      <c r="GV22" s="30"/>
      <c r="GW22" s="30"/>
      <c r="GX22" s="30"/>
      <c r="GY22" s="30"/>
      <c r="GZ22" s="30"/>
      <c r="HA22" s="30"/>
      <c r="HB22" s="30"/>
      <c r="HC22" s="30"/>
      <c r="HD22" s="30"/>
      <c r="HE22" s="30"/>
      <c r="HF22" s="30"/>
      <c r="HG22" s="30"/>
      <c r="HH22" s="30"/>
      <c r="HI22" s="30"/>
      <c r="HJ22" s="30"/>
      <c r="HK22" s="30"/>
      <c r="HL22" s="30"/>
      <c r="HM22" s="30"/>
      <c r="HN22" s="30"/>
      <c r="HO22" s="30"/>
      <c r="HP22" s="30"/>
      <c r="HQ22" s="30"/>
      <c r="HR22" s="31"/>
    </row>
    <row r="23" spans="1:226" x14ac:dyDescent="0.25">
      <c r="A23" s="34">
        <f t="shared" si="52"/>
        <v>19</v>
      </c>
      <c r="B23" s="517"/>
      <c r="C23" s="517"/>
      <c r="D23" s="517"/>
      <c r="E23" s="517"/>
      <c r="F23" s="517"/>
      <c r="G23" s="26"/>
      <c r="H23" s="26"/>
      <c r="I23" s="36" t="str">
        <f t="shared" si="50"/>
        <v/>
      </c>
      <c r="J23" s="28" t="str">
        <f t="shared" si="51"/>
        <v/>
      </c>
      <c r="K23" s="448" t="str">
        <f>進捗管理票PSPT_管理項目名_4</f>
        <v>②ＣＶＴ</v>
      </c>
      <c r="L23" s="37"/>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c r="AO23" s="38"/>
      <c r="AP23" s="38"/>
      <c r="AQ23" s="38"/>
      <c r="AR23" s="38"/>
      <c r="AS23" s="38"/>
      <c r="AT23" s="38"/>
      <c r="AU23" s="38"/>
      <c r="AV23" s="38"/>
      <c r="AW23" s="38"/>
      <c r="AX23" s="38"/>
      <c r="AY23" s="38"/>
      <c r="AZ23" s="38"/>
      <c r="BA23" s="38"/>
      <c r="BB23" s="38"/>
      <c r="BC23" s="38"/>
      <c r="BD23" s="38"/>
      <c r="BE23" s="38"/>
      <c r="BF23" s="38"/>
      <c r="BG23" s="38"/>
      <c r="BH23" s="38"/>
      <c r="BI23" s="38"/>
      <c r="BJ23" s="38"/>
      <c r="BK23" s="38"/>
      <c r="BL23" s="38"/>
      <c r="BM23" s="38"/>
      <c r="BN23" s="38"/>
      <c r="BO23" s="38"/>
      <c r="BP23" s="38"/>
      <c r="BQ23" s="38"/>
      <c r="BR23" s="38"/>
      <c r="BS23" s="38"/>
      <c r="BT23" s="38"/>
      <c r="BU23" s="38"/>
      <c r="BV23" s="38"/>
      <c r="BW23" s="38"/>
      <c r="BX23" s="38"/>
      <c r="BY23" s="38"/>
      <c r="BZ23" s="38"/>
      <c r="CA23" s="38"/>
      <c r="CB23" s="38"/>
      <c r="CC23" s="38"/>
      <c r="CD23" s="38"/>
      <c r="CE23" s="38"/>
      <c r="CF23" s="38"/>
      <c r="CG23" s="38"/>
      <c r="CH23" s="38"/>
      <c r="CI23" s="38"/>
      <c r="CJ23" s="38"/>
      <c r="CK23" s="38"/>
      <c r="CL23" s="38"/>
      <c r="CM23" s="38"/>
      <c r="CN23" s="38"/>
      <c r="CO23" s="38"/>
      <c r="CP23" s="38"/>
      <c r="CQ23" s="38"/>
      <c r="CR23" s="38"/>
      <c r="CS23" s="38"/>
      <c r="CT23" s="38"/>
      <c r="CU23" s="38"/>
      <c r="CV23" s="38"/>
      <c r="CW23" s="38"/>
      <c r="CX23" s="38"/>
      <c r="CY23" s="38"/>
      <c r="CZ23" s="38"/>
      <c r="DA23" s="38"/>
      <c r="DB23" s="38"/>
      <c r="DC23" s="38"/>
      <c r="DD23" s="38"/>
      <c r="DE23" s="38"/>
      <c r="DF23" s="38"/>
      <c r="DG23" s="38"/>
      <c r="DH23" s="38"/>
      <c r="DI23" s="38"/>
      <c r="DJ23" s="38"/>
      <c r="DK23" s="38"/>
      <c r="DL23" s="38"/>
      <c r="DM23" s="38"/>
      <c r="DN23" s="38"/>
      <c r="DO23" s="38"/>
      <c r="DP23" s="38"/>
      <c r="DQ23" s="38"/>
      <c r="DR23" s="38"/>
      <c r="DS23" s="38"/>
      <c r="DT23" s="38"/>
      <c r="DU23" s="38"/>
      <c r="DV23" s="38"/>
      <c r="DW23" s="38"/>
      <c r="DX23" s="38"/>
      <c r="DY23" s="38"/>
      <c r="DZ23" s="38"/>
      <c r="EA23" s="38"/>
      <c r="EB23" s="38"/>
      <c r="EC23" s="38"/>
      <c r="ED23" s="38"/>
      <c r="EE23" s="38"/>
      <c r="EF23" s="38"/>
      <c r="EG23" s="38"/>
      <c r="EH23" s="38"/>
      <c r="EI23" s="38"/>
      <c r="EJ23" s="38"/>
      <c r="EK23" s="38"/>
      <c r="EL23" s="38"/>
      <c r="EM23" s="38"/>
      <c r="EN23" s="38"/>
      <c r="EO23" s="38"/>
      <c r="EP23" s="38"/>
      <c r="EQ23" s="38"/>
      <c r="ER23" s="38"/>
      <c r="ES23" s="38"/>
      <c r="ET23" s="38"/>
      <c r="EU23" s="38"/>
      <c r="EV23" s="38"/>
      <c r="EW23" s="38"/>
      <c r="EX23" s="38"/>
      <c r="EY23" s="38"/>
      <c r="EZ23" s="38"/>
      <c r="FA23" s="38"/>
      <c r="FB23" s="38"/>
      <c r="FC23" s="38"/>
      <c r="FD23" s="38"/>
      <c r="FE23" s="38"/>
      <c r="FF23" s="38"/>
      <c r="FG23" s="38"/>
      <c r="FH23" s="38"/>
      <c r="FI23" s="38"/>
      <c r="FJ23" s="38"/>
      <c r="FK23" s="38"/>
      <c r="FL23" s="38"/>
      <c r="FM23" s="38"/>
      <c r="FN23" s="38"/>
      <c r="FO23" s="38"/>
      <c r="FP23" s="38"/>
      <c r="FQ23" s="38"/>
      <c r="FR23" s="38"/>
      <c r="FS23" s="38"/>
      <c r="FT23" s="38"/>
      <c r="FU23" s="38"/>
      <c r="FV23" s="38"/>
      <c r="FW23" s="38"/>
      <c r="FX23" s="38"/>
      <c r="FY23" s="38"/>
      <c r="FZ23" s="38"/>
      <c r="GA23" s="38"/>
      <c r="GB23" s="38"/>
      <c r="GC23" s="38"/>
      <c r="GD23" s="38"/>
      <c r="GE23" s="38"/>
      <c r="GF23" s="38"/>
      <c r="GG23" s="38"/>
      <c r="GH23" s="38"/>
      <c r="GI23" s="38"/>
      <c r="GJ23" s="38"/>
      <c r="GK23" s="38"/>
      <c r="GL23" s="38"/>
      <c r="GM23" s="38"/>
      <c r="GN23" s="38"/>
      <c r="GO23" s="38"/>
      <c r="GP23" s="38"/>
      <c r="GQ23" s="38"/>
      <c r="GR23" s="38"/>
      <c r="GS23" s="38"/>
      <c r="GT23" s="38"/>
      <c r="GU23" s="38"/>
      <c r="GV23" s="38"/>
      <c r="GW23" s="38"/>
      <c r="GX23" s="38"/>
      <c r="GY23" s="38"/>
      <c r="GZ23" s="38"/>
      <c r="HA23" s="38"/>
      <c r="HB23" s="38"/>
      <c r="HC23" s="38"/>
      <c r="HD23" s="38"/>
      <c r="HE23" s="38"/>
      <c r="HF23" s="38"/>
      <c r="HG23" s="38"/>
      <c r="HH23" s="38"/>
      <c r="HI23" s="38"/>
      <c r="HJ23" s="30"/>
      <c r="HK23" s="30"/>
      <c r="HL23" s="38"/>
      <c r="HM23" s="38"/>
      <c r="HN23" s="38"/>
      <c r="HO23" s="38"/>
      <c r="HP23" s="38"/>
      <c r="HQ23" s="38"/>
      <c r="HR23" s="39"/>
    </row>
    <row r="24" spans="1:226" s="315" customFormat="1" x14ac:dyDescent="0.25">
      <c r="A24" s="34">
        <f t="shared" si="52"/>
        <v>20</v>
      </c>
      <c r="B24" s="517"/>
      <c r="C24" s="517"/>
      <c r="D24" s="517"/>
      <c r="E24" s="517"/>
      <c r="F24" s="517"/>
      <c r="G24" s="35"/>
      <c r="H24" s="391"/>
      <c r="I24" s="36" t="str">
        <f>IF(J24&lt;&gt;"",(J24-COUNTIF(L24:HR24,"□")+1),"")</f>
        <v/>
      </c>
      <c r="J24" s="28" t="str">
        <f>IF(ISERROR(LOOKUP("□",L24:HR24,L$3:HR$3))=FALSE,LOOKUP("□",L24:HR24,L$3:HR$3),"")</f>
        <v/>
      </c>
      <c r="K24" s="448" t="str">
        <f>進捗管理票PSPT_管理項目名_5</f>
        <v>③受入</v>
      </c>
      <c r="L24" s="37"/>
      <c r="M24" s="38"/>
      <c r="N24" s="38"/>
      <c r="O24" s="38"/>
      <c r="P24" s="38"/>
      <c r="Q24" s="38"/>
      <c r="R24" s="38"/>
      <c r="S24" s="38"/>
      <c r="T24" s="38"/>
      <c r="U24" s="38"/>
      <c r="V24" s="38"/>
      <c r="W24" s="38"/>
      <c r="X24" s="30"/>
      <c r="Y24" s="38"/>
      <c r="Z24" s="38"/>
      <c r="AA24" s="38"/>
      <c r="AB24" s="38"/>
      <c r="AC24" s="38"/>
      <c r="AD24" s="38"/>
      <c r="AE24" s="38"/>
      <c r="AF24" s="38"/>
      <c r="AG24" s="38"/>
      <c r="AH24" s="38"/>
      <c r="AI24" s="38"/>
      <c r="AJ24" s="38"/>
      <c r="AK24" s="38"/>
      <c r="AL24" s="38"/>
      <c r="AM24" s="38"/>
      <c r="AN24" s="38"/>
      <c r="AO24" s="38"/>
      <c r="AP24" s="38"/>
      <c r="AQ24" s="38"/>
      <c r="AR24" s="38"/>
      <c r="AS24" s="38"/>
      <c r="AT24" s="38"/>
      <c r="AU24" s="38"/>
      <c r="AV24" s="38"/>
      <c r="AW24" s="38"/>
      <c r="AX24" s="38"/>
      <c r="AY24" s="38"/>
      <c r="AZ24" s="38"/>
      <c r="BA24" s="38"/>
      <c r="BB24" s="38"/>
      <c r="BC24" s="38"/>
      <c r="BD24" s="38"/>
      <c r="BE24" s="38"/>
      <c r="BF24" s="38"/>
      <c r="BG24" s="38"/>
      <c r="BH24" s="38"/>
      <c r="BI24" s="38"/>
      <c r="BJ24" s="38"/>
      <c r="BK24" s="38"/>
      <c r="BL24" s="38"/>
      <c r="BM24" s="38"/>
      <c r="BN24" s="38"/>
      <c r="BO24" s="38"/>
      <c r="BP24" s="38"/>
      <c r="BQ24" s="38"/>
      <c r="BR24" s="38"/>
      <c r="BS24" s="38"/>
      <c r="BT24" s="38"/>
      <c r="BU24" s="38"/>
      <c r="BV24" s="38"/>
      <c r="BW24" s="38"/>
      <c r="BX24" s="38"/>
      <c r="BY24" s="38"/>
      <c r="BZ24" s="38"/>
      <c r="CA24" s="38"/>
      <c r="CB24" s="38"/>
      <c r="CC24" s="38"/>
      <c r="CD24" s="38"/>
      <c r="CE24" s="38"/>
      <c r="CF24" s="38"/>
      <c r="CG24" s="38"/>
      <c r="CH24" s="38"/>
      <c r="CI24" s="38"/>
      <c r="CJ24" s="38"/>
      <c r="CK24" s="38"/>
      <c r="CL24" s="38"/>
      <c r="CM24" s="38"/>
      <c r="CN24" s="38"/>
      <c r="CO24" s="38"/>
      <c r="CP24" s="38"/>
      <c r="CQ24" s="38"/>
      <c r="CR24" s="38"/>
      <c r="CS24" s="38"/>
      <c r="CT24" s="38"/>
      <c r="CU24" s="38"/>
      <c r="CV24" s="38"/>
      <c r="CW24" s="38"/>
      <c r="CX24" s="38"/>
      <c r="CY24" s="38"/>
      <c r="CZ24" s="38"/>
      <c r="DA24" s="38"/>
      <c r="DB24" s="38"/>
      <c r="DC24" s="38"/>
      <c r="DD24" s="38"/>
      <c r="DE24" s="38"/>
      <c r="DF24" s="38"/>
      <c r="DG24" s="38"/>
      <c r="DH24" s="38"/>
      <c r="DI24" s="38"/>
      <c r="DJ24" s="38"/>
      <c r="DK24" s="38"/>
      <c r="DL24" s="38"/>
      <c r="DM24" s="38"/>
      <c r="DN24" s="38"/>
      <c r="DO24" s="38"/>
      <c r="DP24" s="38"/>
      <c r="DQ24" s="38"/>
      <c r="DR24" s="38"/>
      <c r="DS24" s="38"/>
      <c r="DT24" s="38"/>
      <c r="DU24" s="38"/>
      <c r="DV24" s="38"/>
      <c r="DW24" s="38"/>
      <c r="DX24" s="38"/>
      <c r="DY24" s="38"/>
      <c r="DZ24" s="38"/>
      <c r="EA24" s="38"/>
      <c r="EB24" s="38"/>
      <c r="EC24" s="38"/>
      <c r="ED24" s="38"/>
      <c r="EE24" s="38"/>
      <c r="EF24" s="38"/>
      <c r="EG24" s="38"/>
      <c r="EH24" s="38"/>
      <c r="EI24" s="38"/>
      <c r="EJ24" s="38"/>
      <c r="EK24" s="38"/>
      <c r="EL24" s="38"/>
      <c r="EM24" s="38"/>
      <c r="EN24" s="38"/>
      <c r="EO24" s="38"/>
      <c r="EP24" s="38"/>
      <c r="EQ24" s="38"/>
      <c r="ER24" s="38"/>
      <c r="ES24" s="38"/>
      <c r="ET24" s="38"/>
      <c r="EU24" s="38"/>
      <c r="EV24" s="38"/>
      <c r="EW24" s="38"/>
      <c r="EX24" s="38"/>
      <c r="EY24" s="38"/>
      <c r="EZ24" s="38"/>
      <c r="FA24" s="38"/>
      <c r="FB24" s="38"/>
      <c r="FC24" s="38"/>
      <c r="FD24" s="38"/>
      <c r="FE24" s="38"/>
      <c r="FF24" s="38"/>
      <c r="FG24" s="38"/>
      <c r="FH24" s="38"/>
      <c r="FI24" s="38"/>
      <c r="FJ24" s="38"/>
      <c r="FK24" s="38"/>
      <c r="FL24" s="38"/>
      <c r="FM24" s="38"/>
      <c r="FN24" s="38"/>
      <c r="FO24" s="38"/>
      <c r="FP24" s="38"/>
      <c r="FQ24" s="38"/>
      <c r="FR24" s="38"/>
      <c r="FS24" s="38"/>
      <c r="FT24" s="38"/>
      <c r="FU24" s="38"/>
      <c r="FV24" s="38"/>
      <c r="FW24" s="38"/>
      <c r="FX24" s="38"/>
      <c r="FY24" s="38"/>
      <c r="FZ24" s="38"/>
      <c r="GA24" s="38"/>
      <c r="GB24" s="38"/>
      <c r="GC24" s="38"/>
      <c r="GD24" s="38"/>
      <c r="GE24" s="38"/>
      <c r="GF24" s="38"/>
      <c r="GG24" s="38"/>
      <c r="GH24" s="38"/>
      <c r="GI24" s="38"/>
      <c r="GJ24" s="38"/>
      <c r="GK24" s="38"/>
      <c r="GL24" s="38"/>
      <c r="GM24" s="38"/>
      <c r="GN24" s="38"/>
      <c r="GO24" s="38"/>
      <c r="GP24" s="38"/>
      <c r="GQ24" s="38"/>
      <c r="GR24" s="38"/>
      <c r="GS24" s="38"/>
      <c r="GT24" s="38"/>
      <c r="GU24" s="38"/>
      <c r="GV24" s="38"/>
      <c r="GW24" s="38"/>
      <c r="GX24" s="38"/>
      <c r="GY24" s="38"/>
      <c r="GZ24" s="38"/>
      <c r="HA24" s="38"/>
      <c r="HB24" s="38"/>
      <c r="HC24" s="38"/>
      <c r="HD24" s="38"/>
      <c r="HE24" s="38"/>
      <c r="HF24" s="38"/>
      <c r="HG24" s="38"/>
      <c r="HH24" s="38"/>
      <c r="HI24" s="38"/>
      <c r="HJ24" s="38"/>
      <c r="HK24" s="38"/>
      <c r="HL24" s="38"/>
      <c r="HM24" s="38"/>
      <c r="HN24" s="38"/>
      <c r="HO24" s="38"/>
      <c r="HP24" s="38"/>
      <c r="HQ24" s="38"/>
      <c r="HR24" s="39"/>
    </row>
    <row r="25" spans="1:226" ht="14.25" customHeight="1" x14ac:dyDescent="0.25">
      <c r="A25" s="25">
        <f t="shared" si="52"/>
        <v>21</v>
      </c>
      <c r="B25" s="516"/>
      <c r="C25" s="516"/>
      <c r="D25" s="516"/>
      <c r="E25" s="516"/>
      <c r="F25" s="518"/>
      <c r="G25" s="40"/>
      <c r="H25" s="40"/>
      <c r="I25" s="41" t="str">
        <f t="shared" si="50"/>
        <v/>
      </c>
      <c r="J25" s="42" t="str">
        <f t="shared" si="51"/>
        <v/>
      </c>
      <c r="K25" s="445">
        <f>進捗管理票PSPT_管理項目名_1</f>
        <v>0</v>
      </c>
      <c r="L25" s="43"/>
      <c r="M25" s="44"/>
      <c r="N25" s="44"/>
      <c r="O25" s="44"/>
      <c r="P25" s="44"/>
      <c r="Q25" s="44"/>
      <c r="R25" s="44"/>
      <c r="S25" s="44"/>
      <c r="T25" s="44"/>
      <c r="U25" s="44"/>
      <c r="V25" s="44"/>
      <c r="W25" s="44"/>
      <c r="X25" s="44"/>
      <c r="Y25" s="45"/>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c r="CI25" s="44"/>
      <c r="CJ25" s="44"/>
      <c r="CK25" s="44"/>
      <c r="CL25" s="44"/>
      <c r="CM25" s="44"/>
      <c r="CN25" s="44"/>
      <c r="CO25" s="44"/>
      <c r="CP25" s="44"/>
      <c r="CQ25" s="44"/>
      <c r="CR25" s="44"/>
      <c r="CS25" s="44"/>
      <c r="CT25" s="44"/>
      <c r="CU25" s="44"/>
      <c r="CV25" s="44"/>
      <c r="CW25" s="44"/>
      <c r="CX25" s="44"/>
      <c r="CY25" s="44"/>
      <c r="CZ25" s="44"/>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c r="EB25" s="44"/>
      <c r="EC25" s="44"/>
      <c r="ED25" s="44"/>
      <c r="EE25" s="44"/>
      <c r="EF25" s="44"/>
      <c r="EG25" s="44"/>
      <c r="EH25" s="44"/>
      <c r="EI25" s="44"/>
      <c r="EJ25" s="44"/>
      <c r="EK25" s="44"/>
      <c r="EL25" s="44"/>
      <c r="EM25" s="44"/>
      <c r="EN25" s="44"/>
      <c r="EO25" s="44"/>
      <c r="EP25" s="44"/>
      <c r="EQ25" s="44"/>
      <c r="ER25" s="44"/>
      <c r="ES25" s="44"/>
      <c r="ET25" s="44"/>
      <c r="EU25" s="44"/>
      <c r="EV25" s="44"/>
      <c r="EW25" s="44"/>
      <c r="EX25" s="44"/>
      <c r="EY25" s="44"/>
      <c r="EZ25" s="44"/>
      <c r="FA25" s="44"/>
      <c r="FB25" s="44"/>
      <c r="FC25" s="44"/>
      <c r="FD25" s="44"/>
      <c r="FE25" s="44"/>
      <c r="FF25" s="44"/>
      <c r="FG25" s="44"/>
      <c r="FH25" s="44"/>
      <c r="FI25" s="44"/>
      <c r="FJ25" s="44"/>
      <c r="FK25" s="44"/>
      <c r="FL25" s="44"/>
      <c r="FM25" s="44"/>
      <c r="FN25" s="44"/>
      <c r="FO25" s="44"/>
      <c r="FP25" s="44"/>
      <c r="FQ25" s="44"/>
      <c r="FR25" s="44"/>
      <c r="FS25" s="44"/>
      <c r="FT25" s="44"/>
      <c r="FU25" s="44"/>
      <c r="FV25" s="44"/>
      <c r="FW25" s="44"/>
      <c r="FX25" s="44"/>
      <c r="FY25" s="44"/>
      <c r="FZ25" s="44"/>
      <c r="GA25" s="44"/>
      <c r="GB25" s="44"/>
      <c r="GC25" s="44"/>
      <c r="GD25" s="44"/>
      <c r="GE25" s="44"/>
      <c r="GF25" s="44"/>
      <c r="GG25" s="44"/>
      <c r="GH25" s="44"/>
      <c r="GI25" s="44"/>
      <c r="GJ25" s="44"/>
      <c r="GK25" s="44"/>
      <c r="GL25" s="44"/>
      <c r="GM25" s="44"/>
      <c r="GN25" s="44"/>
      <c r="GO25" s="44"/>
      <c r="GP25" s="44"/>
      <c r="GQ25" s="44"/>
      <c r="GR25" s="44"/>
      <c r="GS25" s="44"/>
      <c r="GT25" s="44"/>
      <c r="GU25" s="44"/>
      <c r="GV25" s="44"/>
      <c r="GW25" s="44"/>
      <c r="GX25" s="44"/>
      <c r="GY25" s="44"/>
      <c r="GZ25" s="44"/>
      <c r="HA25" s="44"/>
      <c r="HB25" s="44"/>
      <c r="HC25" s="44"/>
      <c r="HD25" s="44"/>
      <c r="HE25" s="44"/>
      <c r="HF25" s="44"/>
      <c r="HG25" s="44"/>
      <c r="HH25" s="44"/>
      <c r="HI25" s="44"/>
      <c r="HJ25" s="44"/>
      <c r="HK25" s="44"/>
      <c r="HL25" s="44"/>
      <c r="HM25" s="44"/>
      <c r="HN25" s="44"/>
      <c r="HO25" s="44"/>
      <c r="HP25" s="44"/>
      <c r="HQ25" s="44"/>
      <c r="HR25" s="46"/>
    </row>
    <row r="26" spans="1:226" x14ac:dyDescent="0.25">
      <c r="A26" s="32">
        <f t="shared" si="52"/>
        <v>22</v>
      </c>
      <c r="B26" s="517"/>
      <c r="C26" s="517"/>
      <c r="D26" s="517"/>
      <c r="E26" s="517"/>
      <c r="F26" s="517"/>
      <c r="G26" s="26"/>
      <c r="H26" s="26"/>
      <c r="I26" s="27" t="str">
        <f t="shared" si="50"/>
        <v/>
      </c>
      <c r="J26" s="33" t="str">
        <f t="shared" si="51"/>
        <v/>
      </c>
      <c r="K26" s="446">
        <f>進捗管理票PSPT_管理項目名_2</f>
        <v>0</v>
      </c>
      <c r="L26" s="29"/>
      <c r="M26" s="30"/>
      <c r="N26" s="30"/>
      <c r="O26" s="30"/>
      <c r="P26" s="30"/>
      <c r="Q26" s="30"/>
      <c r="R26" s="30"/>
      <c r="S26" s="30"/>
      <c r="T26" s="30"/>
      <c r="U26" s="30"/>
      <c r="V26" s="30"/>
      <c r="W26" s="30"/>
      <c r="X26" s="30"/>
      <c r="Y26" s="30"/>
      <c r="Z26" s="30"/>
      <c r="AA26" s="30"/>
      <c r="AB26" s="30"/>
      <c r="AC26" s="30"/>
      <c r="AD26" s="30"/>
      <c r="AE26" s="30"/>
      <c r="AF26" s="30"/>
      <c r="AG26" s="30"/>
      <c r="AH26" s="30"/>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0"/>
      <c r="BH26" s="30"/>
      <c r="BI26" s="30"/>
      <c r="BJ26" s="30"/>
      <c r="BK26" s="30"/>
      <c r="BL26" s="30"/>
      <c r="BM26" s="30"/>
      <c r="BN26" s="30"/>
      <c r="BO26" s="30"/>
      <c r="BP26" s="30"/>
      <c r="BQ26" s="30"/>
      <c r="BR26" s="30"/>
      <c r="BS26" s="30"/>
      <c r="BT26" s="30"/>
      <c r="BU26" s="30"/>
      <c r="BV26" s="30"/>
      <c r="BW26" s="30"/>
      <c r="BX26" s="30"/>
      <c r="BY26" s="30"/>
      <c r="BZ26" s="30"/>
      <c r="CA26" s="30"/>
      <c r="CB26" s="30"/>
      <c r="CC26" s="30"/>
      <c r="CD26" s="30"/>
      <c r="CE26" s="30"/>
      <c r="CF26" s="30"/>
      <c r="CG26" s="30"/>
      <c r="CH26" s="30"/>
      <c r="CI26" s="30"/>
      <c r="CJ26" s="30"/>
      <c r="CK26" s="30"/>
      <c r="CL26" s="30"/>
      <c r="CM26" s="30"/>
      <c r="CN26" s="30"/>
      <c r="CO26" s="30"/>
      <c r="CP26" s="30"/>
      <c r="CQ26" s="30"/>
      <c r="CR26" s="30"/>
      <c r="CS26" s="30"/>
      <c r="CT26" s="30"/>
      <c r="CU26" s="30"/>
      <c r="CV26" s="30"/>
      <c r="CW26" s="30"/>
      <c r="CX26" s="30"/>
      <c r="CY26" s="30"/>
      <c r="CZ26" s="30"/>
      <c r="DA26" s="30"/>
      <c r="DB26" s="30"/>
      <c r="DC26" s="30"/>
      <c r="DD26" s="30"/>
      <c r="DE26" s="30"/>
      <c r="DF26" s="30"/>
      <c r="DG26" s="30"/>
      <c r="DH26" s="30"/>
      <c r="DI26" s="30"/>
      <c r="DJ26" s="30"/>
      <c r="DK26" s="30"/>
      <c r="DL26" s="30"/>
      <c r="DM26" s="30"/>
      <c r="DN26" s="30"/>
      <c r="DO26" s="30"/>
      <c r="DP26" s="30"/>
      <c r="DQ26" s="30"/>
      <c r="DR26" s="30"/>
      <c r="DS26" s="30"/>
      <c r="DT26" s="30"/>
      <c r="DU26" s="30"/>
      <c r="DV26" s="30"/>
      <c r="DW26" s="30"/>
      <c r="DX26" s="30"/>
      <c r="DY26" s="30"/>
      <c r="DZ26" s="30"/>
      <c r="EA26" s="30"/>
      <c r="EB26" s="30"/>
      <c r="EC26" s="30"/>
      <c r="ED26" s="30"/>
      <c r="EE26" s="30"/>
      <c r="EF26" s="30"/>
      <c r="EG26" s="30"/>
      <c r="EH26" s="30"/>
      <c r="EI26" s="30"/>
      <c r="EJ26" s="30"/>
      <c r="EK26" s="30"/>
      <c r="EL26" s="30"/>
      <c r="EM26" s="30"/>
      <c r="EN26" s="30"/>
      <c r="EO26" s="30"/>
      <c r="EP26" s="30"/>
      <c r="EQ26" s="30"/>
      <c r="ER26" s="30"/>
      <c r="ES26" s="30"/>
      <c r="ET26" s="30"/>
      <c r="EU26" s="30"/>
      <c r="EV26" s="30"/>
      <c r="EW26" s="30"/>
      <c r="EX26" s="30"/>
      <c r="EY26" s="30"/>
      <c r="EZ26" s="30"/>
      <c r="FA26" s="30"/>
      <c r="FB26" s="30"/>
      <c r="FC26" s="30"/>
      <c r="FD26" s="30"/>
      <c r="FE26" s="30"/>
      <c r="FF26" s="30"/>
      <c r="FG26" s="30"/>
      <c r="FH26" s="30"/>
      <c r="FI26" s="30"/>
      <c r="FJ26" s="30"/>
      <c r="FK26" s="30"/>
      <c r="FL26" s="30"/>
      <c r="FM26" s="30"/>
      <c r="FN26" s="30"/>
      <c r="FO26" s="30"/>
      <c r="FP26" s="30"/>
      <c r="FQ26" s="30"/>
      <c r="FR26" s="30"/>
      <c r="FS26" s="30"/>
      <c r="FT26" s="30"/>
      <c r="FU26" s="30"/>
      <c r="FV26" s="30"/>
      <c r="FW26" s="30"/>
      <c r="FX26" s="30"/>
      <c r="FY26" s="30"/>
      <c r="FZ26" s="30"/>
      <c r="GA26" s="30"/>
      <c r="GB26" s="30"/>
      <c r="GC26" s="30"/>
      <c r="GD26" s="30"/>
      <c r="GE26" s="30"/>
      <c r="GF26" s="30"/>
      <c r="GG26" s="30"/>
      <c r="GH26" s="30"/>
      <c r="GI26" s="30"/>
      <c r="GJ26" s="30"/>
      <c r="GK26" s="30"/>
      <c r="GL26" s="30"/>
      <c r="GM26" s="30"/>
      <c r="GN26" s="30"/>
      <c r="GO26" s="30"/>
      <c r="GP26" s="30"/>
      <c r="GQ26" s="30"/>
      <c r="GR26" s="30"/>
      <c r="GS26" s="30"/>
      <c r="GT26" s="30"/>
      <c r="GU26" s="30"/>
      <c r="GV26" s="30"/>
      <c r="GW26" s="30"/>
      <c r="GX26" s="30"/>
      <c r="GY26" s="30"/>
      <c r="GZ26" s="30"/>
      <c r="HA26" s="30"/>
      <c r="HB26" s="30"/>
      <c r="HC26" s="30"/>
      <c r="HD26" s="30"/>
      <c r="HE26" s="30"/>
      <c r="HF26" s="30"/>
      <c r="HG26" s="30"/>
      <c r="HH26" s="30"/>
      <c r="HI26" s="30"/>
      <c r="HJ26" s="30"/>
      <c r="HK26" s="30"/>
      <c r="HL26" s="30"/>
      <c r="HM26" s="30"/>
      <c r="HN26" s="30"/>
      <c r="HO26" s="30"/>
      <c r="HP26" s="30"/>
      <c r="HQ26" s="30"/>
      <c r="HR26" s="31"/>
    </row>
    <row r="27" spans="1:226" x14ac:dyDescent="0.25">
      <c r="A27" s="32">
        <f t="shared" si="52"/>
        <v>23</v>
      </c>
      <c r="B27" s="517"/>
      <c r="C27" s="517"/>
      <c r="D27" s="517"/>
      <c r="E27" s="517"/>
      <c r="F27" s="517"/>
      <c r="G27" s="26"/>
      <c r="H27" s="26"/>
      <c r="I27" s="27" t="str">
        <f t="shared" si="50"/>
        <v/>
      </c>
      <c r="J27" s="33" t="str">
        <f t="shared" si="51"/>
        <v/>
      </c>
      <c r="K27" s="447" t="str">
        <f>進捗管理票PSPT_管理項目名_3</f>
        <v>①ＣＶ</v>
      </c>
      <c r="L27" s="29"/>
      <c r="M27" s="30"/>
      <c r="N27" s="30"/>
      <c r="O27" s="30"/>
      <c r="P27" s="30"/>
      <c r="Q27" s="30"/>
      <c r="R27" s="30"/>
      <c r="S27" s="30"/>
      <c r="T27" s="30"/>
      <c r="U27" s="30"/>
      <c r="V27" s="30"/>
      <c r="W27" s="30"/>
      <c r="X27" s="30"/>
      <c r="Y27" s="30"/>
      <c r="Z27" s="30"/>
      <c r="AA27" s="30"/>
      <c r="AB27" s="30"/>
      <c r="AC27" s="30"/>
      <c r="AD27" s="30"/>
      <c r="AE27" s="30"/>
      <c r="AF27" s="30"/>
      <c r="AG27" s="30"/>
      <c r="AH27" s="30"/>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0"/>
      <c r="BH27" s="30"/>
      <c r="BI27" s="30"/>
      <c r="BJ27" s="30"/>
      <c r="BK27" s="30"/>
      <c r="BL27" s="30"/>
      <c r="BM27" s="30"/>
      <c r="BN27" s="30"/>
      <c r="BO27" s="30"/>
      <c r="BP27" s="30"/>
      <c r="BQ27" s="30"/>
      <c r="BR27" s="30"/>
      <c r="BS27" s="30"/>
      <c r="BT27" s="30"/>
      <c r="BU27" s="30"/>
      <c r="BV27" s="30"/>
      <c r="BW27" s="30"/>
      <c r="BX27" s="30"/>
      <c r="BY27" s="30"/>
      <c r="BZ27" s="30"/>
      <c r="CA27" s="30"/>
      <c r="CB27" s="30"/>
      <c r="CC27" s="30"/>
      <c r="CD27" s="30"/>
      <c r="CE27" s="30"/>
      <c r="CF27" s="30"/>
      <c r="CG27" s="30"/>
      <c r="CH27" s="30"/>
      <c r="CI27" s="30"/>
      <c r="CJ27" s="30"/>
      <c r="CK27" s="30"/>
      <c r="CL27" s="30"/>
      <c r="CM27" s="30"/>
      <c r="CN27" s="30"/>
      <c r="CO27" s="30"/>
      <c r="CP27" s="30"/>
      <c r="CQ27" s="30"/>
      <c r="CR27" s="30"/>
      <c r="CS27" s="30"/>
      <c r="CT27" s="30"/>
      <c r="CU27" s="30"/>
      <c r="CV27" s="30"/>
      <c r="CW27" s="30"/>
      <c r="CX27" s="30"/>
      <c r="CY27" s="30"/>
      <c r="CZ27" s="30"/>
      <c r="DA27" s="30"/>
      <c r="DB27" s="30"/>
      <c r="DC27" s="30"/>
      <c r="DD27" s="30"/>
      <c r="DE27" s="30"/>
      <c r="DF27" s="30"/>
      <c r="DG27" s="30"/>
      <c r="DH27" s="30"/>
      <c r="DI27" s="30"/>
      <c r="DJ27" s="30"/>
      <c r="DK27" s="30"/>
      <c r="DL27" s="30"/>
      <c r="DM27" s="30"/>
      <c r="DN27" s="30"/>
      <c r="DO27" s="30"/>
      <c r="DP27" s="30"/>
      <c r="DQ27" s="30"/>
      <c r="DR27" s="30"/>
      <c r="DS27" s="30"/>
      <c r="DT27" s="30"/>
      <c r="DU27" s="30"/>
      <c r="DV27" s="30"/>
      <c r="DW27" s="30"/>
      <c r="DX27" s="30"/>
      <c r="DY27" s="30"/>
      <c r="DZ27" s="30"/>
      <c r="EA27" s="30"/>
      <c r="EB27" s="30"/>
      <c r="EC27" s="30"/>
      <c r="ED27" s="30"/>
      <c r="EE27" s="30"/>
      <c r="EF27" s="30"/>
      <c r="EG27" s="30"/>
      <c r="EH27" s="30"/>
      <c r="EI27" s="30"/>
      <c r="EJ27" s="30"/>
      <c r="EK27" s="30"/>
      <c r="EL27" s="30"/>
      <c r="EM27" s="30"/>
      <c r="EN27" s="30"/>
      <c r="EO27" s="30"/>
      <c r="EP27" s="30"/>
      <c r="EQ27" s="30"/>
      <c r="ER27" s="30"/>
      <c r="ES27" s="30"/>
      <c r="ET27" s="30"/>
      <c r="EU27" s="30"/>
      <c r="EV27" s="30"/>
      <c r="EW27" s="30"/>
      <c r="EX27" s="30"/>
      <c r="EY27" s="30"/>
      <c r="EZ27" s="30"/>
      <c r="FA27" s="30"/>
      <c r="FB27" s="30"/>
      <c r="FC27" s="30"/>
      <c r="FD27" s="30"/>
      <c r="FE27" s="30"/>
      <c r="FF27" s="30"/>
      <c r="FG27" s="30"/>
      <c r="FH27" s="30"/>
      <c r="FI27" s="30"/>
      <c r="FJ27" s="30"/>
      <c r="FK27" s="30"/>
      <c r="FL27" s="30"/>
      <c r="FM27" s="30"/>
      <c r="FN27" s="30"/>
      <c r="FO27" s="30"/>
      <c r="FP27" s="30"/>
      <c r="FQ27" s="30"/>
      <c r="FR27" s="30"/>
      <c r="FS27" s="30"/>
      <c r="FT27" s="30"/>
      <c r="FU27" s="30"/>
      <c r="FV27" s="30"/>
      <c r="FW27" s="30"/>
      <c r="FX27" s="30"/>
      <c r="FY27" s="30"/>
      <c r="FZ27" s="30"/>
      <c r="GA27" s="30"/>
      <c r="GB27" s="30"/>
      <c r="GC27" s="30"/>
      <c r="GD27" s="30"/>
      <c r="GE27" s="30"/>
      <c r="GF27" s="30"/>
      <c r="GG27" s="30"/>
      <c r="GH27" s="30"/>
      <c r="GI27" s="30"/>
      <c r="GJ27" s="30"/>
      <c r="GK27" s="30"/>
      <c r="GL27" s="30"/>
      <c r="GM27" s="30"/>
      <c r="GN27" s="30"/>
      <c r="GO27" s="30"/>
      <c r="GP27" s="30"/>
      <c r="GQ27" s="30"/>
      <c r="GR27" s="30"/>
      <c r="GS27" s="30"/>
      <c r="GT27" s="30"/>
      <c r="GU27" s="30"/>
      <c r="GV27" s="30"/>
      <c r="GW27" s="30"/>
      <c r="GX27" s="30"/>
      <c r="GY27" s="30"/>
      <c r="GZ27" s="30"/>
      <c r="HA27" s="30"/>
      <c r="HB27" s="30"/>
      <c r="HC27" s="30"/>
      <c r="HD27" s="30"/>
      <c r="HE27" s="30"/>
      <c r="HF27" s="30"/>
      <c r="HG27" s="30"/>
      <c r="HH27" s="30"/>
      <c r="HI27" s="30"/>
      <c r="HJ27" s="30"/>
      <c r="HK27" s="30"/>
      <c r="HL27" s="30"/>
      <c r="HM27" s="30"/>
      <c r="HN27" s="30"/>
      <c r="HO27" s="30"/>
      <c r="HP27" s="30"/>
      <c r="HQ27" s="30"/>
      <c r="HR27" s="31"/>
    </row>
    <row r="28" spans="1:226" x14ac:dyDescent="0.25">
      <c r="A28" s="34">
        <f t="shared" si="52"/>
        <v>24</v>
      </c>
      <c r="B28" s="517"/>
      <c r="C28" s="517"/>
      <c r="D28" s="517"/>
      <c r="E28" s="517"/>
      <c r="F28" s="517"/>
      <c r="G28" s="26"/>
      <c r="H28" s="26"/>
      <c r="I28" s="36" t="str">
        <f t="shared" si="50"/>
        <v/>
      </c>
      <c r="J28" s="28" t="str">
        <f t="shared" si="51"/>
        <v/>
      </c>
      <c r="K28" s="448" t="str">
        <f>進捗管理票PSPT_管理項目名_4</f>
        <v>②ＣＶＴ</v>
      </c>
      <c r="L28" s="37"/>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c r="AN28" s="38"/>
      <c r="AO28" s="38"/>
      <c r="AP28" s="38"/>
      <c r="AQ28" s="38"/>
      <c r="AR28" s="38"/>
      <c r="AS28" s="38"/>
      <c r="AT28" s="38"/>
      <c r="AU28" s="38"/>
      <c r="AV28" s="38"/>
      <c r="AW28" s="38"/>
      <c r="AX28" s="38"/>
      <c r="AY28" s="38"/>
      <c r="AZ28" s="38"/>
      <c r="BA28" s="38"/>
      <c r="BB28" s="38"/>
      <c r="BC28" s="38"/>
      <c r="BD28" s="38"/>
      <c r="BE28" s="38"/>
      <c r="BF28" s="38"/>
      <c r="BG28" s="38"/>
      <c r="BH28" s="38"/>
      <c r="BI28" s="38"/>
      <c r="BJ28" s="38"/>
      <c r="BK28" s="38"/>
      <c r="BL28" s="38"/>
      <c r="BM28" s="38"/>
      <c r="BN28" s="38"/>
      <c r="BO28" s="38"/>
      <c r="BP28" s="38"/>
      <c r="BQ28" s="38"/>
      <c r="BR28" s="38"/>
      <c r="BS28" s="38"/>
      <c r="BT28" s="38"/>
      <c r="BU28" s="38"/>
      <c r="BV28" s="38"/>
      <c r="BW28" s="38"/>
      <c r="BX28" s="38"/>
      <c r="BY28" s="38"/>
      <c r="BZ28" s="38"/>
      <c r="CA28" s="38"/>
      <c r="CB28" s="38"/>
      <c r="CC28" s="38"/>
      <c r="CD28" s="38"/>
      <c r="CE28" s="38"/>
      <c r="CF28" s="38"/>
      <c r="CG28" s="38"/>
      <c r="CH28" s="38"/>
      <c r="CI28" s="38"/>
      <c r="CJ28" s="38"/>
      <c r="CK28" s="38"/>
      <c r="CL28" s="38"/>
      <c r="CM28" s="38"/>
      <c r="CN28" s="38"/>
      <c r="CO28" s="38"/>
      <c r="CP28" s="38"/>
      <c r="CQ28" s="38"/>
      <c r="CR28" s="38"/>
      <c r="CS28" s="38"/>
      <c r="CT28" s="38"/>
      <c r="CU28" s="38"/>
      <c r="CV28" s="38"/>
      <c r="CW28" s="38"/>
      <c r="CX28" s="38"/>
      <c r="CY28" s="38"/>
      <c r="CZ28" s="38"/>
      <c r="DA28" s="38"/>
      <c r="DB28" s="38"/>
      <c r="DC28" s="38"/>
      <c r="DD28" s="38"/>
      <c r="DE28" s="38"/>
      <c r="DF28" s="38"/>
      <c r="DG28" s="38"/>
      <c r="DH28" s="38"/>
      <c r="DI28" s="38"/>
      <c r="DJ28" s="38"/>
      <c r="DK28" s="38"/>
      <c r="DL28" s="38"/>
      <c r="DM28" s="38"/>
      <c r="DN28" s="38"/>
      <c r="DO28" s="38"/>
      <c r="DP28" s="38"/>
      <c r="DQ28" s="38"/>
      <c r="DR28" s="38"/>
      <c r="DS28" s="38"/>
      <c r="DT28" s="38"/>
      <c r="DU28" s="38"/>
      <c r="DV28" s="38"/>
      <c r="DW28" s="38"/>
      <c r="DX28" s="38"/>
      <c r="DY28" s="38"/>
      <c r="DZ28" s="38"/>
      <c r="EA28" s="38"/>
      <c r="EB28" s="38"/>
      <c r="EC28" s="38"/>
      <c r="ED28" s="38"/>
      <c r="EE28" s="38"/>
      <c r="EF28" s="38"/>
      <c r="EG28" s="38"/>
      <c r="EH28" s="38"/>
      <c r="EI28" s="38"/>
      <c r="EJ28" s="38"/>
      <c r="EK28" s="38"/>
      <c r="EL28" s="38"/>
      <c r="EM28" s="38"/>
      <c r="EN28" s="38"/>
      <c r="EO28" s="38"/>
      <c r="EP28" s="38"/>
      <c r="EQ28" s="38"/>
      <c r="ER28" s="38"/>
      <c r="ES28" s="38"/>
      <c r="ET28" s="38"/>
      <c r="EU28" s="38"/>
      <c r="EV28" s="38"/>
      <c r="EW28" s="38"/>
      <c r="EX28" s="38"/>
      <c r="EY28" s="38"/>
      <c r="EZ28" s="38"/>
      <c r="FA28" s="38"/>
      <c r="FB28" s="38"/>
      <c r="FC28" s="38"/>
      <c r="FD28" s="38"/>
      <c r="FE28" s="38"/>
      <c r="FF28" s="38"/>
      <c r="FG28" s="38"/>
      <c r="FH28" s="38"/>
      <c r="FI28" s="38"/>
      <c r="FJ28" s="38"/>
      <c r="FK28" s="38"/>
      <c r="FL28" s="38"/>
      <c r="FM28" s="38"/>
      <c r="FN28" s="38"/>
      <c r="FO28" s="38"/>
      <c r="FP28" s="38"/>
      <c r="FQ28" s="38"/>
      <c r="FR28" s="38"/>
      <c r="FS28" s="38"/>
      <c r="FT28" s="38"/>
      <c r="FU28" s="38"/>
      <c r="FV28" s="38"/>
      <c r="FW28" s="38"/>
      <c r="FX28" s="38"/>
      <c r="FY28" s="38"/>
      <c r="FZ28" s="38"/>
      <c r="GA28" s="38"/>
      <c r="GB28" s="38"/>
      <c r="GC28" s="38"/>
      <c r="GD28" s="38"/>
      <c r="GE28" s="38"/>
      <c r="GF28" s="38"/>
      <c r="GG28" s="38"/>
      <c r="GH28" s="38"/>
      <c r="GI28" s="38"/>
      <c r="GJ28" s="38"/>
      <c r="GK28" s="38"/>
      <c r="GL28" s="38"/>
      <c r="GM28" s="38"/>
      <c r="GN28" s="38"/>
      <c r="GO28" s="38"/>
      <c r="GP28" s="38"/>
      <c r="GQ28" s="38"/>
      <c r="GR28" s="38"/>
      <c r="GS28" s="38"/>
      <c r="GT28" s="38"/>
      <c r="GU28" s="38"/>
      <c r="GV28" s="38"/>
      <c r="GW28" s="38"/>
      <c r="GX28" s="38"/>
      <c r="GY28" s="38"/>
      <c r="GZ28" s="38"/>
      <c r="HA28" s="38"/>
      <c r="HB28" s="38"/>
      <c r="HC28" s="38"/>
      <c r="HD28" s="38"/>
      <c r="HE28" s="38"/>
      <c r="HF28" s="38"/>
      <c r="HG28" s="38"/>
      <c r="HH28" s="38"/>
      <c r="HI28" s="38"/>
      <c r="HJ28" s="38"/>
      <c r="HK28" s="38"/>
      <c r="HL28" s="38"/>
      <c r="HM28" s="38"/>
      <c r="HN28" s="30"/>
      <c r="HO28" s="30"/>
      <c r="HP28" s="38"/>
      <c r="HQ28" s="38"/>
      <c r="HR28" s="39"/>
    </row>
    <row r="29" spans="1:226" s="315" customFormat="1" x14ac:dyDescent="0.25">
      <c r="A29" s="34">
        <f t="shared" si="52"/>
        <v>25</v>
      </c>
      <c r="B29" s="517"/>
      <c r="C29" s="517"/>
      <c r="D29" s="517"/>
      <c r="E29" s="517"/>
      <c r="F29" s="517"/>
      <c r="G29" s="35"/>
      <c r="H29" s="391"/>
      <c r="I29" s="36" t="str">
        <f t="shared" si="50"/>
        <v/>
      </c>
      <c r="J29" s="28" t="str">
        <f t="shared" si="51"/>
        <v/>
      </c>
      <c r="K29" s="448" t="str">
        <f>進捗管理票PSPT_管理項目名_5</f>
        <v>③受入</v>
      </c>
      <c r="L29" s="37"/>
      <c r="M29" s="38"/>
      <c r="N29" s="38"/>
      <c r="O29" s="38"/>
      <c r="P29" s="38"/>
      <c r="Q29" s="38"/>
      <c r="R29" s="38"/>
      <c r="S29" s="38"/>
      <c r="T29" s="38"/>
      <c r="U29" s="38"/>
      <c r="V29" s="38"/>
      <c r="W29" s="38"/>
      <c r="X29" s="30"/>
      <c r="Y29" s="38"/>
      <c r="Z29" s="38"/>
      <c r="AA29" s="38"/>
      <c r="AB29" s="38"/>
      <c r="AC29" s="38"/>
      <c r="AD29" s="38"/>
      <c r="AE29" s="38"/>
      <c r="AF29" s="38"/>
      <c r="AG29" s="38"/>
      <c r="AH29" s="38"/>
      <c r="AI29" s="38"/>
      <c r="AJ29" s="38"/>
      <c r="AK29" s="38"/>
      <c r="AL29" s="38"/>
      <c r="AM29" s="38"/>
      <c r="AN29" s="38"/>
      <c r="AO29" s="38"/>
      <c r="AP29" s="38"/>
      <c r="AQ29" s="38"/>
      <c r="AR29" s="38"/>
      <c r="AS29" s="38"/>
      <c r="AT29" s="38"/>
      <c r="AU29" s="38"/>
      <c r="AV29" s="38"/>
      <c r="AW29" s="38"/>
      <c r="AX29" s="38"/>
      <c r="AY29" s="38"/>
      <c r="AZ29" s="38"/>
      <c r="BA29" s="38"/>
      <c r="BB29" s="38"/>
      <c r="BC29" s="38"/>
      <c r="BD29" s="38"/>
      <c r="BE29" s="38"/>
      <c r="BF29" s="38"/>
      <c r="BG29" s="38"/>
      <c r="BH29" s="38"/>
      <c r="BI29" s="38"/>
      <c r="BJ29" s="38"/>
      <c r="BK29" s="38"/>
      <c r="BL29" s="38"/>
      <c r="BM29" s="38"/>
      <c r="BN29" s="38"/>
      <c r="BO29" s="38"/>
      <c r="BP29" s="38"/>
      <c r="BQ29" s="38"/>
      <c r="BR29" s="38"/>
      <c r="BS29" s="38"/>
      <c r="BT29" s="38"/>
      <c r="BU29" s="38"/>
      <c r="BV29" s="38"/>
      <c r="BW29" s="38"/>
      <c r="BX29" s="38"/>
      <c r="BY29" s="38"/>
      <c r="BZ29" s="38"/>
      <c r="CA29" s="38"/>
      <c r="CB29" s="38"/>
      <c r="CC29" s="38"/>
      <c r="CD29" s="38"/>
      <c r="CE29" s="38"/>
      <c r="CF29" s="38"/>
      <c r="CG29" s="38"/>
      <c r="CH29" s="38"/>
      <c r="CI29" s="38"/>
      <c r="CJ29" s="38"/>
      <c r="CK29" s="38"/>
      <c r="CL29" s="38"/>
      <c r="CM29" s="38"/>
      <c r="CN29" s="38"/>
      <c r="CO29" s="38"/>
      <c r="CP29" s="38"/>
      <c r="CQ29" s="38"/>
      <c r="CR29" s="38"/>
      <c r="CS29" s="38"/>
      <c r="CT29" s="38"/>
      <c r="CU29" s="38"/>
      <c r="CV29" s="38"/>
      <c r="CW29" s="38"/>
      <c r="CX29" s="38"/>
      <c r="CY29" s="38"/>
      <c r="CZ29" s="38"/>
      <c r="DA29" s="38"/>
      <c r="DB29" s="38"/>
      <c r="DC29" s="38"/>
      <c r="DD29" s="38"/>
      <c r="DE29" s="38"/>
      <c r="DF29" s="38"/>
      <c r="DG29" s="38"/>
      <c r="DH29" s="38"/>
      <c r="DI29" s="38"/>
      <c r="DJ29" s="38"/>
      <c r="DK29" s="38"/>
      <c r="DL29" s="38"/>
      <c r="DM29" s="38"/>
      <c r="DN29" s="38"/>
      <c r="DO29" s="38"/>
      <c r="DP29" s="38"/>
      <c r="DQ29" s="38"/>
      <c r="DR29" s="38"/>
      <c r="DS29" s="38"/>
      <c r="DT29" s="38"/>
      <c r="DU29" s="38"/>
      <c r="DV29" s="38"/>
      <c r="DW29" s="38"/>
      <c r="DX29" s="38"/>
      <c r="DY29" s="38"/>
      <c r="DZ29" s="38"/>
      <c r="EA29" s="38"/>
      <c r="EB29" s="38"/>
      <c r="EC29" s="38"/>
      <c r="ED29" s="38"/>
      <c r="EE29" s="38"/>
      <c r="EF29" s="38"/>
      <c r="EG29" s="38"/>
      <c r="EH29" s="38"/>
      <c r="EI29" s="38"/>
      <c r="EJ29" s="38"/>
      <c r="EK29" s="38"/>
      <c r="EL29" s="38"/>
      <c r="EM29" s="38"/>
      <c r="EN29" s="38"/>
      <c r="EO29" s="38"/>
      <c r="EP29" s="38"/>
      <c r="EQ29" s="38"/>
      <c r="ER29" s="38"/>
      <c r="ES29" s="38"/>
      <c r="ET29" s="38"/>
      <c r="EU29" s="38"/>
      <c r="EV29" s="38"/>
      <c r="EW29" s="38"/>
      <c r="EX29" s="38"/>
      <c r="EY29" s="38"/>
      <c r="EZ29" s="38"/>
      <c r="FA29" s="38"/>
      <c r="FB29" s="38"/>
      <c r="FC29" s="38"/>
      <c r="FD29" s="38"/>
      <c r="FE29" s="38"/>
      <c r="FF29" s="38"/>
      <c r="FG29" s="38"/>
      <c r="FH29" s="38"/>
      <c r="FI29" s="38"/>
      <c r="FJ29" s="38"/>
      <c r="FK29" s="38"/>
      <c r="FL29" s="38"/>
      <c r="FM29" s="38"/>
      <c r="FN29" s="38"/>
      <c r="FO29" s="38"/>
      <c r="FP29" s="38"/>
      <c r="FQ29" s="38"/>
      <c r="FR29" s="38"/>
      <c r="FS29" s="38"/>
      <c r="FT29" s="38"/>
      <c r="FU29" s="38"/>
      <c r="FV29" s="38"/>
      <c r="FW29" s="38"/>
      <c r="FX29" s="38"/>
      <c r="FY29" s="38"/>
      <c r="FZ29" s="38"/>
      <c r="GA29" s="38"/>
      <c r="GB29" s="38"/>
      <c r="GC29" s="38"/>
      <c r="GD29" s="38"/>
      <c r="GE29" s="38"/>
      <c r="GF29" s="38"/>
      <c r="GG29" s="38"/>
      <c r="GH29" s="38"/>
      <c r="GI29" s="38"/>
      <c r="GJ29" s="38"/>
      <c r="GK29" s="38"/>
      <c r="GL29" s="38"/>
      <c r="GM29" s="38"/>
      <c r="GN29" s="38"/>
      <c r="GO29" s="38"/>
      <c r="GP29" s="38"/>
      <c r="GQ29" s="38"/>
      <c r="GR29" s="38"/>
      <c r="GS29" s="38"/>
      <c r="GT29" s="38"/>
      <c r="GU29" s="38"/>
      <c r="GV29" s="38"/>
      <c r="GW29" s="38"/>
      <c r="GX29" s="38"/>
      <c r="GY29" s="38"/>
      <c r="GZ29" s="38"/>
      <c r="HA29" s="38"/>
      <c r="HB29" s="38"/>
      <c r="HC29" s="38"/>
      <c r="HD29" s="38"/>
      <c r="HE29" s="38"/>
      <c r="HF29" s="38"/>
      <c r="HG29" s="38"/>
      <c r="HH29" s="38"/>
      <c r="HI29" s="38"/>
      <c r="HJ29" s="38"/>
      <c r="HK29" s="38"/>
      <c r="HL29" s="38"/>
      <c r="HM29" s="38"/>
      <c r="HN29" s="38"/>
      <c r="HO29" s="38"/>
      <c r="HP29" s="38"/>
      <c r="HQ29" s="38"/>
      <c r="HR29" s="39"/>
    </row>
    <row r="30" spans="1:226" ht="14.25" customHeight="1" x14ac:dyDescent="0.25">
      <c r="A30" s="25">
        <f t="shared" si="52"/>
        <v>26</v>
      </c>
      <c r="B30" s="516"/>
      <c r="C30" s="516"/>
      <c r="D30" s="516"/>
      <c r="E30" s="516"/>
      <c r="F30" s="518"/>
      <c r="G30" s="40"/>
      <c r="H30" s="40"/>
      <c r="I30" s="41" t="str">
        <f t="shared" si="50"/>
        <v/>
      </c>
      <c r="J30" s="42" t="str">
        <f t="shared" si="51"/>
        <v/>
      </c>
      <c r="K30" s="445">
        <f>進捗管理票PSPT_管理項目名_1</f>
        <v>0</v>
      </c>
      <c r="L30" s="43"/>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c r="EB30" s="44"/>
      <c r="EC30" s="44"/>
      <c r="ED30" s="44"/>
      <c r="EE30" s="44"/>
      <c r="EF30" s="44"/>
      <c r="EG30" s="44"/>
      <c r="EH30" s="44"/>
      <c r="EI30" s="44"/>
      <c r="EJ30" s="44"/>
      <c r="EK30" s="44"/>
      <c r="EL30" s="44"/>
      <c r="EM30" s="44"/>
      <c r="EN30" s="44"/>
      <c r="EO30" s="44"/>
      <c r="EP30" s="44"/>
      <c r="EQ30" s="44"/>
      <c r="ER30" s="44"/>
      <c r="ES30" s="44"/>
      <c r="ET30" s="44"/>
      <c r="EU30" s="44"/>
      <c r="EV30" s="44"/>
      <c r="EW30" s="44"/>
      <c r="EX30" s="44"/>
      <c r="EY30" s="44"/>
      <c r="EZ30" s="44"/>
      <c r="FA30" s="44"/>
      <c r="FB30" s="44"/>
      <c r="FC30" s="44"/>
      <c r="FD30" s="44"/>
      <c r="FE30" s="44"/>
      <c r="FF30" s="44"/>
      <c r="FG30" s="44"/>
      <c r="FH30" s="44"/>
      <c r="FI30" s="44"/>
      <c r="FJ30" s="44"/>
      <c r="FK30" s="44"/>
      <c r="FL30" s="44"/>
      <c r="FM30" s="44"/>
      <c r="FN30" s="44"/>
      <c r="FO30" s="44"/>
      <c r="FP30" s="44"/>
      <c r="FQ30" s="44"/>
      <c r="FR30" s="44"/>
      <c r="FS30" s="44"/>
      <c r="FT30" s="44"/>
      <c r="FU30" s="44"/>
      <c r="FV30" s="44"/>
      <c r="FW30" s="44"/>
      <c r="FX30" s="44"/>
      <c r="FY30" s="44"/>
      <c r="FZ30" s="44"/>
      <c r="GA30" s="44"/>
      <c r="GB30" s="44"/>
      <c r="GC30" s="44"/>
      <c r="GD30" s="44"/>
      <c r="GE30" s="44"/>
      <c r="GF30" s="44"/>
      <c r="GG30" s="44"/>
      <c r="GH30" s="44"/>
      <c r="GI30" s="44"/>
      <c r="GJ30" s="44"/>
      <c r="GK30" s="44"/>
      <c r="GL30" s="44"/>
      <c r="GM30" s="44"/>
      <c r="GN30" s="44"/>
      <c r="GO30" s="44"/>
      <c r="GP30" s="44"/>
      <c r="GQ30" s="44"/>
      <c r="GR30" s="44"/>
      <c r="GS30" s="44"/>
      <c r="GT30" s="44"/>
      <c r="GU30" s="44"/>
      <c r="GV30" s="44"/>
      <c r="GW30" s="44"/>
      <c r="GX30" s="44"/>
      <c r="GY30" s="44"/>
      <c r="GZ30" s="44"/>
      <c r="HA30" s="44"/>
      <c r="HB30" s="44"/>
      <c r="HC30" s="44"/>
      <c r="HD30" s="44"/>
      <c r="HE30" s="44"/>
      <c r="HF30" s="44"/>
      <c r="HG30" s="44"/>
      <c r="HH30" s="44"/>
      <c r="HI30" s="44"/>
      <c r="HJ30" s="44"/>
      <c r="HK30" s="44"/>
      <c r="HL30" s="44"/>
      <c r="HM30" s="44"/>
      <c r="HN30" s="44"/>
      <c r="HO30" s="44"/>
      <c r="HP30" s="44"/>
      <c r="HQ30" s="44"/>
      <c r="HR30" s="46"/>
    </row>
    <row r="31" spans="1:226" x14ac:dyDescent="0.25">
      <c r="A31" s="32">
        <f t="shared" si="52"/>
        <v>27</v>
      </c>
      <c r="B31" s="517"/>
      <c r="C31" s="517"/>
      <c r="D31" s="517"/>
      <c r="E31" s="517"/>
      <c r="F31" s="517"/>
      <c r="G31" s="26"/>
      <c r="H31" s="26"/>
      <c r="I31" s="27" t="str">
        <f t="shared" si="50"/>
        <v/>
      </c>
      <c r="J31" s="33" t="str">
        <f t="shared" si="51"/>
        <v/>
      </c>
      <c r="K31" s="446">
        <f>進捗管理票PSPT_管理項目名_2</f>
        <v>0</v>
      </c>
      <c r="L31" s="29"/>
      <c r="M31" s="30"/>
      <c r="N31" s="30"/>
      <c r="O31" s="30"/>
      <c r="P31" s="30"/>
      <c r="Q31" s="30"/>
      <c r="R31" s="30"/>
      <c r="S31" s="30"/>
      <c r="T31" s="30"/>
      <c r="U31" s="30"/>
      <c r="V31" s="30"/>
      <c r="W31" s="30"/>
      <c r="X31" s="30"/>
      <c r="Y31" s="30"/>
      <c r="Z31" s="30"/>
      <c r="AA31" s="30"/>
      <c r="AB31" s="30"/>
      <c r="AC31" s="30"/>
      <c r="AD31" s="30"/>
      <c r="AE31" s="30"/>
      <c r="AF31" s="30"/>
      <c r="AG31" s="30"/>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0"/>
      <c r="BH31" s="30"/>
      <c r="BI31" s="30"/>
      <c r="BJ31" s="30"/>
      <c r="BK31" s="30"/>
      <c r="BL31" s="30"/>
      <c r="BM31" s="30"/>
      <c r="BN31" s="30"/>
      <c r="BO31" s="30"/>
      <c r="BP31" s="30"/>
      <c r="BQ31" s="30"/>
      <c r="BR31" s="30"/>
      <c r="BS31" s="30"/>
      <c r="BT31" s="30"/>
      <c r="BU31" s="30"/>
      <c r="BV31" s="30"/>
      <c r="BW31" s="30"/>
      <c r="BX31" s="30"/>
      <c r="BY31" s="30"/>
      <c r="BZ31" s="30"/>
      <c r="CA31" s="30"/>
      <c r="CB31" s="30"/>
      <c r="CC31" s="30"/>
      <c r="CD31" s="30"/>
      <c r="CE31" s="30"/>
      <c r="CF31" s="30"/>
      <c r="CG31" s="30"/>
      <c r="CH31" s="30"/>
      <c r="CI31" s="30"/>
      <c r="CJ31" s="30"/>
      <c r="CK31" s="30"/>
      <c r="CL31" s="30"/>
      <c r="CM31" s="30"/>
      <c r="CN31" s="30"/>
      <c r="CO31" s="30"/>
      <c r="CP31" s="30"/>
      <c r="CQ31" s="30"/>
      <c r="CR31" s="30"/>
      <c r="CS31" s="30"/>
      <c r="CT31" s="30"/>
      <c r="CU31" s="30"/>
      <c r="CV31" s="30"/>
      <c r="CW31" s="30"/>
      <c r="CX31" s="30"/>
      <c r="CY31" s="30"/>
      <c r="CZ31" s="30"/>
      <c r="DA31" s="30"/>
      <c r="DB31" s="30"/>
      <c r="DC31" s="30"/>
      <c r="DD31" s="30"/>
      <c r="DE31" s="30"/>
      <c r="DF31" s="30"/>
      <c r="DG31" s="30"/>
      <c r="DH31" s="30"/>
      <c r="DI31" s="30"/>
      <c r="DJ31" s="30"/>
      <c r="DK31" s="30"/>
      <c r="DL31" s="30"/>
      <c r="DM31" s="30"/>
      <c r="DN31" s="30"/>
      <c r="DO31" s="30"/>
      <c r="DP31" s="30"/>
      <c r="DQ31" s="30"/>
      <c r="DR31" s="30"/>
      <c r="DS31" s="30"/>
      <c r="DT31" s="30"/>
      <c r="DU31" s="30"/>
      <c r="DV31" s="30"/>
      <c r="DW31" s="30"/>
      <c r="DX31" s="30"/>
      <c r="DY31" s="30"/>
      <c r="DZ31" s="30"/>
      <c r="EA31" s="30"/>
      <c r="EB31" s="30"/>
      <c r="EC31" s="30"/>
      <c r="ED31" s="30"/>
      <c r="EE31" s="30"/>
      <c r="EF31" s="30"/>
      <c r="EG31" s="30"/>
      <c r="EH31" s="30"/>
      <c r="EI31" s="30"/>
      <c r="EJ31" s="30"/>
      <c r="EK31" s="30"/>
      <c r="EL31" s="30"/>
      <c r="EM31" s="30"/>
      <c r="EN31" s="30"/>
      <c r="EO31" s="30"/>
      <c r="EP31" s="30"/>
      <c r="EQ31" s="30"/>
      <c r="ER31" s="30"/>
      <c r="ES31" s="30"/>
      <c r="ET31" s="30"/>
      <c r="EU31" s="30"/>
      <c r="EV31" s="30"/>
      <c r="EW31" s="30"/>
      <c r="EX31" s="30"/>
      <c r="EY31" s="30"/>
      <c r="EZ31" s="30"/>
      <c r="FA31" s="30"/>
      <c r="FB31" s="30"/>
      <c r="FC31" s="30"/>
      <c r="FD31" s="30"/>
      <c r="FE31" s="30"/>
      <c r="FF31" s="30"/>
      <c r="FG31" s="30"/>
      <c r="FH31" s="30"/>
      <c r="FI31" s="30"/>
      <c r="FJ31" s="30"/>
      <c r="FK31" s="30"/>
      <c r="FL31" s="30"/>
      <c r="FM31" s="30"/>
      <c r="FN31" s="30"/>
      <c r="FO31" s="30"/>
      <c r="FP31" s="30"/>
      <c r="FQ31" s="30"/>
      <c r="FR31" s="30"/>
      <c r="FS31" s="30"/>
      <c r="FT31" s="30"/>
      <c r="FU31" s="30"/>
      <c r="FV31" s="30"/>
      <c r="FW31" s="30"/>
      <c r="FX31" s="30"/>
      <c r="FY31" s="30"/>
      <c r="FZ31" s="30"/>
      <c r="GA31" s="30"/>
      <c r="GB31" s="30"/>
      <c r="GC31" s="30"/>
      <c r="GD31" s="30"/>
      <c r="GE31" s="30"/>
      <c r="GF31" s="30"/>
      <c r="GG31" s="30"/>
      <c r="GH31" s="30"/>
      <c r="GI31" s="30"/>
      <c r="GJ31" s="30"/>
      <c r="GK31" s="30"/>
      <c r="GL31" s="30"/>
      <c r="GM31" s="30"/>
      <c r="GN31" s="30"/>
      <c r="GO31" s="30"/>
      <c r="GP31" s="30"/>
      <c r="GQ31" s="30"/>
      <c r="GR31" s="30"/>
      <c r="GS31" s="30"/>
      <c r="GT31" s="30"/>
      <c r="GU31" s="30"/>
      <c r="GV31" s="30"/>
      <c r="GW31" s="30"/>
      <c r="GX31" s="30"/>
      <c r="GY31" s="30"/>
      <c r="GZ31" s="30"/>
      <c r="HA31" s="30"/>
      <c r="HB31" s="30"/>
      <c r="HC31" s="30"/>
      <c r="HD31" s="30"/>
      <c r="HE31" s="30"/>
      <c r="HF31" s="30"/>
      <c r="HG31" s="30"/>
      <c r="HH31" s="30"/>
      <c r="HI31" s="30"/>
      <c r="HJ31" s="30"/>
      <c r="HK31" s="30"/>
      <c r="HL31" s="30"/>
      <c r="HM31" s="30"/>
      <c r="HN31" s="30"/>
      <c r="HO31" s="30"/>
      <c r="HP31" s="30"/>
      <c r="HQ31" s="30"/>
      <c r="HR31" s="31"/>
    </row>
    <row r="32" spans="1:226" x14ac:dyDescent="0.25">
      <c r="A32" s="32">
        <f t="shared" si="52"/>
        <v>28</v>
      </c>
      <c r="B32" s="517"/>
      <c r="C32" s="517"/>
      <c r="D32" s="517"/>
      <c r="E32" s="517"/>
      <c r="F32" s="517"/>
      <c r="G32" s="26"/>
      <c r="H32" s="26"/>
      <c r="I32" s="27" t="str">
        <f t="shared" si="50"/>
        <v/>
      </c>
      <c r="J32" s="33" t="str">
        <f t="shared" si="51"/>
        <v/>
      </c>
      <c r="K32" s="447" t="str">
        <f>進捗管理票PSPT_管理項目名_3</f>
        <v>①ＣＶ</v>
      </c>
      <c r="L32" s="29"/>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0"/>
      <c r="BH32" s="30"/>
      <c r="BI32" s="30"/>
      <c r="BJ32" s="30"/>
      <c r="BK32" s="30"/>
      <c r="BL32" s="30"/>
      <c r="BM32" s="30"/>
      <c r="BN32" s="30"/>
      <c r="BO32" s="30"/>
      <c r="BP32" s="30"/>
      <c r="BQ32" s="30"/>
      <c r="BR32" s="30"/>
      <c r="BS32" s="30"/>
      <c r="BT32" s="30"/>
      <c r="BU32" s="30"/>
      <c r="BV32" s="30"/>
      <c r="BW32" s="30"/>
      <c r="BX32" s="30"/>
      <c r="BY32" s="30"/>
      <c r="BZ32" s="30"/>
      <c r="CA32" s="30"/>
      <c r="CB32" s="30"/>
      <c r="CC32" s="30"/>
      <c r="CD32" s="30"/>
      <c r="CE32" s="30"/>
      <c r="CF32" s="30"/>
      <c r="CG32" s="30"/>
      <c r="CH32" s="30"/>
      <c r="CI32" s="30"/>
      <c r="CJ32" s="30"/>
      <c r="CK32" s="30"/>
      <c r="CL32" s="30"/>
      <c r="CM32" s="30"/>
      <c r="CN32" s="30"/>
      <c r="CO32" s="30"/>
      <c r="CP32" s="30"/>
      <c r="CQ32" s="30"/>
      <c r="CR32" s="30"/>
      <c r="CS32" s="30"/>
      <c r="CT32" s="30"/>
      <c r="CU32" s="30"/>
      <c r="CV32" s="30"/>
      <c r="CW32" s="30"/>
      <c r="CX32" s="30"/>
      <c r="CY32" s="30"/>
      <c r="CZ32" s="30"/>
      <c r="DA32" s="30"/>
      <c r="DB32" s="30"/>
      <c r="DC32" s="30"/>
      <c r="DD32" s="30"/>
      <c r="DE32" s="30"/>
      <c r="DF32" s="30"/>
      <c r="DG32" s="30"/>
      <c r="DH32" s="30"/>
      <c r="DI32" s="30"/>
      <c r="DJ32" s="30"/>
      <c r="DK32" s="30"/>
      <c r="DL32" s="30"/>
      <c r="DM32" s="30"/>
      <c r="DN32" s="30"/>
      <c r="DO32" s="30"/>
      <c r="DP32" s="30"/>
      <c r="DQ32" s="30"/>
      <c r="DR32" s="30"/>
      <c r="DS32" s="30"/>
      <c r="DT32" s="30"/>
      <c r="DU32" s="30"/>
      <c r="DV32" s="30"/>
      <c r="DW32" s="30"/>
      <c r="DX32" s="30"/>
      <c r="DY32" s="30"/>
      <c r="DZ32" s="30"/>
      <c r="EA32" s="30"/>
      <c r="EB32" s="30"/>
      <c r="EC32" s="30"/>
      <c r="ED32" s="30"/>
      <c r="EE32" s="30"/>
      <c r="EF32" s="30"/>
      <c r="EG32" s="30"/>
      <c r="EH32" s="30"/>
      <c r="EI32" s="30"/>
      <c r="EJ32" s="30"/>
      <c r="EK32" s="30"/>
      <c r="EL32" s="30"/>
      <c r="EM32" s="30"/>
      <c r="EN32" s="30"/>
      <c r="EO32" s="30"/>
      <c r="EP32" s="30"/>
      <c r="EQ32" s="30"/>
      <c r="ER32" s="30"/>
      <c r="ES32" s="30"/>
      <c r="ET32" s="30"/>
      <c r="EU32" s="30"/>
      <c r="EV32" s="30"/>
      <c r="EW32" s="30"/>
      <c r="EX32" s="30"/>
      <c r="EY32" s="30"/>
      <c r="EZ32" s="30"/>
      <c r="FA32" s="30"/>
      <c r="FB32" s="30"/>
      <c r="FC32" s="30"/>
      <c r="FD32" s="30"/>
      <c r="FE32" s="30"/>
      <c r="FF32" s="30"/>
      <c r="FG32" s="30"/>
      <c r="FH32" s="30"/>
      <c r="FI32" s="30"/>
      <c r="FJ32" s="30"/>
      <c r="FK32" s="30"/>
      <c r="FL32" s="30"/>
      <c r="FM32" s="30"/>
      <c r="FN32" s="30"/>
      <c r="FO32" s="30"/>
      <c r="FP32" s="30"/>
      <c r="FQ32" s="30"/>
      <c r="FR32" s="30"/>
      <c r="FS32" s="30"/>
      <c r="FT32" s="30"/>
      <c r="FU32" s="30"/>
      <c r="FV32" s="30"/>
      <c r="FW32" s="30"/>
      <c r="FX32" s="30"/>
      <c r="FY32" s="30"/>
      <c r="FZ32" s="30"/>
      <c r="GA32" s="30"/>
      <c r="GB32" s="30"/>
      <c r="GC32" s="30"/>
      <c r="GD32" s="30"/>
      <c r="GE32" s="30"/>
      <c r="GF32" s="30"/>
      <c r="GG32" s="30"/>
      <c r="GH32" s="30"/>
      <c r="GI32" s="30"/>
      <c r="GJ32" s="30"/>
      <c r="GK32" s="30"/>
      <c r="GL32" s="30"/>
      <c r="GM32" s="30"/>
      <c r="GN32" s="30"/>
      <c r="GO32" s="30"/>
      <c r="GP32" s="30"/>
      <c r="GQ32" s="30"/>
      <c r="GR32" s="30"/>
      <c r="GS32" s="30"/>
      <c r="GT32" s="30"/>
      <c r="GU32" s="30"/>
      <c r="GV32" s="30"/>
      <c r="GW32" s="30"/>
      <c r="GX32" s="30"/>
      <c r="GY32" s="30"/>
      <c r="GZ32" s="30"/>
      <c r="HA32" s="30"/>
      <c r="HB32" s="30"/>
      <c r="HC32" s="30"/>
      <c r="HD32" s="30"/>
      <c r="HE32" s="30"/>
      <c r="HF32" s="30"/>
      <c r="HG32" s="30"/>
      <c r="HH32" s="30"/>
      <c r="HI32" s="30"/>
      <c r="HJ32" s="30"/>
      <c r="HK32" s="30"/>
      <c r="HL32" s="30"/>
      <c r="HM32" s="30"/>
      <c r="HN32" s="30"/>
      <c r="HO32" s="30"/>
      <c r="HP32" s="30"/>
      <c r="HQ32" s="30"/>
      <c r="HR32" s="31"/>
    </row>
    <row r="33" spans="1:226" x14ac:dyDescent="0.25">
      <c r="A33" s="34">
        <f t="shared" si="52"/>
        <v>29</v>
      </c>
      <c r="B33" s="517"/>
      <c r="C33" s="517"/>
      <c r="D33" s="517"/>
      <c r="E33" s="517"/>
      <c r="F33" s="517"/>
      <c r="G33" s="26"/>
      <c r="H33" s="26"/>
      <c r="I33" s="36" t="str">
        <f t="shared" si="50"/>
        <v/>
      </c>
      <c r="J33" s="28" t="str">
        <f t="shared" si="51"/>
        <v/>
      </c>
      <c r="K33" s="448" t="str">
        <f>進捗管理票PSPT_管理項目名_4</f>
        <v>②ＣＶＴ</v>
      </c>
      <c r="L33" s="37"/>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c r="AO33" s="38"/>
      <c r="AP33" s="38"/>
      <c r="AQ33" s="38"/>
      <c r="AR33" s="38"/>
      <c r="AS33" s="38"/>
      <c r="AT33" s="38"/>
      <c r="AU33" s="38"/>
      <c r="AV33" s="38"/>
      <c r="AW33" s="38"/>
      <c r="AX33" s="38"/>
      <c r="AY33" s="38"/>
      <c r="AZ33" s="38"/>
      <c r="BA33" s="38"/>
      <c r="BB33" s="38"/>
      <c r="BC33" s="38"/>
      <c r="BD33" s="38"/>
      <c r="BE33" s="38"/>
      <c r="BF33" s="38"/>
      <c r="BG33" s="38"/>
      <c r="BH33" s="38"/>
      <c r="BI33" s="38"/>
      <c r="BJ33" s="38"/>
      <c r="BK33" s="38"/>
      <c r="BL33" s="38"/>
      <c r="BM33" s="38"/>
      <c r="BN33" s="38"/>
      <c r="BO33" s="38"/>
      <c r="BP33" s="38"/>
      <c r="BQ33" s="38"/>
      <c r="BR33" s="38"/>
      <c r="BS33" s="38"/>
      <c r="BT33" s="38"/>
      <c r="BU33" s="38"/>
      <c r="BV33" s="38"/>
      <c r="BW33" s="38"/>
      <c r="BX33" s="38"/>
      <c r="BY33" s="38"/>
      <c r="BZ33" s="38"/>
      <c r="CA33" s="38"/>
      <c r="CB33" s="38"/>
      <c r="CC33" s="38"/>
      <c r="CD33" s="38"/>
      <c r="CE33" s="38"/>
      <c r="CF33" s="38"/>
      <c r="CG33" s="38"/>
      <c r="CH33" s="38"/>
      <c r="CI33" s="38"/>
      <c r="CJ33" s="38"/>
      <c r="CK33" s="38"/>
      <c r="CL33" s="38"/>
      <c r="CM33" s="38"/>
      <c r="CN33" s="38"/>
      <c r="CO33" s="38"/>
      <c r="CP33" s="38"/>
      <c r="CQ33" s="38"/>
      <c r="CR33" s="38"/>
      <c r="CS33" s="38"/>
      <c r="CT33" s="38"/>
      <c r="CU33" s="38"/>
      <c r="CV33" s="38"/>
      <c r="CW33" s="38"/>
      <c r="CX33" s="38"/>
      <c r="CY33" s="38"/>
      <c r="CZ33" s="38"/>
      <c r="DA33" s="38"/>
      <c r="DB33" s="38"/>
      <c r="DC33" s="38"/>
      <c r="DD33" s="38"/>
      <c r="DE33" s="38"/>
      <c r="DF33" s="38"/>
      <c r="DG33" s="38"/>
      <c r="DH33" s="38"/>
      <c r="DI33" s="38"/>
      <c r="DJ33" s="38"/>
      <c r="DK33" s="38"/>
      <c r="DL33" s="38"/>
      <c r="DM33" s="38"/>
      <c r="DN33" s="38"/>
      <c r="DO33" s="38"/>
      <c r="DP33" s="38"/>
      <c r="DQ33" s="38"/>
      <c r="DR33" s="38"/>
      <c r="DS33" s="38"/>
      <c r="DT33" s="38"/>
      <c r="DU33" s="38"/>
      <c r="DV33" s="38"/>
      <c r="DW33" s="38"/>
      <c r="DX33" s="38"/>
      <c r="DY33" s="38"/>
      <c r="DZ33" s="38"/>
      <c r="EA33" s="38"/>
      <c r="EB33" s="38"/>
      <c r="EC33" s="38"/>
      <c r="ED33" s="38"/>
      <c r="EE33" s="38"/>
      <c r="EF33" s="38"/>
      <c r="EG33" s="38"/>
      <c r="EH33" s="38"/>
      <c r="EI33" s="38"/>
      <c r="EJ33" s="38"/>
      <c r="EK33" s="38"/>
      <c r="EL33" s="38"/>
      <c r="EM33" s="38"/>
      <c r="EN33" s="38"/>
      <c r="EO33" s="38"/>
      <c r="EP33" s="38"/>
      <c r="EQ33" s="38"/>
      <c r="ER33" s="38"/>
      <c r="ES33" s="38"/>
      <c r="ET33" s="38"/>
      <c r="EU33" s="38"/>
      <c r="EV33" s="38"/>
      <c r="EW33" s="38"/>
      <c r="EX33" s="38"/>
      <c r="EY33" s="38"/>
      <c r="EZ33" s="38"/>
      <c r="FA33" s="38"/>
      <c r="FB33" s="38"/>
      <c r="FC33" s="38"/>
      <c r="FD33" s="38"/>
      <c r="FE33" s="38"/>
      <c r="FF33" s="38"/>
      <c r="FG33" s="38"/>
      <c r="FH33" s="38"/>
      <c r="FI33" s="38"/>
      <c r="FJ33" s="38"/>
      <c r="FK33" s="38"/>
      <c r="FL33" s="38"/>
      <c r="FM33" s="38"/>
      <c r="FN33" s="38"/>
      <c r="FO33" s="38"/>
      <c r="FP33" s="38"/>
      <c r="FQ33" s="38"/>
      <c r="FR33" s="38"/>
      <c r="FS33" s="38"/>
      <c r="FT33" s="38"/>
      <c r="FU33" s="38"/>
      <c r="FV33" s="38"/>
      <c r="FW33" s="38"/>
      <c r="FX33" s="38"/>
      <c r="FY33" s="38"/>
      <c r="FZ33" s="38"/>
      <c r="GA33" s="38"/>
      <c r="GB33" s="38"/>
      <c r="GC33" s="38"/>
      <c r="GD33" s="38"/>
      <c r="GE33" s="38"/>
      <c r="GF33" s="38"/>
      <c r="GG33" s="38"/>
      <c r="GH33" s="38"/>
      <c r="GI33" s="38"/>
      <c r="GJ33" s="38"/>
      <c r="GK33" s="38"/>
      <c r="GL33" s="38"/>
      <c r="GM33" s="38"/>
      <c r="GN33" s="38"/>
      <c r="GO33" s="38"/>
      <c r="GP33" s="38"/>
      <c r="GQ33" s="38"/>
      <c r="GR33" s="38"/>
      <c r="GS33" s="38"/>
      <c r="GT33" s="38"/>
      <c r="GU33" s="38"/>
      <c r="GV33" s="30"/>
      <c r="GW33" s="30"/>
      <c r="GX33" s="38"/>
      <c r="GY33" s="38"/>
      <c r="GZ33" s="38"/>
      <c r="HA33" s="38"/>
      <c r="HB33" s="38"/>
      <c r="HC33" s="38"/>
      <c r="HD33" s="38"/>
      <c r="HE33" s="38"/>
      <c r="HF33" s="38"/>
      <c r="HG33" s="38"/>
      <c r="HH33" s="38"/>
      <c r="HI33" s="38"/>
      <c r="HJ33" s="30"/>
      <c r="HK33" s="30"/>
      <c r="HL33" s="38"/>
      <c r="HM33" s="38"/>
      <c r="HN33" s="38"/>
      <c r="HO33" s="38"/>
      <c r="HP33" s="38"/>
      <c r="HQ33" s="38"/>
      <c r="HR33" s="39"/>
    </row>
    <row r="34" spans="1:226" s="315" customFormat="1" x14ac:dyDescent="0.25">
      <c r="A34" s="34">
        <f t="shared" si="52"/>
        <v>30</v>
      </c>
      <c r="B34" s="517"/>
      <c r="C34" s="519"/>
      <c r="D34" s="519"/>
      <c r="E34" s="519"/>
      <c r="F34" s="519"/>
      <c r="G34" s="35"/>
      <c r="H34" s="391"/>
      <c r="I34" s="36" t="str">
        <f>IF(J34&lt;&gt;"",(J34-COUNTIF(L34:HR34,"□")+1),"")</f>
        <v/>
      </c>
      <c r="J34" s="28" t="str">
        <f>IF(ISERROR(LOOKUP("□",L34:HR34,L$3:HR$3))=FALSE,LOOKUP("□",L34:HR34,L$3:HR$3),"")</f>
        <v/>
      </c>
      <c r="K34" s="448" t="str">
        <f>進捗管理票PSPT_管理項目名_5</f>
        <v>③受入</v>
      </c>
      <c r="L34" s="37"/>
      <c r="M34" s="38"/>
      <c r="N34" s="38"/>
      <c r="O34" s="38"/>
      <c r="P34" s="38"/>
      <c r="Q34" s="38"/>
      <c r="R34" s="38"/>
      <c r="S34" s="38"/>
      <c r="T34" s="38"/>
      <c r="U34" s="38"/>
      <c r="V34" s="38"/>
      <c r="W34" s="38"/>
      <c r="X34" s="30"/>
      <c r="Y34" s="38"/>
      <c r="Z34" s="38"/>
      <c r="AA34" s="38"/>
      <c r="AB34" s="38"/>
      <c r="AC34" s="38"/>
      <c r="AD34" s="38"/>
      <c r="AE34" s="38"/>
      <c r="AF34" s="38"/>
      <c r="AG34" s="38"/>
      <c r="AH34" s="38"/>
      <c r="AI34" s="38"/>
      <c r="AJ34" s="38"/>
      <c r="AK34" s="38"/>
      <c r="AL34" s="38"/>
      <c r="AM34" s="38"/>
      <c r="AN34" s="38"/>
      <c r="AO34" s="38"/>
      <c r="AP34" s="38"/>
      <c r="AQ34" s="38"/>
      <c r="AR34" s="38"/>
      <c r="AS34" s="38"/>
      <c r="AT34" s="38"/>
      <c r="AU34" s="38"/>
      <c r="AV34" s="38"/>
      <c r="AW34" s="38"/>
      <c r="AX34" s="38"/>
      <c r="AY34" s="38"/>
      <c r="AZ34" s="38"/>
      <c r="BA34" s="38"/>
      <c r="BB34" s="38"/>
      <c r="BC34" s="38"/>
      <c r="BD34" s="38"/>
      <c r="BE34" s="38"/>
      <c r="BF34" s="38"/>
      <c r="BG34" s="38"/>
      <c r="BH34" s="38"/>
      <c r="BI34" s="38"/>
      <c r="BJ34" s="38"/>
      <c r="BK34" s="38"/>
      <c r="BL34" s="38"/>
      <c r="BM34" s="38"/>
      <c r="BN34" s="38"/>
      <c r="BO34" s="38"/>
      <c r="BP34" s="38"/>
      <c r="BQ34" s="38"/>
      <c r="BR34" s="38"/>
      <c r="BS34" s="38"/>
      <c r="BT34" s="38"/>
      <c r="BU34" s="38"/>
      <c r="BV34" s="38"/>
      <c r="BW34" s="38"/>
      <c r="BX34" s="38"/>
      <c r="BY34" s="38"/>
      <c r="BZ34" s="38"/>
      <c r="CA34" s="38"/>
      <c r="CB34" s="38"/>
      <c r="CC34" s="38"/>
      <c r="CD34" s="38"/>
      <c r="CE34" s="38"/>
      <c r="CF34" s="38"/>
      <c r="CG34" s="38"/>
      <c r="CH34" s="38"/>
      <c r="CI34" s="38"/>
      <c r="CJ34" s="38"/>
      <c r="CK34" s="38"/>
      <c r="CL34" s="38"/>
      <c r="CM34" s="38"/>
      <c r="CN34" s="38"/>
      <c r="CO34" s="38"/>
      <c r="CP34" s="38"/>
      <c r="CQ34" s="38"/>
      <c r="CR34" s="38"/>
      <c r="CS34" s="38"/>
      <c r="CT34" s="38"/>
      <c r="CU34" s="38"/>
      <c r="CV34" s="38"/>
      <c r="CW34" s="38"/>
      <c r="CX34" s="38"/>
      <c r="CY34" s="38"/>
      <c r="CZ34" s="38"/>
      <c r="DA34" s="38"/>
      <c r="DB34" s="38"/>
      <c r="DC34" s="38"/>
      <c r="DD34" s="38"/>
      <c r="DE34" s="38"/>
      <c r="DF34" s="38"/>
      <c r="DG34" s="38"/>
      <c r="DH34" s="38"/>
      <c r="DI34" s="38"/>
      <c r="DJ34" s="38"/>
      <c r="DK34" s="38"/>
      <c r="DL34" s="38"/>
      <c r="DM34" s="38"/>
      <c r="DN34" s="38"/>
      <c r="DO34" s="38"/>
      <c r="DP34" s="38"/>
      <c r="DQ34" s="38"/>
      <c r="DR34" s="38"/>
      <c r="DS34" s="38"/>
      <c r="DT34" s="38"/>
      <c r="DU34" s="38"/>
      <c r="DV34" s="38"/>
      <c r="DW34" s="38"/>
      <c r="DX34" s="38"/>
      <c r="DY34" s="38"/>
      <c r="DZ34" s="38"/>
      <c r="EA34" s="38"/>
      <c r="EB34" s="38"/>
      <c r="EC34" s="38"/>
      <c r="ED34" s="38"/>
      <c r="EE34" s="38"/>
      <c r="EF34" s="38"/>
      <c r="EG34" s="38"/>
      <c r="EH34" s="38"/>
      <c r="EI34" s="38"/>
      <c r="EJ34" s="38"/>
      <c r="EK34" s="38"/>
      <c r="EL34" s="38"/>
      <c r="EM34" s="38"/>
      <c r="EN34" s="38"/>
      <c r="EO34" s="38"/>
      <c r="EP34" s="38"/>
      <c r="EQ34" s="38"/>
      <c r="ER34" s="38"/>
      <c r="ES34" s="38"/>
      <c r="ET34" s="38"/>
      <c r="EU34" s="38"/>
      <c r="EV34" s="38"/>
      <c r="EW34" s="38"/>
      <c r="EX34" s="38"/>
      <c r="EY34" s="38"/>
      <c r="EZ34" s="38"/>
      <c r="FA34" s="38"/>
      <c r="FB34" s="38"/>
      <c r="FC34" s="38"/>
      <c r="FD34" s="38"/>
      <c r="FE34" s="38"/>
      <c r="FF34" s="38"/>
      <c r="FG34" s="38"/>
      <c r="FH34" s="38"/>
      <c r="FI34" s="38"/>
      <c r="FJ34" s="38"/>
      <c r="FK34" s="38"/>
      <c r="FL34" s="38"/>
      <c r="FM34" s="38"/>
      <c r="FN34" s="38"/>
      <c r="FO34" s="38"/>
      <c r="FP34" s="38"/>
      <c r="FQ34" s="38"/>
      <c r="FR34" s="38"/>
      <c r="FS34" s="38"/>
      <c r="FT34" s="38"/>
      <c r="FU34" s="38"/>
      <c r="FV34" s="38"/>
      <c r="FW34" s="38"/>
      <c r="FX34" s="38"/>
      <c r="FY34" s="38"/>
      <c r="FZ34" s="38"/>
      <c r="GA34" s="38"/>
      <c r="GB34" s="38"/>
      <c r="GC34" s="38"/>
      <c r="GD34" s="38"/>
      <c r="GE34" s="38"/>
      <c r="GF34" s="38"/>
      <c r="GG34" s="38"/>
      <c r="GH34" s="38"/>
      <c r="GI34" s="38"/>
      <c r="GJ34" s="38"/>
      <c r="GK34" s="38"/>
      <c r="GL34" s="38"/>
      <c r="GM34" s="38"/>
      <c r="GN34" s="38"/>
      <c r="GO34" s="38"/>
      <c r="GP34" s="38"/>
      <c r="GQ34" s="38"/>
      <c r="GR34" s="38"/>
      <c r="GS34" s="38"/>
      <c r="GT34" s="38"/>
      <c r="GU34" s="38"/>
      <c r="GV34" s="38"/>
      <c r="GW34" s="38"/>
      <c r="GX34" s="38"/>
      <c r="GY34" s="38"/>
      <c r="GZ34" s="38"/>
      <c r="HA34" s="38"/>
      <c r="HB34" s="38"/>
      <c r="HC34" s="38"/>
      <c r="HD34" s="38"/>
      <c r="HE34" s="38"/>
      <c r="HF34" s="38"/>
      <c r="HG34" s="38"/>
      <c r="HH34" s="38"/>
      <c r="HI34" s="38"/>
      <c r="HJ34" s="38"/>
      <c r="HK34" s="38"/>
      <c r="HL34" s="38"/>
      <c r="HM34" s="38"/>
      <c r="HN34" s="38"/>
      <c r="HO34" s="38"/>
      <c r="HP34" s="38"/>
      <c r="HQ34" s="38"/>
      <c r="HR34" s="39"/>
    </row>
    <row r="35" spans="1:226" ht="14.25" customHeight="1" x14ac:dyDescent="0.25">
      <c r="A35" s="25">
        <f t="shared" si="52"/>
        <v>31</v>
      </c>
      <c r="B35" s="516"/>
      <c r="C35" s="516"/>
      <c r="D35" s="516"/>
      <c r="E35" s="516"/>
      <c r="F35" s="518"/>
      <c r="G35" s="40"/>
      <c r="H35" s="40"/>
      <c r="I35" s="41" t="str">
        <f t="shared" si="50"/>
        <v/>
      </c>
      <c r="J35" s="42" t="str">
        <f t="shared" si="51"/>
        <v/>
      </c>
      <c r="K35" s="445">
        <f>進捗管理票PSPT_管理項目名_1</f>
        <v>0</v>
      </c>
      <c r="L35" s="43"/>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c r="BJ35" s="44"/>
      <c r="BK35" s="44"/>
      <c r="BL35" s="44"/>
      <c r="BM35" s="44"/>
      <c r="BN35" s="44"/>
      <c r="BO35" s="44"/>
      <c r="BP35" s="44"/>
      <c r="BQ35" s="44"/>
      <c r="BR35" s="44"/>
      <c r="BS35" s="44"/>
      <c r="BT35" s="44"/>
      <c r="BU35" s="44"/>
      <c r="BV35" s="44"/>
      <c r="BW35" s="44"/>
      <c r="BX35" s="44"/>
      <c r="BY35" s="44"/>
      <c r="BZ35" s="44"/>
      <c r="CA35" s="44"/>
      <c r="CB35" s="44"/>
      <c r="CC35" s="44"/>
      <c r="CD35" s="44"/>
      <c r="CE35" s="44"/>
      <c r="CF35" s="44"/>
      <c r="CG35" s="44"/>
      <c r="CH35" s="44"/>
      <c r="CI35" s="44"/>
      <c r="CJ35" s="44"/>
      <c r="CK35" s="44"/>
      <c r="CL35" s="44"/>
      <c r="CM35" s="44"/>
      <c r="CN35" s="44"/>
      <c r="CO35" s="44"/>
      <c r="CP35" s="44"/>
      <c r="CQ35" s="44"/>
      <c r="CR35" s="44"/>
      <c r="CS35" s="44"/>
      <c r="CT35" s="44"/>
      <c r="CU35" s="44"/>
      <c r="CV35" s="44"/>
      <c r="CW35" s="44"/>
      <c r="CX35" s="44"/>
      <c r="CY35" s="44"/>
      <c r="CZ35" s="44"/>
      <c r="DA35" s="44"/>
      <c r="DB35" s="44"/>
      <c r="DC35" s="44"/>
      <c r="DD35" s="44"/>
      <c r="DE35" s="44"/>
      <c r="DF35" s="44"/>
      <c r="DG35" s="44"/>
      <c r="DH35" s="44"/>
      <c r="DI35" s="44"/>
      <c r="DJ35" s="44"/>
      <c r="DK35" s="44"/>
      <c r="DL35" s="44"/>
      <c r="DM35" s="44"/>
      <c r="DN35" s="44"/>
      <c r="DO35" s="44"/>
      <c r="DP35" s="44"/>
      <c r="DQ35" s="44"/>
      <c r="DR35" s="44"/>
      <c r="DS35" s="44"/>
      <c r="DT35" s="44"/>
      <c r="DU35" s="44"/>
      <c r="DV35" s="44"/>
      <c r="DW35" s="44"/>
      <c r="DX35" s="44"/>
      <c r="DY35" s="44"/>
      <c r="DZ35" s="44"/>
      <c r="EA35" s="44"/>
      <c r="EB35" s="44"/>
      <c r="EC35" s="44"/>
      <c r="ED35" s="44"/>
      <c r="EE35" s="44"/>
      <c r="EF35" s="44"/>
      <c r="EG35" s="44"/>
      <c r="EH35" s="44"/>
      <c r="EI35" s="44"/>
      <c r="EJ35" s="44"/>
      <c r="EK35" s="44"/>
      <c r="EL35" s="44"/>
      <c r="EM35" s="44"/>
      <c r="EN35" s="44"/>
      <c r="EO35" s="44"/>
      <c r="EP35" s="44"/>
      <c r="EQ35" s="44"/>
      <c r="ER35" s="44"/>
      <c r="ES35" s="44"/>
      <c r="ET35" s="44"/>
      <c r="EU35" s="44"/>
      <c r="EV35" s="44"/>
      <c r="EW35" s="44"/>
      <c r="EX35" s="44"/>
      <c r="EY35" s="44"/>
      <c r="EZ35" s="44"/>
      <c r="FA35" s="44"/>
      <c r="FB35" s="44"/>
      <c r="FC35" s="44"/>
      <c r="FD35" s="44"/>
      <c r="FE35" s="44"/>
      <c r="FF35" s="44"/>
      <c r="FG35" s="44"/>
      <c r="FH35" s="44"/>
      <c r="FI35" s="44"/>
      <c r="FJ35" s="44"/>
      <c r="FK35" s="44"/>
      <c r="FL35" s="44"/>
      <c r="FM35" s="44"/>
      <c r="FN35" s="44"/>
      <c r="FO35" s="44"/>
      <c r="FP35" s="44"/>
      <c r="FQ35" s="44"/>
      <c r="FR35" s="44"/>
      <c r="FS35" s="44"/>
      <c r="FT35" s="44"/>
      <c r="FU35" s="44"/>
      <c r="FV35" s="44"/>
      <c r="FW35" s="44"/>
      <c r="FX35" s="44"/>
      <c r="FY35" s="44"/>
      <c r="FZ35" s="44"/>
      <c r="GA35" s="44"/>
      <c r="GB35" s="44"/>
      <c r="GC35" s="44"/>
      <c r="GD35" s="44"/>
      <c r="GE35" s="44"/>
      <c r="GF35" s="44"/>
      <c r="GG35" s="44"/>
      <c r="GH35" s="44"/>
      <c r="GI35" s="44"/>
      <c r="GJ35" s="44"/>
      <c r="GK35" s="44"/>
      <c r="GL35" s="44"/>
      <c r="GM35" s="44"/>
      <c r="GN35" s="44"/>
      <c r="GO35" s="44"/>
      <c r="GP35" s="44"/>
      <c r="GQ35" s="44"/>
      <c r="GR35" s="44"/>
      <c r="GS35" s="44"/>
      <c r="GT35" s="44"/>
      <c r="GU35" s="44"/>
      <c r="GV35" s="44"/>
      <c r="GW35" s="44"/>
      <c r="GX35" s="44"/>
      <c r="GY35" s="44"/>
      <c r="GZ35" s="44"/>
      <c r="HA35" s="44"/>
      <c r="HB35" s="44"/>
      <c r="HC35" s="44"/>
      <c r="HD35" s="44"/>
      <c r="HE35" s="44"/>
      <c r="HF35" s="44"/>
      <c r="HG35" s="44"/>
      <c r="HH35" s="44"/>
      <c r="HI35" s="44"/>
      <c r="HJ35" s="44"/>
      <c r="HK35" s="44"/>
      <c r="HL35" s="44"/>
      <c r="HM35" s="44"/>
      <c r="HN35" s="44"/>
      <c r="HO35" s="44"/>
      <c r="HP35" s="44"/>
      <c r="HQ35" s="44"/>
      <c r="HR35" s="46"/>
    </row>
    <row r="36" spans="1:226" x14ac:dyDescent="0.25">
      <c r="A36" s="32">
        <f t="shared" si="52"/>
        <v>32</v>
      </c>
      <c r="B36" s="517"/>
      <c r="C36" s="517"/>
      <c r="D36" s="517"/>
      <c r="E36" s="517"/>
      <c r="F36" s="517"/>
      <c r="G36" s="26"/>
      <c r="H36" s="26"/>
      <c r="I36" s="27" t="str">
        <f t="shared" si="50"/>
        <v/>
      </c>
      <c r="J36" s="33" t="str">
        <f t="shared" si="51"/>
        <v/>
      </c>
      <c r="K36" s="446">
        <f>進捗管理票PSPT_管理項目名_2</f>
        <v>0</v>
      </c>
      <c r="L36" s="29"/>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0"/>
      <c r="BH36" s="30"/>
      <c r="BI36" s="30"/>
      <c r="BJ36" s="30"/>
      <c r="BK36" s="30"/>
      <c r="BL36" s="30"/>
      <c r="BM36" s="30"/>
      <c r="BN36" s="30"/>
      <c r="BO36" s="30"/>
      <c r="BP36" s="30"/>
      <c r="BQ36" s="30"/>
      <c r="BR36" s="30"/>
      <c r="BS36" s="30"/>
      <c r="BT36" s="30"/>
      <c r="BU36" s="30"/>
      <c r="BV36" s="30"/>
      <c r="BW36" s="30"/>
      <c r="BX36" s="30"/>
      <c r="BY36" s="30"/>
      <c r="BZ36" s="30"/>
      <c r="CA36" s="30"/>
      <c r="CB36" s="30"/>
      <c r="CC36" s="30"/>
      <c r="CD36" s="30"/>
      <c r="CE36" s="30"/>
      <c r="CF36" s="30"/>
      <c r="CG36" s="30"/>
      <c r="CH36" s="30"/>
      <c r="CI36" s="30"/>
      <c r="CJ36" s="30"/>
      <c r="CK36" s="30"/>
      <c r="CL36" s="30"/>
      <c r="CM36" s="30"/>
      <c r="CN36" s="30"/>
      <c r="CO36" s="30"/>
      <c r="CP36" s="30"/>
      <c r="CQ36" s="30"/>
      <c r="CR36" s="30"/>
      <c r="CS36" s="30"/>
      <c r="CT36" s="30"/>
      <c r="CU36" s="30"/>
      <c r="CV36" s="30"/>
      <c r="CW36" s="30"/>
      <c r="CX36" s="30"/>
      <c r="CY36" s="30"/>
      <c r="CZ36" s="30"/>
      <c r="DA36" s="30"/>
      <c r="DB36" s="30"/>
      <c r="DC36" s="30"/>
      <c r="DD36" s="30"/>
      <c r="DE36" s="30"/>
      <c r="DF36" s="30"/>
      <c r="DG36" s="30"/>
      <c r="DH36" s="30"/>
      <c r="DI36" s="30"/>
      <c r="DJ36" s="30"/>
      <c r="DK36" s="30"/>
      <c r="DL36" s="30"/>
      <c r="DM36" s="30"/>
      <c r="DN36" s="30"/>
      <c r="DO36" s="30"/>
      <c r="DP36" s="30"/>
      <c r="DQ36" s="30"/>
      <c r="DR36" s="30"/>
      <c r="DS36" s="30"/>
      <c r="DT36" s="30"/>
      <c r="DU36" s="30"/>
      <c r="DV36" s="30"/>
      <c r="DW36" s="30"/>
      <c r="DX36" s="30"/>
      <c r="DY36" s="30"/>
      <c r="DZ36" s="30"/>
      <c r="EA36" s="30"/>
      <c r="EB36" s="30"/>
      <c r="EC36" s="30"/>
      <c r="ED36" s="30"/>
      <c r="EE36" s="30"/>
      <c r="EF36" s="30"/>
      <c r="EG36" s="30"/>
      <c r="EH36" s="30"/>
      <c r="EI36" s="30"/>
      <c r="EJ36" s="30"/>
      <c r="EK36" s="30"/>
      <c r="EL36" s="30"/>
      <c r="EM36" s="30"/>
      <c r="EN36" s="30"/>
      <c r="EO36" s="30"/>
      <c r="EP36" s="30"/>
      <c r="EQ36" s="30"/>
      <c r="ER36" s="30"/>
      <c r="ES36" s="30"/>
      <c r="ET36" s="30"/>
      <c r="EU36" s="30"/>
      <c r="EV36" s="30"/>
      <c r="EW36" s="30"/>
      <c r="EX36" s="30"/>
      <c r="EY36" s="30"/>
      <c r="EZ36" s="30"/>
      <c r="FA36" s="30"/>
      <c r="FB36" s="30"/>
      <c r="FC36" s="30"/>
      <c r="FD36" s="30"/>
      <c r="FE36" s="30"/>
      <c r="FF36" s="30"/>
      <c r="FG36" s="30"/>
      <c r="FH36" s="30"/>
      <c r="FI36" s="30"/>
      <c r="FJ36" s="30"/>
      <c r="FK36" s="30"/>
      <c r="FL36" s="30"/>
      <c r="FM36" s="30"/>
      <c r="FN36" s="30"/>
      <c r="FO36" s="30"/>
      <c r="FP36" s="30"/>
      <c r="FQ36" s="30"/>
      <c r="FR36" s="30"/>
      <c r="FS36" s="30"/>
      <c r="FT36" s="30"/>
      <c r="FU36" s="30"/>
      <c r="FV36" s="30"/>
      <c r="FW36" s="30"/>
      <c r="FX36" s="30"/>
      <c r="FY36" s="30"/>
      <c r="FZ36" s="30"/>
      <c r="GA36" s="30"/>
      <c r="GB36" s="30"/>
      <c r="GC36" s="30"/>
      <c r="GD36" s="30"/>
      <c r="GE36" s="30"/>
      <c r="GF36" s="30"/>
      <c r="GG36" s="30"/>
      <c r="GH36" s="30"/>
      <c r="GI36" s="30"/>
      <c r="GJ36" s="30"/>
      <c r="GK36" s="30"/>
      <c r="GL36" s="30"/>
      <c r="GM36" s="30"/>
      <c r="GN36" s="30"/>
      <c r="GO36" s="30"/>
      <c r="GP36" s="30"/>
      <c r="GQ36" s="30"/>
      <c r="GR36" s="30"/>
      <c r="GS36" s="30"/>
      <c r="GT36" s="30"/>
      <c r="GU36" s="30"/>
      <c r="GV36" s="30"/>
      <c r="GW36" s="30"/>
      <c r="GX36" s="30"/>
      <c r="GY36" s="30"/>
      <c r="GZ36" s="30"/>
      <c r="HA36" s="30"/>
      <c r="HB36" s="30"/>
      <c r="HC36" s="30"/>
      <c r="HD36" s="30"/>
      <c r="HE36" s="30"/>
      <c r="HF36" s="30"/>
      <c r="HG36" s="30"/>
      <c r="HH36" s="30"/>
      <c r="HI36" s="30"/>
      <c r="HJ36" s="30"/>
      <c r="HK36" s="30"/>
      <c r="HL36" s="30"/>
      <c r="HM36" s="30"/>
      <c r="HN36" s="30"/>
      <c r="HO36" s="30"/>
      <c r="HP36" s="30"/>
      <c r="HQ36" s="30"/>
      <c r="HR36" s="31"/>
    </row>
    <row r="37" spans="1:226" x14ac:dyDescent="0.25">
      <c r="A37" s="32">
        <f t="shared" si="52"/>
        <v>33</v>
      </c>
      <c r="B37" s="517"/>
      <c r="C37" s="517"/>
      <c r="D37" s="517"/>
      <c r="E37" s="517"/>
      <c r="F37" s="517"/>
      <c r="G37" s="26"/>
      <c r="H37" s="26"/>
      <c r="I37" s="27" t="str">
        <f t="shared" si="50"/>
        <v/>
      </c>
      <c r="J37" s="33" t="str">
        <f t="shared" si="51"/>
        <v/>
      </c>
      <c r="K37" s="447" t="str">
        <f>進捗管理票PSPT_管理項目名_3</f>
        <v>①ＣＶ</v>
      </c>
      <c r="L37" s="29"/>
      <c r="M37" s="30"/>
      <c r="N37" s="30"/>
      <c r="O37" s="30"/>
      <c r="P37" s="30"/>
      <c r="Q37" s="30"/>
      <c r="R37" s="30"/>
      <c r="S37" s="30"/>
      <c r="T37" s="30"/>
      <c r="U37" s="30"/>
      <c r="V37" s="30"/>
      <c r="W37" s="30"/>
      <c r="X37" s="30"/>
      <c r="Y37" s="30"/>
      <c r="Z37" s="30"/>
      <c r="AA37" s="30"/>
      <c r="AB37" s="30"/>
      <c r="AC37" s="30"/>
      <c r="AD37" s="30"/>
      <c r="AE37" s="30"/>
      <c r="AF37" s="30"/>
      <c r="AG37" s="30"/>
      <c r="AH37" s="30"/>
      <c r="AI37" s="30"/>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0"/>
      <c r="BH37" s="30"/>
      <c r="BI37" s="30"/>
      <c r="BJ37" s="30"/>
      <c r="BK37" s="30"/>
      <c r="BL37" s="30"/>
      <c r="BM37" s="30"/>
      <c r="BN37" s="30"/>
      <c r="BO37" s="30"/>
      <c r="BP37" s="30"/>
      <c r="BQ37" s="30"/>
      <c r="BR37" s="30"/>
      <c r="BS37" s="30"/>
      <c r="BT37" s="30"/>
      <c r="BU37" s="30"/>
      <c r="BV37" s="30"/>
      <c r="BW37" s="30"/>
      <c r="BX37" s="30"/>
      <c r="BY37" s="30"/>
      <c r="BZ37" s="30"/>
      <c r="CA37" s="30"/>
      <c r="CB37" s="30"/>
      <c r="CC37" s="30"/>
      <c r="CD37" s="30"/>
      <c r="CE37" s="30"/>
      <c r="CF37" s="30"/>
      <c r="CG37" s="30"/>
      <c r="CH37" s="30"/>
      <c r="CI37" s="30"/>
      <c r="CJ37" s="30"/>
      <c r="CK37" s="30"/>
      <c r="CL37" s="30"/>
      <c r="CM37" s="30"/>
      <c r="CN37" s="30"/>
      <c r="CO37" s="30"/>
      <c r="CP37" s="30"/>
      <c r="CQ37" s="30"/>
      <c r="CR37" s="30"/>
      <c r="CS37" s="30"/>
      <c r="CT37" s="30"/>
      <c r="CU37" s="30"/>
      <c r="CV37" s="30"/>
      <c r="CW37" s="30"/>
      <c r="CX37" s="30"/>
      <c r="CY37" s="30"/>
      <c r="CZ37" s="30"/>
      <c r="DA37" s="30"/>
      <c r="DB37" s="30"/>
      <c r="DC37" s="30"/>
      <c r="DD37" s="30"/>
      <c r="DE37" s="30"/>
      <c r="DF37" s="30"/>
      <c r="DG37" s="30"/>
      <c r="DH37" s="30"/>
      <c r="DI37" s="30"/>
      <c r="DJ37" s="30"/>
      <c r="DK37" s="30"/>
      <c r="DL37" s="30"/>
      <c r="DM37" s="30"/>
      <c r="DN37" s="30"/>
      <c r="DO37" s="30"/>
      <c r="DP37" s="30"/>
      <c r="DQ37" s="30"/>
      <c r="DR37" s="30"/>
      <c r="DS37" s="30"/>
      <c r="DT37" s="30"/>
      <c r="DU37" s="30"/>
      <c r="DV37" s="30"/>
      <c r="DW37" s="30"/>
      <c r="DX37" s="30"/>
      <c r="DY37" s="30"/>
      <c r="DZ37" s="30"/>
      <c r="EA37" s="30"/>
      <c r="EB37" s="30"/>
      <c r="EC37" s="30"/>
      <c r="ED37" s="30"/>
      <c r="EE37" s="30"/>
      <c r="EF37" s="30"/>
      <c r="EG37" s="30"/>
      <c r="EH37" s="30"/>
      <c r="EI37" s="30"/>
      <c r="EJ37" s="30"/>
      <c r="EK37" s="30"/>
      <c r="EL37" s="30"/>
      <c r="EM37" s="30"/>
      <c r="EN37" s="30"/>
      <c r="EO37" s="30"/>
      <c r="EP37" s="30"/>
      <c r="EQ37" s="30"/>
      <c r="ER37" s="30"/>
      <c r="ES37" s="30"/>
      <c r="ET37" s="30"/>
      <c r="EU37" s="30"/>
      <c r="EV37" s="30"/>
      <c r="EW37" s="30"/>
      <c r="EX37" s="30"/>
      <c r="EY37" s="30"/>
      <c r="EZ37" s="30"/>
      <c r="FA37" s="30"/>
      <c r="FB37" s="30"/>
      <c r="FC37" s="30"/>
      <c r="FD37" s="30"/>
      <c r="FE37" s="30"/>
      <c r="FF37" s="30"/>
      <c r="FG37" s="30"/>
      <c r="FH37" s="30"/>
      <c r="FI37" s="30"/>
      <c r="FJ37" s="30"/>
      <c r="FK37" s="30"/>
      <c r="FL37" s="30"/>
      <c r="FM37" s="30"/>
      <c r="FN37" s="30"/>
      <c r="FO37" s="30"/>
      <c r="FP37" s="30"/>
      <c r="FQ37" s="30"/>
      <c r="FR37" s="30"/>
      <c r="FS37" s="30"/>
      <c r="FT37" s="30"/>
      <c r="FU37" s="30"/>
      <c r="FV37" s="30"/>
      <c r="FW37" s="30"/>
      <c r="FX37" s="30"/>
      <c r="FY37" s="30"/>
      <c r="FZ37" s="30"/>
      <c r="GA37" s="30"/>
      <c r="GB37" s="30"/>
      <c r="GC37" s="30"/>
      <c r="GD37" s="30"/>
      <c r="GE37" s="30"/>
      <c r="GF37" s="30"/>
      <c r="GG37" s="30"/>
      <c r="GH37" s="30"/>
      <c r="GI37" s="30"/>
      <c r="GJ37" s="30"/>
      <c r="GK37" s="30"/>
      <c r="GL37" s="30"/>
      <c r="GM37" s="30"/>
      <c r="GN37" s="30"/>
      <c r="GO37" s="30"/>
      <c r="GP37" s="30"/>
      <c r="GQ37" s="30"/>
      <c r="GR37" s="30"/>
      <c r="GS37" s="30"/>
      <c r="GT37" s="30"/>
      <c r="GU37" s="30"/>
      <c r="GV37" s="30"/>
      <c r="GW37" s="30"/>
      <c r="GX37" s="30"/>
      <c r="GY37" s="30"/>
      <c r="GZ37" s="30"/>
      <c r="HA37" s="30"/>
      <c r="HB37" s="30"/>
      <c r="HC37" s="30"/>
      <c r="HD37" s="30"/>
      <c r="HE37" s="30"/>
      <c r="HF37" s="30"/>
      <c r="HG37" s="30"/>
      <c r="HH37" s="30"/>
      <c r="HI37" s="30"/>
      <c r="HJ37" s="30"/>
      <c r="HK37" s="30"/>
      <c r="HL37" s="30"/>
      <c r="HM37" s="30"/>
      <c r="HN37" s="30"/>
      <c r="HO37" s="30"/>
      <c r="HP37" s="30"/>
      <c r="HQ37" s="30"/>
      <c r="HR37" s="31"/>
    </row>
    <row r="38" spans="1:226" x14ac:dyDescent="0.25">
      <c r="A38" s="34">
        <f t="shared" si="52"/>
        <v>34</v>
      </c>
      <c r="B38" s="517"/>
      <c r="C38" s="517"/>
      <c r="D38" s="517"/>
      <c r="E38" s="517"/>
      <c r="F38" s="517"/>
      <c r="G38" s="26"/>
      <c r="H38" s="26"/>
      <c r="I38" s="36" t="str">
        <f t="shared" si="50"/>
        <v/>
      </c>
      <c r="J38" s="28" t="str">
        <f t="shared" si="51"/>
        <v/>
      </c>
      <c r="K38" s="448" t="str">
        <f>進捗管理票PSPT_管理項目名_4</f>
        <v>②ＣＶＴ</v>
      </c>
      <c r="L38" s="37"/>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8"/>
      <c r="AT38" s="38"/>
      <c r="AU38" s="38"/>
      <c r="AV38" s="38"/>
      <c r="AW38" s="38"/>
      <c r="AX38" s="38"/>
      <c r="AY38" s="38"/>
      <c r="AZ38" s="38"/>
      <c r="BA38" s="38"/>
      <c r="BB38" s="38"/>
      <c r="BC38" s="38"/>
      <c r="BD38" s="38"/>
      <c r="BE38" s="38"/>
      <c r="BF38" s="38"/>
      <c r="BG38" s="38"/>
      <c r="BH38" s="38"/>
      <c r="BI38" s="38"/>
      <c r="BJ38" s="38"/>
      <c r="BK38" s="38"/>
      <c r="BL38" s="38"/>
      <c r="BM38" s="38"/>
      <c r="BN38" s="38"/>
      <c r="BO38" s="38"/>
      <c r="BP38" s="38"/>
      <c r="BQ38" s="38"/>
      <c r="BR38" s="38"/>
      <c r="BS38" s="38"/>
      <c r="BT38" s="38"/>
      <c r="BU38" s="38"/>
      <c r="BV38" s="38"/>
      <c r="BW38" s="38"/>
      <c r="BX38" s="38"/>
      <c r="BY38" s="38"/>
      <c r="BZ38" s="38"/>
      <c r="CA38" s="38"/>
      <c r="CB38" s="38"/>
      <c r="CC38" s="38"/>
      <c r="CD38" s="38"/>
      <c r="CE38" s="38"/>
      <c r="CF38" s="38"/>
      <c r="CG38" s="38"/>
      <c r="CH38" s="38"/>
      <c r="CI38" s="38"/>
      <c r="CJ38" s="38"/>
      <c r="CK38" s="38"/>
      <c r="CL38" s="38"/>
      <c r="CM38" s="38"/>
      <c r="CN38" s="38"/>
      <c r="CO38" s="38"/>
      <c r="CP38" s="38"/>
      <c r="CQ38" s="38"/>
      <c r="CR38" s="38"/>
      <c r="CS38" s="38"/>
      <c r="CT38" s="38"/>
      <c r="CU38" s="38"/>
      <c r="CV38" s="38"/>
      <c r="CW38" s="38"/>
      <c r="CX38" s="38"/>
      <c r="CY38" s="38"/>
      <c r="CZ38" s="38"/>
      <c r="DA38" s="38"/>
      <c r="DB38" s="38"/>
      <c r="DC38" s="38"/>
      <c r="DD38" s="38"/>
      <c r="DE38" s="38"/>
      <c r="DF38" s="38"/>
      <c r="DG38" s="38"/>
      <c r="DH38" s="38"/>
      <c r="DI38" s="38"/>
      <c r="DJ38" s="38"/>
      <c r="DK38" s="38"/>
      <c r="DL38" s="38"/>
      <c r="DM38" s="38"/>
      <c r="DN38" s="38"/>
      <c r="DO38" s="38"/>
      <c r="DP38" s="38"/>
      <c r="DQ38" s="38"/>
      <c r="DR38" s="38"/>
      <c r="DS38" s="38"/>
      <c r="DT38" s="38"/>
      <c r="DU38" s="38"/>
      <c r="DV38" s="38"/>
      <c r="DW38" s="38"/>
      <c r="DX38" s="38"/>
      <c r="DY38" s="38"/>
      <c r="DZ38" s="38"/>
      <c r="EA38" s="38"/>
      <c r="EB38" s="38"/>
      <c r="EC38" s="38"/>
      <c r="ED38" s="38"/>
      <c r="EE38" s="38"/>
      <c r="EF38" s="38"/>
      <c r="EG38" s="38"/>
      <c r="EH38" s="38"/>
      <c r="EI38" s="38"/>
      <c r="EJ38" s="38"/>
      <c r="EK38" s="38"/>
      <c r="EL38" s="38"/>
      <c r="EM38" s="38"/>
      <c r="EN38" s="38"/>
      <c r="EO38" s="38"/>
      <c r="EP38" s="38"/>
      <c r="EQ38" s="38"/>
      <c r="ER38" s="38"/>
      <c r="ES38" s="38"/>
      <c r="ET38" s="38"/>
      <c r="EU38" s="38"/>
      <c r="EV38" s="38"/>
      <c r="EW38" s="38"/>
      <c r="EX38" s="38"/>
      <c r="EY38" s="38"/>
      <c r="EZ38" s="38"/>
      <c r="FA38" s="38"/>
      <c r="FB38" s="38"/>
      <c r="FC38" s="38"/>
      <c r="FD38" s="38"/>
      <c r="FE38" s="38"/>
      <c r="FF38" s="38"/>
      <c r="FG38" s="38"/>
      <c r="FH38" s="38"/>
      <c r="FI38" s="38"/>
      <c r="FJ38" s="38"/>
      <c r="FK38" s="38"/>
      <c r="FL38" s="38"/>
      <c r="FM38" s="38"/>
      <c r="FN38" s="38"/>
      <c r="FO38" s="38"/>
      <c r="FP38" s="38"/>
      <c r="FQ38" s="38"/>
      <c r="FR38" s="38"/>
      <c r="FS38" s="38"/>
      <c r="FT38" s="38"/>
      <c r="FU38" s="38"/>
      <c r="FV38" s="38"/>
      <c r="FW38" s="38"/>
      <c r="FX38" s="38"/>
      <c r="FY38" s="38"/>
      <c r="FZ38" s="38"/>
      <c r="GA38" s="38"/>
      <c r="GB38" s="38"/>
      <c r="GC38" s="38"/>
      <c r="GD38" s="38"/>
      <c r="GE38" s="38"/>
      <c r="GF38" s="38"/>
      <c r="GG38" s="38"/>
      <c r="GH38" s="38"/>
      <c r="GI38" s="38"/>
      <c r="GJ38" s="38"/>
      <c r="GK38" s="38"/>
      <c r="GL38" s="38"/>
      <c r="GM38" s="38"/>
      <c r="GN38" s="38"/>
      <c r="GO38" s="38"/>
      <c r="GP38" s="38"/>
      <c r="GQ38" s="38"/>
      <c r="GR38" s="38"/>
      <c r="GS38" s="38"/>
      <c r="GT38" s="38"/>
      <c r="GU38" s="38"/>
      <c r="GV38" s="38"/>
      <c r="GW38" s="38"/>
      <c r="GX38" s="38"/>
      <c r="GY38" s="38"/>
      <c r="GZ38" s="38"/>
      <c r="HA38" s="30"/>
      <c r="HB38" s="30"/>
      <c r="HC38" s="38"/>
      <c r="HD38" s="38"/>
      <c r="HE38" s="38"/>
      <c r="HF38" s="38"/>
      <c r="HG38" s="38"/>
      <c r="HH38" s="38"/>
      <c r="HI38" s="38"/>
      <c r="HJ38" s="30"/>
      <c r="HK38" s="30"/>
      <c r="HL38" s="38"/>
      <c r="HM38" s="38"/>
      <c r="HN38" s="30"/>
      <c r="HO38" s="30"/>
      <c r="HP38" s="38"/>
      <c r="HQ38" s="38"/>
      <c r="HR38" s="39"/>
    </row>
    <row r="39" spans="1:226" s="315" customFormat="1" x14ac:dyDescent="0.25">
      <c r="A39" s="34">
        <f t="shared" si="52"/>
        <v>35</v>
      </c>
      <c r="B39" s="517"/>
      <c r="C39" s="517"/>
      <c r="D39" s="517"/>
      <c r="E39" s="517"/>
      <c r="F39" s="517"/>
      <c r="G39" s="35"/>
      <c r="H39" s="391"/>
      <c r="I39" s="36" t="str">
        <f t="shared" si="50"/>
        <v/>
      </c>
      <c r="J39" s="28" t="str">
        <f t="shared" si="51"/>
        <v/>
      </c>
      <c r="K39" s="448" t="str">
        <f>進捗管理票PSPT_管理項目名_5</f>
        <v>③受入</v>
      </c>
      <c r="L39" s="37"/>
      <c r="M39" s="38"/>
      <c r="N39" s="38"/>
      <c r="O39" s="38"/>
      <c r="P39" s="38"/>
      <c r="Q39" s="38"/>
      <c r="R39" s="38"/>
      <c r="S39" s="38"/>
      <c r="T39" s="38"/>
      <c r="U39" s="38"/>
      <c r="V39" s="38"/>
      <c r="W39" s="38"/>
      <c r="X39" s="30"/>
      <c r="Y39" s="38"/>
      <c r="Z39" s="38"/>
      <c r="AA39" s="38"/>
      <c r="AB39" s="38"/>
      <c r="AC39" s="38"/>
      <c r="AD39" s="38"/>
      <c r="AE39" s="38"/>
      <c r="AF39" s="38"/>
      <c r="AG39" s="38"/>
      <c r="AH39" s="38"/>
      <c r="AI39" s="38"/>
      <c r="AJ39" s="38"/>
      <c r="AK39" s="38"/>
      <c r="AL39" s="38"/>
      <c r="AM39" s="38"/>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38"/>
      <c r="BM39" s="38"/>
      <c r="BN39" s="38"/>
      <c r="BO39" s="38"/>
      <c r="BP39" s="38"/>
      <c r="BQ39" s="38"/>
      <c r="BR39" s="38"/>
      <c r="BS39" s="38"/>
      <c r="BT39" s="38"/>
      <c r="BU39" s="38"/>
      <c r="BV39" s="38"/>
      <c r="BW39" s="38"/>
      <c r="BX39" s="38"/>
      <c r="BY39" s="38"/>
      <c r="BZ39" s="38"/>
      <c r="CA39" s="38"/>
      <c r="CB39" s="38"/>
      <c r="CC39" s="38"/>
      <c r="CD39" s="38"/>
      <c r="CE39" s="38"/>
      <c r="CF39" s="38"/>
      <c r="CG39" s="38"/>
      <c r="CH39" s="38"/>
      <c r="CI39" s="38"/>
      <c r="CJ39" s="38"/>
      <c r="CK39" s="38"/>
      <c r="CL39" s="38"/>
      <c r="CM39" s="38"/>
      <c r="CN39" s="38"/>
      <c r="CO39" s="38"/>
      <c r="CP39" s="38"/>
      <c r="CQ39" s="38"/>
      <c r="CR39" s="38"/>
      <c r="CS39" s="38"/>
      <c r="CT39" s="38"/>
      <c r="CU39" s="38"/>
      <c r="CV39" s="38"/>
      <c r="CW39" s="38"/>
      <c r="CX39" s="38"/>
      <c r="CY39" s="38"/>
      <c r="CZ39" s="38"/>
      <c r="DA39" s="38"/>
      <c r="DB39" s="38"/>
      <c r="DC39" s="38"/>
      <c r="DD39" s="38"/>
      <c r="DE39" s="38"/>
      <c r="DF39" s="38"/>
      <c r="DG39" s="38"/>
      <c r="DH39" s="38"/>
      <c r="DI39" s="38"/>
      <c r="DJ39" s="38"/>
      <c r="DK39" s="38"/>
      <c r="DL39" s="38"/>
      <c r="DM39" s="38"/>
      <c r="DN39" s="38"/>
      <c r="DO39" s="38"/>
      <c r="DP39" s="38"/>
      <c r="DQ39" s="38"/>
      <c r="DR39" s="38"/>
      <c r="DS39" s="38"/>
      <c r="DT39" s="38"/>
      <c r="DU39" s="38"/>
      <c r="DV39" s="38"/>
      <c r="DW39" s="38"/>
      <c r="DX39" s="38"/>
      <c r="DY39" s="38"/>
      <c r="DZ39" s="38"/>
      <c r="EA39" s="38"/>
      <c r="EB39" s="38"/>
      <c r="EC39" s="38"/>
      <c r="ED39" s="38"/>
      <c r="EE39" s="38"/>
      <c r="EF39" s="38"/>
      <c r="EG39" s="38"/>
      <c r="EH39" s="38"/>
      <c r="EI39" s="38"/>
      <c r="EJ39" s="38"/>
      <c r="EK39" s="38"/>
      <c r="EL39" s="38"/>
      <c r="EM39" s="38"/>
      <c r="EN39" s="38"/>
      <c r="EO39" s="38"/>
      <c r="EP39" s="38"/>
      <c r="EQ39" s="38"/>
      <c r="ER39" s="38"/>
      <c r="ES39" s="38"/>
      <c r="ET39" s="38"/>
      <c r="EU39" s="38"/>
      <c r="EV39" s="38"/>
      <c r="EW39" s="38"/>
      <c r="EX39" s="38"/>
      <c r="EY39" s="38"/>
      <c r="EZ39" s="38"/>
      <c r="FA39" s="38"/>
      <c r="FB39" s="38"/>
      <c r="FC39" s="38"/>
      <c r="FD39" s="38"/>
      <c r="FE39" s="38"/>
      <c r="FF39" s="38"/>
      <c r="FG39" s="38"/>
      <c r="FH39" s="38"/>
      <c r="FI39" s="38"/>
      <c r="FJ39" s="38"/>
      <c r="FK39" s="38"/>
      <c r="FL39" s="38"/>
      <c r="FM39" s="38"/>
      <c r="FN39" s="38"/>
      <c r="FO39" s="38"/>
      <c r="FP39" s="38"/>
      <c r="FQ39" s="38"/>
      <c r="FR39" s="38"/>
      <c r="FS39" s="38"/>
      <c r="FT39" s="38"/>
      <c r="FU39" s="38"/>
      <c r="FV39" s="38"/>
      <c r="FW39" s="38"/>
      <c r="FX39" s="38"/>
      <c r="FY39" s="38"/>
      <c r="FZ39" s="38"/>
      <c r="GA39" s="38"/>
      <c r="GB39" s="38"/>
      <c r="GC39" s="38"/>
      <c r="GD39" s="38"/>
      <c r="GE39" s="38"/>
      <c r="GF39" s="38"/>
      <c r="GG39" s="38"/>
      <c r="GH39" s="38"/>
      <c r="GI39" s="38"/>
      <c r="GJ39" s="38"/>
      <c r="GK39" s="38"/>
      <c r="GL39" s="38"/>
      <c r="GM39" s="38"/>
      <c r="GN39" s="38"/>
      <c r="GO39" s="38"/>
      <c r="GP39" s="38"/>
      <c r="GQ39" s="38"/>
      <c r="GR39" s="38"/>
      <c r="GS39" s="38"/>
      <c r="GT39" s="38"/>
      <c r="GU39" s="38"/>
      <c r="GV39" s="38"/>
      <c r="GW39" s="38"/>
      <c r="GX39" s="38"/>
      <c r="GY39" s="38"/>
      <c r="GZ39" s="38"/>
      <c r="HA39" s="38"/>
      <c r="HB39" s="38"/>
      <c r="HC39" s="38"/>
      <c r="HD39" s="38"/>
      <c r="HE39" s="38"/>
      <c r="HF39" s="38"/>
      <c r="HG39" s="38"/>
      <c r="HH39" s="38"/>
      <c r="HI39" s="38"/>
      <c r="HJ39" s="38"/>
      <c r="HK39" s="38"/>
      <c r="HL39" s="38"/>
      <c r="HM39" s="38"/>
      <c r="HN39" s="38"/>
      <c r="HO39" s="38"/>
      <c r="HP39" s="38"/>
      <c r="HQ39" s="38"/>
      <c r="HR39" s="39"/>
    </row>
    <row r="40" spans="1:226" x14ac:dyDescent="0.25">
      <c r="A40" s="25">
        <f>ROW()-4</f>
        <v>36</v>
      </c>
      <c r="B40" s="516"/>
      <c r="C40" s="516"/>
      <c r="D40" s="516"/>
      <c r="E40" s="516"/>
      <c r="F40" s="518"/>
      <c r="G40" s="26"/>
      <c r="H40" s="26"/>
      <c r="I40" s="27" t="str">
        <f t="shared" ref="I40:I42" si="57">IF(J40&lt;&gt;"",(J40-COUNTIF(L40:HR40,"□")+1),"")</f>
        <v/>
      </c>
      <c r="J40" s="28" t="str">
        <f t="shared" ref="J40:J42" si="58">IF(ISERROR(LOOKUP("□",L40:HR40,L$3:HR$3))=FALSE,LOOKUP("□",L40:HR40,L$3:HR$3),"")</f>
        <v/>
      </c>
      <c r="K40" s="445">
        <f>進捗管理票PSPT_管理項目名_1</f>
        <v>0</v>
      </c>
      <c r="L40" s="29"/>
      <c r="M40" s="30"/>
      <c r="N40" s="30"/>
      <c r="O40" s="30"/>
      <c r="P40" s="30"/>
      <c r="Q40" s="30"/>
      <c r="R40" s="30"/>
      <c r="S40" s="30"/>
      <c r="T40" s="30"/>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0"/>
      <c r="BJ40" s="30"/>
      <c r="BK40" s="30"/>
      <c r="BL40" s="30"/>
      <c r="BM40" s="30"/>
      <c r="BN40" s="30"/>
      <c r="BO40" s="30"/>
      <c r="BP40" s="30"/>
      <c r="BQ40" s="30"/>
      <c r="BR40" s="30"/>
      <c r="BS40" s="30"/>
      <c r="BT40" s="30"/>
      <c r="BU40" s="30"/>
      <c r="BV40" s="30"/>
      <c r="BW40" s="30"/>
      <c r="BX40" s="30"/>
      <c r="BY40" s="30"/>
      <c r="BZ40" s="30"/>
      <c r="CA40" s="30"/>
      <c r="CB40" s="30"/>
      <c r="CC40" s="30"/>
      <c r="CD40" s="30"/>
      <c r="CE40" s="30"/>
      <c r="CF40" s="30"/>
      <c r="CG40" s="30"/>
      <c r="CH40" s="30"/>
      <c r="CI40" s="30"/>
      <c r="CJ40" s="30"/>
      <c r="CK40" s="30"/>
      <c r="CL40" s="30"/>
      <c r="CM40" s="30"/>
      <c r="CN40" s="30"/>
      <c r="CO40" s="30"/>
      <c r="CP40" s="30"/>
      <c r="CQ40" s="30"/>
      <c r="CR40" s="30"/>
      <c r="CS40" s="30"/>
      <c r="CT40" s="30"/>
      <c r="CU40" s="30"/>
      <c r="CV40" s="30"/>
      <c r="CW40" s="30"/>
      <c r="CX40" s="30"/>
      <c r="CY40" s="30"/>
      <c r="CZ40" s="30"/>
      <c r="DA40" s="30"/>
      <c r="DB40" s="30"/>
      <c r="DC40" s="30"/>
      <c r="DD40" s="30"/>
      <c r="DE40" s="30"/>
      <c r="DF40" s="30"/>
      <c r="DG40" s="30"/>
      <c r="DH40" s="30"/>
      <c r="DI40" s="30"/>
      <c r="DJ40" s="30"/>
      <c r="DK40" s="30"/>
      <c r="DL40" s="30"/>
      <c r="DM40" s="30"/>
      <c r="DN40" s="30"/>
      <c r="DO40" s="30"/>
      <c r="DP40" s="30"/>
      <c r="DQ40" s="30"/>
      <c r="DR40" s="30"/>
      <c r="DS40" s="30"/>
      <c r="DT40" s="30"/>
      <c r="DU40" s="30"/>
      <c r="DV40" s="30"/>
      <c r="DW40" s="30"/>
      <c r="DX40" s="30"/>
      <c r="DY40" s="30"/>
      <c r="DZ40" s="30"/>
      <c r="EA40" s="30"/>
      <c r="EB40" s="30"/>
      <c r="EC40" s="30"/>
      <c r="ED40" s="30"/>
      <c r="EE40" s="30"/>
      <c r="EF40" s="30"/>
      <c r="EG40" s="30"/>
      <c r="EH40" s="30"/>
      <c r="EI40" s="30"/>
      <c r="EJ40" s="30"/>
      <c r="EK40" s="30"/>
      <c r="EL40" s="30"/>
      <c r="EM40" s="30"/>
      <c r="EN40" s="30"/>
      <c r="EO40" s="30"/>
      <c r="EP40" s="30"/>
      <c r="EQ40" s="30"/>
      <c r="ER40" s="30"/>
      <c r="ES40" s="30"/>
      <c r="ET40" s="30"/>
      <c r="EU40" s="30"/>
      <c r="EV40" s="30"/>
      <c r="EW40" s="30"/>
      <c r="EX40" s="30"/>
      <c r="EY40" s="30"/>
      <c r="EZ40" s="30"/>
      <c r="FA40" s="30"/>
      <c r="FB40" s="30"/>
      <c r="FC40" s="30"/>
      <c r="FD40" s="30"/>
      <c r="FE40" s="30"/>
      <c r="FF40" s="30"/>
      <c r="FG40" s="30"/>
      <c r="FH40" s="30"/>
      <c r="FI40" s="30"/>
      <c r="FJ40" s="30"/>
      <c r="FK40" s="30"/>
      <c r="FL40" s="30"/>
      <c r="FM40" s="30"/>
      <c r="FN40" s="30"/>
      <c r="FO40" s="30"/>
      <c r="FP40" s="30"/>
      <c r="FQ40" s="30"/>
      <c r="FR40" s="30"/>
      <c r="FS40" s="30"/>
      <c r="FT40" s="30"/>
      <c r="FU40" s="30"/>
      <c r="FV40" s="30"/>
      <c r="FW40" s="30"/>
      <c r="FX40" s="30"/>
      <c r="FY40" s="30"/>
      <c r="FZ40" s="30"/>
      <c r="GA40" s="30"/>
      <c r="GB40" s="30"/>
      <c r="GC40" s="30"/>
      <c r="GD40" s="30"/>
      <c r="GE40" s="30"/>
      <c r="GF40" s="30"/>
      <c r="GG40" s="30"/>
      <c r="GH40" s="30"/>
      <c r="GI40" s="30"/>
      <c r="GJ40" s="30"/>
      <c r="GK40" s="30"/>
      <c r="GL40" s="30"/>
      <c r="GM40" s="30"/>
      <c r="GN40" s="30"/>
      <c r="GO40" s="30"/>
      <c r="GP40" s="30"/>
      <c r="GQ40" s="30"/>
      <c r="GR40" s="30"/>
      <c r="GS40" s="30"/>
      <c r="GT40" s="30"/>
      <c r="GU40" s="30"/>
      <c r="GV40" s="30"/>
      <c r="GW40" s="30"/>
      <c r="GX40" s="30"/>
      <c r="GY40" s="30"/>
      <c r="GZ40" s="30"/>
      <c r="HA40" s="30"/>
      <c r="HB40" s="30"/>
      <c r="HC40" s="30"/>
      <c r="HD40" s="30"/>
      <c r="HE40" s="30"/>
      <c r="HF40" s="30"/>
      <c r="HG40" s="30"/>
      <c r="HH40" s="30"/>
      <c r="HI40" s="30"/>
      <c r="HJ40" s="30"/>
      <c r="HK40" s="30"/>
      <c r="HL40" s="30"/>
      <c r="HM40" s="30"/>
      <c r="HN40" s="30"/>
      <c r="HO40" s="30"/>
      <c r="HP40" s="30"/>
      <c r="HQ40" s="30"/>
      <c r="HR40" s="31"/>
    </row>
    <row r="41" spans="1:226" x14ac:dyDescent="0.25">
      <c r="A41" s="32">
        <f>ROW()-4</f>
        <v>37</v>
      </c>
      <c r="B41" s="517"/>
      <c r="C41" s="517"/>
      <c r="D41" s="517"/>
      <c r="E41" s="517"/>
      <c r="F41" s="517"/>
      <c r="G41" s="26"/>
      <c r="H41" s="26"/>
      <c r="I41" s="27" t="str">
        <f t="shared" si="57"/>
        <v/>
      </c>
      <c r="J41" s="33" t="str">
        <f t="shared" si="58"/>
        <v/>
      </c>
      <c r="K41" s="446">
        <f>進捗管理票PSPT_管理項目名_2</f>
        <v>0</v>
      </c>
      <c r="L41" s="29"/>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0"/>
      <c r="BJ41" s="30"/>
      <c r="BK41" s="30"/>
      <c r="BL41" s="30"/>
      <c r="BM41" s="30"/>
      <c r="BN41" s="30"/>
      <c r="BO41" s="30"/>
      <c r="BP41" s="30"/>
      <c r="BQ41" s="30"/>
      <c r="BR41" s="30"/>
      <c r="BS41" s="30"/>
      <c r="BT41" s="30"/>
      <c r="BU41" s="30"/>
      <c r="BV41" s="30"/>
      <c r="BW41" s="30"/>
      <c r="BX41" s="30"/>
      <c r="BY41" s="30"/>
      <c r="BZ41" s="30"/>
      <c r="CA41" s="30"/>
      <c r="CB41" s="30"/>
      <c r="CC41" s="30"/>
      <c r="CD41" s="30"/>
      <c r="CE41" s="30"/>
      <c r="CF41" s="30"/>
      <c r="CG41" s="30"/>
      <c r="CH41" s="30"/>
      <c r="CI41" s="30"/>
      <c r="CJ41" s="30"/>
      <c r="CK41" s="30"/>
      <c r="CL41" s="30"/>
      <c r="CM41" s="30"/>
      <c r="CN41" s="30"/>
      <c r="CO41" s="30"/>
      <c r="CP41" s="30"/>
      <c r="CQ41" s="30"/>
      <c r="CR41" s="30"/>
      <c r="CS41" s="30"/>
      <c r="CT41" s="30"/>
      <c r="CU41" s="30"/>
      <c r="CV41" s="30"/>
      <c r="CW41" s="30"/>
      <c r="CX41" s="30"/>
      <c r="CY41" s="30"/>
      <c r="CZ41" s="30"/>
      <c r="DA41" s="30"/>
      <c r="DB41" s="30"/>
      <c r="DC41" s="30"/>
      <c r="DD41" s="30"/>
      <c r="DE41" s="30"/>
      <c r="DF41" s="30"/>
      <c r="DG41" s="30"/>
      <c r="DH41" s="30"/>
      <c r="DI41" s="30"/>
      <c r="DJ41" s="30"/>
      <c r="DK41" s="30"/>
      <c r="DL41" s="30"/>
      <c r="DM41" s="30"/>
      <c r="DN41" s="30"/>
      <c r="DO41" s="30"/>
      <c r="DP41" s="30"/>
      <c r="DQ41" s="30"/>
      <c r="DR41" s="30"/>
      <c r="DS41" s="30"/>
      <c r="DT41" s="30"/>
      <c r="DU41" s="30"/>
      <c r="DV41" s="30"/>
      <c r="DW41" s="30"/>
      <c r="DX41" s="30"/>
      <c r="DY41" s="30"/>
      <c r="DZ41" s="30"/>
      <c r="EA41" s="30"/>
      <c r="EB41" s="30"/>
      <c r="EC41" s="30"/>
      <c r="ED41" s="30"/>
      <c r="EE41" s="30"/>
      <c r="EF41" s="30"/>
      <c r="EG41" s="30"/>
      <c r="EH41" s="30"/>
      <c r="EI41" s="30"/>
      <c r="EJ41" s="30"/>
      <c r="EK41" s="30"/>
      <c r="EL41" s="30"/>
      <c r="EM41" s="30"/>
      <c r="EN41" s="30"/>
      <c r="EO41" s="30"/>
      <c r="EP41" s="30"/>
      <c r="EQ41" s="30"/>
      <c r="ER41" s="30"/>
      <c r="ES41" s="30"/>
      <c r="ET41" s="30"/>
      <c r="EU41" s="30"/>
      <c r="EV41" s="30"/>
      <c r="EW41" s="30"/>
      <c r="EX41" s="30"/>
      <c r="EY41" s="30"/>
      <c r="EZ41" s="30"/>
      <c r="FA41" s="30"/>
      <c r="FB41" s="30"/>
      <c r="FC41" s="30"/>
      <c r="FD41" s="30"/>
      <c r="FE41" s="30"/>
      <c r="FF41" s="30"/>
      <c r="FG41" s="30"/>
      <c r="FH41" s="30"/>
      <c r="FI41" s="30"/>
      <c r="FJ41" s="30"/>
      <c r="FK41" s="30"/>
      <c r="FL41" s="30"/>
      <c r="FM41" s="30"/>
      <c r="FN41" s="30"/>
      <c r="FO41" s="30"/>
      <c r="FP41" s="30"/>
      <c r="FQ41" s="30"/>
      <c r="FR41" s="30"/>
      <c r="FS41" s="30"/>
      <c r="FT41" s="30"/>
      <c r="FU41" s="30"/>
      <c r="FV41" s="30"/>
      <c r="FW41" s="30"/>
      <c r="FX41" s="30"/>
      <c r="FY41" s="30"/>
      <c r="FZ41" s="30"/>
      <c r="GA41" s="30"/>
      <c r="GB41" s="30"/>
      <c r="GC41" s="30"/>
      <c r="GD41" s="30"/>
      <c r="GE41" s="30"/>
      <c r="GF41" s="30"/>
      <c r="GG41" s="30"/>
      <c r="GH41" s="30"/>
      <c r="GI41" s="30"/>
      <c r="GJ41" s="30"/>
      <c r="GK41" s="30"/>
      <c r="GL41" s="30"/>
      <c r="GM41" s="30"/>
      <c r="GN41" s="30"/>
      <c r="GO41" s="30"/>
      <c r="GP41" s="30"/>
      <c r="GQ41" s="30"/>
      <c r="GR41" s="30"/>
      <c r="GS41" s="30"/>
      <c r="GT41" s="30"/>
      <c r="GU41" s="30"/>
      <c r="GV41" s="30"/>
      <c r="GW41" s="30"/>
      <c r="GX41" s="30"/>
      <c r="GY41" s="30"/>
      <c r="GZ41" s="30"/>
      <c r="HA41" s="30"/>
      <c r="HB41" s="30"/>
      <c r="HC41" s="30"/>
      <c r="HD41" s="30"/>
      <c r="HE41" s="30"/>
      <c r="HF41" s="30"/>
      <c r="HG41" s="30"/>
      <c r="HH41" s="30"/>
      <c r="HI41" s="30"/>
      <c r="HJ41" s="30"/>
      <c r="HK41" s="30"/>
      <c r="HL41" s="30"/>
      <c r="HM41" s="30"/>
      <c r="HN41" s="30"/>
      <c r="HO41" s="30"/>
      <c r="HP41" s="30"/>
      <c r="HQ41" s="30"/>
      <c r="HR41" s="31"/>
    </row>
    <row r="42" spans="1:226" x14ac:dyDescent="0.25">
      <c r="A42" s="32">
        <f t="shared" si="52"/>
        <v>38</v>
      </c>
      <c r="B42" s="517"/>
      <c r="C42" s="517"/>
      <c r="D42" s="517"/>
      <c r="E42" s="517"/>
      <c r="F42" s="517"/>
      <c r="G42" s="26"/>
      <c r="H42" s="26"/>
      <c r="I42" s="27" t="str">
        <f t="shared" si="57"/>
        <v/>
      </c>
      <c r="J42" s="33" t="str">
        <f t="shared" si="58"/>
        <v/>
      </c>
      <c r="K42" s="447" t="str">
        <f>進捗管理票PSPT_管理項目名_3</f>
        <v>①ＣＶ</v>
      </c>
      <c r="L42" s="29"/>
      <c r="M42" s="30"/>
      <c r="N42" s="30"/>
      <c r="O42" s="30"/>
      <c r="P42" s="30"/>
      <c r="Q42" s="30"/>
      <c r="R42" s="30"/>
      <c r="S42" s="30"/>
      <c r="T42" s="30"/>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0"/>
      <c r="BJ42" s="30"/>
      <c r="BK42" s="30"/>
      <c r="BL42" s="30"/>
      <c r="BM42" s="30"/>
      <c r="BN42" s="30"/>
      <c r="BO42" s="30"/>
      <c r="BP42" s="30"/>
      <c r="BQ42" s="30"/>
      <c r="BR42" s="30"/>
      <c r="BS42" s="30"/>
      <c r="BT42" s="30"/>
      <c r="BU42" s="30"/>
      <c r="BV42" s="30"/>
      <c r="BW42" s="30"/>
      <c r="BX42" s="30"/>
      <c r="BY42" s="30"/>
      <c r="BZ42" s="30"/>
      <c r="CA42" s="30"/>
      <c r="CB42" s="30"/>
      <c r="CC42" s="30"/>
      <c r="CD42" s="30"/>
      <c r="CE42" s="30"/>
      <c r="CF42" s="30"/>
      <c r="CG42" s="30"/>
      <c r="CH42" s="30"/>
      <c r="CI42" s="30"/>
      <c r="CJ42" s="30"/>
      <c r="CK42" s="30"/>
      <c r="CL42" s="30"/>
      <c r="CM42" s="30"/>
      <c r="CN42" s="30"/>
      <c r="CO42" s="30"/>
      <c r="CP42" s="30"/>
      <c r="CQ42" s="30"/>
      <c r="CR42" s="30"/>
      <c r="CS42" s="30"/>
      <c r="CT42" s="30"/>
      <c r="CU42" s="30"/>
      <c r="CV42" s="30"/>
      <c r="CW42" s="30"/>
      <c r="CX42" s="30"/>
      <c r="CY42" s="30"/>
      <c r="CZ42" s="30"/>
      <c r="DA42" s="30"/>
      <c r="DB42" s="30"/>
      <c r="DC42" s="30"/>
      <c r="DD42" s="30"/>
      <c r="DE42" s="30"/>
      <c r="DF42" s="30"/>
      <c r="DG42" s="30"/>
      <c r="DH42" s="30"/>
      <c r="DI42" s="30"/>
      <c r="DJ42" s="30"/>
      <c r="DK42" s="30"/>
      <c r="DL42" s="30"/>
      <c r="DM42" s="30"/>
      <c r="DN42" s="30"/>
      <c r="DO42" s="30"/>
      <c r="DP42" s="30"/>
      <c r="DQ42" s="30"/>
      <c r="DR42" s="30"/>
      <c r="DS42" s="30"/>
      <c r="DT42" s="30"/>
      <c r="DU42" s="30"/>
      <c r="DV42" s="30"/>
      <c r="DW42" s="30"/>
      <c r="DX42" s="30"/>
      <c r="DY42" s="30"/>
      <c r="DZ42" s="30"/>
      <c r="EA42" s="30"/>
      <c r="EB42" s="30"/>
      <c r="EC42" s="30"/>
      <c r="ED42" s="30"/>
      <c r="EE42" s="30"/>
      <c r="EF42" s="30"/>
      <c r="EG42" s="30"/>
      <c r="EH42" s="30"/>
      <c r="EI42" s="30"/>
      <c r="EJ42" s="30"/>
      <c r="EK42" s="30"/>
      <c r="EL42" s="30"/>
      <c r="EM42" s="30"/>
      <c r="EN42" s="30"/>
      <c r="EO42" s="30"/>
      <c r="EP42" s="30"/>
      <c r="EQ42" s="30"/>
      <c r="ER42" s="30"/>
      <c r="ES42" s="30"/>
      <c r="ET42" s="30"/>
      <c r="EU42" s="30"/>
      <c r="EV42" s="30"/>
      <c r="EW42" s="30"/>
      <c r="EX42" s="30"/>
      <c r="EY42" s="30"/>
      <c r="EZ42" s="30"/>
      <c r="FA42" s="30"/>
      <c r="FB42" s="30"/>
      <c r="FC42" s="30"/>
      <c r="FD42" s="30"/>
      <c r="FE42" s="30"/>
      <c r="FF42" s="30"/>
      <c r="FG42" s="30"/>
      <c r="FH42" s="30"/>
      <c r="FI42" s="30"/>
      <c r="FJ42" s="30"/>
      <c r="FK42" s="30"/>
      <c r="FL42" s="30"/>
      <c r="FM42" s="30"/>
      <c r="FN42" s="30"/>
      <c r="FO42" s="30"/>
      <c r="FP42" s="30"/>
      <c r="FQ42" s="30"/>
      <c r="FR42" s="30"/>
      <c r="FS42" s="30"/>
      <c r="FT42" s="30"/>
      <c r="FU42" s="30"/>
      <c r="FV42" s="30"/>
      <c r="FW42" s="30"/>
      <c r="FX42" s="30"/>
      <c r="FY42" s="30"/>
      <c r="FZ42" s="30"/>
      <c r="GA42" s="30"/>
      <c r="GB42" s="30"/>
      <c r="GC42" s="30"/>
      <c r="GD42" s="30"/>
      <c r="GE42" s="30"/>
      <c r="GF42" s="30"/>
      <c r="GG42" s="30"/>
      <c r="GH42" s="30"/>
      <c r="GI42" s="30"/>
      <c r="GJ42" s="30"/>
      <c r="GK42" s="30"/>
      <c r="GL42" s="30"/>
      <c r="GM42" s="30"/>
      <c r="GN42" s="30"/>
      <c r="GO42" s="30"/>
      <c r="GP42" s="30"/>
      <c r="GQ42" s="30"/>
      <c r="GR42" s="30"/>
      <c r="GS42" s="30"/>
      <c r="GT42" s="30"/>
      <c r="GU42" s="30"/>
      <c r="GV42" s="30"/>
      <c r="GW42" s="30"/>
      <c r="GX42" s="30"/>
      <c r="GY42" s="30"/>
      <c r="GZ42" s="30"/>
      <c r="HA42" s="30"/>
      <c r="HB42" s="30"/>
      <c r="HC42" s="30"/>
      <c r="HD42" s="30"/>
      <c r="HE42" s="30"/>
      <c r="HF42" s="30"/>
      <c r="HG42" s="30"/>
      <c r="HH42" s="30"/>
      <c r="HI42" s="30"/>
      <c r="HJ42" s="30"/>
      <c r="HK42" s="30"/>
      <c r="HL42" s="30"/>
      <c r="HM42" s="30"/>
      <c r="HN42" s="30"/>
      <c r="HO42" s="30"/>
      <c r="HP42" s="30"/>
      <c r="HQ42" s="30"/>
      <c r="HR42" s="31"/>
    </row>
    <row r="43" spans="1:226" x14ac:dyDescent="0.25">
      <c r="A43" s="34">
        <f t="shared" si="52"/>
        <v>39</v>
      </c>
      <c r="B43" s="517"/>
      <c r="C43" s="517"/>
      <c r="D43" s="517"/>
      <c r="E43" s="517"/>
      <c r="F43" s="517"/>
      <c r="G43" s="26"/>
      <c r="H43" s="26"/>
      <c r="I43" s="36" t="str">
        <f>IF(J43&lt;&gt;"",(J43-COUNTIF(L43:HR43,"□")+1),"")</f>
        <v/>
      </c>
      <c r="J43" s="28" t="str">
        <f>IF(ISERROR(LOOKUP("□",L43:HR43,L$3:HR$3))=FALSE,LOOKUP("□",L43:HR43,L$3:HR$3),"")</f>
        <v/>
      </c>
      <c r="K43" s="448" t="str">
        <f>進捗管理票PSPT_管理項目名_4</f>
        <v>②ＣＶＴ</v>
      </c>
      <c r="L43" s="37"/>
      <c r="M43" s="38"/>
      <c r="N43" s="38"/>
      <c r="O43" s="38"/>
      <c r="P43" s="38"/>
      <c r="Q43" s="38"/>
      <c r="R43" s="38"/>
      <c r="S43" s="38"/>
      <c r="T43" s="38"/>
      <c r="U43" s="38"/>
      <c r="V43" s="38"/>
      <c r="W43" s="38"/>
      <c r="X43" s="30"/>
      <c r="Y43" s="38"/>
      <c r="Z43" s="38"/>
      <c r="AA43" s="38"/>
      <c r="AB43" s="38"/>
      <c r="AC43" s="38"/>
      <c r="AD43" s="38"/>
      <c r="AE43" s="38"/>
      <c r="AF43" s="38"/>
      <c r="AG43" s="38"/>
      <c r="AH43" s="38"/>
      <c r="AI43" s="38"/>
      <c r="AJ43" s="38"/>
      <c r="AK43" s="38"/>
      <c r="AL43" s="38"/>
      <c r="AM43" s="38"/>
      <c r="AN43" s="38"/>
      <c r="AO43" s="38"/>
      <c r="AP43" s="38"/>
      <c r="AQ43" s="38"/>
      <c r="AR43" s="38"/>
      <c r="AS43" s="38"/>
      <c r="AT43" s="38"/>
      <c r="AU43" s="38"/>
      <c r="AV43" s="38"/>
      <c r="AW43" s="38"/>
      <c r="AX43" s="38"/>
      <c r="AY43" s="38"/>
      <c r="AZ43" s="38"/>
      <c r="BA43" s="38"/>
      <c r="BB43" s="38"/>
      <c r="BC43" s="38"/>
      <c r="BD43" s="38"/>
      <c r="BE43" s="38"/>
      <c r="BF43" s="38"/>
      <c r="BG43" s="38"/>
      <c r="BH43" s="38"/>
      <c r="BI43" s="38"/>
      <c r="BJ43" s="38"/>
      <c r="BK43" s="38"/>
      <c r="BL43" s="38"/>
      <c r="BM43" s="38"/>
      <c r="BN43" s="38"/>
      <c r="BO43" s="38"/>
      <c r="BP43" s="38"/>
      <c r="BQ43" s="38"/>
      <c r="BR43" s="38"/>
      <c r="BS43" s="38"/>
      <c r="BT43" s="38"/>
      <c r="BU43" s="38"/>
      <c r="BV43" s="38"/>
      <c r="BW43" s="38"/>
      <c r="BX43" s="38"/>
      <c r="BY43" s="38"/>
      <c r="BZ43" s="38"/>
      <c r="CA43" s="38"/>
      <c r="CB43" s="38"/>
      <c r="CC43" s="38"/>
      <c r="CD43" s="38"/>
      <c r="CE43" s="38"/>
      <c r="CF43" s="38"/>
      <c r="CG43" s="38"/>
      <c r="CH43" s="38"/>
      <c r="CI43" s="38"/>
      <c r="CJ43" s="38"/>
      <c r="CK43" s="38"/>
      <c r="CL43" s="38"/>
      <c r="CM43" s="38"/>
      <c r="CN43" s="38"/>
      <c r="CO43" s="38"/>
      <c r="CP43" s="38"/>
      <c r="CQ43" s="38"/>
      <c r="CR43" s="38"/>
      <c r="CS43" s="38"/>
      <c r="CT43" s="38"/>
      <c r="CU43" s="38"/>
      <c r="CV43" s="38"/>
      <c r="CW43" s="38"/>
      <c r="CX43" s="38"/>
      <c r="CY43" s="38"/>
      <c r="CZ43" s="38"/>
      <c r="DA43" s="38"/>
      <c r="DB43" s="38"/>
      <c r="DC43" s="38"/>
      <c r="DD43" s="38"/>
      <c r="DE43" s="38"/>
      <c r="DF43" s="38"/>
      <c r="DG43" s="38"/>
      <c r="DH43" s="38"/>
      <c r="DI43" s="38"/>
      <c r="DJ43" s="38"/>
      <c r="DK43" s="38"/>
      <c r="DL43" s="38"/>
      <c r="DM43" s="38"/>
      <c r="DN43" s="38"/>
      <c r="DO43" s="38"/>
      <c r="DP43" s="38"/>
      <c r="DQ43" s="38"/>
      <c r="DR43" s="38"/>
      <c r="DS43" s="38"/>
      <c r="DT43" s="38"/>
      <c r="DU43" s="38"/>
      <c r="DV43" s="38"/>
      <c r="DW43" s="38"/>
      <c r="DX43" s="38"/>
      <c r="DY43" s="38"/>
      <c r="DZ43" s="38"/>
      <c r="EA43" s="38"/>
      <c r="EB43" s="38"/>
      <c r="EC43" s="38"/>
      <c r="ED43" s="38"/>
      <c r="EE43" s="38"/>
      <c r="EF43" s="38"/>
      <c r="EG43" s="38"/>
      <c r="EH43" s="38"/>
      <c r="EI43" s="38"/>
      <c r="EJ43" s="38"/>
      <c r="EK43" s="38"/>
      <c r="EL43" s="38"/>
      <c r="EM43" s="38"/>
      <c r="EN43" s="38"/>
      <c r="EO43" s="38"/>
      <c r="EP43" s="38"/>
      <c r="EQ43" s="38"/>
      <c r="ER43" s="38"/>
      <c r="ES43" s="38"/>
      <c r="ET43" s="38"/>
      <c r="EU43" s="38"/>
      <c r="EV43" s="38"/>
      <c r="EW43" s="38"/>
      <c r="EX43" s="38"/>
      <c r="EY43" s="38"/>
      <c r="EZ43" s="38"/>
      <c r="FA43" s="38"/>
      <c r="FB43" s="38"/>
      <c r="FC43" s="38"/>
      <c r="FD43" s="38"/>
      <c r="FE43" s="38"/>
      <c r="FF43" s="38"/>
      <c r="FG43" s="38"/>
      <c r="FH43" s="38"/>
      <c r="FI43" s="38"/>
      <c r="FJ43" s="38"/>
      <c r="FK43" s="38"/>
      <c r="FL43" s="38"/>
      <c r="FM43" s="38"/>
      <c r="FN43" s="38"/>
      <c r="FO43" s="38"/>
      <c r="FP43" s="38"/>
      <c r="FQ43" s="38"/>
      <c r="FR43" s="38"/>
      <c r="FS43" s="38"/>
      <c r="FT43" s="38"/>
      <c r="FU43" s="38"/>
      <c r="FV43" s="38"/>
      <c r="FW43" s="38"/>
      <c r="FX43" s="38"/>
      <c r="FY43" s="38"/>
      <c r="FZ43" s="38"/>
      <c r="GA43" s="38"/>
      <c r="GB43" s="38"/>
      <c r="GC43" s="38"/>
      <c r="GD43" s="38"/>
      <c r="GE43" s="38"/>
      <c r="GF43" s="38"/>
      <c r="GG43" s="38"/>
      <c r="GH43" s="38"/>
      <c r="GI43" s="30"/>
      <c r="GJ43" s="38"/>
      <c r="GK43" s="38"/>
      <c r="GL43" s="38"/>
      <c r="GM43" s="38"/>
      <c r="GN43" s="38"/>
      <c r="GO43" s="38"/>
      <c r="GP43" s="38"/>
      <c r="GQ43" s="38"/>
      <c r="GR43" s="38"/>
      <c r="GS43" s="30"/>
      <c r="GT43" s="30"/>
      <c r="GU43" s="30"/>
      <c r="GV43" s="30"/>
      <c r="GW43" s="38"/>
      <c r="GX43" s="38"/>
      <c r="GY43" s="38"/>
      <c r="GZ43" s="38"/>
      <c r="HA43" s="38"/>
      <c r="HB43" s="38"/>
      <c r="HC43" s="38"/>
      <c r="HD43" s="38"/>
      <c r="HE43" s="38"/>
      <c r="HF43" s="38"/>
      <c r="HG43" s="38"/>
      <c r="HH43" s="38"/>
      <c r="HI43" s="38"/>
      <c r="HJ43" s="38"/>
      <c r="HK43" s="38"/>
      <c r="HL43" s="38"/>
      <c r="HM43" s="38"/>
      <c r="HN43" s="38"/>
      <c r="HO43" s="38"/>
      <c r="HP43" s="38"/>
      <c r="HQ43" s="38"/>
      <c r="HR43" s="39"/>
    </row>
    <row r="44" spans="1:226" s="315" customFormat="1" x14ac:dyDescent="0.25">
      <c r="A44" s="34">
        <f t="shared" si="52"/>
        <v>40</v>
      </c>
      <c r="B44" s="519"/>
      <c r="C44" s="517"/>
      <c r="D44" s="517"/>
      <c r="E44" s="517"/>
      <c r="F44" s="517"/>
      <c r="G44" s="35"/>
      <c r="H44" s="391"/>
      <c r="I44" s="36" t="str">
        <f t="shared" ref="I44:I48" si="59">IF(J44&lt;&gt;"",(J44-COUNTIF(L44:HR44,"□")+1),"")</f>
        <v/>
      </c>
      <c r="J44" s="28" t="str">
        <f t="shared" ref="J44:J48" si="60">IF(ISERROR(LOOKUP("□",L44:HR44,L$3:HR$3))=FALSE,LOOKUP("□",L44:HR44,L$3:HR$3),"")</f>
        <v/>
      </c>
      <c r="K44" s="448" t="str">
        <f>進捗管理票PSPT_管理項目名_5</f>
        <v>③受入</v>
      </c>
      <c r="L44" s="37"/>
      <c r="M44" s="38"/>
      <c r="N44" s="38"/>
      <c r="O44" s="38"/>
      <c r="P44" s="38"/>
      <c r="Q44" s="38"/>
      <c r="R44" s="38"/>
      <c r="S44" s="38"/>
      <c r="T44" s="38"/>
      <c r="U44" s="38"/>
      <c r="V44" s="38"/>
      <c r="W44" s="38"/>
      <c r="X44" s="30"/>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c r="BJ44" s="38"/>
      <c r="BK44" s="38"/>
      <c r="BL44" s="38"/>
      <c r="BM44" s="38"/>
      <c r="BN44" s="38"/>
      <c r="BO44" s="38"/>
      <c r="BP44" s="38"/>
      <c r="BQ44" s="38"/>
      <c r="BR44" s="38"/>
      <c r="BS44" s="38"/>
      <c r="BT44" s="38"/>
      <c r="BU44" s="38"/>
      <c r="BV44" s="38"/>
      <c r="BW44" s="38"/>
      <c r="BX44" s="38"/>
      <c r="BY44" s="38"/>
      <c r="BZ44" s="38"/>
      <c r="CA44" s="38"/>
      <c r="CB44" s="38"/>
      <c r="CC44" s="38"/>
      <c r="CD44" s="38"/>
      <c r="CE44" s="38"/>
      <c r="CF44" s="38"/>
      <c r="CG44" s="38"/>
      <c r="CH44" s="38"/>
      <c r="CI44" s="38"/>
      <c r="CJ44" s="38"/>
      <c r="CK44" s="38"/>
      <c r="CL44" s="38"/>
      <c r="CM44" s="38"/>
      <c r="CN44" s="38"/>
      <c r="CO44" s="38"/>
      <c r="CP44" s="38"/>
      <c r="CQ44" s="38"/>
      <c r="CR44" s="38"/>
      <c r="CS44" s="38"/>
      <c r="CT44" s="38"/>
      <c r="CU44" s="38"/>
      <c r="CV44" s="38"/>
      <c r="CW44" s="38"/>
      <c r="CX44" s="38"/>
      <c r="CY44" s="38"/>
      <c r="CZ44" s="38"/>
      <c r="DA44" s="38"/>
      <c r="DB44" s="38"/>
      <c r="DC44" s="38"/>
      <c r="DD44" s="38"/>
      <c r="DE44" s="38"/>
      <c r="DF44" s="38"/>
      <c r="DG44" s="38"/>
      <c r="DH44" s="38"/>
      <c r="DI44" s="38"/>
      <c r="DJ44" s="38"/>
      <c r="DK44" s="38"/>
      <c r="DL44" s="38"/>
      <c r="DM44" s="38"/>
      <c r="DN44" s="38"/>
      <c r="DO44" s="38"/>
      <c r="DP44" s="38"/>
      <c r="DQ44" s="38"/>
      <c r="DR44" s="38"/>
      <c r="DS44" s="38"/>
      <c r="DT44" s="38"/>
      <c r="DU44" s="38"/>
      <c r="DV44" s="38"/>
      <c r="DW44" s="38"/>
      <c r="DX44" s="38"/>
      <c r="DY44" s="38"/>
      <c r="DZ44" s="38"/>
      <c r="EA44" s="38"/>
      <c r="EB44" s="38"/>
      <c r="EC44" s="38"/>
      <c r="ED44" s="38"/>
      <c r="EE44" s="38"/>
      <c r="EF44" s="38"/>
      <c r="EG44" s="38"/>
      <c r="EH44" s="38"/>
      <c r="EI44" s="38"/>
      <c r="EJ44" s="38"/>
      <c r="EK44" s="38"/>
      <c r="EL44" s="38"/>
      <c r="EM44" s="38"/>
      <c r="EN44" s="38"/>
      <c r="EO44" s="38"/>
      <c r="EP44" s="38"/>
      <c r="EQ44" s="38"/>
      <c r="ER44" s="38"/>
      <c r="ES44" s="38"/>
      <c r="ET44" s="38"/>
      <c r="EU44" s="38"/>
      <c r="EV44" s="38"/>
      <c r="EW44" s="38"/>
      <c r="EX44" s="38"/>
      <c r="EY44" s="38"/>
      <c r="EZ44" s="38"/>
      <c r="FA44" s="38"/>
      <c r="FB44" s="38"/>
      <c r="FC44" s="38"/>
      <c r="FD44" s="38"/>
      <c r="FE44" s="38"/>
      <c r="FF44" s="38"/>
      <c r="FG44" s="38"/>
      <c r="FH44" s="38"/>
      <c r="FI44" s="38"/>
      <c r="FJ44" s="38"/>
      <c r="FK44" s="38"/>
      <c r="FL44" s="38"/>
      <c r="FM44" s="38"/>
      <c r="FN44" s="38"/>
      <c r="FO44" s="38"/>
      <c r="FP44" s="38"/>
      <c r="FQ44" s="38"/>
      <c r="FR44" s="38"/>
      <c r="FS44" s="38"/>
      <c r="FT44" s="38"/>
      <c r="FU44" s="38"/>
      <c r="FV44" s="38"/>
      <c r="FW44" s="38"/>
      <c r="FX44" s="38"/>
      <c r="FY44" s="38"/>
      <c r="FZ44" s="38"/>
      <c r="GA44" s="38"/>
      <c r="GB44" s="38"/>
      <c r="GC44" s="38"/>
      <c r="GD44" s="38"/>
      <c r="GE44" s="38"/>
      <c r="GF44" s="38"/>
      <c r="GG44" s="38"/>
      <c r="GH44" s="38"/>
      <c r="GI44" s="38"/>
      <c r="GJ44" s="38"/>
      <c r="GK44" s="38"/>
      <c r="GL44" s="38"/>
      <c r="GM44" s="38"/>
      <c r="GN44" s="38"/>
      <c r="GO44" s="38"/>
      <c r="GP44" s="38"/>
      <c r="GQ44" s="38"/>
      <c r="GR44" s="38"/>
      <c r="GS44" s="38"/>
      <c r="GT44" s="38"/>
      <c r="GU44" s="38"/>
      <c r="GV44" s="38"/>
      <c r="GW44" s="38"/>
      <c r="GX44" s="38"/>
      <c r="GY44" s="38"/>
      <c r="GZ44" s="38"/>
      <c r="HA44" s="38"/>
      <c r="HB44" s="38"/>
      <c r="HC44" s="38"/>
      <c r="HD44" s="38"/>
      <c r="HE44" s="38"/>
      <c r="HF44" s="38"/>
      <c r="HG44" s="38"/>
      <c r="HH44" s="38"/>
      <c r="HI44" s="38"/>
      <c r="HJ44" s="38"/>
      <c r="HK44" s="38"/>
      <c r="HL44" s="38"/>
      <c r="HM44" s="38"/>
      <c r="HN44" s="38"/>
      <c r="HO44" s="38"/>
      <c r="HP44" s="38"/>
      <c r="HQ44" s="38"/>
      <c r="HR44" s="39"/>
    </row>
    <row r="45" spans="1:226" x14ac:dyDescent="0.25">
      <c r="A45" s="25">
        <f t="shared" si="52"/>
        <v>41</v>
      </c>
      <c r="B45" s="516"/>
      <c r="C45" s="516"/>
      <c r="D45" s="516"/>
      <c r="E45" s="516"/>
      <c r="F45" s="518"/>
      <c r="G45" s="40"/>
      <c r="H45" s="40"/>
      <c r="I45" s="41" t="str">
        <f t="shared" si="59"/>
        <v/>
      </c>
      <c r="J45" s="42" t="str">
        <f t="shared" si="60"/>
        <v/>
      </c>
      <c r="K45" s="445">
        <f>進捗管理票PSPT_管理項目名_1</f>
        <v>0</v>
      </c>
      <c r="L45" s="43"/>
      <c r="M45" s="44"/>
      <c r="N45" s="44"/>
      <c r="O45" s="44"/>
      <c r="P45" s="44"/>
      <c r="Q45" s="44"/>
      <c r="R45" s="44"/>
      <c r="S45" s="44"/>
      <c r="T45" s="44"/>
      <c r="U45" s="44"/>
      <c r="V45" s="44"/>
      <c r="W45" s="45"/>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c r="BM45" s="44"/>
      <c r="BN45" s="44"/>
      <c r="BO45" s="44"/>
      <c r="BP45" s="44"/>
      <c r="BQ45" s="44"/>
      <c r="BR45" s="44"/>
      <c r="BS45" s="44"/>
      <c r="BT45" s="44"/>
      <c r="BU45" s="44"/>
      <c r="BV45" s="44"/>
      <c r="BW45" s="44"/>
      <c r="BX45" s="44"/>
      <c r="BY45" s="44"/>
      <c r="BZ45" s="44"/>
      <c r="CA45" s="44"/>
      <c r="CB45" s="44"/>
      <c r="CC45" s="44"/>
      <c r="CD45" s="44"/>
      <c r="CE45" s="44"/>
      <c r="CF45" s="44"/>
      <c r="CG45" s="44"/>
      <c r="CH45" s="44"/>
      <c r="CI45" s="44"/>
      <c r="CJ45" s="44"/>
      <c r="CK45" s="44"/>
      <c r="CL45" s="44"/>
      <c r="CM45" s="44"/>
      <c r="CN45" s="44"/>
      <c r="CO45" s="44"/>
      <c r="CP45" s="44"/>
      <c r="CQ45" s="44"/>
      <c r="CR45" s="44"/>
      <c r="CS45" s="44"/>
      <c r="CT45" s="44"/>
      <c r="CU45" s="44"/>
      <c r="CV45" s="44"/>
      <c r="CW45" s="44"/>
      <c r="CX45" s="44"/>
      <c r="CY45" s="44"/>
      <c r="CZ45" s="44"/>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c r="EB45" s="44"/>
      <c r="EC45" s="44"/>
      <c r="ED45" s="44"/>
      <c r="EE45" s="44"/>
      <c r="EF45" s="44"/>
      <c r="EG45" s="44"/>
      <c r="EH45" s="44"/>
      <c r="EI45" s="44"/>
      <c r="EJ45" s="44"/>
      <c r="EK45" s="44"/>
      <c r="EL45" s="44"/>
      <c r="EM45" s="44"/>
      <c r="EN45" s="44"/>
      <c r="EO45" s="44"/>
      <c r="EP45" s="44"/>
      <c r="EQ45" s="44"/>
      <c r="ER45" s="44"/>
      <c r="ES45" s="44"/>
      <c r="ET45" s="44"/>
      <c r="EU45" s="44"/>
      <c r="EV45" s="44"/>
      <c r="EW45" s="44"/>
      <c r="EX45" s="44"/>
      <c r="EY45" s="44"/>
      <c r="EZ45" s="44"/>
      <c r="FA45" s="44"/>
      <c r="FB45" s="44"/>
      <c r="FC45" s="44"/>
      <c r="FD45" s="44"/>
      <c r="FE45" s="44"/>
      <c r="FF45" s="44"/>
      <c r="FG45" s="44"/>
      <c r="FH45" s="44"/>
      <c r="FI45" s="44"/>
      <c r="FJ45" s="44"/>
      <c r="FK45" s="44"/>
      <c r="FL45" s="44"/>
      <c r="FM45" s="44"/>
      <c r="FN45" s="44"/>
      <c r="FO45" s="44"/>
      <c r="FP45" s="44"/>
      <c r="FQ45" s="44"/>
      <c r="FR45" s="44"/>
      <c r="FS45" s="44"/>
      <c r="FT45" s="44"/>
      <c r="FU45" s="44"/>
      <c r="FV45" s="44"/>
      <c r="FW45" s="44"/>
      <c r="FX45" s="44"/>
      <c r="FY45" s="44"/>
      <c r="FZ45" s="44"/>
      <c r="GA45" s="44"/>
      <c r="GB45" s="44"/>
      <c r="GC45" s="44"/>
      <c r="GD45" s="44"/>
      <c r="GE45" s="44"/>
      <c r="GF45" s="44"/>
      <c r="GG45" s="44"/>
      <c r="GH45" s="44"/>
      <c r="GI45" s="44"/>
      <c r="GJ45" s="44"/>
      <c r="GK45" s="44"/>
      <c r="GL45" s="44"/>
      <c r="GM45" s="44"/>
      <c r="GN45" s="44"/>
      <c r="GO45" s="44"/>
      <c r="GP45" s="44"/>
      <c r="GQ45" s="44"/>
      <c r="GR45" s="44"/>
      <c r="GS45" s="44"/>
      <c r="GT45" s="44"/>
      <c r="GU45" s="44"/>
      <c r="GV45" s="44"/>
      <c r="GW45" s="44"/>
      <c r="GX45" s="44"/>
      <c r="GY45" s="44"/>
      <c r="GZ45" s="44"/>
      <c r="HA45" s="44"/>
      <c r="HB45" s="44"/>
      <c r="HC45" s="44"/>
      <c r="HD45" s="44"/>
      <c r="HE45" s="44"/>
      <c r="HF45" s="44"/>
      <c r="HG45" s="44"/>
      <c r="HH45" s="44"/>
      <c r="HI45" s="44"/>
      <c r="HJ45" s="44"/>
      <c r="HK45" s="44"/>
      <c r="HL45" s="44"/>
      <c r="HM45" s="44"/>
      <c r="HN45" s="46"/>
      <c r="HO45" s="44"/>
      <c r="HP45" s="44"/>
      <c r="HQ45" s="44"/>
      <c r="HR45" s="46"/>
    </row>
    <row r="46" spans="1:226" x14ac:dyDescent="0.25">
      <c r="A46" s="32">
        <f t="shared" si="52"/>
        <v>42</v>
      </c>
      <c r="B46" s="517"/>
      <c r="C46" s="517"/>
      <c r="D46" s="517"/>
      <c r="E46" s="517"/>
      <c r="F46" s="517"/>
      <c r="G46" s="26"/>
      <c r="H46" s="26"/>
      <c r="I46" s="27" t="str">
        <f t="shared" si="59"/>
        <v/>
      </c>
      <c r="J46" s="33" t="str">
        <f t="shared" si="60"/>
        <v/>
      </c>
      <c r="K46" s="446">
        <f>進捗管理票PSPT_管理項目名_2</f>
        <v>0</v>
      </c>
      <c r="L46" s="29"/>
      <c r="M46" s="30"/>
      <c r="N46" s="30"/>
      <c r="O46" s="30"/>
      <c r="P46" s="30"/>
      <c r="Q46" s="30"/>
      <c r="R46" s="30"/>
      <c r="S46" s="30"/>
      <c r="T46" s="30"/>
      <c r="U46" s="30"/>
      <c r="V46" s="30"/>
      <c r="W46" s="47"/>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0"/>
      <c r="BJ46" s="30"/>
      <c r="BK46" s="30"/>
      <c r="BL46" s="30"/>
      <c r="BM46" s="30"/>
      <c r="BN46" s="30"/>
      <c r="BO46" s="30"/>
      <c r="BP46" s="30"/>
      <c r="BQ46" s="30"/>
      <c r="BR46" s="30"/>
      <c r="BS46" s="30"/>
      <c r="BT46" s="30"/>
      <c r="BU46" s="30"/>
      <c r="BV46" s="30"/>
      <c r="BW46" s="30"/>
      <c r="BX46" s="30"/>
      <c r="BY46" s="30"/>
      <c r="BZ46" s="30"/>
      <c r="CA46" s="30"/>
      <c r="CB46" s="30"/>
      <c r="CC46" s="30"/>
      <c r="CD46" s="30"/>
      <c r="CE46" s="30"/>
      <c r="CF46" s="30"/>
      <c r="CG46" s="30"/>
      <c r="CH46" s="30"/>
      <c r="CI46" s="30"/>
      <c r="CJ46" s="30"/>
      <c r="CK46" s="30"/>
      <c r="CL46" s="30"/>
      <c r="CM46" s="30"/>
      <c r="CN46" s="30"/>
      <c r="CO46" s="30"/>
      <c r="CP46" s="30"/>
      <c r="CQ46" s="30"/>
      <c r="CR46" s="30"/>
      <c r="CS46" s="30"/>
      <c r="CT46" s="30"/>
      <c r="CU46" s="30"/>
      <c r="CV46" s="30"/>
      <c r="CW46" s="30"/>
      <c r="CX46" s="30"/>
      <c r="CY46" s="30"/>
      <c r="CZ46" s="30"/>
      <c r="DA46" s="30"/>
      <c r="DB46" s="30"/>
      <c r="DC46" s="30"/>
      <c r="DD46" s="30"/>
      <c r="DE46" s="30"/>
      <c r="DF46" s="30"/>
      <c r="DG46" s="30"/>
      <c r="DH46" s="30"/>
      <c r="DI46" s="30"/>
      <c r="DJ46" s="30"/>
      <c r="DK46" s="30"/>
      <c r="DL46" s="30"/>
      <c r="DM46" s="30"/>
      <c r="DN46" s="30"/>
      <c r="DO46" s="30"/>
      <c r="DP46" s="30"/>
      <c r="DQ46" s="30"/>
      <c r="DR46" s="30"/>
      <c r="DS46" s="30"/>
      <c r="DT46" s="30"/>
      <c r="DU46" s="30"/>
      <c r="DV46" s="30"/>
      <c r="DW46" s="30"/>
      <c r="DX46" s="30"/>
      <c r="DY46" s="30"/>
      <c r="DZ46" s="30"/>
      <c r="EA46" s="30"/>
      <c r="EB46" s="30"/>
      <c r="EC46" s="30"/>
      <c r="ED46" s="30"/>
      <c r="EE46" s="30"/>
      <c r="EF46" s="30"/>
      <c r="EG46" s="30"/>
      <c r="EH46" s="30"/>
      <c r="EI46" s="30"/>
      <c r="EJ46" s="30"/>
      <c r="EK46" s="30"/>
      <c r="EL46" s="30"/>
      <c r="EM46" s="30"/>
      <c r="EN46" s="30"/>
      <c r="EO46" s="30"/>
      <c r="EP46" s="30"/>
      <c r="EQ46" s="30"/>
      <c r="ER46" s="30"/>
      <c r="ES46" s="30"/>
      <c r="ET46" s="30"/>
      <c r="EU46" s="30"/>
      <c r="EV46" s="30"/>
      <c r="EW46" s="30"/>
      <c r="EX46" s="30"/>
      <c r="EY46" s="30"/>
      <c r="EZ46" s="30"/>
      <c r="FA46" s="30"/>
      <c r="FB46" s="30"/>
      <c r="FC46" s="30"/>
      <c r="FD46" s="30"/>
      <c r="FE46" s="30"/>
      <c r="FF46" s="30"/>
      <c r="FG46" s="30"/>
      <c r="FH46" s="30"/>
      <c r="FI46" s="30"/>
      <c r="FJ46" s="30"/>
      <c r="FK46" s="30"/>
      <c r="FL46" s="30"/>
      <c r="FM46" s="30"/>
      <c r="FN46" s="30"/>
      <c r="FO46" s="30"/>
      <c r="FP46" s="30"/>
      <c r="FQ46" s="30"/>
      <c r="FR46" s="30"/>
      <c r="FS46" s="30"/>
      <c r="FT46" s="30"/>
      <c r="FU46" s="30"/>
      <c r="FV46" s="30"/>
      <c r="FW46" s="30"/>
      <c r="FX46" s="30"/>
      <c r="FY46" s="30"/>
      <c r="FZ46" s="30"/>
      <c r="GA46" s="30"/>
      <c r="GB46" s="30"/>
      <c r="GC46" s="30"/>
      <c r="GD46" s="30"/>
      <c r="GE46" s="30"/>
      <c r="GF46" s="30"/>
      <c r="GG46" s="30"/>
      <c r="GH46" s="30"/>
      <c r="GI46" s="30"/>
      <c r="GJ46" s="30"/>
      <c r="GK46" s="30"/>
      <c r="GL46" s="30"/>
      <c r="GM46" s="30"/>
      <c r="GN46" s="30"/>
      <c r="GO46" s="30"/>
      <c r="GP46" s="30"/>
      <c r="GQ46" s="30"/>
      <c r="GR46" s="30"/>
      <c r="GS46" s="30"/>
      <c r="GT46" s="30"/>
      <c r="GU46" s="30"/>
      <c r="GV46" s="30"/>
      <c r="GW46" s="30"/>
      <c r="GX46" s="30"/>
      <c r="GY46" s="30"/>
      <c r="GZ46" s="30"/>
      <c r="HA46" s="30"/>
      <c r="HB46" s="30"/>
      <c r="HC46" s="30"/>
      <c r="HD46" s="30"/>
      <c r="HE46" s="30"/>
      <c r="HF46" s="30"/>
      <c r="HG46" s="30"/>
      <c r="HH46" s="30"/>
      <c r="HI46" s="30"/>
      <c r="HJ46" s="30"/>
      <c r="HK46" s="30"/>
      <c r="HL46" s="30"/>
      <c r="HM46" s="30"/>
      <c r="HN46" s="31"/>
      <c r="HO46" s="30"/>
      <c r="HP46" s="30"/>
      <c r="HQ46" s="30"/>
      <c r="HR46" s="31"/>
    </row>
    <row r="47" spans="1:226" x14ac:dyDescent="0.25">
      <c r="A47" s="32">
        <f t="shared" si="52"/>
        <v>43</v>
      </c>
      <c r="B47" s="517"/>
      <c r="C47" s="517"/>
      <c r="D47" s="517"/>
      <c r="E47" s="517"/>
      <c r="F47" s="517"/>
      <c r="G47" s="26"/>
      <c r="H47" s="26"/>
      <c r="I47" s="27" t="str">
        <f t="shared" si="59"/>
        <v/>
      </c>
      <c r="J47" s="33" t="str">
        <f t="shared" si="60"/>
        <v/>
      </c>
      <c r="K47" s="447" t="str">
        <f>進捗管理票PSPT_管理項目名_3</f>
        <v>①ＣＶ</v>
      </c>
      <c r="L47" s="29"/>
      <c r="M47" s="30"/>
      <c r="N47" s="30"/>
      <c r="O47" s="30"/>
      <c r="P47" s="30"/>
      <c r="Q47" s="30"/>
      <c r="R47" s="30"/>
      <c r="S47" s="30"/>
      <c r="T47" s="30"/>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0"/>
      <c r="BJ47" s="30"/>
      <c r="BK47" s="30"/>
      <c r="BL47" s="30"/>
      <c r="BM47" s="30"/>
      <c r="BN47" s="30"/>
      <c r="BO47" s="30"/>
      <c r="BP47" s="30"/>
      <c r="BQ47" s="30"/>
      <c r="BR47" s="30"/>
      <c r="BS47" s="30"/>
      <c r="BT47" s="30"/>
      <c r="BU47" s="30"/>
      <c r="BV47" s="30"/>
      <c r="BW47" s="30"/>
      <c r="BX47" s="30"/>
      <c r="BY47" s="30"/>
      <c r="BZ47" s="30"/>
      <c r="CA47" s="30"/>
      <c r="CB47" s="30"/>
      <c r="CC47" s="30"/>
      <c r="CD47" s="30"/>
      <c r="CE47" s="30"/>
      <c r="CF47" s="30"/>
      <c r="CG47" s="30"/>
      <c r="CH47" s="30"/>
      <c r="CI47" s="30"/>
      <c r="CJ47" s="30"/>
      <c r="CK47" s="30"/>
      <c r="CL47" s="30"/>
      <c r="CM47" s="30"/>
      <c r="CN47" s="30"/>
      <c r="CO47" s="30"/>
      <c r="CP47" s="30"/>
      <c r="CQ47" s="30"/>
      <c r="CR47" s="30"/>
      <c r="CS47" s="30"/>
      <c r="CT47" s="30"/>
      <c r="CU47" s="30"/>
      <c r="CV47" s="30"/>
      <c r="CW47" s="30"/>
      <c r="CX47" s="30"/>
      <c r="CY47" s="30"/>
      <c r="CZ47" s="30"/>
      <c r="DA47" s="30"/>
      <c r="DB47" s="30"/>
      <c r="DC47" s="30"/>
      <c r="DD47" s="30"/>
      <c r="DE47" s="30"/>
      <c r="DF47" s="30"/>
      <c r="DG47" s="30"/>
      <c r="DH47" s="30"/>
      <c r="DI47" s="30"/>
      <c r="DJ47" s="30"/>
      <c r="DK47" s="30"/>
      <c r="DL47" s="30"/>
      <c r="DM47" s="30"/>
      <c r="DN47" s="30"/>
      <c r="DO47" s="30"/>
      <c r="DP47" s="30"/>
      <c r="DQ47" s="30"/>
      <c r="DR47" s="30"/>
      <c r="DS47" s="30"/>
      <c r="DT47" s="30"/>
      <c r="DU47" s="30"/>
      <c r="DV47" s="30"/>
      <c r="DW47" s="30"/>
      <c r="DX47" s="30"/>
      <c r="DY47" s="30"/>
      <c r="DZ47" s="30"/>
      <c r="EA47" s="30"/>
      <c r="EB47" s="30"/>
      <c r="EC47" s="30"/>
      <c r="ED47" s="30"/>
      <c r="EE47" s="30"/>
      <c r="EF47" s="30"/>
      <c r="EG47" s="30"/>
      <c r="EH47" s="30"/>
      <c r="EI47" s="30"/>
      <c r="EJ47" s="30"/>
      <c r="EK47" s="30"/>
      <c r="EL47" s="30"/>
      <c r="EM47" s="30"/>
      <c r="EN47" s="30"/>
      <c r="EO47" s="30"/>
      <c r="EP47" s="30"/>
      <c r="EQ47" s="30"/>
      <c r="ER47" s="30"/>
      <c r="ES47" s="30"/>
      <c r="ET47" s="30"/>
      <c r="EU47" s="30"/>
      <c r="EV47" s="30"/>
      <c r="EW47" s="30"/>
      <c r="EX47" s="30"/>
      <c r="EY47" s="30"/>
      <c r="EZ47" s="30"/>
      <c r="FA47" s="30"/>
      <c r="FB47" s="30"/>
      <c r="FC47" s="30"/>
      <c r="FD47" s="30"/>
      <c r="FE47" s="30"/>
      <c r="FF47" s="30"/>
      <c r="FG47" s="30"/>
      <c r="FH47" s="30"/>
      <c r="FI47" s="30"/>
      <c r="FJ47" s="30"/>
      <c r="FK47" s="30"/>
      <c r="FL47" s="30"/>
      <c r="FM47" s="30"/>
      <c r="FN47" s="30"/>
      <c r="FO47" s="30"/>
      <c r="FP47" s="30"/>
      <c r="FQ47" s="30"/>
      <c r="FR47" s="30"/>
      <c r="FS47" s="30"/>
      <c r="FT47" s="30"/>
      <c r="FU47" s="30"/>
      <c r="FV47" s="30"/>
      <c r="FW47" s="30"/>
      <c r="FX47" s="30"/>
      <c r="FY47" s="30"/>
      <c r="FZ47" s="30"/>
      <c r="GA47" s="30"/>
      <c r="GB47" s="30"/>
      <c r="GC47" s="30"/>
      <c r="GD47" s="30"/>
      <c r="GE47" s="30"/>
      <c r="GF47" s="30"/>
      <c r="GG47" s="30"/>
      <c r="GH47" s="30"/>
      <c r="GI47" s="30"/>
      <c r="GJ47" s="30"/>
      <c r="GK47" s="30"/>
      <c r="GL47" s="30"/>
      <c r="GM47" s="30"/>
      <c r="GN47" s="30"/>
      <c r="GO47" s="30"/>
      <c r="GP47" s="30"/>
      <c r="GQ47" s="30"/>
      <c r="GR47" s="30"/>
      <c r="GS47" s="30"/>
      <c r="GT47" s="30"/>
      <c r="GU47" s="30"/>
      <c r="GV47" s="30"/>
      <c r="GW47" s="30"/>
      <c r="GX47" s="30"/>
      <c r="GY47" s="30"/>
      <c r="GZ47" s="30"/>
      <c r="HA47" s="30"/>
      <c r="HB47" s="30"/>
      <c r="HC47" s="30"/>
      <c r="HD47" s="30"/>
      <c r="HE47" s="30"/>
      <c r="HF47" s="30"/>
      <c r="HG47" s="30"/>
      <c r="HH47" s="30"/>
      <c r="HI47" s="30"/>
      <c r="HJ47" s="30"/>
      <c r="HK47" s="30"/>
      <c r="HL47" s="30"/>
      <c r="HM47" s="30"/>
      <c r="HN47" s="31"/>
      <c r="HO47" s="30"/>
      <c r="HP47" s="30"/>
      <c r="HQ47" s="30"/>
      <c r="HR47" s="31"/>
    </row>
    <row r="48" spans="1:226" x14ac:dyDescent="0.25">
      <c r="A48" s="34">
        <f t="shared" si="52"/>
        <v>44</v>
      </c>
      <c r="B48" s="517"/>
      <c r="C48" s="517"/>
      <c r="D48" s="517"/>
      <c r="E48" s="517"/>
      <c r="F48" s="517"/>
      <c r="G48" s="26"/>
      <c r="H48" s="26"/>
      <c r="I48" s="36" t="str">
        <f t="shared" si="59"/>
        <v/>
      </c>
      <c r="J48" s="28" t="str">
        <f t="shared" si="60"/>
        <v/>
      </c>
      <c r="K48" s="448" t="str">
        <f>進捗管理票PSPT_管理項目名_4</f>
        <v>②ＣＶＴ</v>
      </c>
      <c r="L48" s="37"/>
      <c r="M48" s="38"/>
      <c r="N48" s="38"/>
      <c r="O48" s="38"/>
      <c r="P48" s="38"/>
      <c r="Q48" s="38"/>
      <c r="R48" s="38"/>
      <c r="S48" s="38"/>
      <c r="T48" s="38"/>
      <c r="U48" s="38"/>
      <c r="V48" s="38"/>
      <c r="W48" s="38"/>
      <c r="X48" s="38"/>
      <c r="Y48" s="38"/>
      <c r="Z48" s="38"/>
      <c r="AA48" s="38"/>
      <c r="AB48" s="38"/>
      <c r="AC48" s="38"/>
      <c r="AD48" s="38"/>
      <c r="AE48" s="38"/>
      <c r="AF48" s="38"/>
      <c r="AG48" s="38"/>
      <c r="AH48" s="38"/>
      <c r="AI48" s="38"/>
      <c r="AJ48" s="38"/>
      <c r="AK48" s="38"/>
      <c r="AL48" s="38"/>
      <c r="AM48" s="38"/>
      <c r="AN48" s="38"/>
      <c r="AO48" s="38"/>
      <c r="AP48" s="38"/>
      <c r="AQ48" s="38"/>
      <c r="AR48" s="38"/>
      <c r="AS48" s="38"/>
      <c r="AT48" s="38"/>
      <c r="AU48" s="38"/>
      <c r="AV48" s="38"/>
      <c r="AW48" s="38"/>
      <c r="AX48" s="38"/>
      <c r="AY48" s="38"/>
      <c r="AZ48" s="38"/>
      <c r="BA48" s="38"/>
      <c r="BB48" s="38"/>
      <c r="BC48" s="38"/>
      <c r="BD48" s="38"/>
      <c r="BE48" s="38"/>
      <c r="BF48" s="38"/>
      <c r="BG48" s="38"/>
      <c r="BH48" s="38"/>
      <c r="BI48" s="38"/>
      <c r="BJ48" s="38"/>
      <c r="BK48" s="38"/>
      <c r="BL48" s="38"/>
      <c r="BM48" s="38"/>
      <c r="BN48" s="38"/>
      <c r="BO48" s="38"/>
      <c r="BP48" s="38"/>
      <c r="BQ48" s="38"/>
      <c r="BR48" s="38"/>
      <c r="BS48" s="38"/>
      <c r="BT48" s="38"/>
      <c r="BU48" s="38"/>
      <c r="BV48" s="38"/>
      <c r="BW48" s="38"/>
      <c r="BX48" s="38"/>
      <c r="BY48" s="38"/>
      <c r="BZ48" s="38"/>
      <c r="CA48" s="38"/>
      <c r="CB48" s="38"/>
      <c r="CC48" s="38"/>
      <c r="CD48" s="38"/>
      <c r="CE48" s="38"/>
      <c r="CF48" s="38"/>
      <c r="CG48" s="38"/>
      <c r="CH48" s="38"/>
      <c r="CI48" s="38"/>
      <c r="CJ48" s="38"/>
      <c r="CK48" s="38"/>
      <c r="CL48" s="38"/>
      <c r="CM48" s="38"/>
      <c r="CN48" s="38"/>
      <c r="CO48" s="38"/>
      <c r="CP48" s="38"/>
      <c r="CQ48" s="38"/>
      <c r="CR48" s="38"/>
      <c r="CS48" s="38"/>
      <c r="CT48" s="38"/>
      <c r="CU48" s="38"/>
      <c r="CV48" s="38"/>
      <c r="CW48" s="38"/>
      <c r="CX48" s="38"/>
      <c r="CY48" s="38"/>
      <c r="CZ48" s="38"/>
      <c r="DA48" s="38"/>
      <c r="DB48" s="38"/>
      <c r="DC48" s="38"/>
      <c r="DD48" s="38"/>
      <c r="DE48" s="38"/>
      <c r="DF48" s="38"/>
      <c r="DG48" s="38"/>
      <c r="DH48" s="38"/>
      <c r="DI48" s="38"/>
      <c r="DJ48" s="38"/>
      <c r="DK48" s="38"/>
      <c r="DL48" s="38"/>
      <c r="DM48" s="38"/>
      <c r="DN48" s="38"/>
      <c r="DO48" s="38"/>
      <c r="DP48" s="38"/>
      <c r="DQ48" s="38"/>
      <c r="DR48" s="38"/>
      <c r="DS48" s="38"/>
      <c r="DT48" s="38"/>
      <c r="DU48" s="38"/>
      <c r="DV48" s="38"/>
      <c r="DW48" s="38"/>
      <c r="DX48" s="38"/>
      <c r="DY48" s="38"/>
      <c r="DZ48" s="38"/>
      <c r="EA48" s="38"/>
      <c r="EB48" s="38"/>
      <c r="EC48" s="38"/>
      <c r="ED48" s="38"/>
      <c r="EE48" s="38"/>
      <c r="EF48" s="38"/>
      <c r="EG48" s="38"/>
      <c r="EH48" s="38"/>
      <c r="EI48" s="38"/>
      <c r="EJ48" s="38"/>
      <c r="EK48" s="38"/>
      <c r="EL48" s="38"/>
      <c r="EM48" s="38"/>
      <c r="EN48" s="38"/>
      <c r="EO48" s="38"/>
      <c r="EP48" s="38"/>
      <c r="EQ48" s="38"/>
      <c r="ER48" s="38"/>
      <c r="ES48" s="38"/>
      <c r="ET48" s="38"/>
      <c r="EU48" s="38"/>
      <c r="EV48" s="38"/>
      <c r="EW48" s="38"/>
      <c r="EX48" s="38"/>
      <c r="EY48" s="38"/>
      <c r="EZ48" s="38"/>
      <c r="FA48" s="38"/>
      <c r="FB48" s="38"/>
      <c r="FC48" s="38"/>
      <c r="FD48" s="38"/>
      <c r="FE48" s="38"/>
      <c r="FF48" s="38"/>
      <c r="FG48" s="38"/>
      <c r="FH48" s="38"/>
      <c r="FI48" s="38"/>
      <c r="FJ48" s="38"/>
      <c r="FK48" s="38"/>
      <c r="FL48" s="38"/>
      <c r="FM48" s="38"/>
      <c r="FN48" s="38"/>
      <c r="FO48" s="38"/>
      <c r="FP48" s="38"/>
      <c r="FQ48" s="38"/>
      <c r="FR48" s="38"/>
      <c r="FS48" s="38"/>
      <c r="FT48" s="38"/>
      <c r="FU48" s="38"/>
      <c r="FV48" s="38"/>
      <c r="FW48" s="38"/>
      <c r="FX48" s="38"/>
      <c r="FY48" s="38"/>
      <c r="FZ48" s="38"/>
      <c r="GA48" s="38"/>
      <c r="GB48" s="38"/>
      <c r="GC48" s="38"/>
      <c r="GD48" s="38"/>
      <c r="GE48" s="38"/>
      <c r="GF48" s="38"/>
      <c r="GG48" s="38"/>
      <c r="GH48" s="38"/>
      <c r="GI48" s="38"/>
      <c r="GJ48" s="38"/>
      <c r="GK48" s="38"/>
      <c r="GL48" s="38"/>
      <c r="GM48" s="38"/>
      <c r="GN48" s="38"/>
      <c r="GO48" s="38"/>
      <c r="GP48" s="38"/>
      <c r="GQ48" s="38"/>
      <c r="GR48" s="30"/>
      <c r="GS48" s="30"/>
      <c r="GT48" s="38"/>
      <c r="GU48" s="38"/>
      <c r="GV48" s="38"/>
      <c r="GW48" s="38"/>
      <c r="GX48" s="38"/>
      <c r="GY48" s="38"/>
      <c r="GZ48" s="38"/>
      <c r="HA48" s="38"/>
      <c r="HB48" s="38"/>
      <c r="HC48" s="30"/>
      <c r="HD48" s="30"/>
      <c r="HE48" s="38"/>
      <c r="HF48" s="38"/>
      <c r="HG48" s="38"/>
      <c r="HH48" s="38"/>
      <c r="HI48" s="38"/>
      <c r="HJ48" s="38"/>
      <c r="HK48" s="38"/>
      <c r="HL48" s="38"/>
      <c r="HM48" s="38"/>
      <c r="HN48" s="39"/>
      <c r="HO48" s="38"/>
      <c r="HP48" s="38"/>
      <c r="HQ48" s="38"/>
      <c r="HR48" s="39"/>
    </row>
    <row r="49" spans="1:226" s="315" customFormat="1" x14ac:dyDescent="0.25">
      <c r="A49" s="34">
        <f t="shared" si="52"/>
        <v>45</v>
      </c>
      <c r="B49" s="519"/>
      <c r="C49" s="519"/>
      <c r="D49" s="519"/>
      <c r="E49" s="519"/>
      <c r="F49" s="519"/>
      <c r="G49" s="35"/>
      <c r="H49" s="391"/>
      <c r="I49" s="36" t="str">
        <f>IF(J49&lt;&gt;"",(J49-COUNTIF(L49:HR49,"□")+1),"")</f>
        <v/>
      </c>
      <c r="J49" s="28" t="str">
        <f>IF(ISERROR(LOOKUP("□",L49:HR49,L$3:HR$3))=FALSE,LOOKUP("□",L49:HR49,L$3:HR$3),"")</f>
        <v/>
      </c>
      <c r="K49" s="448" t="str">
        <f>進捗管理票PSPT_管理項目名_5</f>
        <v>③受入</v>
      </c>
      <c r="L49" s="37"/>
      <c r="M49" s="38"/>
      <c r="N49" s="38"/>
      <c r="O49" s="38"/>
      <c r="P49" s="38"/>
      <c r="Q49" s="38"/>
      <c r="R49" s="38"/>
      <c r="S49" s="38"/>
      <c r="T49" s="38"/>
      <c r="U49" s="38"/>
      <c r="V49" s="38"/>
      <c r="W49" s="38"/>
      <c r="X49" s="30"/>
      <c r="Y49" s="38"/>
      <c r="Z49" s="38"/>
      <c r="AA49" s="38"/>
      <c r="AB49" s="38"/>
      <c r="AC49" s="38"/>
      <c r="AD49" s="38"/>
      <c r="AE49" s="38"/>
      <c r="AF49" s="38"/>
      <c r="AG49" s="38"/>
      <c r="AH49" s="38"/>
      <c r="AI49" s="38"/>
      <c r="AJ49" s="38"/>
      <c r="AK49" s="38"/>
      <c r="AL49" s="38"/>
      <c r="AM49" s="38"/>
      <c r="AN49" s="38"/>
      <c r="AO49" s="38"/>
      <c r="AP49" s="38"/>
      <c r="AQ49" s="38"/>
      <c r="AR49" s="38"/>
      <c r="AS49" s="38"/>
      <c r="AT49" s="38"/>
      <c r="AU49" s="38"/>
      <c r="AV49" s="38"/>
      <c r="AW49" s="38"/>
      <c r="AX49" s="38"/>
      <c r="AY49" s="38"/>
      <c r="AZ49" s="38"/>
      <c r="BA49" s="38"/>
      <c r="BB49" s="38"/>
      <c r="BC49" s="38"/>
      <c r="BD49" s="38"/>
      <c r="BE49" s="38"/>
      <c r="BF49" s="38"/>
      <c r="BG49" s="38"/>
      <c r="BH49" s="38"/>
      <c r="BI49" s="38"/>
      <c r="BJ49" s="38"/>
      <c r="BK49" s="38"/>
      <c r="BL49" s="38"/>
      <c r="BM49" s="38"/>
      <c r="BN49" s="38"/>
      <c r="BO49" s="38"/>
      <c r="BP49" s="38"/>
      <c r="BQ49" s="38"/>
      <c r="BR49" s="38"/>
      <c r="BS49" s="38"/>
      <c r="BT49" s="38"/>
      <c r="BU49" s="38"/>
      <c r="BV49" s="38"/>
      <c r="BW49" s="38"/>
      <c r="BX49" s="38"/>
      <c r="BY49" s="38"/>
      <c r="BZ49" s="38"/>
      <c r="CA49" s="38"/>
      <c r="CB49" s="38"/>
      <c r="CC49" s="38"/>
      <c r="CD49" s="38"/>
      <c r="CE49" s="38"/>
      <c r="CF49" s="38"/>
      <c r="CG49" s="38"/>
      <c r="CH49" s="38"/>
      <c r="CI49" s="38"/>
      <c r="CJ49" s="38"/>
      <c r="CK49" s="38"/>
      <c r="CL49" s="38"/>
      <c r="CM49" s="38"/>
      <c r="CN49" s="38"/>
      <c r="CO49" s="38"/>
      <c r="CP49" s="38"/>
      <c r="CQ49" s="38"/>
      <c r="CR49" s="38"/>
      <c r="CS49" s="38"/>
      <c r="CT49" s="38"/>
      <c r="CU49" s="38"/>
      <c r="CV49" s="38"/>
      <c r="CW49" s="38"/>
      <c r="CX49" s="38"/>
      <c r="CY49" s="38"/>
      <c r="CZ49" s="38"/>
      <c r="DA49" s="38"/>
      <c r="DB49" s="38"/>
      <c r="DC49" s="38"/>
      <c r="DD49" s="38"/>
      <c r="DE49" s="38"/>
      <c r="DF49" s="38"/>
      <c r="DG49" s="38"/>
      <c r="DH49" s="38"/>
      <c r="DI49" s="38"/>
      <c r="DJ49" s="38"/>
      <c r="DK49" s="38"/>
      <c r="DL49" s="38"/>
      <c r="DM49" s="38"/>
      <c r="DN49" s="38"/>
      <c r="DO49" s="38"/>
      <c r="DP49" s="38"/>
      <c r="DQ49" s="38"/>
      <c r="DR49" s="38"/>
      <c r="DS49" s="38"/>
      <c r="DT49" s="38"/>
      <c r="DU49" s="38"/>
      <c r="DV49" s="38"/>
      <c r="DW49" s="38"/>
      <c r="DX49" s="38"/>
      <c r="DY49" s="38"/>
      <c r="DZ49" s="38"/>
      <c r="EA49" s="38"/>
      <c r="EB49" s="38"/>
      <c r="EC49" s="38"/>
      <c r="ED49" s="38"/>
      <c r="EE49" s="38"/>
      <c r="EF49" s="38"/>
      <c r="EG49" s="38"/>
      <c r="EH49" s="38"/>
      <c r="EI49" s="38"/>
      <c r="EJ49" s="38"/>
      <c r="EK49" s="38"/>
      <c r="EL49" s="38"/>
      <c r="EM49" s="38"/>
      <c r="EN49" s="38"/>
      <c r="EO49" s="38"/>
      <c r="EP49" s="38"/>
      <c r="EQ49" s="38"/>
      <c r="ER49" s="38"/>
      <c r="ES49" s="38"/>
      <c r="ET49" s="38"/>
      <c r="EU49" s="38"/>
      <c r="EV49" s="38"/>
      <c r="EW49" s="38"/>
      <c r="EX49" s="38"/>
      <c r="EY49" s="38"/>
      <c r="EZ49" s="38"/>
      <c r="FA49" s="38"/>
      <c r="FB49" s="38"/>
      <c r="FC49" s="38"/>
      <c r="FD49" s="38"/>
      <c r="FE49" s="38"/>
      <c r="FF49" s="38"/>
      <c r="FG49" s="38"/>
      <c r="FH49" s="38"/>
      <c r="FI49" s="38"/>
      <c r="FJ49" s="38"/>
      <c r="FK49" s="38"/>
      <c r="FL49" s="38"/>
      <c r="FM49" s="38"/>
      <c r="FN49" s="38"/>
      <c r="FO49" s="38"/>
      <c r="FP49" s="38"/>
      <c r="FQ49" s="38"/>
      <c r="FR49" s="38"/>
      <c r="FS49" s="38"/>
      <c r="FT49" s="38"/>
      <c r="FU49" s="38"/>
      <c r="FV49" s="38"/>
      <c r="FW49" s="38"/>
      <c r="FX49" s="38"/>
      <c r="FY49" s="38"/>
      <c r="FZ49" s="38"/>
      <c r="GA49" s="38"/>
      <c r="GB49" s="38"/>
      <c r="GC49" s="38"/>
      <c r="GD49" s="38"/>
      <c r="GE49" s="38"/>
      <c r="GF49" s="38"/>
      <c r="GG49" s="38"/>
      <c r="GH49" s="38"/>
      <c r="GI49" s="38"/>
      <c r="GJ49" s="38"/>
      <c r="GK49" s="38"/>
      <c r="GL49" s="38"/>
      <c r="GM49" s="38"/>
      <c r="GN49" s="38"/>
      <c r="GO49" s="38"/>
      <c r="GP49" s="38"/>
      <c r="GQ49" s="38"/>
      <c r="GR49" s="38"/>
      <c r="GS49" s="38"/>
      <c r="GT49" s="38"/>
      <c r="GU49" s="38"/>
      <c r="GV49" s="38"/>
      <c r="GW49" s="38"/>
      <c r="GX49" s="38"/>
      <c r="GY49" s="38"/>
      <c r="GZ49" s="38"/>
      <c r="HA49" s="38"/>
      <c r="HB49" s="38"/>
      <c r="HC49" s="38"/>
      <c r="HD49" s="38"/>
      <c r="HE49" s="38"/>
      <c r="HF49" s="38"/>
      <c r="HG49" s="38"/>
      <c r="HH49" s="38"/>
      <c r="HI49" s="38"/>
      <c r="HJ49" s="38"/>
      <c r="HK49" s="38"/>
      <c r="HL49" s="38"/>
      <c r="HM49" s="38"/>
      <c r="HN49" s="39"/>
      <c r="HO49" s="38"/>
      <c r="HP49" s="38"/>
      <c r="HQ49" s="38"/>
      <c r="HR49" s="39"/>
    </row>
    <row r="50" spans="1:226" x14ac:dyDescent="0.25">
      <c r="A50" s="25">
        <f t="shared" si="52"/>
        <v>46</v>
      </c>
      <c r="B50" s="516"/>
      <c r="C50" s="516"/>
      <c r="D50" s="516"/>
      <c r="E50" s="516"/>
      <c r="F50" s="518"/>
      <c r="G50" s="40"/>
      <c r="H50" s="40"/>
      <c r="I50" s="41" t="str">
        <f t="shared" ref="I50:I58" si="61">IF(J50&lt;&gt;"",(J50-COUNTIF(L50:HR50,"□")+1),"")</f>
        <v/>
      </c>
      <c r="J50" s="42" t="str">
        <f t="shared" ref="J50:J58" si="62">IF(ISERROR(LOOKUP("□",L50:HR50,L$3:HR$3))=FALSE,LOOKUP("□",L50:HR50,L$3:HR$3),"")</f>
        <v/>
      </c>
      <c r="K50" s="445">
        <f>進捗管理票PSPT_管理項目名_1</f>
        <v>0</v>
      </c>
      <c r="L50" s="43"/>
      <c r="M50" s="44"/>
      <c r="N50" s="44"/>
      <c r="O50" s="44"/>
      <c r="P50" s="44"/>
      <c r="Q50" s="44"/>
      <c r="R50" s="44"/>
      <c r="S50" s="44"/>
      <c r="T50" s="44"/>
      <c r="U50" s="44"/>
      <c r="V50" s="44"/>
      <c r="W50" s="44"/>
      <c r="X50" s="44"/>
      <c r="Y50" s="45"/>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c r="CI50" s="44"/>
      <c r="CJ50" s="44"/>
      <c r="CK50" s="44"/>
      <c r="CL50" s="44"/>
      <c r="CM50" s="44"/>
      <c r="CN50" s="44"/>
      <c r="CO50" s="44"/>
      <c r="CP50" s="44"/>
      <c r="CQ50" s="44"/>
      <c r="CR50" s="44"/>
      <c r="CS50" s="44"/>
      <c r="CT50" s="44"/>
      <c r="CU50" s="44"/>
      <c r="CV50" s="44"/>
      <c r="CW50" s="44"/>
      <c r="CX50" s="44"/>
      <c r="CY50" s="44"/>
      <c r="CZ50" s="44"/>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c r="EB50" s="44"/>
      <c r="EC50" s="44"/>
      <c r="ED50" s="44"/>
      <c r="EE50" s="44"/>
      <c r="EF50" s="44"/>
      <c r="EG50" s="44"/>
      <c r="EH50" s="44"/>
      <c r="EI50" s="44"/>
      <c r="EJ50" s="44"/>
      <c r="EK50" s="44"/>
      <c r="EL50" s="44"/>
      <c r="EM50" s="44"/>
      <c r="EN50" s="44"/>
      <c r="EO50" s="44"/>
      <c r="EP50" s="44"/>
      <c r="EQ50" s="44"/>
      <c r="ER50" s="44"/>
      <c r="ES50" s="44"/>
      <c r="ET50" s="44"/>
      <c r="EU50" s="44"/>
      <c r="EV50" s="44"/>
      <c r="EW50" s="44"/>
      <c r="EX50" s="44"/>
      <c r="EY50" s="44"/>
      <c r="EZ50" s="44"/>
      <c r="FA50" s="44"/>
      <c r="FB50" s="44"/>
      <c r="FC50" s="44"/>
      <c r="FD50" s="44"/>
      <c r="FE50" s="44"/>
      <c r="FF50" s="44"/>
      <c r="FG50" s="44"/>
      <c r="FH50" s="44"/>
      <c r="FI50" s="44"/>
      <c r="FJ50" s="44"/>
      <c r="FK50" s="44"/>
      <c r="FL50" s="44"/>
      <c r="FM50" s="44"/>
      <c r="FN50" s="44"/>
      <c r="FO50" s="44"/>
      <c r="FP50" s="44"/>
      <c r="FQ50" s="44"/>
      <c r="FR50" s="44"/>
      <c r="FS50" s="44"/>
      <c r="FT50" s="44"/>
      <c r="FU50" s="44"/>
      <c r="FV50" s="44"/>
      <c r="FW50" s="44"/>
      <c r="FX50" s="44"/>
      <c r="FY50" s="44"/>
      <c r="FZ50" s="44"/>
      <c r="GA50" s="44"/>
      <c r="GB50" s="44"/>
      <c r="GC50" s="44"/>
      <c r="GD50" s="44"/>
      <c r="GE50" s="44"/>
      <c r="GF50" s="44"/>
      <c r="GG50" s="44"/>
      <c r="GH50" s="44"/>
      <c r="GI50" s="44"/>
      <c r="GJ50" s="44"/>
      <c r="GK50" s="44"/>
      <c r="GL50" s="44"/>
      <c r="GM50" s="44"/>
      <c r="GN50" s="44"/>
      <c r="GO50" s="44"/>
      <c r="GP50" s="44"/>
      <c r="GQ50" s="44"/>
      <c r="GR50" s="44"/>
      <c r="GS50" s="44"/>
      <c r="GT50" s="44"/>
      <c r="GU50" s="44"/>
      <c r="GV50" s="44"/>
      <c r="GW50" s="44"/>
      <c r="GX50" s="44"/>
      <c r="GY50" s="44"/>
      <c r="GZ50" s="44"/>
      <c r="HA50" s="44"/>
      <c r="HB50" s="44"/>
      <c r="HC50" s="44"/>
      <c r="HD50" s="44"/>
      <c r="HE50" s="44"/>
      <c r="HF50" s="44"/>
      <c r="HG50" s="44"/>
      <c r="HH50" s="44"/>
      <c r="HI50" s="44"/>
      <c r="HJ50" s="44"/>
      <c r="HK50" s="44"/>
      <c r="HL50" s="44"/>
      <c r="HM50" s="44"/>
      <c r="HN50" s="46"/>
      <c r="HO50" s="44"/>
      <c r="HP50" s="44"/>
      <c r="HQ50" s="44"/>
      <c r="HR50" s="46"/>
    </row>
    <row r="51" spans="1:226" x14ac:dyDescent="0.25">
      <c r="A51" s="32">
        <f t="shared" si="52"/>
        <v>47</v>
      </c>
      <c r="B51" s="517"/>
      <c r="C51" s="517"/>
      <c r="D51" s="517"/>
      <c r="E51" s="517"/>
      <c r="F51" s="517"/>
      <c r="G51" s="26"/>
      <c r="H51" s="26"/>
      <c r="I51" s="27" t="str">
        <f t="shared" si="61"/>
        <v/>
      </c>
      <c r="J51" s="33" t="str">
        <f t="shared" si="62"/>
        <v/>
      </c>
      <c r="K51" s="446">
        <f>進捗管理票PSPT_管理項目名_2</f>
        <v>0</v>
      </c>
      <c r="L51" s="29"/>
      <c r="M51" s="30"/>
      <c r="N51" s="30"/>
      <c r="O51" s="30"/>
      <c r="P51" s="30"/>
      <c r="Q51" s="30"/>
      <c r="R51" s="30"/>
      <c r="S51" s="30"/>
      <c r="T51" s="30"/>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0"/>
      <c r="BJ51" s="30"/>
      <c r="BK51" s="30"/>
      <c r="BL51" s="30"/>
      <c r="BM51" s="30"/>
      <c r="BN51" s="30"/>
      <c r="BO51" s="30"/>
      <c r="BP51" s="30"/>
      <c r="BQ51" s="30"/>
      <c r="BR51" s="30"/>
      <c r="BS51" s="30"/>
      <c r="BT51" s="30"/>
      <c r="BU51" s="30"/>
      <c r="BV51" s="30"/>
      <c r="BW51" s="30"/>
      <c r="BX51" s="30"/>
      <c r="BY51" s="30"/>
      <c r="BZ51" s="30"/>
      <c r="CA51" s="30"/>
      <c r="CB51" s="30"/>
      <c r="CC51" s="30"/>
      <c r="CD51" s="30"/>
      <c r="CE51" s="30"/>
      <c r="CF51" s="30"/>
      <c r="CG51" s="30"/>
      <c r="CH51" s="30"/>
      <c r="CI51" s="30"/>
      <c r="CJ51" s="30"/>
      <c r="CK51" s="30"/>
      <c r="CL51" s="30"/>
      <c r="CM51" s="30"/>
      <c r="CN51" s="30"/>
      <c r="CO51" s="30"/>
      <c r="CP51" s="30"/>
      <c r="CQ51" s="30"/>
      <c r="CR51" s="30"/>
      <c r="CS51" s="30"/>
      <c r="CT51" s="30"/>
      <c r="CU51" s="30"/>
      <c r="CV51" s="30"/>
      <c r="CW51" s="30"/>
      <c r="CX51" s="30"/>
      <c r="CY51" s="30"/>
      <c r="CZ51" s="30"/>
      <c r="DA51" s="30"/>
      <c r="DB51" s="30"/>
      <c r="DC51" s="30"/>
      <c r="DD51" s="30"/>
      <c r="DE51" s="30"/>
      <c r="DF51" s="30"/>
      <c r="DG51" s="30"/>
      <c r="DH51" s="30"/>
      <c r="DI51" s="30"/>
      <c r="DJ51" s="30"/>
      <c r="DK51" s="30"/>
      <c r="DL51" s="30"/>
      <c r="DM51" s="30"/>
      <c r="DN51" s="30"/>
      <c r="DO51" s="30"/>
      <c r="DP51" s="30"/>
      <c r="DQ51" s="30"/>
      <c r="DR51" s="30"/>
      <c r="DS51" s="30"/>
      <c r="DT51" s="30"/>
      <c r="DU51" s="30"/>
      <c r="DV51" s="30"/>
      <c r="DW51" s="30"/>
      <c r="DX51" s="30"/>
      <c r="DY51" s="30"/>
      <c r="DZ51" s="30"/>
      <c r="EA51" s="30"/>
      <c r="EB51" s="30"/>
      <c r="EC51" s="30"/>
      <c r="ED51" s="30"/>
      <c r="EE51" s="30"/>
      <c r="EF51" s="30"/>
      <c r="EG51" s="30"/>
      <c r="EH51" s="30"/>
      <c r="EI51" s="30"/>
      <c r="EJ51" s="30"/>
      <c r="EK51" s="30"/>
      <c r="EL51" s="30"/>
      <c r="EM51" s="30"/>
      <c r="EN51" s="30"/>
      <c r="EO51" s="30"/>
      <c r="EP51" s="30"/>
      <c r="EQ51" s="30"/>
      <c r="ER51" s="30"/>
      <c r="ES51" s="30"/>
      <c r="ET51" s="30"/>
      <c r="EU51" s="30"/>
      <c r="EV51" s="30"/>
      <c r="EW51" s="30"/>
      <c r="EX51" s="30"/>
      <c r="EY51" s="30"/>
      <c r="EZ51" s="30"/>
      <c r="FA51" s="30"/>
      <c r="FB51" s="30"/>
      <c r="FC51" s="30"/>
      <c r="FD51" s="30"/>
      <c r="FE51" s="30"/>
      <c r="FF51" s="30"/>
      <c r="FG51" s="30"/>
      <c r="FH51" s="30"/>
      <c r="FI51" s="30"/>
      <c r="FJ51" s="30"/>
      <c r="FK51" s="30"/>
      <c r="FL51" s="30"/>
      <c r="FM51" s="30"/>
      <c r="FN51" s="30"/>
      <c r="FO51" s="30"/>
      <c r="FP51" s="30"/>
      <c r="FQ51" s="30"/>
      <c r="FR51" s="30"/>
      <c r="FS51" s="30"/>
      <c r="FT51" s="30"/>
      <c r="FU51" s="30"/>
      <c r="FV51" s="30"/>
      <c r="FW51" s="30"/>
      <c r="FX51" s="30"/>
      <c r="FY51" s="30"/>
      <c r="FZ51" s="30"/>
      <c r="GA51" s="30"/>
      <c r="GB51" s="30"/>
      <c r="GC51" s="30"/>
      <c r="GD51" s="30"/>
      <c r="GE51" s="30"/>
      <c r="GF51" s="30"/>
      <c r="GG51" s="30"/>
      <c r="GH51" s="30"/>
      <c r="GI51" s="30"/>
      <c r="GJ51" s="30"/>
      <c r="GK51" s="30"/>
      <c r="GL51" s="30"/>
      <c r="GM51" s="30"/>
      <c r="GN51" s="30"/>
      <c r="GO51" s="30"/>
      <c r="GP51" s="30"/>
      <c r="GQ51" s="30"/>
      <c r="GR51" s="30"/>
      <c r="GS51" s="30"/>
      <c r="GT51" s="30"/>
      <c r="GU51" s="30"/>
      <c r="GV51" s="30"/>
      <c r="GW51" s="30"/>
      <c r="GX51" s="30"/>
      <c r="GY51" s="30"/>
      <c r="GZ51" s="30"/>
      <c r="HA51" s="30"/>
      <c r="HB51" s="30"/>
      <c r="HC51" s="30"/>
      <c r="HD51" s="30"/>
      <c r="HE51" s="30"/>
      <c r="HF51" s="30"/>
      <c r="HG51" s="30"/>
      <c r="HH51" s="30"/>
      <c r="HI51" s="30"/>
      <c r="HJ51" s="30"/>
      <c r="HK51" s="30"/>
      <c r="HL51" s="30"/>
      <c r="HM51" s="30"/>
      <c r="HN51" s="31"/>
      <c r="HO51" s="30"/>
      <c r="HP51" s="30"/>
      <c r="HQ51" s="30"/>
      <c r="HR51" s="31"/>
    </row>
    <row r="52" spans="1:226" x14ac:dyDescent="0.25">
      <c r="A52" s="32">
        <f t="shared" si="52"/>
        <v>48</v>
      </c>
      <c r="B52" s="517"/>
      <c r="C52" s="517"/>
      <c r="D52" s="517"/>
      <c r="E52" s="517"/>
      <c r="F52" s="517"/>
      <c r="G52" s="26"/>
      <c r="H52" s="26"/>
      <c r="I52" s="27" t="str">
        <f t="shared" si="61"/>
        <v/>
      </c>
      <c r="J52" s="33" t="str">
        <f t="shared" si="62"/>
        <v/>
      </c>
      <c r="K52" s="447" t="str">
        <f>進捗管理票PSPT_管理項目名_3</f>
        <v>①ＣＶ</v>
      </c>
      <c r="L52" s="29"/>
      <c r="M52" s="30"/>
      <c r="N52" s="30"/>
      <c r="O52" s="30"/>
      <c r="P52" s="30"/>
      <c r="Q52" s="30"/>
      <c r="R52" s="30"/>
      <c r="S52" s="30"/>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0"/>
      <c r="BJ52" s="30"/>
      <c r="BK52" s="30"/>
      <c r="BL52" s="30"/>
      <c r="BM52" s="30"/>
      <c r="BN52" s="30"/>
      <c r="BO52" s="30"/>
      <c r="BP52" s="30"/>
      <c r="BQ52" s="30"/>
      <c r="BR52" s="30"/>
      <c r="BS52" s="30"/>
      <c r="BT52" s="30"/>
      <c r="BU52" s="30"/>
      <c r="BV52" s="30"/>
      <c r="BW52" s="30"/>
      <c r="BX52" s="30"/>
      <c r="BY52" s="30"/>
      <c r="BZ52" s="30"/>
      <c r="CA52" s="30"/>
      <c r="CB52" s="30"/>
      <c r="CC52" s="30"/>
      <c r="CD52" s="30"/>
      <c r="CE52" s="30"/>
      <c r="CF52" s="30"/>
      <c r="CG52" s="30"/>
      <c r="CH52" s="30"/>
      <c r="CI52" s="30"/>
      <c r="CJ52" s="30"/>
      <c r="CK52" s="30"/>
      <c r="CL52" s="30"/>
      <c r="CM52" s="30"/>
      <c r="CN52" s="30"/>
      <c r="CO52" s="30"/>
      <c r="CP52" s="30"/>
      <c r="CQ52" s="30"/>
      <c r="CR52" s="30"/>
      <c r="CS52" s="30"/>
      <c r="CT52" s="30"/>
      <c r="CU52" s="30"/>
      <c r="CV52" s="30"/>
      <c r="CW52" s="30"/>
      <c r="CX52" s="30"/>
      <c r="CY52" s="30"/>
      <c r="CZ52" s="30"/>
      <c r="DA52" s="30"/>
      <c r="DB52" s="30"/>
      <c r="DC52" s="30"/>
      <c r="DD52" s="30"/>
      <c r="DE52" s="30"/>
      <c r="DF52" s="30"/>
      <c r="DG52" s="30"/>
      <c r="DH52" s="30"/>
      <c r="DI52" s="30"/>
      <c r="DJ52" s="30"/>
      <c r="DK52" s="30"/>
      <c r="DL52" s="30"/>
      <c r="DM52" s="30"/>
      <c r="DN52" s="30"/>
      <c r="DO52" s="30"/>
      <c r="DP52" s="30"/>
      <c r="DQ52" s="30"/>
      <c r="DR52" s="30"/>
      <c r="DS52" s="30"/>
      <c r="DT52" s="30"/>
      <c r="DU52" s="30"/>
      <c r="DV52" s="30"/>
      <c r="DW52" s="30"/>
      <c r="DX52" s="30"/>
      <c r="DY52" s="30"/>
      <c r="DZ52" s="30"/>
      <c r="EA52" s="30"/>
      <c r="EB52" s="30"/>
      <c r="EC52" s="30"/>
      <c r="ED52" s="30"/>
      <c r="EE52" s="30"/>
      <c r="EF52" s="30"/>
      <c r="EG52" s="30"/>
      <c r="EH52" s="30"/>
      <c r="EI52" s="30"/>
      <c r="EJ52" s="30"/>
      <c r="EK52" s="30"/>
      <c r="EL52" s="30"/>
      <c r="EM52" s="30"/>
      <c r="EN52" s="30"/>
      <c r="EO52" s="30"/>
      <c r="EP52" s="30"/>
      <c r="EQ52" s="30"/>
      <c r="ER52" s="30"/>
      <c r="ES52" s="30"/>
      <c r="ET52" s="30"/>
      <c r="EU52" s="30"/>
      <c r="EV52" s="30"/>
      <c r="EW52" s="30"/>
      <c r="EX52" s="30"/>
      <c r="EY52" s="30"/>
      <c r="EZ52" s="30"/>
      <c r="FA52" s="30"/>
      <c r="FB52" s="30"/>
      <c r="FC52" s="30"/>
      <c r="FD52" s="30"/>
      <c r="FE52" s="30"/>
      <c r="FF52" s="30"/>
      <c r="FG52" s="30"/>
      <c r="FH52" s="30"/>
      <c r="FI52" s="30"/>
      <c r="FJ52" s="30"/>
      <c r="FK52" s="30"/>
      <c r="FL52" s="30"/>
      <c r="FM52" s="30"/>
      <c r="FN52" s="30"/>
      <c r="FO52" s="30"/>
      <c r="FP52" s="30"/>
      <c r="FQ52" s="30"/>
      <c r="FR52" s="30"/>
      <c r="FS52" s="30"/>
      <c r="FT52" s="30"/>
      <c r="FU52" s="30"/>
      <c r="FV52" s="30"/>
      <c r="FW52" s="30"/>
      <c r="FX52" s="30"/>
      <c r="FY52" s="30"/>
      <c r="FZ52" s="30"/>
      <c r="GA52" s="30"/>
      <c r="GB52" s="30"/>
      <c r="GC52" s="30"/>
      <c r="GD52" s="30"/>
      <c r="GE52" s="30"/>
      <c r="GF52" s="30"/>
      <c r="GG52" s="30"/>
      <c r="GH52" s="30"/>
      <c r="GI52" s="30"/>
      <c r="GJ52" s="30"/>
      <c r="GK52" s="30"/>
      <c r="GL52" s="30"/>
      <c r="GM52" s="30"/>
      <c r="GN52" s="30"/>
      <c r="GO52" s="30"/>
      <c r="GP52" s="30"/>
      <c r="GQ52" s="30"/>
      <c r="GR52" s="30"/>
      <c r="GS52" s="30"/>
      <c r="GT52" s="30"/>
      <c r="GU52" s="30"/>
      <c r="GV52" s="30"/>
      <c r="GW52" s="30"/>
      <c r="GX52" s="30"/>
      <c r="GY52" s="30"/>
      <c r="GZ52" s="30"/>
      <c r="HA52" s="30"/>
      <c r="HB52" s="30"/>
      <c r="HC52" s="30"/>
      <c r="HD52" s="30"/>
      <c r="HE52" s="30"/>
      <c r="HF52" s="30"/>
      <c r="HG52" s="30"/>
      <c r="HH52" s="30"/>
      <c r="HI52" s="30"/>
      <c r="HJ52" s="30"/>
      <c r="HK52" s="30"/>
      <c r="HL52" s="30"/>
      <c r="HM52" s="30"/>
      <c r="HN52" s="31"/>
      <c r="HO52" s="30"/>
      <c r="HP52" s="30"/>
      <c r="HQ52" s="30"/>
      <c r="HR52" s="31"/>
    </row>
    <row r="53" spans="1:226" x14ac:dyDescent="0.25">
      <c r="A53" s="34">
        <f t="shared" si="52"/>
        <v>49</v>
      </c>
      <c r="B53" s="517"/>
      <c r="C53" s="517"/>
      <c r="D53" s="517"/>
      <c r="E53" s="517"/>
      <c r="F53" s="517"/>
      <c r="G53" s="26"/>
      <c r="H53" s="26"/>
      <c r="I53" s="36" t="str">
        <f t="shared" si="61"/>
        <v/>
      </c>
      <c r="J53" s="28" t="str">
        <f t="shared" si="62"/>
        <v/>
      </c>
      <c r="K53" s="448" t="str">
        <f>進捗管理票PSPT_管理項目名_4</f>
        <v>②ＣＶＴ</v>
      </c>
      <c r="L53" s="37"/>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c r="AN53" s="38"/>
      <c r="AO53" s="38"/>
      <c r="AP53" s="38"/>
      <c r="AQ53" s="38"/>
      <c r="AR53" s="38"/>
      <c r="AS53" s="38"/>
      <c r="AT53" s="38"/>
      <c r="AU53" s="38"/>
      <c r="AV53" s="38"/>
      <c r="AW53" s="38"/>
      <c r="AX53" s="38"/>
      <c r="AY53" s="38"/>
      <c r="AZ53" s="38"/>
      <c r="BA53" s="38"/>
      <c r="BB53" s="38"/>
      <c r="BC53" s="38"/>
      <c r="BD53" s="38"/>
      <c r="BE53" s="38"/>
      <c r="BF53" s="38"/>
      <c r="BG53" s="38"/>
      <c r="BH53" s="38"/>
      <c r="BI53" s="38"/>
      <c r="BJ53" s="38"/>
      <c r="BK53" s="38"/>
      <c r="BL53" s="38"/>
      <c r="BM53" s="38"/>
      <c r="BN53" s="38"/>
      <c r="BO53" s="38"/>
      <c r="BP53" s="38"/>
      <c r="BQ53" s="38"/>
      <c r="BR53" s="38"/>
      <c r="BS53" s="38"/>
      <c r="BT53" s="38"/>
      <c r="BU53" s="38"/>
      <c r="BV53" s="38"/>
      <c r="BW53" s="38"/>
      <c r="BX53" s="38"/>
      <c r="BY53" s="38"/>
      <c r="BZ53" s="38"/>
      <c r="CA53" s="38"/>
      <c r="CB53" s="38"/>
      <c r="CC53" s="38"/>
      <c r="CD53" s="38"/>
      <c r="CE53" s="38"/>
      <c r="CF53" s="38"/>
      <c r="CG53" s="38"/>
      <c r="CH53" s="38"/>
      <c r="CI53" s="38"/>
      <c r="CJ53" s="38"/>
      <c r="CK53" s="38"/>
      <c r="CL53" s="38"/>
      <c r="CM53" s="38"/>
      <c r="CN53" s="38"/>
      <c r="CO53" s="38"/>
      <c r="CP53" s="38"/>
      <c r="CQ53" s="38"/>
      <c r="CR53" s="38"/>
      <c r="CS53" s="38"/>
      <c r="CT53" s="38"/>
      <c r="CU53" s="38"/>
      <c r="CV53" s="38"/>
      <c r="CW53" s="38"/>
      <c r="CX53" s="38"/>
      <c r="CY53" s="38"/>
      <c r="CZ53" s="38"/>
      <c r="DA53" s="38"/>
      <c r="DB53" s="38"/>
      <c r="DC53" s="38"/>
      <c r="DD53" s="38"/>
      <c r="DE53" s="38"/>
      <c r="DF53" s="38"/>
      <c r="DG53" s="38"/>
      <c r="DH53" s="38"/>
      <c r="DI53" s="38"/>
      <c r="DJ53" s="38"/>
      <c r="DK53" s="38"/>
      <c r="DL53" s="38"/>
      <c r="DM53" s="38"/>
      <c r="DN53" s="38"/>
      <c r="DO53" s="38"/>
      <c r="DP53" s="38"/>
      <c r="DQ53" s="38"/>
      <c r="DR53" s="38"/>
      <c r="DS53" s="38"/>
      <c r="DT53" s="38"/>
      <c r="DU53" s="38"/>
      <c r="DV53" s="38"/>
      <c r="DW53" s="38"/>
      <c r="DX53" s="38"/>
      <c r="DY53" s="38"/>
      <c r="DZ53" s="38"/>
      <c r="EA53" s="38"/>
      <c r="EB53" s="38"/>
      <c r="EC53" s="38"/>
      <c r="ED53" s="38"/>
      <c r="EE53" s="38"/>
      <c r="EF53" s="38"/>
      <c r="EG53" s="38"/>
      <c r="EH53" s="38"/>
      <c r="EI53" s="38"/>
      <c r="EJ53" s="38"/>
      <c r="EK53" s="38"/>
      <c r="EL53" s="38"/>
      <c r="EM53" s="38"/>
      <c r="EN53" s="38"/>
      <c r="EO53" s="38"/>
      <c r="EP53" s="38"/>
      <c r="EQ53" s="38"/>
      <c r="ER53" s="38"/>
      <c r="ES53" s="38"/>
      <c r="ET53" s="38"/>
      <c r="EU53" s="38"/>
      <c r="EV53" s="38"/>
      <c r="EW53" s="38"/>
      <c r="EX53" s="38"/>
      <c r="EY53" s="38"/>
      <c r="EZ53" s="38"/>
      <c r="FA53" s="38"/>
      <c r="FB53" s="38"/>
      <c r="FC53" s="38"/>
      <c r="FD53" s="38"/>
      <c r="FE53" s="38"/>
      <c r="FF53" s="38"/>
      <c r="FG53" s="38"/>
      <c r="FH53" s="38"/>
      <c r="FI53" s="38"/>
      <c r="FJ53" s="38"/>
      <c r="FK53" s="38"/>
      <c r="FL53" s="38"/>
      <c r="FM53" s="38"/>
      <c r="FN53" s="38"/>
      <c r="FO53" s="38"/>
      <c r="FP53" s="38"/>
      <c r="FQ53" s="38"/>
      <c r="FR53" s="38"/>
      <c r="FS53" s="38"/>
      <c r="FT53" s="38"/>
      <c r="FU53" s="38"/>
      <c r="FV53" s="38"/>
      <c r="FW53" s="38"/>
      <c r="FX53" s="38"/>
      <c r="FY53" s="38"/>
      <c r="FZ53" s="38"/>
      <c r="GA53" s="38"/>
      <c r="GB53" s="38"/>
      <c r="GC53" s="38"/>
      <c r="GD53" s="38"/>
      <c r="GE53" s="38"/>
      <c r="GF53" s="38"/>
      <c r="GG53" s="38"/>
      <c r="GH53" s="38"/>
      <c r="GI53" s="38"/>
      <c r="GJ53" s="38"/>
      <c r="GK53" s="38"/>
      <c r="GL53" s="38"/>
      <c r="GM53" s="38"/>
      <c r="GN53" s="38"/>
      <c r="GO53" s="38"/>
      <c r="GP53" s="38"/>
      <c r="GQ53" s="38"/>
      <c r="GR53" s="38"/>
      <c r="GS53" s="38"/>
      <c r="GT53" s="38"/>
      <c r="GU53" s="38"/>
      <c r="GV53" s="38"/>
      <c r="GW53" s="30"/>
      <c r="GX53" s="30"/>
      <c r="GY53" s="38"/>
      <c r="GZ53" s="38"/>
      <c r="HA53" s="38"/>
      <c r="HB53" s="38"/>
      <c r="HC53" s="38"/>
      <c r="HD53" s="38"/>
      <c r="HE53" s="38"/>
      <c r="HF53" s="38"/>
      <c r="HG53" s="30"/>
      <c r="HH53" s="30"/>
      <c r="HI53" s="38"/>
      <c r="HJ53" s="38"/>
      <c r="HK53" s="38"/>
      <c r="HL53" s="38"/>
      <c r="HM53" s="38"/>
      <c r="HN53" s="39"/>
      <c r="HO53" s="38"/>
      <c r="HP53" s="38"/>
      <c r="HQ53" s="38"/>
      <c r="HR53" s="39"/>
    </row>
    <row r="54" spans="1:226" s="315" customFormat="1" x14ac:dyDescent="0.25">
      <c r="A54" s="34">
        <f t="shared" si="52"/>
        <v>50</v>
      </c>
      <c r="B54" s="519"/>
      <c r="C54" s="517"/>
      <c r="D54" s="517"/>
      <c r="E54" s="517"/>
      <c r="F54" s="517"/>
      <c r="G54" s="35"/>
      <c r="H54" s="391"/>
      <c r="I54" s="36" t="str">
        <f t="shared" si="61"/>
        <v/>
      </c>
      <c r="J54" s="28" t="str">
        <f t="shared" si="62"/>
        <v/>
      </c>
      <c r="K54" s="448" t="str">
        <f>進捗管理票PSPT_管理項目名_5</f>
        <v>③受入</v>
      </c>
      <c r="L54" s="37"/>
      <c r="M54" s="38"/>
      <c r="N54" s="38"/>
      <c r="O54" s="38"/>
      <c r="P54" s="38"/>
      <c r="Q54" s="38"/>
      <c r="R54" s="38"/>
      <c r="S54" s="38"/>
      <c r="T54" s="38"/>
      <c r="U54" s="38"/>
      <c r="V54" s="38"/>
      <c r="W54" s="38"/>
      <c r="X54" s="30"/>
      <c r="Y54" s="38"/>
      <c r="Z54" s="38"/>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38"/>
      <c r="BO54" s="38"/>
      <c r="BP54" s="38"/>
      <c r="BQ54" s="38"/>
      <c r="BR54" s="38"/>
      <c r="BS54" s="38"/>
      <c r="BT54" s="38"/>
      <c r="BU54" s="38"/>
      <c r="BV54" s="38"/>
      <c r="BW54" s="38"/>
      <c r="BX54" s="38"/>
      <c r="BY54" s="38"/>
      <c r="BZ54" s="38"/>
      <c r="CA54" s="38"/>
      <c r="CB54" s="38"/>
      <c r="CC54" s="38"/>
      <c r="CD54" s="38"/>
      <c r="CE54" s="38"/>
      <c r="CF54" s="38"/>
      <c r="CG54" s="38"/>
      <c r="CH54" s="38"/>
      <c r="CI54" s="38"/>
      <c r="CJ54" s="38"/>
      <c r="CK54" s="38"/>
      <c r="CL54" s="38"/>
      <c r="CM54" s="38"/>
      <c r="CN54" s="38"/>
      <c r="CO54" s="38"/>
      <c r="CP54" s="38"/>
      <c r="CQ54" s="38"/>
      <c r="CR54" s="38"/>
      <c r="CS54" s="38"/>
      <c r="CT54" s="38"/>
      <c r="CU54" s="38"/>
      <c r="CV54" s="38"/>
      <c r="CW54" s="38"/>
      <c r="CX54" s="38"/>
      <c r="CY54" s="38"/>
      <c r="CZ54" s="38"/>
      <c r="DA54" s="38"/>
      <c r="DB54" s="38"/>
      <c r="DC54" s="38"/>
      <c r="DD54" s="38"/>
      <c r="DE54" s="38"/>
      <c r="DF54" s="38"/>
      <c r="DG54" s="38"/>
      <c r="DH54" s="38"/>
      <c r="DI54" s="38"/>
      <c r="DJ54" s="38"/>
      <c r="DK54" s="38"/>
      <c r="DL54" s="38"/>
      <c r="DM54" s="38"/>
      <c r="DN54" s="38"/>
      <c r="DO54" s="38"/>
      <c r="DP54" s="38"/>
      <c r="DQ54" s="38"/>
      <c r="DR54" s="38"/>
      <c r="DS54" s="38"/>
      <c r="DT54" s="38"/>
      <c r="DU54" s="38"/>
      <c r="DV54" s="38"/>
      <c r="DW54" s="38"/>
      <c r="DX54" s="38"/>
      <c r="DY54" s="38"/>
      <c r="DZ54" s="38"/>
      <c r="EA54" s="38"/>
      <c r="EB54" s="38"/>
      <c r="EC54" s="38"/>
      <c r="ED54" s="38"/>
      <c r="EE54" s="38"/>
      <c r="EF54" s="38"/>
      <c r="EG54" s="38"/>
      <c r="EH54" s="38"/>
      <c r="EI54" s="38"/>
      <c r="EJ54" s="38"/>
      <c r="EK54" s="38"/>
      <c r="EL54" s="38"/>
      <c r="EM54" s="38"/>
      <c r="EN54" s="38"/>
      <c r="EO54" s="38"/>
      <c r="EP54" s="38"/>
      <c r="EQ54" s="38"/>
      <c r="ER54" s="38"/>
      <c r="ES54" s="38"/>
      <c r="ET54" s="38"/>
      <c r="EU54" s="38"/>
      <c r="EV54" s="38"/>
      <c r="EW54" s="38"/>
      <c r="EX54" s="38"/>
      <c r="EY54" s="38"/>
      <c r="EZ54" s="38"/>
      <c r="FA54" s="38"/>
      <c r="FB54" s="38"/>
      <c r="FC54" s="38"/>
      <c r="FD54" s="38"/>
      <c r="FE54" s="38"/>
      <c r="FF54" s="38"/>
      <c r="FG54" s="38"/>
      <c r="FH54" s="38"/>
      <c r="FI54" s="38"/>
      <c r="FJ54" s="38"/>
      <c r="FK54" s="38"/>
      <c r="FL54" s="38"/>
      <c r="FM54" s="38"/>
      <c r="FN54" s="38"/>
      <c r="FO54" s="38"/>
      <c r="FP54" s="38"/>
      <c r="FQ54" s="38"/>
      <c r="FR54" s="38"/>
      <c r="FS54" s="38"/>
      <c r="FT54" s="38"/>
      <c r="FU54" s="38"/>
      <c r="FV54" s="38"/>
      <c r="FW54" s="38"/>
      <c r="FX54" s="38"/>
      <c r="FY54" s="38"/>
      <c r="FZ54" s="38"/>
      <c r="GA54" s="38"/>
      <c r="GB54" s="38"/>
      <c r="GC54" s="38"/>
      <c r="GD54" s="38"/>
      <c r="GE54" s="38"/>
      <c r="GF54" s="38"/>
      <c r="GG54" s="38"/>
      <c r="GH54" s="38"/>
      <c r="GI54" s="38"/>
      <c r="GJ54" s="38"/>
      <c r="GK54" s="38"/>
      <c r="GL54" s="38"/>
      <c r="GM54" s="38"/>
      <c r="GN54" s="38"/>
      <c r="GO54" s="38"/>
      <c r="GP54" s="38"/>
      <c r="GQ54" s="38"/>
      <c r="GR54" s="38"/>
      <c r="GS54" s="38"/>
      <c r="GT54" s="38"/>
      <c r="GU54" s="38"/>
      <c r="GV54" s="38"/>
      <c r="GW54" s="38"/>
      <c r="GX54" s="38"/>
      <c r="GY54" s="38"/>
      <c r="GZ54" s="38"/>
      <c r="HA54" s="38"/>
      <c r="HB54" s="38"/>
      <c r="HC54" s="38"/>
      <c r="HD54" s="38"/>
      <c r="HE54" s="38"/>
      <c r="HF54" s="38"/>
      <c r="HG54" s="38"/>
      <c r="HH54" s="38"/>
      <c r="HI54" s="38"/>
      <c r="HJ54" s="38"/>
      <c r="HK54" s="38"/>
      <c r="HL54" s="38"/>
      <c r="HM54" s="38"/>
      <c r="HN54" s="39"/>
      <c r="HO54" s="38"/>
      <c r="HP54" s="38"/>
      <c r="HQ54" s="38"/>
      <c r="HR54" s="39"/>
    </row>
    <row r="55" spans="1:226" x14ac:dyDescent="0.25">
      <c r="A55" s="25">
        <f t="shared" si="52"/>
        <v>51</v>
      </c>
      <c r="B55" s="516"/>
      <c r="C55" s="516"/>
      <c r="D55" s="516"/>
      <c r="E55" s="516"/>
      <c r="F55" s="516"/>
      <c r="G55" s="40"/>
      <c r="H55" s="40"/>
      <c r="I55" s="41" t="str">
        <f t="shared" si="61"/>
        <v/>
      </c>
      <c r="J55" s="42" t="str">
        <f t="shared" si="62"/>
        <v/>
      </c>
      <c r="K55" s="445">
        <f>進捗管理票PSPT_管理項目名_1</f>
        <v>0</v>
      </c>
      <c r="L55" s="43"/>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c r="EB55" s="44"/>
      <c r="EC55" s="44"/>
      <c r="ED55" s="44"/>
      <c r="EE55" s="44"/>
      <c r="EF55" s="44"/>
      <c r="EG55" s="44"/>
      <c r="EH55" s="44"/>
      <c r="EI55" s="44"/>
      <c r="EJ55" s="44"/>
      <c r="EK55" s="44"/>
      <c r="EL55" s="44"/>
      <c r="EM55" s="44"/>
      <c r="EN55" s="44"/>
      <c r="EO55" s="44"/>
      <c r="EP55" s="44"/>
      <c r="EQ55" s="44"/>
      <c r="ER55" s="44"/>
      <c r="ES55" s="44"/>
      <c r="ET55" s="44"/>
      <c r="EU55" s="44"/>
      <c r="EV55" s="44"/>
      <c r="EW55" s="44"/>
      <c r="EX55" s="44"/>
      <c r="EY55" s="44"/>
      <c r="EZ55" s="44"/>
      <c r="FA55" s="44"/>
      <c r="FB55" s="44"/>
      <c r="FC55" s="44"/>
      <c r="FD55" s="44"/>
      <c r="FE55" s="44"/>
      <c r="FF55" s="44"/>
      <c r="FG55" s="44"/>
      <c r="FH55" s="44"/>
      <c r="FI55" s="44"/>
      <c r="FJ55" s="44"/>
      <c r="FK55" s="44"/>
      <c r="FL55" s="44"/>
      <c r="FM55" s="44"/>
      <c r="FN55" s="44"/>
      <c r="FO55" s="44"/>
      <c r="FP55" s="44"/>
      <c r="FQ55" s="44"/>
      <c r="FR55" s="44"/>
      <c r="FS55" s="44"/>
      <c r="FT55" s="44"/>
      <c r="FU55" s="44"/>
      <c r="FV55" s="44"/>
      <c r="FW55" s="44"/>
      <c r="FX55" s="44"/>
      <c r="FY55" s="44"/>
      <c r="FZ55" s="44"/>
      <c r="GA55" s="44"/>
      <c r="GB55" s="44"/>
      <c r="GC55" s="44"/>
      <c r="GD55" s="44"/>
      <c r="GE55" s="44"/>
      <c r="GF55" s="44"/>
      <c r="GG55" s="44"/>
      <c r="GH55" s="44"/>
      <c r="GI55" s="44"/>
      <c r="GJ55" s="44"/>
      <c r="GK55" s="44"/>
      <c r="GL55" s="44"/>
      <c r="GM55" s="44"/>
      <c r="GN55" s="44"/>
      <c r="GO55" s="44"/>
      <c r="GP55" s="44"/>
      <c r="GQ55" s="44"/>
      <c r="GR55" s="44"/>
      <c r="GS55" s="44"/>
      <c r="GT55" s="44"/>
      <c r="GU55" s="44"/>
      <c r="GV55" s="44"/>
      <c r="GW55" s="44"/>
      <c r="GX55" s="44"/>
      <c r="GY55" s="44"/>
      <c r="GZ55" s="44"/>
      <c r="HA55" s="44"/>
      <c r="HB55" s="44"/>
      <c r="HC55" s="44"/>
      <c r="HD55" s="44"/>
      <c r="HE55" s="44"/>
      <c r="HF55" s="44"/>
      <c r="HG55" s="44"/>
      <c r="HH55" s="44"/>
      <c r="HI55" s="44"/>
      <c r="HJ55" s="44"/>
      <c r="HK55" s="44"/>
      <c r="HL55" s="44"/>
      <c r="HM55" s="44"/>
      <c r="HN55" s="44"/>
      <c r="HO55" s="44"/>
      <c r="HP55" s="44"/>
      <c r="HQ55" s="44"/>
      <c r="HR55" s="46"/>
    </row>
    <row r="56" spans="1:226" x14ac:dyDescent="0.25">
      <c r="A56" s="32">
        <f t="shared" si="52"/>
        <v>52</v>
      </c>
      <c r="B56" s="517"/>
      <c r="C56" s="517"/>
      <c r="D56" s="517"/>
      <c r="E56" s="517"/>
      <c r="F56" s="517"/>
      <c r="G56" s="26"/>
      <c r="H56" s="26"/>
      <c r="I56" s="27" t="str">
        <f t="shared" si="61"/>
        <v/>
      </c>
      <c r="J56" s="33" t="str">
        <f t="shared" si="62"/>
        <v/>
      </c>
      <c r="K56" s="446">
        <f>進捗管理票PSPT_管理項目名_2</f>
        <v>0</v>
      </c>
      <c r="L56" s="29"/>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0"/>
      <c r="BJ56" s="30"/>
      <c r="BK56" s="30"/>
      <c r="BL56" s="30"/>
      <c r="BM56" s="30"/>
      <c r="BN56" s="30"/>
      <c r="BO56" s="30"/>
      <c r="BP56" s="30"/>
      <c r="BQ56" s="30"/>
      <c r="BR56" s="30"/>
      <c r="BS56" s="30"/>
      <c r="BT56" s="30"/>
      <c r="BU56" s="30"/>
      <c r="BV56" s="30"/>
      <c r="BW56" s="30"/>
      <c r="BX56" s="30"/>
      <c r="BY56" s="30"/>
      <c r="BZ56" s="30"/>
      <c r="CA56" s="30"/>
      <c r="CB56" s="30"/>
      <c r="CC56" s="30"/>
      <c r="CD56" s="30"/>
      <c r="CE56" s="30"/>
      <c r="CF56" s="30"/>
      <c r="CG56" s="30"/>
      <c r="CH56" s="30"/>
      <c r="CI56" s="30"/>
      <c r="CJ56" s="30"/>
      <c r="CK56" s="30"/>
      <c r="CL56" s="30"/>
      <c r="CM56" s="30"/>
      <c r="CN56" s="30"/>
      <c r="CO56" s="30"/>
      <c r="CP56" s="30"/>
      <c r="CQ56" s="30"/>
      <c r="CR56" s="30"/>
      <c r="CS56" s="30"/>
      <c r="CT56" s="30"/>
      <c r="CU56" s="30"/>
      <c r="CV56" s="30"/>
      <c r="CW56" s="30"/>
      <c r="CX56" s="30"/>
      <c r="CY56" s="30"/>
      <c r="CZ56" s="30"/>
      <c r="DA56" s="30"/>
      <c r="DB56" s="30"/>
      <c r="DC56" s="30"/>
      <c r="DD56" s="30"/>
      <c r="DE56" s="30"/>
      <c r="DF56" s="30"/>
      <c r="DG56" s="30"/>
      <c r="DH56" s="30"/>
      <c r="DI56" s="30"/>
      <c r="DJ56" s="30"/>
      <c r="DK56" s="30"/>
      <c r="DL56" s="30"/>
      <c r="DM56" s="30"/>
      <c r="DN56" s="30"/>
      <c r="DO56" s="30"/>
      <c r="DP56" s="30"/>
      <c r="DQ56" s="30"/>
      <c r="DR56" s="30"/>
      <c r="DS56" s="30"/>
      <c r="DT56" s="30"/>
      <c r="DU56" s="30"/>
      <c r="DV56" s="30"/>
      <c r="DW56" s="30"/>
      <c r="DX56" s="30"/>
      <c r="DY56" s="30"/>
      <c r="DZ56" s="30"/>
      <c r="EA56" s="30"/>
      <c r="EB56" s="30"/>
      <c r="EC56" s="30"/>
      <c r="ED56" s="30"/>
      <c r="EE56" s="30"/>
      <c r="EF56" s="30"/>
      <c r="EG56" s="30"/>
      <c r="EH56" s="30"/>
      <c r="EI56" s="30"/>
      <c r="EJ56" s="30"/>
      <c r="EK56" s="30"/>
      <c r="EL56" s="30"/>
      <c r="EM56" s="30"/>
      <c r="EN56" s="30"/>
      <c r="EO56" s="30"/>
      <c r="EP56" s="30"/>
      <c r="EQ56" s="30"/>
      <c r="ER56" s="30"/>
      <c r="ES56" s="30"/>
      <c r="ET56" s="30"/>
      <c r="EU56" s="30"/>
      <c r="EV56" s="30"/>
      <c r="EW56" s="30"/>
      <c r="EX56" s="30"/>
      <c r="EY56" s="30"/>
      <c r="EZ56" s="30"/>
      <c r="FA56" s="30"/>
      <c r="FB56" s="30"/>
      <c r="FC56" s="30"/>
      <c r="FD56" s="30"/>
      <c r="FE56" s="30"/>
      <c r="FF56" s="30"/>
      <c r="FG56" s="30"/>
      <c r="FH56" s="30"/>
      <c r="FI56" s="30"/>
      <c r="FJ56" s="30"/>
      <c r="FK56" s="30"/>
      <c r="FL56" s="30"/>
      <c r="FM56" s="30"/>
      <c r="FN56" s="30"/>
      <c r="FO56" s="30"/>
      <c r="FP56" s="30"/>
      <c r="FQ56" s="30"/>
      <c r="FR56" s="30"/>
      <c r="FS56" s="30"/>
      <c r="FT56" s="30"/>
      <c r="FU56" s="30"/>
      <c r="FV56" s="30"/>
      <c r="FW56" s="30"/>
      <c r="FX56" s="30"/>
      <c r="FY56" s="30"/>
      <c r="FZ56" s="30"/>
      <c r="GA56" s="30"/>
      <c r="GB56" s="30"/>
      <c r="GC56" s="30"/>
      <c r="GD56" s="30"/>
      <c r="GE56" s="30"/>
      <c r="GF56" s="30"/>
      <c r="GG56" s="30"/>
      <c r="GH56" s="30"/>
      <c r="GI56" s="30"/>
      <c r="GJ56" s="30"/>
      <c r="GK56" s="30"/>
      <c r="GL56" s="30"/>
      <c r="GM56" s="30"/>
      <c r="GN56" s="30"/>
      <c r="GO56" s="30"/>
      <c r="GP56" s="30"/>
      <c r="GQ56" s="30"/>
      <c r="GR56" s="30"/>
      <c r="GS56" s="30"/>
      <c r="GT56" s="30"/>
      <c r="GU56" s="30"/>
      <c r="GV56" s="30"/>
      <c r="GW56" s="30"/>
      <c r="GX56" s="30"/>
      <c r="GY56" s="30"/>
      <c r="GZ56" s="30"/>
      <c r="HA56" s="30"/>
      <c r="HB56" s="30"/>
      <c r="HC56" s="30"/>
      <c r="HD56" s="30"/>
      <c r="HE56" s="30"/>
      <c r="HF56" s="30"/>
      <c r="HG56" s="30"/>
      <c r="HH56" s="30"/>
      <c r="HI56" s="30"/>
      <c r="HJ56" s="30"/>
      <c r="HK56" s="30"/>
      <c r="HL56" s="30"/>
      <c r="HM56" s="30"/>
      <c r="HN56" s="30"/>
      <c r="HO56" s="30"/>
      <c r="HP56" s="30"/>
      <c r="HQ56" s="30"/>
      <c r="HR56" s="31"/>
    </row>
    <row r="57" spans="1:226" x14ac:dyDescent="0.25">
      <c r="A57" s="32">
        <f t="shared" si="52"/>
        <v>53</v>
      </c>
      <c r="B57" s="517"/>
      <c r="C57" s="517"/>
      <c r="D57" s="517"/>
      <c r="E57" s="517"/>
      <c r="F57" s="517"/>
      <c r="G57" s="26"/>
      <c r="H57" s="26"/>
      <c r="I57" s="27" t="str">
        <f t="shared" si="61"/>
        <v/>
      </c>
      <c r="J57" s="33" t="str">
        <f t="shared" si="62"/>
        <v/>
      </c>
      <c r="K57" s="447" t="str">
        <f>進捗管理票PSPT_管理項目名_3</f>
        <v>①ＣＶ</v>
      </c>
      <c r="L57" s="29"/>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0"/>
      <c r="BJ57" s="30"/>
      <c r="BK57" s="30"/>
      <c r="BL57" s="30"/>
      <c r="BM57" s="30"/>
      <c r="BN57" s="30"/>
      <c r="BO57" s="30"/>
      <c r="BP57" s="30"/>
      <c r="BQ57" s="30"/>
      <c r="BR57" s="30"/>
      <c r="BS57" s="30"/>
      <c r="BT57" s="30"/>
      <c r="BU57" s="30"/>
      <c r="BV57" s="30"/>
      <c r="BW57" s="30"/>
      <c r="BX57" s="30"/>
      <c r="BY57" s="30"/>
      <c r="BZ57" s="30"/>
      <c r="CA57" s="30"/>
      <c r="CB57" s="30"/>
      <c r="CC57" s="30"/>
      <c r="CD57" s="30"/>
      <c r="CE57" s="30"/>
      <c r="CF57" s="30"/>
      <c r="CG57" s="30"/>
      <c r="CH57" s="30"/>
      <c r="CI57" s="30"/>
      <c r="CJ57" s="30"/>
      <c r="CK57" s="30"/>
      <c r="CL57" s="30"/>
      <c r="CM57" s="30"/>
      <c r="CN57" s="30"/>
      <c r="CO57" s="30"/>
      <c r="CP57" s="30"/>
      <c r="CQ57" s="30"/>
      <c r="CR57" s="30"/>
      <c r="CS57" s="30"/>
      <c r="CT57" s="30"/>
      <c r="CU57" s="30"/>
      <c r="CV57" s="30"/>
      <c r="CW57" s="30"/>
      <c r="CX57" s="30"/>
      <c r="CY57" s="30"/>
      <c r="CZ57" s="30"/>
      <c r="DA57" s="30"/>
      <c r="DB57" s="30"/>
      <c r="DC57" s="30"/>
      <c r="DD57" s="30"/>
      <c r="DE57" s="30"/>
      <c r="DF57" s="30"/>
      <c r="DG57" s="30"/>
      <c r="DH57" s="30"/>
      <c r="DI57" s="30"/>
      <c r="DJ57" s="30"/>
      <c r="DK57" s="30"/>
      <c r="DL57" s="30"/>
      <c r="DM57" s="30"/>
      <c r="DN57" s="30"/>
      <c r="DO57" s="30"/>
      <c r="DP57" s="30"/>
      <c r="DQ57" s="30"/>
      <c r="DR57" s="30"/>
      <c r="DS57" s="30"/>
      <c r="DT57" s="30"/>
      <c r="DU57" s="30"/>
      <c r="DV57" s="30"/>
      <c r="DW57" s="30"/>
      <c r="DX57" s="30"/>
      <c r="DY57" s="30"/>
      <c r="DZ57" s="30"/>
      <c r="EA57" s="30"/>
      <c r="EB57" s="30"/>
      <c r="EC57" s="30"/>
      <c r="ED57" s="30"/>
      <c r="EE57" s="30"/>
      <c r="EF57" s="30"/>
      <c r="EG57" s="30"/>
      <c r="EH57" s="30"/>
      <c r="EI57" s="30"/>
      <c r="EJ57" s="30"/>
      <c r="EK57" s="30"/>
      <c r="EL57" s="30"/>
      <c r="EM57" s="30"/>
      <c r="EN57" s="30"/>
      <c r="EO57" s="30"/>
      <c r="EP57" s="30"/>
      <c r="EQ57" s="30"/>
      <c r="ER57" s="30"/>
      <c r="ES57" s="30"/>
      <c r="ET57" s="30"/>
      <c r="EU57" s="30"/>
      <c r="EV57" s="30"/>
      <c r="EW57" s="30"/>
      <c r="EX57" s="30"/>
      <c r="EY57" s="30"/>
      <c r="EZ57" s="30"/>
      <c r="FA57" s="30"/>
      <c r="FB57" s="30"/>
      <c r="FC57" s="30"/>
      <c r="FD57" s="30"/>
      <c r="FE57" s="30"/>
      <c r="FF57" s="30"/>
      <c r="FG57" s="30"/>
      <c r="FH57" s="30"/>
      <c r="FI57" s="30"/>
      <c r="FJ57" s="30"/>
      <c r="FK57" s="30"/>
      <c r="FL57" s="30"/>
      <c r="FM57" s="30"/>
      <c r="FN57" s="30"/>
      <c r="FO57" s="30"/>
      <c r="FP57" s="30"/>
      <c r="FQ57" s="30"/>
      <c r="FR57" s="30"/>
      <c r="FS57" s="30"/>
      <c r="FT57" s="30"/>
      <c r="FU57" s="30"/>
      <c r="FV57" s="30"/>
      <c r="FW57" s="30"/>
      <c r="FX57" s="30"/>
      <c r="FY57" s="30"/>
      <c r="FZ57" s="30"/>
      <c r="GA57" s="30"/>
      <c r="GB57" s="30"/>
      <c r="GC57" s="30"/>
      <c r="GD57" s="30"/>
      <c r="GE57" s="30"/>
      <c r="GF57" s="30"/>
      <c r="GG57" s="30"/>
      <c r="GH57" s="30"/>
      <c r="GI57" s="30"/>
      <c r="GJ57" s="30"/>
      <c r="GK57" s="30"/>
      <c r="GL57" s="30"/>
      <c r="GM57" s="30"/>
      <c r="GN57" s="30"/>
      <c r="GO57" s="30"/>
      <c r="GP57" s="30"/>
      <c r="GQ57" s="30"/>
      <c r="GR57" s="30"/>
      <c r="GS57" s="30"/>
      <c r="GT57" s="30"/>
      <c r="GU57" s="30"/>
      <c r="GV57" s="30"/>
      <c r="GW57" s="30"/>
      <c r="GX57" s="30"/>
      <c r="GY57" s="30"/>
      <c r="GZ57" s="30"/>
      <c r="HA57" s="30"/>
      <c r="HB57" s="30"/>
      <c r="HC57" s="30"/>
      <c r="HD57" s="30"/>
      <c r="HE57" s="30"/>
      <c r="HF57" s="30"/>
      <c r="HG57" s="30"/>
      <c r="HH57" s="30"/>
      <c r="HI57" s="30"/>
      <c r="HJ57" s="30"/>
      <c r="HK57" s="30"/>
      <c r="HL57" s="30"/>
      <c r="HM57" s="30"/>
      <c r="HN57" s="30"/>
      <c r="HO57" s="30"/>
      <c r="HP57" s="30"/>
      <c r="HQ57" s="30"/>
      <c r="HR57" s="31"/>
    </row>
    <row r="58" spans="1:226" x14ac:dyDescent="0.25">
      <c r="A58" s="34">
        <f t="shared" si="52"/>
        <v>54</v>
      </c>
      <c r="B58" s="517"/>
      <c r="C58" s="517"/>
      <c r="D58" s="517"/>
      <c r="E58" s="517"/>
      <c r="F58" s="517"/>
      <c r="G58" s="35"/>
      <c r="H58" s="35"/>
      <c r="I58" s="36" t="str">
        <f t="shared" si="61"/>
        <v/>
      </c>
      <c r="J58" s="28" t="str">
        <f t="shared" si="62"/>
        <v/>
      </c>
      <c r="K58" s="448" t="str">
        <f>進捗管理票PSPT_管理項目名_4</f>
        <v>②ＣＶＴ</v>
      </c>
      <c r="L58" s="37"/>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38"/>
      <c r="BO58" s="38"/>
      <c r="BP58" s="38"/>
      <c r="BQ58" s="38"/>
      <c r="BR58" s="38"/>
      <c r="BS58" s="38"/>
      <c r="BT58" s="38"/>
      <c r="BU58" s="38"/>
      <c r="BV58" s="38"/>
      <c r="BW58" s="38"/>
      <c r="BX58" s="38"/>
      <c r="BY58" s="38"/>
      <c r="BZ58" s="38"/>
      <c r="CA58" s="38"/>
      <c r="CB58" s="38"/>
      <c r="CC58" s="38"/>
      <c r="CD58" s="38"/>
      <c r="CE58" s="38"/>
      <c r="CF58" s="38"/>
      <c r="CG58" s="38"/>
      <c r="CH58" s="38"/>
      <c r="CI58" s="38"/>
      <c r="CJ58" s="38"/>
      <c r="CK58" s="38"/>
      <c r="CL58" s="38"/>
      <c r="CM58" s="38"/>
      <c r="CN58" s="38"/>
      <c r="CO58" s="38"/>
      <c r="CP58" s="38"/>
      <c r="CQ58" s="38"/>
      <c r="CR58" s="38"/>
      <c r="CS58" s="38"/>
      <c r="CT58" s="38"/>
      <c r="CU58" s="38"/>
      <c r="CV58" s="38"/>
      <c r="CW58" s="38"/>
      <c r="CX58" s="38"/>
      <c r="CY58" s="38"/>
      <c r="CZ58" s="38"/>
      <c r="DA58" s="38"/>
      <c r="DB58" s="38"/>
      <c r="DC58" s="38"/>
      <c r="DD58" s="38"/>
      <c r="DE58" s="38"/>
      <c r="DF58" s="38"/>
      <c r="DG58" s="38"/>
      <c r="DH58" s="38"/>
      <c r="DI58" s="38"/>
      <c r="DJ58" s="38"/>
      <c r="DK58" s="38"/>
      <c r="DL58" s="38"/>
      <c r="DM58" s="38"/>
      <c r="DN58" s="38"/>
      <c r="DO58" s="38"/>
      <c r="DP58" s="38"/>
      <c r="DQ58" s="38"/>
      <c r="DR58" s="38"/>
      <c r="DS58" s="38"/>
      <c r="DT58" s="38"/>
      <c r="DU58" s="38"/>
      <c r="DV58" s="38"/>
      <c r="DW58" s="38"/>
      <c r="DX58" s="38"/>
      <c r="DY58" s="38"/>
      <c r="DZ58" s="38"/>
      <c r="EA58" s="38"/>
      <c r="EB58" s="38"/>
      <c r="EC58" s="38"/>
      <c r="ED58" s="38"/>
      <c r="EE58" s="38"/>
      <c r="EF58" s="38"/>
      <c r="EG58" s="38"/>
      <c r="EH58" s="38"/>
      <c r="EI58" s="38"/>
      <c r="EJ58" s="38"/>
      <c r="EK58" s="38"/>
      <c r="EL58" s="38"/>
      <c r="EM58" s="38"/>
      <c r="EN58" s="38"/>
      <c r="EO58" s="38"/>
      <c r="EP58" s="38"/>
      <c r="EQ58" s="38"/>
      <c r="ER58" s="38"/>
      <c r="ES58" s="38"/>
      <c r="ET58" s="38"/>
      <c r="EU58" s="38"/>
      <c r="EV58" s="38"/>
      <c r="EW58" s="38"/>
      <c r="EX58" s="38"/>
      <c r="EY58" s="38"/>
      <c r="EZ58" s="38"/>
      <c r="FA58" s="38"/>
      <c r="FB58" s="38"/>
      <c r="FC58" s="38"/>
      <c r="FD58" s="38"/>
      <c r="FE58" s="38"/>
      <c r="FF58" s="38"/>
      <c r="FG58" s="38"/>
      <c r="FH58" s="38"/>
      <c r="FI58" s="38"/>
      <c r="FJ58" s="38"/>
      <c r="FK58" s="38"/>
      <c r="FL58" s="38"/>
      <c r="FM58" s="38"/>
      <c r="FN58" s="38"/>
      <c r="FO58" s="38"/>
      <c r="FP58" s="38"/>
      <c r="FQ58" s="38"/>
      <c r="FR58" s="38"/>
      <c r="FS58" s="38"/>
      <c r="FT58" s="38"/>
      <c r="FU58" s="38"/>
      <c r="FV58" s="38"/>
      <c r="FW58" s="38"/>
      <c r="FX58" s="38"/>
      <c r="FY58" s="38"/>
      <c r="FZ58" s="38"/>
      <c r="GA58" s="38"/>
      <c r="GB58" s="38"/>
      <c r="GC58" s="38"/>
      <c r="GD58" s="38"/>
      <c r="GE58" s="38"/>
      <c r="GF58" s="38"/>
      <c r="GG58" s="38"/>
      <c r="GH58" s="38"/>
      <c r="GI58" s="38"/>
      <c r="GJ58" s="38"/>
      <c r="GK58" s="38"/>
      <c r="GL58" s="38"/>
      <c r="GM58" s="38"/>
      <c r="GN58" s="38"/>
      <c r="GO58" s="38"/>
      <c r="GP58" s="38"/>
      <c r="GQ58" s="38"/>
      <c r="GR58" s="38"/>
      <c r="GS58" s="38"/>
      <c r="GT58" s="38"/>
      <c r="GU58" s="38"/>
      <c r="GV58" s="38"/>
      <c r="GW58" s="38"/>
      <c r="GX58" s="38"/>
      <c r="GY58" s="38"/>
      <c r="GZ58" s="38"/>
      <c r="HA58" s="38"/>
      <c r="HB58" s="38"/>
      <c r="HC58" s="38"/>
      <c r="HD58" s="38"/>
      <c r="HE58" s="38"/>
      <c r="HF58" s="38"/>
      <c r="HG58" s="38"/>
      <c r="HH58" s="38"/>
      <c r="HI58" s="38"/>
      <c r="HJ58" s="38"/>
      <c r="HK58" s="38"/>
      <c r="HL58" s="38"/>
      <c r="HM58" s="38"/>
      <c r="HN58" s="38"/>
      <c r="HO58" s="38"/>
      <c r="HP58" s="38"/>
      <c r="HQ58" s="38"/>
      <c r="HR58" s="39"/>
    </row>
    <row r="59" spans="1:226" s="315" customFormat="1" x14ac:dyDescent="0.25">
      <c r="A59" s="34">
        <f t="shared" si="52"/>
        <v>55</v>
      </c>
      <c r="B59" s="517"/>
      <c r="C59" s="519"/>
      <c r="D59" s="519"/>
      <c r="E59" s="519"/>
      <c r="F59" s="519"/>
      <c r="G59" s="35"/>
      <c r="H59" s="391"/>
      <c r="I59" s="36" t="str">
        <f>IF(J59&lt;&gt;"",(J59-COUNTIF(L59:HR59,"□")+1),"")</f>
        <v/>
      </c>
      <c r="J59" s="28" t="str">
        <f>IF(ISERROR(LOOKUP("□",L59:HR59,L$3:HR$3))=FALSE,LOOKUP("□",L59:HR59,L$3:HR$3),"")</f>
        <v/>
      </c>
      <c r="K59" s="448" t="str">
        <f>進捗管理票PSPT_管理項目名_5</f>
        <v>③受入</v>
      </c>
      <c r="L59" s="37"/>
      <c r="M59" s="38"/>
      <c r="N59" s="38"/>
      <c r="O59" s="38"/>
      <c r="P59" s="38"/>
      <c r="Q59" s="38"/>
      <c r="R59" s="38"/>
      <c r="S59" s="38"/>
      <c r="T59" s="38"/>
      <c r="U59" s="38"/>
      <c r="V59" s="38"/>
      <c r="W59" s="38"/>
      <c r="X59" s="30"/>
      <c r="Y59" s="38"/>
      <c r="Z59" s="38"/>
      <c r="AA59" s="38"/>
      <c r="AB59" s="38"/>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38"/>
      <c r="BH59" s="38"/>
      <c r="BI59" s="38"/>
      <c r="BJ59" s="38"/>
      <c r="BK59" s="38"/>
      <c r="BL59" s="38"/>
      <c r="BM59" s="38"/>
      <c r="BN59" s="38"/>
      <c r="BO59" s="38"/>
      <c r="BP59" s="38"/>
      <c r="BQ59" s="38"/>
      <c r="BR59" s="38"/>
      <c r="BS59" s="38"/>
      <c r="BT59" s="38"/>
      <c r="BU59" s="38"/>
      <c r="BV59" s="38"/>
      <c r="BW59" s="38"/>
      <c r="BX59" s="38"/>
      <c r="BY59" s="38"/>
      <c r="BZ59" s="38"/>
      <c r="CA59" s="38"/>
      <c r="CB59" s="38"/>
      <c r="CC59" s="38"/>
      <c r="CD59" s="38"/>
      <c r="CE59" s="38"/>
      <c r="CF59" s="38"/>
      <c r="CG59" s="38"/>
      <c r="CH59" s="38"/>
      <c r="CI59" s="38"/>
      <c r="CJ59" s="38"/>
      <c r="CK59" s="38"/>
      <c r="CL59" s="38"/>
      <c r="CM59" s="38"/>
      <c r="CN59" s="38"/>
      <c r="CO59" s="38"/>
      <c r="CP59" s="38"/>
      <c r="CQ59" s="38"/>
      <c r="CR59" s="38"/>
      <c r="CS59" s="38"/>
      <c r="CT59" s="38"/>
      <c r="CU59" s="38"/>
      <c r="CV59" s="38"/>
      <c r="CW59" s="38"/>
      <c r="CX59" s="38"/>
      <c r="CY59" s="38"/>
      <c r="CZ59" s="38"/>
      <c r="DA59" s="38"/>
      <c r="DB59" s="38"/>
      <c r="DC59" s="38"/>
      <c r="DD59" s="38"/>
      <c r="DE59" s="38"/>
      <c r="DF59" s="38"/>
      <c r="DG59" s="38"/>
      <c r="DH59" s="38"/>
      <c r="DI59" s="38"/>
      <c r="DJ59" s="38"/>
      <c r="DK59" s="38"/>
      <c r="DL59" s="38"/>
      <c r="DM59" s="38"/>
      <c r="DN59" s="38"/>
      <c r="DO59" s="38"/>
      <c r="DP59" s="38"/>
      <c r="DQ59" s="38"/>
      <c r="DR59" s="38"/>
      <c r="DS59" s="38"/>
      <c r="DT59" s="38"/>
      <c r="DU59" s="38"/>
      <c r="DV59" s="38"/>
      <c r="DW59" s="38"/>
      <c r="DX59" s="38"/>
      <c r="DY59" s="38"/>
      <c r="DZ59" s="38"/>
      <c r="EA59" s="38"/>
      <c r="EB59" s="38"/>
      <c r="EC59" s="38"/>
      <c r="ED59" s="38"/>
      <c r="EE59" s="38"/>
      <c r="EF59" s="38"/>
      <c r="EG59" s="38"/>
      <c r="EH59" s="38"/>
      <c r="EI59" s="38"/>
      <c r="EJ59" s="38"/>
      <c r="EK59" s="38"/>
      <c r="EL59" s="38"/>
      <c r="EM59" s="38"/>
      <c r="EN59" s="38"/>
      <c r="EO59" s="38"/>
      <c r="EP59" s="38"/>
      <c r="EQ59" s="38"/>
      <c r="ER59" s="38"/>
      <c r="ES59" s="38"/>
      <c r="ET59" s="38"/>
      <c r="EU59" s="38"/>
      <c r="EV59" s="38"/>
      <c r="EW59" s="38"/>
      <c r="EX59" s="38"/>
      <c r="EY59" s="38"/>
      <c r="EZ59" s="38"/>
      <c r="FA59" s="38"/>
      <c r="FB59" s="38"/>
      <c r="FC59" s="38"/>
      <c r="FD59" s="38"/>
      <c r="FE59" s="38"/>
      <c r="FF59" s="38"/>
      <c r="FG59" s="38"/>
      <c r="FH59" s="38"/>
      <c r="FI59" s="38"/>
      <c r="FJ59" s="38"/>
      <c r="FK59" s="38"/>
      <c r="FL59" s="38"/>
      <c r="FM59" s="38"/>
      <c r="FN59" s="38"/>
      <c r="FO59" s="38"/>
      <c r="FP59" s="38"/>
      <c r="FQ59" s="38"/>
      <c r="FR59" s="38"/>
      <c r="FS59" s="38"/>
      <c r="FT59" s="38"/>
      <c r="FU59" s="38"/>
      <c r="FV59" s="38"/>
      <c r="FW59" s="38"/>
      <c r="FX59" s="38"/>
      <c r="FY59" s="38"/>
      <c r="FZ59" s="38"/>
      <c r="GA59" s="38"/>
      <c r="GB59" s="38"/>
      <c r="GC59" s="38"/>
      <c r="GD59" s="38"/>
      <c r="GE59" s="38"/>
      <c r="GF59" s="38"/>
      <c r="GG59" s="38"/>
      <c r="GH59" s="38"/>
      <c r="GI59" s="38"/>
      <c r="GJ59" s="38"/>
      <c r="GK59" s="38"/>
      <c r="GL59" s="38"/>
      <c r="GM59" s="38"/>
      <c r="GN59" s="38"/>
      <c r="GO59" s="38"/>
      <c r="GP59" s="38"/>
      <c r="GQ59" s="38"/>
      <c r="GR59" s="38"/>
      <c r="GS59" s="38"/>
      <c r="GT59" s="38"/>
      <c r="GU59" s="38"/>
      <c r="GV59" s="38"/>
      <c r="GW59" s="38"/>
      <c r="GX59" s="38"/>
      <c r="GY59" s="38"/>
      <c r="GZ59" s="38"/>
      <c r="HA59" s="38"/>
      <c r="HB59" s="38"/>
      <c r="HC59" s="38"/>
      <c r="HD59" s="38"/>
      <c r="HE59" s="38"/>
      <c r="HF59" s="38"/>
      <c r="HG59" s="38"/>
      <c r="HH59" s="38"/>
      <c r="HI59" s="38"/>
      <c r="HJ59" s="38"/>
      <c r="HK59" s="38"/>
      <c r="HL59" s="38"/>
      <c r="HM59" s="38"/>
      <c r="HN59" s="38"/>
      <c r="HO59" s="38"/>
      <c r="HP59" s="38"/>
      <c r="HQ59" s="38"/>
      <c r="HR59" s="39"/>
    </row>
    <row r="60" spans="1:226" x14ac:dyDescent="0.25">
      <c r="A60" s="25">
        <f t="shared" si="52"/>
        <v>56</v>
      </c>
      <c r="B60" s="516"/>
      <c r="C60" s="516"/>
      <c r="D60" s="516"/>
      <c r="E60" s="516"/>
      <c r="F60" s="516"/>
      <c r="G60" s="40"/>
      <c r="H60" s="40"/>
      <c r="I60" s="41" t="str">
        <f t="shared" ref="I60:I68" si="63">IF(J60&lt;&gt;"",(J60-COUNTIF(L60:HR60,"□")+1),"")</f>
        <v/>
      </c>
      <c r="J60" s="42" t="str">
        <f t="shared" ref="J60:J68" si="64">IF(ISERROR(LOOKUP("□",L60:HR60,L$3:HR$3))=FALSE,LOOKUP("□",L60:HR60,L$3:HR$3),"")</f>
        <v/>
      </c>
      <c r="K60" s="445">
        <f>進捗管理票PSPT_管理項目名_1</f>
        <v>0</v>
      </c>
      <c r="L60" s="43"/>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A60" s="44"/>
      <c r="CB60" s="44"/>
      <c r="CC60" s="44"/>
      <c r="CD60" s="44"/>
      <c r="CE60" s="44"/>
      <c r="CF60" s="44"/>
      <c r="CG60" s="44"/>
      <c r="CH60" s="44"/>
      <c r="CI60" s="44"/>
      <c r="CJ60" s="44"/>
      <c r="CK60" s="44"/>
      <c r="CL60" s="44"/>
      <c r="CM60" s="44"/>
      <c r="CN60" s="44"/>
      <c r="CO60" s="44"/>
      <c r="CP60" s="44"/>
      <c r="CQ60" s="44"/>
      <c r="CR60" s="44"/>
      <c r="CS60" s="44"/>
      <c r="CT60" s="44"/>
      <c r="CU60" s="44"/>
      <c r="CV60" s="44"/>
      <c r="CW60" s="44"/>
      <c r="CX60" s="44"/>
      <c r="CY60" s="44"/>
      <c r="CZ60" s="44"/>
      <c r="DA60" s="44"/>
      <c r="DB60" s="44"/>
      <c r="DC60" s="44"/>
      <c r="DD60" s="44"/>
      <c r="DE60" s="44"/>
      <c r="DF60" s="44"/>
      <c r="DG60" s="44"/>
      <c r="DH60" s="44"/>
      <c r="DI60" s="44"/>
      <c r="DJ60" s="44"/>
      <c r="DK60" s="44"/>
      <c r="DL60" s="44"/>
      <c r="DM60" s="44"/>
      <c r="DN60" s="44"/>
      <c r="DO60" s="44"/>
      <c r="DP60" s="44"/>
      <c r="DQ60" s="44"/>
      <c r="DR60" s="44"/>
      <c r="DS60" s="44"/>
      <c r="DT60" s="44"/>
      <c r="DU60" s="44"/>
      <c r="DV60" s="44"/>
      <c r="DW60" s="44"/>
      <c r="DX60" s="44"/>
      <c r="DY60" s="44"/>
      <c r="DZ60" s="44"/>
      <c r="EA60" s="44"/>
      <c r="EB60" s="44"/>
      <c r="EC60" s="44"/>
      <c r="ED60" s="44"/>
      <c r="EE60" s="44"/>
      <c r="EF60" s="44"/>
      <c r="EG60" s="44"/>
      <c r="EH60" s="44"/>
      <c r="EI60" s="44"/>
      <c r="EJ60" s="44"/>
      <c r="EK60" s="44"/>
      <c r="EL60" s="44"/>
      <c r="EM60" s="44"/>
      <c r="EN60" s="44"/>
      <c r="EO60" s="44"/>
      <c r="EP60" s="44"/>
      <c r="EQ60" s="44"/>
      <c r="ER60" s="44"/>
      <c r="ES60" s="44"/>
      <c r="ET60" s="44"/>
      <c r="EU60" s="44"/>
      <c r="EV60" s="44"/>
      <c r="EW60" s="44"/>
      <c r="EX60" s="44"/>
      <c r="EY60" s="44"/>
      <c r="EZ60" s="44"/>
      <c r="FA60" s="44"/>
      <c r="FB60" s="44"/>
      <c r="FC60" s="44"/>
      <c r="FD60" s="44"/>
      <c r="FE60" s="44"/>
      <c r="FF60" s="44"/>
      <c r="FG60" s="44"/>
      <c r="FH60" s="44"/>
      <c r="FI60" s="44"/>
      <c r="FJ60" s="44"/>
      <c r="FK60" s="44"/>
      <c r="FL60" s="44"/>
      <c r="FM60" s="44"/>
      <c r="FN60" s="44"/>
      <c r="FO60" s="44"/>
      <c r="FP60" s="44"/>
      <c r="FQ60" s="44"/>
      <c r="FR60" s="44"/>
      <c r="FS60" s="44"/>
      <c r="FT60" s="44"/>
      <c r="FU60" s="44"/>
      <c r="FV60" s="44"/>
      <c r="FW60" s="44"/>
      <c r="FX60" s="44"/>
      <c r="FY60" s="44"/>
      <c r="FZ60" s="44"/>
      <c r="GA60" s="44"/>
      <c r="GB60" s="44"/>
      <c r="GC60" s="44"/>
      <c r="GD60" s="44"/>
      <c r="GE60" s="44"/>
      <c r="GF60" s="44"/>
      <c r="GG60" s="44"/>
      <c r="GH60" s="44"/>
      <c r="GI60" s="44"/>
      <c r="GJ60" s="44"/>
      <c r="GK60" s="44"/>
      <c r="GL60" s="44"/>
      <c r="GM60" s="44"/>
      <c r="GN60" s="44"/>
      <c r="GO60" s="44"/>
      <c r="GP60" s="44"/>
      <c r="GQ60" s="44"/>
      <c r="GR60" s="44"/>
      <c r="GS60" s="44"/>
      <c r="GT60" s="44"/>
      <c r="GU60" s="44"/>
      <c r="GV60" s="44"/>
      <c r="GW60" s="44"/>
      <c r="GX60" s="44"/>
      <c r="GY60" s="44"/>
      <c r="GZ60" s="44"/>
      <c r="HA60" s="44"/>
      <c r="HB60" s="44"/>
      <c r="HC60" s="44"/>
      <c r="HD60" s="44"/>
      <c r="HE60" s="44"/>
      <c r="HF60" s="44"/>
      <c r="HG60" s="44"/>
      <c r="HH60" s="44"/>
      <c r="HI60" s="44"/>
      <c r="HJ60" s="44"/>
      <c r="HK60" s="44"/>
      <c r="HL60" s="44"/>
      <c r="HM60" s="44"/>
      <c r="HN60" s="44"/>
      <c r="HO60" s="44"/>
      <c r="HP60" s="44"/>
      <c r="HQ60" s="44"/>
      <c r="HR60" s="46"/>
    </row>
    <row r="61" spans="1:226" x14ac:dyDescent="0.25">
      <c r="A61" s="32">
        <f t="shared" si="52"/>
        <v>57</v>
      </c>
      <c r="B61" s="517"/>
      <c r="C61" s="517"/>
      <c r="D61" s="517"/>
      <c r="E61" s="517"/>
      <c r="F61" s="517"/>
      <c r="G61" s="26"/>
      <c r="H61" s="26"/>
      <c r="I61" s="27" t="str">
        <f t="shared" si="63"/>
        <v/>
      </c>
      <c r="J61" s="33" t="str">
        <f t="shared" si="64"/>
        <v/>
      </c>
      <c r="K61" s="446">
        <f>進捗管理票PSPT_管理項目名_2</f>
        <v>0</v>
      </c>
      <c r="L61" s="29"/>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0"/>
      <c r="BJ61" s="30"/>
      <c r="BK61" s="30"/>
      <c r="BL61" s="30"/>
      <c r="BM61" s="30"/>
      <c r="BN61" s="30"/>
      <c r="BO61" s="30"/>
      <c r="BP61" s="30"/>
      <c r="BQ61" s="30"/>
      <c r="BR61" s="30"/>
      <c r="BS61" s="30"/>
      <c r="BT61" s="30"/>
      <c r="BU61" s="30"/>
      <c r="BV61" s="30"/>
      <c r="BW61" s="30"/>
      <c r="BX61" s="30"/>
      <c r="BY61" s="30"/>
      <c r="BZ61" s="30"/>
      <c r="CA61" s="30"/>
      <c r="CB61" s="30"/>
      <c r="CC61" s="30"/>
      <c r="CD61" s="30"/>
      <c r="CE61" s="30"/>
      <c r="CF61" s="30"/>
      <c r="CG61" s="30"/>
      <c r="CH61" s="30"/>
      <c r="CI61" s="30"/>
      <c r="CJ61" s="30"/>
      <c r="CK61" s="30"/>
      <c r="CL61" s="30"/>
      <c r="CM61" s="30"/>
      <c r="CN61" s="30"/>
      <c r="CO61" s="30"/>
      <c r="CP61" s="30"/>
      <c r="CQ61" s="30"/>
      <c r="CR61" s="30"/>
      <c r="CS61" s="30"/>
      <c r="CT61" s="30"/>
      <c r="CU61" s="30"/>
      <c r="CV61" s="30"/>
      <c r="CW61" s="30"/>
      <c r="CX61" s="30"/>
      <c r="CY61" s="30"/>
      <c r="CZ61" s="30"/>
      <c r="DA61" s="30"/>
      <c r="DB61" s="30"/>
      <c r="DC61" s="30"/>
      <c r="DD61" s="30"/>
      <c r="DE61" s="30"/>
      <c r="DF61" s="30"/>
      <c r="DG61" s="30"/>
      <c r="DH61" s="30"/>
      <c r="DI61" s="30"/>
      <c r="DJ61" s="30"/>
      <c r="DK61" s="30"/>
      <c r="DL61" s="30"/>
      <c r="DM61" s="30"/>
      <c r="DN61" s="30"/>
      <c r="DO61" s="30"/>
      <c r="DP61" s="30"/>
      <c r="DQ61" s="30"/>
      <c r="DR61" s="30"/>
      <c r="DS61" s="30"/>
      <c r="DT61" s="30"/>
      <c r="DU61" s="30"/>
      <c r="DV61" s="30"/>
      <c r="DW61" s="30"/>
      <c r="DX61" s="30"/>
      <c r="DY61" s="30"/>
      <c r="DZ61" s="30"/>
      <c r="EA61" s="30"/>
      <c r="EB61" s="30"/>
      <c r="EC61" s="30"/>
      <c r="ED61" s="30"/>
      <c r="EE61" s="30"/>
      <c r="EF61" s="30"/>
      <c r="EG61" s="30"/>
      <c r="EH61" s="30"/>
      <c r="EI61" s="30"/>
      <c r="EJ61" s="30"/>
      <c r="EK61" s="30"/>
      <c r="EL61" s="30"/>
      <c r="EM61" s="30"/>
      <c r="EN61" s="30"/>
      <c r="EO61" s="30"/>
      <c r="EP61" s="30"/>
      <c r="EQ61" s="30"/>
      <c r="ER61" s="30"/>
      <c r="ES61" s="30"/>
      <c r="ET61" s="30"/>
      <c r="EU61" s="30"/>
      <c r="EV61" s="30"/>
      <c r="EW61" s="30"/>
      <c r="EX61" s="30"/>
      <c r="EY61" s="30"/>
      <c r="EZ61" s="30"/>
      <c r="FA61" s="30"/>
      <c r="FB61" s="30"/>
      <c r="FC61" s="30"/>
      <c r="FD61" s="30"/>
      <c r="FE61" s="30"/>
      <c r="FF61" s="30"/>
      <c r="FG61" s="30"/>
      <c r="FH61" s="30"/>
      <c r="FI61" s="30"/>
      <c r="FJ61" s="30"/>
      <c r="FK61" s="30"/>
      <c r="FL61" s="30"/>
      <c r="FM61" s="30"/>
      <c r="FN61" s="30"/>
      <c r="FO61" s="30"/>
      <c r="FP61" s="30"/>
      <c r="FQ61" s="30"/>
      <c r="FR61" s="30"/>
      <c r="FS61" s="30"/>
      <c r="FT61" s="30"/>
      <c r="FU61" s="30"/>
      <c r="FV61" s="30"/>
      <c r="FW61" s="30"/>
      <c r="FX61" s="30"/>
      <c r="FY61" s="30"/>
      <c r="FZ61" s="30"/>
      <c r="GA61" s="30"/>
      <c r="GB61" s="30"/>
      <c r="GC61" s="30"/>
      <c r="GD61" s="30"/>
      <c r="GE61" s="30"/>
      <c r="GF61" s="30"/>
      <c r="GG61" s="30"/>
      <c r="GH61" s="30"/>
      <c r="GI61" s="30"/>
      <c r="GJ61" s="30"/>
      <c r="GK61" s="30"/>
      <c r="GL61" s="30"/>
      <c r="GM61" s="30"/>
      <c r="GN61" s="30"/>
      <c r="GO61" s="30"/>
      <c r="GP61" s="30"/>
      <c r="GQ61" s="30"/>
      <c r="GR61" s="30"/>
      <c r="GS61" s="30"/>
      <c r="GT61" s="30"/>
      <c r="GU61" s="30"/>
      <c r="GV61" s="30"/>
      <c r="GW61" s="30"/>
      <c r="GX61" s="30"/>
      <c r="GY61" s="30"/>
      <c r="GZ61" s="30"/>
      <c r="HA61" s="30"/>
      <c r="HB61" s="30"/>
      <c r="HC61" s="30"/>
      <c r="HD61" s="30"/>
      <c r="HE61" s="30"/>
      <c r="HF61" s="30"/>
      <c r="HG61" s="30"/>
      <c r="HH61" s="30"/>
      <c r="HI61" s="30"/>
      <c r="HJ61" s="30"/>
      <c r="HK61" s="30"/>
      <c r="HL61" s="30"/>
      <c r="HM61" s="30"/>
      <c r="HN61" s="30"/>
      <c r="HO61" s="30"/>
      <c r="HP61" s="30"/>
      <c r="HQ61" s="30"/>
      <c r="HR61" s="31"/>
    </row>
    <row r="62" spans="1:226" x14ac:dyDescent="0.25">
      <c r="A62" s="32">
        <f t="shared" si="52"/>
        <v>58</v>
      </c>
      <c r="B62" s="517"/>
      <c r="C62" s="517"/>
      <c r="D62" s="517"/>
      <c r="E62" s="517"/>
      <c r="F62" s="517"/>
      <c r="G62" s="26"/>
      <c r="H62" s="26"/>
      <c r="I62" s="27" t="str">
        <f t="shared" si="63"/>
        <v/>
      </c>
      <c r="J62" s="33" t="str">
        <f t="shared" si="64"/>
        <v/>
      </c>
      <c r="K62" s="447" t="str">
        <f>進捗管理票PSPT_管理項目名_3</f>
        <v>①ＣＶ</v>
      </c>
      <c r="L62" s="29"/>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0"/>
      <c r="BJ62" s="30"/>
      <c r="BK62" s="30"/>
      <c r="BL62" s="30"/>
      <c r="BM62" s="30"/>
      <c r="BN62" s="30"/>
      <c r="BO62" s="30"/>
      <c r="BP62" s="30"/>
      <c r="BQ62" s="30"/>
      <c r="BR62" s="30"/>
      <c r="BS62" s="30"/>
      <c r="BT62" s="30"/>
      <c r="BU62" s="30"/>
      <c r="BV62" s="30"/>
      <c r="BW62" s="30"/>
      <c r="BX62" s="30"/>
      <c r="BY62" s="30"/>
      <c r="BZ62" s="30"/>
      <c r="CA62" s="30"/>
      <c r="CB62" s="30"/>
      <c r="CC62" s="30"/>
      <c r="CD62" s="30"/>
      <c r="CE62" s="30"/>
      <c r="CF62" s="30"/>
      <c r="CG62" s="30"/>
      <c r="CH62" s="30"/>
      <c r="CI62" s="30"/>
      <c r="CJ62" s="30"/>
      <c r="CK62" s="30"/>
      <c r="CL62" s="30"/>
      <c r="CM62" s="30"/>
      <c r="CN62" s="30"/>
      <c r="CO62" s="30"/>
      <c r="CP62" s="30"/>
      <c r="CQ62" s="30"/>
      <c r="CR62" s="30"/>
      <c r="CS62" s="30"/>
      <c r="CT62" s="30"/>
      <c r="CU62" s="30"/>
      <c r="CV62" s="30"/>
      <c r="CW62" s="30"/>
      <c r="CX62" s="30"/>
      <c r="CY62" s="30"/>
      <c r="CZ62" s="30"/>
      <c r="DA62" s="30"/>
      <c r="DB62" s="30"/>
      <c r="DC62" s="30"/>
      <c r="DD62" s="30"/>
      <c r="DE62" s="30"/>
      <c r="DF62" s="30"/>
      <c r="DG62" s="30"/>
      <c r="DH62" s="30"/>
      <c r="DI62" s="30"/>
      <c r="DJ62" s="30"/>
      <c r="DK62" s="30"/>
      <c r="DL62" s="30"/>
      <c r="DM62" s="30"/>
      <c r="DN62" s="30"/>
      <c r="DO62" s="30"/>
      <c r="DP62" s="30"/>
      <c r="DQ62" s="30"/>
      <c r="DR62" s="30"/>
      <c r="DS62" s="30"/>
      <c r="DT62" s="30"/>
      <c r="DU62" s="30"/>
      <c r="DV62" s="30"/>
      <c r="DW62" s="30"/>
      <c r="DX62" s="30"/>
      <c r="DY62" s="30"/>
      <c r="DZ62" s="30"/>
      <c r="EA62" s="30"/>
      <c r="EB62" s="30"/>
      <c r="EC62" s="30"/>
      <c r="ED62" s="30"/>
      <c r="EE62" s="30"/>
      <c r="EF62" s="30"/>
      <c r="EG62" s="30"/>
      <c r="EH62" s="30"/>
      <c r="EI62" s="30"/>
      <c r="EJ62" s="30"/>
      <c r="EK62" s="30"/>
      <c r="EL62" s="30"/>
      <c r="EM62" s="30"/>
      <c r="EN62" s="30"/>
      <c r="EO62" s="30"/>
      <c r="EP62" s="30"/>
      <c r="EQ62" s="30"/>
      <c r="ER62" s="30"/>
      <c r="ES62" s="30"/>
      <c r="ET62" s="30"/>
      <c r="EU62" s="30"/>
      <c r="EV62" s="30"/>
      <c r="EW62" s="30"/>
      <c r="EX62" s="30"/>
      <c r="EY62" s="30"/>
      <c r="EZ62" s="30"/>
      <c r="FA62" s="30"/>
      <c r="FB62" s="30"/>
      <c r="FC62" s="30"/>
      <c r="FD62" s="30"/>
      <c r="FE62" s="30"/>
      <c r="FF62" s="30"/>
      <c r="FG62" s="30"/>
      <c r="FH62" s="30"/>
      <c r="FI62" s="30"/>
      <c r="FJ62" s="30"/>
      <c r="FK62" s="30"/>
      <c r="FL62" s="30"/>
      <c r="FM62" s="30"/>
      <c r="FN62" s="30"/>
      <c r="FO62" s="30"/>
      <c r="FP62" s="30"/>
      <c r="FQ62" s="30"/>
      <c r="FR62" s="30"/>
      <c r="FS62" s="30"/>
      <c r="FT62" s="30"/>
      <c r="FU62" s="30"/>
      <c r="FV62" s="30"/>
      <c r="FW62" s="30"/>
      <c r="FX62" s="30"/>
      <c r="FY62" s="30"/>
      <c r="FZ62" s="30"/>
      <c r="GA62" s="30"/>
      <c r="GB62" s="30"/>
      <c r="GC62" s="30"/>
      <c r="GD62" s="30"/>
      <c r="GE62" s="30"/>
      <c r="GF62" s="30"/>
      <c r="GG62" s="30"/>
      <c r="GH62" s="30"/>
      <c r="GI62" s="30"/>
      <c r="GJ62" s="30"/>
      <c r="GK62" s="30"/>
      <c r="GL62" s="30"/>
      <c r="GM62" s="30"/>
      <c r="GN62" s="30"/>
      <c r="GO62" s="30"/>
      <c r="GP62" s="30"/>
      <c r="GQ62" s="30"/>
      <c r="GR62" s="30"/>
      <c r="GS62" s="30"/>
      <c r="GT62" s="30"/>
      <c r="GU62" s="30"/>
      <c r="GV62" s="30"/>
      <c r="GW62" s="30"/>
      <c r="GX62" s="30"/>
      <c r="GY62" s="30"/>
      <c r="GZ62" s="30"/>
      <c r="HA62" s="30"/>
      <c r="HB62" s="30"/>
      <c r="HC62" s="30"/>
      <c r="HD62" s="30"/>
      <c r="HE62" s="30"/>
      <c r="HF62" s="30"/>
      <c r="HG62" s="30"/>
      <c r="HH62" s="30"/>
      <c r="HI62" s="30"/>
      <c r="HJ62" s="30"/>
      <c r="HK62" s="30"/>
      <c r="HL62" s="30"/>
      <c r="HM62" s="30"/>
      <c r="HN62" s="30"/>
      <c r="HO62" s="30"/>
      <c r="HP62" s="30"/>
      <c r="HQ62" s="30"/>
      <c r="HR62" s="31"/>
    </row>
    <row r="63" spans="1:226" x14ac:dyDescent="0.25">
      <c r="A63" s="34">
        <f t="shared" si="52"/>
        <v>59</v>
      </c>
      <c r="B63" s="517"/>
      <c r="C63" s="517"/>
      <c r="D63" s="517"/>
      <c r="E63" s="517"/>
      <c r="F63" s="517"/>
      <c r="G63" s="35"/>
      <c r="H63" s="35"/>
      <c r="I63" s="36" t="str">
        <f t="shared" si="63"/>
        <v/>
      </c>
      <c r="J63" s="28" t="str">
        <f t="shared" si="64"/>
        <v/>
      </c>
      <c r="K63" s="448" t="str">
        <f>進捗管理票PSPT_管理項目名_4</f>
        <v>②ＣＶＴ</v>
      </c>
      <c r="L63" s="37"/>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c r="CM63" s="38"/>
      <c r="CN63" s="38"/>
      <c r="CO63" s="38"/>
      <c r="CP63" s="38"/>
      <c r="CQ63" s="38"/>
      <c r="CR63" s="38"/>
      <c r="CS63" s="38"/>
      <c r="CT63" s="38"/>
      <c r="CU63" s="38"/>
      <c r="CV63" s="38"/>
      <c r="CW63" s="38"/>
      <c r="CX63" s="38"/>
      <c r="CY63" s="38"/>
      <c r="CZ63" s="38"/>
      <c r="DA63" s="38"/>
      <c r="DB63" s="38"/>
      <c r="DC63" s="38"/>
      <c r="DD63" s="38"/>
      <c r="DE63" s="38"/>
      <c r="DF63" s="38"/>
      <c r="DG63" s="38"/>
      <c r="DH63" s="38"/>
      <c r="DI63" s="38"/>
      <c r="DJ63" s="38"/>
      <c r="DK63" s="38"/>
      <c r="DL63" s="38"/>
      <c r="DM63" s="38"/>
      <c r="DN63" s="38"/>
      <c r="DO63" s="38"/>
      <c r="DP63" s="38"/>
      <c r="DQ63" s="38"/>
      <c r="DR63" s="38"/>
      <c r="DS63" s="38"/>
      <c r="DT63" s="38"/>
      <c r="DU63" s="38"/>
      <c r="DV63" s="38"/>
      <c r="DW63" s="38"/>
      <c r="DX63" s="38"/>
      <c r="DY63" s="38"/>
      <c r="DZ63" s="38"/>
      <c r="EA63" s="38"/>
      <c r="EB63" s="38"/>
      <c r="EC63" s="38"/>
      <c r="ED63" s="38"/>
      <c r="EE63" s="38"/>
      <c r="EF63" s="38"/>
      <c r="EG63" s="38"/>
      <c r="EH63" s="38"/>
      <c r="EI63" s="38"/>
      <c r="EJ63" s="38"/>
      <c r="EK63" s="38"/>
      <c r="EL63" s="38"/>
      <c r="EM63" s="38"/>
      <c r="EN63" s="38"/>
      <c r="EO63" s="38"/>
      <c r="EP63" s="38"/>
      <c r="EQ63" s="38"/>
      <c r="ER63" s="38"/>
      <c r="ES63" s="38"/>
      <c r="ET63" s="38"/>
      <c r="EU63" s="38"/>
      <c r="EV63" s="38"/>
      <c r="EW63" s="38"/>
      <c r="EX63" s="38"/>
      <c r="EY63" s="38"/>
      <c r="EZ63" s="38"/>
      <c r="FA63" s="38"/>
      <c r="FB63" s="38"/>
      <c r="FC63" s="38"/>
      <c r="FD63" s="38"/>
      <c r="FE63" s="38"/>
      <c r="FF63" s="38"/>
      <c r="FG63" s="38"/>
      <c r="FH63" s="38"/>
      <c r="FI63" s="38"/>
      <c r="FJ63" s="38"/>
      <c r="FK63" s="38"/>
      <c r="FL63" s="38"/>
      <c r="FM63" s="38"/>
      <c r="FN63" s="38"/>
      <c r="FO63" s="38"/>
      <c r="FP63" s="38"/>
      <c r="FQ63" s="38"/>
      <c r="FR63" s="38"/>
      <c r="FS63" s="38"/>
      <c r="FT63" s="38"/>
      <c r="FU63" s="38"/>
      <c r="FV63" s="38"/>
      <c r="FW63" s="38"/>
      <c r="FX63" s="38"/>
      <c r="FY63" s="38"/>
      <c r="FZ63" s="38"/>
      <c r="GA63" s="38"/>
      <c r="GB63" s="38"/>
      <c r="GC63" s="38"/>
      <c r="GD63" s="38"/>
      <c r="GE63" s="38"/>
      <c r="GF63" s="38"/>
      <c r="GG63" s="38"/>
      <c r="GH63" s="38"/>
      <c r="GI63" s="38"/>
      <c r="GJ63" s="38"/>
      <c r="GK63" s="38"/>
      <c r="GL63" s="38"/>
      <c r="GM63" s="38"/>
      <c r="GN63" s="38"/>
      <c r="GO63" s="38"/>
      <c r="GP63" s="38"/>
      <c r="GQ63" s="38"/>
      <c r="GR63" s="38"/>
      <c r="GS63" s="38"/>
      <c r="GT63" s="38"/>
      <c r="GU63" s="38"/>
      <c r="GV63" s="38"/>
      <c r="GW63" s="38"/>
      <c r="GX63" s="38"/>
      <c r="GY63" s="38"/>
      <c r="GZ63" s="38"/>
      <c r="HA63" s="38"/>
      <c r="HB63" s="38"/>
      <c r="HC63" s="38"/>
      <c r="HD63" s="38"/>
      <c r="HE63" s="38"/>
      <c r="HF63" s="38"/>
      <c r="HG63" s="38"/>
      <c r="HH63" s="38"/>
      <c r="HI63" s="38"/>
      <c r="HJ63" s="38"/>
      <c r="HK63" s="38"/>
      <c r="HL63" s="38"/>
      <c r="HM63" s="38"/>
      <c r="HN63" s="38"/>
      <c r="HO63" s="38"/>
      <c r="HP63" s="38"/>
      <c r="HQ63" s="38"/>
      <c r="HR63" s="39"/>
    </row>
    <row r="64" spans="1:226" s="315" customFormat="1" x14ac:dyDescent="0.25">
      <c r="A64" s="34">
        <f t="shared" si="52"/>
        <v>60</v>
      </c>
      <c r="B64" s="517"/>
      <c r="C64" s="517"/>
      <c r="D64" s="517"/>
      <c r="E64" s="517"/>
      <c r="F64" s="517"/>
      <c r="G64" s="35"/>
      <c r="H64" s="391"/>
      <c r="I64" s="36" t="str">
        <f t="shared" si="63"/>
        <v/>
      </c>
      <c r="J64" s="28" t="str">
        <f t="shared" si="64"/>
        <v/>
      </c>
      <c r="K64" s="448" t="str">
        <f>進捗管理票PSPT_管理項目名_5</f>
        <v>③受入</v>
      </c>
      <c r="L64" s="37"/>
      <c r="M64" s="38"/>
      <c r="N64" s="38"/>
      <c r="O64" s="38"/>
      <c r="P64" s="38"/>
      <c r="Q64" s="38"/>
      <c r="R64" s="38"/>
      <c r="S64" s="38"/>
      <c r="T64" s="38"/>
      <c r="U64" s="38"/>
      <c r="V64" s="38"/>
      <c r="W64" s="38"/>
      <c r="X64" s="30"/>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c r="BZ64" s="38"/>
      <c r="CA64" s="38"/>
      <c r="CB64" s="38"/>
      <c r="CC64" s="38"/>
      <c r="CD64" s="38"/>
      <c r="CE64" s="38"/>
      <c r="CF64" s="38"/>
      <c r="CG64" s="38"/>
      <c r="CH64" s="38"/>
      <c r="CI64" s="38"/>
      <c r="CJ64" s="38"/>
      <c r="CK64" s="38"/>
      <c r="CL64" s="38"/>
      <c r="CM64" s="38"/>
      <c r="CN64" s="38"/>
      <c r="CO64" s="38"/>
      <c r="CP64" s="38"/>
      <c r="CQ64" s="38"/>
      <c r="CR64" s="38"/>
      <c r="CS64" s="38"/>
      <c r="CT64" s="38"/>
      <c r="CU64" s="38"/>
      <c r="CV64" s="38"/>
      <c r="CW64" s="38"/>
      <c r="CX64" s="38"/>
      <c r="CY64" s="38"/>
      <c r="CZ64" s="38"/>
      <c r="DA64" s="38"/>
      <c r="DB64" s="38"/>
      <c r="DC64" s="38"/>
      <c r="DD64" s="38"/>
      <c r="DE64" s="38"/>
      <c r="DF64" s="38"/>
      <c r="DG64" s="38"/>
      <c r="DH64" s="38"/>
      <c r="DI64" s="38"/>
      <c r="DJ64" s="38"/>
      <c r="DK64" s="38"/>
      <c r="DL64" s="38"/>
      <c r="DM64" s="38"/>
      <c r="DN64" s="38"/>
      <c r="DO64" s="38"/>
      <c r="DP64" s="38"/>
      <c r="DQ64" s="38"/>
      <c r="DR64" s="38"/>
      <c r="DS64" s="38"/>
      <c r="DT64" s="38"/>
      <c r="DU64" s="38"/>
      <c r="DV64" s="38"/>
      <c r="DW64" s="38"/>
      <c r="DX64" s="38"/>
      <c r="DY64" s="38"/>
      <c r="DZ64" s="38"/>
      <c r="EA64" s="38"/>
      <c r="EB64" s="38"/>
      <c r="EC64" s="38"/>
      <c r="ED64" s="38"/>
      <c r="EE64" s="38"/>
      <c r="EF64" s="38"/>
      <c r="EG64" s="38"/>
      <c r="EH64" s="38"/>
      <c r="EI64" s="38"/>
      <c r="EJ64" s="38"/>
      <c r="EK64" s="38"/>
      <c r="EL64" s="38"/>
      <c r="EM64" s="38"/>
      <c r="EN64" s="38"/>
      <c r="EO64" s="38"/>
      <c r="EP64" s="38"/>
      <c r="EQ64" s="38"/>
      <c r="ER64" s="38"/>
      <c r="ES64" s="38"/>
      <c r="ET64" s="38"/>
      <c r="EU64" s="38"/>
      <c r="EV64" s="38"/>
      <c r="EW64" s="38"/>
      <c r="EX64" s="38"/>
      <c r="EY64" s="38"/>
      <c r="EZ64" s="38"/>
      <c r="FA64" s="38"/>
      <c r="FB64" s="38"/>
      <c r="FC64" s="38"/>
      <c r="FD64" s="38"/>
      <c r="FE64" s="38"/>
      <c r="FF64" s="38"/>
      <c r="FG64" s="38"/>
      <c r="FH64" s="38"/>
      <c r="FI64" s="38"/>
      <c r="FJ64" s="38"/>
      <c r="FK64" s="38"/>
      <c r="FL64" s="38"/>
      <c r="FM64" s="38"/>
      <c r="FN64" s="38"/>
      <c r="FO64" s="38"/>
      <c r="FP64" s="38"/>
      <c r="FQ64" s="38"/>
      <c r="FR64" s="38"/>
      <c r="FS64" s="38"/>
      <c r="FT64" s="38"/>
      <c r="FU64" s="38"/>
      <c r="FV64" s="38"/>
      <c r="FW64" s="38"/>
      <c r="FX64" s="38"/>
      <c r="FY64" s="38"/>
      <c r="FZ64" s="38"/>
      <c r="GA64" s="38"/>
      <c r="GB64" s="38"/>
      <c r="GC64" s="38"/>
      <c r="GD64" s="38"/>
      <c r="GE64" s="38"/>
      <c r="GF64" s="38"/>
      <c r="GG64" s="38"/>
      <c r="GH64" s="38"/>
      <c r="GI64" s="38"/>
      <c r="GJ64" s="38"/>
      <c r="GK64" s="38"/>
      <c r="GL64" s="38"/>
      <c r="GM64" s="38"/>
      <c r="GN64" s="38"/>
      <c r="GO64" s="38"/>
      <c r="GP64" s="38"/>
      <c r="GQ64" s="38"/>
      <c r="GR64" s="38"/>
      <c r="GS64" s="38"/>
      <c r="GT64" s="38"/>
      <c r="GU64" s="38"/>
      <c r="GV64" s="38"/>
      <c r="GW64" s="38"/>
      <c r="GX64" s="38"/>
      <c r="GY64" s="38"/>
      <c r="GZ64" s="38"/>
      <c r="HA64" s="38"/>
      <c r="HB64" s="38"/>
      <c r="HC64" s="38"/>
      <c r="HD64" s="38"/>
      <c r="HE64" s="38"/>
      <c r="HF64" s="38"/>
      <c r="HG64" s="38"/>
      <c r="HH64" s="38"/>
      <c r="HI64" s="38"/>
      <c r="HJ64" s="38"/>
      <c r="HK64" s="38"/>
      <c r="HL64" s="38"/>
      <c r="HM64" s="38"/>
      <c r="HN64" s="38"/>
      <c r="HO64" s="38"/>
      <c r="HP64" s="38"/>
      <c r="HQ64" s="38"/>
      <c r="HR64" s="39"/>
    </row>
    <row r="65" spans="1:226" x14ac:dyDescent="0.25">
      <c r="A65" s="25">
        <f t="shared" si="52"/>
        <v>61</v>
      </c>
      <c r="B65" s="516"/>
      <c r="C65" s="516"/>
      <c r="D65" s="516"/>
      <c r="E65" s="516"/>
      <c r="F65" s="516"/>
      <c r="G65" s="40"/>
      <c r="H65" s="40"/>
      <c r="I65" s="41" t="str">
        <f t="shared" si="63"/>
        <v/>
      </c>
      <c r="J65" s="42" t="str">
        <f t="shared" si="64"/>
        <v/>
      </c>
      <c r="K65" s="445">
        <f>進捗管理票PSPT_管理項目名_1</f>
        <v>0</v>
      </c>
      <c r="L65" s="43"/>
      <c r="M65" s="44"/>
      <c r="N65" s="44"/>
      <c r="O65" s="44"/>
      <c r="P65" s="44"/>
      <c r="Q65" s="44"/>
      <c r="R65" s="44"/>
      <c r="S65" s="44"/>
      <c r="T65" s="44"/>
      <c r="U65" s="44"/>
      <c r="V65" s="44"/>
      <c r="W65" s="45"/>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A65" s="44"/>
      <c r="CB65" s="44"/>
      <c r="CC65" s="44"/>
      <c r="CD65" s="44"/>
      <c r="CE65" s="44"/>
      <c r="CF65" s="44"/>
      <c r="CG65" s="44"/>
      <c r="CH65" s="44"/>
      <c r="CI65" s="44"/>
      <c r="CJ65" s="44"/>
      <c r="CK65" s="44"/>
      <c r="CL65" s="44"/>
      <c r="CM65" s="44"/>
      <c r="CN65" s="44"/>
      <c r="CO65" s="44"/>
      <c r="CP65" s="44"/>
      <c r="CQ65" s="44"/>
      <c r="CR65" s="44"/>
      <c r="CS65" s="44"/>
      <c r="CT65" s="44"/>
      <c r="CU65" s="44"/>
      <c r="CV65" s="44"/>
      <c r="CW65" s="44"/>
      <c r="CX65" s="44"/>
      <c r="CY65" s="44"/>
      <c r="CZ65" s="44"/>
      <c r="DA65" s="44"/>
      <c r="DB65" s="44"/>
      <c r="DC65" s="44"/>
      <c r="DD65" s="44"/>
      <c r="DE65" s="44"/>
      <c r="DF65" s="44"/>
      <c r="DG65" s="44"/>
      <c r="DH65" s="44"/>
      <c r="DI65" s="44"/>
      <c r="DJ65" s="44"/>
      <c r="DK65" s="44"/>
      <c r="DL65" s="44"/>
      <c r="DM65" s="44"/>
      <c r="DN65" s="44"/>
      <c r="DO65" s="44"/>
      <c r="DP65" s="44"/>
      <c r="DQ65" s="44"/>
      <c r="DR65" s="44"/>
      <c r="DS65" s="44"/>
      <c r="DT65" s="44"/>
      <c r="DU65" s="44"/>
      <c r="DV65" s="44"/>
      <c r="DW65" s="44"/>
      <c r="DX65" s="44"/>
      <c r="DY65" s="44"/>
      <c r="DZ65" s="44"/>
      <c r="EA65" s="44"/>
      <c r="EB65" s="44"/>
      <c r="EC65" s="44"/>
      <c r="ED65" s="44"/>
      <c r="EE65" s="44"/>
      <c r="EF65" s="44"/>
      <c r="EG65" s="44"/>
      <c r="EH65" s="44"/>
      <c r="EI65" s="44"/>
      <c r="EJ65" s="44"/>
      <c r="EK65" s="44"/>
      <c r="EL65" s="44"/>
      <c r="EM65" s="44"/>
      <c r="EN65" s="44"/>
      <c r="EO65" s="44"/>
      <c r="EP65" s="44"/>
      <c r="EQ65" s="44"/>
      <c r="ER65" s="44"/>
      <c r="ES65" s="44"/>
      <c r="ET65" s="44"/>
      <c r="EU65" s="44"/>
      <c r="EV65" s="44"/>
      <c r="EW65" s="44"/>
      <c r="EX65" s="44"/>
      <c r="EY65" s="44"/>
      <c r="EZ65" s="44"/>
      <c r="FA65" s="44"/>
      <c r="FB65" s="44"/>
      <c r="FC65" s="44"/>
      <c r="FD65" s="44"/>
      <c r="FE65" s="44"/>
      <c r="FF65" s="44"/>
      <c r="FG65" s="44"/>
      <c r="FH65" s="44"/>
      <c r="FI65" s="44"/>
      <c r="FJ65" s="44"/>
      <c r="FK65" s="44"/>
      <c r="FL65" s="44"/>
      <c r="FM65" s="44"/>
      <c r="FN65" s="44"/>
      <c r="FO65" s="44"/>
      <c r="FP65" s="44"/>
      <c r="FQ65" s="44"/>
      <c r="FR65" s="44"/>
      <c r="FS65" s="44"/>
      <c r="FT65" s="44"/>
      <c r="FU65" s="44"/>
      <c r="FV65" s="44"/>
      <c r="FW65" s="44"/>
      <c r="FX65" s="44"/>
      <c r="FY65" s="44"/>
      <c r="FZ65" s="44"/>
      <c r="GA65" s="44"/>
      <c r="GB65" s="44"/>
      <c r="GC65" s="44"/>
      <c r="GD65" s="44"/>
      <c r="GE65" s="44"/>
      <c r="GF65" s="44"/>
      <c r="GG65" s="44"/>
      <c r="GH65" s="44"/>
      <c r="GI65" s="44"/>
      <c r="GJ65" s="44"/>
      <c r="GK65" s="44"/>
      <c r="GL65" s="44"/>
      <c r="GM65" s="44"/>
      <c r="GN65" s="44"/>
      <c r="GO65" s="44"/>
      <c r="GP65" s="44"/>
      <c r="GQ65" s="44"/>
      <c r="GR65" s="44"/>
      <c r="GS65" s="44"/>
      <c r="GT65" s="44"/>
      <c r="GU65" s="44"/>
      <c r="GV65" s="44"/>
      <c r="GW65" s="44"/>
      <c r="GX65" s="44"/>
      <c r="GY65" s="44"/>
      <c r="GZ65" s="44"/>
      <c r="HA65" s="44"/>
      <c r="HB65" s="44"/>
      <c r="HC65" s="44"/>
      <c r="HD65" s="44"/>
      <c r="HE65" s="44"/>
      <c r="HF65" s="44"/>
      <c r="HG65" s="44"/>
      <c r="HH65" s="44"/>
      <c r="HI65" s="44"/>
      <c r="HJ65" s="44"/>
      <c r="HK65" s="44"/>
      <c r="HL65" s="44"/>
      <c r="HM65" s="44"/>
      <c r="HN65" s="44"/>
      <c r="HO65" s="44"/>
      <c r="HP65" s="44"/>
      <c r="HQ65" s="44"/>
      <c r="HR65" s="46"/>
    </row>
    <row r="66" spans="1:226" x14ac:dyDescent="0.25">
      <c r="A66" s="32">
        <f t="shared" si="52"/>
        <v>62</v>
      </c>
      <c r="B66" s="517"/>
      <c r="C66" s="517"/>
      <c r="D66" s="517"/>
      <c r="E66" s="517"/>
      <c r="F66" s="517"/>
      <c r="G66" s="26"/>
      <c r="H66" s="26"/>
      <c r="I66" s="27" t="str">
        <f t="shared" si="63"/>
        <v/>
      </c>
      <c r="J66" s="33" t="str">
        <f t="shared" si="64"/>
        <v/>
      </c>
      <c r="K66" s="446">
        <f>進捗管理票PSPT_管理項目名_2</f>
        <v>0</v>
      </c>
      <c r="L66" s="29"/>
      <c r="M66" s="30"/>
      <c r="N66" s="30"/>
      <c r="O66" s="30"/>
      <c r="P66" s="30"/>
      <c r="Q66" s="30"/>
      <c r="R66" s="30"/>
      <c r="S66" s="30"/>
      <c r="T66" s="30"/>
      <c r="U66" s="30"/>
      <c r="V66" s="30"/>
      <c r="W66" s="47"/>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0"/>
      <c r="BJ66" s="30"/>
      <c r="BK66" s="30"/>
      <c r="BL66" s="30"/>
      <c r="BM66" s="30"/>
      <c r="BN66" s="30"/>
      <c r="BO66" s="30"/>
      <c r="BP66" s="30"/>
      <c r="BQ66" s="30"/>
      <c r="BR66" s="30"/>
      <c r="BS66" s="30"/>
      <c r="BT66" s="30"/>
      <c r="BU66" s="30"/>
      <c r="BV66" s="30"/>
      <c r="BW66" s="30"/>
      <c r="BX66" s="30"/>
      <c r="BY66" s="30"/>
      <c r="BZ66" s="30"/>
      <c r="CA66" s="30"/>
      <c r="CB66" s="30"/>
      <c r="CC66" s="30"/>
      <c r="CD66" s="30"/>
      <c r="CE66" s="30"/>
      <c r="CF66" s="30"/>
      <c r="CG66" s="30"/>
      <c r="CH66" s="30"/>
      <c r="CI66" s="30"/>
      <c r="CJ66" s="30"/>
      <c r="CK66" s="30"/>
      <c r="CL66" s="30"/>
      <c r="CM66" s="30"/>
      <c r="CN66" s="30"/>
      <c r="CO66" s="30"/>
      <c r="CP66" s="30"/>
      <c r="CQ66" s="30"/>
      <c r="CR66" s="30"/>
      <c r="CS66" s="30"/>
      <c r="CT66" s="30"/>
      <c r="CU66" s="30"/>
      <c r="CV66" s="30"/>
      <c r="CW66" s="30"/>
      <c r="CX66" s="30"/>
      <c r="CY66" s="30"/>
      <c r="CZ66" s="30"/>
      <c r="DA66" s="30"/>
      <c r="DB66" s="30"/>
      <c r="DC66" s="30"/>
      <c r="DD66" s="30"/>
      <c r="DE66" s="30"/>
      <c r="DF66" s="30"/>
      <c r="DG66" s="30"/>
      <c r="DH66" s="30"/>
      <c r="DI66" s="30"/>
      <c r="DJ66" s="30"/>
      <c r="DK66" s="30"/>
      <c r="DL66" s="30"/>
      <c r="DM66" s="30"/>
      <c r="DN66" s="30"/>
      <c r="DO66" s="30"/>
      <c r="DP66" s="30"/>
      <c r="DQ66" s="30"/>
      <c r="DR66" s="30"/>
      <c r="DS66" s="30"/>
      <c r="DT66" s="30"/>
      <c r="DU66" s="30"/>
      <c r="DV66" s="30"/>
      <c r="DW66" s="30"/>
      <c r="DX66" s="30"/>
      <c r="DY66" s="30"/>
      <c r="DZ66" s="30"/>
      <c r="EA66" s="30"/>
      <c r="EB66" s="30"/>
      <c r="EC66" s="30"/>
      <c r="ED66" s="30"/>
      <c r="EE66" s="30"/>
      <c r="EF66" s="30"/>
      <c r="EG66" s="30"/>
      <c r="EH66" s="30"/>
      <c r="EI66" s="30"/>
      <c r="EJ66" s="30"/>
      <c r="EK66" s="30"/>
      <c r="EL66" s="30"/>
      <c r="EM66" s="30"/>
      <c r="EN66" s="30"/>
      <c r="EO66" s="30"/>
      <c r="EP66" s="30"/>
      <c r="EQ66" s="30"/>
      <c r="ER66" s="30"/>
      <c r="ES66" s="30"/>
      <c r="ET66" s="30"/>
      <c r="EU66" s="30"/>
      <c r="EV66" s="30"/>
      <c r="EW66" s="30"/>
      <c r="EX66" s="30"/>
      <c r="EY66" s="30"/>
      <c r="EZ66" s="30"/>
      <c r="FA66" s="30"/>
      <c r="FB66" s="30"/>
      <c r="FC66" s="30"/>
      <c r="FD66" s="30"/>
      <c r="FE66" s="30"/>
      <c r="FF66" s="30"/>
      <c r="FG66" s="30"/>
      <c r="FH66" s="30"/>
      <c r="FI66" s="30"/>
      <c r="FJ66" s="30"/>
      <c r="FK66" s="30"/>
      <c r="FL66" s="30"/>
      <c r="FM66" s="30"/>
      <c r="FN66" s="30"/>
      <c r="FO66" s="30"/>
      <c r="FP66" s="30"/>
      <c r="FQ66" s="30"/>
      <c r="FR66" s="30"/>
      <c r="FS66" s="30"/>
      <c r="FT66" s="30"/>
      <c r="FU66" s="30"/>
      <c r="FV66" s="30"/>
      <c r="FW66" s="30"/>
      <c r="FX66" s="30"/>
      <c r="FY66" s="30"/>
      <c r="FZ66" s="30"/>
      <c r="GA66" s="30"/>
      <c r="GB66" s="30"/>
      <c r="GC66" s="30"/>
      <c r="GD66" s="30"/>
      <c r="GE66" s="30"/>
      <c r="GF66" s="30"/>
      <c r="GG66" s="30"/>
      <c r="GH66" s="30"/>
      <c r="GI66" s="30"/>
      <c r="GJ66" s="30"/>
      <c r="GK66" s="30"/>
      <c r="GL66" s="30"/>
      <c r="GM66" s="30"/>
      <c r="GN66" s="30"/>
      <c r="GO66" s="30"/>
      <c r="GP66" s="30"/>
      <c r="GQ66" s="30"/>
      <c r="GR66" s="30"/>
      <c r="GS66" s="30"/>
      <c r="GT66" s="30"/>
      <c r="GU66" s="30"/>
      <c r="GV66" s="30"/>
      <c r="GW66" s="30"/>
      <c r="GX66" s="30"/>
      <c r="GY66" s="30"/>
      <c r="GZ66" s="30"/>
      <c r="HA66" s="30"/>
      <c r="HB66" s="30"/>
      <c r="HC66" s="30"/>
      <c r="HD66" s="30"/>
      <c r="HE66" s="30"/>
      <c r="HF66" s="30"/>
      <c r="HG66" s="30"/>
      <c r="HH66" s="30"/>
      <c r="HI66" s="30"/>
      <c r="HJ66" s="30"/>
      <c r="HK66" s="30"/>
      <c r="HL66" s="30"/>
      <c r="HM66" s="30"/>
      <c r="HN66" s="30"/>
      <c r="HO66" s="30"/>
      <c r="HP66" s="30"/>
      <c r="HQ66" s="30"/>
      <c r="HR66" s="31"/>
    </row>
    <row r="67" spans="1:226" x14ac:dyDescent="0.25">
      <c r="A67" s="32">
        <f t="shared" si="52"/>
        <v>63</v>
      </c>
      <c r="B67" s="517"/>
      <c r="C67" s="517"/>
      <c r="D67" s="517"/>
      <c r="E67" s="517"/>
      <c r="F67" s="517"/>
      <c r="G67" s="26"/>
      <c r="H67" s="26"/>
      <c r="I67" s="27" t="str">
        <f t="shared" si="63"/>
        <v/>
      </c>
      <c r="J67" s="33" t="str">
        <f t="shared" si="64"/>
        <v/>
      </c>
      <c r="K67" s="447" t="str">
        <f>進捗管理票PSPT_管理項目名_3</f>
        <v>①ＣＶ</v>
      </c>
      <c r="L67" s="29"/>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0"/>
      <c r="BJ67" s="30"/>
      <c r="BK67" s="30"/>
      <c r="BL67" s="30"/>
      <c r="BM67" s="30"/>
      <c r="BN67" s="30"/>
      <c r="BO67" s="30"/>
      <c r="BP67" s="30"/>
      <c r="BQ67" s="30"/>
      <c r="BR67" s="30"/>
      <c r="BS67" s="30"/>
      <c r="BT67" s="30"/>
      <c r="BU67" s="30"/>
      <c r="BV67" s="30"/>
      <c r="BW67" s="30"/>
      <c r="BX67" s="30"/>
      <c r="BY67" s="30"/>
      <c r="BZ67" s="30"/>
      <c r="CA67" s="30"/>
      <c r="CB67" s="30"/>
      <c r="CC67" s="30"/>
      <c r="CD67" s="30"/>
      <c r="CE67" s="30"/>
      <c r="CF67" s="30"/>
      <c r="CG67" s="30"/>
      <c r="CH67" s="30"/>
      <c r="CI67" s="30"/>
      <c r="CJ67" s="30"/>
      <c r="CK67" s="30"/>
      <c r="CL67" s="30"/>
      <c r="CM67" s="30"/>
      <c r="CN67" s="30"/>
      <c r="CO67" s="30"/>
      <c r="CP67" s="30"/>
      <c r="CQ67" s="30"/>
      <c r="CR67" s="30"/>
      <c r="CS67" s="30"/>
      <c r="CT67" s="30"/>
      <c r="CU67" s="30"/>
      <c r="CV67" s="30"/>
      <c r="CW67" s="30"/>
      <c r="CX67" s="30"/>
      <c r="CY67" s="30"/>
      <c r="CZ67" s="30"/>
      <c r="DA67" s="30"/>
      <c r="DB67" s="30"/>
      <c r="DC67" s="30"/>
      <c r="DD67" s="30"/>
      <c r="DE67" s="30"/>
      <c r="DF67" s="30"/>
      <c r="DG67" s="30"/>
      <c r="DH67" s="30"/>
      <c r="DI67" s="30"/>
      <c r="DJ67" s="30"/>
      <c r="DK67" s="30"/>
      <c r="DL67" s="30"/>
      <c r="DM67" s="30"/>
      <c r="DN67" s="30"/>
      <c r="DO67" s="30"/>
      <c r="DP67" s="30"/>
      <c r="DQ67" s="30"/>
      <c r="DR67" s="30"/>
      <c r="DS67" s="30"/>
      <c r="DT67" s="30"/>
      <c r="DU67" s="30"/>
      <c r="DV67" s="30"/>
      <c r="DW67" s="30"/>
      <c r="DX67" s="30"/>
      <c r="DY67" s="30"/>
      <c r="DZ67" s="30"/>
      <c r="EA67" s="30"/>
      <c r="EB67" s="30"/>
      <c r="EC67" s="30"/>
      <c r="ED67" s="30"/>
      <c r="EE67" s="30"/>
      <c r="EF67" s="30"/>
      <c r="EG67" s="30"/>
      <c r="EH67" s="30"/>
      <c r="EI67" s="30"/>
      <c r="EJ67" s="30"/>
      <c r="EK67" s="30"/>
      <c r="EL67" s="30"/>
      <c r="EM67" s="30"/>
      <c r="EN67" s="30"/>
      <c r="EO67" s="30"/>
      <c r="EP67" s="30"/>
      <c r="EQ67" s="30"/>
      <c r="ER67" s="30"/>
      <c r="ES67" s="30"/>
      <c r="ET67" s="30"/>
      <c r="EU67" s="30"/>
      <c r="EV67" s="30"/>
      <c r="EW67" s="30"/>
      <c r="EX67" s="30"/>
      <c r="EY67" s="30"/>
      <c r="EZ67" s="30"/>
      <c r="FA67" s="30"/>
      <c r="FB67" s="30"/>
      <c r="FC67" s="30"/>
      <c r="FD67" s="30"/>
      <c r="FE67" s="30"/>
      <c r="FF67" s="30"/>
      <c r="FG67" s="30"/>
      <c r="FH67" s="30"/>
      <c r="FI67" s="30"/>
      <c r="FJ67" s="30"/>
      <c r="FK67" s="30"/>
      <c r="FL67" s="30"/>
      <c r="FM67" s="30"/>
      <c r="FN67" s="30"/>
      <c r="FO67" s="30"/>
      <c r="FP67" s="30"/>
      <c r="FQ67" s="30"/>
      <c r="FR67" s="30"/>
      <c r="FS67" s="30"/>
      <c r="FT67" s="30"/>
      <c r="FU67" s="30"/>
      <c r="FV67" s="30"/>
      <c r="FW67" s="30"/>
      <c r="FX67" s="30"/>
      <c r="FY67" s="30"/>
      <c r="FZ67" s="30"/>
      <c r="GA67" s="30"/>
      <c r="GB67" s="30"/>
      <c r="GC67" s="30"/>
      <c r="GD67" s="30"/>
      <c r="GE67" s="30"/>
      <c r="GF67" s="30"/>
      <c r="GG67" s="30"/>
      <c r="GH67" s="30"/>
      <c r="GI67" s="30"/>
      <c r="GJ67" s="30"/>
      <c r="GK67" s="30"/>
      <c r="GL67" s="30"/>
      <c r="GM67" s="30"/>
      <c r="GN67" s="30"/>
      <c r="GO67" s="30"/>
      <c r="GP67" s="30"/>
      <c r="GQ67" s="30"/>
      <c r="GR67" s="30"/>
      <c r="GS67" s="30"/>
      <c r="GT67" s="30"/>
      <c r="GU67" s="30"/>
      <c r="GV67" s="30"/>
      <c r="GW67" s="30"/>
      <c r="GX67" s="30"/>
      <c r="GY67" s="30"/>
      <c r="GZ67" s="30"/>
      <c r="HA67" s="30"/>
      <c r="HB67" s="30"/>
      <c r="HC67" s="30"/>
      <c r="HD67" s="30"/>
      <c r="HE67" s="30"/>
      <c r="HF67" s="30"/>
      <c r="HG67" s="30"/>
      <c r="HH67" s="30"/>
      <c r="HI67" s="30"/>
      <c r="HJ67" s="30"/>
      <c r="HK67" s="30"/>
      <c r="HL67" s="30"/>
      <c r="HM67" s="30"/>
      <c r="HN67" s="30"/>
      <c r="HO67" s="30"/>
      <c r="HP67" s="30"/>
      <c r="HQ67" s="30"/>
      <c r="HR67" s="31"/>
    </row>
    <row r="68" spans="1:226" x14ac:dyDescent="0.25">
      <c r="A68" s="34">
        <f t="shared" si="52"/>
        <v>64</v>
      </c>
      <c r="B68" s="517"/>
      <c r="C68" s="517"/>
      <c r="D68" s="517"/>
      <c r="E68" s="517"/>
      <c r="F68" s="517"/>
      <c r="G68" s="35"/>
      <c r="H68" s="35"/>
      <c r="I68" s="36" t="str">
        <f t="shared" si="63"/>
        <v/>
      </c>
      <c r="J68" s="28" t="str">
        <f t="shared" si="64"/>
        <v/>
      </c>
      <c r="K68" s="448" t="str">
        <f>進捗管理票PSPT_管理項目名_4</f>
        <v>②ＣＶＴ</v>
      </c>
      <c r="L68" s="37"/>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c r="AS68" s="38"/>
      <c r="AT68" s="38"/>
      <c r="AU68" s="38"/>
      <c r="AV68" s="38"/>
      <c r="AW68" s="38"/>
      <c r="AX68" s="38"/>
      <c r="AY68" s="38"/>
      <c r="AZ68" s="38"/>
      <c r="BA68" s="38"/>
      <c r="BB68" s="38"/>
      <c r="BC68" s="38"/>
      <c r="BD68" s="38"/>
      <c r="BE68" s="38"/>
      <c r="BF68" s="38"/>
      <c r="BG68" s="38"/>
      <c r="BH68" s="38"/>
      <c r="BI68" s="38"/>
      <c r="BJ68" s="38"/>
      <c r="BK68" s="38"/>
      <c r="BL68" s="38"/>
      <c r="BM68" s="38"/>
      <c r="BN68" s="38"/>
      <c r="BO68" s="38"/>
      <c r="BP68" s="38"/>
      <c r="BQ68" s="38"/>
      <c r="BR68" s="38"/>
      <c r="BS68" s="38"/>
      <c r="BT68" s="38"/>
      <c r="BU68" s="38"/>
      <c r="BV68" s="38"/>
      <c r="BW68" s="38"/>
      <c r="BX68" s="38"/>
      <c r="BY68" s="38"/>
      <c r="BZ68" s="38"/>
      <c r="CA68" s="38"/>
      <c r="CB68" s="38"/>
      <c r="CC68" s="38"/>
      <c r="CD68" s="38"/>
      <c r="CE68" s="38"/>
      <c r="CF68" s="38"/>
      <c r="CG68" s="38"/>
      <c r="CH68" s="38"/>
      <c r="CI68" s="38"/>
      <c r="CJ68" s="38"/>
      <c r="CK68" s="38"/>
      <c r="CL68" s="38"/>
      <c r="CM68" s="38"/>
      <c r="CN68" s="38"/>
      <c r="CO68" s="38"/>
      <c r="CP68" s="38"/>
      <c r="CQ68" s="38"/>
      <c r="CR68" s="38"/>
      <c r="CS68" s="38"/>
      <c r="CT68" s="38"/>
      <c r="CU68" s="38"/>
      <c r="CV68" s="38"/>
      <c r="CW68" s="38"/>
      <c r="CX68" s="38"/>
      <c r="CY68" s="38"/>
      <c r="CZ68" s="38"/>
      <c r="DA68" s="38"/>
      <c r="DB68" s="38"/>
      <c r="DC68" s="38"/>
      <c r="DD68" s="38"/>
      <c r="DE68" s="38"/>
      <c r="DF68" s="38"/>
      <c r="DG68" s="38"/>
      <c r="DH68" s="38"/>
      <c r="DI68" s="38"/>
      <c r="DJ68" s="38"/>
      <c r="DK68" s="38"/>
      <c r="DL68" s="38"/>
      <c r="DM68" s="38"/>
      <c r="DN68" s="38"/>
      <c r="DO68" s="38"/>
      <c r="DP68" s="38"/>
      <c r="DQ68" s="38"/>
      <c r="DR68" s="38"/>
      <c r="DS68" s="38"/>
      <c r="DT68" s="38"/>
      <c r="DU68" s="38"/>
      <c r="DV68" s="38"/>
      <c r="DW68" s="38"/>
      <c r="DX68" s="38"/>
      <c r="DY68" s="38"/>
      <c r="DZ68" s="38"/>
      <c r="EA68" s="38"/>
      <c r="EB68" s="38"/>
      <c r="EC68" s="38"/>
      <c r="ED68" s="38"/>
      <c r="EE68" s="38"/>
      <c r="EF68" s="38"/>
      <c r="EG68" s="38"/>
      <c r="EH68" s="38"/>
      <c r="EI68" s="38"/>
      <c r="EJ68" s="38"/>
      <c r="EK68" s="38"/>
      <c r="EL68" s="38"/>
      <c r="EM68" s="38"/>
      <c r="EN68" s="38"/>
      <c r="EO68" s="38"/>
      <c r="EP68" s="38"/>
      <c r="EQ68" s="38"/>
      <c r="ER68" s="38"/>
      <c r="ES68" s="38"/>
      <c r="ET68" s="38"/>
      <c r="EU68" s="38"/>
      <c r="EV68" s="38"/>
      <c r="EW68" s="38"/>
      <c r="EX68" s="38"/>
      <c r="EY68" s="38"/>
      <c r="EZ68" s="38"/>
      <c r="FA68" s="38"/>
      <c r="FB68" s="38"/>
      <c r="FC68" s="38"/>
      <c r="FD68" s="38"/>
      <c r="FE68" s="38"/>
      <c r="FF68" s="38"/>
      <c r="FG68" s="38"/>
      <c r="FH68" s="38"/>
      <c r="FI68" s="38"/>
      <c r="FJ68" s="38"/>
      <c r="FK68" s="38"/>
      <c r="FL68" s="38"/>
      <c r="FM68" s="38"/>
      <c r="FN68" s="38"/>
      <c r="FO68" s="38"/>
      <c r="FP68" s="38"/>
      <c r="FQ68" s="38"/>
      <c r="FR68" s="38"/>
      <c r="FS68" s="38"/>
      <c r="FT68" s="38"/>
      <c r="FU68" s="38"/>
      <c r="FV68" s="38"/>
      <c r="FW68" s="38"/>
      <c r="FX68" s="38"/>
      <c r="FY68" s="38"/>
      <c r="FZ68" s="38"/>
      <c r="GA68" s="38"/>
      <c r="GB68" s="38"/>
      <c r="GC68" s="38"/>
      <c r="GD68" s="38"/>
      <c r="GE68" s="38"/>
      <c r="GF68" s="38"/>
      <c r="GG68" s="38"/>
      <c r="GH68" s="38"/>
      <c r="GI68" s="38"/>
      <c r="GJ68" s="38"/>
      <c r="GK68" s="38"/>
      <c r="GL68" s="38"/>
      <c r="GM68" s="38"/>
      <c r="GN68" s="38"/>
      <c r="GO68" s="38"/>
      <c r="GP68" s="38"/>
      <c r="GQ68" s="38"/>
      <c r="GR68" s="38"/>
      <c r="GS68" s="38"/>
      <c r="GT68" s="38"/>
      <c r="GU68" s="38"/>
      <c r="GV68" s="38"/>
      <c r="GW68" s="38"/>
      <c r="GX68" s="38"/>
      <c r="GY68" s="38"/>
      <c r="GZ68" s="38"/>
      <c r="HA68" s="38"/>
      <c r="HB68" s="38"/>
      <c r="HC68" s="38"/>
      <c r="HD68" s="38"/>
      <c r="HE68" s="38"/>
      <c r="HF68" s="38"/>
      <c r="HG68" s="38"/>
      <c r="HH68" s="38"/>
      <c r="HI68" s="38"/>
      <c r="HJ68" s="38"/>
      <c r="HK68" s="38"/>
      <c r="HL68" s="38"/>
      <c r="HM68" s="38"/>
      <c r="HN68" s="38"/>
      <c r="HO68" s="38"/>
      <c r="HP68" s="38"/>
      <c r="HQ68" s="38"/>
      <c r="HR68" s="39"/>
    </row>
    <row r="69" spans="1:226" s="315" customFormat="1" x14ac:dyDescent="0.25">
      <c r="A69" s="34">
        <f t="shared" si="52"/>
        <v>65</v>
      </c>
      <c r="B69" s="517"/>
      <c r="C69" s="517"/>
      <c r="D69" s="517"/>
      <c r="E69" s="517"/>
      <c r="F69" s="517"/>
      <c r="G69" s="35"/>
      <c r="H69" s="391"/>
      <c r="I69" s="36" t="str">
        <f>IF(J69&lt;&gt;"",(J69-COUNTIF(L69:HR69,"□")+1),"")</f>
        <v/>
      </c>
      <c r="J69" s="28" t="str">
        <f>IF(ISERROR(LOOKUP("□",L69:HR69,L$3:HR$3))=FALSE,LOOKUP("□",L69:HR69,L$3:HR$3),"")</f>
        <v/>
      </c>
      <c r="K69" s="448" t="str">
        <f>進捗管理票PSPT_管理項目名_5</f>
        <v>③受入</v>
      </c>
      <c r="L69" s="37"/>
      <c r="M69" s="38"/>
      <c r="N69" s="38"/>
      <c r="O69" s="38"/>
      <c r="P69" s="38"/>
      <c r="Q69" s="38"/>
      <c r="R69" s="38"/>
      <c r="S69" s="38"/>
      <c r="T69" s="38"/>
      <c r="U69" s="38"/>
      <c r="V69" s="38"/>
      <c r="W69" s="38"/>
      <c r="X69" s="30"/>
      <c r="Y69" s="38"/>
      <c r="Z69" s="38"/>
      <c r="AA69" s="38"/>
      <c r="AB69" s="38"/>
      <c r="AC69" s="38"/>
      <c r="AD69" s="38"/>
      <c r="AE69" s="38"/>
      <c r="AF69" s="38"/>
      <c r="AG69" s="38"/>
      <c r="AH69" s="38"/>
      <c r="AI69" s="38"/>
      <c r="AJ69" s="38"/>
      <c r="AK69" s="38"/>
      <c r="AL69" s="38"/>
      <c r="AM69" s="38"/>
      <c r="AN69" s="38"/>
      <c r="AO69" s="38"/>
      <c r="AP69" s="38"/>
      <c r="AQ69" s="38"/>
      <c r="AR69" s="38"/>
      <c r="AS69" s="38"/>
      <c r="AT69" s="38"/>
      <c r="AU69" s="38"/>
      <c r="AV69" s="38"/>
      <c r="AW69" s="38"/>
      <c r="AX69" s="38"/>
      <c r="AY69" s="38"/>
      <c r="AZ69" s="38"/>
      <c r="BA69" s="38"/>
      <c r="BB69" s="38"/>
      <c r="BC69" s="38"/>
      <c r="BD69" s="38"/>
      <c r="BE69" s="38"/>
      <c r="BF69" s="38"/>
      <c r="BG69" s="38"/>
      <c r="BH69" s="38"/>
      <c r="BI69" s="38"/>
      <c r="BJ69" s="38"/>
      <c r="BK69" s="38"/>
      <c r="BL69" s="38"/>
      <c r="BM69" s="38"/>
      <c r="BN69" s="38"/>
      <c r="BO69" s="38"/>
      <c r="BP69" s="38"/>
      <c r="BQ69" s="38"/>
      <c r="BR69" s="38"/>
      <c r="BS69" s="38"/>
      <c r="BT69" s="38"/>
      <c r="BU69" s="38"/>
      <c r="BV69" s="38"/>
      <c r="BW69" s="38"/>
      <c r="BX69" s="38"/>
      <c r="BY69" s="38"/>
      <c r="BZ69" s="38"/>
      <c r="CA69" s="38"/>
      <c r="CB69" s="38"/>
      <c r="CC69" s="38"/>
      <c r="CD69" s="38"/>
      <c r="CE69" s="38"/>
      <c r="CF69" s="38"/>
      <c r="CG69" s="38"/>
      <c r="CH69" s="38"/>
      <c r="CI69" s="38"/>
      <c r="CJ69" s="38"/>
      <c r="CK69" s="38"/>
      <c r="CL69" s="38"/>
      <c r="CM69" s="38"/>
      <c r="CN69" s="38"/>
      <c r="CO69" s="38"/>
      <c r="CP69" s="38"/>
      <c r="CQ69" s="38"/>
      <c r="CR69" s="38"/>
      <c r="CS69" s="38"/>
      <c r="CT69" s="38"/>
      <c r="CU69" s="38"/>
      <c r="CV69" s="38"/>
      <c r="CW69" s="38"/>
      <c r="CX69" s="38"/>
      <c r="CY69" s="38"/>
      <c r="CZ69" s="38"/>
      <c r="DA69" s="38"/>
      <c r="DB69" s="38"/>
      <c r="DC69" s="38"/>
      <c r="DD69" s="38"/>
      <c r="DE69" s="38"/>
      <c r="DF69" s="38"/>
      <c r="DG69" s="38"/>
      <c r="DH69" s="38"/>
      <c r="DI69" s="38"/>
      <c r="DJ69" s="38"/>
      <c r="DK69" s="38"/>
      <c r="DL69" s="38"/>
      <c r="DM69" s="38"/>
      <c r="DN69" s="38"/>
      <c r="DO69" s="38"/>
      <c r="DP69" s="38"/>
      <c r="DQ69" s="38"/>
      <c r="DR69" s="38"/>
      <c r="DS69" s="38"/>
      <c r="DT69" s="38"/>
      <c r="DU69" s="38"/>
      <c r="DV69" s="38"/>
      <c r="DW69" s="38"/>
      <c r="DX69" s="38"/>
      <c r="DY69" s="38"/>
      <c r="DZ69" s="38"/>
      <c r="EA69" s="38"/>
      <c r="EB69" s="38"/>
      <c r="EC69" s="38"/>
      <c r="ED69" s="38"/>
      <c r="EE69" s="38"/>
      <c r="EF69" s="38"/>
      <c r="EG69" s="38"/>
      <c r="EH69" s="38"/>
      <c r="EI69" s="38"/>
      <c r="EJ69" s="38"/>
      <c r="EK69" s="38"/>
      <c r="EL69" s="38"/>
      <c r="EM69" s="38"/>
      <c r="EN69" s="38"/>
      <c r="EO69" s="38"/>
      <c r="EP69" s="38"/>
      <c r="EQ69" s="38"/>
      <c r="ER69" s="38"/>
      <c r="ES69" s="38"/>
      <c r="ET69" s="38"/>
      <c r="EU69" s="38"/>
      <c r="EV69" s="38"/>
      <c r="EW69" s="38"/>
      <c r="EX69" s="38"/>
      <c r="EY69" s="38"/>
      <c r="EZ69" s="38"/>
      <c r="FA69" s="38"/>
      <c r="FB69" s="38"/>
      <c r="FC69" s="38"/>
      <c r="FD69" s="38"/>
      <c r="FE69" s="38"/>
      <c r="FF69" s="38"/>
      <c r="FG69" s="38"/>
      <c r="FH69" s="38"/>
      <c r="FI69" s="38"/>
      <c r="FJ69" s="38"/>
      <c r="FK69" s="38"/>
      <c r="FL69" s="38"/>
      <c r="FM69" s="38"/>
      <c r="FN69" s="38"/>
      <c r="FO69" s="38"/>
      <c r="FP69" s="38"/>
      <c r="FQ69" s="38"/>
      <c r="FR69" s="38"/>
      <c r="FS69" s="38"/>
      <c r="FT69" s="38"/>
      <c r="FU69" s="38"/>
      <c r="FV69" s="38"/>
      <c r="FW69" s="38"/>
      <c r="FX69" s="38"/>
      <c r="FY69" s="38"/>
      <c r="FZ69" s="38"/>
      <c r="GA69" s="38"/>
      <c r="GB69" s="38"/>
      <c r="GC69" s="38"/>
      <c r="GD69" s="38"/>
      <c r="GE69" s="38"/>
      <c r="GF69" s="38"/>
      <c r="GG69" s="38"/>
      <c r="GH69" s="38"/>
      <c r="GI69" s="38"/>
      <c r="GJ69" s="38"/>
      <c r="GK69" s="38"/>
      <c r="GL69" s="38"/>
      <c r="GM69" s="38"/>
      <c r="GN69" s="38"/>
      <c r="GO69" s="38"/>
      <c r="GP69" s="38"/>
      <c r="GQ69" s="38"/>
      <c r="GR69" s="38"/>
      <c r="GS69" s="38"/>
      <c r="GT69" s="38"/>
      <c r="GU69" s="38"/>
      <c r="GV69" s="38"/>
      <c r="GW69" s="38"/>
      <c r="GX69" s="38"/>
      <c r="GY69" s="38"/>
      <c r="GZ69" s="38"/>
      <c r="HA69" s="38"/>
      <c r="HB69" s="38"/>
      <c r="HC69" s="38"/>
      <c r="HD69" s="38"/>
      <c r="HE69" s="38"/>
      <c r="HF69" s="38"/>
      <c r="HG69" s="38"/>
      <c r="HH69" s="38"/>
      <c r="HI69" s="38"/>
      <c r="HJ69" s="38"/>
      <c r="HK69" s="38"/>
      <c r="HL69" s="38"/>
      <c r="HM69" s="38"/>
      <c r="HN69" s="38"/>
      <c r="HO69" s="38"/>
      <c r="HP69" s="38"/>
      <c r="HQ69" s="38"/>
      <c r="HR69" s="39"/>
    </row>
    <row r="70" spans="1:226" x14ac:dyDescent="0.25">
      <c r="A70" s="25">
        <f t="shared" si="52"/>
        <v>66</v>
      </c>
      <c r="B70" s="516"/>
      <c r="C70" s="516"/>
      <c r="D70" s="516"/>
      <c r="E70" s="516"/>
      <c r="F70" s="516"/>
      <c r="G70" s="40"/>
      <c r="H70" s="40"/>
      <c r="I70" s="41" t="str">
        <f t="shared" ref="I70:I78" si="65">IF(J70&lt;&gt;"",(J70-COUNTIF(L70:HR70,"□")+1),"")</f>
        <v/>
      </c>
      <c r="J70" s="42" t="str">
        <f t="shared" ref="J70:J78" si="66">IF(ISERROR(LOOKUP("□",L70:HR70,L$3:HR$3))=FALSE,LOOKUP("□",L70:HR70,L$3:HR$3),"")</f>
        <v/>
      </c>
      <c r="K70" s="445">
        <f>進捗管理票PSPT_管理項目名_1</f>
        <v>0</v>
      </c>
      <c r="L70" s="43"/>
      <c r="M70" s="44"/>
      <c r="N70" s="44"/>
      <c r="O70" s="44"/>
      <c r="P70" s="44"/>
      <c r="Q70" s="44"/>
      <c r="R70" s="44"/>
      <c r="S70" s="44"/>
      <c r="T70" s="44"/>
      <c r="U70" s="44"/>
      <c r="V70" s="44"/>
      <c r="W70" s="44"/>
      <c r="X70" s="44"/>
      <c r="Y70" s="45"/>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c r="CI70" s="44"/>
      <c r="CJ70" s="44"/>
      <c r="CK70" s="44"/>
      <c r="CL70" s="44"/>
      <c r="CM70" s="44"/>
      <c r="CN70" s="44"/>
      <c r="CO70" s="44"/>
      <c r="CP70" s="4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c r="EB70" s="44"/>
      <c r="EC70" s="44"/>
      <c r="ED70" s="44"/>
      <c r="EE70" s="44"/>
      <c r="EF70" s="44"/>
      <c r="EG70" s="44"/>
      <c r="EH70" s="44"/>
      <c r="EI70" s="44"/>
      <c r="EJ70" s="44"/>
      <c r="EK70" s="44"/>
      <c r="EL70" s="44"/>
      <c r="EM70" s="44"/>
      <c r="EN70" s="44"/>
      <c r="EO70" s="44"/>
      <c r="EP70" s="44"/>
      <c r="EQ70" s="44"/>
      <c r="ER70" s="44"/>
      <c r="ES70" s="44"/>
      <c r="ET70" s="44"/>
      <c r="EU70" s="44"/>
      <c r="EV70" s="44"/>
      <c r="EW70" s="44"/>
      <c r="EX70" s="44"/>
      <c r="EY70" s="44"/>
      <c r="EZ70" s="44"/>
      <c r="FA70" s="44"/>
      <c r="FB70" s="44"/>
      <c r="FC70" s="44"/>
      <c r="FD70" s="44"/>
      <c r="FE70" s="44"/>
      <c r="FF70" s="44"/>
      <c r="FG70" s="44"/>
      <c r="FH70" s="44"/>
      <c r="FI70" s="44"/>
      <c r="FJ70" s="44"/>
      <c r="FK70" s="44"/>
      <c r="FL70" s="44"/>
      <c r="FM70" s="44"/>
      <c r="FN70" s="44"/>
      <c r="FO70" s="44"/>
      <c r="FP70" s="44"/>
      <c r="FQ70" s="44"/>
      <c r="FR70" s="44"/>
      <c r="FS70" s="44"/>
      <c r="FT70" s="44"/>
      <c r="FU70" s="44"/>
      <c r="FV70" s="44"/>
      <c r="FW70" s="44"/>
      <c r="FX70" s="44"/>
      <c r="FY70" s="44"/>
      <c r="FZ70" s="44"/>
      <c r="GA70" s="44"/>
      <c r="GB70" s="44"/>
      <c r="GC70" s="44"/>
      <c r="GD70" s="44"/>
      <c r="GE70" s="44"/>
      <c r="GF70" s="44"/>
      <c r="GG70" s="44"/>
      <c r="GH70" s="44"/>
      <c r="GI70" s="44"/>
      <c r="GJ70" s="44"/>
      <c r="GK70" s="44"/>
      <c r="GL70" s="44"/>
      <c r="GM70" s="44"/>
      <c r="GN70" s="44"/>
      <c r="GO70" s="44"/>
      <c r="GP70" s="44"/>
      <c r="GQ70" s="44"/>
      <c r="GR70" s="44"/>
      <c r="GS70" s="44"/>
      <c r="GT70" s="44"/>
      <c r="GU70" s="44"/>
      <c r="GV70" s="44"/>
      <c r="GW70" s="44"/>
      <c r="GX70" s="44"/>
      <c r="GY70" s="44"/>
      <c r="GZ70" s="44"/>
      <c r="HA70" s="44"/>
      <c r="HB70" s="44"/>
      <c r="HC70" s="44"/>
      <c r="HD70" s="44"/>
      <c r="HE70" s="44"/>
      <c r="HF70" s="44"/>
      <c r="HG70" s="44"/>
      <c r="HH70" s="44"/>
      <c r="HI70" s="44"/>
      <c r="HJ70" s="44"/>
      <c r="HK70" s="44"/>
      <c r="HL70" s="44"/>
      <c r="HM70" s="44"/>
      <c r="HN70" s="44"/>
      <c r="HO70" s="44"/>
      <c r="HP70" s="44"/>
      <c r="HQ70" s="44"/>
      <c r="HR70" s="46"/>
    </row>
    <row r="71" spans="1:226" x14ac:dyDescent="0.25">
      <c r="A71" s="32">
        <f t="shared" si="52"/>
        <v>67</v>
      </c>
      <c r="B71" s="517"/>
      <c r="C71" s="517"/>
      <c r="D71" s="517"/>
      <c r="E71" s="517"/>
      <c r="F71" s="517"/>
      <c r="G71" s="26"/>
      <c r="H71" s="26"/>
      <c r="I71" s="27" t="str">
        <f t="shared" si="65"/>
        <v/>
      </c>
      <c r="J71" s="33" t="str">
        <f t="shared" si="66"/>
        <v/>
      </c>
      <c r="K71" s="446">
        <f>進捗管理票PSPT_管理項目名_2</f>
        <v>0</v>
      </c>
      <c r="L71" s="29"/>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0"/>
      <c r="BJ71" s="30"/>
      <c r="BK71" s="30"/>
      <c r="BL71" s="30"/>
      <c r="BM71" s="30"/>
      <c r="BN71" s="30"/>
      <c r="BO71" s="30"/>
      <c r="BP71" s="30"/>
      <c r="BQ71" s="30"/>
      <c r="BR71" s="30"/>
      <c r="BS71" s="30"/>
      <c r="BT71" s="30"/>
      <c r="BU71" s="30"/>
      <c r="BV71" s="30"/>
      <c r="BW71" s="30"/>
      <c r="BX71" s="30"/>
      <c r="BY71" s="30"/>
      <c r="BZ71" s="30"/>
      <c r="CA71" s="30"/>
      <c r="CB71" s="30"/>
      <c r="CC71" s="30"/>
      <c r="CD71" s="30"/>
      <c r="CE71" s="30"/>
      <c r="CF71" s="30"/>
      <c r="CG71" s="30"/>
      <c r="CH71" s="30"/>
      <c r="CI71" s="30"/>
      <c r="CJ71" s="30"/>
      <c r="CK71" s="30"/>
      <c r="CL71" s="30"/>
      <c r="CM71" s="30"/>
      <c r="CN71" s="30"/>
      <c r="CO71" s="30"/>
      <c r="CP71" s="30"/>
      <c r="CQ71" s="30"/>
      <c r="CR71" s="30"/>
      <c r="CS71" s="30"/>
      <c r="CT71" s="30"/>
      <c r="CU71" s="30"/>
      <c r="CV71" s="30"/>
      <c r="CW71" s="30"/>
      <c r="CX71" s="30"/>
      <c r="CY71" s="30"/>
      <c r="CZ71" s="30"/>
      <c r="DA71" s="30"/>
      <c r="DB71" s="30"/>
      <c r="DC71" s="30"/>
      <c r="DD71" s="30"/>
      <c r="DE71" s="30"/>
      <c r="DF71" s="30"/>
      <c r="DG71" s="30"/>
      <c r="DH71" s="30"/>
      <c r="DI71" s="30"/>
      <c r="DJ71" s="30"/>
      <c r="DK71" s="30"/>
      <c r="DL71" s="30"/>
      <c r="DM71" s="30"/>
      <c r="DN71" s="30"/>
      <c r="DO71" s="30"/>
      <c r="DP71" s="30"/>
      <c r="DQ71" s="30"/>
      <c r="DR71" s="30"/>
      <c r="DS71" s="30"/>
      <c r="DT71" s="30"/>
      <c r="DU71" s="30"/>
      <c r="DV71" s="30"/>
      <c r="DW71" s="30"/>
      <c r="DX71" s="30"/>
      <c r="DY71" s="30"/>
      <c r="DZ71" s="30"/>
      <c r="EA71" s="30"/>
      <c r="EB71" s="30"/>
      <c r="EC71" s="30"/>
      <c r="ED71" s="30"/>
      <c r="EE71" s="30"/>
      <c r="EF71" s="30"/>
      <c r="EG71" s="30"/>
      <c r="EH71" s="30"/>
      <c r="EI71" s="30"/>
      <c r="EJ71" s="30"/>
      <c r="EK71" s="30"/>
      <c r="EL71" s="30"/>
      <c r="EM71" s="30"/>
      <c r="EN71" s="30"/>
      <c r="EO71" s="30"/>
      <c r="EP71" s="30"/>
      <c r="EQ71" s="30"/>
      <c r="ER71" s="30"/>
      <c r="ES71" s="30"/>
      <c r="ET71" s="30"/>
      <c r="EU71" s="30"/>
      <c r="EV71" s="30"/>
      <c r="EW71" s="30"/>
      <c r="EX71" s="30"/>
      <c r="EY71" s="30"/>
      <c r="EZ71" s="30"/>
      <c r="FA71" s="30"/>
      <c r="FB71" s="30"/>
      <c r="FC71" s="30"/>
      <c r="FD71" s="30"/>
      <c r="FE71" s="30"/>
      <c r="FF71" s="30"/>
      <c r="FG71" s="30"/>
      <c r="FH71" s="30"/>
      <c r="FI71" s="30"/>
      <c r="FJ71" s="30"/>
      <c r="FK71" s="30"/>
      <c r="FL71" s="30"/>
      <c r="FM71" s="30"/>
      <c r="FN71" s="30"/>
      <c r="FO71" s="30"/>
      <c r="FP71" s="30"/>
      <c r="FQ71" s="30"/>
      <c r="FR71" s="30"/>
      <c r="FS71" s="30"/>
      <c r="FT71" s="30"/>
      <c r="FU71" s="30"/>
      <c r="FV71" s="30"/>
      <c r="FW71" s="30"/>
      <c r="FX71" s="30"/>
      <c r="FY71" s="30"/>
      <c r="FZ71" s="30"/>
      <c r="GA71" s="30"/>
      <c r="GB71" s="30"/>
      <c r="GC71" s="30"/>
      <c r="GD71" s="30"/>
      <c r="GE71" s="30"/>
      <c r="GF71" s="30"/>
      <c r="GG71" s="30"/>
      <c r="GH71" s="30"/>
      <c r="GI71" s="30"/>
      <c r="GJ71" s="30"/>
      <c r="GK71" s="30"/>
      <c r="GL71" s="30"/>
      <c r="GM71" s="30"/>
      <c r="GN71" s="30"/>
      <c r="GO71" s="30"/>
      <c r="GP71" s="30"/>
      <c r="GQ71" s="30"/>
      <c r="GR71" s="30"/>
      <c r="GS71" s="30"/>
      <c r="GT71" s="30"/>
      <c r="GU71" s="30"/>
      <c r="GV71" s="30"/>
      <c r="GW71" s="30"/>
      <c r="GX71" s="30"/>
      <c r="GY71" s="30"/>
      <c r="GZ71" s="30"/>
      <c r="HA71" s="30"/>
      <c r="HB71" s="30"/>
      <c r="HC71" s="30"/>
      <c r="HD71" s="30"/>
      <c r="HE71" s="30"/>
      <c r="HF71" s="30"/>
      <c r="HG71" s="30"/>
      <c r="HH71" s="30"/>
      <c r="HI71" s="30"/>
      <c r="HJ71" s="30"/>
      <c r="HK71" s="30"/>
      <c r="HL71" s="30"/>
      <c r="HM71" s="30"/>
      <c r="HN71" s="30"/>
      <c r="HO71" s="30"/>
      <c r="HP71" s="30"/>
      <c r="HQ71" s="30"/>
      <c r="HR71" s="31"/>
    </row>
    <row r="72" spans="1:226" x14ac:dyDescent="0.25">
      <c r="A72" s="32">
        <f t="shared" si="52"/>
        <v>68</v>
      </c>
      <c r="B72" s="517"/>
      <c r="C72" s="517"/>
      <c r="D72" s="517"/>
      <c r="E72" s="517"/>
      <c r="F72" s="517"/>
      <c r="G72" s="26"/>
      <c r="H72" s="26"/>
      <c r="I72" s="27" t="str">
        <f t="shared" si="65"/>
        <v/>
      </c>
      <c r="J72" s="33" t="str">
        <f t="shared" si="66"/>
        <v/>
      </c>
      <c r="K72" s="447" t="str">
        <f>進捗管理票PSPT_管理項目名_3</f>
        <v>①ＣＶ</v>
      </c>
      <c r="L72" s="29"/>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0"/>
      <c r="BJ72" s="30"/>
      <c r="BK72" s="30"/>
      <c r="BL72" s="30"/>
      <c r="BM72" s="30"/>
      <c r="BN72" s="30"/>
      <c r="BO72" s="30"/>
      <c r="BP72" s="30"/>
      <c r="BQ72" s="30"/>
      <c r="BR72" s="30"/>
      <c r="BS72" s="30"/>
      <c r="BT72" s="30"/>
      <c r="BU72" s="30"/>
      <c r="BV72" s="30"/>
      <c r="BW72" s="30"/>
      <c r="BX72" s="30"/>
      <c r="BY72" s="30"/>
      <c r="BZ72" s="30"/>
      <c r="CA72" s="30"/>
      <c r="CB72" s="30"/>
      <c r="CC72" s="30"/>
      <c r="CD72" s="30"/>
      <c r="CE72" s="30"/>
      <c r="CF72" s="30"/>
      <c r="CG72" s="30"/>
      <c r="CH72" s="30"/>
      <c r="CI72" s="30"/>
      <c r="CJ72" s="30"/>
      <c r="CK72" s="30"/>
      <c r="CL72" s="30"/>
      <c r="CM72" s="30"/>
      <c r="CN72" s="30"/>
      <c r="CO72" s="30"/>
      <c r="CP72" s="30"/>
      <c r="CQ72" s="30"/>
      <c r="CR72" s="30"/>
      <c r="CS72" s="30"/>
      <c r="CT72" s="30"/>
      <c r="CU72" s="30"/>
      <c r="CV72" s="30"/>
      <c r="CW72" s="30"/>
      <c r="CX72" s="30"/>
      <c r="CY72" s="30"/>
      <c r="CZ72" s="30"/>
      <c r="DA72" s="30"/>
      <c r="DB72" s="30"/>
      <c r="DC72" s="30"/>
      <c r="DD72" s="30"/>
      <c r="DE72" s="30"/>
      <c r="DF72" s="30"/>
      <c r="DG72" s="30"/>
      <c r="DH72" s="30"/>
      <c r="DI72" s="30"/>
      <c r="DJ72" s="30"/>
      <c r="DK72" s="30"/>
      <c r="DL72" s="30"/>
      <c r="DM72" s="30"/>
      <c r="DN72" s="30"/>
      <c r="DO72" s="30"/>
      <c r="DP72" s="30"/>
      <c r="DQ72" s="30"/>
      <c r="DR72" s="30"/>
      <c r="DS72" s="30"/>
      <c r="DT72" s="30"/>
      <c r="DU72" s="30"/>
      <c r="DV72" s="30"/>
      <c r="DW72" s="30"/>
      <c r="DX72" s="30"/>
      <c r="DY72" s="30"/>
      <c r="DZ72" s="30"/>
      <c r="EA72" s="30"/>
      <c r="EB72" s="30"/>
      <c r="EC72" s="30"/>
      <c r="ED72" s="30"/>
      <c r="EE72" s="30"/>
      <c r="EF72" s="30"/>
      <c r="EG72" s="30"/>
      <c r="EH72" s="30"/>
      <c r="EI72" s="30"/>
      <c r="EJ72" s="30"/>
      <c r="EK72" s="30"/>
      <c r="EL72" s="30"/>
      <c r="EM72" s="30"/>
      <c r="EN72" s="30"/>
      <c r="EO72" s="30"/>
      <c r="EP72" s="30"/>
      <c r="EQ72" s="30"/>
      <c r="ER72" s="30"/>
      <c r="ES72" s="30"/>
      <c r="ET72" s="30"/>
      <c r="EU72" s="30"/>
      <c r="EV72" s="30"/>
      <c r="EW72" s="30"/>
      <c r="EX72" s="30"/>
      <c r="EY72" s="30"/>
      <c r="EZ72" s="30"/>
      <c r="FA72" s="30"/>
      <c r="FB72" s="30"/>
      <c r="FC72" s="30"/>
      <c r="FD72" s="30"/>
      <c r="FE72" s="30"/>
      <c r="FF72" s="30"/>
      <c r="FG72" s="30"/>
      <c r="FH72" s="30"/>
      <c r="FI72" s="30"/>
      <c r="FJ72" s="30"/>
      <c r="FK72" s="30"/>
      <c r="FL72" s="30"/>
      <c r="FM72" s="30"/>
      <c r="FN72" s="30"/>
      <c r="FO72" s="30"/>
      <c r="FP72" s="30"/>
      <c r="FQ72" s="30"/>
      <c r="FR72" s="30"/>
      <c r="FS72" s="30"/>
      <c r="FT72" s="30"/>
      <c r="FU72" s="30"/>
      <c r="FV72" s="30"/>
      <c r="FW72" s="30"/>
      <c r="FX72" s="30"/>
      <c r="FY72" s="30"/>
      <c r="FZ72" s="30"/>
      <c r="GA72" s="30"/>
      <c r="GB72" s="30"/>
      <c r="GC72" s="30"/>
      <c r="GD72" s="30"/>
      <c r="GE72" s="30"/>
      <c r="GF72" s="30"/>
      <c r="GG72" s="30"/>
      <c r="GH72" s="30"/>
      <c r="GI72" s="30"/>
      <c r="GJ72" s="30"/>
      <c r="GK72" s="30"/>
      <c r="GL72" s="30"/>
      <c r="GM72" s="30"/>
      <c r="GN72" s="30"/>
      <c r="GO72" s="30"/>
      <c r="GP72" s="30"/>
      <c r="GQ72" s="30"/>
      <c r="GR72" s="30"/>
      <c r="GS72" s="30"/>
      <c r="GT72" s="30"/>
      <c r="GU72" s="30"/>
      <c r="GV72" s="30"/>
      <c r="GW72" s="30"/>
      <c r="GX72" s="30"/>
      <c r="GY72" s="30"/>
      <c r="GZ72" s="30"/>
      <c r="HA72" s="30"/>
      <c r="HB72" s="30"/>
      <c r="HC72" s="30"/>
      <c r="HD72" s="30"/>
      <c r="HE72" s="30"/>
      <c r="HF72" s="30"/>
      <c r="HG72" s="30"/>
      <c r="HH72" s="30"/>
      <c r="HI72" s="30"/>
      <c r="HJ72" s="30"/>
      <c r="HK72" s="30"/>
      <c r="HL72" s="30"/>
      <c r="HM72" s="30"/>
      <c r="HN72" s="30"/>
      <c r="HO72" s="30"/>
      <c r="HP72" s="30"/>
      <c r="HQ72" s="30"/>
      <c r="HR72" s="31"/>
    </row>
    <row r="73" spans="1:226" x14ac:dyDescent="0.25">
      <c r="A73" s="34">
        <f t="shared" si="52"/>
        <v>69</v>
      </c>
      <c r="B73" s="517"/>
      <c r="C73" s="517"/>
      <c r="D73" s="517"/>
      <c r="E73" s="517"/>
      <c r="F73" s="517"/>
      <c r="G73" s="35"/>
      <c r="H73" s="35"/>
      <c r="I73" s="36" t="str">
        <f t="shared" si="65"/>
        <v/>
      </c>
      <c r="J73" s="28" t="str">
        <f t="shared" si="66"/>
        <v/>
      </c>
      <c r="K73" s="448" t="str">
        <f>進捗管理票PSPT_管理項目名_4</f>
        <v>②ＣＶＴ</v>
      </c>
      <c r="L73" s="37"/>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38"/>
      <c r="BO73" s="38"/>
      <c r="BP73" s="38"/>
      <c r="BQ73" s="38"/>
      <c r="BR73" s="38"/>
      <c r="BS73" s="38"/>
      <c r="BT73" s="38"/>
      <c r="BU73" s="38"/>
      <c r="BV73" s="38"/>
      <c r="BW73" s="38"/>
      <c r="BX73" s="38"/>
      <c r="BY73" s="38"/>
      <c r="BZ73" s="38"/>
      <c r="CA73" s="38"/>
      <c r="CB73" s="38"/>
      <c r="CC73" s="38"/>
      <c r="CD73" s="38"/>
      <c r="CE73" s="38"/>
      <c r="CF73" s="38"/>
      <c r="CG73" s="38"/>
      <c r="CH73" s="38"/>
      <c r="CI73" s="38"/>
      <c r="CJ73" s="38"/>
      <c r="CK73" s="38"/>
      <c r="CL73" s="38"/>
      <c r="CM73" s="38"/>
      <c r="CN73" s="38"/>
      <c r="CO73" s="38"/>
      <c r="CP73" s="38"/>
      <c r="CQ73" s="38"/>
      <c r="CR73" s="38"/>
      <c r="CS73" s="38"/>
      <c r="CT73" s="38"/>
      <c r="CU73" s="38"/>
      <c r="CV73" s="38"/>
      <c r="CW73" s="38"/>
      <c r="CX73" s="38"/>
      <c r="CY73" s="38"/>
      <c r="CZ73" s="38"/>
      <c r="DA73" s="38"/>
      <c r="DB73" s="38"/>
      <c r="DC73" s="38"/>
      <c r="DD73" s="38"/>
      <c r="DE73" s="38"/>
      <c r="DF73" s="38"/>
      <c r="DG73" s="38"/>
      <c r="DH73" s="38"/>
      <c r="DI73" s="38"/>
      <c r="DJ73" s="38"/>
      <c r="DK73" s="38"/>
      <c r="DL73" s="38"/>
      <c r="DM73" s="38"/>
      <c r="DN73" s="38"/>
      <c r="DO73" s="38"/>
      <c r="DP73" s="38"/>
      <c r="DQ73" s="38"/>
      <c r="DR73" s="38"/>
      <c r="DS73" s="38"/>
      <c r="DT73" s="38"/>
      <c r="DU73" s="38"/>
      <c r="DV73" s="38"/>
      <c r="DW73" s="38"/>
      <c r="DX73" s="38"/>
      <c r="DY73" s="38"/>
      <c r="DZ73" s="38"/>
      <c r="EA73" s="38"/>
      <c r="EB73" s="38"/>
      <c r="EC73" s="38"/>
      <c r="ED73" s="38"/>
      <c r="EE73" s="38"/>
      <c r="EF73" s="38"/>
      <c r="EG73" s="38"/>
      <c r="EH73" s="38"/>
      <c r="EI73" s="38"/>
      <c r="EJ73" s="38"/>
      <c r="EK73" s="38"/>
      <c r="EL73" s="38"/>
      <c r="EM73" s="38"/>
      <c r="EN73" s="38"/>
      <c r="EO73" s="38"/>
      <c r="EP73" s="38"/>
      <c r="EQ73" s="38"/>
      <c r="ER73" s="38"/>
      <c r="ES73" s="38"/>
      <c r="ET73" s="38"/>
      <c r="EU73" s="38"/>
      <c r="EV73" s="38"/>
      <c r="EW73" s="38"/>
      <c r="EX73" s="38"/>
      <c r="EY73" s="38"/>
      <c r="EZ73" s="38"/>
      <c r="FA73" s="38"/>
      <c r="FB73" s="38"/>
      <c r="FC73" s="38"/>
      <c r="FD73" s="38"/>
      <c r="FE73" s="38"/>
      <c r="FF73" s="38"/>
      <c r="FG73" s="38"/>
      <c r="FH73" s="38"/>
      <c r="FI73" s="38"/>
      <c r="FJ73" s="38"/>
      <c r="FK73" s="38"/>
      <c r="FL73" s="38"/>
      <c r="FM73" s="38"/>
      <c r="FN73" s="38"/>
      <c r="FO73" s="38"/>
      <c r="FP73" s="38"/>
      <c r="FQ73" s="38"/>
      <c r="FR73" s="38"/>
      <c r="FS73" s="38"/>
      <c r="FT73" s="38"/>
      <c r="FU73" s="38"/>
      <c r="FV73" s="38"/>
      <c r="FW73" s="38"/>
      <c r="FX73" s="38"/>
      <c r="FY73" s="38"/>
      <c r="FZ73" s="38"/>
      <c r="GA73" s="38"/>
      <c r="GB73" s="38"/>
      <c r="GC73" s="38"/>
      <c r="GD73" s="38"/>
      <c r="GE73" s="38"/>
      <c r="GF73" s="38"/>
      <c r="GG73" s="38"/>
      <c r="GH73" s="38"/>
      <c r="GI73" s="38"/>
      <c r="GJ73" s="38"/>
      <c r="GK73" s="38"/>
      <c r="GL73" s="38"/>
      <c r="GM73" s="38"/>
      <c r="GN73" s="38"/>
      <c r="GO73" s="38"/>
      <c r="GP73" s="38"/>
      <c r="GQ73" s="38"/>
      <c r="GR73" s="38"/>
      <c r="GS73" s="38"/>
      <c r="GT73" s="38"/>
      <c r="GU73" s="38"/>
      <c r="GV73" s="38"/>
      <c r="GW73" s="38"/>
      <c r="GX73" s="38"/>
      <c r="GY73" s="38"/>
      <c r="GZ73" s="38"/>
      <c r="HA73" s="38"/>
      <c r="HB73" s="38"/>
      <c r="HC73" s="38"/>
      <c r="HD73" s="38"/>
      <c r="HE73" s="38"/>
      <c r="HF73" s="38"/>
      <c r="HG73" s="38"/>
      <c r="HH73" s="38"/>
      <c r="HI73" s="38"/>
      <c r="HJ73" s="38"/>
      <c r="HK73" s="38"/>
      <c r="HL73" s="38"/>
      <c r="HM73" s="38"/>
      <c r="HN73" s="38"/>
      <c r="HO73" s="38"/>
      <c r="HP73" s="38"/>
      <c r="HQ73" s="38"/>
      <c r="HR73" s="39"/>
    </row>
    <row r="74" spans="1:226" s="315" customFormat="1" x14ac:dyDescent="0.25">
      <c r="A74" s="34">
        <f t="shared" si="52"/>
        <v>70</v>
      </c>
      <c r="B74" s="517"/>
      <c r="C74" s="517"/>
      <c r="D74" s="517"/>
      <c r="E74" s="517"/>
      <c r="F74" s="517"/>
      <c r="G74" s="35"/>
      <c r="H74" s="391"/>
      <c r="I74" s="36" t="str">
        <f t="shared" si="65"/>
        <v/>
      </c>
      <c r="J74" s="28" t="str">
        <f t="shared" si="66"/>
        <v/>
      </c>
      <c r="K74" s="448" t="str">
        <f>進捗管理票PSPT_管理項目名_5</f>
        <v>③受入</v>
      </c>
      <c r="L74" s="37"/>
      <c r="M74" s="38"/>
      <c r="N74" s="38"/>
      <c r="O74" s="38"/>
      <c r="P74" s="38"/>
      <c r="Q74" s="38"/>
      <c r="R74" s="38"/>
      <c r="S74" s="38"/>
      <c r="T74" s="38"/>
      <c r="U74" s="38"/>
      <c r="V74" s="38"/>
      <c r="W74" s="38"/>
      <c r="X74" s="30"/>
      <c r="Y74" s="38"/>
      <c r="Z74" s="38"/>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38"/>
      <c r="BH74" s="38"/>
      <c r="BI74" s="38"/>
      <c r="BJ74" s="38"/>
      <c r="BK74" s="38"/>
      <c r="BL74" s="38"/>
      <c r="BM74" s="38"/>
      <c r="BN74" s="38"/>
      <c r="BO74" s="38"/>
      <c r="BP74" s="38"/>
      <c r="BQ74" s="38"/>
      <c r="BR74" s="38"/>
      <c r="BS74" s="38"/>
      <c r="BT74" s="38"/>
      <c r="BU74" s="38"/>
      <c r="BV74" s="38"/>
      <c r="BW74" s="38"/>
      <c r="BX74" s="38"/>
      <c r="BY74" s="38"/>
      <c r="BZ74" s="38"/>
      <c r="CA74" s="38"/>
      <c r="CB74" s="38"/>
      <c r="CC74" s="38"/>
      <c r="CD74" s="38"/>
      <c r="CE74" s="38"/>
      <c r="CF74" s="38"/>
      <c r="CG74" s="38"/>
      <c r="CH74" s="38"/>
      <c r="CI74" s="38"/>
      <c r="CJ74" s="38"/>
      <c r="CK74" s="38"/>
      <c r="CL74" s="38"/>
      <c r="CM74" s="38"/>
      <c r="CN74" s="38"/>
      <c r="CO74" s="38"/>
      <c r="CP74" s="38"/>
      <c r="CQ74" s="38"/>
      <c r="CR74" s="38"/>
      <c r="CS74" s="38"/>
      <c r="CT74" s="38"/>
      <c r="CU74" s="38"/>
      <c r="CV74" s="38"/>
      <c r="CW74" s="38"/>
      <c r="CX74" s="38"/>
      <c r="CY74" s="38"/>
      <c r="CZ74" s="38"/>
      <c r="DA74" s="38"/>
      <c r="DB74" s="38"/>
      <c r="DC74" s="38"/>
      <c r="DD74" s="38"/>
      <c r="DE74" s="38"/>
      <c r="DF74" s="38"/>
      <c r="DG74" s="38"/>
      <c r="DH74" s="38"/>
      <c r="DI74" s="38"/>
      <c r="DJ74" s="38"/>
      <c r="DK74" s="38"/>
      <c r="DL74" s="38"/>
      <c r="DM74" s="38"/>
      <c r="DN74" s="38"/>
      <c r="DO74" s="38"/>
      <c r="DP74" s="38"/>
      <c r="DQ74" s="38"/>
      <c r="DR74" s="38"/>
      <c r="DS74" s="38"/>
      <c r="DT74" s="38"/>
      <c r="DU74" s="38"/>
      <c r="DV74" s="38"/>
      <c r="DW74" s="38"/>
      <c r="DX74" s="38"/>
      <c r="DY74" s="38"/>
      <c r="DZ74" s="38"/>
      <c r="EA74" s="38"/>
      <c r="EB74" s="38"/>
      <c r="EC74" s="38"/>
      <c r="ED74" s="38"/>
      <c r="EE74" s="38"/>
      <c r="EF74" s="38"/>
      <c r="EG74" s="38"/>
      <c r="EH74" s="38"/>
      <c r="EI74" s="38"/>
      <c r="EJ74" s="38"/>
      <c r="EK74" s="38"/>
      <c r="EL74" s="38"/>
      <c r="EM74" s="38"/>
      <c r="EN74" s="38"/>
      <c r="EO74" s="38"/>
      <c r="EP74" s="38"/>
      <c r="EQ74" s="38"/>
      <c r="ER74" s="38"/>
      <c r="ES74" s="38"/>
      <c r="ET74" s="38"/>
      <c r="EU74" s="38"/>
      <c r="EV74" s="38"/>
      <c r="EW74" s="38"/>
      <c r="EX74" s="38"/>
      <c r="EY74" s="38"/>
      <c r="EZ74" s="38"/>
      <c r="FA74" s="38"/>
      <c r="FB74" s="38"/>
      <c r="FC74" s="38"/>
      <c r="FD74" s="38"/>
      <c r="FE74" s="38"/>
      <c r="FF74" s="38"/>
      <c r="FG74" s="38"/>
      <c r="FH74" s="38"/>
      <c r="FI74" s="38"/>
      <c r="FJ74" s="38"/>
      <c r="FK74" s="38"/>
      <c r="FL74" s="38"/>
      <c r="FM74" s="38"/>
      <c r="FN74" s="38"/>
      <c r="FO74" s="38"/>
      <c r="FP74" s="38"/>
      <c r="FQ74" s="38"/>
      <c r="FR74" s="38"/>
      <c r="FS74" s="38"/>
      <c r="FT74" s="38"/>
      <c r="FU74" s="38"/>
      <c r="FV74" s="38"/>
      <c r="FW74" s="38"/>
      <c r="FX74" s="38"/>
      <c r="FY74" s="38"/>
      <c r="FZ74" s="38"/>
      <c r="GA74" s="38"/>
      <c r="GB74" s="38"/>
      <c r="GC74" s="38"/>
      <c r="GD74" s="38"/>
      <c r="GE74" s="38"/>
      <c r="GF74" s="38"/>
      <c r="GG74" s="38"/>
      <c r="GH74" s="38"/>
      <c r="GI74" s="38"/>
      <c r="GJ74" s="38"/>
      <c r="GK74" s="38"/>
      <c r="GL74" s="38"/>
      <c r="GM74" s="38"/>
      <c r="GN74" s="38"/>
      <c r="GO74" s="38"/>
      <c r="GP74" s="38"/>
      <c r="GQ74" s="38"/>
      <c r="GR74" s="38"/>
      <c r="GS74" s="38"/>
      <c r="GT74" s="38"/>
      <c r="GU74" s="38"/>
      <c r="GV74" s="38"/>
      <c r="GW74" s="38"/>
      <c r="GX74" s="38"/>
      <c r="GY74" s="38"/>
      <c r="GZ74" s="38"/>
      <c r="HA74" s="38"/>
      <c r="HB74" s="38"/>
      <c r="HC74" s="38"/>
      <c r="HD74" s="38"/>
      <c r="HE74" s="38"/>
      <c r="HF74" s="38"/>
      <c r="HG74" s="38"/>
      <c r="HH74" s="38"/>
      <c r="HI74" s="38"/>
      <c r="HJ74" s="38"/>
      <c r="HK74" s="38"/>
      <c r="HL74" s="38"/>
      <c r="HM74" s="38"/>
      <c r="HN74" s="38"/>
      <c r="HO74" s="38"/>
      <c r="HP74" s="38"/>
      <c r="HQ74" s="38"/>
      <c r="HR74" s="39"/>
    </row>
    <row r="75" spans="1:226" x14ac:dyDescent="0.25">
      <c r="A75" s="25">
        <f t="shared" si="52"/>
        <v>71</v>
      </c>
      <c r="B75" s="516"/>
      <c r="C75" s="516"/>
      <c r="D75" s="516"/>
      <c r="E75" s="516"/>
      <c r="F75" s="516"/>
      <c r="G75" s="40"/>
      <c r="H75" s="40"/>
      <c r="I75" s="41" t="str">
        <f t="shared" si="65"/>
        <v/>
      </c>
      <c r="J75" s="42" t="str">
        <f t="shared" si="66"/>
        <v/>
      </c>
      <c r="K75" s="445">
        <f>進捗管理票PSPT_管理項目名_1</f>
        <v>0</v>
      </c>
      <c r="L75" s="43"/>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c r="BD75" s="44"/>
      <c r="BE75" s="44"/>
      <c r="BF75" s="44"/>
      <c r="BG75" s="44"/>
      <c r="BH75" s="44"/>
      <c r="BI75" s="44"/>
      <c r="BJ75" s="44"/>
      <c r="BK75" s="44"/>
      <c r="BL75" s="44"/>
      <c r="BM75" s="44"/>
      <c r="BN75" s="44"/>
      <c r="BO75" s="44"/>
      <c r="BP75" s="44"/>
      <c r="BQ75" s="44"/>
      <c r="BR75" s="44"/>
      <c r="BS75" s="44"/>
      <c r="BT75" s="44"/>
      <c r="BU75" s="44"/>
      <c r="BV75" s="44"/>
      <c r="BW75" s="44"/>
      <c r="BX75" s="44"/>
      <c r="BY75" s="44"/>
      <c r="BZ75" s="44"/>
      <c r="CA75" s="44"/>
      <c r="CB75" s="44"/>
      <c r="CC75" s="44"/>
      <c r="CD75" s="44"/>
      <c r="CE75" s="44"/>
      <c r="CF75" s="44"/>
      <c r="CG75" s="44"/>
      <c r="CH75" s="44"/>
      <c r="CI75" s="44"/>
      <c r="CJ75" s="44"/>
      <c r="CK75" s="44"/>
      <c r="CL75" s="44"/>
      <c r="CM75" s="44"/>
      <c r="CN75" s="44"/>
      <c r="CO75" s="44"/>
      <c r="CP75" s="44"/>
      <c r="CQ75" s="44"/>
      <c r="CR75" s="44"/>
      <c r="CS75" s="44"/>
      <c r="CT75" s="44"/>
      <c r="CU75" s="44"/>
      <c r="CV75" s="44"/>
      <c r="CW75" s="44"/>
      <c r="CX75" s="44"/>
      <c r="CY75" s="44"/>
      <c r="CZ75" s="44"/>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c r="EB75" s="44"/>
      <c r="EC75" s="44"/>
      <c r="ED75" s="44"/>
      <c r="EE75" s="44"/>
      <c r="EF75" s="44"/>
      <c r="EG75" s="44"/>
      <c r="EH75" s="44"/>
      <c r="EI75" s="44"/>
      <c r="EJ75" s="44"/>
      <c r="EK75" s="44"/>
      <c r="EL75" s="44"/>
      <c r="EM75" s="44"/>
      <c r="EN75" s="44"/>
      <c r="EO75" s="44"/>
      <c r="EP75" s="44"/>
      <c r="EQ75" s="44"/>
      <c r="ER75" s="44"/>
      <c r="ES75" s="44"/>
      <c r="ET75" s="44"/>
      <c r="EU75" s="44"/>
      <c r="EV75" s="44"/>
      <c r="EW75" s="44"/>
      <c r="EX75" s="44"/>
      <c r="EY75" s="44"/>
      <c r="EZ75" s="44"/>
      <c r="FA75" s="44"/>
      <c r="FB75" s="44"/>
      <c r="FC75" s="44"/>
      <c r="FD75" s="44"/>
      <c r="FE75" s="44"/>
      <c r="FF75" s="44"/>
      <c r="FG75" s="44"/>
      <c r="FH75" s="44"/>
      <c r="FI75" s="44"/>
      <c r="FJ75" s="44"/>
      <c r="FK75" s="44"/>
      <c r="FL75" s="44"/>
      <c r="FM75" s="44"/>
      <c r="FN75" s="44"/>
      <c r="FO75" s="44"/>
      <c r="FP75" s="44"/>
      <c r="FQ75" s="44"/>
      <c r="FR75" s="44"/>
      <c r="FS75" s="44"/>
      <c r="FT75" s="44"/>
      <c r="FU75" s="44"/>
      <c r="FV75" s="44"/>
      <c r="FW75" s="44"/>
      <c r="FX75" s="44"/>
      <c r="FY75" s="44"/>
      <c r="FZ75" s="44"/>
      <c r="GA75" s="44"/>
      <c r="GB75" s="44"/>
      <c r="GC75" s="44"/>
      <c r="GD75" s="44"/>
      <c r="GE75" s="44"/>
      <c r="GF75" s="44"/>
      <c r="GG75" s="44"/>
      <c r="GH75" s="44"/>
      <c r="GI75" s="44"/>
      <c r="GJ75" s="44"/>
      <c r="GK75" s="44"/>
      <c r="GL75" s="44"/>
      <c r="GM75" s="44"/>
      <c r="GN75" s="44"/>
      <c r="GO75" s="44"/>
      <c r="GP75" s="44"/>
      <c r="GQ75" s="44"/>
      <c r="GR75" s="44"/>
      <c r="GS75" s="44"/>
      <c r="GT75" s="44"/>
      <c r="GU75" s="44"/>
      <c r="GV75" s="44"/>
      <c r="GW75" s="44"/>
      <c r="GX75" s="44"/>
      <c r="GY75" s="44"/>
      <c r="GZ75" s="44"/>
      <c r="HA75" s="44"/>
      <c r="HB75" s="44"/>
      <c r="HC75" s="44"/>
      <c r="HD75" s="44"/>
      <c r="HE75" s="44"/>
      <c r="HF75" s="44"/>
      <c r="HG75" s="44"/>
      <c r="HH75" s="44"/>
      <c r="HI75" s="44"/>
      <c r="HJ75" s="44"/>
      <c r="HK75" s="44"/>
      <c r="HL75" s="44"/>
      <c r="HM75" s="44"/>
      <c r="HN75" s="44"/>
      <c r="HO75" s="44"/>
      <c r="HP75" s="44"/>
      <c r="HQ75" s="44"/>
      <c r="HR75" s="46"/>
    </row>
    <row r="76" spans="1:226" x14ac:dyDescent="0.25">
      <c r="A76" s="32">
        <f t="shared" si="52"/>
        <v>72</v>
      </c>
      <c r="B76" s="517"/>
      <c r="C76" s="517"/>
      <c r="D76" s="517"/>
      <c r="E76" s="517"/>
      <c r="F76" s="517"/>
      <c r="G76" s="26"/>
      <c r="H76" s="26"/>
      <c r="I76" s="27" t="str">
        <f t="shared" si="65"/>
        <v/>
      </c>
      <c r="J76" s="33" t="str">
        <f t="shared" si="66"/>
        <v/>
      </c>
      <c r="K76" s="446">
        <f>進捗管理票PSPT_管理項目名_2</f>
        <v>0</v>
      </c>
      <c r="L76" s="29"/>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0"/>
      <c r="BJ76" s="30"/>
      <c r="BK76" s="30"/>
      <c r="BL76" s="30"/>
      <c r="BM76" s="30"/>
      <c r="BN76" s="30"/>
      <c r="BO76" s="30"/>
      <c r="BP76" s="30"/>
      <c r="BQ76" s="30"/>
      <c r="BR76" s="30"/>
      <c r="BS76" s="30"/>
      <c r="BT76" s="30"/>
      <c r="BU76" s="30"/>
      <c r="BV76" s="30"/>
      <c r="BW76" s="30"/>
      <c r="BX76" s="30"/>
      <c r="BY76" s="30"/>
      <c r="BZ76" s="30"/>
      <c r="CA76" s="30"/>
      <c r="CB76" s="30"/>
      <c r="CC76" s="30"/>
      <c r="CD76" s="30"/>
      <c r="CE76" s="30"/>
      <c r="CF76" s="30"/>
      <c r="CG76" s="30"/>
      <c r="CH76" s="30"/>
      <c r="CI76" s="30"/>
      <c r="CJ76" s="30"/>
      <c r="CK76" s="30"/>
      <c r="CL76" s="30"/>
      <c r="CM76" s="30"/>
      <c r="CN76" s="30"/>
      <c r="CO76" s="30"/>
      <c r="CP76" s="30"/>
      <c r="CQ76" s="30"/>
      <c r="CR76" s="30"/>
      <c r="CS76" s="30"/>
      <c r="CT76" s="30"/>
      <c r="CU76" s="30"/>
      <c r="CV76" s="30"/>
      <c r="CW76" s="30"/>
      <c r="CX76" s="30"/>
      <c r="CY76" s="30"/>
      <c r="CZ76" s="30"/>
      <c r="DA76" s="30"/>
      <c r="DB76" s="30"/>
      <c r="DC76" s="30"/>
      <c r="DD76" s="30"/>
      <c r="DE76" s="30"/>
      <c r="DF76" s="30"/>
      <c r="DG76" s="30"/>
      <c r="DH76" s="30"/>
      <c r="DI76" s="30"/>
      <c r="DJ76" s="30"/>
      <c r="DK76" s="30"/>
      <c r="DL76" s="30"/>
      <c r="DM76" s="30"/>
      <c r="DN76" s="30"/>
      <c r="DO76" s="30"/>
      <c r="DP76" s="30"/>
      <c r="DQ76" s="30"/>
      <c r="DR76" s="30"/>
      <c r="DS76" s="30"/>
      <c r="DT76" s="30"/>
      <c r="DU76" s="30"/>
      <c r="DV76" s="30"/>
      <c r="DW76" s="30"/>
      <c r="DX76" s="30"/>
      <c r="DY76" s="30"/>
      <c r="DZ76" s="30"/>
      <c r="EA76" s="30"/>
      <c r="EB76" s="30"/>
      <c r="EC76" s="30"/>
      <c r="ED76" s="30"/>
      <c r="EE76" s="30"/>
      <c r="EF76" s="30"/>
      <c r="EG76" s="30"/>
      <c r="EH76" s="30"/>
      <c r="EI76" s="30"/>
      <c r="EJ76" s="30"/>
      <c r="EK76" s="30"/>
      <c r="EL76" s="30"/>
      <c r="EM76" s="30"/>
      <c r="EN76" s="30"/>
      <c r="EO76" s="30"/>
      <c r="EP76" s="30"/>
      <c r="EQ76" s="30"/>
      <c r="ER76" s="30"/>
      <c r="ES76" s="30"/>
      <c r="ET76" s="30"/>
      <c r="EU76" s="30"/>
      <c r="EV76" s="30"/>
      <c r="EW76" s="30"/>
      <c r="EX76" s="30"/>
      <c r="EY76" s="30"/>
      <c r="EZ76" s="30"/>
      <c r="FA76" s="30"/>
      <c r="FB76" s="30"/>
      <c r="FC76" s="30"/>
      <c r="FD76" s="30"/>
      <c r="FE76" s="30"/>
      <c r="FF76" s="30"/>
      <c r="FG76" s="30"/>
      <c r="FH76" s="30"/>
      <c r="FI76" s="30"/>
      <c r="FJ76" s="30"/>
      <c r="FK76" s="30"/>
      <c r="FL76" s="30"/>
      <c r="FM76" s="30"/>
      <c r="FN76" s="30"/>
      <c r="FO76" s="30"/>
      <c r="FP76" s="30"/>
      <c r="FQ76" s="30"/>
      <c r="FR76" s="30"/>
      <c r="FS76" s="30"/>
      <c r="FT76" s="30"/>
      <c r="FU76" s="30"/>
      <c r="FV76" s="30"/>
      <c r="FW76" s="30"/>
      <c r="FX76" s="30"/>
      <c r="FY76" s="30"/>
      <c r="FZ76" s="30"/>
      <c r="GA76" s="30"/>
      <c r="GB76" s="30"/>
      <c r="GC76" s="30"/>
      <c r="GD76" s="30"/>
      <c r="GE76" s="30"/>
      <c r="GF76" s="30"/>
      <c r="GG76" s="30"/>
      <c r="GH76" s="30"/>
      <c r="GI76" s="30"/>
      <c r="GJ76" s="30"/>
      <c r="GK76" s="30"/>
      <c r="GL76" s="30"/>
      <c r="GM76" s="30"/>
      <c r="GN76" s="30"/>
      <c r="GO76" s="30"/>
      <c r="GP76" s="30"/>
      <c r="GQ76" s="30"/>
      <c r="GR76" s="30"/>
      <c r="GS76" s="30"/>
      <c r="GT76" s="30"/>
      <c r="GU76" s="30"/>
      <c r="GV76" s="30"/>
      <c r="GW76" s="30"/>
      <c r="GX76" s="30"/>
      <c r="GY76" s="30"/>
      <c r="GZ76" s="30"/>
      <c r="HA76" s="30"/>
      <c r="HB76" s="30"/>
      <c r="HC76" s="30"/>
      <c r="HD76" s="30"/>
      <c r="HE76" s="30"/>
      <c r="HF76" s="30"/>
      <c r="HG76" s="30"/>
      <c r="HH76" s="30"/>
      <c r="HI76" s="30"/>
      <c r="HJ76" s="30"/>
      <c r="HK76" s="30"/>
      <c r="HL76" s="30"/>
      <c r="HM76" s="30"/>
      <c r="HN76" s="30"/>
      <c r="HO76" s="30"/>
      <c r="HP76" s="30"/>
      <c r="HQ76" s="30"/>
      <c r="HR76" s="31"/>
    </row>
    <row r="77" spans="1:226" x14ac:dyDescent="0.25">
      <c r="A77" s="32">
        <f t="shared" si="52"/>
        <v>73</v>
      </c>
      <c r="B77" s="517"/>
      <c r="C77" s="517"/>
      <c r="D77" s="517"/>
      <c r="E77" s="517"/>
      <c r="F77" s="517"/>
      <c r="G77" s="26"/>
      <c r="H77" s="26"/>
      <c r="I77" s="27" t="str">
        <f t="shared" si="65"/>
        <v/>
      </c>
      <c r="J77" s="33" t="str">
        <f t="shared" si="66"/>
        <v/>
      </c>
      <c r="K77" s="447" t="str">
        <f>進捗管理票PSPT_管理項目名_3</f>
        <v>①ＣＶ</v>
      </c>
      <c r="L77" s="29"/>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0"/>
      <c r="BJ77" s="30"/>
      <c r="BK77" s="30"/>
      <c r="BL77" s="30"/>
      <c r="BM77" s="30"/>
      <c r="BN77" s="30"/>
      <c r="BO77" s="30"/>
      <c r="BP77" s="30"/>
      <c r="BQ77" s="30"/>
      <c r="BR77" s="30"/>
      <c r="BS77" s="30"/>
      <c r="BT77" s="30"/>
      <c r="BU77" s="30"/>
      <c r="BV77" s="30"/>
      <c r="BW77" s="30"/>
      <c r="BX77" s="30"/>
      <c r="BY77" s="30"/>
      <c r="BZ77" s="30"/>
      <c r="CA77" s="30"/>
      <c r="CB77" s="30"/>
      <c r="CC77" s="30"/>
      <c r="CD77" s="30"/>
      <c r="CE77" s="30"/>
      <c r="CF77" s="30"/>
      <c r="CG77" s="30"/>
      <c r="CH77" s="30"/>
      <c r="CI77" s="30"/>
      <c r="CJ77" s="30"/>
      <c r="CK77" s="30"/>
      <c r="CL77" s="30"/>
      <c r="CM77" s="30"/>
      <c r="CN77" s="30"/>
      <c r="CO77" s="30"/>
      <c r="CP77" s="30"/>
      <c r="CQ77" s="30"/>
      <c r="CR77" s="30"/>
      <c r="CS77" s="30"/>
      <c r="CT77" s="30"/>
      <c r="CU77" s="30"/>
      <c r="CV77" s="30"/>
      <c r="CW77" s="30"/>
      <c r="CX77" s="30"/>
      <c r="CY77" s="30"/>
      <c r="CZ77" s="30"/>
      <c r="DA77" s="30"/>
      <c r="DB77" s="30"/>
      <c r="DC77" s="30"/>
      <c r="DD77" s="30"/>
      <c r="DE77" s="30"/>
      <c r="DF77" s="30"/>
      <c r="DG77" s="30"/>
      <c r="DH77" s="30"/>
      <c r="DI77" s="30"/>
      <c r="DJ77" s="30"/>
      <c r="DK77" s="30"/>
      <c r="DL77" s="30"/>
      <c r="DM77" s="30"/>
      <c r="DN77" s="30"/>
      <c r="DO77" s="30"/>
      <c r="DP77" s="30"/>
      <c r="DQ77" s="30"/>
      <c r="DR77" s="30"/>
      <c r="DS77" s="30"/>
      <c r="DT77" s="30"/>
      <c r="DU77" s="30"/>
      <c r="DV77" s="30"/>
      <c r="DW77" s="30"/>
      <c r="DX77" s="30"/>
      <c r="DY77" s="30"/>
      <c r="DZ77" s="30"/>
      <c r="EA77" s="30"/>
      <c r="EB77" s="30"/>
      <c r="EC77" s="30"/>
      <c r="ED77" s="30"/>
      <c r="EE77" s="30"/>
      <c r="EF77" s="30"/>
      <c r="EG77" s="30"/>
      <c r="EH77" s="30"/>
      <c r="EI77" s="30"/>
      <c r="EJ77" s="30"/>
      <c r="EK77" s="30"/>
      <c r="EL77" s="30"/>
      <c r="EM77" s="30"/>
      <c r="EN77" s="30"/>
      <c r="EO77" s="30"/>
      <c r="EP77" s="30"/>
      <c r="EQ77" s="30"/>
      <c r="ER77" s="30"/>
      <c r="ES77" s="30"/>
      <c r="ET77" s="30"/>
      <c r="EU77" s="30"/>
      <c r="EV77" s="30"/>
      <c r="EW77" s="30"/>
      <c r="EX77" s="30"/>
      <c r="EY77" s="30"/>
      <c r="EZ77" s="30"/>
      <c r="FA77" s="30"/>
      <c r="FB77" s="30"/>
      <c r="FC77" s="30"/>
      <c r="FD77" s="30"/>
      <c r="FE77" s="30"/>
      <c r="FF77" s="30"/>
      <c r="FG77" s="30"/>
      <c r="FH77" s="30"/>
      <c r="FI77" s="30"/>
      <c r="FJ77" s="30"/>
      <c r="FK77" s="30"/>
      <c r="FL77" s="30"/>
      <c r="FM77" s="30"/>
      <c r="FN77" s="30"/>
      <c r="FO77" s="30"/>
      <c r="FP77" s="30"/>
      <c r="FQ77" s="30"/>
      <c r="FR77" s="30"/>
      <c r="FS77" s="30"/>
      <c r="FT77" s="30"/>
      <c r="FU77" s="30"/>
      <c r="FV77" s="30"/>
      <c r="FW77" s="30"/>
      <c r="FX77" s="30"/>
      <c r="FY77" s="30"/>
      <c r="FZ77" s="30"/>
      <c r="GA77" s="30"/>
      <c r="GB77" s="30"/>
      <c r="GC77" s="30"/>
      <c r="GD77" s="30"/>
      <c r="GE77" s="30"/>
      <c r="GF77" s="30"/>
      <c r="GG77" s="30"/>
      <c r="GH77" s="30"/>
      <c r="GI77" s="30"/>
      <c r="GJ77" s="30"/>
      <c r="GK77" s="30"/>
      <c r="GL77" s="30"/>
      <c r="GM77" s="30"/>
      <c r="GN77" s="30"/>
      <c r="GO77" s="30"/>
      <c r="GP77" s="30"/>
      <c r="GQ77" s="30"/>
      <c r="GR77" s="30"/>
      <c r="GS77" s="30"/>
      <c r="GT77" s="30"/>
      <c r="GU77" s="30"/>
      <c r="GV77" s="30"/>
      <c r="GW77" s="30"/>
      <c r="GX77" s="30"/>
      <c r="GY77" s="30"/>
      <c r="GZ77" s="30"/>
      <c r="HA77" s="30"/>
      <c r="HB77" s="30"/>
      <c r="HC77" s="30"/>
      <c r="HD77" s="30"/>
      <c r="HE77" s="30"/>
      <c r="HF77" s="30"/>
      <c r="HG77" s="30"/>
      <c r="HH77" s="30"/>
      <c r="HI77" s="30"/>
      <c r="HJ77" s="30"/>
      <c r="HK77" s="30"/>
      <c r="HL77" s="30"/>
      <c r="HM77" s="30"/>
      <c r="HN77" s="30"/>
      <c r="HO77" s="30"/>
      <c r="HP77" s="30"/>
      <c r="HQ77" s="30"/>
      <c r="HR77" s="31"/>
    </row>
    <row r="78" spans="1:226" x14ac:dyDescent="0.25">
      <c r="A78" s="34">
        <f t="shared" si="52"/>
        <v>74</v>
      </c>
      <c r="B78" s="517"/>
      <c r="C78" s="517"/>
      <c r="D78" s="517"/>
      <c r="E78" s="517"/>
      <c r="F78" s="517"/>
      <c r="G78" s="35"/>
      <c r="H78" s="35"/>
      <c r="I78" s="36" t="str">
        <f t="shared" si="65"/>
        <v/>
      </c>
      <c r="J78" s="28" t="str">
        <f t="shared" si="66"/>
        <v/>
      </c>
      <c r="K78" s="448" t="str">
        <f>進捗管理票PSPT_管理項目名_4</f>
        <v>②ＣＶＴ</v>
      </c>
      <c r="L78" s="37"/>
      <c r="M78" s="38"/>
      <c r="N78" s="38"/>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M78" s="38"/>
      <c r="CN78" s="38"/>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c r="DM78" s="38"/>
      <c r="DN78" s="38"/>
      <c r="DO78" s="38"/>
      <c r="DP78" s="38"/>
      <c r="DQ78" s="38"/>
      <c r="DR78" s="38"/>
      <c r="DS78" s="38"/>
      <c r="DT78" s="38"/>
      <c r="DU78" s="38"/>
      <c r="DV78" s="38"/>
      <c r="DW78" s="38"/>
      <c r="DX78" s="38"/>
      <c r="DY78" s="38"/>
      <c r="DZ78" s="38"/>
      <c r="EA78" s="38"/>
      <c r="EB78" s="38"/>
      <c r="EC78" s="38"/>
      <c r="ED78" s="38"/>
      <c r="EE78" s="38"/>
      <c r="EF78" s="38"/>
      <c r="EG78" s="38"/>
      <c r="EH78" s="38"/>
      <c r="EI78" s="38"/>
      <c r="EJ78" s="38"/>
      <c r="EK78" s="38"/>
      <c r="EL78" s="38"/>
      <c r="EM78" s="38"/>
      <c r="EN78" s="38"/>
      <c r="EO78" s="38"/>
      <c r="EP78" s="38"/>
      <c r="EQ78" s="38"/>
      <c r="ER78" s="38"/>
      <c r="ES78" s="38"/>
      <c r="ET78" s="38"/>
      <c r="EU78" s="38"/>
      <c r="EV78" s="38"/>
      <c r="EW78" s="38"/>
      <c r="EX78" s="38"/>
      <c r="EY78" s="38"/>
      <c r="EZ78" s="38"/>
      <c r="FA78" s="38"/>
      <c r="FB78" s="38"/>
      <c r="FC78" s="38"/>
      <c r="FD78" s="38"/>
      <c r="FE78" s="38"/>
      <c r="FF78" s="38"/>
      <c r="FG78" s="38"/>
      <c r="FH78" s="38"/>
      <c r="FI78" s="38"/>
      <c r="FJ78" s="38"/>
      <c r="FK78" s="38"/>
      <c r="FL78" s="38"/>
      <c r="FM78" s="38"/>
      <c r="FN78" s="38"/>
      <c r="FO78" s="38"/>
      <c r="FP78" s="38"/>
      <c r="FQ78" s="38"/>
      <c r="FR78" s="38"/>
      <c r="FS78" s="38"/>
      <c r="FT78" s="38"/>
      <c r="FU78" s="38"/>
      <c r="FV78" s="38"/>
      <c r="FW78" s="38"/>
      <c r="FX78" s="38"/>
      <c r="FY78" s="38"/>
      <c r="FZ78" s="38"/>
      <c r="GA78" s="38"/>
      <c r="GB78" s="38"/>
      <c r="GC78" s="38"/>
      <c r="GD78" s="38"/>
      <c r="GE78" s="38"/>
      <c r="GF78" s="38"/>
      <c r="GG78" s="38"/>
      <c r="GH78" s="38"/>
      <c r="GI78" s="38"/>
      <c r="GJ78" s="38"/>
      <c r="GK78" s="38"/>
      <c r="GL78" s="38"/>
      <c r="GM78" s="38"/>
      <c r="GN78" s="38"/>
      <c r="GO78" s="38"/>
      <c r="GP78" s="38"/>
      <c r="GQ78" s="38"/>
      <c r="GR78" s="38"/>
      <c r="GS78" s="38"/>
      <c r="GT78" s="38"/>
      <c r="GU78" s="38"/>
      <c r="GV78" s="38"/>
      <c r="GW78" s="38"/>
      <c r="GX78" s="38"/>
      <c r="GY78" s="38"/>
      <c r="GZ78" s="38"/>
      <c r="HA78" s="38"/>
      <c r="HB78" s="38"/>
      <c r="HC78" s="38"/>
      <c r="HD78" s="38"/>
      <c r="HE78" s="38"/>
      <c r="HF78" s="38"/>
      <c r="HG78" s="38"/>
      <c r="HH78" s="38"/>
      <c r="HI78" s="38"/>
      <c r="HJ78" s="38"/>
      <c r="HK78" s="38"/>
      <c r="HL78" s="38"/>
      <c r="HM78" s="38"/>
      <c r="HN78" s="38"/>
      <c r="HO78" s="38"/>
      <c r="HP78" s="38"/>
      <c r="HQ78" s="38"/>
      <c r="HR78" s="39"/>
    </row>
    <row r="79" spans="1:226" s="315" customFormat="1" x14ac:dyDescent="0.25">
      <c r="A79" s="34">
        <f t="shared" si="52"/>
        <v>75</v>
      </c>
      <c r="B79" s="517"/>
      <c r="C79" s="519"/>
      <c r="D79" s="519"/>
      <c r="E79" s="519"/>
      <c r="F79" s="519"/>
      <c r="G79" s="35"/>
      <c r="H79" s="391"/>
      <c r="I79" s="36" t="str">
        <f>IF(J79&lt;&gt;"",(J79-COUNTIF(L79:HR79,"□")+1),"")</f>
        <v/>
      </c>
      <c r="J79" s="28" t="str">
        <f>IF(ISERROR(LOOKUP("□",L79:HR79,L$3:HR$3))=FALSE,LOOKUP("□",L79:HR79,L$3:HR$3),"")</f>
        <v/>
      </c>
      <c r="K79" s="448" t="str">
        <f>進捗管理票PSPT_管理項目名_5</f>
        <v>③受入</v>
      </c>
      <c r="L79" s="37"/>
      <c r="M79" s="38"/>
      <c r="N79" s="38"/>
      <c r="O79" s="38"/>
      <c r="P79" s="38"/>
      <c r="Q79" s="38"/>
      <c r="R79" s="38"/>
      <c r="S79" s="38"/>
      <c r="T79" s="38"/>
      <c r="U79" s="38"/>
      <c r="V79" s="38"/>
      <c r="W79" s="38"/>
      <c r="X79" s="30"/>
      <c r="Y79" s="38"/>
      <c r="Z79" s="38"/>
      <c r="AA79" s="38"/>
      <c r="AB79" s="38"/>
      <c r="AC79" s="38"/>
      <c r="AD79" s="38"/>
      <c r="AE79" s="38"/>
      <c r="AF79" s="38"/>
      <c r="AG79" s="38"/>
      <c r="AH79" s="38"/>
      <c r="AI79" s="38"/>
      <c r="AJ79" s="38"/>
      <c r="AK79" s="38"/>
      <c r="AL79" s="38"/>
      <c r="AM79" s="38"/>
      <c r="AN79" s="38"/>
      <c r="AO79" s="38"/>
      <c r="AP79" s="38"/>
      <c r="AQ79" s="38"/>
      <c r="AR79" s="38"/>
      <c r="AS79" s="38"/>
      <c r="AT79" s="38"/>
      <c r="AU79" s="38"/>
      <c r="AV79" s="38"/>
      <c r="AW79" s="38"/>
      <c r="AX79" s="38"/>
      <c r="AY79" s="38"/>
      <c r="AZ79" s="38"/>
      <c r="BA79" s="38"/>
      <c r="BB79" s="38"/>
      <c r="BC79" s="38"/>
      <c r="BD79" s="38"/>
      <c r="BE79" s="38"/>
      <c r="BF79" s="38"/>
      <c r="BG79" s="38"/>
      <c r="BH79" s="38"/>
      <c r="BI79" s="38"/>
      <c r="BJ79" s="38"/>
      <c r="BK79" s="38"/>
      <c r="BL79" s="38"/>
      <c r="BM79" s="38"/>
      <c r="BN79" s="38"/>
      <c r="BO79" s="38"/>
      <c r="BP79" s="38"/>
      <c r="BQ79" s="38"/>
      <c r="BR79" s="38"/>
      <c r="BS79" s="38"/>
      <c r="BT79" s="38"/>
      <c r="BU79" s="38"/>
      <c r="BV79" s="38"/>
      <c r="BW79" s="38"/>
      <c r="BX79" s="38"/>
      <c r="BY79" s="38"/>
      <c r="BZ79" s="38"/>
      <c r="CA79" s="38"/>
      <c r="CB79" s="38"/>
      <c r="CC79" s="38"/>
      <c r="CD79" s="38"/>
      <c r="CE79" s="38"/>
      <c r="CF79" s="38"/>
      <c r="CG79" s="38"/>
      <c r="CH79" s="38"/>
      <c r="CI79" s="38"/>
      <c r="CJ79" s="38"/>
      <c r="CK79" s="38"/>
      <c r="CL79" s="38"/>
      <c r="CM79" s="38"/>
      <c r="CN79" s="38"/>
      <c r="CO79" s="38"/>
      <c r="CP79" s="38"/>
      <c r="CQ79" s="38"/>
      <c r="CR79" s="38"/>
      <c r="CS79" s="38"/>
      <c r="CT79" s="38"/>
      <c r="CU79" s="38"/>
      <c r="CV79" s="38"/>
      <c r="CW79" s="38"/>
      <c r="CX79" s="38"/>
      <c r="CY79" s="38"/>
      <c r="CZ79" s="38"/>
      <c r="DA79" s="38"/>
      <c r="DB79" s="38"/>
      <c r="DC79" s="38"/>
      <c r="DD79" s="38"/>
      <c r="DE79" s="38"/>
      <c r="DF79" s="38"/>
      <c r="DG79" s="38"/>
      <c r="DH79" s="38"/>
      <c r="DI79" s="38"/>
      <c r="DJ79" s="38"/>
      <c r="DK79" s="38"/>
      <c r="DL79" s="38"/>
      <c r="DM79" s="38"/>
      <c r="DN79" s="38"/>
      <c r="DO79" s="38"/>
      <c r="DP79" s="38"/>
      <c r="DQ79" s="38"/>
      <c r="DR79" s="38"/>
      <c r="DS79" s="38"/>
      <c r="DT79" s="38"/>
      <c r="DU79" s="38"/>
      <c r="DV79" s="38"/>
      <c r="DW79" s="38"/>
      <c r="DX79" s="38"/>
      <c r="DY79" s="38"/>
      <c r="DZ79" s="38"/>
      <c r="EA79" s="38"/>
      <c r="EB79" s="38"/>
      <c r="EC79" s="38"/>
      <c r="ED79" s="38"/>
      <c r="EE79" s="38"/>
      <c r="EF79" s="38"/>
      <c r="EG79" s="38"/>
      <c r="EH79" s="38"/>
      <c r="EI79" s="38"/>
      <c r="EJ79" s="38"/>
      <c r="EK79" s="38"/>
      <c r="EL79" s="38"/>
      <c r="EM79" s="38"/>
      <c r="EN79" s="38"/>
      <c r="EO79" s="38"/>
      <c r="EP79" s="38"/>
      <c r="EQ79" s="38"/>
      <c r="ER79" s="38"/>
      <c r="ES79" s="38"/>
      <c r="ET79" s="38"/>
      <c r="EU79" s="38"/>
      <c r="EV79" s="38"/>
      <c r="EW79" s="38"/>
      <c r="EX79" s="38"/>
      <c r="EY79" s="38"/>
      <c r="EZ79" s="38"/>
      <c r="FA79" s="38"/>
      <c r="FB79" s="38"/>
      <c r="FC79" s="38"/>
      <c r="FD79" s="38"/>
      <c r="FE79" s="38"/>
      <c r="FF79" s="38"/>
      <c r="FG79" s="38"/>
      <c r="FH79" s="38"/>
      <c r="FI79" s="38"/>
      <c r="FJ79" s="38"/>
      <c r="FK79" s="38"/>
      <c r="FL79" s="38"/>
      <c r="FM79" s="38"/>
      <c r="FN79" s="38"/>
      <c r="FO79" s="38"/>
      <c r="FP79" s="38"/>
      <c r="FQ79" s="38"/>
      <c r="FR79" s="38"/>
      <c r="FS79" s="38"/>
      <c r="FT79" s="38"/>
      <c r="FU79" s="38"/>
      <c r="FV79" s="38"/>
      <c r="FW79" s="38"/>
      <c r="FX79" s="38"/>
      <c r="FY79" s="38"/>
      <c r="FZ79" s="38"/>
      <c r="GA79" s="38"/>
      <c r="GB79" s="38"/>
      <c r="GC79" s="38"/>
      <c r="GD79" s="38"/>
      <c r="GE79" s="38"/>
      <c r="GF79" s="38"/>
      <c r="GG79" s="38"/>
      <c r="GH79" s="38"/>
      <c r="GI79" s="38"/>
      <c r="GJ79" s="38"/>
      <c r="GK79" s="38"/>
      <c r="GL79" s="38"/>
      <c r="GM79" s="38"/>
      <c r="GN79" s="38"/>
      <c r="GO79" s="38"/>
      <c r="GP79" s="38"/>
      <c r="GQ79" s="38"/>
      <c r="GR79" s="38"/>
      <c r="GS79" s="38"/>
      <c r="GT79" s="38"/>
      <c r="GU79" s="38"/>
      <c r="GV79" s="38"/>
      <c r="GW79" s="38"/>
      <c r="GX79" s="38"/>
      <c r="GY79" s="38"/>
      <c r="GZ79" s="38"/>
      <c r="HA79" s="38"/>
      <c r="HB79" s="38"/>
      <c r="HC79" s="38"/>
      <c r="HD79" s="38"/>
      <c r="HE79" s="38"/>
      <c r="HF79" s="38"/>
      <c r="HG79" s="38"/>
      <c r="HH79" s="38"/>
      <c r="HI79" s="38"/>
      <c r="HJ79" s="38"/>
      <c r="HK79" s="38"/>
      <c r="HL79" s="38"/>
      <c r="HM79" s="38"/>
      <c r="HN79" s="38"/>
      <c r="HO79" s="38"/>
      <c r="HP79" s="38"/>
      <c r="HQ79" s="38"/>
      <c r="HR79" s="39"/>
    </row>
    <row r="80" spans="1:226" x14ac:dyDescent="0.25">
      <c r="A80" s="25">
        <f t="shared" si="52"/>
        <v>76</v>
      </c>
      <c r="B80" s="516"/>
      <c r="C80" s="516"/>
      <c r="D80" s="516"/>
      <c r="E80" s="516"/>
      <c r="F80" s="516"/>
      <c r="G80" s="40"/>
      <c r="H80" s="40"/>
      <c r="I80" s="41" t="str">
        <f t="shared" ref="I80:I87" si="67">IF(J80&lt;&gt;"",(J80-COUNTIF(L80:HR80,"□")+1),"")</f>
        <v/>
      </c>
      <c r="J80" s="42" t="str">
        <f t="shared" ref="J80:J87" si="68">IF(ISERROR(LOOKUP("□",L80:HR80,L$3:HR$3))=FALSE,LOOKUP("□",L80:HR80,L$3:HR$3),"")</f>
        <v/>
      </c>
      <c r="K80" s="445">
        <f>進捗管理票PSPT_管理項目名_1</f>
        <v>0</v>
      </c>
      <c r="L80" s="43"/>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A80" s="44"/>
      <c r="BB80" s="44"/>
      <c r="BC80" s="44"/>
      <c r="BD80" s="44"/>
      <c r="BE80" s="44"/>
      <c r="BF80" s="44"/>
      <c r="BG80" s="44"/>
      <c r="BH80" s="44"/>
      <c r="BI80" s="44"/>
      <c r="BJ80" s="44"/>
      <c r="BK80" s="44"/>
      <c r="BL80" s="44"/>
      <c r="BM80" s="44"/>
      <c r="BN80" s="44"/>
      <c r="BO80" s="44"/>
      <c r="BP80" s="44"/>
      <c r="BQ80" s="44"/>
      <c r="BR80" s="44"/>
      <c r="BS80" s="44"/>
      <c r="BT80" s="44"/>
      <c r="BU80" s="44"/>
      <c r="BV80" s="44"/>
      <c r="BW80" s="44"/>
      <c r="BX80" s="44"/>
      <c r="BY80" s="44"/>
      <c r="BZ80" s="44"/>
      <c r="CA80" s="44"/>
      <c r="CB80" s="44"/>
      <c r="CC80" s="44"/>
      <c r="CD80" s="44"/>
      <c r="CE80" s="44"/>
      <c r="CF80" s="44"/>
      <c r="CG80" s="44"/>
      <c r="CH80" s="44"/>
      <c r="CI80" s="44"/>
      <c r="CJ80" s="44"/>
      <c r="CK80" s="44"/>
      <c r="CL80" s="44"/>
      <c r="CM80" s="44"/>
      <c r="CN80" s="44"/>
      <c r="CO80" s="44"/>
      <c r="CP80" s="44"/>
      <c r="CQ80" s="44"/>
      <c r="CR80" s="44"/>
      <c r="CS80" s="44"/>
      <c r="CT80" s="44"/>
      <c r="CU80" s="44"/>
      <c r="CV80" s="44"/>
      <c r="CW80" s="44"/>
      <c r="CX80" s="44"/>
      <c r="CY80" s="44"/>
      <c r="CZ80" s="44"/>
      <c r="DA80" s="44"/>
      <c r="DB80" s="44"/>
      <c r="DC80" s="44"/>
      <c r="DD80" s="44"/>
      <c r="DE80" s="44"/>
      <c r="DF80" s="44"/>
      <c r="DG80" s="44"/>
      <c r="DH80" s="44"/>
      <c r="DI80" s="44"/>
      <c r="DJ80" s="44"/>
      <c r="DK80" s="44"/>
      <c r="DL80" s="44"/>
      <c r="DM80" s="44"/>
      <c r="DN80" s="44"/>
      <c r="DO80" s="44"/>
      <c r="DP80" s="44"/>
      <c r="DQ80" s="44"/>
      <c r="DR80" s="44"/>
      <c r="DS80" s="44"/>
      <c r="DT80" s="44"/>
      <c r="DU80" s="44"/>
      <c r="DV80" s="44"/>
      <c r="DW80" s="44"/>
      <c r="DX80" s="44"/>
      <c r="DY80" s="44"/>
      <c r="DZ80" s="44"/>
      <c r="EA80" s="44"/>
      <c r="EB80" s="44"/>
      <c r="EC80" s="44"/>
      <c r="ED80" s="44"/>
      <c r="EE80" s="44"/>
      <c r="EF80" s="44"/>
      <c r="EG80" s="44"/>
      <c r="EH80" s="44"/>
      <c r="EI80" s="44"/>
      <c r="EJ80" s="44"/>
      <c r="EK80" s="44"/>
      <c r="EL80" s="44"/>
      <c r="EM80" s="44"/>
      <c r="EN80" s="44"/>
      <c r="EO80" s="44"/>
      <c r="EP80" s="44"/>
      <c r="EQ80" s="44"/>
      <c r="ER80" s="44"/>
      <c r="ES80" s="44"/>
      <c r="ET80" s="44"/>
      <c r="EU80" s="44"/>
      <c r="EV80" s="44"/>
      <c r="EW80" s="44"/>
      <c r="EX80" s="44"/>
      <c r="EY80" s="44"/>
      <c r="EZ80" s="44"/>
      <c r="FA80" s="44"/>
      <c r="FB80" s="44"/>
      <c r="FC80" s="44"/>
      <c r="FD80" s="44"/>
      <c r="FE80" s="44"/>
      <c r="FF80" s="44"/>
      <c r="FG80" s="44"/>
      <c r="FH80" s="44"/>
      <c r="FI80" s="44"/>
      <c r="FJ80" s="44"/>
      <c r="FK80" s="44"/>
      <c r="FL80" s="44"/>
      <c r="FM80" s="44"/>
      <c r="FN80" s="44"/>
      <c r="FO80" s="44"/>
      <c r="FP80" s="44"/>
      <c r="FQ80" s="44"/>
      <c r="FR80" s="44"/>
      <c r="FS80" s="44"/>
      <c r="FT80" s="44"/>
      <c r="FU80" s="44"/>
      <c r="FV80" s="44"/>
      <c r="FW80" s="44"/>
      <c r="FX80" s="44"/>
      <c r="FY80" s="44"/>
      <c r="FZ80" s="44"/>
      <c r="GA80" s="44"/>
      <c r="GB80" s="44"/>
      <c r="GC80" s="44"/>
      <c r="GD80" s="44"/>
      <c r="GE80" s="44"/>
      <c r="GF80" s="44"/>
      <c r="GG80" s="44"/>
      <c r="GH80" s="44"/>
      <c r="GI80" s="44"/>
      <c r="GJ80" s="44"/>
      <c r="GK80" s="44"/>
      <c r="GL80" s="44"/>
      <c r="GM80" s="44"/>
      <c r="GN80" s="44"/>
      <c r="GO80" s="44"/>
      <c r="GP80" s="44"/>
      <c r="GQ80" s="44"/>
      <c r="GR80" s="44"/>
      <c r="GS80" s="44"/>
      <c r="GT80" s="44"/>
      <c r="GU80" s="44"/>
      <c r="GV80" s="44"/>
      <c r="GW80" s="44"/>
      <c r="GX80" s="44"/>
      <c r="GY80" s="44"/>
      <c r="GZ80" s="44"/>
      <c r="HA80" s="44"/>
      <c r="HB80" s="44"/>
      <c r="HC80" s="44"/>
      <c r="HD80" s="44"/>
      <c r="HE80" s="44"/>
      <c r="HF80" s="44"/>
      <c r="HG80" s="44"/>
      <c r="HH80" s="44"/>
      <c r="HI80" s="44"/>
      <c r="HJ80" s="44"/>
      <c r="HK80" s="44"/>
      <c r="HL80" s="44"/>
      <c r="HM80" s="44"/>
      <c r="HN80" s="44"/>
      <c r="HO80" s="44"/>
      <c r="HP80" s="44"/>
      <c r="HQ80" s="44"/>
      <c r="HR80" s="46"/>
    </row>
    <row r="81" spans="1:226" x14ac:dyDescent="0.25">
      <c r="A81" s="32">
        <f t="shared" si="52"/>
        <v>77</v>
      </c>
      <c r="B81" s="517"/>
      <c r="C81" s="517"/>
      <c r="D81" s="517"/>
      <c r="E81" s="517"/>
      <c r="F81" s="517"/>
      <c r="G81" s="26"/>
      <c r="H81" s="26"/>
      <c r="I81" s="27" t="str">
        <f t="shared" si="67"/>
        <v/>
      </c>
      <c r="J81" s="33" t="str">
        <f t="shared" si="68"/>
        <v/>
      </c>
      <c r="K81" s="446">
        <f>進捗管理票PSPT_管理項目名_2</f>
        <v>0</v>
      </c>
      <c r="L81" s="29"/>
      <c r="M81" s="30"/>
      <c r="N81" s="30"/>
      <c r="O81" s="30"/>
      <c r="P81" s="30"/>
      <c r="Q81" s="30"/>
      <c r="R81" s="30"/>
      <c r="S81" s="30"/>
      <c r="T81" s="30"/>
      <c r="U81" s="30"/>
      <c r="V81" s="30"/>
      <c r="W81" s="30"/>
      <c r="X81" s="30"/>
      <c r="Y81" s="30"/>
      <c r="Z81" s="30"/>
      <c r="AA81" s="30"/>
      <c r="AB81" s="30"/>
      <c r="AC81" s="30"/>
      <c r="AD81" s="30"/>
      <c r="AE81" s="30"/>
      <c r="AF81" s="30"/>
      <c r="AG81" s="30"/>
      <c r="AH81" s="30"/>
      <c r="AI81" s="30"/>
      <c r="AJ81" s="30"/>
      <c r="AK81" s="30"/>
      <c r="AL81" s="30"/>
      <c r="AM81" s="30"/>
      <c r="AN81" s="30"/>
      <c r="AO81" s="30"/>
      <c r="AP81" s="30"/>
      <c r="AQ81" s="30"/>
      <c r="AR81" s="30"/>
      <c r="AS81" s="30"/>
      <c r="AT81" s="30"/>
      <c r="AU81" s="30"/>
      <c r="AV81" s="30"/>
      <c r="AW81" s="30"/>
      <c r="AX81" s="30"/>
      <c r="AY81" s="30"/>
      <c r="AZ81" s="30"/>
      <c r="BA81" s="30"/>
      <c r="BB81" s="30"/>
      <c r="BC81" s="30"/>
      <c r="BD81" s="30"/>
      <c r="BE81" s="30"/>
      <c r="BF81" s="30"/>
      <c r="BG81" s="30"/>
      <c r="BH81" s="30"/>
      <c r="BI81" s="30"/>
      <c r="BJ81" s="30"/>
      <c r="BK81" s="30"/>
      <c r="BL81" s="30"/>
      <c r="BM81" s="30"/>
      <c r="BN81" s="30"/>
      <c r="BO81" s="30"/>
      <c r="BP81" s="30"/>
      <c r="BQ81" s="30"/>
      <c r="BR81" s="30"/>
      <c r="BS81" s="30"/>
      <c r="BT81" s="30"/>
      <c r="BU81" s="30"/>
      <c r="BV81" s="30"/>
      <c r="BW81" s="30"/>
      <c r="BX81" s="30"/>
      <c r="BY81" s="30"/>
      <c r="BZ81" s="30"/>
      <c r="CA81" s="30"/>
      <c r="CB81" s="30"/>
      <c r="CC81" s="30"/>
      <c r="CD81" s="30"/>
      <c r="CE81" s="30"/>
      <c r="CF81" s="30"/>
      <c r="CG81" s="30"/>
      <c r="CH81" s="30"/>
      <c r="CI81" s="30"/>
      <c r="CJ81" s="30"/>
      <c r="CK81" s="30"/>
      <c r="CL81" s="30"/>
      <c r="CM81" s="30"/>
      <c r="CN81" s="30"/>
      <c r="CO81" s="30"/>
      <c r="CP81" s="30"/>
      <c r="CQ81" s="30"/>
      <c r="CR81" s="30"/>
      <c r="CS81" s="30"/>
      <c r="CT81" s="30"/>
      <c r="CU81" s="30"/>
      <c r="CV81" s="30"/>
      <c r="CW81" s="30"/>
      <c r="CX81" s="30"/>
      <c r="CY81" s="30"/>
      <c r="CZ81" s="30"/>
      <c r="DA81" s="30"/>
      <c r="DB81" s="30"/>
      <c r="DC81" s="30"/>
      <c r="DD81" s="30"/>
      <c r="DE81" s="30"/>
      <c r="DF81" s="30"/>
      <c r="DG81" s="30"/>
      <c r="DH81" s="30"/>
      <c r="DI81" s="30"/>
      <c r="DJ81" s="30"/>
      <c r="DK81" s="30"/>
      <c r="DL81" s="30"/>
      <c r="DM81" s="30"/>
      <c r="DN81" s="30"/>
      <c r="DO81" s="30"/>
      <c r="DP81" s="30"/>
      <c r="DQ81" s="30"/>
      <c r="DR81" s="30"/>
      <c r="DS81" s="30"/>
      <c r="DT81" s="30"/>
      <c r="DU81" s="30"/>
      <c r="DV81" s="30"/>
      <c r="DW81" s="30"/>
      <c r="DX81" s="30"/>
      <c r="DY81" s="30"/>
      <c r="DZ81" s="30"/>
      <c r="EA81" s="30"/>
      <c r="EB81" s="30"/>
      <c r="EC81" s="30"/>
      <c r="ED81" s="30"/>
      <c r="EE81" s="30"/>
      <c r="EF81" s="30"/>
      <c r="EG81" s="30"/>
      <c r="EH81" s="30"/>
      <c r="EI81" s="30"/>
      <c r="EJ81" s="30"/>
      <c r="EK81" s="30"/>
      <c r="EL81" s="30"/>
      <c r="EM81" s="30"/>
      <c r="EN81" s="30"/>
      <c r="EO81" s="30"/>
      <c r="EP81" s="30"/>
      <c r="EQ81" s="30"/>
      <c r="ER81" s="30"/>
      <c r="ES81" s="30"/>
      <c r="ET81" s="30"/>
      <c r="EU81" s="30"/>
      <c r="EV81" s="30"/>
      <c r="EW81" s="30"/>
      <c r="EX81" s="30"/>
      <c r="EY81" s="30"/>
      <c r="EZ81" s="30"/>
      <c r="FA81" s="30"/>
      <c r="FB81" s="30"/>
      <c r="FC81" s="30"/>
      <c r="FD81" s="30"/>
      <c r="FE81" s="30"/>
      <c r="FF81" s="30"/>
      <c r="FG81" s="30"/>
      <c r="FH81" s="30"/>
      <c r="FI81" s="30"/>
      <c r="FJ81" s="30"/>
      <c r="FK81" s="30"/>
      <c r="FL81" s="30"/>
      <c r="FM81" s="30"/>
      <c r="FN81" s="30"/>
      <c r="FO81" s="30"/>
      <c r="FP81" s="30"/>
      <c r="FQ81" s="30"/>
      <c r="FR81" s="30"/>
      <c r="FS81" s="30"/>
      <c r="FT81" s="30"/>
      <c r="FU81" s="30"/>
      <c r="FV81" s="30"/>
      <c r="FW81" s="30"/>
      <c r="FX81" s="30"/>
      <c r="FY81" s="30"/>
      <c r="FZ81" s="30"/>
      <c r="GA81" s="30"/>
      <c r="GB81" s="30"/>
      <c r="GC81" s="30"/>
      <c r="GD81" s="30"/>
      <c r="GE81" s="30"/>
      <c r="GF81" s="30"/>
      <c r="GG81" s="30"/>
      <c r="GH81" s="30"/>
      <c r="GI81" s="30"/>
      <c r="GJ81" s="30"/>
      <c r="GK81" s="30"/>
      <c r="GL81" s="30"/>
      <c r="GM81" s="30"/>
      <c r="GN81" s="30"/>
      <c r="GO81" s="30"/>
      <c r="GP81" s="30"/>
      <c r="GQ81" s="30"/>
      <c r="GR81" s="30"/>
      <c r="GS81" s="30"/>
      <c r="GT81" s="30"/>
      <c r="GU81" s="30"/>
      <c r="GV81" s="30"/>
      <c r="GW81" s="30"/>
      <c r="GX81" s="30"/>
      <c r="GY81" s="30"/>
      <c r="GZ81" s="30"/>
      <c r="HA81" s="30"/>
      <c r="HB81" s="30"/>
      <c r="HC81" s="30"/>
      <c r="HD81" s="30"/>
      <c r="HE81" s="30"/>
      <c r="HF81" s="30"/>
      <c r="HG81" s="30"/>
      <c r="HH81" s="30"/>
      <c r="HI81" s="30"/>
      <c r="HJ81" s="30"/>
      <c r="HK81" s="30"/>
      <c r="HL81" s="30"/>
      <c r="HM81" s="30"/>
      <c r="HN81" s="30"/>
      <c r="HO81" s="30"/>
      <c r="HP81" s="30"/>
      <c r="HQ81" s="30"/>
      <c r="HR81" s="31"/>
    </row>
    <row r="82" spans="1:226" x14ac:dyDescent="0.25">
      <c r="A82" s="32">
        <f t="shared" si="52"/>
        <v>78</v>
      </c>
      <c r="B82" s="517"/>
      <c r="C82" s="517"/>
      <c r="D82" s="517"/>
      <c r="E82" s="517"/>
      <c r="F82" s="517"/>
      <c r="G82" s="26"/>
      <c r="H82" s="26"/>
      <c r="I82" s="27" t="str">
        <f t="shared" si="67"/>
        <v/>
      </c>
      <c r="J82" s="33" t="str">
        <f t="shared" si="68"/>
        <v/>
      </c>
      <c r="K82" s="447" t="str">
        <f>進捗管理票PSPT_管理項目名_3</f>
        <v>①ＣＶ</v>
      </c>
      <c r="L82" s="29"/>
      <c r="M82" s="30"/>
      <c r="N82" s="30"/>
      <c r="O82" s="30"/>
      <c r="P82" s="30"/>
      <c r="Q82" s="30"/>
      <c r="R82" s="30"/>
      <c r="S82" s="30"/>
      <c r="T82" s="30"/>
      <c r="U82" s="30"/>
      <c r="V82" s="30"/>
      <c r="W82" s="30"/>
      <c r="X82" s="30"/>
      <c r="Y82" s="30"/>
      <c r="Z82" s="30"/>
      <c r="AA82" s="30"/>
      <c r="AB82" s="30"/>
      <c r="AC82" s="30"/>
      <c r="AD82" s="30"/>
      <c r="AE82" s="30"/>
      <c r="AF82" s="30"/>
      <c r="AG82" s="30"/>
      <c r="AH82" s="30"/>
      <c r="AI82" s="30"/>
      <c r="AJ82" s="30"/>
      <c r="AK82" s="30"/>
      <c r="AL82" s="30"/>
      <c r="AM82" s="30"/>
      <c r="AN82" s="30"/>
      <c r="AO82" s="30"/>
      <c r="AP82" s="30"/>
      <c r="AQ82" s="30"/>
      <c r="AR82" s="30"/>
      <c r="AS82" s="30"/>
      <c r="AT82" s="30"/>
      <c r="AU82" s="30"/>
      <c r="AV82" s="30"/>
      <c r="AW82" s="30"/>
      <c r="AX82" s="30"/>
      <c r="AY82" s="30"/>
      <c r="AZ82" s="30"/>
      <c r="BA82" s="30"/>
      <c r="BB82" s="30"/>
      <c r="BC82" s="30"/>
      <c r="BD82" s="30"/>
      <c r="BE82" s="30"/>
      <c r="BF82" s="30"/>
      <c r="BG82" s="30"/>
      <c r="BH82" s="30"/>
      <c r="BI82" s="30"/>
      <c r="BJ82" s="30"/>
      <c r="BK82" s="30"/>
      <c r="BL82" s="30"/>
      <c r="BM82" s="30"/>
      <c r="BN82" s="30"/>
      <c r="BO82" s="30"/>
      <c r="BP82" s="30"/>
      <c r="BQ82" s="30"/>
      <c r="BR82" s="30"/>
      <c r="BS82" s="30"/>
      <c r="BT82" s="30"/>
      <c r="BU82" s="30"/>
      <c r="BV82" s="30"/>
      <c r="BW82" s="30"/>
      <c r="BX82" s="30"/>
      <c r="BY82" s="30"/>
      <c r="BZ82" s="30"/>
      <c r="CA82" s="30"/>
      <c r="CB82" s="30"/>
      <c r="CC82" s="30"/>
      <c r="CD82" s="30"/>
      <c r="CE82" s="30"/>
      <c r="CF82" s="30"/>
      <c r="CG82" s="30"/>
      <c r="CH82" s="30"/>
      <c r="CI82" s="30"/>
      <c r="CJ82" s="30"/>
      <c r="CK82" s="30"/>
      <c r="CL82" s="30"/>
      <c r="CM82" s="30"/>
      <c r="CN82" s="30"/>
      <c r="CO82" s="30"/>
      <c r="CP82" s="30"/>
      <c r="CQ82" s="30"/>
      <c r="CR82" s="30"/>
      <c r="CS82" s="30"/>
      <c r="CT82" s="30"/>
      <c r="CU82" s="30"/>
      <c r="CV82" s="30"/>
      <c r="CW82" s="30"/>
      <c r="CX82" s="30"/>
      <c r="CY82" s="30"/>
      <c r="CZ82" s="30"/>
      <c r="DA82" s="30"/>
      <c r="DB82" s="30"/>
      <c r="DC82" s="30"/>
      <c r="DD82" s="30"/>
      <c r="DE82" s="30"/>
      <c r="DF82" s="30"/>
      <c r="DG82" s="30"/>
      <c r="DH82" s="30"/>
      <c r="DI82" s="30"/>
      <c r="DJ82" s="30"/>
      <c r="DK82" s="30"/>
      <c r="DL82" s="30"/>
      <c r="DM82" s="30"/>
      <c r="DN82" s="30"/>
      <c r="DO82" s="30"/>
      <c r="DP82" s="30"/>
      <c r="DQ82" s="30"/>
      <c r="DR82" s="30"/>
      <c r="DS82" s="30"/>
      <c r="DT82" s="30"/>
      <c r="DU82" s="30"/>
      <c r="DV82" s="30"/>
      <c r="DW82" s="30"/>
      <c r="DX82" s="30"/>
      <c r="DY82" s="30"/>
      <c r="DZ82" s="30"/>
      <c r="EA82" s="30"/>
      <c r="EB82" s="30"/>
      <c r="EC82" s="30"/>
      <c r="ED82" s="30"/>
      <c r="EE82" s="30"/>
      <c r="EF82" s="30"/>
      <c r="EG82" s="30"/>
      <c r="EH82" s="30"/>
      <c r="EI82" s="30"/>
      <c r="EJ82" s="30"/>
      <c r="EK82" s="30"/>
      <c r="EL82" s="30"/>
      <c r="EM82" s="30"/>
      <c r="EN82" s="30"/>
      <c r="EO82" s="30"/>
      <c r="EP82" s="30"/>
      <c r="EQ82" s="30"/>
      <c r="ER82" s="30"/>
      <c r="ES82" s="30"/>
      <c r="ET82" s="30"/>
      <c r="EU82" s="30"/>
      <c r="EV82" s="30"/>
      <c r="EW82" s="30"/>
      <c r="EX82" s="30"/>
      <c r="EY82" s="30"/>
      <c r="EZ82" s="30"/>
      <c r="FA82" s="30"/>
      <c r="FB82" s="30"/>
      <c r="FC82" s="30"/>
      <c r="FD82" s="30"/>
      <c r="FE82" s="30"/>
      <c r="FF82" s="30"/>
      <c r="FG82" s="30"/>
      <c r="FH82" s="30"/>
      <c r="FI82" s="30"/>
      <c r="FJ82" s="30"/>
      <c r="FK82" s="30"/>
      <c r="FL82" s="30"/>
      <c r="FM82" s="30"/>
      <c r="FN82" s="30"/>
      <c r="FO82" s="30"/>
      <c r="FP82" s="30"/>
      <c r="FQ82" s="30"/>
      <c r="FR82" s="30"/>
      <c r="FS82" s="30"/>
      <c r="FT82" s="30"/>
      <c r="FU82" s="30"/>
      <c r="FV82" s="30"/>
      <c r="FW82" s="30"/>
      <c r="FX82" s="30"/>
      <c r="FY82" s="30"/>
      <c r="FZ82" s="30"/>
      <c r="GA82" s="30"/>
      <c r="GB82" s="30"/>
      <c r="GC82" s="30"/>
      <c r="GD82" s="30"/>
      <c r="GE82" s="30"/>
      <c r="GF82" s="30"/>
      <c r="GG82" s="30"/>
      <c r="GH82" s="30"/>
      <c r="GI82" s="30"/>
      <c r="GJ82" s="30"/>
      <c r="GK82" s="30"/>
      <c r="GL82" s="30"/>
      <c r="GM82" s="30"/>
      <c r="GN82" s="30"/>
      <c r="GO82" s="30"/>
      <c r="GP82" s="30"/>
      <c r="GQ82" s="30"/>
      <c r="GR82" s="30"/>
      <c r="GS82" s="30"/>
      <c r="GT82" s="30"/>
      <c r="GU82" s="30"/>
      <c r="GV82" s="30"/>
      <c r="GW82" s="30"/>
      <c r="GX82" s="30"/>
      <c r="GY82" s="30"/>
      <c r="GZ82" s="30"/>
      <c r="HA82" s="30"/>
      <c r="HB82" s="30"/>
      <c r="HC82" s="30"/>
      <c r="HD82" s="30"/>
      <c r="HE82" s="30"/>
      <c r="HF82" s="30"/>
      <c r="HG82" s="30"/>
      <c r="HH82" s="30"/>
      <c r="HI82" s="30"/>
      <c r="HJ82" s="30"/>
      <c r="HK82" s="30"/>
      <c r="HL82" s="30"/>
      <c r="HM82" s="30"/>
      <c r="HN82" s="30"/>
      <c r="HO82" s="30"/>
      <c r="HP82" s="30"/>
      <c r="HQ82" s="30"/>
      <c r="HR82" s="31"/>
    </row>
    <row r="83" spans="1:226" x14ac:dyDescent="0.25">
      <c r="A83" s="34">
        <f t="shared" si="52"/>
        <v>79</v>
      </c>
      <c r="B83" s="517"/>
      <c r="C83" s="517"/>
      <c r="D83" s="517"/>
      <c r="E83" s="517"/>
      <c r="F83" s="517"/>
      <c r="G83" s="35"/>
      <c r="H83" s="35"/>
      <c r="I83" s="36" t="str">
        <f t="shared" si="67"/>
        <v/>
      </c>
      <c r="J83" s="28" t="str">
        <f t="shared" si="68"/>
        <v/>
      </c>
      <c r="K83" s="448" t="str">
        <f>進捗管理票PSPT_管理項目名_4</f>
        <v>②ＣＶＴ</v>
      </c>
      <c r="L83" s="37"/>
      <c r="M83" s="38"/>
      <c r="N83" s="38"/>
      <c r="O83" s="38"/>
      <c r="P83" s="38"/>
      <c r="Q83" s="38"/>
      <c r="R83" s="38"/>
      <c r="S83" s="38"/>
      <c r="T83" s="38"/>
      <c r="U83" s="38"/>
      <c r="V83" s="38"/>
      <c r="W83" s="38"/>
      <c r="X83" s="38"/>
      <c r="Y83" s="38"/>
      <c r="Z83" s="38"/>
      <c r="AA83" s="38"/>
      <c r="AB83" s="38"/>
      <c r="AC83" s="38"/>
      <c r="AD83" s="38"/>
      <c r="AE83" s="38"/>
      <c r="AF83" s="38"/>
      <c r="AG83" s="38"/>
      <c r="AH83" s="38"/>
      <c r="AI83" s="38"/>
      <c r="AJ83" s="38"/>
      <c r="AK83" s="38"/>
      <c r="AL83" s="38"/>
      <c r="AM83" s="38"/>
      <c r="AN83" s="38"/>
      <c r="AO83" s="38"/>
      <c r="AP83" s="38"/>
      <c r="AQ83" s="38"/>
      <c r="AR83" s="38"/>
      <c r="AS83" s="38"/>
      <c r="AT83" s="38"/>
      <c r="AU83" s="38"/>
      <c r="AV83" s="38"/>
      <c r="AW83" s="38"/>
      <c r="AX83" s="38"/>
      <c r="AY83" s="38"/>
      <c r="AZ83" s="38"/>
      <c r="BA83" s="38"/>
      <c r="BB83" s="38"/>
      <c r="BC83" s="38"/>
      <c r="BD83" s="38"/>
      <c r="BE83" s="38"/>
      <c r="BF83" s="38"/>
      <c r="BG83" s="38"/>
      <c r="BH83" s="38"/>
      <c r="BI83" s="38"/>
      <c r="BJ83" s="38"/>
      <c r="BK83" s="38"/>
      <c r="BL83" s="38"/>
      <c r="BM83" s="38"/>
      <c r="BN83" s="38"/>
      <c r="BO83" s="38"/>
      <c r="BP83" s="38"/>
      <c r="BQ83" s="38"/>
      <c r="BR83" s="38"/>
      <c r="BS83" s="38"/>
      <c r="BT83" s="38"/>
      <c r="BU83" s="38"/>
      <c r="BV83" s="38"/>
      <c r="BW83" s="38"/>
      <c r="BX83" s="38"/>
      <c r="BY83" s="38"/>
      <c r="BZ83" s="38"/>
      <c r="CA83" s="38"/>
      <c r="CB83" s="38"/>
      <c r="CC83" s="38"/>
      <c r="CD83" s="38"/>
      <c r="CE83" s="38"/>
      <c r="CF83" s="38"/>
      <c r="CG83" s="38"/>
      <c r="CH83" s="38"/>
      <c r="CI83" s="38"/>
      <c r="CJ83" s="38"/>
      <c r="CK83" s="38"/>
      <c r="CL83" s="38"/>
      <c r="CM83" s="38"/>
      <c r="CN83" s="38"/>
      <c r="CO83" s="38"/>
      <c r="CP83" s="38"/>
      <c r="CQ83" s="38"/>
      <c r="CR83" s="38"/>
      <c r="CS83" s="38"/>
      <c r="CT83" s="38"/>
      <c r="CU83" s="38"/>
      <c r="CV83" s="38"/>
      <c r="CW83" s="38"/>
      <c r="CX83" s="38"/>
      <c r="CY83" s="38"/>
      <c r="CZ83" s="38"/>
      <c r="DA83" s="38"/>
      <c r="DB83" s="38"/>
      <c r="DC83" s="38"/>
      <c r="DD83" s="38"/>
      <c r="DE83" s="38"/>
      <c r="DF83" s="38"/>
      <c r="DG83" s="38"/>
      <c r="DH83" s="38"/>
      <c r="DI83" s="38"/>
      <c r="DJ83" s="38"/>
      <c r="DK83" s="38"/>
      <c r="DL83" s="38"/>
      <c r="DM83" s="38"/>
      <c r="DN83" s="38"/>
      <c r="DO83" s="38"/>
      <c r="DP83" s="38"/>
      <c r="DQ83" s="38"/>
      <c r="DR83" s="38"/>
      <c r="DS83" s="38"/>
      <c r="DT83" s="38"/>
      <c r="DU83" s="38"/>
      <c r="DV83" s="38"/>
      <c r="DW83" s="38"/>
      <c r="DX83" s="38"/>
      <c r="DY83" s="38"/>
      <c r="DZ83" s="38"/>
      <c r="EA83" s="38"/>
      <c r="EB83" s="38"/>
      <c r="EC83" s="38"/>
      <c r="ED83" s="38"/>
      <c r="EE83" s="38"/>
      <c r="EF83" s="38"/>
      <c r="EG83" s="38"/>
      <c r="EH83" s="38"/>
      <c r="EI83" s="38"/>
      <c r="EJ83" s="38"/>
      <c r="EK83" s="38"/>
      <c r="EL83" s="38"/>
      <c r="EM83" s="38"/>
      <c r="EN83" s="38"/>
      <c r="EO83" s="38"/>
      <c r="EP83" s="38"/>
      <c r="EQ83" s="38"/>
      <c r="ER83" s="38"/>
      <c r="ES83" s="38"/>
      <c r="ET83" s="38"/>
      <c r="EU83" s="38"/>
      <c r="EV83" s="38"/>
      <c r="EW83" s="38"/>
      <c r="EX83" s="38"/>
      <c r="EY83" s="38"/>
      <c r="EZ83" s="38"/>
      <c r="FA83" s="38"/>
      <c r="FB83" s="38"/>
      <c r="FC83" s="38"/>
      <c r="FD83" s="38"/>
      <c r="FE83" s="38"/>
      <c r="FF83" s="38"/>
      <c r="FG83" s="38"/>
      <c r="FH83" s="38"/>
      <c r="FI83" s="38"/>
      <c r="FJ83" s="38"/>
      <c r="FK83" s="38"/>
      <c r="FL83" s="38"/>
      <c r="FM83" s="38"/>
      <c r="FN83" s="38"/>
      <c r="FO83" s="38"/>
      <c r="FP83" s="38"/>
      <c r="FQ83" s="38"/>
      <c r="FR83" s="38"/>
      <c r="FS83" s="38"/>
      <c r="FT83" s="38"/>
      <c r="FU83" s="38"/>
      <c r="FV83" s="38"/>
      <c r="FW83" s="38"/>
      <c r="FX83" s="38"/>
      <c r="FY83" s="38"/>
      <c r="FZ83" s="38"/>
      <c r="GA83" s="38"/>
      <c r="GB83" s="38"/>
      <c r="GC83" s="38"/>
      <c r="GD83" s="38"/>
      <c r="GE83" s="38"/>
      <c r="GF83" s="38"/>
      <c r="GG83" s="38"/>
      <c r="GH83" s="38"/>
      <c r="GI83" s="38"/>
      <c r="GJ83" s="38"/>
      <c r="GK83" s="38"/>
      <c r="GL83" s="38"/>
      <c r="GM83" s="38"/>
      <c r="GN83" s="38"/>
      <c r="GO83" s="38"/>
      <c r="GP83" s="38"/>
      <c r="GQ83" s="38"/>
      <c r="GR83" s="38"/>
      <c r="GS83" s="38"/>
      <c r="GT83" s="38"/>
      <c r="GU83" s="38"/>
      <c r="GV83" s="38"/>
      <c r="GW83" s="38"/>
      <c r="GX83" s="38"/>
      <c r="GY83" s="38"/>
      <c r="GZ83" s="38"/>
      <c r="HA83" s="38"/>
      <c r="HB83" s="38"/>
      <c r="HC83" s="38"/>
      <c r="HD83" s="38"/>
      <c r="HE83" s="38"/>
      <c r="HF83" s="38"/>
      <c r="HG83" s="38"/>
      <c r="HH83" s="38"/>
      <c r="HI83" s="38"/>
      <c r="HJ83" s="38"/>
      <c r="HK83" s="38"/>
      <c r="HL83" s="38"/>
      <c r="HM83" s="38"/>
      <c r="HN83" s="38"/>
      <c r="HO83" s="38"/>
      <c r="HP83" s="38"/>
      <c r="HQ83" s="38"/>
      <c r="HR83" s="39"/>
    </row>
    <row r="84" spans="1:226" s="315" customFormat="1" x14ac:dyDescent="0.25">
      <c r="A84" s="34">
        <f t="shared" si="52"/>
        <v>80</v>
      </c>
      <c r="B84" s="517"/>
      <c r="C84" s="517"/>
      <c r="D84" s="517"/>
      <c r="E84" s="517"/>
      <c r="F84" s="517"/>
      <c r="G84" s="35"/>
      <c r="H84" s="391"/>
      <c r="I84" s="36" t="str">
        <f t="shared" si="67"/>
        <v/>
      </c>
      <c r="J84" s="28" t="str">
        <f t="shared" si="68"/>
        <v/>
      </c>
      <c r="K84" s="448" t="str">
        <f>進捗管理票PSPT_管理項目名_5</f>
        <v>③受入</v>
      </c>
      <c r="L84" s="37"/>
      <c r="M84" s="38"/>
      <c r="N84" s="38"/>
      <c r="O84" s="38"/>
      <c r="P84" s="38"/>
      <c r="Q84" s="38"/>
      <c r="R84" s="38"/>
      <c r="S84" s="38"/>
      <c r="T84" s="38"/>
      <c r="U84" s="38"/>
      <c r="V84" s="38"/>
      <c r="W84" s="38"/>
      <c r="X84" s="30"/>
      <c r="Y84" s="38"/>
      <c r="Z84" s="38"/>
      <c r="AA84" s="38"/>
      <c r="AB84" s="38"/>
      <c r="AC84" s="38"/>
      <c r="AD84" s="38"/>
      <c r="AE84" s="38"/>
      <c r="AF84" s="38"/>
      <c r="AG84" s="38"/>
      <c r="AH84" s="38"/>
      <c r="AI84" s="38"/>
      <c r="AJ84" s="38"/>
      <c r="AK84" s="38"/>
      <c r="AL84" s="38"/>
      <c r="AM84" s="38"/>
      <c r="AN84" s="38"/>
      <c r="AO84" s="38"/>
      <c r="AP84" s="38"/>
      <c r="AQ84" s="38"/>
      <c r="AR84" s="38"/>
      <c r="AS84" s="38"/>
      <c r="AT84" s="38"/>
      <c r="AU84" s="38"/>
      <c r="AV84" s="38"/>
      <c r="AW84" s="38"/>
      <c r="AX84" s="38"/>
      <c r="AY84" s="38"/>
      <c r="AZ84" s="38"/>
      <c r="BA84" s="38"/>
      <c r="BB84" s="38"/>
      <c r="BC84" s="38"/>
      <c r="BD84" s="38"/>
      <c r="BE84" s="38"/>
      <c r="BF84" s="38"/>
      <c r="BG84" s="38"/>
      <c r="BH84" s="38"/>
      <c r="BI84" s="38"/>
      <c r="BJ84" s="38"/>
      <c r="BK84" s="38"/>
      <c r="BL84" s="38"/>
      <c r="BM84" s="38"/>
      <c r="BN84" s="38"/>
      <c r="BO84" s="38"/>
      <c r="BP84" s="38"/>
      <c r="BQ84" s="38"/>
      <c r="BR84" s="38"/>
      <c r="BS84" s="38"/>
      <c r="BT84" s="38"/>
      <c r="BU84" s="38"/>
      <c r="BV84" s="38"/>
      <c r="BW84" s="38"/>
      <c r="BX84" s="38"/>
      <c r="BY84" s="38"/>
      <c r="BZ84" s="38"/>
      <c r="CA84" s="38"/>
      <c r="CB84" s="38"/>
      <c r="CC84" s="38"/>
      <c r="CD84" s="38"/>
      <c r="CE84" s="38"/>
      <c r="CF84" s="38"/>
      <c r="CG84" s="38"/>
      <c r="CH84" s="38"/>
      <c r="CI84" s="38"/>
      <c r="CJ84" s="38"/>
      <c r="CK84" s="38"/>
      <c r="CL84" s="38"/>
      <c r="CM84" s="38"/>
      <c r="CN84" s="38"/>
      <c r="CO84" s="38"/>
      <c r="CP84" s="38"/>
      <c r="CQ84" s="38"/>
      <c r="CR84" s="38"/>
      <c r="CS84" s="38"/>
      <c r="CT84" s="38"/>
      <c r="CU84" s="38"/>
      <c r="CV84" s="38"/>
      <c r="CW84" s="38"/>
      <c r="CX84" s="38"/>
      <c r="CY84" s="38"/>
      <c r="CZ84" s="38"/>
      <c r="DA84" s="38"/>
      <c r="DB84" s="38"/>
      <c r="DC84" s="38"/>
      <c r="DD84" s="38"/>
      <c r="DE84" s="38"/>
      <c r="DF84" s="38"/>
      <c r="DG84" s="38"/>
      <c r="DH84" s="38"/>
      <c r="DI84" s="38"/>
      <c r="DJ84" s="38"/>
      <c r="DK84" s="38"/>
      <c r="DL84" s="38"/>
      <c r="DM84" s="38"/>
      <c r="DN84" s="38"/>
      <c r="DO84" s="38"/>
      <c r="DP84" s="38"/>
      <c r="DQ84" s="38"/>
      <c r="DR84" s="38"/>
      <c r="DS84" s="38"/>
      <c r="DT84" s="38"/>
      <c r="DU84" s="38"/>
      <c r="DV84" s="38"/>
      <c r="DW84" s="38"/>
      <c r="DX84" s="38"/>
      <c r="DY84" s="38"/>
      <c r="DZ84" s="38"/>
      <c r="EA84" s="38"/>
      <c r="EB84" s="38"/>
      <c r="EC84" s="38"/>
      <c r="ED84" s="38"/>
      <c r="EE84" s="38"/>
      <c r="EF84" s="38"/>
      <c r="EG84" s="38"/>
      <c r="EH84" s="38"/>
      <c r="EI84" s="38"/>
      <c r="EJ84" s="38"/>
      <c r="EK84" s="38"/>
      <c r="EL84" s="38"/>
      <c r="EM84" s="38"/>
      <c r="EN84" s="38"/>
      <c r="EO84" s="38"/>
      <c r="EP84" s="38"/>
      <c r="EQ84" s="38"/>
      <c r="ER84" s="38"/>
      <c r="ES84" s="38"/>
      <c r="ET84" s="38"/>
      <c r="EU84" s="38"/>
      <c r="EV84" s="38"/>
      <c r="EW84" s="38"/>
      <c r="EX84" s="38"/>
      <c r="EY84" s="38"/>
      <c r="EZ84" s="38"/>
      <c r="FA84" s="38"/>
      <c r="FB84" s="38"/>
      <c r="FC84" s="38"/>
      <c r="FD84" s="38"/>
      <c r="FE84" s="38"/>
      <c r="FF84" s="38"/>
      <c r="FG84" s="38"/>
      <c r="FH84" s="38"/>
      <c r="FI84" s="38"/>
      <c r="FJ84" s="38"/>
      <c r="FK84" s="38"/>
      <c r="FL84" s="38"/>
      <c r="FM84" s="38"/>
      <c r="FN84" s="38"/>
      <c r="FO84" s="38"/>
      <c r="FP84" s="38"/>
      <c r="FQ84" s="38"/>
      <c r="FR84" s="38"/>
      <c r="FS84" s="38"/>
      <c r="FT84" s="38"/>
      <c r="FU84" s="38"/>
      <c r="FV84" s="38"/>
      <c r="FW84" s="38"/>
      <c r="FX84" s="38"/>
      <c r="FY84" s="38"/>
      <c r="FZ84" s="38"/>
      <c r="GA84" s="38"/>
      <c r="GB84" s="38"/>
      <c r="GC84" s="38"/>
      <c r="GD84" s="38"/>
      <c r="GE84" s="38"/>
      <c r="GF84" s="38"/>
      <c r="GG84" s="38"/>
      <c r="GH84" s="38"/>
      <c r="GI84" s="38"/>
      <c r="GJ84" s="38"/>
      <c r="GK84" s="38"/>
      <c r="GL84" s="38"/>
      <c r="GM84" s="38"/>
      <c r="GN84" s="38"/>
      <c r="GO84" s="38"/>
      <c r="GP84" s="38"/>
      <c r="GQ84" s="38"/>
      <c r="GR84" s="38"/>
      <c r="GS84" s="38"/>
      <c r="GT84" s="38"/>
      <c r="GU84" s="38"/>
      <c r="GV84" s="38"/>
      <c r="GW84" s="38"/>
      <c r="GX84" s="38"/>
      <c r="GY84" s="38"/>
      <c r="GZ84" s="38"/>
      <c r="HA84" s="38"/>
      <c r="HB84" s="38"/>
      <c r="HC84" s="38"/>
      <c r="HD84" s="38"/>
      <c r="HE84" s="38"/>
      <c r="HF84" s="38"/>
      <c r="HG84" s="38"/>
      <c r="HH84" s="38"/>
      <c r="HI84" s="38"/>
      <c r="HJ84" s="38"/>
      <c r="HK84" s="38"/>
      <c r="HL84" s="38"/>
      <c r="HM84" s="38"/>
      <c r="HN84" s="38"/>
      <c r="HO84" s="38"/>
      <c r="HP84" s="38"/>
      <c r="HQ84" s="38"/>
      <c r="HR84" s="39"/>
    </row>
    <row r="85" spans="1:226" x14ac:dyDescent="0.25">
      <c r="A85" s="25">
        <f>ROW()-4</f>
        <v>81</v>
      </c>
      <c r="B85" s="516"/>
      <c r="C85" s="516"/>
      <c r="D85" s="516"/>
      <c r="E85" s="516"/>
      <c r="F85" s="516"/>
      <c r="G85" s="26"/>
      <c r="H85" s="26"/>
      <c r="I85" s="27" t="str">
        <f t="shared" si="67"/>
        <v/>
      </c>
      <c r="J85" s="28" t="str">
        <f t="shared" si="68"/>
        <v/>
      </c>
      <c r="K85" s="445">
        <f>進捗管理票PSPT_管理項目名_1</f>
        <v>0</v>
      </c>
      <c r="L85" s="29"/>
      <c r="M85" s="30"/>
      <c r="N85" s="30"/>
      <c r="O85" s="30"/>
      <c r="P85" s="30"/>
      <c r="Q85" s="30"/>
      <c r="R85" s="30"/>
      <c r="S85" s="30"/>
      <c r="T85" s="30"/>
      <c r="U85" s="30"/>
      <c r="V85" s="30"/>
      <c r="W85" s="30"/>
      <c r="X85" s="30"/>
      <c r="Y85" s="30"/>
      <c r="Z85" s="30"/>
      <c r="AA85" s="30"/>
      <c r="AB85" s="30"/>
      <c r="AC85" s="30"/>
      <c r="AD85" s="30"/>
      <c r="AE85" s="30"/>
      <c r="AF85" s="30"/>
      <c r="AG85" s="30"/>
      <c r="AH85" s="30"/>
      <c r="AI85" s="30"/>
      <c r="AJ85" s="30"/>
      <c r="AK85" s="30"/>
      <c r="AL85" s="30"/>
      <c r="AM85" s="30"/>
      <c r="AN85" s="30"/>
      <c r="AO85" s="30"/>
      <c r="AP85" s="30"/>
      <c r="AQ85" s="30"/>
      <c r="AR85" s="30"/>
      <c r="AS85" s="30"/>
      <c r="AT85" s="30"/>
      <c r="AU85" s="30"/>
      <c r="AV85" s="30"/>
      <c r="AW85" s="30"/>
      <c r="AX85" s="30"/>
      <c r="AY85" s="30"/>
      <c r="AZ85" s="30"/>
      <c r="BA85" s="30"/>
      <c r="BB85" s="30"/>
      <c r="BC85" s="30"/>
      <c r="BD85" s="30"/>
      <c r="BE85" s="30"/>
      <c r="BF85" s="30"/>
      <c r="BG85" s="30"/>
      <c r="BH85" s="30"/>
      <c r="BI85" s="30"/>
      <c r="BJ85" s="30"/>
      <c r="BK85" s="30"/>
      <c r="BL85" s="30"/>
      <c r="BM85" s="30"/>
      <c r="BN85" s="30"/>
      <c r="BO85" s="30"/>
      <c r="BP85" s="30"/>
      <c r="BQ85" s="30"/>
      <c r="BR85" s="30"/>
      <c r="BS85" s="30"/>
      <c r="BT85" s="30"/>
      <c r="BU85" s="30"/>
      <c r="BV85" s="30"/>
      <c r="BW85" s="30"/>
      <c r="BX85" s="30"/>
      <c r="BY85" s="30"/>
      <c r="BZ85" s="30"/>
      <c r="CA85" s="30"/>
      <c r="CB85" s="30"/>
      <c r="CC85" s="30"/>
      <c r="CD85" s="30"/>
      <c r="CE85" s="30"/>
      <c r="CF85" s="30"/>
      <c r="CG85" s="30"/>
      <c r="CH85" s="30"/>
      <c r="CI85" s="30"/>
      <c r="CJ85" s="30"/>
      <c r="CK85" s="30"/>
      <c r="CL85" s="30"/>
      <c r="CM85" s="30"/>
      <c r="CN85" s="30"/>
      <c r="CO85" s="30"/>
      <c r="CP85" s="30"/>
      <c r="CQ85" s="30"/>
      <c r="CR85" s="30"/>
      <c r="CS85" s="30"/>
      <c r="CT85" s="30"/>
      <c r="CU85" s="30"/>
      <c r="CV85" s="30"/>
      <c r="CW85" s="30"/>
      <c r="CX85" s="30"/>
      <c r="CY85" s="30"/>
      <c r="CZ85" s="30"/>
      <c r="DA85" s="30"/>
      <c r="DB85" s="30"/>
      <c r="DC85" s="30"/>
      <c r="DD85" s="30"/>
      <c r="DE85" s="30"/>
      <c r="DF85" s="30"/>
      <c r="DG85" s="30"/>
      <c r="DH85" s="30"/>
      <c r="DI85" s="30"/>
      <c r="DJ85" s="30"/>
      <c r="DK85" s="30"/>
      <c r="DL85" s="30"/>
      <c r="DM85" s="30"/>
      <c r="DN85" s="30"/>
      <c r="DO85" s="30"/>
      <c r="DP85" s="30"/>
      <c r="DQ85" s="30"/>
      <c r="DR85" s="30"/>
      <c r="DS85" s="30"/>
      <c r="DT85" s="30"/>
      <c r="DU85" s="30"/>
      <c r="DV85" s="30"/>
      <c r="DW85" s="30"/>
      <c r="DX85" s="30"/>
      <c r="DY85" s="30"/>
      <c r="DZ85" s="30"/>
      <c r="EA85" s="30"/>
      <c r="EB85" s="30"/>
      <c r="EC85" s="30"/>
      <c r="ED85" s="30"/>
      <c r="EE85" s="30"/>
      <c r="EF85" s="30"/>
      <c r="EG85" s="30"/>
      <c r="EH85" s="30"/>
      <c r="EI85" s="30"/>
      <c r="EJ85" s="30"/>
      <c r="EK85" s="30"/>
      <c r="EL85" s="30"/>
      <c r="EM85" s="30"/>
      <c r="EN85" s="30"/>
      <c r="EO85" s="30"/>
      <c r="EP85" s="30"/>
      <c r="EQ85" s="30"/>
      <c r="ER85" s="30"/>
      <c r="ES85" s="30"/>
      <c r="ET85" s="30"/>
      <c r="EU85" s="30"/>
      <c r="EV85" s="30"/>
      <c r="EW85" s="30"/>
      <c r="EX85" s="30"/>
      <c r="EY85" s="30"/>
      <c r="EZ85" s="30"/>
      <c r="FA85" s="30"/>
      <c r="FB85" s="30"/>
      <c r="FC85" s="30"/>
      <c r="FD85" s="30"/>
      <c r="FE85" s="30"/>
      <c r="FF85" s="30"/>
      <c r="FG85" s="30"/>
      <c r="FH85" s="30"/>
      <c r="FI85" s="30"/>
      <c r="FJ85" s="30"/>
      <c r="FK85" s="30"/>
      <c r="FL85" s="30"/>
      <c r="FM85" s="30"/>
      <c r="FN85" s="30"/>
      <c r="FO85" s="30"/>
      <c r="FP85" s="30"/>
      <c r="FQ85" s="30"/>
      <c r="FR85" s="30"/>
      <c r="FS85" s="30"/>
      <c r="FT85" s="30"/>
      <c r="FU85" s="30"/>
      <c r="FV85" s="30"/>
      <c r="FW85" s="30"/>
      <c r="FX85" s="30"/>
      <c r="FY85" s="30"/>
      <c r="FZ85" s="30"/>
      <c r="GA85" s="30"/>
      <c r="GB85" s="30"/>
      <c r="GC85" s="30"/>
      <c r="GD85" s="30"/>
      <c r="GE85" s="30"/>
      <c r="GF85" s="30"/>
      <c r="GG85" s="30"/>
      <c r="GH85" s="30"/>
      <c r="GI85" s="30"/>
      <c r="GJ85" s="30"/>
      <c r="GK85" s="30"/>
      <c r="GL85" s="30"/>
      <c r="GM85" s="30"/>
      <c r="GN85" s="30"/>
      <c r="GO85" s="30"/>
      <c r="GP85" s="30"/>
      <c r="GQ85" s="30"/>
      <c r="GR85" s="30"/>
      <c r="GS85" s="30"/>
      <c r="GT85" s="30"/>
      <c r="GU85" s="30"/>
      <c r="GV85" s="30"/>
      <c r="GW85" s="30"/>
      <c r="GX85" s="30"/>
      <c r="GY85" s="30"/>
      <c r="GZ85" s="30"/>
      <c r="HA85" s="30"/>
      <c r="HB85" s="30"/>
      <c r="HC85" s="30"/>
      <c r="HD85" s="30"/>
      <c r="HE85" s="30"/>
      <c r="HF85" s="30"/>
      <c r="HG85" s="30"/>
      <c r="HH85" s="30"/>
      <c r="HI85" s="30"/>
      <c r="HJ85" s="30"/>
      <c r="HK85" s="30"/>
      <c r="HL85" s="30"/>
      <c r="HM85" s="30"/>
      <c r="HN85" s="30"/>
      <c r="HO85" s="30"/>
      <c r="HP85" s="30"/>
      <c r="HQ85" s="30"/>
      <c r="HR85" s="31"/>
    </row>
    <row r="86" spans="1:226" x14ac:dyDescent="0.25">
      <c r="A86" s="32">
        <f>ROW()-4</f>
        <v>82</v>
      </c>
      <c r="B86" s="517"/>
      <c r="C86" s="517"/>
      <c r="D86" s="517"/>
      <c r="E86" s="517"/>
      <c r="F86" s="517"/>
      <c r="G86" s="26"/>
      <c r="H86" s="26"/>
      <c r="I86" s="27" t="str">
        <f t="shared" si="67"/>
        <v/>
      </c>
      <c r="J86" s="33" t="str">
        <f t="shared" si="68"/>
        <v/>
      </c>
      <c r="K86" s="446">
        <f>進捗管理票PSPT_管理項目名_2</f>
        <v>0</v>
      </c>
      <c r="L86" s="29"/>
      <c r="M86" s="30"/>
      <c r="N86" s="30"/>
      <c r="O86" s="30"/>
      <c r="P86" s="30"/>
      <c r="Q86" s="30"/>
      <c r="R86" s="30"/>
      <c r="S86" s="30"/>
      <c r="T86" s="30"/>
      <c r="U86" s="30"/>
      <c r="V86" s="30"/>
      <c r="W86" s="30"/>
      <c r="X86" s="30"/>
      <c r="Y86" s="30"/>
      <c r="Z86" s="30"/>
      <c r="AA86" s="30"/>
      <c r="AB86" s="30"/>
      <c r="AC86" s="30"/>
      <c r="AD86" s="30"/>
      <c r="AE86" s="30"/>
      <c r="AF86" s="30"/>
      <c r="AG86" s="30"/>
      <c r="AH86" s="30"/>
      <c r="AI86" s="30"/>
      <c r="AJ86" s="30"/>
      <c r="AK86" s="30"/>
      <c r="AL86" s="30"/>
      <c r="AM86" s="30"/>
      <c r="AN86" s="30"/>
      <c r="AO86" s="30"/>
      <c r="AP86" s="30"/>
      <c r="AQ86" s="30"/>
      <c r="AR86" s="30"/>
      <c r="AS86" s="30"/>
      <c r="AT86" s="30"/>
      <c r="AU86" s="30"/>
      <c r="AV86" s="30"/>
      <c r="AW86" s="30"/>
      <c r="AX86" s="30"/>
      <c r="AY86" s="30"/>
      <c r="AZ86" s="30"/>
      <c r="BA86" s="30"/>
      <c r="BB86" s="30"/>
      <c r="BC86" s="30"/>
      <c r="BD86" s="30"/>
      <c r="BE86" s="30"/>
      <c r="BF86" s="30"/>
      <c r="BG86" s="30"/>
      <c r="BH86" s="30"/>
      <c r="BI86" s="30"/>
      <c r="BJ86" s="30"/>
      <c r="BK86" s="30"/>
      <c r="BL86" s="30"/>
      <c r="BM86" s="30"/>
      <c r="BN86" s="30"/>
      <c r="BO86" s="30"/>
      <c r="BP86" s="30"/>
      <c r="BQ86" s="30"/>
      <c r="BR86" s="30"/>
      <c r="BS86" s="30"/>
      <c r="BT86" s="30"/>
      <c r="BU86" s="30"/>
      <c r="BV86" s="30"/>
      <c r="BW86" s="30"/>
      <c r="BX86" s="30"/>
      <c r="BY86" s="30"/>
      <c r="BZ86" s="30"/>
      <c r="CA86" s="30"/>
      <c r="CB86" s="30"/>
      <c r="CC86" s="30"/>
      <c r="CD86" s="30"/>
      <c r="CE86" s="30"/>
      <c r="CF86" s="30"/>
      <c r="CG86" s="30"/>
      <c r="CH86" s="30"/>
      <c r="CI86" s="30"/>
      <c r="CJ86" s="30"/>
      <c r="CK86" s="30"/>
      <c r="CL86" s="30"/>
      <c r="CM86" s="30"/>
      <c r="CN86" s="30"/>
      <c r="CO86" s="30"/>
      <c r="CP86" s="30"/>
      <c r="CQ86" s="30"/>
      <c r="CR86" s="30"/>
      <c r="CS86" s="30"/>
      <c r="CT86" s="30"/>
      <c r="CU86" s="30"/>
      <c r="CV86" s="30"/>
      <c r="CW86" s="30"/>
      <c r="CX86" s="30"/>
      <c r="CY86" s="30"/>
      <c r="CZ86" s="30"/>
      <c r="DA86" s="30"/>
      <c r="DB86" s="30"/>
      <c r="DC86" s="30"/>
      <c r="DD86" s="30"/>
      <c r="DE86" s="30"/>
      <c r="DF86" s="30"/>
      <c r="DG86" s="30"/>
      <c r="DH86" s="30"/>
      <c r="DI86" s="30"/>
      <c r="DJ86" s="30"/>
      <c r="DK86" s="30"/>
      <c r="DL86" s="30"/>
      <c r="DM86" s="30"/>
      <c r="DN86" s="30"/>
      <c r="DO86" s="30"/>
      <c r="DP86" s="30"/>
      <c r="DQ86" s="30"/>
      <c r="DR86" s="30"/>
      <c r="DS86" s="30"/>
      <c r="DT86" s="30"/>
      <c r="DU86" s="30"/>
      <c r="DV86" s="30"/>
      <c r="DW86" s="30"/>
      <c r="DX86" s="30"/>
      <c r="DY86" s="30"/>
      <c r="DZ86" s="30"/>
      <c r="EA86" s="30"/>
      <c r="EB86" s="30"/>
      <c r="EC86" s="30"/>
      <c r="ED86" s="30"/>
      <c r="EE86" s="30"/>
      <c r="EF86" s="30"/>
      <c r="EG86" s="30"/>
      <c r="EH86" s="30"/>
      <c r="EI86" s="30"/>
      <c r="EJ86" s="30"/>
      <c r="EK86" s="30"/>
      <c r="EL86" s="30"/>
      <c r="EM86" s="30"/>
      <c r="EN86" s="30"/>
      <c r="EO86" s="30"/>
      <c r="EP86" s="30"/>
      <c r="EQ86" s="30"/>
      <c r="ER86" s="30"/>
      <c r="ES86" s="30"/>
      <c r="ET86" s="30"/>
      <c r="EU86" s="30"/>
      <c r="EV86" s="30"/>
      <c r="EW86" s="30"/>
      <c r="EX86" s="30"/>
      <c r="EY86" s="30"/>
      <c r="EZ86" s="30"/>
      <c r="FA86" s="30"/>
      <c r="FB86" s="30"/>
      <c r="FC86" s="30"/>
      <c r="FD86" s="30"/>
      <c r="FE86" s="30"/>
      <c r="FF86" s="30"/>
      <c r="FG86" s="30"/>
      <c r="FH86" s="30"/>
      <c r="FI86" s="30"/>
      <c r="FJ86" s="30"/>
      <c r="FK86" s="30"/>
      <c r="FL86" s="30"/>
      <c r="FM86" s="30"/>
      <c r="FN86" s="30"/>
      <c r="FO86" s="30"/>
      <c r="FP86" s="30"/>
      <c r="FQ86" s="30"/>
      <c r="FR86" s="30"/>
      <c r="FS86" s="30"/>
      <c r="FT86" s="30"/>
      <c r="FU86" s="30"/>
      <c r="FV86" s="30"/>
      <c r="FW86" s="30"/>
      <c r="FX86" s="30"/>
      <c r="FY86" s="30"/>
      <c r="FZ86" s="30"/>
      <c r="GA86" s="30"/>
      <c r="GB86" s="30"/>
      <c r="GC86" s="30"/>
      <c r="GD86" s="30"/>
      <c r="GE86" s="30"/>
      <c r="GF86" s="30"/>
      <c r="GG86" s="30"/>
      <c r="GH86" s="30"/>
      <c r="GI86" s="30"/>
      <c r="GJ86" s="30"/>
      <c r="GK86" s="30"/>
      <c r="GL86" s="30"/>
      <c r="GM86" s="30"/>
      <c r="GN86" s="30"/>
      <c r="GO86" s="30"/>
      <c r="GP86" s="30"/>
      <c r="GQ86" s="30"/>
      <c r="GR86" s="30"/>
      <c r="GS86" s="30"/>
      <c r="GT86" s="30"/>
      <c r="GU86" s="30"/>
      <c r="GV86" s="30"/>
      <c r="GW86" s="30"/>
      <c r="GX86" s="30"/>
      <c r="GY86" s="30"/>
      <c r="GZ86" s="30"/>
      <c r="HA86" s="30"/>
      <c r="HB86" s="30"/>
      <c r="HC86" s="30"/>
      <c r="HD86" s="30"/>
      <c r="HE86" s="30"/>
      <c r="HF86" s="30"/>
      <c r="HG86" s="30"/>
      <c r="HH86" s="30"/>
      <c r="HI86" s="30"/>
      <c r="HJ86" s="30"/>
      <c r="HK86" s="30"/>
      <c r="HL86" s="30"/>
      <c r="HM86" s="30"/>
      <c r="HN86" s="30"/>
      <c r="HO86" s="30"/>
      <c r="HP86" s="30"/>
      <c r="HQ86" s="30"/>
      <c r="HR86" s="31"/>
    </row>
    <row r="87" spans="1:226" x14ac:dyDescent="0.25">
      <c r="A87" s="32">
        <f t="shared" si="52"/>
        <v>83</v>
      </c>
      <c r="B87" s="517"/>
      <c r="C87" s="517"/>
      <c r="D87" s="517"/>
      <c r="E87" s="517"/>
      <c r="F87" s="517"/>
      <c r="G87" s="26"/>
      <c r="H87" s="26"/>
      <c r="I87" s="27" t="str">
        <f t="shared" si="67"/>
        <v/>
      </c>
      <c r="J87" s="33" t="str">
        <f t="shared" si="68"/>
        <v/>
      </c>
      <c r="K87" s="447" t="str">
        <f>進捗管理票PSPT_管理項目名_3</f>
        <v>①ＣＶ</v>
      </c>
      <c r="L87" s="29"/>
      <c r="M87" s="30"/>
      <c r="N87" s="30"/>
      <c r="O87" s="30"/>
      <c r="P87" s="30"/>
      <c r="Q87" s="30"/>
      <c r="R87" s="30"/>
      <c r="S87" s="30"/>
      <c r="T87" s="30"/>
      <c r="U87" s="30"/>
      <c r="V87" s="30"/>
      <c r="W87" s="30"/>
      <c r="X87" s="30"/>
      <c r="Y87" s="30"/>
      <c r="Z87" s="30"/>
      <c r="AA87" s="30"/>
      <c r="AB87" s="30"/>
      <c r="AC87" s="30"/>
      <c r="AD87" s="30"/>
      <c r="AE87" s="30"/>
      <c r="AF87" s="30"/>
      <c r="AG87" s="30"/>
      <c r="AH87" s="30"/>
      <c r="AI87" s="30"/>
      <c r="AJ87" s="30"/>
      <c r="AK87" s="30"/>
      <c r="AL87" s="30"/>
      <c r="AM87" s="30"/>
      <c r="AN87" s="30"/>
      <c r="AO87" s="30"/>
      <c r="AP87" s="30"/>
      <c r="AQ87" s="30"/>
      <c r="AR87" s="30"/>
      <c r="AS87" s="30"/>
      <c r="AT87" s="30"/>
      <c r="AU87" s="30"/>
      <c r="AV87" s="30"/>
      <c r="AW87" s="30"/>
      <c r="AX87" s="30"/>
      <c r="AY87" s="30"/>
      <c r="AZ87" s="30"/>
      <c r="BA87" s="30"/>
      <c r="BB87" s="30"/>
      <c r="BC87" s="30"/>
      <c r="BD87" s="30"/>
      <c r="BE87" s="30"/>
      <c r="BF87" s="30"/>
      <c r="BG87" s="30"/>
      <c r="BH87" s="30"/>
      <c r="BI87" s="30"/>
      <c r="BJ87" s="30"/>
      <c r="BK87" s="30"/>
      <c r="BL87" s="30"/>
      <c r="BM87" s="30"/>
      <c r="BN87" s="30"/>
      <c r="BO87" s="30"/>
      <c r="BP87" s="30"/>
      <c r="BQ87" s="30"/>
      <c r="BR87" s="30"/>
      <c r="BS87" s="30"/>
      <c r="BT87" s="30"/>
      <c r="BU87" s="30"/>
      <c r="BV87" s="30"/>
      <c r="BW87" s="30"/>
      <c r="BX87" s="30"/>
      <c r="BY87" s="30"/>
      <c r="BZ87" s="30"/>
      <c r="CA87" s="30"/>
      <c r="CB87" s="30"/>
      <c r="CC87" s="30"/>
      <c r="CD87" s="30"/>
      <c r="CE87" s="30"/>
      <c r="CF87" s="30"/>
      <c r="CG87" s="30"/>
      <c r="CH87" s="30"/>
      <c r="CI87" s="30"/>
      <c r="CJ87" s="30"/>
      <c r="CK87" s="30"/>
      <c r="CL87" s="30"/>
      <c r="CM87" s="30"/>
      <c r="CN87" s="30"/>
      <c r="CO87" s="30"/>
      <c r="CP87" s="30"/>
      <c r="CQ87" s="30"/>
      <c r="CR87" s="30"/>
      <c r="CS87" s="30"/>
      <c r="CT87" s="30"/>
      <c r="CU87" s="30"/>
      <c r="CV87" s="30"/>
      <c r="CW87" s="30"/>
      <c r="CX87" s="30"/>
      <c r="CY87" s="30"/>
      <c r="CZ87" s="30"/>
      <c r="DA87" s="30"/>
      <c r="DB87" s="30"/>
      <c r="DC87" s="30"/>
      <c r="DD87" s="30"/>
      <c r="DE87" s="30"/>
      <c r="DF87" s="30"/>
      <c r="DG87" s="30"/>
      <c r="DH87" s="30"/>
      <c r="DI87" s="30"/>
      <c r="DJ87" s="30"/>
      <c r="DK87" s="30"/>
      <c r="DL87" s="30"/>
      <c r="DM87" s="30"/>
      <c r="DN87" s="30"/>
      <c r="DO87" s="30"/>
      <c r="DP87" s="30"/>
      <c r="DQ87" s="30"/>
      <c r="DR87" s="30"/>
      <c r="DS87" s="30"/>
      <c r="DT87" s="30"/>
      <c r="DU87" s="30"/>
      <c r="DV87" s="30"/>
      <c r="DW87" s="30"/>
      <c r="DX87" s="30"/>
      <c r="DY87" s="30"/>
      <c r="DZ87" s="30"/>
      <c r="EA87" s="30"/>
      <c r="EB87" s="30"/>
      <c r="EC87" s="30"/>
      <c r="ED87" s="30"/>
      <c r="EE87" s="30"/>
      <c r="EF87" s="30"/>
      <c r="EG87" s="30"/>
      <c r="EH87" s="30"/>
      <c r="EI87" s="30"/>
      <c r="EJ87" s="30"/>
      <c r="EK87" s="30"/>
      <c r="EL87" s="30"/>
      <c r="EM87" s="30"/>
      <c r="EN87" s="30"/>
      <c r="EO87" s="30"/>
      <c r="EP87" s="30"/>
      <c r="EQ87" s="30"/>
      <c r="ER87" s="30"/>
      <c r="ES87" s="30"/>
      <c r="ET87" s="30"/>
      <c r="EU87" s="30"/>
      <c r="EV87" s="30"/>
      <c r="EW87" s="30"/>
      <c r="EX87" s="30"/>
      <c r="EY87" s="30"/>
      <c r="EZ87" s="30"/>
      <c r="FA87" s="30"/>
      <c r="FB87" s="30"/>
      <c r="FC87" s="30"/>
      <c r="FD87" s="30"/>
      <c r="FE87" s="30"/>
      <c r="FF87" s="30"/>
      <c r="FG87" s="30"/>
      <c r="FH87" s="30"/>
      <c r="FI87" s="30"/>
      <c r="FJ87" s="30"/>
      <c r="FK87" s="30"/>
      <c r="FL87" s="30"/>
      <c r="FM87" s="30"/>
      <c r="FN87" s="30"/>
      <c r="FO87" s="30"/>
      <c r="FP87" s="30"/>
      <c r="FQ87" s="30"/>
      <c r="FR87" s="30"/>
      <c r="FS87" s="30"/>
      <c r="FT87" s="30"/>
      <c r="FU87" s="30"/>
      <c r="FV87" s="30"/>
      <c r="FW87" s="30"/>
      <c r="FX87" s="30"/>
      <c r="FY87" s="30"/>
      <c r="FZ87" s="30"/>
      <c r="GA87" s="30"/>
      <c r="GB87" s="30"/>
      <c r="GC87" s="30"/>
      <c r="GD87" s="30"/>
      <c r="GE87" s="30"/>
      <c r="GF87" s="30"/>
      <c r="GG87" s="30"/>
      <c r="GH87" s="30"/>
      <c r="GI87" s="30"/>
      <c r="GJ87" s="30"/>
      <c r="GK87" s="30"/>
      <c r="GL87" s="30"/>
      <c r="GM87" s="30"/>
      <c r="GN87" s="30"/>
      <c r="GO87" s="30"/>
      <c r="GP87" s="30"/>
      <c r="GQ87" s="30"/>
      <c r="GR87" s="30"/>
      <c r="GS87" s="30"/>
      <c r="GT87" s="30"/>
      <c r="GU87" s="30"/>
      <c r="GV87" s="30"/>
      <c r="GW87" s="30"/>
      <c r="GX87" s="30"/>
      <c r="GY87" s="30"/>
      <c r="GZ87" s="30"/>
      <c r="HA87" s="30"/>
      <c r="HB87" s="30"/>
      <c r="HC87" s="30"/>
      <c r="HD87" s="30"/>
      <c r="HE87" s="30"/>
      <c r="HF87" s="30"/>
      <c r="HG87" s="30"/>
      <c r="HH87" s="30"/>
      <c r="HI87" s="30"/>
      <c r="HJ87" s="30"/>
      <c r="HK87" s="30"/>
      <c r="HL87" s="30"/>
      <c r="HM87" s="30"/>
      <c r="HN87" s="30"/>
      <c r="HO87" s="30"/>
      <c r="HP87" s="30"/>
      <c r="HQ87" s="30"/>
      <c r="HR87" s="31"/>
    </row>
    <row r="88" spans="1:226" x14ac:dyDescent="0.25">
      <c r="A88" s="34">
        <f t="shared" si="52"/>
        <v>84</v>
      </c>
      <c r="B88" s="517"/>
      <c r="C88" s="517"/>
      <c r="D88" s="517"/>
      <c r="E88" s="517"/>
      <c r="F88" s="517"/>
      <c r="G88" s="35"/>
      <c r="H88" s="35"/>
      <c r="I88" s="36" t="str">
        <f>IF(J88&lt;&gt;"",(J88-COUNTIF(L88:HR88,"□")+1),"")</f>
        <v/>
      </c>
      <c r="J88" s="28" t="str">
        <f>IF(ISERROR(LOOKUP("□",L88:HR88,L$3:HR$3))=FALSE,LOOKUP("□",L88:HR88,L$3:HR$3),"")</f>
        <v/>
      </c>
      <c r="K88" s="448" t="str">
        <f>進捗管理票PSPT_管理項目名_4</f>
        <v>②ＣＶＴ</v>
      </c>
      <c r="L88" s="37"/>
      <c r="M88" s="38"/>
      <c r="N88" s="38"/>
      <c r="O88" s="38"/>
      <c r="P88" s="38"/>
      <c r="Q88" s="38"/>
      <c r="R88" s="38"/>
      <c r="S88" s="38"/>
      <c r="T88" s="38"/>
      <c r="U88" s="38"/>
      <c r="V88" s="38"/>
      <c r="W88" s="38"/>
      <c r="X88" s="30"/>
      <c r="Y88" s="38"/>
      <c r="Z88" s="38"/>
      <c r="AA88" s="38"/>
      <c r="AB88" s="38"/>
      <c r="AC88" s="38"/>
      <c r="AD88" s="38"/>
      <c r="AE88" s="38"/>
      <c r="AF88" s="38"/>
      <c r="AG88" s="38"/>
      <c r="AH88" s="38"/>
      <c r="AI88" s="38"/>
      <c r="AJ88" s="38"/>
      <c r="AK88" s="38"/>
      <c r="AL88" s="38"/>
      <c r="AM88" s="38"/>
      <c r="AN88" s="38"/>
      <c r="AO88" s="38"/>
      <c r="AP88" s="38"/>
      <c r="AQ88" s="38"/>
      <c r="AR88" s="38"/>
      <c r="AS88" s="38"/>
      <c r="AT88" s="38"/>
      <c r="AU88" s="38"/>
      <c r="AV88" s="38"/>
      <c r="AW88" s="38"/>
      <c r="AX88" s="38"/>
      <c r="AY88" s="38"/>
      <c r="AZ88" s="38"/>
      <c r="BA88" s="38"/>
      <c r="BB88" s="38"/>
      <c r="BC88" s="38"/>
      <c r="BD88" s="38"/>
      <c r="BE88" s="38"/>
      <c r="BF88" s="38"/>
      <c r="BG88" s="38"/>
      <c r="BH88" s="38"/>
      <c r="BI88" s="38"/>
      <c r="BJ88" s="38"/>
      <c r="BK88" s="38"/>
      <c r="BL88" s="38"/>
      <c r="BM88" s="38"/>
      <c r="BN88" s="38"/>
      <c r="BO88" s="38"/>
      <c r="BP88" s="38"/>
      <c r="BQ88" s="38"/>
      <c r="BR88" s="38"/>
      <c r="BS88" s="38"/>
      <c r="BT88" s="38"/>
      <c r="BU88" s="38"/>
      <c r="BV88" s="38"/>
      <c r="BW88" s="38"/>
      <c r="BX88" s="38"/>
      <c r="BY88" s="38"/>
      <c r="BZ88" s="38"/>
      <c r="CA88" s="38"/>
      <c r="CB88" s="38"/>
      <c r="CC88" s="38"/>
      <c r="CD88" s="38"/>
      <c r="CE88" s="38"/>
      <c r="CF88" s="38"/>
      <c r="CG88" s="38"/>
      <c r="CH88" s="38"/>
      <c r="CI88" s="38"/>
      <c r="CJ88" s="38"/>
      <c r="CK88" s="38"/>
      <c r="CL88" s="38"/>
      <c r="CM88" s="38"/>
      <c r="CN88" s="38"/>
      <c r="CO88" s="38"/>
      <c r="CP88" s="38"/>
      <c r="CQ88" s="38"/>
      <c r="CR88" s="38"/>
      <c r="CS88" s="38"/>
      <c r="CT88" s="38"/>
      <c r="CU88" s="38"/>
      <c r="CV88" s="38"/>
      <c r="CW88" s="38"/>
      <c r="CX88" s="38"/>
      <c r="CY88" s="38"/>
      <c r="CZ88" s="38"/>
      <c r="DA88" s="38"/>
      <c r="DB88" s="38"/>
      <c r="DC88" s="38"/>
      <c r="DD88" s="38"/>
      <c r="DE88" s="38"/>
      <c r="DF88" s="38"/>
      <c r="DG88" s="38"/>
      <c r="DH88" s="38"/>
      <c r="DI88" s="38"/>
      <c r="DJ88" s="38"/>
      <c r="DK88" s="38"/>
      <c r="DL88" s="38"/>
      <c r="DM88" s="38"/>
      <c r="DN88" s="38"/>
      <c r="DO88" s="38"/>
      <c r="DP88" s="38"/>
      <c r="DQ88" s="38"/>
      <c r="DR88" s="38"/>
      <c r="DS88" s="38"/>
      <c r="DT88" s="38"/>
      <c r="DU88" s="38"/>
      <c r="DV88" s="38"/>
      <c r="DW88" s="38"/>
      <c r="DX88" s="38"/>
      <c r="DY88" s="38"/>
      <c r="DZ88" s="38"/>
      <c r="EA88" s="38"/>
      <c r="EB88" s="38"/>
      <c r="EC88" s="38"/>
      <c r="ED88" s="38"/>
      <c r="EE88" s="38"/>
      <c r="EF88" s="38"/>
      <c r="EG88" s="38"/>
      <c r="EH88" s="38"/>
      <c r="EI88" s="38"/>
      <c r="EJ88" s="38"/>
      <c r="EK88" s="38"/>
      <c r="EL88" s="38"/>
      <c r="EM88" s="38"/>
      <c r="EN88" s="38"/>
      <c r="EO88" s="38"/>
      <c r="EP88" s="38"/>
      <c r="EQ88" s="38"/>
      <c r="ER88" s="38"/>
      <c r="ES88" s="38"/>
      <c r="ET88" s="38"/>
      <c r="EU88" s="38"/>
      <c r="EV88" s="38"/>
      <c r="EW88" s="38"/>
      <c r="EX88" s="38"/>
      <c r="EY88" s="38"/>
      <c r="EZ88" s="38"/>
      <c r="FA88" s="38"/>
      <c r="FB88" s="38"/>
      <c r="FC88" s="38"/>
      <c r="FD88" s="38"/>
      <c r="FE88" s="38"/>
      <c r="FF88" s="38"/>
      <c r="FG88" s="38"/>
      <c r="FH88" s="38"/>
      <c r="FI88" s="38"/>
      <c r="FJ88" s="38"/>
      <c r="FK88" s="38"/>
      <c r="FL88" s="38"/>
      <c r="FM88" s="38"/>
      <c r="FN88" s="38"/>
      <c r="FO88" s="38"/>
      <c r="FP88" s="38"/>
      <c r="FQ88" s="38"/>
      <c r="FR88" s="38"/>
      <c r="FS88" s="38"/>
      <c r="FT88" s="38"/>
      <c r="FU88" s="38"/>
      <c r="FV88" s="38"/>
      <c r="FW88" s="38"/>
      <c r="FX88" s="38"/>
      <c r="FY88" s="38"/>
      <c r="FZ88" s="38"/>
      <c r="GA88" s="38"/>
      <c r="GB88" s="38"/>
      <c r="GC88" s="38"/>
      <c r="GD88" s="38"/>
      <c r="GE88" s="38"/>
      <c r="GF88" s="38"/>
      <c r="GG88" s="38"/>
      <c r="GH88" s="38"/>
      <c r="GI88" s="38"/>
      <c r="GJ88" s="38"/>
      <c r="GK88" s="38"/>
      <c r="GL88" s="38"/>
      <c r="GM88" s="38"/>
      <c r="GN88" s="38"/>
      <c r="GO88" s="38"/>
      <c r="GP88" s="38"/>
      <c r="GQ88" s="38"/>
      <c r="GR88" s="38"/>
      <c r="GS88" s="38"/>
      <c r="GT88" s="38"/>
      <c r="GU88" s="38"/>
      <c r="GV88" s="38"/>
      <c r="GW88" s="38"/>
      <c r="GX88" s="38"/>
      <c r="GY88" s="38"/>
      <c r="GZ88" s="38"/>
      <c r="HA88" s="38"/>
      <c r="HB88" s="38"/>
      <c r="HC88" s="38"/>
      <c r="HD88" s="38"/>
      <c r="HE88" s="38"/>
      <c r="HF88" s="38"/>
      <c r="HG88" s="38"/>
      <c r="HH88" s="38"/>
      <c r="HI88" s="38"/>
      <c r="HJ88" s="38"/>
      <c r="HK88" s="38"/>
      <c r="HL88" s="38"/>
      <c r="HM88" s="38"/>
      <c r="HN88" s="38"/>
      <c r="HO88" s="38"/>
      <c r="HP88" s="38"/>
      <c r="HQ88" s="38"/>
      <c r="HR88" s="39"/>
    </row>
    <row r="89" spans="1:226" s="315" customFormat="1" x14ac:dyDescent="0.25">
      <c r="A89" s="34">
        <f t="shared" si="52"/>
        <v>85</v>
      </c>
      <c r="B89" s="519"/>
      <c r="C89" s="519"/>
      <c r="D89" s="519"/>
      <c r="E89" s="519"/>
      <c r="F89" s="519"/>
      <c r="G89" s="35"/>
      <c r="H89" s="391"/>
      <c r="I89" s="36" t="str">
        <f t="shared" ref="I89:I93" si="69">IF(J89&lt;&gt;"",(J89-COUNTIF(L89:HR89,"□")+1),"")</f>
        <v/>
      </c>
      <c r="J89" s="28" t="str">
        <f t="shared" ref="J89:J93" si="70">IF(ISERROR(LOOKUP("□",L89:HR89,L$3:HR$3))=FALSE,LOOKUP("□",L89:HR89,L$3:HR$3),"")</f>
        <v/>
      </c>
      <c r="K89" s="448" t="str">
        <f>進捗管理票PSPT_管理項目名_5</f>
        <v>③受入</v>
      </c>
      <c r="L89" s="37"/>
      <c r="M89" s="38"/>
      <c r="N89" s="38"/>
      <c r="O89" s="38"/>
      <c r="P89" s="38"/>
      <c r="Q89" s="38"/>
      <c r="R89" s="38"/>
      <c r="S89" s="38"/>
      <c r="T89" s="38"/>
      <c r="U89" s="38"/>
      <c r="V89" s="38"/>
      <c r="W89" s="38"/>
      <c r="X89" s="30"/>
      <c r="Y89" s="38"/>
      <c r="Z89" s="38"/>
      <c r="AA89" s="38"/>
      <c r="AB89" s="38"/>
      <c r="AC89" s="38"/>
      <c r="AD89" s="38"/>
      <c r="AE89" s="38"/>
      <c r="AF89" s="38"/>
      <c r="AG89" s="38"/>
      <c r="AH89" s="38"/>
      <c r="AI89" s="38"/>
      <c r="AJ89" s="38"/>
      <c r="AK89" s="38"/>
      <c r="AL89" s="38"/>
      <c r="AM89" s="38"/>
      <c r="AN89" s="38"/>
      <c r="AO89" s="38"/>
      <c r="AP89" s="38"/>
      <c r="AQ89" s="38"/>
      <c r="AR89" s="38"/>
      <c r="AS89" s="38"/>
      <c r="AT89" s="38"/>
      <c r="AU89" s="38"/>
      <c r="AV89" s="38"/>
      <c r="AW89" s="38"/>
      <c r="AX89" s="38"/>
      <c r="AY89" s="38"/>
      <c r="AZ89" s="38"/>
      <c r="BA89" s="38"/>
      <c r="BB89" s="38"/>
      <c r="BC89" s="38"/>
      <c r="BD89" s="38"/>
      <c r="BE89" s="38"/>
      <c r="BF89" s="38"/>
      <c r="BG89" s="38"/>
      <c r="BH89" s="38"/>
      <c r="BI89" s="38"/>
      <c r="BJ89" s="38"/>
      <c r="BK89" s="38"/>
      <c r="BL89" s="38"/>
      <c r="BM89" s="38"/>
      <c r="BN89" s="38"/>
      <c r="BO89" s="38"/>
      <c r="BP89" s="38"/>
      <c r="BQ89" s="38"/>
      <c r="BR89" s="38"/>
      <c r="BS89" s="38"/>
      <c r="BT89" s="38"/>
      <c r="BU89" s="38"/>
      <c r="BV89" s="38"/>
      <c r="BW89" s="38"/>
      <c r="BX89" s="38"/>
      <c r="BY89" s="38"/>
      <c r="BZ89" s="38"/>
      <c r="CA89" s="38"/>
      <c r="CB89" s="38"/>
      <c r="CC89" s="38"/>
      <c r="CD89" s="38"/>
      <c r="CE89" s="38"/>
      <c r="CF89" s="38"/>
      <c r="CG89" s="38"/>
      <c r="CH89" s="38"/>
      <c r="CI89" s="38"/>
      <c r="CJ89" s="38"/>
      <c r="CK89" s="38"/>
      <c r="CL89" s="38"/>
      <c r="CM89" s="38"/>
      <c r="CN89" s="38"/>
      <c r="CO89" s="38"/>
      <c r="CP89" s="38"/>
      <c r="CQ89" s="38"/>
      <c r="CR89" s="38"/>
      <c r="CS89" s="38"/>
      <c r="CT89" s="38"/>
      <c r="CU89" s="38"/>
      <c r="CV89" s="38"/>
      <c r="CW89" s="38"/>
      <c r="CX89" s="38"/>
      <c r="CY89" s="38"/>
      <c r="CZ89" s="38"/>
      <c r="DA89" s="38"/>
      <c r="DB89" s="38"/>
      <c r="DC89" s="38"/>
      <c r="DD89" s="38"/>
      <c r="DE89" s="38"/>
      <c r="DF89" s="38"/>
      <c r="DG89" s="38"/>
      <c r="DH89" s="38"/>
      <c r="DI89" s="38"/>
      <c r="DJ89" s="38"/>
      <c r="DK89" s="38"/>
      <c r="DL89" s="38"/>
      <c r="DM89" s="38"/>
      <c r="DN89" s="38"/>
      <c r="DO89" s="38"/>
      <c r="DP89" s="38"/>
      <c r="DQ89" s="38"/>
      <c r="DR89" s="38"/>
      <c r="DS89" s="38"/>
      <c r="DT89" s="38"/>
      <c r="DU89" s="38"/>
      <c r="DV89" s="38"/>
      <c r="DW89" s="38"/>
      <c r="DX89" s="38"/>
      <c r="DY89" s="38"/>
      <c r="DZ89" s="38"/>
      <c r="EA89" s="38"/>
      <c r="EB89" s="38"/>
      <c r="EC89" s="38"/>
      <c r="ED89" s="38"/>
      <c r="EE89" s="38"/>
      <c r="EF89" s="38"/>
      <c r="EG89" s="38"/>
      <c r="EH89" s="38"/>
      <c r="EI89" s="38"/>
      <c r="EJ89" s="38"/>
      <c r="EK89" s="38"/>
      <c r="EL89" s="38"/>
      <c r="EM89" s="38"/>
      <c r="EN89" s="38"/>
      <c r="EO89" s="38"/>
      <c r="EP89" s="38"/>
      <c r="EQ89" s="38"/>
      <c r="ER89" s="38"/>
      <c r="ES89" s="38"/>
      <c r="ET89" s="38"/>
      <c r="EU89" s="38"/>
      <c r="EV89" s="38"/>
      <c r="EW89" s="38"/>
      <c r="EX89" s="38"/>
      <c r="EY89" s="38"/>
      <c r="EZ89" s="38"/>
      <c r="FA89" s="38"/>
      <c r="FB89" s="38"/>
      <c r="FC89" s="38"/>
      <c r="FD89" s="38"/>
      <c r="FE89" s="38"/>
      <c r="FF89" s="38"/>
      <c r="FG89" s="38"/>
      <c r="FH89" s="38"/>
      <c r="FI89" s="38"/>
      <c r="FJ89" s="38"/>
      <c r="FK89" s="38"/>
      <c r="FL89" s="38"/>
      <c r="FM89" s="38"/>
      <c r="FN89" s="38"/>
      <c r="FO89" s="38"/>
      <c r="FP89" s="38"/>
      <c r="FQ89" s="38"/>
      <c r="FR89" s="38"/>
      <c r="FS89" s="38"/>
      <c r="FT89" s="38"/>
      <c r="FU89" s="38"/>
      <c r="FV89" s="38"/>
      <c r="FW89" s="38"/>
      <c r="FX89" s="38"/>
      <c r="FY89" s="38"/>
      <c r="FZ89" s="38"/>
      <c r="GA89" s="38"/>
      <c r="GB89" s="38"/>
      <c r="GC89" s="38"/>
      <c r="GD89" s="38"/>
      <c r="GE89" s="38"/>
      <c r="GF89" s="38"/>
      <c r="GG89" s="38"/>
      <c r="GH89" s="38"/>
      <c r="GI89" s="38"/>
      <c r="GJ89" s="38"/>
      <c r="GK89" s="38"/>
      <c r="GL89" s="38"/>
      <c r="GM89" s="38"/>
      <c r="GN89" s="38"/>
      <c r="GO89" s="38"/>
      <c r="GP89" s="38"/>
      <c r="GQ89" s="38"/>
      <c r="GR89" s="38"/>
      <c r="GS89" s="38"/>
      <c r="GT89" s="38"/>
      <c r="GU89" s="38"/>
      <c r="GV89" s="38"/>
      <c r="GW89" s="38"/>
      <c r="GX89" s="38"/>
      <c r="GY89" s="38"/>
      <c r="GZ89" s="38"/>
      <c r="HA89" s="38"/>
      <c r="HB89" s="38"/>
      <c r="HC89" s="38"/>
      <c r="HD89" s="38"/>
      <c r="HE89" s="38"/>
      <c r="HF89" s="38"/>
      <c r="HG89" s="38"/>
      <c r="HH89" s="38"/>
      <c r="HI89" s="38"/>
      <c r="HJ89" s="38"/>
      <c r="HK89" s="38"/>
      <c r="HL89" s="38"/>
      <c r="HM89" s="38"/>
      <c r="HN89" s="38"/>
      <c r="HO89" s="38"/>
      <c r="HP89" s="38"/>
      <c r="HQ89" s="38"/>
      <c r="HR89" s="39"/>
    </row>
    <row r="90" spans="1:226" x14ac:dyDescent="0.25">
      <c r="A90" s="25">
        <f t="shared" si="52"/>
        <v>86</v>
      </c>
      <c r="B90" s="516"/>
      <c r="C90" s="516"/>
      <c r="D90" s="516"/>
      <c r="E90" s="516"/>
      <c r="F90" s="516"/>
      <c r="G90" s="40"/>
      <c r="H90" s="40"/>
      <c r="I90" s="41" t="str">
        <f t="shared" si="69"/>
        <v/>
      </c>
      <c r="J90" s="42" t="str">
        <f t="shared" si="70"/>
        <v/>
      </c>
      <c r="K90" s="445">
        <f>進捗管理票PSPT_管理項目名_1</f>
        <v>0</v>
      </c>
      <c r="L90" s="43"/>
      <c r="M90" s="44"/>
      <c r="N90" s="44"/>
      <c r="O90" s="44"/>
      <c r="P90" s="44"/>
      <c r="Q90" s="44"/>
      <c r="R90" s="44"/>
      <c r="S90" s="44"/>
      <c r="T90" s="44"/>
      <c r="U90" s="44"/>
      <c r="V90" s="44"/>
      <c r="W90" s="45"/>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c r="BD90" s="44"/>
      <c r="BE90" s="44"/>
      <c r="BF90" s="44"/>
      <c r="BG90" s="44"/>
      <c r="BH90" s="44"/>
      <c r="BI90" s="44"/>
      <c r="BJ90" s="44"/>
      <c r="BK90" s="44"/>
      <c r="BL90" s="44"/>
      <c r="BM90" s="44"/>
      <c r="BN90" s="44"/>
      <c r="BO90" s="44"/>
      <c r="BP90" s="44"/>
      <c r="BQ90" s="44"/>
      <c r="BR90" s="44"/>
      <c r="BS90" s="44"/>
      <c r="BT90" s="44"/>
      <c r="BU90" s="44"/>
      <c r="BV90" s="44"/>
      <c r="BW90" s="44"/>
      <c r="BX90" s="44"/>
      <c r="BY90" s="44"/>
      <c r="BZ90" s="44"/>
      <c r="CA90" s="44"/>
      <c r="CB90" s="44"/>
      <c r="CC90" s="44"/>
      <c r="CD90" s="44"/>
      <c r="CE90" s="44"/>
      <c r="CF90" s="44"/>
      <c r="CG90" s="44"/>
      <c r="CH90" s="44"/>
      <c r="CI90" s="44"/>
      <c r="CJ90" s="44"/>
      <c r="CK90" s="44"/>
      <c r="CL90" s="44"/>
      <c r="CM90" s="44"/>
      <c r="CN90" s="44"/>
      <c r="CO90" s="44"/>
      <c r="CP90" s="44"/>
      <c r="CQ90" s="44"/>
      <c r="CR90" s="44"/>
      <c r="CS90" s="44"/>
      <c r="CT90" s="44"/>
      <c r="CU90" s="44"/>
      <c r="CV90" s="44"/>
      <c r="CW90" s="44"/>
      <c r="CX90" s="44"/>
      <c r="CY90" s="44"/>
      <c r="CZ90" s="44"/>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c r="EX90" s="44"/>
      <c r="EY90" s="44"/>
      <c r="EZ90" s="44"/>
      <c r="FA90" s="44"/>
      <c r="FB90" s="44"/>
      <c r="FC90" s="44"/>
      <c r="FD90" s="44"/>
      <c r="FE90" s="44"/>
      <c r="FF90" s="44"/>
      <c r="FG90" s="44"/>
      <c r="FH90" s="44"/>
      <c r="FI90" s="44"/>
      <c r="FJ90" s="44"/>
      <c r="FK90" s="44"/>
      <c r="FL90" s="44"/>
      <c r="FM90" s="44"/>
      <c r="FN90" s="44"/>
      <c r="FO90" s="44"/>
      <c r="FP90" s="44"/>
      <c r="FQ90" s="44"/>
      <c r="FR90" s="44"/>
      <c r="FS90" s="44"/>
      <c r="FT90" s="44"/>
      <c r="FU90" s="44"/>
      <c r="FV90" s="44"/>
      <c r="FW90" s="44"/>
      <c r="FX90" s="44"/>
      <c r="FY90" s="44"/>
      <c r="FZ90" s="44"/>
      <c r="GA90" s="44"/>
      <c r="GB90" s="44"/>
      <c r="GC90" s="44"/>
      <c r="GD90" s="44"/>
      <c r="GE90" s="44"/>
      <c r="GF90" s="44"/>
      <c r="GG90" s="44"/>
      <c r="GH90" s="44"/>
      <c r="GI90" s="44"/>
      <c r="GJ90" s="44"/>
      <c r="GK90" s="44"/>
      <c r="GL90" s="44"/>
      <c r="GM90" s="44"/>
      <c r="GN90" s="44"/>
      <c r="GO90" s="44"/>
      <c r="GP90" s="44"/>
      <c r="GQ90" s="44"/>
      <c r="GR90" s="44"/>
      <c r="GS90" s="44"/>
      <c r="GT90" s="44"/>
      <c r="GU90" s="44"/>
      <c r="GV90" s="44"/>
      <c r="GW90" s="44"/>
      <c r="GX90" s="44"/>
      <c r="GY90" s="44"/>
      <c r="GZ90" s="44"/>
      <c r="HA90" s="44"/>
      <c r="HB90" s="44"/>
      <c r="HC90" s="44"/>
      <c r="HD90" s="44"/>
      <c r="HE90" s="44"/>
      <c r="HF90" s="44"/>
      <c r="HG90" s="44"/>
      <c r="HH90" s="44"/>
      <c r="HI90" s="44"/>
      <c r="HJ90" s="44"/>
      <c r="HK90" s="44"/>
      <c r="HL90" s="44"/>
      <c r="HM90" s="44"/>
      <c r="HN90" s="44"/>
      <c r="HO90" s="44"/>
      <c r="HP90" s="44"/>
      <c r="HQ90" s="44"/>
      <c r="HR90" s="46"/>
    </row>
    <row r="91" spans="1:226" x14ac:dyDescent="0.25">
      <c r="A91" s="32">
        <f t="shared" si="52"/>
        <v>87</v>
      </c>
      <c r="B91" s="517"/>
      <c r="C91" s="517"/>
      <c r="D91" s="517"/>
      <c r="E91" s="517"/>
      <c r="F91" s="517"/>
      <c r="G91" s="26"/>
      <c r="H91" s="26"/>
      <c r="I91" s="27" t="str">
        <f t="shared" si="69"/>
        <v/>
      </c>
      <c r="J91" s="33" t="str">
        <f t="shared" si="70"/>
        <v/>
      </c>
      <c r="K91" s="446">
        <f>進捗管理票PSPT_管理項目名_2</f>
        <v>0</v>
      </c>
      <c r="L91" s="29"/>
      <c r="M91" s="30"/>
      <c r="N91" s="30"/>
      <c r="O91" s="30"/>
      <c r="P91" s="30"/>
      <c r="Q91" s="30"/>
      <c r="R91" s="30"/>
      <c r="S91" s="30"/>
      <c r="T91" s="30"/>
      <c r="U91" s="30"/>
      <c r="V91" s="30"/>
      <c r="W91" s="47"/>
      <c r="X91" s="30"/>
      <c r="Y91" s="30"/>
      <c r="Z91" s="30"/>
      <c r="AA91" s="30"/>
      <c r="AB91" s="30"/>
      <c r="AC91" s="30"/>
      <c r="AD91" s="30"/>
      <c r="AE91" s="30"/>
      <c r="AF91" s="30"/>
      <c r="AG91" s="30"/>
      <c r="AH91" s="30"/>
      <c r="AI91" s="30"/>
      <c r="AJ91" s="30"/>
      <c r="AK91" s="30"/>
      <c r="AL91" s="30"/>
      <c r="AM91" s="30"/>
      <c r="AN91" s="30"/>
      <c r="AO91" s="30"/>
      <c r="AP91" s="30"/>
      <c r="AQ91" s="30"/>
      <c r="AR91" s="30"/>
      <c r="AS91" s="30"/>
      <c r="AT91" s="30"/>
      <c r="AU91" s="30"/>
      <c r="AV91" s="30"/>
      <c r="AW91" s="30"/>
      <c r="AX91" s="30"/>
      <c r="AY91" s="30"/>
      <c r="AZ91" s="30"/>
      <c r="BA91" s="30"/>
      <c r="BB91" s="30"/>
      <c r="BC91" s="30"/>
      <c r="BD91" s="30"/>
      <c r="BE91" s="30"/>
      <c r="BF91" s="30"/>
      <c r="BG91" s="30"/>
      <c r="BH91" s="30"/>
      <c r="BI91" s="30"/>
      <c r="BJ91" s="30"/>
      <c r="BK91" s="30"/>
      <c r="BL91" s="30"/>
      <c r="BM91" s="30"/>
      <c r="BN91" s="30"/>
      <c r="BO91" s="30"/>
      <c r="BP91" s="30"/>
      <c r="BQ91" s="30"/>
      <c r="BR91" s="30"/>
      <c r="BS91" s="30"/>
      <c r="BT91" s="30"/>
      <c r="BU91" s="30"/>
      <c r="BV91" s="30"/>
      <c r="BW91" s="30"/>
      <c r="BX91" s="30"/>
      <c r="BY91" s="30"/>
      <c r="BZ91" s="30"/>
      <c r="CA91" s="30"/>
      <c r="CB91" s="30"/>
      <c r="CC91" s="30"/>
      <c r="CD91" s="30"/>
      <c r="CE91" s="30"/>
      <c r="CF91" s="30"/>
      <c r="CG91" s="30"/>
      <c r="CH91" s="30"/>
      <c r="CI91" s="30"/>
      <c r="CJ91" s="30"/>
      <c r="CK91" s="30"/>
      <c r="CL91" s="30"/>
      <c r="CM91" s="30"/>
      <c r="CN91" s="30"/>
      <c r="CO91" s="30"/>
      <c r="CP91" s="30"/>
      <c r="CQ91" s="30"/>
      <c r="CR91" s="30"/>
      <c r="CS91" s="30"/>
      <c r="CT91" s="30"/>
      <c r="CU91" s="30"/>
      <c r="CV91" s="30"/>
      <c r="CW91" s="30"/>
      <c r="CX91" s="30"/>
      <c r="CY91" s="30"/>
      <c r="CZ91" s="30"/>
      <c r="DA91" s="30"/>
      <c r="DB91" s="30"/>
      <c r="DC91" s="30"/>
      <c r="DD91" s="30"/>
      <c r="DE91" s="30"/>
      <c r="DF91" s="30"/>
      <c r="DG91" s="30"/>
      <c r="DH91" s="30"/>
      <c r="DI91" s="30"/>
      <c r="DJ91" s="30"/>
      <c r="DK91" s="30"/>
      <c r="DL91" s="30"/>
      <c r="DM91" s="30"/>
      <c r="DN91" s="30"/>
      <c r="DO91" s="30"/>
      <c r="DP91" s="30"/>
      <c r="DQ91" s="30"/>
      <c r="DR91" s="30"/>
      <c r="DS91" s="30"/>
      <c r="DT91" s="30"/>
      <c r="DU91" s="30"/>
      <c r="DV91" s="30"/>
      <c r="DW91" s="30"/>
      <c r="DX91" s="30"/>
      <c r="DY91" s="30"/>
      <c r="DZ91" s="30"/>
      <c r="EA91" s="30"/>
      <c r="EB91" s="30"/>
      <c r="EC91" s="30"/>
      <c r="ED91" s="30"/>
      <c r="EE91" s="30"/>
      <c r="EF91" s="30"/>
      <c r="EG91" s="30"/>
      <c r="EH91" s="30"/>
      <c r="EI91" s="30"/>
      <c r="EJ91" s="30"/>
      <c r="EK91" s="30"/>
      <c r="EL91" s="30"/>
      <c r="EM91" s="30"/>
      <c r="EN91" s="30"/>
      <c r="EO91" s="30"/>
      <c r="EP91" s="30"/>
      <c r="EQ91" s="30"/>
      <c r="ER91" s="30"/>
      <c r="ES91" s="30"/>
      <c r="ET91" s="30"/>
      <c r="EU91" s="30"/>
      <c r="EV91" s="30"/>
      <c r="EW91" s="30"/>
      <c r="EX91" s="30"/>
      <c r="EY91" s="30"/>
      <c r="EZ91" s="30"/>
      <c r="FA91" s="30"/>
      <c r="FB91" s="30"/>
      <c r="FC91" s="30"/>
      <c r="FD91" s="30"/>
      <c r="FE91" s="30"/>
      <c r="FF91" s="30"/>
      <c r="FG91" s="30"/>
      <c r="FH91" s="30"/>
      <c r="FI91" s="30"/>
      <c r="FJ91" s="30"/>
      <c r="FK91" s="30"/>
      <c r="FL91" s="30"/>
      <c r="FM91" s="30"/>
      <c r="FN91" s="30"/>
      <c r="FO91" s="30"/>
      <c r="FP91" s="30"/>
      <c r="FQ91" s="30"/>
      <c r="FR91" s="30"/>
      <c r="FS91" s="30"/>
      <c r="FT91" s="30"/>
      <c r="FU91" s="30"/>
      <c r="FV91" s="30"/>
      <c r="FW91" s="30"/>
      <c r="FX91" s="30"/>
      <c r="FY91" s="30"/>
      <c r="FZ91" s="30"/>
      <c r="GA91" s="30"/>
      <c r="GB91" s="30"/>
      <c r="GC91" s="30"/>
      <c r="GD91" s="30"/>
      <c r="GE91" s="30"/>
      <c r="GF91" s="30"/>
      <c r="GG91" s="30"/>
      <c r="GH91" s="30"/>
      <c r="GI91" s="30"/>
      <c r="GJ91" s="30"/>
      <c r="GK91" s="30"/>
      <c r="GL91" s="30"/>
      <c r="GM91" s="30"/>
      <c r="GN91" s="30"/>
      <c r="GO91" s="30"/>
      <c r="GP91" s="30"/>
      <c r="GQ91" s="30"/>
      <c r="GR91" s="30"/>
      <c r="GS91" s="30"/>
      <c r="GT91" s="30"/>
      <c r="GU91" s="30"/>
      <c r="GV91" s="30"/>
      <c r="GW91" s="30"/>
      <c r="GX91" s="30"/>
      <c r="GY91" s="30"/>
      <c r="GZ91" s="30"/>
      <c r="HA91" s="30"/>
      <c r="HB91" s="30"/>
      <c r="HC91" s="30"/>
      <c r="HD91" s="30"/>
      <c r="HE91" s="30"/>
      <c r="HF91" s="30"/>
      <c r="HG91" s="30"/>
      <c r="HH91" s="30"/>
      <c r="HI91" s="30"/>
      <c r="HJ91" s="30"/>
      <c r="HK91" s="30"/>
      <c r="HL91" s="30"/>
      <c r="HM91" s="30"/>
      <c r="HN91" s="30"/>
      <c r="HO91" s="30"/>
      <c r="HP91" s="30"/>
      <c r="HQ91" s="30"/>
      <c r="HR91" s="31"/>
    </row>
    <row r="92" spans="1:226" x14ac:dyDescent="0.25">
      <c r="A92" s="32">
        <f t="shared" si="52"/>
        <v>88</v>
      </c>
      <c r="B92" s="517"/>
      <c r="C92" s="517"/>
      <c r="D92" s="517"/>
      <c r="E92" s="517"/>
      <c r="F92" s="517"/>
      <c r="G92" s="26"/>
      <c r="H92" s="26"/>
      <c r="I92" s="27" t="str">
        <f t="shared" si="69"/>
        <v/>
      </c>
      <c r="J92" s="33" t="str">
        <f t="shared" si="70"/>
        <v/>
      </c>
      <c r="K92" s="447" t="str">
        <f>進捗管理票PSPT_管理項目名_3</f>
        <v>①ＣＶ</v>
      </c>
      <c r="L92" s="29"/>
      <c r="M92" s="30"/>
      <c r="N92" s="30"/>
      <c r="O92" s="30"/>
      <c r="P92" s="30"/>
      <c r="Q92" s="30"/>
      <c r="R92" s="30"/>
      <c r="S92" s="30"/>
      <c r="T92" s="30"/>
      <c r="U92" s="30"/>
      <c r="V92" s="30"/>
      <c r="W92" s="30"/>
      <c r="X92" s="30"/>
      <c r="Y92" s="30"/>
      <c r="Z92" s="30"/>
      <c r="AA92" s="30"/>
      <c r="AB92" s="30"/>
      <c r="AC92" s="30"/>
      <c r="AD92" s="30"/>
      <c r="AE92" s="30"/>
      <c r="AF92" s="30"/>
      <c r="AG92" s="30"/>
      <c r="AH92" s="30"/>
      <c r="AI92" s="30"/>
      <c r="AJ92" s="30"/>
      <c r="AK92" s="30"/>
      <c r="AL92" s="30"/>
      <c r="AM92" s="30"/>
      <c r="AN92" s="30"/>
      <c r="AO92" s="30"/>
      <c r="AP92" s="30"/>
      <c r="AQ92" s="30"/>
      <c r="AR92" s="30"/>
      <c r="AS92" s="30"/>
      <c r="AT92" s="30"/>
      <c r="AU92" s="30"/>
      <c r="AV92" s="30"/>
      <c r="AW92" s="30"/>
      <c r="AX92" s="30"/>
      <c r="AY92" s="30"/>
      <c r="AZ92" s="30"/>
      <c r="BA92" s="30"/>
      <c r="BB92" s="30"/>
      <c r="BC92" s="30"/>
      <c r="BD92" s="30"/>
      <c r="BE92" s="30"/>
      <c r="BF92" s="30"/>
      <c r="BG92" s="30"/>
      <c r="BH92" s="30"/>
      <c r="BI92" s="30"/>
      <c r="BJ92" s="30"/>
      <c r="BK92" s="30"/>
      <c r="BL92" s="30"/>
      <c r="BM92" s="30"/>
      <c r="BN92" s="30"/>
      <c r="BO92" s="30"/>
      <c r="BP92" s="30"/>
      <c r="BQ92" s="30"/>
      <c r="BR92" s="30"/>
      <c r="BS92" s="30"/>
      <c r="BT92" s="30"/>
      <c r="BU92" s="30"/>
      <c r="BV92" s="30"/>
      <c r="BW92" s="30"/>
      <c r="BX92" s="30"/>
      <c r="BY92" s="30"/>
      <c r="BZ92" s="30"/>
      <c r="CA92" s="30"/>
      <c r="CB92" s="30"/>
      <c r="CC92" s="30"/>
      <c r="CD92" s="30"/>
      <c r="CE92" s="30"/>
      <c r="CF92" s="30"/>
      <c r="CG92" s="30"/>
      <c r="CH92" s="30"/>
      <c r="CI92" s="30"/>
      <c r="CJ92" s="30"/>
      <c r="CK92" s="30"/>
      <c r="CL92" s="30"/>
      <c r="CM92" s="30"/>
      <c r="CN92" s="30"/>
      <c r="CO92" s="30"/>
      <c r="CP92" s="30"/>
      <c r="CQ92" s="30"/>
      <c r="CR92" s="30"/>
      <c r="CS92" s="30"/>
      <c r="CT92" s="30"/>
      <c r="CU92" s="30"/>
      <c r="CV92" s="30"/>
      <c r="CW92" s="30"/>
      <c r="CX92" s="30"/>
      <c r="CY92" s="30"/>
      <c r="CZ92" s="30"/>
      <c r="DA92" s="30"/>
      <c r="DB92" s="30"/>
      <c r="DC92" s="30"/>
      <c r="DD92" s="30"/>
      <c r="DE92" s="30"/>
      <c r="DF92" s="30"/>
      <c r="DG92" s="30"/>
      <c r="DH92" s="30"/>
      <c r="DI92" s="30"/>
      <c r="DJ92" s="30"/>
      <c r="DK92" s="30"/>
      <c r="DL92" s="30"/>
      <c r="DM92" s="30"/>
      <c r="DN92" s="30"/>
      <c r="DO92" s="30"/>
      <c r="DP92" s="30"/>
      <c r="DQ92" s="30"/>
      <c r="DR92" s="30"/>
      <c r="DS92" s="30"/>
      <c r="DT92" s="30"/>
      <c r="DU92" s="30"/>
      <c r="DV92" s="30"/>
      <c r="DW92" s="30"/>
      <c r="DX92" s="30"/>
      <c r="DY92" s="30"/>
      <c r="DZ92" s="30"/>
      <c r="EA92" s="30"/>
      <c r="EB92" s="30"/>
      <c r="EC92" s="30"/>
      <c r="ED92" s="30"/>
      <c r="EE92" s="30"/>
      <c r="EF92" s="30"/>
      <c r="EG92" s="30"/>
      <c r="EH92" s="30"/>
      <c r="EI92" s="30"/>
      <c r="EJ92" s="30"/>
      <c r="EK92" s="30"/>
      <c r="EL92" s="30"/>
      <c r="EM92" s="30"/>
      <c r="EN92" s="30"/>
      <c r="EO92" s="30"/>
      <c r="EP92" s="30"/>
      <c r="EQ92" s="30"/>
      <c r="ER92" s="30"/>
      <c r="ES92" s="30"/>
      <c r="ET92" s="30"/>
      <c r="EU92" s="30"/>
      <c r="EV92" s="30"/>
      <c r="EW92" s="30"/>
      <c r="EX92" s="30"/>
      <c r="EY92" s="30"/>
      <c r="EZ92" s="30"/>
      <c r="FA92" s="30"/>
      <c r="FB92" s="30"/>
      <c r="FC92" s="30"/>
      <c r="FD92" s="30"/>
      <c r="FE92" s="30"/>
      <c r="FF92" s="30"/>
      <c r="FG92" s="30"/>
      <c r="FH92" s="30"/>
      <c r="FI92" s="30"/>
      <c r="FJ92" s="30"/>
      <c r="FK92" s="30"/>
      <c r="FL92" s="30"/>
      <c r="FM92" s="30"/>
      <c r="FN92" s="30"/>
      <c r="FO92" s="30"/>
      <c r="FP92" s="30"/>
      <c r="FQ92" s="30"/>
      <c r="FR92" s="30"/>
      <c r="FS92" s="30"/>
      <c r="FT92" s="30"/>
      <c r="FU92" s="30"/>
      <c r="FV92" s="30"/>
      <c r="FW92" s="30"/>
      <c r="FX92" s="30"/>
      <c r="FY92" s="30"/>
      <c r="FZ92" s="30"/>
      <c r="GA92" s="30"/>
      <c r="GB92" s="30"/>
      <c r="GC92" s="30"/>
      <c r="GD92" s="30"/>
      <c r="GE92" s="30"/>
      <c r="GF92" s="30"/>
      <c r="GG92" s="30"/>
      <c r="GH92" s="30"/>
      <c r="GI92" s="30"/>
      <c r="GJ92" s="30"/>
      <c r="GK92" s="30"/>
      <c r="GL92" s="30"/>
      <c r="GM92" s="30"/>
      <c r="GN92" s="30"/>
      <c r="GO92" s="30"/>
      <c r="GP92" s="30"/>
      <c r="GQ92" s="30"/>
      <c r="GR92" s="30"/>
      <c r="GS92" s="30"/>
      <c r="GT92" s="30"/>
      <c r="GU92" s="30"/>
      <c r="GV92" s="30"/>
      <c r="GW92" s="30"/>
      <c r="GX92" s="30"/>
      <c r="GY92" s="30"/>
      <c r="GZ92" s="30"/>
      <c r="HA92" s="30"/>
      <c r="HB92" s="30"/>
      <c r="HC92" s="30"/>
      <c r="HD92" s="30"/>
      <c r="HE92" s="30"/>
      <c r="HF92" s="30"/>
      <c r="HG92" s="30"/>
      <c r="HH92" s="30"/>
      <c r="HI92" s="30"/>
      <c r="HJ92" s="30"/>
      <c r="HK92" s="30"/>
      <c r="HL92" s="30"/>
      <c r="HM92" s="30"/>
      <c r="HN92" s="30"/>
      <c r="HO92" s="30"/>
      <c r="HP92" s="30"/>
      <c r="HQ92" s="30"/>
      <c r="HR92" s="31"/>
    </row>
    <row r="93" spans="1:226" x14ac:dyDescent="0.25">
      <c r="A93" s="34">
        <f t="shared" si="52"/>
        <v>89</v>
      </c>
      <c r="B93" s="517"/>
      <c r="C93" s="517"/>
      <c r="D93" s="517"/>
      <c r="E93" s="517"/>
      <c r="F93" s="517"/>
      <c r="G93" s="35"/>
      <c r="H93" s="35"/>
      <c r="I93" s="36" t="str">
        <f t="shared" si="69"/>
        <v/>
      </c>
      <c r="J93" s="28" t="str">
        <f t="shared" si="70"/>
        <v/>
      </c>
      <c r="K93" s="448" t="str">
        <f>進捗管理票PSPT_管理項目名_4</f>
        <v>②ＣＶＴ</v>
      </c>
      <c r="L93" s="37"/>
      <c r="M93" s="38"/>
      <c r="N93" s="38"/>
      <c r="O93" s="38"/>
      <c r="P93" s="38"/>
      <c r="Q93" s="38"/>
      <c r="R93" s="38"/>
      <c r="S93" s="38"/>
      <c r="T93" s="38"/>
      <c r="U93" s="38"/>
      <c r="V93" s="38"/>
      <c r="W93" s="38"/>
      <c r="X93" s="38"/>
      <c r="Y93" s="38"/>
      <c r="Z93" s="38"/>
      <c r="AA93" s="38"/>
      <c r="AB93" s="38"/>
      <c r="AC93" s="38"/>
      <c r="AD93" s="38"/>
      <c r="AE93" s="38"/>
      <c r="AF93" s="38"/>
      <c r="AG93" s="38"/>
      <c r="AH93" s="38"/>
      <c r="AI93" s="38"/>
      <c r="AJ93" s="38"/>
      <c r="AK93" s="38"/>
      <c r="AL93" s="38"/>
      <c r="AM93" s="38"/>
      <c r="AN93" s="38"/>
      <c r="AO93" s="38"/>
      <c r="AP93" s="38"/>
      <c r="AQ93" s="38"/>
      <c r="AR93" s="38"/>
      <c r="AS93" s="38"/>
      <c r="AT93" s="38"/>
      <c r="AU93" s="38"/>
      <c r="AV93" s="38"/>
      <c r="AW93" s="38"/>
      <c r="AX93" s="38"/>
      <c r="AY93" s="38"/>
      <c r="AZ93" s="38"/>
      <c r="BA93" s="38"/>
      <c r="BB93" s="38"/>
      <c r="BC93" s="38"/>
      <c r="BD93" s="38"/>
      <c r="BE93" s="38"/>
      <c r="BF93" s="38"/>
      <c r="BG93" s="38"/>
      <c r="BH93" s="38"/>
      <c r="BI93" s="38"/>
      <c r="BJ93" s="38"/>
      <c r="BK93" s="38"/>
      <c r="BL93" s="38"/>
      <c r="BM93" s="38"/>
      <c r="BN93" s="38"/>
      <c r="BO93" s="38"/>
      <c r="BP93" s="38"/>
      <c r="BQ93" s="38"/>
      <c r="BR93" s="38"/>
      <c r="BS93" s="38"/>
      <c r="BT93" s="38"/>
      <c r="BU93" s="38"/>
      <c r="BV93" s="38"/>
      <c r="BW93" s="38"/>
      <c r="BX93" s="38"/>
      <c r="BY93" s="38"/>
      <c r="BZ93" s="38"/>
      <c r="CA93" s="38"/>
      <c r="CB93" s="38"/>
      <c r="CC93" s="38"/>
      <c r="CD93" s="38"/>
      <c r="CE93" s="38"/>
      <c r="CF93" s="38"/>
      <c r="CG93" s="38"/>
      <c r="CH93" s="38"/>
      <c r="CI93" s="38"/>
      <c r="CJ93" s="38"/>
      <c r="CK93" s="38"/>
      <c r="CL93" s="38"/>
      <c r="CM93" s="38"/>
      <c r="CN93" s="38"/>
      <c r="CO93" s="38"/>
      <c r="CP93" s="38"/>
      <c r="CQ93" s="38"/>
      <c r="CR93" s="38"/>
      <c r="CS93" s="38"/>
      <c r="CT93" s="38"/>
      <c r="CU93" s="38"/>
      <c r="CV93" s="38"/>
      <c r="CW93" s="38"/>
      <c r="CX93" s="38"/>
      <c r="CY93" s="38"/>
      <c r="CZ93" s="38"/>
      <c r="DA93" s="38"/>
      <c r="DB93" s="38"/>
      <c r="DC93" s="38"/>
      <c r="DD93" s="38"/>
      <c r="DE93" s="38"/>
      <c r="DF93" s="38"/>
      <c r="DG93" s="38"/>
      <c r="DH93" s="38"/>
      <c r="DI93" s="38"/>
      <c r="DJ93" s="38"/>
      <c r="DK93" s="38"/>
      <c r="DL93" s="38"/>
      <c r="DM93" s="38"/>
      <c r="DN93" s="38"/>
      <c r="DO93" s="38"/>
      <c r="DP93" s="38"/>
      <c r="DQ93" s="38"/>
      <c r="DR93" s="38"/>
      <c r="DS93" s="38"/>
      <c r="DT93" s="38"/>
      <c r="DU93" s="38"/>
      <c r="DV93" s="38"/>
      <c r="DW93" s="38"/>
      <c r="DX93" s="38"/>
      <c r="DY93" s="38"/>
      <c r="DZ93" s="38"/>
      <c r="EA93" s="38"/>
      <c r="EB93" s="38"/>
      <c r="EC93" s="38"/>
      <c r="ED93" s="38"/>
      <c r="EE93" s="38"/>
      <c r="EF93" s="38"/>
      <c r="EG93" s="38"/>
      <c r="EH93" s="38"/>
      <c r="EI93" s="38"/>
      <c r="EJ93" s="38"/>
      <c r="EK93" s="38"/>
      <c r="EL93" s="38"/>
      <c r="EM93" s="38"/>
      <c r="EN93" s="38"/>
      <c r="EO93" s="38"/>
      <c r="EP93" s="38"/>
      <c r="EQ93" s="38"/>
      <c r="ER93" s="38"/>
      <c r="ES93" s="38"/>
      <c r="ET93" s="38"/>
      <c r="EU93" s="38"/>
      <c r="EV93" s="38"/>
      <c r="EW93" s="38"/>
      <c r="EX93" s="38"/>
      <c r="EY93" s="38"/>
      <c r="EZ93" s="38"/>
      <c r="FA93" s="38"/>
      <c r="FB93" s="38"/>
      <c r="FC93" s="38"/>
      <c r="FD93" s="38"/>
      <c r="FE93" s="38"/>
      <c r="FF93" s="38"/>
      <c r="FG93" s="38"/>
      <c r="FH93" s="38"/>
      <c r="FI93" s="38"/>
      <c r="FJ93" s="38"/>
      <c r="FK93" s="38"/>
      <c r="FL93" s="38"/>
      <c r="FM93" s="38"/>
      <c r="FN93" s="38"/>
      <c r="FO93" s="38"/>
      <c r="FP93" s="38"/>
      <c r="FQ93" s="38"/>
      <c r="FR93" s="38"/>
      <c r="FS93" s="38"/>
      <c r="FT93" s="38"/>
      <c r="FU93" s="38"/>
      <c r="FV93" s="38"/>
      <c r="FW93" s="38"/>
      <c r="FX93" s="38"/>
      <c r="FY93" s="38"/>
      <c r="FZ93" s="38"/>
      <c r="GA93" s="38"/>
      <c r="GB93" s="38"/>
      <c r="GC93" s="38"/>
      <c r="GD93" s="38"/>
      <c r="GE93" s="38"/>
      <c r="GF93" s="38"/>
      <c r="GG93" s="38"/>
      <c r="GH93" s="38"/>
      <c r="GI93" s="38"/>
      <c r="GJ93" s="38"/>
      <c r="GK93" s="38"/>
      <c r="GL93" s="38"/>
      <c r="GM93" s="38"/>
      <c r="GN93" s="38"/>
      <c r="GO93" s="38"/>
      <c r="GP93" s="38"/>
      <c r="GQ93" s="38"/>
      <c r="GR93" s="38"/>
      <c r="GS93" s="38"/>
      <c r="GT93" s="38"/>
      <c r="GU93" s="38"/>
      <c r="GV93" s="38"/>
      <c r="GW93" s="38"/>
      <c r="GX93" s="38"/>
      <c r="GY93" s="38"/>
      <c r="GZ93" s="38"/>
      <c r="HA93" s="38"/>
      <c r="HB93" s="38"/>
      <c r="HC93" s="38"/>
      <c r="HD93" s="38"/>
      <c r="HE93" s="38"/>
      <c r="HF93" s="38"/>
      <c r="HG93" s="38"/>
      <c r="HH93" s="38"/>
      <c r="HI93" s="38"/>
      <c r="HJ93" s="38"/>
      <c r="HK93" s="38"/>
      <c r="HL93" s="38"/>
      <c r="HM93" s="38"/>
      <c r="HN93" s="38"/>
      <c r="HO93" s="38"/>
      <c r="HP93" s="38"/>
      <c r="HQ93" s="38"/>
      <c r="HR93" s="39"/>
    </row>
    <row r="94" spans="1:226" s="315" customFormat="1" x14ac:dyDescent="0.25">
      <c r="A94" s="34">
        <f t="shared" si="52"/>
        <v>90</v>
      </c>
      <c r="B94" s="517"/>
      <c r="C94" s="517"/>
      <c r="D94" s="517"/>
      <c r="E94" s="517"/>
      <c r="F94" s="517"/>
      <c r="G94" s="35"/>
      <c r="H94" s="391"/>
      <c r="I94" s="36" t="str">
        <f>IF(J94&lt;&gt;"",(J94-COUNTIF(L94:HR94,"□")+1),"")</f>
        <v/>
      </c>
      <c r="J94" s="28" t="str">
        <f>IF(ISERROR(LOOKUP("□",L94:HR94,L$3:HR$3))=FALSE,LOOKUP("□",L94:HR94,L$3:HR$3),"")</f>
        <v/>
      </c>
      <c r="K94" s="448" t="str">
        <f>進捗管理票PSPT_管理項目名_5</f>
        <v>③受入</v>
      </c>
      <c r="L94" s="37"/>
      <c r="M94" s="38"/>
      <c r="N94" s="38"/>
      <c r="O94" s="38"/>
      <c r="P94" s="38"/>
      <c r="Q94" s="38"/>
      <c r="R94" s="38"/>
      <c r="S94" s="38"/>
      <c r="T94" s="38"/>
      <c r="U94" s="38"/>
      <c r="V94" s="38"/>
      <c r="W94" s="38"/>
      <c r="X94" s="30"/>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M94" s="38"/>
      <c r="CN94" s="38"/>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c r="DM94" s="38"/>
      <c r="DN94" s="38"/>
      <c r="DO94" s="38"/>
      <c r="DP94" s="38"/>
      <c r="DQ94" s="38"/>
      <c r="DR94" s="38"/>
      <c r="DS94" s="38"/>
      <c r="DT94" s="38"/>
      <c r="DU94" s="38"/>
      <c r="DV94" s="38"/>
      <c r="DW94" s="38"/>
      <c r="DX94" s="38"/>
      <c r="DY94" s="38"/>
      <c r="DZ94" s="38"/>
      <c r="EA94" s="38"/>
      <c r="EB94" s="38"/>
      <c r="EC94" s="38"/>
      <c r="ED94" s="38"/>
      <c r="EE94" s="38"/>
      <c r="EF94" s="38"/>
      <c r="EG94" s="38"/>
      <c r="EH94" s="38"/>
      <c r="EI94" s="38"/>
      <c r="EJ94" s="38"/>
      <c r="EK94" s="38"/>
      <c r="EL94" s="38"/>
      <c r="EM94" s="38"/>
      <c r="EN94" s="38"/>
      <c r="EO94" s="38"/>
      <c r="EP94" s="38"/>
      <c r="EQ94" s="38"/>
      <c r="ER94" s="38"/>
      <c r="ES94" s="38"/>
      <c r="ET94" s="38"/>
      <c r="EU94" s="38"/>
      <c r="EV94" s="38"/>
      <c r="EW94" s="38"/>
      <c r="EX94" s="38"/>
      <c r="EY94" s="38"/>
      <c r="EZ94" s="38"/>
      <c r="FA94" s="38"/>
      <c r="FB94" s="38"/>
      <c r="FC94" s="38"/>
      <c r="FD94" s="38"/>
      <c r="FE94" s="38"/>
      <c r="FF94" s="38"/>
      <c r="FG94" s="38"/>
      <c r="FH94" s="38"/>
      <c r="FI94" s="38"/>
      <c r="FJ94" s="38"/>
      <c r="FK94" s="38"/>
      <c r="FL94" s="38"/>
      <c r="FM94" s="38"/>
      <c r="FN94" s="38"/>
      <c r="FO94" s="38"/>
      <c r="FP94" s="38"/>
      <c r="FQ94" s="38"/>
      <c r="FR94" s="38"/>
      <c r="FS94" s="38"/>
      <c r="FT94" s="38"/>
      <c r="FU94" s="38"/>
      <c r="FV94" s="38"/>
      <c r="FW94" s="38"/>
      <c r="FX94" s="38"/>
      <c r="FY94" s="38"/>
      <c r="FZ94" s="38"/>
      <c r="GA94" s="38"/>
      <c r="GB94" s="38"/>
      <c r="GC94" s="38"/>
      <c r="GD94" s="38"/>
      <c r="GE94" s="38"/>
      <c r="GF94" s="38"/>
      <c r="GG94" s="38"/>
      <c r="GH94" s="38"/>
      <c r="GI94" s="38"/>
      <c r="GJ94" s="38"/>
      <c r="GK94" s="38"/>
      <c r="GL94" s="38"/>
      <c r="GM94" s="38"/>
      <c r="GN94" s="38"/>
      <c r="GO94" s="38"/>
      <c r="GP94" s="38"/>
      <c r="GQ94" s="38"/>
      <c r="GR94" s="38"/>
      <c r="GS94" s="38"/>
      <c r="GT94" s="38"/>
      <c r="GU94" s="38"/>
      <c r="GV94" s="38"/>
      <c r="GW94" s="38"/>
      <c r="GX94" s="38"/>
      <c r="GY94" s="38"/>
      <c r="GZ94" s="38"/>
      <c r="HA94" s="38"/>
      <c r="HB94" s="38"/>
      <c r="HC94" s="38"/>
      <c r="HD94" s="38"/>
      <c r="HE94" s="38"/>
      <c r="HF94" s="38"/>
      <c r="HG94" s="38"/>
      <c r="HH94" s="38"/>
      <c r="HI94" s="38"/>
      <c r="HJ94" s="38"/>
      <c r="HK94" s="38"/>
      <c r="HL94" s="38"/>
      <c r="HM94" s="38"/>
      <c r="HN94" s="38"/>
      <c r="HO94" s="38"/>
      <c r="HP94" s="38"/>
      <c r="HQ94" s="38"/>
      <c r="HR94" s="39"/>
    </row>
    <row r="95" spans="1:226" x14ac:dyDescent="0.25">
      <c r="A95" s="25">
        <f t="shared" si="52"/>
        <v>91</v>
      </c>
      <c r="B95" s="516"/>
      <c r="C95" s="516"/>
      <c r="D95" s="516"/>
      <c r="E95" s="516"/>
      <c r="F95" s="516"/>
      <c r="G95" s="40"/>
      <c r="H95" s="40"/>
      <c r="I95" s="41" t="str">
        <f t="shared" ref="I95:I103" si="71">IF(J95&lt;&gt;"",(J95-COUNTIF(L95:HR95,"□")+1),"")</f>
        <v/>
      </c>
      <c r="J95" s="42" t="str">
        <f t="shared" ref="J95:J103" si="72">IF(ISERROR(LOOKUP("□",L95:HR95,L$3:HR$3))=FALSE,LOOKUP("□",L95:HR95,L$3:HR$3),"")</f>
        <v/>
      </c>
      <c r="K95" s="445">
        <f>進捗管理票PSPT_管理項目名_1</f>
        <v>0</v>
      </c>
      <c r="L95" s="43"/>
      <c r="M95" s="44"/>
      <c r="N95" s="44"/>
      <c r="O95" s="44"/>
      <c r="P95" s="44"/>
      <c r="Q95" s="44"/>
      <c r="R95" s="44"/>
      <c r="S95" s="44"/>
      <c r="T95" s="44"/>
      <c r="U95" s="44"/>
      <c r="V95" s="44"/>
      <c r="W95" s="44"/>
      <c r="X95" s="44"/>
      <c r="Y95" s="45"/>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c r="BD95" s="44"/>
      <c r="BE95" s="44"/>
      <c r="BF95" s="44"/>
      <c r="BG95" s="44"/>
      <c r="BH95" s="44"/>
      <c r="BI95" s="44"/>
      <c r="BJ95" s="44"/>
      <c r="BK95" s="44"/>
      <c r="BL95" s="44"/>
      <c r="BM95" s="44"/>
      <c r="BN95" s="44"/>
      <c r="BO95" s="44"/>
      <c r="BP95" s="44"/>
      <c r="BQ95" s="44"/>
      <c r="BR95" s="44"/>
      <c r="BS95" s="44"/>
      <c r="BT95" s="44"/>
      <c r="BU95" s="44"/>
      <c r="BV95" s="44"/>
      <c r="BW95" s="44"/>
      <c r="BX95" s="44"/>
      <c r="BY95" s="44"/>
      <c r="BZ95" s="44"/>
      <c r="CA95" s="44"/>
      <c r="CB95" s="44"/>
      <c r="CC95" s="44"/>
      <c r="CD95" s="44"/>
      <c r="CE95" s="44"/>
      <c r="CF95" s="44"/>
      <c r="CG95" s="44"/>
      <c r="CH95" s="44"/>
      <c r="CI95" s="44"/>
      <c r="CJ95" s="44"/>
      <c r="CK95" s="44"/>
      <c r="CL95" s="44"/>
      <c r="CM95" s="44"/>
      <c r="CN95" s="44"/>
      <c r="CO95" s="44"/>
      <c r="CP95" s="44"/>
      <c r="CQ95" s="44"/>
      <c r="CR95" s="44"/>
      <c r="CS95" s="44"/>
      <c r="CT95" s="44"/>
      <c r="CU95" s="44"/>
      <c r="CV95" s="44"/>
      <c r="CW95" s="44"/>
      <c r="CX95" s="44"/>
      <c r="CY95" s="44"/>
      <c r="CZ95" s="44"/>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c r="EX95" s="44"/>
      <c r="EY95" s="44"/>
      <c r="EZ95" s="44"/>
      <c r="FA95" s="44"/>
      <c r="FB95" s="44"/>
      <c r="FC95" s="44"/>
      <c r="FD95" s="44"/>
      <c r="FE95" s="44"/>
      <c r="FF95" s="44"/>
      <c r="FG95" s="44"/>
      <c r="FH95" s="44"/>
      <c r="FI95" s="44"/>
      <c r="FJ95" s="44"/>
      <c r="FK95" s="44"/>
      <c r="FL95" s="44"/>
      <c r="FM95" s="44"/>
      <c r="FN95" s="44"/>
      <c r="FO95" s="44"/>
      <c r="FP95" s="44"/>
      <c r="FQ95" s="44"/>
      <c r="FR95" s="44"/>
      <c r="FS95" s="44"/>
      <c r="FT95" s="44"/>
      <c r="FU95" s="44"/>
      <c r="FV95" s="44"/>
      <c r="FW95" s="44"/>
      <c r="FX95" s="44"/>
      <c r="FY95" s="44"/>
      <c r="FZ95" s="44"/>
      <c r="GA95" s="44"/>
      <c r="GB95" s="44"/>
      <c r="GC95" s="44"/>
      <c r="GD95" s="44"/>
      <c r="GE95" s="44"/>
      <c r="GF95" s="44"/>
      <c r="GG95" s="44"/>
      <c r="GH95" s="44"/>
      <c r="GI95" s="44"/>
      <c r="GJ95" s="44"/>
      <c r="GK95" s="44"/>
      <c r="GL95" s="44"/>
      <c r="GM95" s="44"/>
      <c r="GN95" s="44"/>
      <c r="GO95" s="44"/>
      <c r="GP95" s="44"/>
      <c r="GQ95" s="44"/>
      <c r="GR95" s="44"/>
      <c r="GS95" s="44"/>
      <c r="GT95" s="44"/>
      <c r="GU95" s="44"/>
      <c r="GV95" s="44"/>
      <c r="GW95" s="44"/>
      <c r="GX95" s="44"/>
      <c r="GY95" s="44"/>
      <c r="GZ95" s="44"/>
      <c r="HA95" s="44"/>
      <c r="HB95" s="44"/>
      <c r="HC95" s="44"/>
      <c r="HD95" s="44"/>
      <c r="HE95" s="44"/>
      <c r="HF95" s="44"/>
      <c r="HG95" s="44"/>
      <c r="HH95" s="44"/>
      <c r="HI95" s="44"/>
      <c r="HJ95" s="44"/>
      <c r="HK95" s="44"/>
      <c r="HL95" s="44"/>
      <c r="HM95" s="44"/>
      <c r="HN95" s="44"/>
      <c r="HO95" s="44"/>
      <c r="HP95" s="44"/>
      <c r="HQ95" s="44"/>
      <c r="HR95" s="46"/>
    </row>
    <row r="96" spans="1:226" x14ac:dyDescent="0.25">
      <c r="A96" s="32">
        <f t="shared" si="52"/>
        <v>92</v>
      </c>
      <c r="B96" s="517"/>
      <c r="C96" s="517"/>
      <c r="D96" s="517"/>
      <c r="E96" s="517"/>
      <c r="F96" s="517"/>
      <c r="G96" s="26"/>
      <c r="H96" s="26"/>
      <c r="I96" s="27" t="str">
        <f t="shared" si="71"/>
        <v/>
      </c>
      <c r="J96" s="33" t="str">
        <f t="shared" si="72"/>
        <v/>
      </c>
      <c r="K96" s="446">
        <f>進捗管理票PSPT_管理項目名_2</f>
        <v>0</v>
      </c>
      <c r="L96" s="29"/>
      <c r="M96" s="30"/>
      <c r="N96" s="30"/>
      <c r="O96" s="30"/>
      <c r="P96" s="30"/>
      <c r="Q96" s="30"/>
      <c r="R96" s="30"/>
      <c r="S96" s="30"/>
      <c r="T96" s="30"/>
      <c r="U96" s="30"/>
      <c r="V96" s="30"/>
      <c r="W96" s="30"/>
      <c r="X96" s="30"/>
      <c r="Y96" s="30"/>
      <c r="Z96" s="30"/>
      <c r="AA96" s="30"/>
      <c r="AB96" s="30"/>
      <c r="AC96" s="30"/>
      <c r="AD96" s="30"/>
      <c r="AE96" s="30"/>
      <c r="AF96" s="30"/>
      <c r="AG96" s="30"/>
      <c r="AH96" s="30"/>
      <c r="AI96" s="30"/>
      <c r="AJ96" s="30"/>
      <c r="AK96" s="30"/>
      <c r="AL96" s="30"/>
      <c r="AM96" s="30"/>
      <c r="AN96" s="30"/>
      <c r="AO96" s="30"/>
      <c r="AP96" s="30"/>
      <c r="AQ96" s="30"/>
      <c r="AR96" s="30"/>
      <c r="AS96" s="30"/>
      <c r="AT96" s="30"/>
      <c r="AU96" s="30"/>
      <c r="AV96" s="30"/>
      <c r="AW96" s="30"/>
      <c r="AX96" s="30"/>
      <c r="AY96" s="30"/>
      <c r="AZ96" s="30"/>
      <c r="BA96" s="30"/>
      <c r="BB96" s="30"/>
      <c r="BC96" s="30"/>
      <c r="BD96" s="30"/>
      <c r="BE96" s="30"/>
      <c r="BF96" s="30"/>
      <c r="BG96" s="30"/>
      <c r="BH96" s="30"/>
      <c r="BI96" s="30"/>
      <c r="BJ96" s="30"/>
      <c r="BK96" s="30"/>
      <c r="BL96" s="30"/>
      <c r="BM96" s="30"/>
      <c r="BN96" s="30"/>
      <c r="BO96" s="30"/>
      <c r="BP96" s="30"/>
      <c r="BQ96" s="30"/>
      <c r="BR96" s="30"/>
      <c r="BS96" s="30"/>
      <c r="BT96" s="30"/>
      <c r="BU96" s="30"/>
      <c r="BV96" s="30"/>
      <c r="BW96" s="30"/>
      <c r="BX96" s="30"/>
      <c r="BY96" s="30"/>
      <c r="BZ96" s="30"/>
      <c r="CA96" s="30"/>
      <c r="CB96" s="30"/>
      <c r="CC96" s="30"/>
      <c r="CD96" s="30"/>
      <c r="CE96" s="30"/>
      <c r="CF96" s="30"/>
      <c r="CG96" s="30"/>
      <c r="CH96" s="30"/>
      <c r="CI96" s="30"/>
      <c r="CJ96" s="30"/>
      <c r="CK96" s="30"/>
      <c r="CL96" s="30"/>
      <c r="CM96" s="30"/>
      <c r="CN96" s="30"/>
      <c r="CO96" s="30"/>
      <c r="CP96" s="30"/>
      <c r="CQ96" s="30"/>
      <c r="CR96" s="30"/>
      <c r="CS96" s="30"/>
      <c r="CT96" s="30"/>
      <c r="CU96" s="30"/>
      <c r="CV96" s="30"/>
      <c r="CW96" s="30"/>
      <c r="CX96" s="30"/>
      <c r="CY96" s="30"/>
      <c r="CZ96" s="30"/>
      <c r="DA96" s="30"/>
      <c r="DB96" s="30"/>
      <c r="DC96" s="30"/>
      <c r="DD96" s="30"/>
      <c r="DE96" s="30"/>
      <c r="DF96" s="30"/>
      <c r="DG96" s="30"/>
      <c r="DH96" s="30"/>
      <c r="DI96" s="30"/>
      <c r="DJ96" s="30"/>
      <c r="DK96" s="30"/>
      <c r="DL96" s="30"/>
      <c r="DM96" s="30"/>
      <c r="DN96" s="30"/>
      <c r="DO96" s="30"/>
      <c r="DP96" s="30"/>
      <c r="DQ96" s="30"/>
      <c r="DR96" s="30"/>
      <c r="DS96" s="30"/>
      <c r="DT96" s="30"/>
      <c r="DU96" s="30"/>
      <c r="DV96" s="30"/>
      <c r="DW96" s="30"/>
      <c r="DX96" s="30"/>
      <c r="DY96" s="30"/>
      <c r="DZ96" s="30"/>
      <c r="EA96" s="30"/>
      <c r="EB96" s="30"/>
      <c r="EC96" s="30"/>
      <c r="ED96" s="30"/>
      <c r="EE96" s="30"/>
      <c r="EF96" s="30"/>
      <c r="EG96" s="30"/>
      <c r="EH96" s="30"/>
      <c r="EI96" s="30"/>
      <c r="EJ96" s="30"/>
      <c r="EK96" s="30"/>
      <c r="EL96" s="30"/>
      <c r="EM96" s="30"/>
      <c r="EN96" s="30"/>
      <c r="EO96" s="30"/>
      <c r="EP96" s="30"/>
      <c r="EQ96" s="30"/>
      <c r="ER96" s="30"/>
      <c r="ES96" s="30"/>
      <c r="ET96" s="30"/>
      <c r="EU96" s="30"/>
      <c r="EV96" s="30"/>
      <c r="EW96" s="30"/>
      <c r="EX96" s="30"/>
      <c r="EY96" s="30"/>
      <c r="EZ96" s="30"/>
      <c r="FA96" s="30"/>
      <c r="FB96" s="30"/>
      <c r="FC96" s="30"/>
      <c r="FD96" s="30"/>
      <c r="FE96" s="30"/>
      <c r="FF96" s="30"/>
      <c r="FG96" s="30"/>
      <c r="FH96" s="30"/>
      <c r="FI96" s="30"/>
      <c r="FJ96" s="30"/>
      <c r="FK96" s="30"/>
      <c r="FL96" s="30"/>
      <c r="FM96" s="30"/>
      <c r="FN96" s="30"/>
      <c r="FO96" s="30"/>
      <c r="FP96" s="30"/>
      <c r="FQ96" s="30"/>
      <c r="FR96" s="30"/>
      <c r="FS96" s="30"/>
      <c r="FT96" s="30"/>
      <c r="FU96" s="30"/>
      <c r="FV96" s="30"/>
      <c r="FW96" s="30"/>
      <c r="FX96" s="30"/>
      <c r="FY96" s="30"/>
      <c r="FZ96" s="30"/>
      <c r="GA96" s="30"/>
      <c r="GB96" s="30"/>
      <c r="GC96" s="30"/>
      <c r="GD96" s="30"/>
      <c r="GE96" s="30"/>
      <c r="GF96" s="30"/>
      <c r="GG96" s="30"/>
      <c r="GH96" s="30"/>
      <c r="GI96" s="30"/>
      <c r="GJ96" s="30"/>
      <c r="GK96" s="30"/>
      <c r="GL96" s="30"/>
      <c r="GM96" s="30"/>
      <c r="GN96" s="30"/>
      <c r="GO96" s="30"/>
      <c r="GP96" s="30"/>
      <c r="GQ96" s="30"/>
      <c r="GR96" s="30"/>
      <c r="GS96" s="30"/>
      <c r="GT96" s="30"/>
      <c r="GU96" s="30"/>
      <c r="GV96" s="30"/>
      <c r="GW96" s="30"/>
      <c r="GX96" s="30"/>
      <c r="GY96" s="30"/>
      <c r="GZ96" s="30"/>
      <c r="HA96" s="30"/>
      <c r="HB96" s="30"/>
      <c r="HC96" s="30"/>
      <c r="HD96" s="30"/>
      <c r="HE96" s="30"/>
      <c r="HF96" s="30"/>
      <c r="HG96" s="30"/>
      <c r="HH96" s="30"/>
      <c r="HI96" s="30"/>
      <c r="HJ96" s="30"/>
      <c r="HK96" s="30"/>
      <c r="HL96" s="30"/>
      <c r="HM96" s="30"/>
      <c r="HN96" s="30"/>
      <c r="HO96" s="30"/>
      <c r="HP96" s="30"/>
      <c r="HQ96" s="30"/>
      <c r="HR96" s="31"/>
    </row>
    <row r="97" spans="1:226" x14ac:dyDescent="0.25">
      <c r="A97" s="32">
        <f t="shared" si="52"/>
        <v>93</v>
      </c>
      <c r="B97" s="517"/>
      <c r="C97" s="517"/>
      <c r="D97" s="517"/>
      <c r="E97" s="517"/>
      <c r="F97" s="517"/>
      <c r="G97" s="26"/>
      <c r="H97" s="26"/>
      <c r="I97" s="27" t="str">
        <f t="shared" si="71"/>
        <v/>
      </c>
      <c r="J97" s="33" t="str">
        <f t="shared" si="72"/>
        <v/>
      </c>
      <c r="K97" s="447" t="str">
        <f>進捗管理票PSPT_管理項目名_3</f>
        <v>①ＣＶ</v>
      </c>
      <c r="L97" s="29"/>
      <c r="M97" s="30"/>
      <c r="N97" s="30"/>
      <c r="O97" s="30"/>
      <c r="P97" s="30"/>
      <c r="Q97" s="30"/>
      <c r="R97" s="30"/>
      <c r="S97" s="30"/>
      <c r="T97" s="30"/>
      <c r="U97" s="30"/>
      <c r="V97" s="30"/>
      <c r="W97" s="30"/>
      <c r="X97" s="30"/>
      <c r="Y97" s="30"/>
      <c r="Z97" s="30"/>
      <c r="AA97" s="30"/>
      <c r="AB97" s="30"/>
      <c r="AC97" s="30"/>
      <c r="AD97" s="30"/>
      <c r="AE97" s="30"/>
      <c r="AF97" s="30"/>
      <c r="AG97" s="30"/>
      <c r="AH97" s="30"/>
      <c r="AI97" s="30"/>
      <c r="AJ97" s="30"/>
      <c r="AK97" s="30"/>
      <c r="AL97" s="30"/>
      <c r="AM97" s="30"/>
      <c r="AN97" s="30"/>
      <c r="AO97" s="30"/>
      <c r="AP97" s="30"/>
      <c r="AQ97" s="30"/>
      <c r="AR97" s="30"/>
      <c r="AS97" s="30"/>
      <c r="AT97" s="30"/>
      <c r="AU97" s="30"/>
      <c r="AV97" s="30"/>
      <c r="AW97" s="30"/>
      <c r="AX97" s="30"/>
      <c r="AY97" s="30"/>
      <c r="AZ97" s="30"/>
      <c r="BA97" s="30"/>
      <c r="BB97" s="30"/>
      <c r="BC97" s="30"/>
      <c r="BD97" s="30"/>
      <c r="BE97" s="30"/>
      <c r="BF97" s="30"/>
      <c r="BG97" s="30"/>
      <c r="BH97" s="30"/>
      <c r="BI97" s="30"/>
      <c r="BJ97" s="30"/>
      <c r="BK97" s="30"/>
      <c r="BL97" s="30"/>
      <c r="BM97" s="30"/>
      <c r="BN97" s="30"/>
      <c r="BO97" s="30"/>
      <c r="BP97" s="30"/>
      <c r="BQ97" s="30"/>
      <c r="BR97" s="30"/>
      <c r="BS97" s="30"/>
      <c r="BT97" s="30"/>
      <c r="BU97" s="30"/>
      <c r="BV97" s="30"/>
      <c r="BW97" s="30"/>
      <c r="BX97" s="30"/>
      <c r="BY97" s="30"/>
      <c r="BZ97" s="30"/>
      <c r="CA97" s="30"/>
      <c r="CB97" s="30"/>
      <c r="CC97" s="30"/>
      <c r="CD97" s="30"/>
      <c r="CE97" s="30"/>
      <c r="CF97" s="30"/>
      <c r="CG97" s="30"/>
      <c r="CH97" s="30"/>
      <c r="CI97" s="30"/>
      <c r="CJ97" s="30"/>
      <c r="CK97" s="30"/>
      <c r="CL97" s="30"/>
      <c r="CM97" s="30"/>
      <c r="CN97" s="30"/>
      <c r="CO97" s="30"/>
      <c r="CP97" s="30"/>
      <c r="CQ97" s="30"/>
      <c r="CR97" s="30"/>
      <c r="CS97" s="30"/>
      <c r="CT97" s="30"/>
      <c r="CU97" s="30"/>
      <c r="CV97" s="30"/>
      <c r="CW97" s="30"/>
      <c r="CX97" s="30"/>
      <c r="CY97" s="30"/>
      <c r="CZ97" s="30"/>
      <c r="DA97" s="30"/>
      <c r="DB97" s="30"/>
      <c r="DC97" s="30"/>
      <c r="DD97" s="30"/>
      <c r="DE97" s="30"/>
      <c r="DF97" s="30"/>
      <c r="DG97" s="30"/>
      <c r="DH97" s="30"/>
      <c r="DI97" s="30"/>
      <c r="DJ97" s="30"/>
      <c r="DK97" s="30"/>
      <c r="DL97" s="30"/>
      <c r="DM97" s="30"/>
      <c r="DN97" s="30"/>
      <c r="DO97" s="30"/>
      <c r="DP97" s="30"/>
      <c r="DQ97" s="30"/>
      <c r="DR97" s="30"/>
      <c r="DS97" s="30"/>
      <c r="DT97" s="30"/>
      <c r="DU97" s="30"/>
      <c r="DV97" s="30"/>
      <c r="DW97" s="30"/>
      <c r="DX97" s="30"/>
      <c r="DY97" s="30"/>
      <c r="DZ97" s="30"/>
      <c r="EA97" s="30"/>
      <c r="EB97" s="30"/>
      <c r="EC97" s="30"/>
      <c r="ED97" s="30"/>
      <c r="EE97" s="30"/>
      <c r="EF97" s="30"/>
      <c r="EG97" s="30"/>
      <c r="EH97" s="30"/>
      <c r="EI97" s="30"/>
      <c r="EJ97" s="30"/>
      <c r="EK97" s="30"/>
      <c r="EL97" s="30"/>
      <c r="EM97" s="30"/>
      <c r="EN97" s="30"/>
      <c r="EO97" s="30"/>
      <c r="EP97" s="30"/>
      <c r="EQ97" s="30"/>
      <c r="ER97" s="30"/>
      <c r="ES97" s="30"/>
      <c r="ET97" s="30"/>
      <c r="EU97" s="30"/>
      <c r="EV97" s="30"/>
      <c r="EW97" s="30"/>
      <c r="EX97" s="30"/>
      <c r="EY97" s="30"/>
      <c r="EZ97" s="30"/>
      <c r="FA97" s="30"/>
      <c r="FB97" s="30"/>
      <c r="FC97" s="30"/>
      <c r="FD97" s="30"/>
      <c r="FE97" s="30"/>
      <c r="FF97" s="30"/>
      <c r="FG97" s="30"/>
      <c r="FH97" s="30"/>
      <c r="FI97" s="30"/>
      <c r="FJ97" s="30"/>
      <c r="FK97" s="30"/>
      <c r="FL97" s="30"/>
      <c r="FM97" s="30"/>
      <c r="FN97" s="30"/>
      <c r="FO97" s="30"/>
      <c r="FP97" s="30"/>
      <c r="FQ97" s="30"/>
      <c r="FR97" s="30"/>
      <c r="FS97" s="30"/>
      <c r="FT97" s="30"/>
      <c r="FU97" s="30"/>
      <c r="FV97" s="30"/>
      <c r="FW97" s="30"/>
      <c r="FX97" s="30"/>
      <c r="FY97" s="30"/>
      <c r="FZ97" s="30"/>
      <c r="GA97" s="30"/>
      <c r="GB97" s="30"/>
      <c r="GC97" s="30"/>
      <c r="GD97" s="30"/>
      <c r="GE97" s="30"/>
      <c r="GF97" s="30"/>
      <c r="GG97" s="30"/>
      <c r="GH97" s="30"/>
      <c r="GI97" s="30"/>
      <c r="GJ97" s="30"/>
      <c r="GK97" s="30"/>
      <c r="GL97" s="30"/>
      <c r="GM97" s="30"/>
      <c r="GN97" s="30"/>
      <c r="GO97" s="30"/>
      <c r="GP97" s="30"/>
      <c r="GQ97" s="30"/>
      <c r="GR97" s="30"/>
      <c r="GS97" s="30"/>
      <c r="GT97" s="30"/>
      <c r="GU97" s="30"/>
      <c r="GV97" s="30"/>
      <c r="GW97" s="30"/>
      <c r="GX97" s="30"/>
      <c r="GY97" s="30"/>
      <c r="GZ97" s="30"/>
      <c r="HA97" s="30"/>
      <c r="HB97" s="30"/>
      <c r="HC97" s="30"/>
      <c r="HD97" s="30"/>
      <c r="HE97" s="30"/>
      <c r="HF97" s="30"/>
      <c r="HG97" s="30"/>
      <c r="HH97" s="30"/>
      <c r="HI97" s="30"/>
      <c r="HJ97" s="30"/>
      <c r="HK97" s="30"/>
      <c r="HL97" s="30"/>
      <c r="HM97" s="30"/>
      <c r="HN97" s="30"/>
      <c r="HO97" s="30"/>
      <c r="HP97" s="30"/>
      <c r="HQ97" s="30"/>
      <c r="HR97" s="31"/>
    </row>
    <row r="98" spans="1:226" x14ac:dyDescent="0.25">
      <c r="A98" s="34">
        <f t="shared" si="52"/>
        <v>94</v>
      </c>
      <c r="B98" s="517"/>
      <c r="C98" s="517"/>
      <c r="D98" s="517"/>
      <c r="E98" s="517"/>
      <c r="F98" s="517"/>
      <c r="G98" s="35"/>
      <c r="H98" s="35"/>
      <c r="I98" s="36" t="str">
        <f t="shared" si="71"/>
        <v/>
      </c>
      <c r="J98" s="28" t="str">
        <f t="shared" si="72"/>
        <v/>
      </c>
      <c r="K98" s="448" t="str">
        <f>進捗管理票PSPT_管理項目名_4</f>
        <v>②ＣＶＴ</v>
      </c>
      <c r="L98" s="37"/>
      <c r="M98" s="38"/>
      <c r="N98" s="38"/>
      <c r="O98" s="38"/>
      <c r="P98" s="38"/>
      <c r="Q98" s="38"/>
      <c r="R98" s="38"/>
      <c r="S98" s="38"/>
      <c r="T98" s="38"/>
      <c r="U98" s="38"/>
      <c r="V98" s="38"/>
      <c r="W98" s="38"/>
      <c r="X98" s="38"/>
      <c r="Y98" s="38"/>
      <c r="Z98" s="38"/>
      <c r="AA98" s="38"/>
      <c r="AB98" s="38"/>
      <c r="AC98" s="38"/>
      <c r="AD98" s="38"/>
      <c r="AE98" s="38"/>
      <c r="AF98" s="38"/>
      <c r="AG98" s="38"/>
      <c r="AH98" s="38"/>
      <c r="AI98" s="38"/>
      <c r="AJ98" s="38"/>
      <c r="AK98" s="38"/>
      <c r="AL98" s="38"/>
      <c r="AM98" s="38"/>
      <c r="AN98" s="38"/>
      <c r="AO98" s="38"/>
      <c r="AP98" s="38"/>
      <c r="AQ98" s="38"/>
      <c r="AR98" s="38"/>
      <c r="AS98" s="38"/>
      <c r="AT98" s="38"/>
      <c r="AU98" s="38"/>
      <c r="AV98" s="38"/>
      <c r="AW98" s="38"/>
      <c r="AX98" s="38"/>
      <c r="AY98" s="38"/>
      <c r="AZ98" s="38"/>
      <c r="BA98" s="38"/>
      <c r="BB98" s="38"/>
      <c r="BC98" s="38"/>
      <c r="BD98" s="38"/>
      <c r="BE98" s="38"/>
      <c r="BF98" s="38"/>
      <c r="BG98" s="38"/>
      <c r="BH98" s="38"/>
      <c r="BI98" s="38"/>
      <c r="BJ98" s="38"/>
      <c r="BK98" s="38"/>
      <c r="BL98" s="38"/>
      <c r="BM98" s="38"/>
      <c r="BN98" s="38"/>
      <c r="BO98" s="38"/>
      <c r="BP98" s="38"/>
      <c r="BQ98" s="38"/>
      <c r="BR98" s="38"/>
      <c r="BS98" s="38"/>
      <c r="BT98" s="38"/>
      <c r="BU98" s="38"/>
      <c r="BV98" s="38"/>
      <c r="BW98" s="38"/>
      <c r="BX98" s="38"/>
      <c r="BY98" s="38"/>
      <c r="BZ98" s="38"/>
      <c r="CA98" s="38"/>
      <c r="CB98" s="38"/>
      <c r="CC98" s="38"/>
      <c r="CD98" s="38"/>
      <c r="CE98" s="38"/>
      <c r="CF98" s="38"/>
      <c r="CG98" s="38"/>
      <c r="CH98" s="38"/>
      <c r="CI98" s="38"/>
      <c r="CJ98" s="38"/>
      <c r="CK98" s="38"/>
      <c r="CL98" s="38"/>
      <c r="CM98" s="38"/>
      <c r="CN98" s="38"/>
      <c r="CO98" s="38"/>
      <c r="CP98" s="38"/>
      <c r="CQ98" s="38"/>
      <c r="CR98" s="38"/>
      <c r="CS98" s="38"/>
      <c r="CT98" s="38"/>
      <c r="CU98" s="38"/>
      <c r="CV98" s="38"/>
      <c r="CW98" s="38"/>
      <c r="CX98" s="38"/>
      <c r="CY98" s="38"/>
      <c r="CZ98" s="38"/>
      <c r="DA98" s="38"/>
      <c r="DB98" s="38"/>
      <c r="DC98" s="38"/>
      <c r="DD98" s="38"/>
      <c r="DE98" s="38"/>
      <c r="DF98" s="38"/>
      <c r="DG98" s="38"/>
      <c r="DH98" s="38"/>
      <c r="DI98" s="38"/>
      <c r="DJ98" s="38"/>
      <c r="DK98" s="38"/>
      <c r="DL98" s="38"/>
      <c r="DM98" s="38"/>
      <c r="DN98" s="38"/>
      <c r="DO98" s="38"/>
      <c r="DP98" s="38"/>
      <c r="DQ98" s="38"/>
      <c r="DR98" s="38"/>
      <c r="DS98" s="38"/>
      <c r="DT98" s="38"/>
      <c r="DU98" s="38"/>
      <c r="DV98" s="38"/>
      <c r="DW98" s="38"/>
      <c r="DX98" s="38"/>
      <c r="DY98" s="38"/>
      <c r="DZ98" s="38"/>
      <c r="EA98" s="38"/>
      <c r="EB98" s="38"/>
      <c r="EC98" s="38"/>
      <c r="ED98" s="38"/>
      <c r="EE98" s="38"/>
      <c r="EF98" s="38"/>
      <c r="EG98" s="38"/>
      <c r="EH98" s="38"/>
      <c r="EI98" s="38"/>
      <c r="EJ98" s="38"/>
      <c r="EK98" s="38"/>
      <c r="EL98" s="38"/>
      <c r="EM98" s="38"/>
      <c r="EN98" s="38"/>
      <c r="EO98" s="38"/>
      <c r="EP98" s="38"/>
      <c r="EQ98" s="38"/>
      <c r="ER98" s="38"/>
      <c r="ES98" s="38"/>
      <c r="ET98" s="38"/>
      <c r="EU98" s="38"/>
      <c r="EV98" s="38"/>
      <c r="EW98" s="38"/>
      <c r="EX98" s="38"/>
      <c r="EY98" s="38"/>
      <c r="EZ98" s="38"/>
      <c r="FA98" s="38"/>
      <c r="FB98" s="38"/>
      <c r="FC98" s="38"/>
      <c r="FD98" s="38"/>
      <c r="FE98" s="38"/>
      <c r="FF98" s="38"/>
      <c r="FG98" s="38"/>
      <c r="FH98" s="38"/>
      <c r="FI98" s="38"/>
      <c r="FJ98" s="38"/>
      <c r="FK98" s="38"/>
      <c r="FL98" s="38"/>
      <c r="FM98" s="38"/>
      <c r="FN98" s="38"/>
      <c r="FO98" s="38"/>
      <c r="FP98" s="38"/>
      <c r="FQ98" s="38"/>
      <c r="FR98" s="38"/>
      <c r="FS98" s="38"/>
      <c r="FT98" s="38"/>
      <c r="FU98" s="38"/>
      <c r="FV98" s="38"/>
      <c r="FW98" s="38"/>
      <c r="FX98" s="38"/>
      <c r="FY98" s="38"/>
      <c r="FZ98" s="38"/>
      <c r="GA98" s="38"/>
      <c r="GB98" s="38"/>
      <c r="GC98" s="38"/>
      <c r="GD98" s="38"/>
      <c r="GE98" s="38"/>
      <c r="GF98" s="38"/>
      <c r="GG98" s="38"/>
      <c r="GH98" s="38"/>
      <c r="GI98" s="38"/>
      <c r="GJ98" s="38"/>
      <c r="GK98" s="38"/>
      <c r="GL98" s="38"/>
      <c r="GM98" s="38"/>
      <c r="GN98" s="38"/>
      <c r="GO98" s="38"/>
      <c r="GP98" s="38"/>
      <c r="GQ98" s="38"/>
      <c r="GR98" s="38"/>
      <c r="GS98" s="38"/>
      <c r="GT98" s="38"/>
      <c r="GU98" s="38"/>
      <c r="GV98" s="38"/>
      <c r="GW98" s="38"/>
      <c r="GX98" s="38"/>
      <c r="GY98" s="38"/>
      <c r="GZ98" s="38"/>
      <c r="HA98" s="38"/>
      <c r="HB98" s="38"/>
      <c r="HC98" s="38"/>
      <c r="HD98" s="38"/>
      <c r="HE98" s="38"/>
      <c r="HF98" s="38"/>
      <c r="HG98" s="38"/>
      <c r="HH98" s="38"/>
      <c r="HI98" s="38"/>
      <c r="HJ98" s="38"/>
      <c r="HK98" s="38"/>
      <c r="HL98" s="38"/>
      <c r="HM98" s="38"/>
      <c r="HN98" s="38"/>
      <c r="HO98" s="38"/>
      <c r="HP98" s="38"/>
      <c r="HQ98" s="38"/>
      <c r="HR98" s="39"/>
    </row>
    <row r="99" spans="1:226" s="315" customFormat="1" x14ac:dyDescent="0.25">
      <c r="A99" s="34">
        <f t="shared" si="52"/>
        <v>95</v>
      </c>
      <c r="B99" s="517"/>
      <c r="C99" s="517"/>
      <c r="D99" s="517"/>
      <c r="E99" s="517"/>
      <c r="F99" s="517"/>
      <c r="G99" s="35"/>
      <c r="H99" s="391"/>
      <c r="I99" s="36" t="str">
        <f t="shared" si="71"/>
        <v/>
      </c>
      <c r="J99" s="28" t="str">
        <f t="shared" si="72"/>
        <v/>
      </c>
      <c r="K99" s="448" t="str">
        <f>進捗管理票PSPT_管理項目名_5</f>
        <v>③受入</v>
      </c>
      <c r="L99" s="37"/>
      <c r="M99" s="38"/>
      <c r="N99" s="38"/>
      <c r="O99" s="38"/>
      <c r="P99" s="38"/>
      <c r="Q99" s="38"/>
      <c r="R99" s="38"/>
      <c r="S99" s="38"/>
      <c r="T99" s="38"/>
      <c r="U99" s="38"/>
      <c r="V99" s="38"/>
      <c r="W99" s="38"/>
      <c r="X99" s="30"/>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38"/>
      <c r="CR99" s="38"/>
      <c r="CS99" s="38"/>
      <c r="CT99" s="38"/>
      <c r="CU99" s="38"/>
      <c r="CV99" s="38"/>
      <c r="CW99" s="38"/>
      <c r="CX99" s="38"/>
      <c r="CY99" s="38"/>
      <c r="CZ99" s="38"/>
      <c r="DA99" s="38"/>
      <c r="DB99" s="38"/>
      <c r="DC99" s="38"/>
      <c r="DD99" s="38"/>
      <c r="DE99" s="38"/>
      <c r="DF99" s="38"/>
      <c r="DG99" s="38"/>
      <c r="DH99" s="38"/>
      <c r="DI99" s="38"/>
      <c r="DJ99" s="38"/>
      <c r="DK99" s="38"/>
      <c r="DL99" s="38"/>
      <c r="DM99" s="38"/>
      <c r="DN99" s="38"/>
      <c r="DO99" s="38"/>
      <c r="DP99" s="38"/>
      <c r="DQ99" s="38"/>
      <c r="DR99" s="38"/>
      <c r="DS99" s="38"/>
      <c r="DT99" s="38"/>
      <c r="DU99" s="38"/>
      <c r="DV99" s="38"/>
      <c r="DW99" s="38"/>
      <c r="DX99" s="38"/>
      <c r="DY99" s="38"/>
      <c r="DZ99" s="38"/>
      <c r="EA99" s="38"/>
      <c r="EB99" s="38"/>
      <c r="EC99" s="38"/>
      <c r="ED99" s="38"/>
      <c r="EE99" s="38"/>
      <c r="EF99" s="38"/>
      <c r="EG99" s="38"/>
      <c r="EH99" s="38"/>
      <c r="EI99" s="38"/>
      <c r="EJ99" s="38"/>
      <c r="EK99" s="38"/>
      <c r="EL99" s="38"/>
      <c r="EM99" s="38"/>
      <c r="EN99" s="38"/>
      <c r="EO99" s="38"/>
      <c r="EP99" s="38"/>
      <c r="EQ99" s="38"/>
      <c r="ER99" s="38"/>
      <c r="ES99" s="38"/>
      <c r="ET99" s="38"/>
      <c r="EU99" s="38"/>
      <c r="EV99" s="38"/>
      <c r="EW99" s="38"/>
      <c r="EX99" s="38"/>
      <c r="EY99" s="38"/>
      <c r="EZ99" s="38"/>
      <c r="FA99" s="38"/>
      <c r="FB99" s="38"/>
      <c r="FC99" s="38"/>
      <c r="FD99" s="38"/>
      <c r="FE99" s="38"/>
      <c r="FF99" s="38"/>
      <c r="FG99" s="38"/>
      <c r="FH99" s="38"/>
      <c r="FI99" s="38"/>
      <c r="FJ99" s="38"/>
      <c r="FK99" s="38"/>
      <c r="FL99" s="38"/>
      <c r="FM99" s="38"/>
      <c r="FN99" s="38"/>
      <c r="FO99" s="38"/>
      <c r="FP99" s="38"/>
      <c r="FQ99" s="38"/>
      <c r="FR99" s="38"/>
      <c r="FS99" s="38"/>
      <c r="FT99" s="38"/>
      <c r="FU99" s="38"/>
      <c r="FV99" s="38"/>
      <c r="FW99" s="38"/>
      <c r="FX99" s="38"/>
      <c r="FY99" s="38"/>
      <c r="FZ99" s="38"/>
      <c r="GA99" s="38"/>
      <c r="GB99" s="38"/>
      <c r="GC99" s="38"/>
      <c r="GD99" s="38"/>
      <c r="GE99" s="38"/>
      <c r="GF99" s="38"/>
      <c r="GG99" s="38"/>
      <c r="GH99" s="38"/>
      <c r="GI99" s="38"/>
      <c r="GJ99" s="38"/>
      <c r="GK99" s="38"/>
      <c r="GL99" s="38"/>
      <c r="GM99" s="38"/>
      <c r="GN99" s="38"/>
      <c r="GO99" s="38"/>
      <c r="GP99" s="38"/>
      <c r="GQ99" s="38"/>
      <c r="GR99" s="38"/>
      <c r="GS99" s="38"/>
      <c r="GT99" s="38"/>
      <c r="GU99" s="38"/>
      <c r="GV99" s="38"/>
      <c r="GW99" s="38"/>
      <c r="GX99" s="38"/>
      <c r="GY99" s="38"/>
      <c r="GZ99" s="38"/>
      <c r="HA99" s="38"/>
      <c r="HB99" s="38"/>
      <c r="HC99" s="38"/>
      <c r="HD99" s="38"/>
      <c r="HE99" s="38"/>
      <c r="HF99" s="38"/>
      <c r="HG99" s="38"/>
      <c r="HH99" s="38"/>
      <c r="HI99" s="38"/>
      <c r="HJ99" s="38"/>
      <c r="HK99" s="38"/>
      <c r="HL99" s="38"/>
      <c r="HM99" s="38"/>
      <c r="HN99" s="38"/>
      <c r="HO99" s="38"/>
      <c r="HP99" s="38"/>
      <c r="HQ99" s="38"/>
      <c r="HR99" s="39"/>
    </row>
    <row r="100" spans="1:226" x14ac:dyDescent="0.25">
      <c r="A100" s="25">
        <f t="shared" si="52"/>
        <v>96</v>
      </c>
      <c r="B100" s="516"/>
      <c r="C100" s="516"/>
      <c r="D100" s="516"/>
      <c r="E100" s="516"/>
      <c r="F100" s="516"/>
      <c r="G100" s="40"/>
      <c r="H100" s="40"/>
      <c r="I100" s="41" t="str">
        <f t="shared" si="71"/>
        <v/>
      </c>
      <c r="J100" s="42" t="str">
        <f t="shared" si="72"/>
        <v/>
      </c>
      <c r="K100" s="445">
        <f>進捗管理票PSPT_管理項目名_1</f>
        <v>0</v>
      </c>
      <c r="L100" s="43"/>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c r="BD100" s="44"/>
      <c r="BE100" s="44"/>
      <c r="BF100" s="44"/>
      <c r="BG100" s="44"/>
      <c r="BH100" s="44"/>
      <c r="BI100" s="44"/>
      <c r="BJ100" s="44"/>
      <c r="BK100" s="44"/>
      <c r="BL100" s="44"/>
      <c r="BM100" s="44"/>
      <c r="BN100" s="44"/>
      <c r="BO100" s="44"/>
      <c r="BP100" s="44"/>
      <c r="BQ100" s="44"/>
      <c r="BR100" s="44"/>
      <c r="BS100" s="44"/>
      <c r="BT100" s="44"/>
      <c r="BU100" s="44"/>
      <c r="BV100" s="44"/>
      <c r="BW100" s="44"/>
      <c r="BX100" s="44"/>
      <c r="BY100" s="44"/>
      <c r="BZ100" s="44"/>
      <c r="CA100" s="44"/>
      <c r="CB100" s="44"/>
      <c r="CC100" s="44"/>
      <c r="CD100" s="44"/>
      <c r="CE100" s="44"/>
      <c r="CF100" s="44"/>
      <c r="CG100" s="44"/>
      <c r="CH100" s="44"/>
      <c r="CI100" s="44"/>
      <c r="CJ100" s="44"/>
      <c r="CK100" s="44"/>
      <c r="CL100" s="44"/>
      <c r="CM100" s="44"/>
      <c r="CN100" s="44"/>
      <c r="CO100" s="44"/>
      <c r="CP100" s="44"/>
      <c r="CQ100" s="44"/>
      <c r="CR100" s="44"/>
      <c r="CS100" s="44"/>
      <c r="CT100" s="44"/>
      <c r="CU100" s="44"/>
      <c r="CV100" s="44"/>
      <c r="CW100" s="44"/>
      <c r="CX100" s="44"/>
      <c r="CY100" s="44"/>
      <c r="CZ100" s="44"/>
      <c r="DA100" s="44"/>
      <c r="DB100" s="44"/>
      <c r="DC100" s="44"/>
      <c r="DD100" s="44"/>
      <c r="DE100" s="44"/>
      <c r="DF100" s="44"/>
      <c r="DG100" s="44"/>
      <c r="DH100" s="44"/>
      <c r="DI100" s="44"/>
      <c r="DJ100" s="44"/>
      <c r="DK100" s="44"/>
      <c r="DL100" s="44"/>
      <c r="DM100" s="44"/>
      <c r="DN100" s="44"/>
      <c r="DO100" s="44"/>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c r="EX100" s="44"/>
      <c r="EY100" s="44"/>
      <c r="EZ100" s="44"/>
      <c r="FA100" s="44"/>
      <c r="FB100" s="44"/>
      <c r="FC100" s="44"/>
      <c r="FD100" s="44"/>
      <c r="FE100" s="44"/>
      <c r="FF100" s="44"/>
      <c r="FG100" s="44"/>
      <c r="FH100" s="44"/>
      <c r="FI100" s="44"/>
      <c r="FJ100" s="44"/>
      <c r="FK100" s="44"/>
      <c r="FL100" s="44"/>
      <c r="FM100" s="44"/>
      <c r="FN100" s="44"/>
      <c r="FO100" s="44"/>
      <c r="FP100" s="44"/>
      <c r="FQ100" s="44"/>
      <c r="FR100" s="44"/>
      <c r="FS100" s="44"/>
      <c r="FT100" s="44"/>
      <c r="FU100" s="44"/>
      <c r="FV100" s="44"/>
      <c r="FW100" s="44"/>
      <c r="FX100" s="44"/>
      <c r="FY100" s="44"/>
      <c r="FZ100" s="44"/>
      <c r="GA100" s="44"/>
      <c r="GB100" s="44"/>
      <c r="GC100" s="44"/>
      <c r="GD100" s="44"/>
      <c r="GE100" s="44"/>
      <c r="GF100" s="44"/>
      <c r="GG100" s="44"/>
      <c r="GH100" s="44"/>
      <c r="GI100" s="44"/>
      <c r="GJ100" s="44"/>
      <c r="GK100" s="44"/>
      <c r="GL100" s="44"/>
      <c r="GM100" s="44"/>
      <c r="GN100" s="44"/>
      <c r="GO100" s="44"/>
      <c r="GP100" s="44"/>
      <c r="GQ100" s="44"/>
      <c r="GR100" s="44"/>
      <c r="GS100" s="44"/>
      <c r="GT100" s="44"/>
      <c r="GU100" s="44"/>
      <c r="GV100" s="44"/>
      <c r="GW100" s="44"/>
      <c r="GX100" s="44"/>
      <c r="GY100" s="44"/>
      <c r="GZ100" s="44"/>
      <c r="HA100" s="44"/>
      <c r="HB100" s="44"/>
      <c r="HC100" s="44"/>
      <c r="HD100" s="44"/>
      <c r="HE100" s="44"/>
      <c r="HF100" s="44"/>
      <c r="HG100" s="44"/>
      <c r="HH100" s="44"/>
      <c r="HI100" s="44"/>
      <c r="HJ100" s="44"/>
      <c r="HK100" s="44"/>
      <c r="HL100" s="44"/>
      <c r="HM100" s="44"/>
      <c r="HN100" s="44"/>
      <c r="HO100" s="44"/>
      <c r="HP100" s="44"/>
      <c r="HQ100" s="44"/>
      <c r="HR100" s="46"/>
    </row>
    <row r="101" spans="1:226" x14ac:dyDescent="0.25">
      <c r="A101" s="32">
        <f t="shared" si="52"/>
        <v>97</v>
      </c>
      <c r="B101" s="517"/>
      <c r="C101" s="517"/>
      <c r="D101" s="517"/>
      <c r="E101" s="517"/>
      <c r="F101" s="517"/>
      <c r="G101" s="26"/>
      <c r="H101" s="26"/>
      <c r="I101" s="27" t="str">
        <f t="shared" si="71"/>
        <v/>
      </c>
      <c r="J101" s="33" t="str">
        <f t="shared" si="72"/>
        <v/>
      </c>
      <c r="K101" s="446">
        <f>進捗管理票PSPT_管理項目名_2</f>
        <v>0</v>
      </c>
      <c r="L101" s="29"/>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c r="AJ101" s="30"/>
      <c r="AK101" s="30"/>
      <c r="AL101" s="30"/>
      <c r="AM101" s="30"/>
      <c r="AN101" s="30"/>
      <c r="AO101" s="30"/>
      <c r="AP101" s="30"/>
      <c r="AQ101" s="30"/>
      <c r="AR101" s="30"/>
      <c r="AS101" s="30"/>
      <c r="AT101" s="30"/>
      <c r="AU101" s="30"/>
      <c r="AV101" s="30"/>
      <c r="AW101" s="30"/>
      <c r="AX101" s="30"/>
      <c r="AY101" s="30"/>
      <c r="AZ101" s="30"/>
      <c r="BA101" s="30"/>
      <c r="BB101" s="30"/>
      <c r="BC101" s="30"/>
      <c r="BD101" s="30"/>
      <c r="BE101" s="30"/>
      <c r="BF101" s="30"/>
      <c r="BG101" s="30"/>
      <c r="BH101" s="30"/>
      <c r="BI101" s="30"/>
      <c r="BJ101" s="30"/>
      <c r="BK101" s="30"/>
      <c r="BL101" s="30"/>
      <c r="BM101" s="30"/>
      <c r="BN101" s="30"/>
      <c r="BO101" s="30"/>
      <c r="BP101" s="30"/>
      <c r="BQ101" s="30"/>
      <c r="BR101" s="30"/>
      <c r="BS101" s="30"/>
      <c r="BT101" s="30"/>
      <c r="BU101" s="30"/>
      <c r="BV101" s="30"/>
      <c r="BW101" s="30"/>
      <c r="BX101" s="30"/>
      <c r="BY101" s="30"/>
      <c r="BZ101" s="30"/>
      <c r="CA101" s="30"/>
      <c r="CB101" s="30"/>
      <c r="CC101" s="30"/>
      <c r="CD101" s="30"/>
      <c r="CE101" s="30"/>
      <c r="CF101" s="30"/>
      <c r="CG101" s="30"/>
      <c r="CH101" s="30"/>
      <c r="CI101" s="30"/>
      <c r="CJ101" s="30"/>
      <c r="CK101" s="30"/>
      <c r="CL101" s="30"/>
      <c r="CM101" s="30"/>
      <c r="CN101" s="30"/>
      <c r="CO101" s="30"/>
      <c r="CP101" s="30"/>
      <c r="CQ101" s="30"/>
      <c r="CR101" s="30"/>
      <c r="CS101" s="30"/>
      <c r="CT101" s="30"/>
      <c r="CU101" s="30"/>
      <c r="CV101" s="30"/>
      <c r="CW101" s="30"/>
      <c r="CX101" s="30"/>
      <c r="CY101" s="30"/>
      <c r="CZ101" s="30"/>
      <c r="DA101" s="30"/>
      <c r="DB101" s="30"/>
      <c r="DC101" s="30"/>
      <c r="DD101" s="30"/>
      <c r="DE101" s="30"/>
      <c r="DF101" s="30"/>
      <c r="DG101" s="30"/>
      <c r="DH101" s="30"/>
      <c r="DI101" s="30"/>
      <c r="DJ101" s="30"/>
      <c r="DK101" s="30"/>
      <c r="DL101" s="30"/>
      <c r="DM101" s="30"/>
      <c r="DN101" s="30"/>
      <c r="DO101" s="30"/>
      <c r="DP101" s="30"/>
      <c r="DQ101" s="30"/>
      <c r="DR101" s="30"/>
      <c r="DS101" s="30"/>
      <c r="DT101" s="30"/>
      <c r="DU101" s="30"/>
      <c r="DV101" s="30"/>
      <c r="DW101" s="30"/>
      <c r="DX101" s="30"/>
      <c r="DY101" s="30"/>
      <c r="DZ101" s="30"/>
      <c r="EA101" s="30"/>
      <c r="EB101" s="30"/>
      <c r="EC101" s="30"/>
      <c r="ED101" s="30"/>
      <c r="EE101" s="30"/>
      <c r="EF101" s="30"/>
      <c r="EG101" s="30"/>
      <c r="EH101" s="30"/>
      <c r="EI101" s="30"/>
      <c r="EJ101" s="30"/>
      <c r="EK101" s="30"/>
      <c r="EL101" s="30"/>
      <c r="EM101" s="30"/>
      <c r="EN101" s="30"/>
      <c r="EO101" s="30"/>
      <c r="EP101" s="30"/>
      <c r="EQ101" s="30"/>
      <c r="ER101" s="30"/>
      <c r="ES101" s="30"/>
      <c r="ET101" s="30"/>
      <c r="EU101" s="30"/>
      <c r="EV101" s="30"/>
      <c r="EW101" s="30"/>
      <c r="EX101" s="30"/>
      <c r="EY101" s="30"/>
      <c r="EZ101" s="30"/>
      <c r="FA101" s="30"/>
      <c r="FB101" s="30"/>
      <c r="FC101" s="30"/>
      <c r="FD101" s="30"/>
      <c r="FE101" s="30"/>
      <c r="FF101" s="30"/>
      <c r="FG101" s="30"/>
      <c r="FH101" s="30"/>
      <c r="FI101" s="30"/>
      <c r="FJ101" s="30"/>
      <c r="FK101" s="30"/>
      <c r="FL101" s="30"/>
      <c r="FM101" s="30"/>
      <c r="FN101" s="30"/>
      <c r="FO101" s="30"/>
      <c r="FP101" s="30"/>
      <c r="FQ101" s="30"/>
      <c r="FR101" s="30"/>
      <c r="FS101" s="30"/>
      <c r="FT101" s="30"/>
      <c r="FU101" s="30"/>
      <c r="FV101" s="30"/>
      <c r="FW101" s="30"/>
      <c r="FX101" s="30"/>
      <c r="FY101" s="30"/>
      <c r="FZ101" s="30"/>
      <c r="GA101" s="30"/>
      <c r="GB101" s="30"/>
      <c r="GC101" s="30"/>
      <c r="GD101" s="30"/>
      <c r="GE101" s="30"/>
      <c r="GF101" s="30"/>
      <c r="GG101" s="30"/>
      <c r="GH101" s="30"/>
      <c r="GI101" s="30"/>
      <c r="GJ101" s="30"/>
      <c r="GK101" s="30"/>
      <c r="GL101" s="30"/>
      <c r="GM101" s="30"/>
      <c r="GN101" s="30"/>
      <c r="GO101" s="30"/>
      <c r="GP101" s="30"/>
      <c r="GQ101" s="30"/>
      <c r="GR101" s="30"/>
      <c r="GS101" s="30"/>
      <c r="GT101" s="30"/>
      <c r="GU101" s="30"/>
      <c r="GV101" s="30"/>
      <c r="GW101" s="30"/>
      <c r="GX101" s="30"/>
      <c r="GY101" s="30"/>
      <c r="GZ101" s="30"/>
      <c r="HA101" s="30"/>
      <c r="HB101" s="30"/>
      <c r="HC101" s="30"/>
      <c r="HD101" s="30"/>
      <c r="HE101" s="30"/>
      <c r="HF101" s="30"/>
      <c r="HG101" s="30"/>
      <c r="HH101" s="30"/>
      <c r="HI101" s="30"/>
      <c r="HJ101" s="30"/>
      <c r="HK101" s="30"/>
      <c r="HL101" s="30"/>
      <c r="HM101" s="30"/>
      <c r="HN101" s="30"/>
      <c r="HO101" s="30"/>
      <c r="HP101" s="30"/>
      <c r="HQ101" s="30"/>
      <c r="HR101" s="31"/>
    </row>
    <row r="102" spans="1:226" x14ac:dyDescent="0.25">
      <c r="A102" s="32">
        <f t="shared" si="52"/>
        <v>98</v>
      </c>
      <c r="B102" s="517"/>
      <c r="C102" s="517"/>
      <c r="D102" s="517"/>
      <c r="E102" s="517"/>
      <c r="F102" s="517"/>
      <c r="G102" s="26"/>
      <c r="H102" s="26"/>
      <c r="I102" s="27" t="str">
        <f t="shared" si="71"/>
        <v/>
      </c>
      <c r="J102" s="33" t="str">
        <f t="shared" si="72"/>
        <v/>
      </c>
      <c r="K102" s="447" t="str">
        <f>進捗管理票PSPT_管理項目名_3</f>
        <v>①ＣＶ</v>
      </c>
      <c r="L102" s="29"/>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c r="AN102" s="30"/>
      <c r="AO102" s="30"/>
      <c r="AP102" s="30"/>
      <c r="AQ102" s="30"/>
      <c r="AR102" s="30"/>
      <c r="AS102" s="30"/>
      <c r="AT102" s="30"/>
      <c r="AU102" s="30"/>
      <c r="AV102" s="30"/>
      <c r="AW102" s="30"/>
      <c r="AX102" s="30"/>
      <c r="AY102" s="30"/>
      <c r="AZ102" s="30"/>
      <c r="BA102" s="30"/>
      <c r="BB102" s="30"/>
      <c r="BC102" s="30"/>
      <c r="BD102" s="30"/>
      <c r="BE102" s="30"/>
      <c r="BF102" s="30"/>
      <c r="BG102" s="30"/>
      <c r="BH102" s="30"/>
      <c r="BI102" s="30"/>
      <c r="BJ102" s="30"/>
      <c r="BK102" s="30"/>
      <c r="BL102" s="30"/>
      <c r="BM102" s="30"/>
      <c r="BN102" s="30"/>
      <c r="BO102" s="30"/>
      <c r="BP102" s="30"/>
      <c r="BQ102" s="30"/>
      <c r="BR102" s="30"/>
      <c r="BS102" s="30"/>
      <c r="BT102" s="30"/>
      <c r="BU102" s="30"/>
      <c r="BV102" s="30"/>
      <c r="BW102" s="30"/>
      <c r="BX102" s="30"/>
      <c r="BY102" s="30"/>
      <c r="BZ102" s="30"/>
      <c r="CA102" s="30"/>
      <c r="CB102" s="30"/>
      <c r="CC102" s="30"/>
      <c r="CD102" s="30"/>
      <c r="CE102" s="30"/>
      <c r="CF102" s="30"/>
      <c r="CG102" s="30"/>
      <c r="CH102" s="30"/>
      <c r="CI102" s="30"/>
      <c r="CJ102" s="30"/>
      <c r="CK102" s="30"/>
      <c r="CL102" s="30"/>
      <c r="CM102" s="30"/>
      <c r="CN102" s="30"/>
      <c r="CO102" s="30"/>
      <c r="CP102" s="30"/>
      <c r="CQ102" s="30"/>
      <c r="CR102" s="30"/>
      <c r="CS102" s="30"/>
      <c r="CT102" s="30"/>
      <c r="CU102" s="30"/>
      <c r="CV102" s="30"/>
      <c r="CW102" s="30"/>
      <c r="CX102" s="30"/>
      <c r="CY102" s="30"/>
      <c r="CZ102" s="30"/>
      <c r="DA102" s="30"/>
      <c r="DB102" s="30"/>
      <c r="DC102" s="30"/>
      <c r="DD102" s="30"/>
      <c r="DE102" s="30"/>
      <c r="DF102" s="30"/>
      <c r="DG102" s="30"/>
      <c r="DH102" s="30"/>
      <c r="DI102" s="30"/>
      <c r="DJ102" s="30"/>
      <c r="DK102" s="30"/>
      <c r="DL102" s="30"/>
      <c r="DM102" s="30"/>
      <c r="DN102" s="30"/>
      <c r="DO102" s="30"/>
      <c r="DP102" s="30"/>
      <c r="DQ102" s="30"/>
      <c r="DR102" s="30"/>
      <c r="DS102" s="30"/>
      <c r="DT102" s="30"/>
      <c r="DU102" s="30"/>
      <c r="DV102" s="30"/>
      <c r="DW102" s="30"/>
      <c r="DX102" s="30"/>
      <c r="DY102" s="30"/>
      <c r="DZ102" s="30"/>
      <c r="EA102" s="30"/>
      <c r="EB102" s="30"/>
      <c r="EC102" s="30"/>
      <c r="ED102" s="30"/>
      <c r="EE102" s="30"/>
      <c r="EF102" s="30"/>
      <c r="EG102" s="30"/>
      <c r="EH102" s="30"/>
      <c r="EI102" s="30"/>
      <c r="EJ102" s="30"/>
      <c r="EK102" s="30"/>
      <c r="EL102" s="30"/>
      <c r="EM102" s="30"/>
      <c r="EN102" s="30"/>
      <c r="EO102" s="30"/>
      <c r="EP102" s="30"/>
      <c r="EQ102" s="30"/>
      <c r="ER102" s="30"/>
      <c r="ES102" s="30"/>
      <c r="ET102" s="30"/>
      <c r="EU102" s="30"/>
      <c r="EV102" s="30"/>
      <c r="EW102" s="30"/>
      <c r="EX102" s="30"/>
      <c r="EY102" s="30"/>
      <c r="EZ102" s="30"/>
      <c r="FA102" s="30"/>
      <c r="FB102" s="30"/>
      <c r="FC102" s="30"/>
      <c r="FD102" s="30"/>
      <c r="FE102" s="30"/>
      <c r="FF102" s="30"/>
      <c r="FG102" s="30"/>
      <c r="FH102" s="30"/>
      <c r="FI102" s="30"/>
      <c r="FJ102" s="30"/>
      <c r="FK102" s="30"/>
      <c r="FL102" s="30"/>
      <c r="FM102" s="30"/>
      <c r="FN102" s="30"/>
      <c r="FO102" s="30"/>
      <c r="FP102" s="30"/>
      <c r="FQ102" s="30"/>
      <c r="FR102" s="30"/>
      <c r="FS102" s="30"/>
      <c r="FT102" s="30"/>
      <c r="FU102" s="30"/>
      <c r="FV102" s="30"/>
      <c r="FW102" s="30"/>
      <c r="FX102" s="30"/>
      <c r="FY102" s="30"/>
      <c r="FZ102" s="30"/>
      <c r="GA102" s="30"/>
      <c r="GB102" s="30"/>
      <c r="GC102" s="30"/>
      <c r="GD102" s="30"/>
      <c r="GE102" s="30"/>
      <c r="GF102" s="30"/>
      <c r="GG102" s="30"/>
      <c r="GH102" s="30"/>
      <c r="GI102" s="30"/>
      <c r="GJ102" s="30"/>
      <c r="GK102" s="30"/>
      <c r="GL102" s="30"/>
      <c r="GM102" s="30"/>
      <c r="GN102" s="30"/>
      <c r="GO102" s="30"/>
      <c r="GP102" s="30"/>
      <c r="GQ102" s="30"/>
      <c r="GR102" s="30"/>
      <c r="GS102" s="30"/>
      <c r="GT102" s="30"/>
      <c r="GU102" s="30"/>
      <c r="GV102" s="30"/>
      <c r="GW102" s="30"/>
      <c r="GX102" s="30"/>
      <c r="GY102" s="30"/>
      <c r="GZ102" s="30"/>
      <c r="HA102" s="30"/>
      <c r="HB102" s="30"/>
      <c r="HC102" s="30"/>
      <c r="HD102" s="30"/>
      <c r="HE102" s="30"/>
      <c r="HF102" s="30"/>
      <c r="HG102" s="30"/>
      <c r="HH102" s="30"/>
      <c r="HI102" s="30"/>
      <c r="HJ102" s="30"/>
      <c r="HK102" s="30"/>
      <c r="HL102" s="30"/>
      <c r="HM102" s="30"/>
      <c r="HN102" s="30"/>
      <c r="HO102" s="30"/>
      <c r="HP102" s="30"/>
      <c r="HQ102" s="30"/>
      <c r="HR102" s="31"/>
    </row>
    <row r="103" spans="1:226" x14ac:dyDescent="0.25">
      <c r="A103" s="34">
        <f t="shared" si="52"/>
        <v>99</v>
      </c>
      <c r="B103" s="517"/>
      <c r="C103" s="517"/>
      <c r="D103" s="517"/>
      <c r="E103" s="517"/>
      <c r="F103" s="517"/>
      <c r="G103" s="35"/>
      <c r="H103" s="35"/>
      <c r="I103" s="36" t="str">
        <f t="shared" si="71"/>
        <v/>
      </c>
      <c r="J103" s="28" t="str">
        <f t="shared" si="72"/>
        <v/>
      </c>
      <c r="K103" s="448" t="str">
        <f>進捗管理票PSPT_管理項目名_4</f>
        <v>②ＣＶＴ</v>
      </c>
      <c r="L103" s="37"/>
      <c r="M103" s="38"/>
      <c r="N103" s="38"/>
      <c r="O103" s="38"/>
      <c r="P103" s="38"/>
      <c r="Q103" s="38"/>
      <c r="R103" s="38"/>
      <c r="S103" s="38"/>
      <c r="T103" s="38"/>
      <c r="U103" s="38"/>
      <c r="V103" s="38"/>
      <c r="W103" s="38"/>
      <c r="X103" s="38"/>
      <c r="Y103" s="38"/>
      <c r="Z103" s="38"/>
      <c r="AA103" s="38"/>
      <c r="AB103" s="38"/>
      <c r="AC103" s="38"/>
      <c r="AD103" s="38"/>
      <c r="AE103" s="38"/>
      <c r="AF103" s="38"/>
      <c r="AG103" s="38"/>
      <c r="AH103" s="38"/>
      <c r="AI103" s="38"/>
      <c r="AJ103" s="38"/>
      <c r="AK103" s="38"/>
      <c r="AL103" s="38"/>
      <c r="AM103" s="38"/>
      <c r="AN103" s="38"/>
      <c r="AO103" s="38"/>
      <c r="AP103" s="38"/>
      <c r="AQ103" s="38"/>
      <c r="AR103" s="38"/>
      <c r="AS103" s="38"/>
      <c r="AT103" s="38"/>
      <c r="AU103" s="38"/>
      <c r="AV103" s="38"/>
      <c r="AW103" s="38"/>
      <c r="AX103" s="38"/>
      <c r="AY103" s="38"/>
      <c r="AZ103" s="38"/>
      <c r="BA103" s="38"/>
      <c r="BB103" s="38"/>
      <c r="BC103" s="38"/>
      <c r="BD103" s="38"/>
      <c r="BE103" s="38"/>
      <c r="BF103" s="38"/>
      <c r="BG103" s="38"/>
      <c r="BH103" s="38"/>
      <c r="BI103" s="38"/>
      <c r="BJ103" s="38"/>
      <c r="BK103" s="38"/>
      <c r="BL103" s="38"/>
      <c r="BM103" s="38"/>
      <c r="BN103" s="38"/>
      <c r="BO103" s="38"/>
      <c r="BP103" s="38"/>
      <c r="BQ103" s="38"/>
      <c r="BR103" s="38"/>
      <c r="BS103" s="38"/>
      <c r="BT103" s="38"/>
      <c r="BU103" s="38"/>
      <c r="BV103" s="38"/>
      <c r="BW103" s="38"/>
      <c r="BX103" s="38"/>
      <c r="BY103" s="38"/>
      <c r="BZ103" s="38"/>
      <c r="CA103" s="38"/>
      <c r="CB103" s="38"/>
      <c r="CC103" s="38"/>
      <c r="CD103" s="38"/>
      <c r="CE103" s="38"/>
      <c r="CF103" s="38"/>
      <c r="CG103" s="38"/>
      <c r="CH103" s="38"/>
      <c r="CI103" s="38"/>
      <c r="CJ103" s="38"/>
      <c r="CK103" s="38"/>
      <c r="CL103" s="38"/>
      <c r="CM103" s="38"/>
      <c r="CN103" s="38"/>
      <c r="CO103" s="38"/>
      <c r="CP103" s="38"/>
      <c r="CQ103" s="38"/>
      <c r="CR103" s="38"/>
      <c r="CS103" s="38"/>
      <c r="CT103" s="38"/>
      <c r="CU103" s="38"/>
      <c r="CV103" s="38"/>
      <c r="CW103" s="38"/>
      <c r="CX103" s="38"/>
      <c r="CY103" s="38"/>
      <c r="CZ103" s="38"/>
      <c r="DA103" s="38"/>
      <c r="DB103" s="38"/>
      <c r="DC103" s="38"/>
      <c r="DD103" s="38"/>
      <c r="DE103" s="38"/>
      <c r="DF103" s="38"/>
      <c r="DG103" s="38"/>
      <c r="DH103" s="38"/>
      <c r="DI103" s="38"/>
      <c r="DJ103" s="38"/>
      <c r="DK103" s="38"/>
      <c r="DL103" s="38"/>
      <c r="DM103" s="38"/>
      <c r="DN103" s="38"/>
      <c r="DO103" s="38"/>
      <c r="DP103" s="38"/>
      <c r="DQ103" s="38"/>
      <c r="DR103" s="38"/>
      <c r="DS103" s="38"/>
      <c r="DT103" s="38"/>
      <c r="DU103" s="38"/>
      <c r="DV103" s="38"/>
      <c r="DW103" s="38"/>
      <c r="DX103" s="38"/>
      <c r="DY103" s="38"/>
      <c r="DZ103" s="38"/>
      <c r="EA103" s="38"/>
      <c r="EB103" s="38"/>
      <c r="EC103" s="38"/>
      <c r="ED103" s="38"/>
      <c r="EE103" s="38"/>
      <c r="EF103" s="38"/>
      <c r="EG103" s="38"/>
      <c r="EH103" s="38"/>
      <c r="EI103" s="38"/>
      <c r="EJ103" s="38"/>
      <c r="EK103" s="38"/>
      <c r="EL103" s="38"/>
      <c r="EM103" s="38"/>
      <c r="EN103" s="38"/>
      <c r="EO103" s="38"/>
      <c r="EP103" s="38"/>
      <c r="EQ103" s="38"/>
      <c r="ER103" s="38"/>
      <c r="ES103" s="38"/>
      <c r="ET103" s="38"/>
      <c r="EU103" s="38"/>
      <c r="EV103" s="38"/>
      <c r="EW103" s="38"/>
      <c r="EX103" s="38"/>
      <c r="EY103" s="38"/>
      <c r="EZ103" s="38"/>
      <c r="FA103" s="38"/>
      <c r="FB103" s="38"/>
      <c r="FC103" s="38"/>
      <c r="FD103" s="38"/>
      <c r="FE103" s="38"/>
      <c r="FF103" s="38"/>
      <c r="FG103" s="38"/>
      <c r="FH103" s="38"/>
      <c r="FI103" s="38"/>
      <c r="FJ103" s="38"/>
      <c r="FK103" s="38"/>
      <c r="FL103" s="38"/>
      <c r="FM103" s="38"/>
      <c r="FN103" s="38"/>
      <c r="FO103" s="38"/>
      <c r="FP103" s="38"/>
      <c r="FQ103" s="38"/>
      <c r="FR103" s="38"/>
      <c r="FS103" s="38"/>
      <c r="FT103" s="38"/>
      <c r="FU103" s="38"/>
      <c r="FV103" s="38"/>
      <c r="FW103" s="38"/>
      <c r="FX103" s="38"/>
      <c r="FY103" s="38"/>
      <c r="FZ103" s="38"/>
      <c r="GA103" s="38"/>
      <c r="GB103" s="38"/>
      <c r="GC103" s="38"/>
      <c r="GD103" s="38"/>
      <c r="GE103" s="38"/>
      <c r="GF103" s="38"/>
      <c r="GG103" s="38"/>
      <c r="GH103" s="38"/>
      <c r="GI103" s="38"/>
      <c r="GJ103" s="38"/>
      <c r="GK103" s="38"/>
      <c r="GL103" s="38"/>
      <c r="GM103" s="38"/>
      <c r="GN103" s="38"/>
      <c r="GO103" s="38"/>
      <c r="GP103" s="38"/>
      <c r="GQ103" s="38"/>
      <c r="GR103" s="38"/>
      <c r="GS103" s="38"/>
      <c r="GT103" s="38"/>
      <c r="GU103" s="38"/>
      <c r="GV103" s="38"/>
      <c r="GW103" s="38"/>
      <c r="GX103" s="38"/>
      <c r="GY103" s="38"/>
      <c r="GZ103" s="38"/>
      <c r="HA103" s="38"/>
      <c r="HB103" s="38"/>
      <c r="HC103" s="38"/>
      <c r="HD103" s="38"/>
      <c r="HE103" s="38"/>
      <c r="HF103" s="38"/>
      <c r="HG103" s="38"/>
      <c r="HH103" s="38"/>
      <c r="HI103" s="38"/>
      <c r="HJ103" s="38"/>
      <c r="HK103" s="38"/>
      <c r="HL103" s="38"/>
      <c r="HM103" s="38"/>
      <c r="HN103" s="38"/>
      <c r="HO103" s="38"/>
      <c r="HP103" s="38"/>
      <c r="HQ103" s="38"/>
      <c r="HR103" s="39"/>
    </row>
    <row r="104" spans="1:226" s="315" customFormat="1" x14ac:dyDescent="0.25">
      <c r="A104" s="34">
        <f t="shared" si="52"/>
        <v>100</v>
      </c>
      <c r="B104" s="517"/>
      <c r="C104" s="519"/>
      <c r="D104" s="519"/>
      <c r="E104" s="519"/>
      <c r="F104" s="519"/>
      <c r="G104" s="35"/>
      <c r="H104" s="391"/>
      <c r="I104" s="36" t="str">
        <f>IF(J104&lt;&gt;"",(J104-COUNTIF(L104:HR104,"□")+1),"")</f>
        <v/>
      </c>
      <c r="J104" s="28" t="str">
        <f>IF(ISERROR(LOOKUP("□",L104:HR104,L$3:HR$3))=FALSE,LOOKUP("□",L104:HR104,L$3:HR$3),"")</f>
        <v/>
      </c>
      <c r="K104" s="448" t="str">
        <f>進捗管理票PSPT_管理項目名_5</f>
        <v>③受入</v>
      </c>
      <c r="L104" s="37"/>
      <c r="M104" s="38"/>
      <c r="N104" s="38"/>
      <c r="O104" s="38"/>
      <c r="P104" s="38"/>
      <c r="Q104" s="38"/>
      <c r="R104" s="38"/>
      <c r="S104" s="38"/>
      <c r="T104" s="38"/>
      <c r="U104" s="38"/>
      <c r="V104" s="38"/>
      <c r="W104" s="38"/>
      <c r="X104" s="30"/>
      <c r="Y104" s="38"/>
      <c r="Z104" s="38"/>
      <c r="AA104" s="38"/>
      <c r="AB104" s="38"/>
      <c r="AC104" s="38"/>
      <c r="AD104" s="38"/>
      <c r="AE104" s="38"/>
      <c r="AF104" s="38"/>
      <c r="AG104" s="38"/>
      <c r="AH104" s="38"/>
      <c r="AI104" s="38"/>
      <c r="AJ104" s="38"/>
      <c r="AK104" s="38"/>
      <c r="AL104" s="38"/>
      <c r="AM104" s="38"/>
      <c r="AN104" s="38"/>
      <c r="AO104" s="38"/>
      <c r="AP104" s="38"/>
      <c r="AQ104" s="38"/>
      <c r="AR104" s="38"/>
      <c r="AS104" s="38"/>
      <c r="AT104" s="38"/>
      <c r="AU104" s="38"/>
      <c r="AV104" s="38"/>
      <c r="AW104" s="38"/>
      <c r="AX104" s="38"/>
      <c r="AY104" s="38"/>
      <c r="AZ104" s="38"/>
      <c r="BA104" s="38"/>
      <c r="BB104" s="38"/>
      <c r="BC104" s="38"/>
      <c r="BD104" s="38"/>
      <c r="BE104" s="38"/>
      <c r="BF104" s="38"/>
      <c r="BG104" s="38"/>
      <c r="BH104" s="38"/>
      <c r="BI104" s="38"/>
      <c r="BJ104" s="38"/>
      <c r="BK104" s="38"/>
      <c r="BL104" s="38"/>
      <c r="BM104" s="38"/>
      <c r="BN104" s="38"/>
      <c r="BO104" s="38"/>
      <c r="BP104" s="38"/>
      <c r="BQ104" s="38"/>
      <c r="BR104" s="38"/>
      <c r="BS104" s="38"/>
      <c r="BT104" s="38"/>
      <c r="BU104" s="38"/>
      <c r="BV104" s="38"/>
      <c r="BW104" s="38"/>
      <c r="BX104" s="38"/>
      <c r="BY104" s="38"/>
      <c r="BZ104" s="38"/>
      <c r="CA104" s="38"/>
      <c r="CB104" s="38"/>
      <c r="CC104" s="38"/>
      <c r="CD104" s="38"/>
      <c r="CE104" s="38"/>
      <c r="CF104" s="38"/>
      <c r="CG104" s="38"/>
      <c r="CH104" s="38"/>
      <c r="CI104" s="38"/>
      <c r="CJ104" s="38"/>
      <c r="CK104" s="38"/>
      <c r="CL104" s="38"/>
      <c r="CM104" s="38"/>
      <c r="CN104" s="38"/>
      <c r="CO104" s="38"/>
      <c r="CP104" s="38"/>
      <c r="CQ104" s="38"/>
      <c r="CR104" s="38"/>
      <c r="CS104" s="38"/>
      <c r="CT104" s="38"/>
      <c r="CU104" s="38"/>
      <c r="CV104" s="38"/>
      <c r="CW104" s="38"/>
      <c r="CX104" s="38"/>
      <c r="CY104" s="38"/>
      <c r="CZ104" s="38"/>
      <c r="DA104" s="38"/>
      <c r="DB104" s="38"/>
      <c r="DC104" s="38"/>
      <c r="DD104" s="38"/>
      <c r="DE104" s="38"/>
      <c r="DF104" s="38"/>
      <c r="DG104" s="38"/>
      <c r="DH104" s="38"/>
      <c r="DI104" s="38"/>
      <c r="DJ104" s="38"/>
      <c r="DK104" s="38"/>
      <c r="DL104" s="38"/>
      <c r="DM104" s="38"/>
      <c r="DN104" s="38"/>
      <c r="DO104" s="38"/>
      <c r="DP104" s="38"/>
      <c r="DQ104" s="38"/>
      <c r="DR104" s="38"/>
      <c r="DS104" s="38"/>
      <c r="DT104" s="38"/>
      <c r="DU104" s="38"/>
      <c r="DV104" s="38"/>
      <c r="DW104" s="38"/>
      <c r="DX104" s="38"/>
      <c r="DY104" s="38"/>
      <c r="DZ104" s="38"/>
      <c r="EA104" s="38"/>
      <c r="EB104" s="38"/>
      <c r="EC104" s="38"/>
      <c r="ED104" s="38"/>
      <c r="EE104" s="38"/>
      <c r="EF104" s="38"/>
      <c r="EG104" s="38"/>
      <c r="EH104" s="38"/>
      <c r="EI104" s="38"/>
      <c r="EJ104" s="38"/>
      <c r="EK104" s="38"/>
      <c r="EL104" s="38"/>
      <c r="EM104" s="38"/>
      <c r="EN104" s="38"/>
      <c r="EO104" s="38"/>
      <c r="EP104" s="38"/>
      <c r="EQ104" s="38"/>
      <c r="ER104" s="38"/>
      <c r="ES104" s="38"/>
      <c r="ET104" s="38"/>
      <c r="EU104" s="38"/>
      <c r="EV104" s="38"/>
      <c r="EW104" s="38"/>
      <c r="EX104" s="38"/>
      <c r="EY104" s="38"/>
      <c r="EZ104" s="38"/>
      <c r="FA104" s="38"/>
      <c r="FB104" s="38"/>
      <c r="FC104" s="38"/>
      <c r="FD104" s="38"/>
      <c r="FE104" s="38"/>
      <c r="FF104" s="38"/>
      <c r="FG104" s="38"/>
      <c r="FH104" s="38"/>
      <c r="FI104" s="38"/>
      <c r="FJ104" s="38"/>
      <c r="FK104" s="38"/>
      <c r="FL104" s="38"/>
      <c r="FM104" s="38"/>
      <c r="FN104" s="38"/>
      <c r="FO104" s="38"/>
      <c r="FP104" s="38"/>
      <c r="FQ104" s="38"/>
      <c r="FR104" s="38"/>
      <c r="FS104" s="38"/>
      <c r="FT104" s="38"/>
      <c r="FU104" s="38"/>
      <c r="FV104" s="38"/>
      <c r="FW104" s="38"/>
      <c r="FX104" s="38"/>
      <c r="FY104" s="38"/>
      <c r="FZ104" s="38"/>
      <c r="GA104" s="38"/>
      <c r="GB104" s="38"/>
      <c r="GC104" s="38"/>
      <c r="GD104" s="38"/>
      <c r="GE104" s="38"/>
      <c r="GF104" s="38"/>
      <c r="GG104" s="38"/>
      <c r="GH104" s="38"/>
      <c r="GI104" s="38"/>
      <c r="GJ104" s="38"/>
      <c r="GK104" s="38"/>
      <c r="GL104" s="38"/>
      <c r="GM104" s="38"/>
      <c r="GN104" s="38"/>
      <c r="GO104" s="38"/>
      <c r="GP104" s="38"/>
      <c r="GQ104" s="38"/>
      <c r="GR104" s="38"/>
      <c r="GS104" s="38"/>
      <c r="GT104" s="38"/>
      <c r="GU104" s="38"/>
      <c r="GV104" s="38"/>
      <c r="GW104" s="38"/>
      <c r="GX104" s="38"/>
      <c r="GY104" s="38"/>
      <c r="GZ104" s="38"/>
      <c r="HA104" s="38"/>
      <c r="HB104" s="38"/>
      <c r="HC104" s="38"/>
      <c r="HD104" s="38"/>
      <c r="HE104" s="38"/>
      <c r="HF104" s="38"/>
      <c r="HG104" s="38"/>
      <c r="HH104" s="38"/>
      <c r="HI104" s="38"/>
      <c r="HJ104" s="38"/>
      <c r="HK104" s="38"/>
      <c r="HL104" s="38"/>
      <c r="HM104" s="38"/>
      <c r="HN104" s="38"/>
      <c r="HO104" s="38"/>
      <c r="HP104" s="38"/>
      <c r="HQ104" s="38"/>
      <c r="HR104" s="39"/>
    </row>
    <row r="105" spans="1:226" x14ac:dyDescent="0.25">
      <c r="A105" s="25">
        <f t="shared" si="52"/>
        <v>101</v>
      </c>
      <c r="B105" s="516"/>
      <c r="C105" s="516"/>
      <c r="D105" s="516"/>
      <c r="E105" s="516"/>
      <c r="F105" s="516"/>
      <c r="G105" s="40"/>
      <c r="H105" s="40"/>
      <c r="I105" s="41" t="str">
        <f t="shared" ref="I105:I213" si="73">IF(J105&lt;&gt;"",(J105-COUNTIF(L105:HR105,"□")+1),"")</f>
        <v/>
      </c>
      <c r="J105" s="42" t="str">
        <f t="shared" ref="J105:J213" si="74">IF(ISERROR(LOOKUP("□",L105:HR105,L$3:HR$3))=FALSE,LOOKUP("□",L105:HR105,L$3:HR$3),"")</f>
        <v/>
      </c>
      <c r="K105" s="445">
        <f>進捗管理票PSPT_管理項目名_1</f>
        <v>0</v>
      </c>
      <c r="L105" s="43"/>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c r="BD105" s="44"/>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c r="CI105" s="44"/>
      <c r="CJ105" s="44"/>
      <c r="CK105" s="44"/>
      <c r="CL105" s="44"/>
      <c r="CM105" s="44"/>
      <c r="CN105" s="44"/>
      <c r="CO105" s="44"/>
      <c r="CP105" s="44"/>
      <c r="CQ105" s="44"/>
      <c r="CR105" s="44"/>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c r="EX105" s="44"/>
      <c r="EY105" s="44"/>
      <c r="EZ105" s="44"/>
      <c r="FA105" s="44"/>
      <c r="FB105" s="44"/>
      <c r="FC105" s="44"/>
      <c r="FD105" s="44"/>
      <c r="FE105" s="44"/>
      <c r="FF105" s="44"/>
      <c r="FG105" s="44"/>
      <c r="FH105" s="44"/>
      <c r="FI105" s="44"/>
      <c r="FJ105" s="44"/>
      <c r="FK105" s="44"/>
      <c r="FL105" s="44"/>
      <c r="FM105" s="44"/>
      <c r="FN105" s="44"/>
      <c r="FO105" s="44"/>
      <c r="FP105" s="44"/>
      <c r="FQ105" s="44"/>
      <c r="FR105" s="44"/>
      <c r="FS105" s="44"/>
      <c r="FT105" s="44"/>
      <c r="FU105" s="44"/>
      <c r="FV105" s="44"/>
      <c r="FW105" s="44"/>
      <c r="FX105" s="44"/>
      <c r="FY105" s="44"/>
      <c r="FZ105" s="44"/>
      <c r="GA105" s="44"/>
      <c r="GB105" s="44"/>
      <c r="GC105" s="44"/>
      <c r="GD105" s="44"/>
      <c r="GE105" s="44"/>
      <c r="GF105" s="44"/>
      <c r="GG105" s="44"/>
      <c r="GH105" s="44"/>
      <c r="GI105" s="44"/>
      <c r="GJ105" s="44"/>
      <c r="GK105" s="44"/>
      <c r="GL105" s="44"/>
      <c r="GM105" s="44"/>
      <c r="GN105" s="44"/>
      <c r="GO105" s="44"/>
      <c r="GP105" s="44"/>
      <c r="GQ105" s="44"/>
      <c r="GR105" s="44"/>
      <c r="GS105" s="44"/>
      <c r="GT105" s="44"/>
      <c r="GU105" s="44"/>
      <c r="GV105" s="44"/>
      <c r="GW105" s="44"/>
      <c r="GX105" s="44"/>
      <c r="GY105" s="44"/>
      <c r="GZ105" s="44"/>
      <c r="HA105" s="44"/>
      <c r="HB105" s="44"/>
      <c r="HC105" s="44"/>
      <c r="HD105" s="44"/>
      <c r="HE105" s="44"/>
      <c r="HF105" s="44"/>
      <c r="HG105" s="44"/>
      <c r="HH105" s="44"/>
      <c r="HI105" s="44"/>
      <c r="HJ105" s="44"/>
      <c r="HK105" s="44"/>
      <c r="HL105" s="44"/>
      <c r="HM105" s="44"/>
      <c r="HN105" s="44"/>
      <c r="HO105" s="44"/>
      <c r="HP105" s="44"/>
      <c r="HQ105" s="44"/>
      <c r="HR105" s="46"/>
    </row>
    <row r="106" spans="1:226" x14ac:dyDescent="0.25">
      <c r="A106" s="32">
        <f t="shared" si="52"/>
        <v>102</v>
      </c>
      <c r="B106" s="517"/>
      <c r="C106" s="517"/>
      <c r="D106" s="517"/>
      <c r="E106" s="517"/>
      <c r="F106" s="517"/>
      <c r="G106" s="26"/>
      <c r="H106" s="26"/>
      <c r="I106" s="27" t="str">
        <f t="shared" si="73"/>
        <v/>
      </c>
      <c r="J106" s="33" t="str">
        <f t="shared" si="74"/>
        <v/>
      </c>
      <c r="K106" s="446">
        <f>進捗管理票PSPT_管理項目名_2</f>
        <v>0</v>
      </c>
      <c r="L106" s="29"/>
      <c r="M106" s="30"/>
      <c r="N106" s="30"/>
      <c r="O106" s="30"/>
      <c r="P106" s="30"/>
      <c r="Q106" s="30"/>
      <c r="R106" s="30"/>
      <c r="S106" s="30"/>
      <c r="T106" s="30"/>
      <c r="U106" s="30"/>
      <c r="V106" s="30"/>
      <c r="W106" s="30"/>
      <c r="X106" s="30"/>
      <c r="Y106" s="30"/>
      <c r="Z106" s="30"/>
      <c r="AA106" s="30"/>
      <c r="AB106" s="30"/>
      <c r="AC106" s="30"/>
      <c r="AD106" s="30"/>
      <c r="AE106" s="30"/>
      <c r="AF106" s="30"/>
      <c r="AG106" s="30"/>
      <c r="AH106" s="30"/>
      <c r="AI106" s="30"/>
      <c r="AJ106" s="30"/>
      <c r="AK106" s="30"/>
      <c r="AL106" s="30"/>
      <c r="AM106" s="30"/>
      <c r="AN106" s="30"/>
      <c r="AO106" s="30"/>
      <c r="AP106" s="30"/>
      <c r="AQ106" s="30"/>
      <c r="AR106" s="30"/>
      <c r="AS106" s="30"/>
      <c r="AT106" s="30"/>
      <c r="AU106" s="30"/>
      <c r="AV106" s="30"/>
      <c r="AW106" s="30"/>
      <c r="AX106" s="30"/>
      <c r="AY106" s="30"/>
      <c r="AZ106" s="30"/>
      <c r="BA106" s="30"/>
      <c r="BB106" s="30"/>
      <c r="BC106" s="30"/>
      <c r="BD106" s="30"/>
      <c r="BE106" s="30"/>
      <c r="BF106" s="30"/>
      <c r="BG106" s="30"/>
      <c r="BH106" s="30"/>
      <c r="BI106" s="30"/>
      <c r="BJ106" s="30"/>
      <c r="BK106" s="30"/>
      <c r="BL106" s="30"/>
      <c r="BM106" s="30"/>
      <c r="BN106" s="30"/>
      <c r="BO106" s="30"/>
      <c r="BP106" s="30"/>
      <c r="BQ106" s="30"/>
      <c r="BR106" s="30"/>
      <c r="BS106" s="30"/>
      <c r="BT106" s="30"/>
      <c r="BU106" s="30"/>
      <c r="BV106" s="30"/>
      <c r="BW106" s="30"/>
      <c r="BX106" s="30"/>
      <c r="BY106" s="30"/>
      <c r="BZ106" s="30"/>
      <c r="CA106" s="30"/>
      <c r="CB106" s="30"/>
      <c r="CC106" s="30"/>
      <c r="CD106" s="30"/>
      <c r="CE106" s="30"/>
      <c r="CF106" s="30"/>
      <c r="CG106" s="30"/>
      <c r="CH106" s="30"/>
      <c r="CI106" s="30"/>
      <c r="CJ106" s="30"/>
      <c r="CK106" s="30"/>
      <c r="CL106" s="30"/>
      <c r="CM106" s="30"/>
      <c r="CN106" s="30"/>
      <c r="CO106" s="30"/>
      <c r="CP106" s="30"/>
      <c r="CQ106" s="30"/>
      <c r="CR106" s="30"/>
      <c r="CS106" s="30"/>
      <c r="CT106" s="30"/>
      <c r="CU106" s="30"/>
      <c r="CV106" s="30"/>
      <c r="CW106" s="30"/>
      <c r="CX106" s="30"/>
      <c r="CY106" s="30"/>
      <c r="CZ106" s="30"/>
      <c r="DA106" s="30"/>
      <c r="DB106" s="30"/>
      <c r="DC106" s="30"/>
      <c r="DD106" s="30"/>
      <c r="DE106" s="30"/>
      <c r="DF106" s="30"/>
      <c r="DG106" s="30"/>
      <c r="DH106" s="30"/>
      <c r="DI106" s="30"/>
      <c r="DJ106" s="30"/>
      <c r="DK106" s="30"/>
      <c r="DL106" s="30"/>
      <c r="DM106" s="30"/>
      <c r="DN106" s="30"/>
      <c r="DO106" s="30"/>
      <c r="DP106" s="30"/>
      <c r="DQ106" s="30"/>
      <c r="DR106" s="30"/>
      <c r="DS106" s="30"/>
      <c r="DT106" s="30"/>
      <c r="DU106" s="30"/>
      <c r="DV106" s="30"/>
      <c r="DW106" s="30"/>
      <c r="DX106" s="30"/>
      <c r="DY106" s="30"/>
      <c r="DZ106" s="30"/>
      <c r="EA106" s="30"/>
      <c r="EB106" s="30"/>
      <c r="EC106" s="30"/>
      <c r="ED106" s="30"/>
      <c r="EE106" s="30"/>
      <c r="EF106" s="30"/>
      <c r="EG106" s="30"/>
      <c r="EH106" s="30"/>
      <c r="EI106" s="30"/>
      <c r="EJ106" s="30"/>
      <c r="EK106" s="30"/>
      <c r="EL106" s="30"/>
      <c r="EM106" s="30"/>
      <c r="EN106" s="30"/>
      <c r="EO106" s="30"/>
      <c r="EP106" s="30"/>
      <c r="EQ106" s="30"/>
      <c r="ER106" s="30"/>
      <c r="ES106" s="30"/>
      <c r="ET106" s="30"/>
      <c r="EU106" s="30"/>
      <c r="EV106" s="30"/>
      <c r="EW106" s="30"/>
      <c r="EX106" s="30"/>
      <c r="EY106" s="30"/>
      <c r="EZ106" s="30"/>
      <c r="FA106" s="30"/>
      <c r="FB106" s="30"/>
      <c r="FC106" s="30"/>
      <c r="FD106" s="30"/>
      <c r="FE106" s="30"/>
      <c r="FF106" s="30"/>
      <c r="FG106" s="30"/>
      <c r="FH106" s="30"/>
      <c r="FI106" s="30"/>
      <c r="FJ106" s="30"/>
      <c r="FK106" s="30"/>
      <c r="FL106" s="30"/>
      <c r="FM106" s="30"/>
      <c r="FN106" s="30"/>
      <c r="FO106" s="30"/>
      <c r="FP106" s="30"/>
      <c r="FQ106" s="30"/>
      <c r="FR106" s="30"/>
      <c r="FS106" s="30"/>
      <c r="FT106" s="30"/>
      <c r="FU106" s="30"/>
      <c r="FV106" s="30"/>
      <c r="FW106" s="30"/>
      <c r="FX106" s="30"/>
      <c r="FY106" s="30"/>
      <c r="FZ106" s="30"/>
      <c r="GA106" s="30"/>
      <c r="GB106" s="30"/>
      <c r="GC106" s="30"/>
      <c r="GD106" s="30"/>
      <c r="GE106" s="30"/>
      <c r="GF106" s="30"/>
      <c r="GG106" s="30"/>
      <c r="GH106" s="30"/>
      <c r="GI106" s="30"/>
      <c r="GJ106" s="30"/>
      <c r="GK106" s="30"/>
      <c r="GL106" s="30"/>
      <c r="GM106" s="30"/>
      <c r="GN106" s="30"/>
      <c r="GO106" s="30"/>
      <c r="GP106" s="30"/>
      <c r="GQ106" s="30"/>
      <c r="GR106" s="30"/>
      <c r="GS106" s="30"/>
      <c r="GT106" s="30"/>
      <c r="GU106" s="30"/>
      <c r="GV106" s="30"/>
      <c r="GW106" s="30"/>
      <c r="GX106" s="30"/>
      <c r="GY106" s="30"/>
      <c r="GZ106" s="30"/>
      <c r="HA106" s="30"/>
      <c r="HB106" s="30"/>
      <c r="HC106" s="30"/>
      <c r="HD106" s="30"/>
      <c r="HE106" s="30"/>
      <c r="HF106" s="30"/>
      <c r="HG106" s="30"/>
      <c r="HH106" s="30"/>
      <c r="HI106" s="30"/>
      <c r="HJ106" s="30"/>
      <c r="HK106" s="30"/>
      <c r="HL106" s="30"/>
      <c r="HM106" s="30"/>
      <c r="HN106" s="30"/>
      <c r="HO106" s="30"/>
      <c r="HP106" s="30"/>
      <c r="HQ106" s="30"/>
      <c r="HR106" s="31"/>
    </row>
    <row r="107" spans="1:226" x14ac:dyDescent="0.25">
      <c r="A107" s="32">
        <f t="shared" si="52"/>
        <v>103</v>
      </c>
      <c r="B107" s="517"/>
      <c r="C107" s="517"/>
      <c r="D107" s="517"/>
      <c r="E107" s="517"/>
      <c r="F107" s="517"/>
      <c r="G107" s="26"/>
      <c r="H107" s="26"/>
      <c r="I107" s="27" t="str">
        <f t="shared" si="73"/>
        <v/>
      </c>
      <c r="J107" s="33" t="str">
        <f t="shared" si="74"/>
        <v/>
      </c>
      <c r="K107" s="447" t="str">
        <f>進捗管理票PSPT_管理項目名_3</f>
        <v>①ＣＶ</v>
      </c>
      <c r="L107" s="29"/>
      <c r="M107" s="30"/>
      <c r="N107" s="30"/>
      <c r="O107" s="30"/>
      <c r="P107" s="30"/>
      <c r="Q107" s="30"/>
      <c r="R107" s="30"/>
      <c r="S107" s="30"/>
      <c r="T107" s="30"/>
      <c r="U107" s="30"/>
      <c r="V107" s="30"/>
      <c r="W107" s="30"/>
      <c r="X107" s="30"/>
      <c r="Y107" s="30"/>
      <c r="Z107" s="30"/>
      <c r="AA107" s="30"/>
      <c r="AB107" s="30"/>
      <c r="AC107" s="30"/>
      <c r="AD107" s="30"/>
      <c r="AE107" s="30"/>
      <c r="AF107" s="30"/>
      <c r="AG107" s="30"/>
      <c r="AH107" s="30"/>
      <c r="AI107" s="30"/>
      <c r="AJ107" s="30"/>
      <c r="AK107" s="30"/>
      <c r="AL107" s="30"/>
      <c r="AM107" s="30"/>
      <c r="AN107" s="30"/>
      <c r="AO107" s="30"/>
      <c r="AP107" s="30"/>
      <c r="AQ107" s="30"/>
      <c r="AR107" s="30"/>
      <c r="AS107" s="30"/>
      <c r="AT107" s="30"/>
      <c r="AU107" s="30"/>
      <c r="AV107" s="30"/>
      <c r="AW107" s="30"/>
      <c r="AX107" s="30"/>
      <c r="AY107" s="30"/>
      <c r="AZ107" s="30"/>
      <c r="BA107" s="30"/>
      <c r="BB107" s="30"/>
      <c r="BC107" s="30"/>
      <c r="BD107" s="30"/>
      <c r="BE107" s="30"/>
      <c r="BF107" s="30"/>
      <c r="BG107" s="30"/>
      <c r="BH107" s="30"/>
      <c r="BI107" s="30"/>
      <c r="BJ107" s="30"/>
      <c r="BK107" s="30"/>
      <c r="BL107" s="30"/>
      <c r="BM107" s="30"/>
      <c r="BN107" s="30"/>
      <c r="BO107" s="30"/>
      <c r="BP107" s="30"/>
      <c r="BQ107" s="30"/>
      <c r="BR107" s="30"/>
      <c r="BS107" s="30"/>
      <c r="BT107" s="30"/>
      <c r="BU107" s="30"/>
      <c r="BV107" s="30"/>
      <c r="BW107" s="30"/>
      <c r="BX107" s="30"/>
      <c r="BY107" s="30"/>
      <c r="BZ107" s="30"/>
      <c r="CA107" s="30"/>
      <c r="CB107" s="30"/>
      <c r="CC107" s="30"/>
      <c r="CD107" s="30"/>
      <c r="CE107" s="30"/>
      <c r="CF107" s="30"/>
      <c r="CG107" s="30"/>
      <c r="CH107" s="30"/>
      <c r="CI107" s="30"/>
      <c r="CJ107" s="30"/>
      <c r="CK107" s="30"/>
      <c r="CL107" s="30"/>
      <c r="CM107" s="30"/>
      <c r="CN107" s="30"/>
      <c r="CO107" s="30"/>
      <c r="CP107" s="30"/>
      <c r="CQ107" s="30"/>
      <c r="CR107" s="30"/>
      <c r="CS107" s="30"/>
      <c r="CT107" s="30"/>
      <c r="CU107" s="30"/>
      <c r="CV107" s="30"/>
      <c r="CW107" s="30"/>
      <c r="CX107" s="30"/>
      <c r="CY107" s="30"/>
      <c r="CZ107" s="30"/>
      <c r="DA107" s="30"/>
      <c r="DB107" s="30"/>
      <c r="DC107" s="30"/>
      <c r="DD107" s="30"/>
      <c r="DE107" s="30"/>
      <c r="DF107" s="30"/>
      <c r="DG107" s="30"/>
      <c r="DH107" s="30"/>
      <c r="DI107" s="30"/>
      <c r="DJ107" s="30"/>
      <c r="DK107" s="30"/>
      <c r="DL107" s="30"/>
      <c r="DM107" s="30"/>
      <c r="DN107" s="30"/>
      <c r="DO107" s="30"/>
      <c r="DP107" s="30"/>
      <c r="DQ107" s="30"/>
      <c r="DR107" s="30"/>
      <c r="DS107" s="30"/>
      <c r="DT107" s="30"/>
      <c r="DU107" s="30"/>
      <c r="DV107" s="30"/>
      <c r="DW107" s="30"/>
      <c r="DX107" s="30"/>
      <c r="DY107" s="30"/>
      <c r="DZ107" s="30"/>
      <c r="EA107" s="30"/>
      <c r="EB107" s="30"/>
      <c r="EC107" s="30"/>
      <c r="ED107" s="30"/>
      <c r="EE107" s="30"/>
      <c r="EF107" s="30"/>
      <c r="EG107" s="30"/>
      <c r="EH107" s="30"/>
      <c r="EI107" s="30"/>
      <c r="EJ107" s="30"/>
      <c r="EK107" s="30"/>
      <c r="EL107" s="30"/>
      <c r="EM107" s="30"/>
      <c r="EN107" s="30"/>
      <c r="EO107" s="30"/>
      <c r="EP107" s="30"/>
      <c r="EQ107" s="30"/>
      <c r="ER107" s="30"/>
      <c r="ES107" s="30"/>
      <c r="ET107" s="30"/>
      <c r="EU107" s="30"/>
      <c r="EV107" s="30"/>
      <c r="EW107" s="30"/>
      <c r="EX107" s="30"/>
      <c r="EY107" s="30"/>
      <c r="EZ107" s="30"/>
      <c r="FA107" s="30"/>
      <c r="FB107" s="30"/>
      <c r="FC107" s="30"/>
      <c r="FD107" s="30"/>
      <c r="FE107" s="30"/>
      <c r="FF107" s="30"/>
      <c r="FG107" s="30"/>
      <c r="FH107" s="30"/>
      <c r="FI107" s="30"/>
      <c r="FJ107" s="30"/>
      <c r="FK107" s="30"/>
      <c r="FL107" s="30"/>
      <c r="FM107" s="30"/>
      <c r="FN107" s="30"/>
      <c r="FO107" s="30"/>
      <c r="FP107" s="30"/>
      <c r="FQ107" s="30"/>
      <c r="FR107" s="30"/>
      <c r="FS107" s="30"/>
      <c r="FT107" s="30"/>
      <c r="FU107" s="30"/>
      <c r="FV107" s="30"/>
      <c r="FW107" s="30"/>
      <c r="FX107" s="30"/>
      <c r="FY107" s="30"/>
      <c r="FZ107" s="30"/>
      <c r="GA107" s="30"/>
      <c r="GB107" s="30"/>
      <c r="GC107" s="30"/>
      <c r="GD107" s="30"/>
      <c r="GE107" s="30"/>
      <c r="GF107" s="30"/>
      <c r="GG107" s="30"/>
      <c r="GH107" s="30"/>
      <c r="GI107" s="30"/>
      <c r="GJ107" s="30"/>
      <c r="GK107" s="30"/>
      <c r="GL107" s="30"/>
      <c r="GM107" s="30"/>
      <c r="GN107" s="30"/>
      <c r="GO107" s="30"/>
      <c r="GP107" s="30"/>
      <c r="GQ107" s="30"/>
      <c r="GR107" s="30"/>
      <c r="GS107" s="30"/>
      <c r="GT107" s="30"/>
      <c r="GU107" s="30"/>
      <c r="GV107" s="30"/>
      <c r="GW107" s="30"/>
      <c r="GX107" s="30"/>
      <c r="GY107" s="30"/>
      <c r="GZ107" s="30"/>
      <c r="HA107" s="30"/>
      <c r="HB107" s="30"/>
      <c r="HC107" s="30"/>
      <c r="HD107" s="30"/>
      <c r="HE107" s="30"/>
      <c r="HF107" s="30"/>
      <c r="HG107" s="30"/>
      <c r="HH107" s="30"/>
      <c r="HI107" s="30"/>
      <c r="HJ107" s="30"/>
      <c r="HK107" s="30"/>
      <c r="HL107" s="30"/>
      <c r="HM107" s="30"/>
      <c r="HN107" s="30"/>
      <c r="HO107" s="30"/>
      <c r="HP107" s="30"/>
      <c r="HQ107" s="30"/>
      <c r="HR107" s="31"/>
    </row>
    <row r="108" spans="1:226" x14ac:dyDescent="0.25">
      <c r="A108" s="34">
        <f t="shared" si="52"/>
        <v>104</v>
      </c>
      <c r="B108" s="517"/>
      <c r="C108" s="517"/>
      <c r="D108" s="517"/>
      <c r="E108" s="517"/>
      <c r="F108" s="517"/>
      <c r="G108" s="35"/>
      <c r="H108" s="35"/>
      <c r="I108" s="36" t="str">
        <f t="shared" si="73"/>
        <v/>
      </c>
      <c r="J108" s="28" t="str">
        <f t="shared" si="74"/>
        <v/>
      </c>
      <c r="K108" s="448" t="str">
        <f>進捗管理票PSPT_管理項目名_4</f>
        <v>②ＣＶＴ</v>
      </c>
      <c r="L108" s="37"/>
      <c r="M108" s="38"/>
      <c r="N108" s="38"/>
      <c r="O108" s="38"/>
      <c r="P108" s="38"/>
      <c r="Q108" s="38"/>
      <c r="R108" s="38"/>
      <c r="S108" s="38"/>
      <c r="T108" s="38"/>
      <c r="U108" s="38"/>
      <c r="V108" s="38"/>
      <c r="W108" s="38"/>
      <c r="X108" s="38"/>
      <c r="Y108" s="38"/>
      <c r="Z108" s="38"/>
      <c r="AA108" s="38"/>
      <c r="AB108" s="38"/>
      <c r="AC108" s="38"/>
      <c r="AD108" s="38"/>
      <c r="AE108" s="38"/>
      <c r="AF108" s="38"/>
      <c r="AG108" s="38"/>
      <c r="AH108" s="38"/>
      <c r="AI108" s="38"/>
      <c r="AJ108" s="38"/>
      <c r="AK108" s="38"/>
      <c r="AL108" s="38"/>
      <c r="AM108" s="38"/>
      <c r="AN108" s="38"/>
      <c r="AO108" s="38"/>
      <c r="AP108" s="38"/>
      <c r="AQ108" s="38"/>
      <c r="AR108" s="38"/>
      <c r="AS108" s="38"/>
      <c r="AT108" s="38"/>
      <c r="AU108" s="38"/>
      <c r="AV108" s="38"/>
      <c r="AW108" s="38"/>
      <c r="AX108" s="38"/>
      <c r="AY108" s="38"/>
      <c r="AZ108" s="38"/>
      <c r="BA108" s="38"/>
      <c r="BB108" s="38"/>
      <c r="BC108" s="38"/>
      <c r="BD108" s="38"/>
      <c r="BE108" s="38"/>
      <c r="BF108" s="38"/>
      <c r="BG108" s="38"/>
      <c r="BH108" s="38"/>
      <c r="BI108" s="38"/>
      <c r="BJ108" s="38"/>
      <c r="BK108" s="38"/>
      <c r="BL108" s="38"/>
      <c r="BM108" s="38"/>
      <c r="BN108" s="38"/>
      <c r="BO108" s="38"/>
      <c r="BP108" s="38"/>
      <c r="BQ108" s="38"/>
      <c r="BR108" s="38"/>
      <c r="BS108" s="38"/>
      <c r="BT108" s="38"/>
      <c r="BU108" s="38"/>
      <c r="BV108" s="38"/>
      <c r="BW108" s="38"/>
      <c r="BX108" s="38"/>
      <c r="BY108" s="38"/>
      <c r="BZ108" s="38"/>
      <c r="CA108" s="38"/>
      <c r="CB108" s="38"/>
      <c r="CC108" s="38"/>
      <c r="CD108" s="38"/>
      <c r="CE108" s="38"/>
      <c r="CF108" s="38"/>
      <c r="CG108" s="38"/>
      <c r="CH108" s="38"/>
      <c r="CI108" s="38"/>
      <c r="CJ108" s="38"/>
      <c r="CK108" s="38"/>
      <c r="CL108" s="38"/>
      <c r="CM108" s="38"/>
      <c r="CN108" s="38"/>
      <c r="CO108" s="38"/>
      <c r="CP108" s="38"/>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c r="DR108" s="38"/>
      <c r="DS108" s="38"/>
      <c r="DT108" s="38"/>
      <c r="DU108" s="38"/>
      <c r="DV108" s="38"/>
      <c r="DW108" s="38"/>
      <c r="DX108" s="38"/>
      <c r="DY108" s="38"/>
      <c r="DZ108" s="38"/>
      <c r="EA108" s="38"/>
      <c r="EB108" s="38"/>
      <c r="EC108" s="38"/>
      <c r="ED108" s="38"/>
      <c r="EE108" s="38"/>
      <c r="EF108" s="38"/>
      <c r="EG108" s="38"/>
      <c r="EH108" s="38"/>
      <c r="EI108" s="38"/>
      <c r="EJ108" s="38"/>
      <c r="EK108" s="38"/>
      <c r="EL108" s="38"/>
      <c r="EM108" s="38"/>
      <c r="EN108" s="38"/>
      <c r="EO108" s="38"/>
      <c r="EP108" s="38"/>
      <c r="EQ108" s="38"/>
      <c r="ER108" s="38"/>
      <c r="ES108" s="38"/>
      <c r="ET108" s="38"/>
      <c r="EU108" s="38"/>
      <c r="EV108" s="38"/>
      <c r="EW108" s="38"/>
      <c r="EX108" s="38"/>
      <c r="EY108" s="38"/>
      <c r="EZ108" s="38"/>
      <c r="FA108" s="38"/>
      <c r="FB108" s="38"/>
      <c r="FC108" s="38"/>
      <c r="FD108" s="38"/>
      <c r="FE108" s="38"/>
      <c r="FF108" s="38"/>
      <c r="FG108" s="38"/>
      <c r="FH108" s="38"/>
      <c r="FI108" s="38"/>
      <c r="FJ108" s="38"/>
      <c r="FK108" s="38"/>
      <c r="FL108" s="38"/>
      <c r="FM108" s="38"/>
      <c r="FN108" s="38"/>
      <c r="FO108" s="38"/>
      <c r="FP108" s="38"/>
      <c r="FQ108" s="38"/>
      <c r="FR108" s="38"/>
      <c r="FS108" s="38"/>
      <c r="FT108" s="38"/>
      <c r="FU108" s="38"/>
      <c r="FV108" s="38"/>
      <c r="FW108" s="38"/>
      <c r="FX108" s="38"/>
      <c r="FY108" s="38"/>
      <c r="FZ108" s="38"/>
      <c r="GA108" s="38"/>
      <c r="GB108" s="38"/>
      <c r="GC108" s="38"/>
      <c r="GD108" s="38"/>
      <c r="GE108" s="38"/>
      <c r="GF108" s="38"/>
      <c r="GG108" s="38"/>
      <c r="GH108" s="38"/>
      <c r="GI108" s="38"/>
      <c r="GJ108" s="38"/>
      <c r="GK108" s="38"/>
      <c r="GL108" s="38"/>
      <c r="GM108" s="38"/>
      <c r="GN108" s="38"/>
      <c r="GO108" s="38"/>
      <c r="GP108" s="38"/>
      <c r="GQ108" s="38"/>
      <c r="GR108" s="38"/>
      <c r="GS108" s="38"/>
      <c r="GT108" s="38"/>
      <c r="GU108" s="38"/>
      <c r="GV108" s="38"/>
      <c r="GW108" s="38"/>
      <c r="GX108" s="38"/>
      <c r="GY108" s="38"/>
      <c r="GZ108" s="38"/>
      <c r="HA108" s="38"/>
      <c r="HB108" s="38"/>
      <c r="HC108" s="38"/>
      <c r="HD108" s="38"/>
      <c r="HE108" s="38"/>
      <c r="HF108" s="38"/>
      <c r="HG108" s="38"/>
      <c r="HH108" s="38"/>
      <c r="HI108" s="38"/>
      <c r="HJ108" s="38"/>
      <c r="HK108" s="38"/>
      <c r="HL108" s="38"/>
      <c r="HM108" s="38"/>
      <c r="HN108" s="38"/>
      <c r="HO108" s="38"/>
      <c r="HP108" s="38"/>
      <c r="HQ108" s="38"/>
      <c r="HR108" s="39"/>
    </row>
    <row r="109" spans="1:226" s="315" customFormat="1" x14ac:dyDescent="0.25">
      <c r="A109" s="34">
        <f t="shared" si="52"/>
        <v>105</v>
      </c>
      <c r="B109" s="517"/>
      <c r="C109" s="517"/>
      <c r="D109" s="517"/>
      <c r="E109" s="517"/>
      <c r="F109" s="517"/>
      <c r="G109" s="35"/>
      <c r="H109" s="391"/>
      <c r="I109" s="36" t="str">
        <f t="shared" si="73"/>
        <v/>
      </c>
      <c r="J109" s="28" t="str">
        <f t="shared" si="74"/>
        <v/>
      </c>
      <c r="K109" s="448" t="str">
        <f>進捗管理票PSPT_管理項目名_5</f>
        <v>③受入</v>
      </c>
      <c r="L109" s="37"/>
      <c r="M109" s="38"/>
      <c r="N109" s="38"/>
      <c r="O109" s="38"/>
      <c r="P109" s="38"/>
      <c r="Q109" s="38"/>
      <c r="R109" s="38"/>
      <c r="S109" s="38"/>
      <c r="T109" s="38"/>
      <c r="U109" s="38"/>
      <c r="V109" s="38"/>
      <c r="W109" s="38"/>
      <c r="X109" s="30"/>
      <c r="Y109" s="38"/>
      <c r="Z109" s="38"/>
      <c r="AA109" s="38"/>
      <c r="AB109" s="38"/>
      <c r="AC109" s="38"/>
      <c r="AD109" s="38"/>
      <c r="AE109" s="38"/>
      <c r="AF109" s="38"/>
      <c r="AG109" s="38"/>
      <c r="AH109" s="38"/>
      <c r="AI109" s="38"/>
      <c r="AJ109" s="38"/>
      <c r="AK109" s="38"/>
      <c r="AL109" s="38"/>
      <c r="AM109" s="38"/>
      <c r="AN109" s="38"/>
      <c r="AO109" s="38"/>
      <c r="AP109" s="38"/>
      <c r="AQ109" s="38"/>
      <c r="AR109" s="38"/>
      <c r="AS109" s="38"/>
      <c r="AT109" s="38"/>
      <c r="AU109" s="38"/>
      <c r="AV109" s="38"/>
      <c r="AW109" s="38"/>
      <c r="AX109" s="38"/>
      <c r="AY109" s="38"/>
      <c r="AZ109" s="38"/>
      <c r="BA109" s="38"/>
      <c r="BB109" s="38"/>
      <c r="BC109" s="38"/>
      <c r="BD109" s="38"/>
      <c r="BE109" s="38"/>
      <c r="BF109" s="38"/>
      <c r="BG109" s="38"/>
      <c r="BH109" s="38"/>
      <c r="BI109" s="38"/>
      <c r="BJ109" s="38"/>
      <c r="BK109" s="38"/>
      <c r="BL109" s="38"/>
      <c r="BM109" s="38"/>
      <c r="BN109" s="38"/>
      <c r="BO109" s="38"/>
      <c r="BP109" s="38"/>
      <c r="BQ109" s="38"/>
      <c r="BR109" s="38"/>
      <c r="BS109" s="38"/>
      <c r="BT109" s="38"/>
      <c r="BU109" s="38"/>
      <c r="BV109" s="38"/>
      <c r="BW109" s="38"/>
      <c r="BX109" s="38"/>
      <c r="BY109" s="38"/>
      <c r="BZ109" s="38"/>
      <c r="CA109" s="38"/>
      <c r="CB109" s="38"/>
      <c r="CC109" s="38"/>
      <c r="CD109" s="38"/>
      <c r="CE109" s="38"/>
      <c r="CF109" s="38"/>
      <c r="CG109" s="38"/>
      <c r="CH109" s="38"/>
      <c r="CI109" s="38"/>
      <c r="CJ109" s="38"/>
      <c r="CK109" s="38"/>
      <c r="CL109" s="38"/>
      <c r="CM109" s="38"/>
      <c r="CN109" s="38"/>
      <c r="CO109" s="38"/>
      <c r="CP109" s="38"/>
      <c r="CQ109" s="38"/>
      <c r="CR109" s="38"/>
      <c r="CS109" s="38"/>
      <c r="CT109" s="38"/>
      <c r="CU109" s="38"/>
      <c r="CV109" s="38"/>
      <c r="CW109" s="38"/>
      <c r="CX109" s="38"/>
      <c r="CY109" s="38"/>
      <c r="CZ109" s="38"/>
      <c r="DA109" s="38"/>
      <c r="DB109" s="38"/>
      <c r="DC109" s="38"/>
      <c r="DD109" s="38"/>
      <c r="DE109" s="38"/>
      <c r="DF109" s="38"/>
      <c r="DG109" s="38"/>
      <c r="DH109" s="38"/>
      <c r="DI109" s="38"/>
      <c r="DJ109" s="38"/>
      <c r="DK109" s="38"/>
      <c r="DL109" s="38"/>
      <c r="DM109" s="38"/>
      <c r="DN109" s="38"/>
      <c r="DO109" s="38"/>
      <c r="DP109" s="38"/>
      <c r="DQ109" s="38"/>
      <c r="DR109" s="38"/>
      <c r="DS109" s="38"/>
      <c r="DT109" s="38"/>
      <c r="DU109" s="38"/>
      <c r="DV109" s="38"/>
      <c r="DW109" s="38"/>
      <c r="DX109" s="38"/>
      <c r="DY109" s="38"/>
      <c r="DZ109" s="38"/>
      <c r="EA109" s="38"/>
      <c r="EB109" s="38"/>
      <c r="EC109" s="38"/>
      <c r="ED109" s="38"/>
      <c r="EE109" s="38"/>
      <c r="EF109" s="38"/>
      <c r="EG109" s="38"/>
      <c r="EH109" s="38"/>
      <c r="EI109" s="38"/>
      <c r="EJ109" s="38"/>
      <c r="EK109" s="38"/>
      <c r="EL109" s="38"/>
      <c r="EM109" s="38"/>
      <c r="EN109" s="38"/>
      <c r="EO109" s="38"/>
      <c r="EP109" s="38"/>
      <c r="EQ109" s="38"/>
      <c r="ER109" s="38"/>
      <c r="ES109" s="38"/>
      <c r="ET109" s="38"/>
      <c r="EU109" s="38"/>
      <c r="EV109" s="38"/>
      <c r="EW109" s="38"/>
      <c r="EX109" s="38"/>
      <c r="EY109" s="38"/>
      <c r="EZ109" s="38"/>
      <c r="FA109" s="38"/>
      <c r="FB109" s="38"/>
      <c r="FC109" s="38"/>
      <c r="FD109" s="38"/>
      <c r="FE109" s="38"/>
      <c r="FF109" s="38"/>
      <c r="FG109" s="38"/>
      <c r="FH109" s="38"/>
      <c r="FI109" s="38"/>
      <c r="FJ109" s="38"/>
      <c r="FK109" s="38"/>
      <c r="FL109" s="38"/>
      <c r="FM109" s="38"/>
      <c r="FN109" s="38"/>
      <c r="FO109" s="38"/>
      <c r="FP109" s="38"/>
      <c r="FQ109" s="38"/>
      <c r="FR109" s="38"/>
      <c r="FS109" s="38"/>
      <c r="FT109" s="38"/>
      <c r="FU109" s="38"/>
      <c r="FV109" s="38"/>
      <c r="FW109" s="38"/>
      <c r="FX109" s="38"/>
      <c r="FY109" s="38"/>
      <c r="FZ109" s="38"/>
      <c r="GA109" s="38"/>
      <c r="GB109" s="38"/>
      <c r="GC109" s="38"/>
      <c r="GD109" s="38"/>
      <c r="GE109" s="38"/>
      <c r="GF109" s="38"/>
      <c r="GG109" s="38"/>
      <c r="GH109" s="38"/>
      <c r="GI109" s="38"/>
      <c r="GJ109" s="38"/>
      <c r="GK109" s="38"/>
      <c r="GL109" s="38"/>
      <c r="GM109" s="38"/>
      <c r="GN109" s="38"/>
      <c r="GO109" s="38"/>
      <c r="GP109" s="38"/>
      <c r="GQ109" s="38"/>
      <c r="GR109" s="38"/>
      <c r="GS109" s="38"/>
      <c r="GT109" s="38"/>
      <c r="GU109" s="38"/>
      <c r="GV109" s="38"/>
      <c r="GW109" s="38"/>
      <c r="GX109" s="38"/>
      <c r="GY109" s="38"/>
      <c r="GZ109" s="38"/>
      <c r="HA109" s="38"/>
      <c r="HB109" s="38"/>
      <c r="HC109" s="38"/>
      <c r="HD109" s="38"/>
      <c r="HE109" s="38"/>
      <c r="HF109" s="38"/>
      <c r="HG109" s="38"/>
      <c r="HH109" s="38"/>
      <c r="HI109" s="38"/>
      <c r="HJ109" s="38"/>
      <c r="HK109" s="38"/>
      <c r="HL109" s="38"/>
      <c r="HM109" s="38"/>
      <c r="HN109" s="38"/>
      <c r="HO109" s="38"/>
      <c r="HP109" s="38"/>
      <c r="HQ109" s="38"/>
      <c r="HR109" s="39"/>
    </row>
    <row r="110" spans="1:226" x14ac:dyDescent="0.25">
      <c r="A110" s="25">
        <f t="shared" si="52"/>
        <v>106</v>
      </c>
      <c r="B110" s="516"/>
      <c r="C110" s="516"/>
      <c r="D110" s="516"/>
      <c r="E110" s="516"/>
      <c r="F110" s="516"/>
      <c r="G110" s="40"/>
      <c r="H110" s="40"/>
      <c r="I110" s="41" t="str">
        <f t="shared" si="73"/>
        <v/>
      </c>
      <c r="J110" s="42" t="str">
        <f t="shared" si="74"/>
        <v/>
      </c>
      <c r="K110" s="445">
        <f>進捗管理票PSPT_管理項目名_1</f>
        <v>0</v>
      </c>
      <c r="L110" s="43"/>
      <c r="M110" s="44"/>
      <c r="N110" s="44"/>
      <c r="O110" s="44"/>
      <c r="P110" s="44"/>
      <c r="Q110" s="44"/>
      <c r="R110" s="44"/>
      <c r="S110" s="44"/>
      <c r="T110" s="44"/>
      <c r="U110" s="44"/>
      <c r="V110" s="44"/>
      <c r="W110" s="45"/>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c r="CI110" s="44"/>
      <c r="CJ110" s="44"/>
      <c r="CK110" s="44"/>
      <c r="CL110" s="44"/>
      <c r="CM110" s="44"/>
      <c r="CN110" s="44"/>
      <c r="CO110" s="44"/>
      <c r="CP110" s="44"/>
      <c r="CQ110" s="44"/>
      <c r="CR110" s="44"/>
      <c r="CS110" s="44"/>
      <c r="CT110" s="44"/>
      <c r="CU110" s="44"/>
      <c r="CV110" s="44"/>
      <c r="CW110" s="44"/>
      <c r="CX110" s="44"/>
      <c r="CY110" s="44"/>
      <c r="CZ110" s="44"/>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c r="EX110" s="44"/>
      <c r="EY110" s="44"/>
      <c r="EZ110" s="44"/>
      <c r="FA110" s="44"/>
      <c r="FB110" s="44"/>
      <c r="FC110" s="44"/>
      <c r="FD110" s="44"/>
      <c r="FE110" s="44"/>
      <c r="FF110" s="44"/>
      <c r="FG110" s="44"/>
      <c r="FH110" s="44"/>
      <c r="FI110" s="44"/>
      <c r="FJ110" s="44"/>
      <c r="FK110" s="44"/>
      <c r="FL110" s="44"/>
      <c r="FM110" s="44"/>
      <c r="FN110" s="44"/>
      <c r="FO110" s="44"/>
      <c r="FP110" s="44"/>
      <c r="FQ110" s="44"/>
      <c r="FR110" s="44"/>
      <c r="FS110" s="44"/>
      <c r="FT110" s="44"/>
      <c r="FU110" s="44"/>
      <c r="FV110" s="44"/>
      <c r="FW110" s="44"/>
      <c r="FX110" s="44"/>
      <c r="FY110" s="44"/>
      <c r="FZ110" s="44"/>
      <c r="GA110" s="44"/>
      <c r="GB110" s="44"/>
      <c r="GC110" s="44"/>
      <c r="GD110" s="44"/>
      <c r="GE110" s="44"/>
      <c r="GF110" s="44"/>
      <c r="GG110" s="44"/>
      <c r="GH110" s="44"/>
      <c r="GI110" s="44"/>
      <c r="GJ110" s="44"/>
      <c r="GK110" s="44"/>
      <c r="GL110" s="44"/>
      <c r="GM110" s="44"/>
      <c r="GN110" s="44"/>
      <c r="GO110" s="44"/>
      <c r="GP110" s="44"/>
      <c r="GQ110" s="44"/>
      <c r="GR110" s="44"/>
      <c r="GS110" s="44"/>
      <c r="GT110" s="44"/>
      <c r="GU110" s="44"/>
      <c r="GV110" s="44"/>
      <c r="GW110" s="44"/>
      <c r="GX110" s="44"/>
      <c r="GY110" s="44"/>
      <c r="GZ110" s="44"/>
      <c r="HA110" s="44"/>
      <c r="HB110" s="44"/>
      <c r="HC110" s="44"/>
      <c r="HD110" s="44"/>
      <c r="HE110" s="44"/>
      <c r="HF110" s="44"/>
      <c r="HG110" s="44"/>
      <c r="HH110" s="44"/>
      <c r="HI110" s="44"/>
      <c r="HJ110" s="44"/>
      <c r="HK110" s="44"/>
      <c r="HL110" s="44"/>
      <c r="HM110" s="44"/>
      <c r="HN110" s="44"/>
      <c r="HO110" s="44"/>
      <c r="HP110" s="44"/>
      <c r="HQ110" s="44"/>
      <c r="HR110" s="46"/>
    </row>
    <row r="111" spans="1:226" x14ac:dyDescent="0.25">
      <c r="A111" s="32">
        <f t="shared" si="52"/>
        <v>107</v>
      </c>
      <c r="B111" s="517"/>
      <c r="C111" s="517"/>
      <c r="D111" s="517"/>
      <c r="E111" s="517"/>
      <c r="F111" s="517"/>
      <c r="G111" s="26"/>
      <c r="H111" s="26"/>
      <c r="I111" s="27" t="str">
        <f t="shared" si="73"/>
        <v/>
      </c>
      <c r="J111" s="33" t="str">
        <f t="shared" si="74"/>
        <v/>
      </c>
      <c r="K111" s="446">
        <f>進捗管理票PSPT_管理項目名_2</f>
        <v>0</v>
      </c>
      <c r="L111" s="29"/>
      <c r="M111" s="30"/>
      <c r="N111" s="30"/>
      <c r="O111" s="30"/>
      <c r="P111" s="30"/>
      <c r="Q111" s="30"/>
      <c r="R111" s="30"/>
      <c r="S111" s="30"/>
      <c r="T111" s="30"/>
      <c r="U111" s="30"/>
      <c r="V111" s="30"/>
      <c r="W111" s="47"/>
      <c r="X111" s="30"/>
      <c r="Y111" s="30"/>
      <c r="Z111" s="30"/>
      <c r="AA111" s="30"/>
      <c r="AB111" s="30"/>
      <c r="AC111" s="30"/>
      <c r="AD111" s="30"/>
      <c r="AE111" s="30"/>
      <c r="AF111" s="30"/>
      <c r="AG111" s="30"/>
      <c r="AH111" s="30"/>
      <c r="AI111" s="30"/>
      <c r="AJ111" s="30"/>
      <c r="AK111" s="30"/>
      <c r="AL111" s="30"/>
      <c r="AM111" s="30"/>
      <c r="AN111" s="30"/>
      <c r="AO111" s="30"/>
      <c r="AP111" s="30"/>
      <c r="AQ111" s="30"/>
      <c r="AR111" s="30"/>
      <c r="AS111" s="30"/>
      <c r="AT111" s="30"/>
      <c r="AU111" s="30"/>
      <c r="AV111" s="30"/>
      <c r="AW111" s="30"/>
      <c r="AX111" s="30"/>
      <c r="AY111" s="30"/>
      <c r="AZ111" s="30"/>
      <c r="BA111" s="30"/>
      <c r="BB111" s="30"/>
      <c r="BC111" s="30"/>
      <c r="BD111" s="30"/>
      <c r="BE111" s="30"/>
      <c r="BF111" s="30"/>
      <c r="BG111" s="30"/>
      <c r="BH111" s="30"/>
      <c r="BI111" s="30"/>
      <c r="BJ111" s="30"/>
      <c r="BK111" s="30"/>
      <c r="BL111" s="30"/>
      <c r="BM111" s="30"/>
      <c r="BN111" s="30"/>
      <c r="BO111" s="30"/>
      <c r="BP111" s="30"/>
      <c r="BQ111" s="30"/>
      <c r="BR111" s="30"/>
      <c r="BS111" s="30"/>
      <c r="BT111" s="30"/>
      <c r="BU111" s="30"/>
      <c r="BV111" s="30"/>
      <c r="BW111" s="30"/>
      <c r="BX111" s="30"/>
      <c r="BY111" s="30"/>
      <c r="BZ111" s="30"/>
      <c r="CA111" s="30"/>
      <c r="CB111" s="30"/>
      <c r="CC111" s="30"/>
      <c r="CD111" s="30"/>
      <c r="CE111" s="30"/>
      <c r="CF111" s="30"/>
      <c r="CG111" s="30"/>
      <c r="CH111" s="30"/>
      <c r="CI111" s="30"/>
      <c r="CJ111" s="30"/>
      <c r="CK111" s="30"/>
      <c r="CL111" s="30"/>
      <c r="CM111" s="30"/>
      <c r="CN111" s="30"/>
      <c r="CO111" s="30"/>
      <c r="CP111" s="30"/>
      <c r="CQ111" s="30"/>
      <c r="CR111" s="30"/>
      <c r="CS111" s="30"/>
      <c r="CT111" s="30"/>
      <c r="CU111" s="30"/>
      <c r="CV111" s="30"/>
      <c r="CW111" s="30"/>
      <c r="CX111" s="30"/>
      <c r="CY111" s="30"/>
      <c r="CZ111" s="30"/>
      <c r="DA111" s="30"/>
      <c r="DB111" s="30"/>
      <c r="DC111" s="30"/>
      <c r="DD111" s="30"/>
      <c r="DE111" s="30"/>
      <c r="DF111" s="30"/>
      <c r="DG111" s="30"/>
      <c r="DH111" s="30"/>
      <c r="DI111" s="30"/>
      <c r="DJ111" s="30"/>
      <c r="DK111" s="30"/>
      <c r="DL111" s="30"/>
      <c r="DM111" s="30"/>
      <c r="DN111" s="30"/>
      <c r="DO111" s="30"/>
      <c r="DP111" s="30"/>
      <c r="DQ111" s="30"/>
      <c r="DR111" s="30"/>
      <c r="DS111" s="30"/>
      <c r="DT111" s="30"/>
      <c r="DU111" s="30"/>
      <c r="DV111" s="30"/>
      <c r="DW111" s="30"/>
      <c r="DX111" s="30"/>
      <c r="DY111" s="30"/>
      <c r="DZ111" s="30"/>
      <c r="EA111" s="30"/>
      <c r="EB111" s="30"/>
      <c r="EC111" s="30"/>
      <c r="ED111" s="30"/>
      <c r="EE111" s="30"/>
      <c r="EF111" s="30"/>
      <c r="EG111" s="30"/>
      <c r="EH111" s="30"/>
      <c r="EI111" s="30"/>
      <c r="EJ111" s="30"/>
      <c r="EK111" s="30"/>
      <c r="EL111" s="30"/>
      <c r="EM111" s="30"/>
      <c r="EN111" s="30"/>
      <c r="EO111" s="30"/>
      <c r="EP111" s="30"/>
      <c r="EQ111" s="30"/>
      <c r="ER111" s="30"/>
      <c r="ES111" s="30"/>
      <c r="ET111" s="30"/>
      <c r="EU111" s="30"/>
      <c r="EV111" s="30"/>
      <c r="EW111" s="30"/>
      <c r="EX111" s="30"/>
      <c r="EY111" s="30"/>
      <c r="EZ111" s="30"/>
      <c r="FA111" s="30"/>
      <c r="FB111" s="30"/>
      <c r="FC111" s="30"/>
      <c r="FD111" s="30"/>
      <c r="FE111" s="30"/>
      <c r="FF111" s="30"/>
      <c r="FG111" s="30"/>
      <c r="FH111" s="30"/>
      <c r="FI111" s="30"/>
      <c r="FJ111" s="30"/>
      <c r="FK111" s="30"/>
      <c r="FL111" s="30"/>
      <c r="FM111" s="30"/>
      <c r="FN111" s="30"/>
      <c r="FO111" s="30"/>
      <c r="FP111" s="30"/>
      <c r="FQ111" s="30"/>
      <c r="FR111" s="30"/>
      <c r="FS111" s="30"/>
      <c r="FT111" s="30"/>
      <c r="FU111" s="30"/>
      <c r="FV111" s="30"/>
      <c r="FW111" s="30"/>
      <c r="FX111" s="30"/>
      <c r="FY111" s="30"/>
      <c r="FZ111" s="30"/>
      <c r="GA111" s="30"/>
      <c r="GB111" s="30"/>
      <c r="GC111" s="30"/>
      <c r="GD111" s="30"/>
      <c r="GE111" s="30"/>
      <c r="GF111" s="30"/>
      <c r="GG111" s="30"/>
      <c r="GH111" s="30"/>
      <c r="GI111" s="30"/>
      <c r="GJ111" s="30"/>
      <c r="GK111" s="30"/>
      <c r="GL111" s="30"/>
      <c r="GM111" s="30"/>
      <c r="GN111" s="30"/>
      <c r="GO111" s="30"/>
      <c r="GP111" s="30"/>
      <c r="GQ111" s="30"/>
      <c r="GR111" s="30"/>
      <c r="GS111" s="30"/>
      <c r="GT111" s="30"/>
      <c r="GU111" s="30"/>
      <c r="GV111" s="30"/>
      <c r="GW111" s="30"/>
      <c r="GX111" s="30"/>
      <c r="GY111" s="30"/>
      <c r="GZ111" s="30"/>
      <c r="HA111" s="30"/>
      <c r="HB111" s="30"/>
      <c r="HC111" s="30"/>
      <c r="HD111" s="30"/>
      <c r="HE111" s="30"/>
      <c r="HF111" s="30"/>
      <c r="HG111" s="30"/>
      <c r="HH111" s="30"/>
      <c r="HI111" s="30"/>
      <c r="HJ111" s="30"/>
      <c r="HK111" s="30"/>
      <c r="HL111" s="30"/>
      <c r="HM111" s="30"/>
      <c r="HN111" s="30"/>
      <c r="HO111" s="30"/>
      <c r="HP111" s="30"/>
      <c r="HQ111" s="30"/>
      <c r="HR111" s="31"/>
    </row>
    <row r="112" spans="1:226" x14ac:dyDescent="0.25">
      <c r="A112" s="32">
        <f t="shared" si="52"/>
        <v>108</v>
      </c>
      <c r="B112" s="517"/>
      <c r="C112" s="517"/>
      <c r="D112" s="517"/>
      <c r="E112" s="517"/>
      <c r="F112" s="517"/>
      <c r="G112" s="26"/>
      <c r="H112" s="26"/>
      <c r="I112" s="27" t="str">
        <f t="shared" si="73"/>
        <v/>
      </c>
      <c r="J112" s="33" t="str">
        <f t="shared" si="74"/>
        <v/>
      </c>
      <c r="K112" s="447" t="str">
        <f>進捗管理票PSPT_管理項目名_3</f>
        <v>①ＣＶ</v>
      </c>
      <c r="L112" s="29"/>
      <c r="M112" s="30"/>
      <c r="N112" s="30"/>
      <c r="O112" s="30"/>
      <c r="P112" s="30"/>
      <c r="Q112" s="30"/>
      <c r="R112" s="30"/>
      <c r="S112" s="30"/>
      <c r="T112" s="30"/>
      <c r="U112" s="30"/>
      <c r="V112" s="30"/>
      <c r="W112" s="30"/>
      <c r="X112" s="30"/>
      <c r="Y112" s="30"/>
      <c r="Z112" s="30"/>
      <c r="AA112" s="30"/>
      <c r="AB112" s="30"/>
      <c r="AC112" s="30"/>
      <c r="AD112" s="30"/>
      <c r="AE112" s="30"/>
      <c r="AF112" s="30"/>
      <c r="AG112" s="30"/>
      <c r="AH112" s="30"/>
      <c r="AI112" s="30"/>
      <c r="AJ112" s="30"/>
      <c r="AK112" s="30"/>
      <c r="AL112" s="30"/>
      <c r="AM112" s="30"/>
      <c r="AN112" s="30"/>
      <c r="AO112" s="30"/>
      <c r="AP112" s="30"/>
      <c r="AQ112" s="30"/>
      <c r="AR112" s="30"/>
      <c r="AS112" s="30"/>
      <c r="AT112" s="30"/>
      <c r="AU112" s="30"/>
      <c r="AV112" s="30"/>
      <c r="AW112" s="30"/>
      <c r="AX112" s="30"/>
      <c r="AY112" s="30"/>
      <c r="AZ112" s="30"/>
      <c r="BA112" s="30"/>
      <c r="BB112" s="30"/>
      <c r="BC112" s="30"/>
      <c r="BD112" s="30"/>
      <c r="BE112" s="30"/>
      <c r="BF112" s="30"/>
      <c r="BG112" s="30"/>
      <c r="BH112" s="30"/>
      <c r="BI112" s="30"/>
      <c r="BJ112" s="30"/>
      <c r="BK112" s="30"/>
      <c r="BL112" s="30"/>
      <c r="BM112" s="30"/>
      <c r="BN112" s="30"/>
      <c r="BO112" s="30"/>
      <c r="BP112" s="30"/>
      <c r="BQ112" s="30"/>
      <c r="BR112" s="30"/>
      <c r="BS112" s="30"/>
      <c r="BT112" s="30"/>
      <c r="BU112" s="30"/>
      <c r="BV112" s="30"/>
      <c r="BW112" s="30"/>
      <c r="BX112" s="30"/>
      <c r="BY112" s="30"/>
      <c r="BZ112" s="30"/>
      <c r="CA112" s="30"/>
      <c r="CB112" s="30"/>
      <c r="CC112" s="30"/>
      <c r="CD112" s="30"/>
      <c r="CE112" s="30"/>
      <c r="CF112" s="30"/>
      <c r="CG112" s="30"/>
      <c r="CH112" s="30"/>
      <c r="CI112" s="30"/>
      <c r="CJ112" s="30"/>
      <c r="CK112" s="30"/>
      <c r="CL112" s="30"/>
      <c r="CM112" s="30"/>
      <c r="CN112" s="30"/>
      <c r="CO112" s="30"/>
      <c r="CP112" s="30"/>
      <c r="CQ112" s="30"/>
      <c r="CR112" s="30"/>
      <c r="CS112" s="30"/>
      <c r="CT112" s="30"/>
      <c r="CU112" s="30"/>
      <c r="CV112" s="30"/>
      <c r="CW112" s="30"/>
      <c r="CX112" s="30"/>
      <c r="CY112" s="30"/>
      <c r="CZ112" s="30"/>
      <c r="DA112" s="30"/>
      <c r="DB112" s="30"/>
      <c r="DC112" s="30"/>
      <c r="DD112" s="30"/>
      <c r="DE112" s="30"/>
      <c r="DF112" s="30"/>
      <c r="DG112" s="30"/>
      <c r="DH112" s="30"/>
      <c r="DI112" s="30"/>
      <c r="DJ112" s="30"/>
      <c r="DK112" s="30"/>
      <c r="DL112" s="30"/>
      <c r="DM112" s="30"/>
      <c r="DN112" s="30"/>
      <c r="DO112" s="30"/>
      <c r="DP112" s="30"/>
      <c r="DQ112" s="30"/>
      <c r="DR112" s="30"/>
      <c r="DS112" s="30"/>
      <c r="DT112" s="30"/>
      <c r="DU112" s="30"/>
      <c r="DV112" s="30"/>
      <c r="DW112" s="30"/>
      <c r="DX112" s="30"/>
      <c r="DY112" s="30"/>
      <c r="DZ112" s="30"/>
      <c r="EA112" s="30"/>
      <c r="EB112" s="30"/>
      <c r="EC112" s="30"/>
      <c r="ED112" s="30"/>
      <c r="EE112" s="30"/>
      <c r="EF112" s="30"/>
      <c r="EG112" s="30"/>
      <c r="EH112" s="30"/>
      <c r="EI112" s="30"/>
      <c r="EJ112" s="30"/>
      <c r="EK112" s="30"/>
      <c r="EL112" s="30"/>
      <c r="EM112" s="30"/>
      <c r="EN112" s="30"/>
      <c r="EO112" s="30"/>
      <c r="EP112" s="30"/>
      <c r="EQ112" s="30"/>
      <c r="ER112" s="30"/>
      <c r="ES112" s="30"/>
      <c r="ET112" s="30"/>
      <c r="EU112" s="30"/>
      <c r="EV112" s="30"/>
      <c r="EW112" s="30"/>
      <c r="EX112" s="30"/>
      <c r="EY112" s="30"/>
      <c r="EZ112" s="30"/>
      <c r="FA112" s="30"/>
      <c r="FB112" s="30"/>
      <c r="FC112" s="30"/>
      <c r="FD112" s="30"/>
      <c r="FE112" s="30"/>
      <c r="FF112" s="30"/>
      <c r="FG112" s="30"/>
      <c r="FH112" s="30"/>
      <c r="FI112" s="30"/>
      <c r="FJ112" s="30"/>
      <c r="FK112" s="30"/>
      <c r="FL112" s="30"/>
      <c r="FM112" s="30"/>
      <c r="FN112" s="30"/>
      <c r="FO112" s="30"/>
      <c r="FP112" s="30"/>
      <c r="FQ112" s="30"/>
      <c r="FR112" s="30"/>
      <c r="FS112" s="30"/>
      <c r="FT112" s="30"/>
      <c r="FU112" s="30"/>
      <c r="FV112" s="30"/>
      <c r="FW112" s="30"/>
      <c r="FX112" s="30"/>
      <c r="FY112" s="30"/>
      <c r="FZ112" s="30"/>
      <c r="GA112" s="30"/>
      <c r="GB112" s="30"/>
      <c r="GC112" s="30"/>
      <c r="GD112" s="30"/>
      <c r="GE112" s="30"/>
      <c r="GF112" s="30"/>
      <c r="GG112" s="30"/>
      <c r="GH112" s="30"/>
      <c r="GI112" s="30"/>
      <c r="GJ112" s="30"/>
      <c r="GK112" s="30"/>
      <c r="GL112" s="30"/>
      <c r="GM112" s="30"/>
      <c r="GN112" s="30"/>
      <c r="GO112" s="30"/>
      <c r="GP112" s="30"/>
      <c r="GQ112" s="30"/>
      <c r="GR112" s="30"/>
      <c r="GS112" s="30"/>
      <c r="GT112" s="30"/>
      <c r="GU112" s="30"/>
      <c r="GV112" s="30"/>
      <c r="GW112" s="30"/>
      <c r="GX112" s="30"/>
      <c r="GY112" s="30"/>
      <c r="GZ112" s="30"/>
      <c r="HA112" s="30"/>
      <c r="HB112" s="30"/>
      <c r="HC112" s="30"/>
      <c r="HD112" s="30"/>
      <c r="HE112" s="30"/>
      <c r="HF112" s="30"/>
      <c r="HG112" s="30"/>
      <c r="HH112" s="30"/>
      <c r="HI112" s="30"/>
      <c r="HJ112" s="30"/>
      <c r="HK112" s="30"/>
      <c r="HL112" s="30"/>
      <c r="HM112" s="30"/>
      <c r="HN112" s="30"/>
      <c r="HO112" s="30"/>
      <c r="HP112" s="30"/>
      <c r="HQ112" s="30"/>
      <c r="HR112" s="31"/>
    </row>
    <row r="113" spans="1:226" x14ac:dyDescent="0.25">
      <c r="A113" s="34">
        <f t="shared" si="52"/>
        <v>109</v>
      </c>
      <c r="B113" s="517"/>
      <c r="C113" s="517"/>
      <c r="D113" s="517"/>
      <c r="E113" s="517"/>
      <c r="F113" s="517"/>
      <c r="G113" s="35"/>
      <c r="H113" s="35"/>
      <c r="I113" s="36" t="str">
        <f t="shared" si="73"/>
        <v/>
      </c>
      <c r="J113" s="28" t="str">
        <f t="shared" si="74"/>
        <v/>
      </c>
      <c r="K113" s="448" t="str">
        <f>進捗管理票PSPT_管理項目名_4</f>
        <v>②ＣＶＴ</v>
      </c>
      <c r="L113" s="37"/>
      <c r="M113" s="38"/>
      <c r="N113" s="38"/>
      <c r="O113" s="38"/>
      <c r="P113" s="38"/>
      <c r="Q113" s="38"/>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M113" s="38"/>
      <c r="CN113" s="38"/>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c r="DM113" s="38"/>
      <c r="DN113" s="38"/>
      <c r="DO113" s="38"/>
      <c r="DP113" s="38"/>
      <c r="DQ113" s="38"/>
      <c r="DR113" s="38"/>
      <c r="DS113" s="38"/>
      <c r="DT113" s="38"/>
      <c r="DU113" s="38"/>
      <c r="DV113" s="38"/>
      <c r="DW113" s="38"/>
      <c r="DX113" s="38"/>
      <c r="DY113" s="38"/>
      <c r="DZ113" s="38"/>
      <c r="EA113" s="38"/>
      <c r="EB113" s="38"/>
      <c r="EC113" s="38"/>
      <c r="ED113" s="38"/>
      <c r="EE113" s="38"/>
      <c r="EF113" s="38"/>
      <c r="EG113" s="38"/>
      <c r="EH113" s="38"/>
      <c r="EI113" s="38"/>
      <c r="EJ113" s="38"/>
      <c r="EK113" s="38"/>
      <c r="EL113" s="38"/>
      <c r="EM113" s="38"/>
      <c r="EN113" s="38"/>
      <c r="EO113" s="38"/>
      <c r="EP113" s="38"/>
      <c r="EQ113" s="38"/>
      <c r="ER113" s="38"/>
      <c r="ES113" s="38"/>
      <c r="ET113" s="38"/>
      <c r="EU113" s="38"/>
      <c r="EV113" s="38"/>
      <c r="EW113" s="38"/>
      <c r="EX113" s="38"/>
      <c r="EY113" s="38"/>
      <c r="EZ113" s="38"/>
      <c r="FA113" s="38"/>
      <c r="FB113" s="38"/>
      <c r="FC113" s="38"/>
      <c r="FD113" s="38"/>
      <c r="FE113" s="38"/>
      <c r="FF113" s="38"/>
      <c r="FG113" s="38"/>
      <c r="FH113" s="38"/>
      <c r="FI113" s="38"/>
      <c r="FJ113" s="38"/>
      <c r="FK113" s="38"/>
      <c r="FL113" s="38"/>
      <c r="FM113" s="38"/>
      <c r="FN113" s="38"/>
      <c r="FO113" s="38"/>
      <c r="FP113" s="38"/>
      <c r="FQ113" s="38"/>
      <c r="FR113" s="38"/>
      <c r="FS113" s="38"/>
      <c r="FT113" s="38"/>
      <c r="FU113" s="38"/>
      <c r="FV113" s="38"/>
      <c r="FW113" s="38"/>
      <c r="FX113" s="38"/>
      <c r="FY113" s="38"/>
      <c r="FZ113" s="38"/>
      <c r="GA113" s="38"/>
      <c r="GB113" s="38"/>
      <c r="GC113" s="38"/>
      <c r="GD113" s="38"/>
      <c r="GE113" s="38"/>
      <c r="GF113" s="38"/>
      <c r="GG113" s="38"/>
      <c r="GH113" s="38"/>
      <c r="GI113" s="38"/>
      <c r="GJ113" s="38"/>
      <c r="GK113" s="38"/>
      <c r="GL113" s="38"/>
      <c r="GM113" s="38"/>
      <c r="GN113" s="38"/>
      <c r="GO113" s="38"/>
      <c r="GP113" s="38"/>
      <c r="GQ113" s="38"/>
      <c r="GR113" s="38"/>
      <c r="GS113" s="38"/>
      <c r="GT113" s="38"/>
      <c r="GU113" s="38"/>
      <c r="GV113" s="38"/>
      <c r="GW113" s="38"/>
      <c r="GX113" s="38"/>
      <c r="GY113" s="38"/>
      <c r="GZ113" s="38"/>
      <c r="HA113" s="38"/>
      <c r="HB113" s="38"/>
      <c r="HC113" s="38"/>
      <c r="HD113" s="38"/>
      <c r="HE113" s="38"/>
      <c r="HF113" s="38"/>
      <c r="HG113" s="38"/>
      <c r="HH113" s="38"/>
      <c r="HI113" s="38"/>
      <c r="HJ113" s="38"/>
      <c r="HK113" s="38"/>
      <c r="HL113" s="38"/>
      <c r="HM113" s="38"/>
      <c r="HN113" s="38"/>
      <c r="HO113" s="38"/>
      <c r="HP113" s="38"/>
      <c r="HQ113" s="38"/>
      <c r="HR113" s="39"/>
    </row>
    <row r="114" spans="1:226" s="315" customFormat="1" x14ac:dyDescent="0.25">
      <c r="A114" s="34">
        <f t="shared" si="52"/>
        <v>110</v>
      </c>
      <c r="B114" s="517"/>
      <c r="C114" s="517"/>
      <c r="D114" s="517"/>
      <c r="E114" s="517"/>
      <c r="F114" s="517"/>
      <c r="G114" s="35"/>
      <c r="H114" s="391"/>
      <c r="I114" s="36" t="str">
        <f>IF(J114&lt;&gt;"",(J114-COUNTIF(L114:HR114,"□")+1),"")</f>
        <v/>
      </c>
      <c r="J114" s="28" t="str">
        <f>IF(ISERROR(LOOKUP("□",L114:HR114,L$3:HR$3))=FALSE,LOOKUP("□",L114:HR114,L$3:HR$3),"")</f>
        <v/>
      </c>
      <c r="K114" s="448" t="str">
        <f>進捗管理票PSPT_管理項目名_5</f>
        <v>③受入</v>
      </c>
      <c r="L114" s="37"/>
      <c r="M114" s="38"/>
      <c r="N114" s="38"/>
      <c r="O114" s="38"/>
      <c r="P114" s="38"/>
      <c r="Q114" s="38"/>
      <c r="R114" s="38"/>
      <c r="S114" s="38"/>
      <c r="T114" s="38"/>
      <c r="U114" s="38"/>
      <c r="V114" s="38"/>
      <c r="W114" s="38"/>
      <c r="X114" s="30"/>
      <c r="Y114" s="38"/>
      <c r="Z114" s="38"/>
      <c r="AA114" s="38"/>
      <c r="AB114" s="38"/>
      <c r="AC114" s="38"/>
      <c r="AD114" s="38"/>
      <c r="AE114" s="38"/>
      <c r="AF114" s="38"/>
      <c r="AG114" s="38"/>
      <c r="AH114" s="38"/>
      <c r="AI114" s="38"/>
      <c r="AJ114" s="38"/>
      <c r="AK114" s="38"/>
      <c r="AL114" s="38"/>
      <c r="AM114" s="38"/>
      <c r="AN114" s="38"/>
      <c r="AO114" s="38"/>
      <c r="AP114" s="38"/>
      <c r="AQ114" s="38"/>
      <c r="AR114" s="38"/>
      <c r="AS114" s="38"/>
      <c r="AT114" s="38"/>
      <c r="AU114" s="38"/>
      <c r="AV114" s="38"/>
      <c r="AW114" s="38"/>
      <c r="AX114" s="38"/>
      <c r="AY114" s="38"/>
      <c r="AZ114" s="38"/>
      <c r="BA114" s="38"/>
      <c r="BB114" s="38"/>
      <c r="BC114" s="38"/>
      <c r="BD114" s="38"/>
      <c r="BE114" s="38"/>
      <c r="BF114" s="38"/>
      <c r="BG114" s="38"/>
      <c r="BH114" s="38"/>
      <c r="BI114" s="38"/>
      <c r="BJ114" s="38"/>
      <c r="BK114" s="38"/>
      <c r="BL114" s="38"/>
      <c r="BM114" s="38"/>
      <c r="BN114" s="38"/>
      <c r="BO114" s="38"/>
      <c r="BP114" s="38"/>
      <c r="BQ114" s="38"/>
      <c r="BR114" s="38"/>
      <c r="BS114" s="38"/>
      <c r="BT114" s="38"/>
      <c r="BU114" s="38"/>
      <c r="BV114" s="38"/>
      <c r="BW114" s="38"/>
      <c r="BX114" s="38"/>
      <c r="BY114" s="38"/>
      <c r="BZ114" s="38"/>
      <c r="CA114" s="38"/>
      <c r="CB114" s="38"/>
      <c r="CC114" s="38"/>
      <c r="CD114" s="38"/>
      <c r="CE114" s="38"/>
      <c r="CF114" s="38"/>
      <c r="CG114" s="38"/>
      <c r="CH114" s="38"/>
      <c r="CI114" s="38"/>
      <c r="CJ114" s="38"/>
      <c r="CK114" s="38"/>
      <c r="CL114" s="38"/>
      <c r="CM114" s="38"/>
      <c r="CN114" s="38"/>
      <c r="CO114" s="38"/>
      <c r="CP114" s="38"/>
      <c r="CQ114" s="38"/>
      <c r="CR114" s="38"/>
      <c r="CS114" s="38"/>
      <c r="CT114" s="38"/>
      <c r="CU114" s="38"/>
      <c r="CV114" s="38"/>
      <c r="CW114" s="38"/>
      <c r="CX114" s="38"/>
      <c r="CY114" s="38"/>
      <c r="CZ114" s="38"/>
      <c r="DA114" s="38"/>
      <c r="DB114" s="38"/>
      <c r="DC114" s="38"/>
      <c r="DD114" s="38"/>
      <c r="DE114" s="38"/>
      <c r="DF114" s="38"/>
      <c r="DG114" s="38"/>
      <c r="DH114" s="38"/>
      <c r="DI114" s="38"/>
      <c r="DJ114" s="38"/>
      <c r="DK114" s="38"/>
      <c r="DL114" s="38"/>
      <c r="DM114" s="38"/>
      <c r="DN114" s="38"/>
      <c r="DO114" s="38"/>
      <c r="DP114" s="38"/>
      <c r="DQ114" s="38"/>
      <c r="DR114" s="38"/>
      <c r="DS114" s="38"/>
      <c r="DT114" s="38"/>
      <c r="DU114" s="38"/>
      <c r="DV114" s="38"/>
      <c r="DW114" s="38"/>
      <c r="DX114" s="38"/>
      <c r="DY114" s="38"/>
      <c r="DZ114" s="38"/>
      <c r="EA114" s="38"/>
      <c r="EB114" s="38"/>
      <c r="EC114" s="38"/>
      <c r="ED114" s="38"/>
      <c r="EE114" s="38"/>
      <c r="EF114" s="38"/>
      <c r="EG114" s="38"/>
      <c r="EH114" s="38"/>
      <c r="EI114" s="38"/>
      <c r="EJ114" s="38"/>
      <c r="EK114" s="38"/>
      <c r="EL114" s="38"/>
      <c r="EM114" s="38"/>
      <c r="EN114" s="38"/>
      <c r="EO114" s="38"/>
      <c r="EP114" s="38"/>
      <c r="EQ114" s="38"/>
      <c r="ER114" s="38"/>
      <c r="ES114" s="38"/>
      <c r="ET114" s="38"/>
      <c r="EU114" s="38"/>
      <c r="EV114" s="38"/>
      <c r="EW114" s="38"/>
      <c r="EX114" s="38"/>
      <c r="EY114" s="38"/>
      <c r="EZ114" s="38"/>
      <c r="FA114" s="38"/>
      <c r="FB114" s="38"/>
      <c r="FC114" s="38"/>
      <c r="FD114" s="38"/>
      <c r="FE114" s="38"/>
      <c r="FF114" s="38"/>
      <c r="FG114" s="38"/>
      <c r="FH114" s="38"/>
      <c r="FI114" s="38"/>
      <c r="FJ114" s="38"/>
      <c r="FK114" s="38"/>
      <c r="FL114" s="38"/>
      <c r="FM114" s="38"/>
      <c r="FN114" s="38"/>
      <c r="FO114" s="38"/>
      <c r="FP114" s="38"/>
      <c r="FQ114" s="38"/>
      <c r="FR114" s="38"/>
      <c r="FS114" s="38"/>
      <c r="FT114" s="38"/>
      <c r="FU114" s="38"/>
      <c r="FV114" s="38"/>
      <c r="FW114" s="38"/>
      <c r="FX114" s="38"/>
      <c r="FY114" s="38"/>
      <c r="FZ114" s="38"/>
      <c r="GA114" s="38"/>
      <c r="GB114" s="38"/>
      <c r="GC114" s="38"/>
      <c r="GD114" s="38"/>
      <c r="GE114" s="38"/>
      <c r="GF114" s="38"/>
      <c r="GG114" s="38"/>
      <c r="GH114" s="38"/>
      <c r="GI114" s="38"/>
      <c r="GJ114" s="38"/>
      <c r="GK114" s="38"/>
      <c r="GL114" s="38"/>
      <c r="GM114" s="38"/>
      <c r="GN114" s="38"/>
      <c r="GO114" s="38"/>
      <c r="GP114" s="38"/>
      <c r="GQ114" s="38"/>
      <c r="GR114" s="38"/>
      <c r="GS114" s="38"/>
      <c r="GT114" s="38"/>
      <c r="GU114" s="38"/>
      <c r="GV114" s="38"/>
      <c r="GW114" s="38"/>
      <c r="GX114" s="38"/>
      <c r="GY114" s="38"/>
      <c r="GZ114" s="38"/>
      <c r="HA114" s="38"/>
      <c r="HB114" s="38"/>
      <c r="HC114" s="38"/>
      <c r="HD114" s="38"/>
      <c r="HE114" s="38"/>
      <c r="HF114" s="38"/>
      <c r="HG114" s="38"/>
      <c r="HH114" s="38"/>
      <c r="HI114" s="38"/>
      <c r="HJ114" s="38"/>
      <c r="HK114" s="38"/>
      <c r="HL114" s="38"/>
      <c r="HM114" s="38"/>
      <c r="HN114" s="38"/>
      <c r="HO114" s="38"/>
      <c r="HP114" s="38"/>
      <c r="HQ114" s="38"/>
      <c r="HR114" s="39"/>
    </row>
    <row r="115" spans="1:226" x14ac:dyDescent="0.25">
      <c r="A115" s="25">
        <f t="shared" si="52"/>
        <v>111</v>
      </c>
      <c r="B115" s="516"/>
      <c r="C115" s="516"/>
      <c r="D115" s="516"/>
      <c r="E115" s="516"/>
      <c r="F115" s="516"/>
      <c r="G115" s="40"/>
      <c r="H115" s="40"/>
      <c r="I115" s="41" t="str">
        <f t="shared" ref="I115:I123" si="75">IF(J115&lt;&gt;"",(J115-COUNTIF(L115:HR115,"□")+1),"")</f>
        <v/>
      </c>
      <c r="J115" s="42" t="str">
        <f t="shared" ref="J115:J123" si="76">IF(ISERROR(LOOKUP("□",L115:HR115,L$3:HR$3))=FALSE,LOOKUP("□",L115:HR115,L$3:HR$3),"")</f>
        <v/>
      </c>
      <c r="K115" s="445">
        <f>進捗管理票PSPT_管理項目名_1</f>
        <v>0</v>
      </c>
      <c r="L115" s="43"/>
      <c r="M115" s="44"/>
      <c r="N115" s="44"/>
      <c r="O115" s="44"/>
      <c r="P115" s="44"/>
      <c r="Q115" s="44"/>
      <c r="R115" s="44"/>
      <c r="S115" s="44"/>
      <c r="T115" s="44"/>
      <c r="U115" s="44"/>
      <c r="V115" s="44"/>
      <c r="W115" s="44"/>
      <c r="X115" s="44"/>
      <c r="Y115" s="45"/>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c r="BD115" s="44"/>
      <c r="BE115" s="44"/>
      <c r="BF115" s="44"/>
      <c r="BG115" s="44"/>
      <c r="BH115" s="44"/>
      <c r="BI115" s="44"/>
      <c r="BJ115" s="44"/>
      <c r="BK115" s="44"/>
      <c r="BL115" s="44"/>
      <c r="BM115" s="44"/>
      <c r="BN115" s="44"/>
      <c r="BO115" s="44"/>
      <c r="BP115" s="44"/>
      <c r="BQ115" s="44"/>
      <c r="BR115" s="44"/>
      <c r="BS115" s="44"/>
      <c r="BT115" s="44"/>
      <c r="BU115" s="44"/>
      <c r="BV115" s="44"/>
      <c r="BW115" s="44"/>
      <c r="BX115" s="44"/>
      <c r="BY115" s="44"/>
      <c r="BZ115" s="44"/>
      <c r="CA115" s="44"/>
      <c r="CB115" s="44"/>
      <c r="CC115" s="44"/>
      <c r="CD115" s="44"/>
      <c r="CE115" s="44"/>
      <c r="CF115" s="44"/>
      <c r="CG115" s="44"/>
      <c r="CH115" s="44"/>
      <c r="CI115" s="44"/>
      <c r="CJ115" s="44"/>
      <c r="CK115" s="44"/>
      <c r="CL115" s="44"/>
      <c r="CM115" s="44"/>
      <c r="CN115" s="44"/>
      <c r="CO115" s="44"/>
      <c r="CP115" s="44"/>
      <c r="CQ115" s="44"/>
      <c r="CR115" s="44"/>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c r="EX115" s="44"/>
      <c r="EY115" s="44"/>
      <c r="EZ115" s="44"/>
      <c r="FA115" s="44"/>
      <c r="FB115" s="44"/>
      <c r="FC115" s="44"/>
      <c r="FD115" s="44"/>
      <c r="FE115" s="44"/>
      <c r="FF115" s="44"/>
      <c r="FG115" s="44"/>
      <c r="FH115" s="44"/>
      <c r="FI115" s="44"/>
      <c r="FJ115" s="44"/>
      <c r="FK115" s="44"/>
      <c r="FL115" s="44"/>
      <c r="FM115" s="44"/>
      <c r="FN115" s="44"/>
      <c r="FO115" s="44"/>
      <c r="FP115" s="44"/>
      <c r="FQ115" s="44"/>
      <c r="FR115" s="44"/>
      <c r="FS115" s="44"/>
      <c r="FT115" s="44"/>
      <c r="FU115" s="44"/>
      <c r="FV115" s="44"/>
      <c r="FW115" s="44"/>
      <c r="FX115" s="44"/>
      <c r="FY115" s="44"/>
      <c r="FZ115" s="44"/>
      <c r="GA115" s="44"/>
      <c r="GB115" s="44"/>
      <c r="GC115" s="44"/>
      <c r="GD115" s="44"/>
      <c r="GE115" s="44"/>
      <c r="GF115" s="44"/>
      <c r="GG115" s="44"/>
      <c r="GH115" s="44"/>
      <c r="GI115" s="44"/>
      <c r="GJ115" s="44"/>
      <c r="GK115" s="44"/>
      <c r="GL115" s="44"/>
      <c r="GM115" s="44"/>
      <c r="GN115" s="44"/>
      <c r="GO115" s="44"/>
      <c r="GP115" s="44"/>
      <c r="GQ115" s="44"/>
      <c r="GR115" s="44"/>
      <c r="GS115" s="44"/>
      <c r="GT115" s="44"/>
      <c r="GU115" s="44"/>
      <c r="GV115" s="44"/>
      <c r="GW115" s="44"/>
      <c r="GX115" s="44"/>
      <c r="GY115" s="44"/>
      <c r="GZ115" s="44"/>
      <c r="HA115" s="44"/>
      <c r="HB115" s="44"/>
      <c r="HC115" s="44"/>
      <c r="HD115" s="44"/>
      <c r="HE115" s="44"/>
      <c r="HF115" s="44"/>
      <c r="HG115" s="44"/>
      <c r="HH115" s="44"/>
      <c r="HI115" s="44"/>
      <c r="HJ115" s="44"/>
      <c r="HK115" s="44"/>
      <c r="HL115" s="44"/>
      <c r="HM115" s="44"/>
      <c r="HN115" s="44"/>
      <c r="HO115" s="44"/>
      <c r="HP115" s="44"/>
      <c r="HQ115" s="44"/>
      <c r="HR115" s="46"/>
    </row>
    <row r="116" spans="1:226" x14ac:dyDescent="0.25">
      <c r="A116" s="32">
        <f t="shared" si="52"/>
        <v>112</v>
      </c>
      <c r="B116" s="517"/>
      <c r="C116" s="517"/>
      <c r="D116" s="517"/>
      <c r="E116" s="517"/>
      <c r="F116" s="517"/>
      <c r="G116" s="26"/>
      <c r="H116" s="26"/>
      <c r="I116" s="27" t="str">
        <f t="shared" si="75"/>
        <v/>
      </c>
      <c r="J116" s="33" t="str">
        <f t="shared" si="76"/>
        <v/>
      </c>
      <c r="K116" s="446">
        <f>進捗管理票PSPT_管理項目名_2</f>
        <v>0</v>
      </c>
      <c r="L116" s="29"/>
      <c r="M116" s="30"/>
      <c r="N116" s="30"/>
      <c r="O116" s="30"/>
      <c r="P116" s="30"/>
      <c r="Q116" s="30"/>
      <c r="R116" s="30"/>
      <c r="S116" s="30"/>
      <c r="T116" s="30"/>
      <c r="U116" s="30"/>
      <c r="V116" s="30"/>
      <c r="W116" s="30"/>
      <c r="X116" s="30"/>
      <c r="Y116" s="30"/>
      <c r="Z116" s="30"/>
      <c r="AA116" s="30"/>
      <c r="AB116" s="30"/>
      <c r="AC116" s="30"/>
      <c r="AD116" s="30"/>
      <c r="AE116" s="30"/>
      <c r="AF116" s="30"/>
      <c r="AG116" s="30"/>
      <c r="AH116" s="30"/>
      <c r="AI116" s="30"/>
      <c r="AJ116" s="30"/>
      <c r="AK116" s="30"/>
      <c r="AL116" s="30"/>
      <c r="AM116" s="30"/>
      <c r="AN116" s="30"/>
      <c r="AO116" s="30"/>
      <c r="AP116" s="30"/>
      <c r="AQ116" s="30"/>
      <c r="AR116" s="30"/>
      <c r="AS116" s="30"/>
      <c r="AT116" s="30"/>
      <c r="AU116" s="30"/>
      <c r="AV116" s="30"/>
      <c r="AW116" s="30"/>
      <c r="AX116" s="30"/>
      <c r="AY116" s="30"/>
      <c r="AZ116" s="30"/>
      <c r="BA116" s="30"/>
      <c r="BB116" s="30"/>
      <c r="BC116" s="30"/>
      <c r="BD116" s="30"/>
      <c r="BE116" s="30"/>
      <c r="BF116" s="30"/>
      <c r="BG116" s="30"/>
      <c r="BH116" s="30"/>
      <c r="BI116" s="30"/>
      <c r="BJ116" s="30"/>
      <c r="BK116" s="30"/>
      <c r="BL116" s="30"/>
      <c r="BM116" s="30"/>
      <c r="BN116" s="30"/>
      <c r="BO116" s="30"/>
      <c r="BP116" s="30"/>
      <c r="BQ116" s="30"/>
      <c r="BR116" s="30"/>
      <c r="BS116" s="30"/>
      <c r="BT116" s="30"/>
      <c r="BU116" s="30"/>
      <c r="BV116" s="30"/>
      <c r="BW116" s="30"/>
      <c r="BX116" s="30"/>
      <c r="BY116" s="30"/>
      <c r="BZ116" s="30"/>
      <c r="CA116" s="30"/>
      <c r="CB116" s="30"/>
      <c r="CC116" s="30"/>
      <c r="CD116" s="30"/>
      <c r="CE116" s="30"/>
      <c r="CF116" s="30"/>
      <c r="CG116" s="30"/>
      <c r="CH116" s="30"/>
      <c r="CI116" s="30"/>
      <c r="CJ116" s="30"/>
      <c r="CK116" s="30"/>
      <c r="CL116" s="30"/>
      <c r="CM116" s="30"/>
      <c r="CN116" s="30"/>
      <c r="CO116" s="30"/>
      <c r="CP116" s="30"/>
      <c r="CQ116" s="30"/>
      <c r="CR116" s="30"/>
      <c r="CS116" s="30"/>
      <c r="CT116" s="30"/>
      <c r="CU116" s="30"/>
      <c r="CV116" s="30"/>
      <c r="CW116" s="30"/>
      <c r="CX116" s="30"/>
      <c r="CY116" s="30"/>
      <c r="CZ116" s="30"/>
      <c r="DA116" s="30"/>
      <c r="DB116" s="30"/>
      <c r="DC116" s="30"/>
      <c r="DD116" s="30"/>
      <c r="DE116" s="30"/>
      <c r="DF116" s="30"/>
      <c r="DG116" s="30"/>
      <c r="DH116" s="30"/>
      <c r="DI116" s="30"/>
      <c r="DJ116" s="30"/>
      <c r="DK116" s="30"/>
      <c r="DL116" s="30"/>
      <c r="DM116" s="30"/>
      <c r="DN116" s="30"/>
      <c r="DO116" s="30"/>
      <c r="DP116" s="30"/>
      <c r="DQ116" s="30"/>
      <c r="DR116" s="30"/>
      <c r="DS116" s="30"/>
      <c r="DT116" s="30"/>
      <c r="DU116" s="30"/>
      <c r="DV116" s="30"/>
      <c r="DW116" s="30"/>
      <c r="DX116" s="30"/>
      <c r="DY116" s="30"/>
      <c r="DZ116" s="30"/>
      <c r="EA116" s="30"/>
      <c r="EB116" s="30"/>
      <c r="EC116" s="30"/>
      <c r="ED116" s="30"/>
      <c r="EE116" s="30"/>
      <c r="EF116" s="30"/>
      <c r="EG116" s="30"/>
      <c r="EH116" s="30"/>
      <c r="EI116" s="30"/>
      <c r="EJ116" s="30"/>
      <c r="EK116" s="30"/>
      <c r="EL116" s="30"/>
      <c r="EM116" s="30"/>
      <c r="EN116" s="30"/>
      <c r="EO116" s="30"/>
      <c r="EP116" s="30"/>
      <c r="EQ116" s="30"/>
      <c r="ER116" s="30"/>
      <c r="ES116" s="30"/>
      <c r="ET116" s="30"/>
      <c r="EU116" s="30"/>
      <c r="EV116" s="30"/>
      <c r="EW116" s="30"/>
      <c r="EX116" s="30"/>
      <c r="EY116" s="30"/>
      <c r="EZ116" s="30"/>
      <c r="FA116" s="30"/>
      <c r="FB116" s="30"/>
      <c r="FC116" s="30"/>
      <c r="FD116" s="30"/>
      <c r="FE116" s="30"/>
      <c r="FF116" s="30"/>
      <c r="FG116" s="30"/>
      <c r="FH116" s="30"/>
      <c r="FI116" s="30"/>
      <c r="FJ116" s="30"/>
      <c r="FK116" s="30"/>
      <c r="FL116" s="30"/>
      <c r="FM116" s="30"/>
      <c r="FN116" s="30"/>
      <c r="FO116" s="30"/>
      <c r="FP116" s="30"/>
      <c r="FQ116" s="30"/>
      <c r="FR116" s="30"/>
      <c r="FS116" s="30"/>
      <c r="FT116" s="30"/>
      <c r="FU116" s="30"/>
      <c r="FV116" s="30"/>
      <c r="FW116" s="30"/>
      <c r="FX116" s="30"/>
      <c r="FY116" s="30"/>
      <c r="FZ116" s="30"/>
      <c r="GA116" s="30"/>
      <c r="GB116" s="30"/>
      <c r="GC116" s="30"/>
      <c r="GD116" s="30"/>
      <c r="GE116" s="30"/>
      <c r="GF116" s="30"/>
      <c r="GG116" s="30"/>
      <c r="GH116" s="30"/>
      <c r="GI116" s="30"/>
      <c r="GJ116" s="30"/>
      <c r="GK116" s="30"/>
      <c r="GL116" s="30"/>
      <c r="GM116" s="30"/>
      <c r="GN116" s="30"/>
      <c r="GO116" s="30"/>
      <c r="GP116" s="30"/>
      <c r="GQ116" s="30"/>
      <c r="GR116" s="30"/>
      <c r="GS116" s="30"/>
      <c r="GT116" s="30"/>
      <c r="GU116" s="30"/>
      <c r="GV116" s="30"/>
      <c r="GW116" s="30"/>
      <c r="GX116" s="30"/>
      <c r="GY116" s="30"/>
      <c r="GZ116" s="30"/>
      <c r="HA116" s="30"/>
      <c r="HB116" s="30"/>
      <c r="HC116" s="30"/>
      <c r="HD116" s="30"/>
      <c r="HE116" s="30"/>
      <c r="HF116" s="30"/>
      <c r="HG116" s="30"/>
      <c r="HH116" s="30"/>
      <c r="HI116" s="30"/>
      <c r="HJ116" s="30"/>
      <c r="HK116" s="30"/>
      <c r="HL116" s="30"/>
      <c r="HM116" s="30"/>
      <c r="HN116" s="30"/>
      <c r="HO116" s="30"/>
      <c r="HP116" s="30"/>
      <c r="HQ116" s="30"/>
      <c r="HR116" s="31"/>
    </row>
    <row r="117" spans="1:226" x14ac:dyDescent="0.25">
      <c r="A117" s="32">
        <f t="shared" si="52"/>
        <v>113</v>
      </c>
      <c r="B117" s="517"/>
      <c r="C117" s="517"/>
      <c r="D117" s="517"/>
      <c r="E117" s="517"/>
      <c r="F117" s="517"/>
      <c r="G117" s="26"/>
      <c r="H117" s="26"/>
      <c r="I117" s="27" t="str">
        <f t="shared" si="75"/>
        <v/>
      </c>
      <c r="J117" s="33" t="str">
        <f t="shared" si="76"/>
        <v/>
      </c>
      <c r="K117" s="447" t="str">
        <f>進捗管理票PSPT_管理項目名_3</f>
        <v>①ＣＶ</v>
      </c>
      <c r="L117" s="29"/>
      <c r="M117" s="30"/>
      <c r="N117" s="30"/>
      <c r="O117" s="30"/>
      <c r="P117" s="30"/>
      <c r="Q117" s="30"/>
      <c r="R117" s="30"/>
      <c r="S117" s="30"/>
      <c r="T117" s="30"/>
      <c r="U117" s="30"/>
      <c r="V117" s="30"/>
      <c r="W117" s="30"/>
      <c r="X117" s="30"/>
      <c r="Y117" s="30"/>
      <c r="Z117" s="30"/>
      <c r="AA117" s="30"/>
      <c r="AB117" s="30"/>
      <c r="AC117" s="30"/>
      <c r="AD117" s="30"/>
      <c r="AE117" s="30"/>
      <c r="AF117" s="30"/>
      <c r="AG117" s="30"/>
      <c r="AH117" s="30"/>
      <c r="AI117" s="30"/>
      <c r="AJ117" s="30"/>
      <c r="AK117" s="30"/>
      <c r="AL117" s="30"/>
      <c r="AM117" s="30"/>
      <c r="AN117" s="30"/>
      <c r="AO117" s="30"/>
      <c r="AP117" s="30"/>
      <c r="AQ117" s="30"/>
      <c r="AR117" s="30"/>
      <c r="AS117" s="30"/>
      <c r="AT117" s="30"/>
      <c r="AU117" s="30"/>
      <c r="AV117" s="30"/>
      <c r="AW117" s="30"/>
      <c r="AX117" s="30"/>
      <c r="AY117" s="30"/>
      <c r="AZ117" s="30"/>
      <c r="BA117" s="30"/>
      <c r="BB117" s="30"/>
      <c r="BC117" s="30"/>
      <c r="BD117" s="30"/>
      <c r="BE117" s="30"/>
      <c r="BF117" s="30"/>
      <c r="BG117" s="30"/>
      <c r="BH117" s="30"/>
      <c r="BI117" s="30"/>
      <c r="BJ117" s="30"/>
      <c r="BK117" s="30"/>
      <c r="BL117" s="30"/>
      <c r="BM117" s="30"/>
      <c r="BN117" s="30"/>
      <c r="BO117" s="30"/>
      <c r="BP117" s="30"/>
      <c r="BQ117" s="30"/>
      <c r="BR117" s="30"/>
      <c r="BS117" s="30"/>
      <c r="BT117" s="30"/>
      <c r="BU117" s="30"/>
      <c r="BV117" s="30"/>
      <c r="BW117" s="30"/>
      <c r="BX117" s="30"/>
      <c r="BY117" s="30"/>
      <c r="BZ117" s="30"/>
      <c r="CA117" s="30"/>
      <c r="CB117" s="30"/>
      <c r="CC117" s="30"/>
      <c r="CD117" s="30"/>
      <c r="CE117" s="30"/>
      <c r="CF117" s="30"/>
      <c r="CG117" s="30"/>
      <c r="CH117" s="30"/>
      <c r="CI117" s="30"/>
      <c r="CJ117" s="30"/>
      <c r="CK117" s="30"/>
      <c r="CL117" s="30"/>
      <c r="CM117" s="30"/>
      <c r="CN117" s="30"/>
      <c r="CO117" s="30"/>
      <c r="CP117" s="30"/>
      <c r="CQ117" s="30"/>
      <c r="CR117" s="30"/>
      <c r="CS117" s="30"/>
      <c r="CT117" s="30"/>
      <c r="CU117" s="30"/>
      <c r="CV117" s="30"/>
      <c r="CW117" s="30"/>
      <c r="CX117" s="30"/>
      <c r="CY117" s="30"/>
      <c r="CZ117" s="30"/>
      <c r="DA117" s="30"/>
      <c r="DB117" s="30"/>
      <c r="DC117" s="30"/>
      <c r="DD117" s="30"/>
      <c r="DE117" s="30"/>
      <c r="DF117" s="30"/>
      <c r="DG117" s="30"/>
      <c r="DH117" s="30"/>
      <c r="DI117" s="30"/>
      <c r="DJ117" s="30"/>
      <c r="DK117" s="30"/>
      <c r="DL117" s="30"/>
      <c r="DM117" s="30"/>
      <c r="DN117" s="30"/>
      <c r="DO117" s="30"/>
      <c r="DP117" s="30"/>
      <c r="DQ117" s="30"/>
      <c r="DR117" s="30"/>
      <c r="DS117" s="30"/>
      <c r="DT117" s="30"/>
      <c r="DU117" s="30"/>
      <c r="DV117" s="30"/>
      <c r="DW117" s="30"/>
      <c r="DX117" s="30"/>
      <c r="DY117" s="30"/>
      <c r="DZ117" s="30"/>
      <c r="EA117" s="30"/>
      <c r="EB117" s="30"/>
      <c r="EC117" s="30"/>
      <c r="ED117" s="30"/>
      <c r="EE117" s="30"/>
      <c r="EF117" s="30"/>
      <c r="EG117" s="30"/>
      <c r="EH117" s="30"/>
      <c r="EI117" s="30"/>
      <c r="EJ117" s="30"/>
      <c r="EK117" s="30"/>
      <c r="EL117" s="30"/>
      <c r="EM117" s="30"/>
      <c r="EN117" s="30"/>
      <c r="EO117" s="30"/>
      <c r="EP117" s="30"/>
      <c r="EQ117" s="30"/>
      <c r="ER117" s="30"/>
      <c r="ES117" s="30"/>
      <c r="ET117" s="30"/>
      <c r="EU117" s="30"/>
      <c r="EV117" s="30"/>
      <c r="EW117" s="30"/>
      <c r="EX117" s="30"/>
      <c r="EY117" s="30"/>
      <c r="EZ117" s="30"/>
      <c r="FA117" s="30"/>
      <c r="FB117" s="30"/>
      <c r="FC117" s="30"/>
      <c r="FD117" s="30"/>
      <c r="FE117" s="30"/>
      <c r="FF117" s="30"/>
      <c r="FG117" s="30"/>
      <c r="FH117" s="30"/>
      <c r="FI117" s="30"/>
      <c r="FJ117" s="30"/>
      <c r="FK117" s="30"/>
      <c r="FL117" s="30"/>
      <c r="FM117" s="30"/>
      <c r="FN117" s="30"/>
      <c r="FO117" s="30"/>
      <c r="FP117" s="30"/>
      <c r="FQ117" s="30"/>
      <c r="FR117" s="30"/>
      <c r="FS117" s="30"/>
      <c r="FT117" s="30"/>
      <c r="FU117" s="30"/>
      <c r="FV117" s="30"/>
      <c r="FW117" s="30"/>
      <c r="FX117" s="30"/>
      <c r="FY117" s="30"/>
      <c r="FZ117" s="30"/>
      <c r="GA117" s="30"/>
      <c r="GB117" s="30"/>
      <c r="GC117" s="30"/>
      <c r="GD117" s="30"/>
      <c r="GE117" s="30"/>
      <c r="GF117" s="30"/>
      <c r="GG117" s="30"/>
      <c r="GH117" s="30"/>
      <c r="GI117" s="30"/>
      <c r="GJ117" s="30"/>
      <c r="GK117" s="30"/>
      <c r="GL117" s="30"/>
      <c r="GM117" s="30"/>
      <c r="GN117" s="30"/>
      <c r="GO117" s="30"/>
      <c r="GP117" s="30"/>
      <c r="GQ117" s="30"/>
      <c r="GR117" s="30"/>
      <c r="GS117" s="30"/>
      <c r="GT117" s="30"/>
      <c r="GU117" s="30"/>
      <c r="GV117" s="30"/>
      <c r="GW117" s="30"/>
      <c r="GX117" s="30"/>
      <c r="GY117" s="30"/>
      <c r="GZ117" s="30"/>
      <c r="HA117" s="30"/>
      <c r="HB117" s="30"/>
      <c r="HC117" s="30"/>
      <c r="HD117" s="30"/>
      <c r="HE117" s="30"/>
      <c r="HF117" s="30"/>
      <c r="HG117" s="30"/>
      <c r="HH117" s="30"/>
      <c r="HI117" s="30"/>
      <c r="HJ117" s="30"/>
      <c r="HK117" s="30"/>
      <c r="HL117" s="30"/>
      <c r="HM117" s="30"/>
      <c r="HN117" s="30"/>
      <c r="HO117" s="30"/>
      <c r="HP117" s="30"/>
      <c r="HQ117" s="30"/>
      <c r="HR117" s="31"/>
    </row>
    <row r="118" spans="1:226" x14ac:dyDescent="0.25">
      <c r="A118" s="34">
        <f t="shared" si="52"/>
        <v>114</v>
      </c>
      <c r="B118" s="517"/>
      <c r="C118" s="517"/>
      <c r="D118" s="517"/>
      <c r="E118" s="517"/>
      <c r="F118" s="517"/>
      <c r="G118" s="35"/>
      <c r="H118" s="35"/>
      <c r="I118" s="36" t="str">
        <f t="shared" si="75"/>
        <v/>
      </c>
      <c r="J118" s="28" t="str">
        <f t="shared" si="76"/>
        <v/>
      </c>
      <c r="K118" s="448" t="str">
        <f>進捗管理票PSPT_管理項目名_4</f>
        <v>②ＣＶＴ</v>
      </c>
      <c r="L118" s="37"/>
      <c r="M118" s="38"/>
      <c r="N118" s="38"/>
      <c r="O118" s="38"/>
      <c r="P118" s="38"/>
      <c r="Q118" s="38"/>
      <c r="R118" s="38"/>
      <c r="S118" s="38"/>
      <c r="T118" s="38"/>
      <c r="U118" s="38"/>
      <c r="V118" s="38"/>
      <c r="W118" s="38"/>
      <c r="X118" s="38"/>
      <c r="Y118" s="38"/>
      <c r="Z118" s="38"/>
      <c r="AA118" s="38"/>
      <c r="AB118" s="38"/>
      <c r="AC118" s="38"/>
      <c r="AD118" s="38"/>
      <c r="AE118" s="38"/>
      <c r="AF118" s="38"/>
      <c r="AG118" s="38"/>
      <c r="AH118" s="38"/>
      <c r="AI118" s="38"/>
      <c r="AJ118" s="38"/>
      <c r="AK118" s="38"/>
      <c r="AL118" s="38"/>
      <c r="AM118" s="38"/>
      <c r="AN118" s="38"/>
      <c r="AO118" s="38"/>
      <c r="AP118" s="38"/>
      <c r="AQ118" s="38"/>
      <c r="AR118" s="38"/>
      <c r="AS118" s="38"/>
      <c r="AT118" s="38"/>
      <c r="AU118" s="38"/>
      <c r="AV118" s="38"/>
      <c r="AW118" s="38"/>
      <c r="AX118" s="38"/>
      <c r="AY118" s="38"/>
      <c r="AZ118" s="38"/>
      <c r="BA118" s="38"/>
      <c r="BB118" s="38"/>
      <c r="BC118" s="38"/>
      <c r="BD118" s="38"/>
      <c r="BE118" s="38"/>
      <c r="BF118" s="38"/>
      <c r="BG118" s="38"/>
      <c r="BH118" s="38"/>
      <c r="BI118" s="38"/>
      <c r="BJ118" s="38"/>
      <c r="BK118" s="38"/>
      <c r="BL118" s="38"/>
      <c r="BM118" s="38"/>
      <c r="BN118" s="38"/>
      <c r="BO118" s="38"/>
      <c r="BP118" s="38"/>
      <c r="BQ118" s="38"/>
      <c r="BR118" s="38"/>
      <c r="BS118" s="38"/>
      <c r="BT118" s="38"/>
      <c r="BU118" s="38"/>
      <c r="BV118" s="38"/>
      <c r="BW118" s="38"/>
      <c r="BX118" s="38"/>
      <c r="BY118" s="38"/>
      <c r="BZ118" s="38"/>
      <c r="CA118" s="38"/>
      <c r="CB118" s="38"/>
      <c r="CC118" s="38"/>
      <c r="CD118" s="38"/>
      <c r="CE118" s="38"/>
      <c r="CF118" s="38"/>
      <c r="CG118" s="38"/>
      <c r="CH118" s="38"/>
      <c r="CI118" s="38"/>
      <c r="CJ118" s="38"/>
      <c r="CK118" s="38"/>
      <c r="CL118" s="38"/>
      <c r="CM118" s="38"/>
      <c r="CN118" s="38"/>
      <c r="CO118" s="38"/>
      <c r="CP118" s="38"/>
      <c r="CQ118" s="38"/>
      <c r="CR118" s="38"/>
      <c r="CS118" s="38"/>
      <c r="CT118" s="38"/>
      <c r="CU118" s="38"/>
      <c r="CV118" s="38"/>
      <c r="CW118" s="38"/>
      <c r="CX118" s="38"/>
      <c r="CY118" s="38"/>
      <c r="CZ118" s="38"/>
      <c r="DA118" s="38"/>
      <c r="DB118" s="38"/>
      <c r="DC118" s="38"/>
      <c r="DD118" s="38"/>
      <c r="DE118" s="38"/>
      <c r="DF118" s="38"/>
      <c r="DG118" s="38"/>
      <c r="DH118" s="38"/>
      <c r="DI118" s="38"/>
      <c r="DJ118" s="38"/>
      <c r="DK118" s="38"/>
      <c r="DL118" s="38"/>
      <c r="DM118" s="38"/>
      <c r="DN118" s="38"/>
      <c r="DO118" s="38"/>
      <c r="DP118" s="38"/>
      <c r="DQ118" s="38"/>
      <c r="DR118" s="38"/>
      <c r="DS118" s="38"/>
      <c r="DT118" s="38"/>
      <c r="DU118" s="38"/>
      <c r="DV118" s="38"/>
      <c r="DW118" s="38"/>
      <c r="DX118" s="38"/>
      <c r="DY118" s="38"/>
      <c r="DZ118" s="38"/>
      <c r="EA118" s="38"/>
      <c r="EB118" s="38"/>
      <c r="EC118" s="38"/>
      <c r="ED118" s="38"/>
      <c r="EE118" s="38"/>
      <c r="EF118" s="38"/>
      <c r="EG118" s="38"/>
      <c r="EH118" s="38"/>
      <c r="EI118" s="38"/>
      <c r="EJ118" s="38"/>
      <c r="EK118" s="38"/>
      <c r="EL118" s="38"/>
      <c r="EM118" s="38"/>
      <c r="EN118" s="38"/>
      <c r="EO118" s="38"/>
      <c r="EP118" s="38"/>
      <c r="EQ118" s="38"/>
      <c r="ER118" s="38"/>
      <c r="ES118" s="38"/>
      <c r="ET118" s="38"/>
      <c r="EU118" s="38"/>
      <c r="EV118" s="38"/>
      <c r="EW118" s="38"/>
      <c r="EX118" s="38"/>
      <c r="EY118" s="38"/>
      <c r="EZ118" s="38"/>
      <c r="FA118" s="38"/>
      <c r="FB118" s="38"/>
      <c r="FC118" s="38"/>
      <c r="FD118" s="38"/>
      <c r="FE118" s="38"/>
      <c r="FF118" s="38"/>
      <c r="FG118" s="38"/>
      <c r="FH118" s="38"/>
      <c r="FI118" s="38"/>
      <c r="FJ118" s="38"/>
      <c r="FK118" s="38"/>
      <c r="FL118" s="38"/>
      <c r="FM118" s="38"/>
      <c r="FN118" s="38"/>
      <c r="FO118" s="38"/>
      <c r="FP118" s="38"/>
      <c r="FQ118" s="38"/>
      <c r="FR118" s="38"/>
      <c r="FS118" s="38"/>
      <c r="FT118" s="38"/>
      <c r="FU118" s="38"/>
      <c r="FV118" s="38"/>
      <c r="FW118" s="38"/>
      <c r="FX118" s="38"/>
      <c r="FY118" s="38"/>
      <c r="FZ118" s="38"/>
      <c r="GA118" s="38"/>
      <c r="GB118" s="38"/>
      <c r="GC118" s="38"/>
      <c r="GD118" s="38"/>
      <c r="GE118" s="38"/>
      <c r="GF118" s="38"/>
      <c r="GG118" s="38"/>
      <c r="GH118" s="38"/>
      <c r="GI118" s="38"/>
      <c r="GJ118" s="38"/>
      <c r="GK118" s="38"/>
      <c r="GL118" s="38"/>
      <c r="GM118" s="38"/>
      <c r="GN118" s="38"/>
      <c r="GO118" s="38"/>
      <c r="GP118" s="38"/>
      <c r="GQ118" s="38"/>
      <c r="GR118" s="38"/>
      <c r="GS118" s="38"/>
      <c r="GT118" s="38"/>
      <c r="GU118" s="38"/>
      <c r="GV118" s="38"/>
      <c r="GW118" s="38"/>
      <c r="GX118" s="38"/>
      <c r="GY118" s="38"/>
      <c r="GZ118" s="38"/>
      <c r="HA118" s="38"/>
      <c r="HB118" s="38"/>
      <c r="HC118" s="38"/>
      <c r="HD118" s="38"/>
      <c r="HE118" s="38"/>
      <c r="HF118" s="38"/>
      <c r="HG118" s="38"/>
      <c r="HH118" s="38"/>
      <c r="HI118" s="38"/>
      <c r="HJ118" s="38"/>
      <c r="HK118" s="38"/>
      <c r="HL118" s="38"/>
      <c r="HM118" s="38"/>
      <c r="HN118" s="38"/>
      <c r="HO118" s="38"/>
      <c r="HP118" s="38"/>
      <c r="HQ118" s="38"/>
      <c r="HR118" s="39"/>
    </row>
    <row r="119" spans="1:226" s="315" customFormat="1" x14ac:dyDescent="0.25">
      <c r="A119" s="34">
        <f t="shared" si="52"/>
        <v>115</v>
      </c>
      <c r="B119" s="517"/>
      <c r="C119" s="517"/>
      <c r="D119" s="517"/>
      <c r="E119" s="517"/>
      <c r="F119" s="517"/>
      <c r="G119" s="35"/>
      <c r="H119" s="391"/>
      <c r="I119" s="36" t="str">
        <f t="shared" si="75"/>
        <v/>
      </c>
      <c r="J119" s="28" t="str">
        <f t="shared" si="76"/>
        <v/>
      </c>
      <c r="K119" s="448" t="str">
        <f>進捗管理票PSPT_管理項目名_5</f>
        <v>③受入</v>
      </c>
      <c r="L119" s="37"/>
      <c r="M119" s="38"/>
      <c r="N119" s="38"/>
      <c r="O119" s="38"/>
      <c r="P119" s="38"/>
      <c r="Q119" s="38"/>
      <c r="R119" s="38"/>
      <c r="S119" s="38"/>
      <c r="T119" s="38"/>
      <c r="U119" s="38"/>
      <c r="V119" s="38"/>
      <c r="W119" s="38"/>
      <c r="X119" s="30"/>
      <c r="Y119" s="38"/>
      <c r="Z119" s="38"/>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38"/>
      <c r="AW119" s="38"/>
      <c r="AX119" s="38"/>
      <c r="AY119" s="38"/>
      <c r="AZ119" s="38"/>
      <c r="BA119" s="38"/>
      <c r="BB119" s="38"/>
      <c r="BC119" s="38"/>
      <c r="BD119" s="38"/>
      <c r="BE119" s="38"/>
      <c r="BF119" s="38"/>
      <c r="BG119" s="38"/>
      <c r="BH119" s="38"/>
      <c r="BI119" s="38"/>
      <c r="BJ119" s="38"/>
      <c r="BK119" s="38"/>
      <c r="BL119" s="38"/>
      <c r="BM119" s="38"/>
      <c r="BN119" s="38"/>
      <c r="BO119" s="38"/>
      <c r="BP119" s="38"/>
      <c r="BQ119" s="38"/>
      <c r="BR119" s="38"/>
      <c r="BS119" s="38"/>
      <c r="BT119" s="38"/>
      <c r="BU119" s="38"/>
      <c r="BV119" s="38"/>
      <c r="BW119" s="38"/>
      <c r="BX119" s="38"/>
      <c r="BY119" s="38"/>
      <c r="BZ119" s="38"/>
      <c r="CA119" s="38"/>
      <c r="CB119" s="38"/>
      <c r="CC119" s="38"/>
      <c r="CD119" s="38"/>
      <c r="CE119" s="38"/>
      <c r="CF119" s="38"/>
      <c r="CG119" s="38"/>
      <c r="CH119" s="38"/>
      <c r="CI119" s="38"/>
      <c r="CJ119" s="38"/>
      <c r="CK119" s="38"/>
      <c r="CL119" s="38"/>
      <c r="CM119" s="38"/>
      <c r="CN119" s="38"/>
      <c r="CO119" s="38"/>
      <c r="CP119" s="38"/>
      <c r="CQ119" s="38"/>
      <c r="CR119" s="38"/>
      <c r="CS119" s="38"/>
      <c r="CT119" s="38"/>
      <c r="CU119" s="38"/>
      <c r="CV119" s="38"/>
      <c r="CW119" s="38"/>
      <c r="CX119" s="38"/>
      <c r="CY119" s="38"/>
      <c r="CZ119" s="38"/>
      <c r="DA119" s="38"/>
      <c r="DB119" s="38"/>
      <c r="DC119" s="38"/>
      <c r="DD119" s="38"/>
      <c r="DE119" s="38"/>
      <c r="DF119" s="38"/>
      <c r="DG119" s="38"/>
      <c r="DH119" s="38"/>
      <c r="DI119" s="38"/>
      <c r="DJ119" s="38"/>
      <c r="DK119" s="38"/>
      <c r="DL119" s="38"/>
      <c r="DM119" s="38"/>
      <c r="DN119" s="38"/>
      <c r="DO119" s="38"/>
      <c r="DP119" s="38"/>
      <c r="DQ119" s="38"/>
      <c r="DR119" s="38"/>
      <c r="DS119" s="38"/>
      <c r="DT119" s="38"/>
      <c r="DU119" s="38"/>
      <c r="DV119" s="38"/>
      <c r="DW119" s="38"/>
      <c r="DX119" s="38"/>
      <c r="DY119" s="38"/>
      <c r="DZ119" s="38"/>
      <c r="EA119" s="38"/>
      <c r="EB119" s="38"/>
      <c r="EC119" s="38"/>
      <c r="ED119" s="38"/>
      <c r="EE119" s="38"/>
      <c r="EF119" s="38"/>
      <c r="EG119" s="38"/>
      <c r="EH119" s="38"/>
      <c r="EI119" s="38"/>
      <c r="EJ119" s="38"/>
      <c r="EK119" s="38"/>
      <c r="EL119" s="38"/>
      <c r="EM119" s="38"/>
      <c r="EN119" s="38"/>
      <c r="EO119" s="38"/>
      <c r="EP119" s="38"/>
      <c r="EQ119" s="38"/>
      <c r="ER119" s="38"/>
      <c r="ES119" s="38"/>
      <c r="ET119" s="38"/>
      <c r="EU119" s="38"/>
      <c r="EV119" s="38"/>
      <c r="EW119" s="38"/>
      <c r="EX119" s="38"/>
      <c r="EY119" s="38"/>
      <c r="EZ119" s="38"/>
      <c r="FA119" s="38"/>
      <c r="FB119" s="38"/>
      <c r="FC119" s="38"/>
      <c r="FD119" s="38"/>
      <c r="FE119" s="38"/>
      <c r="FF119" s="38"/>
      <c r="FG119" s="38"/>
      <c r="FH119" s="38"/>
      <c r="FI119" s="38"/>
      <c r="FJ119" s="38"/>
      <c r="FK119" s="38"/>
      <c r="FL119" s="38"/>
      <c r="FM119" s="38"/>
      <c r="FN119" s="38"/>
      <c r="FO119" s="38"/>
      <c r="FP119" s="38"/>
      <c r="FQ119" s="38"/>
      <c r="FR119" s="38"/>
      <c r="FS119" s="38"/>
      <c r="FT119" s="38"/>
      <c r="FU119" s="38"/>
      <c r="FV119" s="38"/>
      <c r="FW119" s="38"/>
      <c r="FX119" s="38"/>
      <c r="FY119" s="38"/>
      <c r="FZ119" s="38"/>
      <c r="GA119" s="38"/>
      <c r="GB119" s="38"/>
      <c r="GC119" s="38"/>
      <c r="GD119" s="38"/>
      <c r="GE119" s="38"/>
      <c r="GF119" s="38"/>
      <c r="GG119" s="38"/>
      <c r="GH119" s="38"/>
      <c r="GI119" s="38"/>
      <c r="GJ119" s="38"/>
      <c r="GK119" s="38"/>
      <c r="GL119" s="38"/>
      <c r="GM119" s="38"/>
      <c r="GN119" s="38"/>
      <c r="GO119" s="38"/>
      <c r="GP119" s="38"/>
      <c r="GQ119" s="38"/>
      <c r="GR119" s="38"/>
      <c r="GS119" s="38"/>
      <c r="GT119" s="38"/>
      <c r="GU119" s="38"/>
      <c r="GV119" s="38"/>
      <c r="GW119" s="38"/>
      <c r="GX119" s="38"/>
      <c r="GY119" s="38"/>
      <c r="GZ119" s="38"/>
      <c r="HA119" s="38"/>
      <c r="HB119" s="38"/>
      <c r="HC119" s="38"/>
      <c r="HD119" s="38"/>
      <c r="HE119" s="38"/>
      <c r="HF119" s="38"/>
      <c r="HG119" s="38"/>
      <c r="HH119" s="38"/>
      <c r="HI119" s="38"/>
      <c r="HJ119" s="38"/>
      <c r="HK119" s="38"/>
      <c r="HL119" s="38"/>
      <c r="HM119" s="38"/>
      <c r="HN119" s="38"/>
      <c r="HO119" s="38"/>
      <c r="HP119" s="38"/>
      <c r="HQ119" s="38"/>
      <c r="HR119" s="39"/>
    </row>
    <row r="120" spans="1:226" x14ac:dyDescent="0.25">
      <c r="A120" s="25">
        <f t="shared" si="52"/>
        <v>116</v>
      </c>
      <c r="B120" s="516"/>
      <c r="C120" s="516"/>
      <c r="D120" s="516"/>
      <c r="E120" s="516"/>
      <c r="F120" s="516"/>
      <c r="G120" s="40"/>
      <c r="H120" s="40"/>
      <c r="I120" s="41" t="str">
        <f t="shared" si="75"/>
        <v/>
      </c>
      <c r="J120" s="42" t="str">
        <f t="shared" si="76"/>
        <v/>
      </c>
      <c r="K120" s="445">
        <f>進捗管理票PSPT_管理項目名_1</f>
        <v>0</v>
      </c>
      <c r="L120" s="43"/>
      <c r="M120" s="44"/>
      <c r="N120" s="44"/>
      <c r="O120" s="44"/>
      <c r="P120" s="44"/>
      <c r="Q120" s="44"/>
      <c r="R120" s="44"/>
      <c r="S120" s="44"/>
      <c r="T120" s="44"/>
      <c r="U120" s="44"/>
      <c r="V120" s="44"/>
      <c r="W120" s="45"/>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c r="BD120" s="44"/>
      <c r="BE120" s="44"/>
      <c r="BF120" s="44"/>
      <c r="BG120" s="44"/>
      <c r="BH120" s="44"/>
      <c r="BI120" s="44"/>
      <c r="BJ120" s="44"/>
      <c r="BK120" s="44"/>
      <c r="BL120" s="44"/>
      <c r="BM120" s="44"/>
      <c r="BN120" s="44"/>
      <c r="BO120" s="44"/>
      <c r="BP120" s="44"/>
      <c r="BQ120" s="44"/>
      <c r="BR120" s="44"/>
      <c r="BS120" s="44"/>
      <c r="BT120" s="44"/>
      <c r="BU120" s="44"/>
      <c r="BV120" s="44"/>
      <c r="BW120" s="44"/>
      <c r="BX120" s="44"/>
      <c r="BY120" s="44"/>
      <c r="BZ120" s="44"/>
      <c r="CA120" s="44"/>
      <c r="CB120" s="44"/>
      <c r="CC120" s="44"/>
      <c r="CD120" s="44"/>
      <c r="CE120" s="44"/>
      <c r="CF120" s="44"/>
      <c r="CG120" s="44"/>
      <c r="CH120" s="44"/>
      <c r="CI120" s="44"/>
      <c r="CJ120" s="44"/>
      <c r="CK120" s="44"/>
      <c r="CL120" s="44"/>
      <c r="CM120" s="44"/>
      <c r="CN120" s="44"/>
      <c r="CO120" s="44"/>
      <c r="CP120" s="44"/>
      <c r="CQ120" s="44"/>
      <c r="CR120" s="44"/>
      <c r="CS120" s="44"/>
      <c r="CT120" s="44"/>
      <c r="CU120" s="44"/>
      <c r="CV120" s="44"/>
      <c r="CW120" s="44"/>
      <c r="CX120" s="44"/>
      <c r="CY120" s="44"/>
      <c r="CZ120" s="44"/>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c r="EX120" s="44"/>
      <c r="EY120" s="44"/>
      <c r="EZ120" s="44"/>
      <c r="FA120" s="44"/>
      <c r="FB120" s="44"/>
      <c r="FC120" s="44"/>
      <c r="FD120" s="44"/>
      <c r="FE120" s="44"/>
      <c r="FF120" s="44"/>
      <c r="FG120" s="44"/>
      <c r="FH120" s="44"/>
      <c r="FI120" s="44"/>
      <c r="FJ120" s="44"/>
      <c r="FK120" s="44"/>
      <c r="FL120" s="44"/>
      <c r="FM120" s="44"/>
      <c r="FN120" s="44"/>
      <c r="FO120" s="44"/>
      <c r="FP120" s="44"/>
      <c r="FQ120" s="44"/>
      <c r="FR120" s="44"/>
      <c r="FS120" s="44"/>
      <c r="FT120" s="44"/>
      <c r="FU120" s="44"/>
      <c r="FV120" s="44"/>
      <c r="FW120" s="44"/>
      <c r="FX120" s="44"/>
      <c r="FY120" s="44"/>
      <c r="FZ120" s="44"/>
      <c r="GA120" s="44"/>
      <c r="GB120" s="44"/>
      <c r="GC120" s="44"/>
      <c r="GD120" s="44"/>
      <c r="GE120" s="44"/>
      <c r="GF120" s="44"/>
      <c r="GG120" s="44"/>
      <c r="GH120" s="44"/>
      <c r="GI120" s="44"/>
      <c r="GJ120" s="44"/>
      <c r="GK120" s="44"/>
      <c r="GL120" s="44"/>
      <c r="GM120" s="44"/>
      <c r="GN120" s="44"/>
      <c r="GO120" s="44"/>
      <c r="GP120" s="44"/>
      <c r="GQ120" s="44"/>
      <c r="GR120" s="44"/>
      <c r="GS120" s="44"/>
      <c r="GT120" s="44"/>
      <c r="GU120" s="44"/>
      <c r="GV120" s="44"/>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6"/>
    </row>
    <row r="121" spans="1:226" x14ac:dyDescent="0.25">
      <c r="A121" s="32">
        <f t="shared" si="52"/>
        <v>117</v>
      </c>
      <c r="B121" s="517"/>
      <c r="C121" s="517"/>
      <c r="D121" s="517"/>
      <c r="E121" s="517"/>
      <c r="F121" s="517"/>
      <c r="G121" s="26"/>
      <c r="H121" s="26"/>
      <c r="I121" s="27" t="str">
        <f t="shared" si="75"/>
        <v/>
      </c>
      <c r="J121" s="33" t="str">
        <f t="shared" si="76"/>
        <v/>
      </c>
      <c r="K121" s="446">
        <f>進捗管理票PSPT_管理項目名_2</f>
        <v>0</v>
      </c>
      <c r="L121" s="29"/>
      <c r="M121" s="30"/>
      <c r="N121" s="30"/>
      <c r="O121" s="30"/>
      <c r="P121" s="30"/>
      <c r="Q121" s="30"/>
      <c r="R121" s="30"/>
      <c r="S121" s="30"/>
      <c r="T121" s="30"/>
      <c r="U121" s="30"/>
      <c r="V121" s="30"/>
      <c r="W121" s="47"/>
      <c r="X121" s="30"/>
      <c r="Y121" s="30"/>
      <c r="Z121" s="30"/>
      <c r="AA121" s="30"/>
      <c r="AB121" s="30"/>
      <c r="AC121" s="30"/>
      <c r="AD121" s="30"/>
      <c r="AE121" s="30"/>
      <c r="AF121" s="30"/>
      <c r="AG121" s="30"/>
      <c r="AH121" s="30"/>
      <c r="AI121" s="30"/>
      <c r="AJ121" s="30"/>
      <c r="AK121" s="30"/>
      <c r="AL121" s="30"/>
      <c r="AM121" s="30"/>
      <c r="AN121" s="30"/>
      <c r="AO121" s="30"/>
      <c r="AP121" s="30"/>
      <c r="AQ121" s="30"/>
      <c r="AR121" s="30"/>
      <c r="AS121" s="30"/>
      <c r="AT121" s="30"/>
      <c r="AU121" s="30"/>
      <c r="AV121" s="30"/>
      <c r="AW121" s="30"/>
      <c r="AX121" s="30"/>
      <c r="AY121" s="30"/>
      <c r="AZ121" s="30"/>
      <c r="BA121" s="30"/>
      <c r="BB121" s="30"/>
      <c r="BC121" s="30"/>
      <c r="BD121" s="30"/>
      <c r="BE121" s="30"/>
      <c r="BF121" s="30"/>
      <c r="BG121" s="30"/>
      <c r="BH121" s="30"/>
      <c r="BI121" s="30"/>
      <c r="BJ121" s="30"/>
      <c r="BK121" s="30"/>
      <c r="BL121" s="30"/>
      <c r="BM121" s="30"/>
      <c r="BN121" s="30"/>
      <c r="BO121" s="30"/>
      <c r="BP121" s="30"/>
      <c r="BQ121" s="30"/>
      <c r="BR121" s="30"/>
      <c r="BS121" s="30"/>
      <c r="BT121" s="30"/>
      <c r="BU121" s="30"/>
      <c r="BV121" s="30"/>
      <c r="BW121" s="30"/>
      <c r="BX121" s="30"/>
      <c r="BY121" s="30"/>
      <c r="BZ121" s="30"/>
      <c r="CA121" s="30"/>
      <c r="CB121" s="30"/>
      <c r="CC121" s="30"/>
      <c r="CD121" s="30"/>
      <c r="CE121" s="30"/>
      <c r="CF121" s="30"/>
      <c r="CG121" s="30"/>
      <c r="CH121" s="30"/>
      <c r="CI121" s="30"/>
      <c r="CJ121" s="30"/>
      <c r="CK121" s="30"/>
      <c r="CL121" s="30"/>
      <c r="CM121" s="30"/>
      <c r="CN121" s="30"/>
      <c r="CO121" s="30"/>
      <c r="CP121" s="30"/>
      <c r="CQ121" s="30"/>
      <c r="CR121" s="30"/>
      <c r="CS121" s="30"/>
      <c r="CT121" s="30"/>
      <c r="CU121" s="30"/>
      <c r="CV121" s="30"/>
      <c r="CW121" s="30"/>
      <c r="CX121" s="30"/>
      <c r="CY121" s="30"/>
      <c r="CZ121" s="30"/>
      <c r="DA121" s="30"/>
      <c r="DB121" s="30"/>
      <c r="DC121" s="30"/>
      <c r="DD121" s="30"/>
      <c r="DE121" s="30"/>
      <c r="DF121" s="30"/>
      <c r="DG121" s="30"/>
      <c r="DH121" s="30"/>
      <c r="DI121" s="30"/>
      <c r="DJ121" s="30"/>
      <c r="DK121" s="30"/>
      <c r="DL121" s="30"/>
      <c r="DM121" s="30"/>
      <c r="DN121" s="30"/>
      <c r="DO121" s="30"/>
      <c r="DP121" s="30"/>
      <c r="DQ121" s="30"/>
      <c r="DR121" s="30"/>
      <c r="DS121" s="30"/>
      <c r="DT121" s="30"/>
      <c r="DU121" s="30"/>
      <c r="DV121" s="30"/>
      <c r="DW121" s="30"/>
      <c r="DX121" s="30"/>
      <c r="DY121" s="30"/>
      <c r="DZ121" s="30"/>
      <c r="EA121" s="30"/>
      <c r="EB121" s="30"/>
      <c r="EC121" s="30"/>
      <c r="ED121" s="30"/>
      <c r="EE121" s="30"/>
      <c r="EF121" s="30"/>
      <c r="EG121" s="30"/>
      <c r="EH121" s="30"/>
      <c r="EI121" s="30"/>
      <c r="EJ121" s="30"/>
      <c r="EK121" s="30"/>
      <c r="EL121" s="30"/>
      <c r="EM121" s="30"/>
      <c r="EN121" s="30"/>
      <c r="EO121" s="30"/>
      <c r="EP121" s="30"/>
      <c r="EQ121" s="30"/>
      <c r="ER121" s="30"/>
      <c r="ES121" s="30"/>
      <c r="ET121" s="30"/>
      <c r="EU121" s="30"/>
      <c r="EV121" s="30"/>
      <c r="EW121" s="30"/>
      <c r="EX121" s="30"/>
      <c r="EY121" s="30"/>
      <c r="EZ121" s="30"/>
      <c r="FA121" s="30"/>
      <c r="FB121" s="30"/>
      <c r="FC121" s="30"/>
      <c r="FD121" s="30"/>
      <c r="FE121" s="30"/>
      <c r="FF121" s="30"/>
      <c r="FG121" s="30"/>
      <c r="FH121" s="30"/>
      <c r="FI121" s="30"/>
      <c r="FJ121" s="30"/>
      <c r="FK121" s="30"/>
      <c r="FL121" s="30"/>
      <c r="FM121" s="30"/>
      <c r="FN121" s="30"/>
      <c r="FO121" s="30"/>
      <c r="FP121" s="30"/>
      <c r="FQ121" s="30"/>
      <c r="FR121" s="30"/>
      <c r="FS121" s="30"/>
      <c r="FT121" s="30"/>
      <c r="FU121" s="30"/>
      <c r="FV121" s="30"/>
      <c r="FW121" s="30"/>
      <c r="FX121" s="30"/>
      <c r="FY121" s="30"/>
      <c r="FZ121" s="30"/>
      <c r="GA121" s="30"/>
      <c r="GB121" s="30"/>
      <c r="GC121" s="30"/>
      <c r="GD121" s="30"/>
      <c r="GE121" s="30"/>
      <c r="GF121" s="30"/>
      <c r="GG121" s="30"/>
      <c r="GH121" s="30"/>
      <c r="GI121" s="30"/>
      <c r="GJ121" s="30"/>
      <c r="GK121" s="30"/>
      <c r="GL121" s="30"/>
      <c r="GM121" s="30"/>
      <c r="GN121" s="30"/>
      <c r="GO121" s="30"/>
      <c r="GP121" s="30"/>
      <c r="GQ121" s="30"/>
      <c r="GR121" s="30"/>
      <c r="GS121" s="30"/>
      <c r="GT121" s="30"/>
      <c r="GU121" s="30"/>
      <c r="GV121" s="30"/>
      <c r="GW121" s="30"/>
      <c r="GX121" s="30"/>
      <c r="GY121" s="30"/>
      <c r="GZ121" s="30"/>
      <c r="HA121" s="30"/>
      <c r="HB121" s="30"/>
      <c r="HC121" s="30"/>
      <c r="HD121" s="30"/>
      <c r="HE121" s="30"/>
      <c r="HF121" s="30"/>
      <c r="HG121" s="30"/>
      <c r="HH121" s="30"/>
      <c r="HI121" s="30"/>
      <c r="HJ121" s="30"/>
      <c r="HK121" s="30"/>
      <c r="HL121" s="30"/>
      <c r="HM121" s="30"/>
      <c r="HN121" s="30"/>
      <c r="HO121" s="30"/>
      <c r="HP121" s="30"/>
      <c r="HQ121" s="30"/>
      <c r="HR121" s="31"/>
    </row>
    <row r="122" spans="1:226" x14ac:dyDescent="0.25">
      <c r="A122" s="32">
        <f t="shared" si="52"/>
        <v>118</v>
      </c>
      <c r="B122" s="517"/>
      <c r="C122" s="517"/>
      <c r="D122" s="517"/>
      <c r="E122" s="517"/>
      <c r="F122" s="517"/>
      <c r="G122" s="26"/>
      <c r="H122" s="26"/>
      <c r="I122" s="27" t="str">
        <f t="shared" si="75"/>
        <v/>
      </c>
      <c r="J122" s="33" t="str">
        <f t="shared" si="76"/>
        <v/>
      </c>
      <c r="K122" s="447" t="str">
        <f>進捗管理票PSPT_管理項目名_3</f>
        <v>①ＣＶ</v>
      </c>
      <c r="L122" s="29"/>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c r="AN122" s="30"/>
      <c r="AO122" s="30"/>
      <c r="AP122" s="30"/>
      <c r="AQ122" s="30"/>
      <c r="AR122" s="30"/>
      <c r="AS122" s="30"/>
      <c r="AT122" s="30"/>
      <c r="AU122" s="30"/>
      <c r="AV122" s="30"/>
      <c r="AW122" s="30"/>
      <c r="AX122" s="30"/>
      <c r="AY122" s="30"/>
      <c r="AZ122" s="30"/>
      <c r="BA122" s="30"/>
      <c r="BB122" s="30"/>
      <c r="BC122" s="30"/>
      <c r="BD122" s="30"/>
      <c r="BE122" s="30"/>
      <c r="BF122" s="30"/>
      <c r="BG122" s="30"/>
      <c r="BH122" s="30"/>
      <c r="BI122" s="30"/>
      <c r="BJ122" s="30"/>
      <c r="BK122" s="30"/>
      <c r="BL122" s="30"/>
      <c r="BM122" s="30"/>
      <c r="BN122" s="30"/>
      <c r="BO122" s="30"/>
      <c r="BP122" s="30"/>
      <c r="BQ122" s="30"/>
      <c r="BR122" s="30"/>
      <c r="BS122" s="30"/>
      <c r="BT122" s="30"/>
      <c r="BU122" s="30"/>
      <c r="BV122" s="30"/>
      <c r="BW122" s="30"/>
      <c r="BX122" s="30"/>
      <c r="BY122" s="30"/>
      <c r="BZ122" s="30"/>
      <c r="CA122" s="30"/>
      <c r="CB122" s="30"/>
      <c r="CC122" s="30"/>
      <c r="CD122" s="30"/>
      <c r="CE122" s="30"/>
      <c r="CF122" s="30"/>
      <c r="CG122" s="30"/>
      <c r="CH122" s="30"/>
      <c r="CI122" s="30"/>
      <c r="CJ122" s="30"/>
      <c r="CK122" s="30"/>
      <c r="CL122" s="30"/>
      <c r="CM122" s="30"/>
      <c r="CN122" s="30"/>
      <c r="CO122" s="30"/>
      <c r="CP122" s="30"/>
      <c r="CQ122" s="30"/>
      <c r="CR122" s="30"/>
      <c r="CS122" s="30"/>
      <c r="CT122" s="30"/>
      <c r="CU122" s="30"/>
      <c r="CV122" s="30"/>
      <c r="CW122" s="30"/>
      <c r="CX122" s="30"/>
      <c r="CY122" s="30"/>
      <c r="CZ122" s="30"/>
      <c r="DA122" s="30"/>
      <c r="DB122" s="30"/>
      <c r="DC122" s="30"/>
      <c r="DD122" s="30"/>
      <c r="DE122" s="30"/>
      <c r="DF122" s="30"/>
      <c r="DG122" s="30"/>
      <c r="DH122" s="30"/>
      <c r="DI122" s="30"/>
      <c r="DJ122" s="30"/>
      <c r="DK122" s="30"/>
      <c r="DL122" s="30"/>
      <c r="DM122" s="30"/>
      <c r="DN122" s="30"/>
      <c r="DO122" s="30"/>
      <c r="DP122" s="30"/>
      <c r="DQ122" s="30"/>
      <c r="DR122" s="30"/>
      <c r="DS122" s="30"/>
      <c r="DT122" s="30"/>
      <c r="DU122" s="30"/>
      <c r="DV122" s="30"/>
      <c r="DW122" s="30"/>
      <c r="DX122" s="30"/>
      <c r="DY122" s="30"/>
      <c r="DZ122" s="30"/>
      <c r="EA122" s="30"/>
      <c r="EB122" s="30"/>
      <c r="EC122" s="30"/>
      <c r="ED122" s="30"/>
      <c r="EE122" s="30"/>
      <c r="EF122" s="30"/>
      <c r="EG122" s="30"/>
      <c r="EH122" s="30"/>
      <c r="EI122" s="30"/>
      <c r="EJ122" s="30"/>
      <c r="EK122" s="30"/>
      <c r="EL122" s="30"/>
      <c r="EM122" s="30"/>
      <c r="EN122" s="30"/>
      <c r="EO122" s="30"/>
      <c r="EP122" s="30"/>
      <c r="EQ122" s="30"/>
      <c r="ER122" s="30"/>
      <c r="ES122" s="30"/>
      <c r="ET122" s="30"/>
      <c r="EU122" s="30"/>
      <c r="EV122" s="30"/>
      <c r="EW122" s="30"/>
      <c r="EX122" s="30"/>
      <c r="EY122" s="30"/>
      <c r="EZ122" s="30"/>
      <c r="FA122" s="30"/>
      <c r="FB122" s="30"/>
      <c r="FC122" s="30"/>
      <c r="FD122" s="30"/>
      <c r="FE122" s="30"/>
      <c r="FF122" s="30"/>
      <c r="FG122" s="30"/>
      <c r="FH122" s="30"/>
      <c r="FI122" s="30"/>
      <c r="FJ122" s="30"/>
      <c r="FK122" s="30"/>
      <c r="FL122" s="30"/>
      <c r="FM122" s="30"/>
      <c r="FN122" s="30"/>
      <c r="FO122" s="30"/>
      <c r="FP122" s="30"/>
      <c r="FQ122" s="30"/>
      <c r="FR122" s="30"/>
      <c r="FS122" s="30"/>
      <c r="FT122" s="30"/>
      <c r="FU122" s="30"/>
      <c r="FV122" s="30"/>
      <c r="FW122" s="30"/>
      <c r="FX122" s="30"/>
      <c r="FY122" s="30"/>
      <c r="FZ122" s="30"/>
      <c r="GA122" s="30"/>
      <c r="GB122" s="30"/>
      <c r="GC122" s="30"/>
      <c r="GD122" s="30"/>
      <c r="GE122" s="30"/>
      <c r="GF122" s="30"/>
      <c r="GG122" s="30"/>
      <c r="GH122" s="30"/>
      <c r="GI122" s="30"/>
      <c r="GJ122" s="30"/>
      <c r="GK122" s="30"/>
      <c r="GL122" s="30"/>
      <c r="GM122" s="30"/>
      <c r="GN122" s="30"/>
      <c r="GO122" s="30"/>
      <c r="GP122" s="30"/>
      <c r="GQ122" s="30"/>
      <c r="GR122" s="30"/>
      <c r="GS122" s="30"/>
      <c r="GT122" s="30"/>
      <c r="GU122" s="30"/>
      <c r="GV122" s="30"/>
      <c r="GW122" s="30"/>
      <c r="GX122" s="30"/>
      <c r="GY122" s="30"/>
      <c r="GZ122" s="30"/>
      <c r="HA122" s="30"/>
      <c r="HB122" s="30"/>
      <c r="HC122" s="30"/>
      <c r="HD122" s="30"/>
      <c r="HE122" s="30"/>
      <c r="HF122" s="30"/>
      <c r="HG122" s="30"/>
      <c r="HH122" s="30"/>
      <c r="HI122" s="30"/>
      <c r="HJ122" s="30"/>
      <c r="HK122" s="30"/>
      <c r="HL122" s="30"/>
      <c r="HM122" s="30"/>
      <c r="HN122" s="30"/>
      <c r="HO122" s="30"/>
      <c r="HP122" s="30"/>
      <c r="HQ122" s="30"/>
      <c r="HR122" s="31"/>
    </row>
    <row r="123" spans="1:226" x14ac:dyDescent="0.25">
      <c r="A123" s="34">
        <f t="shared" si="52"/>
        <v>119</v>
      </c>
      <c r="B123" s="517"/>
      <c r="C123" s="517"/>
      <c r="D123" s="517"/>
      <c r="E123" s="517"/>
      <c r="F123" s="517"/>
      <c r="G123" s="35"/>
      <c r="H123" s="35"/>
      <c r="I123" s="36" t="str">
        <f t="shared" si="75"/>
        <v/>
      </c>
      <c r="J123" s="28" t="str">
        <f t="shared" si="76"/>
        <v/>
      </c>
      <c r="K123" s="448" t="str">
        <f>進捗管理票PSPT_管理項目名_4</f>
        <v>②ＣＶＴ</v>
      </c>
      <c r="L123" s="37"/>
      <c r="M123" s="38"/>
      <c r="N123" s="38"/>
      <c r="O123" s="38"/>
      <c r="P123" s="38"/>
      <c r="Q123" s="38"/>
      <c r="R123" s="38"/>
      <c r="S123" s="38"/>
      <c r="T123" s="38"/>
      <c r="U123" s="38"/>
      <c r="V123" s="38"/>
      <c r="W123" s="38"/>
      <c r="X123" s="38"/>
      <c r="Y123" s="38"/>
      <c r="Z123" s="38"/>
      <c r="AA123" s="38"/>
      <c r="AB123" s="38"/>
      <c r="AC123" s="38"/>
      <c r="AD123" s="38"/>
      <c r="AE123" s="38"/>
      <c r="AF123" s="38"/>
      <c r="AG123" s="38"/>
      <c r="AH123" s="38"/>
      <c r="AI123" s="38"/>
      <c r="AJ123" s="38"/>
      <c r="AK123" s="38"/>
      <c r="AL123" s="38"/>
      <c r="AM123" s="38"/>
      <c r="AN123" s="38"/>
      <c r="AO123" s="38"/>
      <c r="AP123" s="38"/>
      <c r="AQ123" s="38"/>
      <c r="AR123" s="38"/>
      <c r="AS123" s="38"/>
      <c r="AT123" s="38"/>
      <c r="AU123" s="38"/>
      <c r="AV123" s="38"/>
      <c r="AW123" s="38"/>
      <c r="AX123" s="38"/>
      <c r="AY123" s="38"/>
      <c r="AZ123" s="38"/>
      <c r="BA123" s="38"/>
      <c r="BB123" s="38"/>
      <c r="BC123" s="38"/>
      <c r="BD123" s="38"/>
      <c r="BE123" s="38"/>
      <c r="BF123" s="38"/>
      <c r="BG123" s="38"/>
      <c r="BH123" s="38"/>
      <c r="BI123" s="38"/>
      <c r="BJ123" s="38"/>
      <c r="BK123" s="38"/>
      <c r="BL123" s="38"/>
      <c r="BM123" s="38"/>
      <c r="BN123" s="38"/>
      <c r="BO123" s="38"/>
      <c r="BP123" s="38"/>
      <c r="BQ123" s="38"/>
      <c r="BR123" s="38"/>
      <c r="BS123" s="38"/>
      <c r="BT123" s="38"/>
      <c r="BU123" s="38"/>
      <c r="BV123" s="38"/>
      <c r="BW123" s="38"/>
      <c r="BX123" s="38"/>
      <c r="BY123" s="38"/>
      <c r="BZ123" s="38"/>
      <c r="CA123" s="38"/>
      <c r="CB123" s="38"/>
      <c r="CC123" s="38"/>
      <c r="CD123" s="38"/>
      <c r="CE123" s="38"/>
      <c r="CF123" s="38"/>
      <c r="CG123" s="38"/>
      <c r="CH123" s="38"/>
      <c r="CI123" s="38"/>
      <c r="CJ123" s="38"/>
      <c r="CK123" s="38"/>
      <c r="CL123" s="38"/>
      <c r="CM123" s="38"/>
      <c r="CN123" s="38"/>
      <c r="CO123" s="38"/>
      <c r="CP123" s="38"/>
      <c r="CQ123" s="38"/>
      <c r="CR123" s="38"/>
      <c r="CS123" s="38"/>
      <c r="CT123" s="38"/>
      <c r="CU123" s="38"/>
      <c r="CV123" s="38"/>
      <c r="CW123" s="38"/>
      <c r="CX123" s="38"/>
      <c r="CY123" s="38"/>
      <c r="CZ123" s="38"/>
      <c r="DA123" s="38"/>
      <c r="DB123" s="38"/>
      <c r="DC123" s="38"/>
      <c r="DD123" s="38"/>
      <c r="DE123" s="38"/>
      <c r="DF123" s="38"/>
      <c r="DG123" s="38"/>
      <c r="DH123" s="38"/>
      <c r="DI123" s="38"/>
      <c r="DJ123" s="38"/>
      <c r="DK123" s="38"/>
      <c r="DL123" s="38"/>
      <c r="DM123" s="38"/>
      <c r="DN123" s="38"/>
      <c r="DO123" s="38"/>
      <c r="DP123" s="38"/>
      <c r="DQ123" s="38"/>
      <c r="DR123" s="38"/>
      <c r="DS123" s="38"/>
      <c r="DT123" s="38"/>
      <c r="DU123" s="38"/>
      <c r="DV123" s="38"/>
      <c r="DW123" s="38"/>
      <c r="DX123" s="38"/>
      <c r="DY123" s="38"/>
      <c r="DZ123" s="38"/>
      <c r="EA123" s="38"/>
      <c r="EB123" s="38"/>
      <c r="EC123" s="38"/>
      <c r="ED123" s="38"/>
      <c r="EE123" s="38"/>
      <c r="EF123" s="38"/>
      <c r="EG123" s="38"/>
      <c r="EH123" s="38"/>
      <c r="EI123" s="38"/>
      <c r="EJ123" s="38"/>
      <c r="EK123" s="38"/>
      <c r="EL123" s="38"/>
      <c r="EM123" s="38"/>
      <c r="EN123" s="38"/>
      <c r="EO123" s="38"/>
      <c r="EP123" s="38"/>
      <c r="EQ123" s="38"/>
      <c r="ER123" s="38"/>
      <c r="ES123" s="38"/>
      <c r="ET123" s="38"/>
      <c r="EU123" s="38"/>
      <c r="EV123" s="38"/>
      <c r="EW123" s="38"/>
      <c r="EX123" s="38"/>
      <c r="EY123" s="38"/>
      <c r="EZ123" s="38"/>
      <c r="FA123" s="38"/>
      <c r="FB123" s="38"/>
      <c r="FC123" s="38"/>
      <c r="FD123" s="38"/>
      <c r="FE123" s="38"/>
      <c r="FF123" s="38"/>
      <c r="FG123" s="38"/>
      <c r="FH123" s="38"/>
      <c r="FI123" s="38"/>
      <c r="FJ123" s="38"/>
      <c r="FK123" s="38"/>
      <c r="FL123" s="38"/>
      <c r="FM123" s="38"/>
      <c r="FN123" s="38"/>
      <c r="FO123" s="38"/>
      <c r="FP123" s="38"/>
      <c r="FQ123" s="38"/>
      <c r="FR123" s="38"/>
      <c r="FS123" s="38"/>
      <c r="FT123" s="38"/>
      <c r="FU123" s="38"/>
      <c r="FV123" s="38"/>
      <c r="FW123" s="38"/>
      <c r="FX123" s="38"/>
      <c r="FY123" s="38"/>
      <c r="FZ123" s="38"/>
      <c r="GA123" s="38"/>
      <c r="GB123" s="38"/>
      <c r="GC123" s="38"/>
      <c r="GD123" s="38"/>
      <c r="GE123" s="38"/>
      <c r="GF123" s="38"/>
      <c r="GG123" s="38"/>
      <c r="GH123" s="38"/>
      <c r="GI123" s="38"/>
      <c r="GJ123" s="38"/>
      <c r="GK123" s="38"/>
      <c r="GL123" s="38"/>
      <c r="GM123" s="38"/>
      <c r="GN123" s="38"/>
      <c r="GO123" s="38"/>
      <c r="GP123" s="38"/>
      <c r="GQ123" s="38"/>
      <c r="GR123" s="38"/>
      <c r="GS123" s="38"/>
      <c r="GT123" s="38"/>
      <c r="GU123" s="38"/>
      <c r="GV123" s="38"/>
      <c r="GW123" s="38"/>
      <c r="GX123" s="38"/>
      <c r="GY123" s="38"/>
      <c r="GZ123" s="38"/>
      <c r="HA123" s="38"/>
      <c r="HB123" s="38"/>
      <c r="HC123" s="38"/>
      <c r="HD123" s="38"/>
      <c r="HE123" s="38"/>
      <c r="HF123" s="38"/>
      <c r="HG123" s="38"/>
      <c r="HH123" s="38"/>
      <c r="HI123" s="38"/>
      <c r="HJ123" s="38"/>
      <c r="HK123" s="38"/>
      <c r="HL123" s="38"/>
      <c r="HM123" s="38"/>
      <c r="HN123" s="38"/>
      <c r="HO123" s="38"/>
      <c r="HP123" s="38"/>
      <c r="HQ123" s="38"/>
      <c r="HR123" s="39"/>
    </row>
    <row r="124" spans="1:226" s="315" customFormat="1" x14ac:dyDescent="0.25">
      <c r="A124" s="34">
        <f t="shared" si="52"/>
        <v>120</v>
      </c>
      <c r="B124" s="517"/>
      <c r="C124" s="517"/>
      <c r="D124" s="517"/>
      <c r="E124" s="517"/>
      <c r="F124" s="517"/>
      <c r="G124" s="35"/>
      <c r="H124" s="391"/>
      <c r="I124" s="36" t="str">
        <f>IF(J124&lt;&gt;"",(J124-COUNTIF(L124:HR124,"□")+1),"")</f>
        <v/>
      </c>
      <c r="J124" s="28" t="str">
        <f>IF(ISERROR(LOOKUP("□",L124:HR124,L$3:HR$3))=FALSE,LOOKUP("□",L124:HR124,L$3:HR$3),"")</f>
        <v/>
      </c>
      <c r="K124" s="448" t="str">
        <f>進捗管理票PSPT_管理項目名_5</f>
        <v>③受入</v>
      </c>
      <c r="L124" s="37"/>
      <c r="M124" s="38"/>
      <c r="N124" s="38"/>
      <c r="O124" s="38"/>
      <c r="P124" s="38"/>
      <c r="Q124" s="38"/>
      <c r="R124" s="38"/>
      <c r="S124" s="38"/>
      <c r="T124" s="38"/>
      <c r="U124" s="38"/>
      <c r="V124" s="38"/>
      <c r="W124" s="38"/>
      <c r="X124" s="30"/>
      <c r="Y124" s="38"/>
      <c r="Z124" s="38"/>
      <c r="AA124" s="38"/>
      <c r="AB124" s="38"/>
      <c r="AC124" s="38"/>
      <c r="AD124" s="38"/>
      <c r="AE124" s="38"/>
      <c r="AF124" s="38"/>
      <c r="AG124" s="38"/>
      <c r="AH124" s="38"/>
      <c r="AI124" s="38"/>
      <c r="AJ124" s="38"/>
      <c r="AK124" s="38"/>
      <c r="AL124" s="38"/>
      <c r="AM124" s="38"/>
      <c r="AN124" s="38"/>
      <c r="AO124" s="38"/>
      <c r="AP124" s="38"/>
      <c r="AQ124" s="38"/>
      <c r="AR124" s="38"/>
      <c r="AS124" s="38"/>
      <c r="AT124" s="38"/>
      <c r="AU124" s="38"/>
      <c r="AV124" s="38"/>
      <c r="AW124" s="38"/>
      <c r="AX124" s="38"/>
      <c r="AY124" s="38"/>
      <c r="AZ124" s="38"/>
      <c r="BA124" s="38"/>
      <c r="BB124" s="38"/>
      <c r="BC124" s="38"/>
      <c r="BD124" s="38"/>
      <c r="BE124" s="38"/>
      <c r="BF124" s="38"/>
      <c r="BG124" s="38"/>
      <c r="BH124" s="38"/>
      <c r="BI124" s="38"/>
      <c r="BJ124" s="38"/>
      <c r="BK124" s="38"/>
      <c r="BL124" s="38"/>
      <c r="BM124" s="38"/>
      <c r="BN124" s="38"/>
      <c r="BO124" s="38"/>
      <c r="BP124" s="38"/>
      <c r="BQ124" s="38"/>
      <c r="BR124" s="38"/>
      <c r="BS124" s="38"/>
      <c r="BT124" s="38"/>
      <c r="BU124" s="38"/>
      <c r="BV124" s="38"/>
      <c r="BW124" s="38"/>
      <c r="BX124" s="38"/>
      <c r="BY124" s="38"/>
      <c r="BZ124" s="38"/>
      <c r="CA124" s="38"/>
      <c r="CB124" s="38"/>
      <c r="CC124" s="38"/>
      <c r="CD124" s="38"/>
      <c r="CE124" s="38"/>
      <c r="CF124" s="38"/>
      <c r="CG124" s="38"/>
      <c r="CH124" s="38"/>
      <c r="CI124" s="38"/>
      <c r="CJ124" s="38"/>
      <c r="CK124" s="38"/>
      <c r="CL124" s="38"/>
      <c r="CM124" s="38"/>
      <c r="CN124" s="38"/>
      <c r="CO124" s="38"/>
      <c r="CP124" s="38"/>
      <c r="CQ124" s="38"/>
      <c r="CR124" s="38"/>
      <c r="CS124" s="38"/>
      <c r="CT124" s="38"/>
      <c r="CU124" s="38"/>
      <c r="CV124" s="38"/>
      <c r="CW124" s="38"/>
      <c r="CX124" s="38"/>
      <c r="CY124" s="38"/>
      <c r="CZ124" s="38"/>
      <c r="DA124" s="38"/>
      <c r="DB124" s="38"/>
      <c r="DC124" s="38"/>
      <c r="DD124" s="38"/>
      <c r="DE124" s="38"/>
      <c r="DF124" s="38"/>
      <c r="DG124" s="38"/>
      <c r="DH124" s="38"/>
      <c r="DI124" s="38"/>
      <c r="DJ124" s="38"/>
      <c r="DK124" s="38"/>
      <c r="DL124" s="38"/>
      <c r="DM124" s="38"/>
      <c r="DN124" s="38"/>
      <c r="DO124" s="38"/>
      <c r="DP124" s="38"/>
      <c r="DQ124" s="38"/>
      <c r="DR124" s="38"/>
      <c r="DS124" s="38"/>
      <c r="DT124" s="38"/>
      <c r="DU124" s="38"/>
      <c r="DV124" s="38"/>
      <c r="DW124" s="38"/>
      <c r="DX124" s="38"/>
      <c r="DY124" s="38"/>
      <c r="DZ124" s="38"/>
      <c r="EA124" s="38"/>
      <c r="EB124" s="38"/>
      <c r="EC124" s="38"/>
      <c r="ED124" s="38"/>
      <c r="EE124" s="38"/>
      <c r="EF124" s="38"/>
      <c r="EG124" s="38"/>
      <c r="EH124" s="38"/>
      <c r="EI124" s="38"/>
      <c r="EJ124" s="38"/>
      <c r="EK124" s="38"/>
      <c r="EL124" s="38"/>
      <c r="EM124" s="38"/>
      <c r="EN124" s="38"/>
      <c r="EO124" s="38"/>
      <c r="EP124" s="38"/>
      <c r="EQ124" s="38"/>
      <c r="ER124" s="38"/>
      <c r="ES124" s="38"/>
      <c r="ET124" s="38"/>
      <c r="EU124" s="38"/>
      <c r="EV124" s="38"/>
      <c r="EW124" s="38"/>
      <c r="EX124" s="38"/>
      <c r="EY124" s="38"/>
      <c r="EZ124" s="38"/>
      <c r="FA124" s="38"/>
      <c r="FB124" s="38"/>
      <c r="FC124" s="38"/>
      <c r="FD124" s="38"/>
      <c r="FE124" s="38"/>
      <c r="FF124" s="38"/>
      <c r="FG124" s="38"/>
      <c r="FH124" s="38"/>
      <c r="FI124" s="38"/>
      <c r="FJ124" s="38"/>
      <c r="FK124" s="38"/>
      <c r="FL124" s="38"/>
      <c r="FM124" s="38"/>
      <c r="FN124" s="38"/>
      <c r="FO124" s="38"/>
      <c r="FP124" s="38"/>
      <c r="FQ124" s="38"/>
      <c r="FR124" s="38"/>
      <c r="FS124" s="38"/>
      <c r="FT124" s="38"/>
      <c r="FU124" s="38"/>
      <c r="FV124" s="38"/>
      <c r="FW124" s="38"/>
      <c r="FX124" s="38"/>
      <c r="FY124" s="38"/>
      <c r="FZ124" s="38"/>
      <c r="GA124" s="38"/>
      <c r="GB124" s="38"/>
      <c r="GC124" s="38"/>
      <c r="GD124" s="38"/>
      <c r="GE124" s="38"/>
      <c r="GF124" s="38"/>
      <c r="GG124" s="38"/>
      <c r="GH124" s="38"/>
      <c r="GI124" s="38"/>
      <c r="GJ124" s="38"/>
      <c r="GK124" s="38"/>
      <c r="GL124" s="38"/>
      <c r="GM124" s="38"/>
      <c r="GN124" s="38"/>
      <c r="GO124" s="38"/>
      <c r="GP124" s="38"/>
      <c r="GQ124" s="38"/>
      <c r="GR124" s="38"/>
      <c r="GS124" s="38"/>
      <c r="GT124" s="38"/>
      <c r="GU124" s="38"/>
      <c r="GV124" s="38"/>
      <c r="GW124" s="38"/>
      <c r="GX124" s="38"/>
      <c r="GY124" s="38"/>
      <c r="GZ124" s="38"/>
      <c r="HA124" s="38"/>
      <c r="HB124" s="38"/>
      <c r="HC124" s="38"/>
      <c r="HD124" s="38"/>
      <c r="HE124" s="38"/>
      <c r="HF124" s="38"/>
      <c r="HG124" s="38"/>
      <c r="HH124" s="38"/>
      <c r="HI124" s="38"/>
      <c r="HJ124" s="38"/>
      <c r="HK124" s="38"/>
      <c r="HL124" s="38"/>
      <c r="HM124" s="38"/>
      <c r="HN124" s="38"/>
      <c r="HO124" s="38"/>
      <c r="HP124" s="38"/>
      <c r="HQ124" s="38"/>
      <c r="HR124" s="39"/>
    </row>
    <row r="125" spans="1:226" x14ac:dyDescent="0.25">
      <c r="A125" s="25">
        <f t="shared" si="52"/>
        <v>121</v>
      </c>
      <c r="B125" s="516"/>
      <c r="C125" s="516"/>
      <c r="D125" s="516"/>
      <c r="E125" s="516"/>
      <c r="F125" s="516"/>
      <c r="G125" s="40"/>
      <c r="H125" s="40"/>
      <c r="I125" s="41" t="str">
        <f t="shared" ref="I125:I133" si="77">IF(J125&lt;&gt;"",(J125-COUNTIF(L125:HR125,"□")+1),"")</f>
        <v/>
      </c>
      <c r="J125" s="42" t="str">
        <f t="shared" ref="J125:J133" si="78">IF(ISERROR(LOOKUP("□",L125:HR125,L$3:HR$3))=FALSE,LOOKUP("□",L125:HR125,L$3:HR$3),"")</f>
        <v/>
      </c>
      <c r="K125" s="445">
        <f>進捗管理票PSPT_管理項目名_1</f>
        <v>0</v>
      </c>
      <c r="L125" s="43"/>
      <c r="M125" s="44"/>
      <c r="N125" s="44"/>
      <c r="O125" s="44"/>
      <c r="P125" s="44"/>
      <c r="Q125" s="44"/>
      <c r="R125" s="44"/>
      <c r="S125" s="44"/>
      <c r="T125" s="44"/>
      <c r="U125" s="44"/>
      <c r="V125" s="44"/>
      <c r="W125" s="44"/>
      <c r="X125" s="44"/>
      <c r="Y125" s="45"/>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c r="CI125" s="44"/>
      <c r="CJ125" s="44"/>
      <c r="CK125" s="44"/>
      <c r="CL125" s="44"/>
      <c r="CM125" s="44"/>
      <c r="CN125" s="44"/>
      <c r="CO125" s="44"/>
      <c r="CP125" s="44"/>
      <c r="CQ125" s="44"/>
      <c r="CR125" s="44"/>
      <c r="CS125" s="44"/>
      <c r="CT125" s="44"/>
      <c r="CU125" s="44"/>
      <c r="CV125" s="44"/>
      <c r="CW125" s="44"/>
      <c r="CX125" s="44"/>
      <c r="CY125" s="44"/>
      <c r="CZ125" s="44"/>
      <c r="DA125" s="44"/>
      <c r="DB125" s="44"/>
      <c r="DC125" s="44"/>
      <c r="DD125" s="44"/>
      <c r="DE125" s="44"/>
      <c r="DF125" s="44"/>
      <c r="DG125" s="44"/>
      <c r="DH125" s="44"/>
      <c r="DI125" s="44"/>
      <c r="DJ125" s="44"/>
      <c r="DK125" s="44"/>
      <c r="DL125" s="44"/>
      <c r="DM125" s="44"/>
      <c r="DN125" s="44"/>
      <c r="DO125" s="44"/>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c r="EX125" s="44"/>
      <c r="EY125" s="44"/>
      <c r="EZ125" s="44"/>
      <c r="FA125" s="44"/>
      <c r="FB125" s="44"/>
      <c r="FC125" s="44"/>
      <c r="FD125" s="44"/>
      <c r="FE125" s="44"/>
      <c r="FF125" s="44"/>
      <c r="FG125" s="44"/>
      <c r="FH125" s="44"/>
      <c r="FI125" s="44"/>
      <c r="FJ125" s="44"/>
      <c r="FK125" s="44"/>
      <c r="FL125" s="44"/>
      <c r="FM125" s="44"/>
      <c r="FN125" s="44"/>
      <c r="FO125" s="44"/>
      <c r="FP125" s="44"/>
      <c r="FQ125" s="44"/>
      <c r="FR125" s="44"/>
      <c r="FS125" s="44"/>
      <c r="FT125" s="44"/>
      <c r="FU125" s="44"/>
      <c r="FV125" s="44"/>
      <c r="FW125" s="44"/>
      <c r="FX125" s="44"/>
      <c r="FY125" s="44"/>
      <c r="FZ125" s="44"/>
      <c r="GA125" s="44"/>
      <c r="GB125" s="44"/>
      <c r="GC125" s="44"/>
      <c r="GD125" s="44"/>
      <c r="GE125" s="44"/>
      <c r="GF125" s="44"/>
      <c r="GG125" s="44"/>
      <c r="GH125" s="44"/>
      <c r="GI125" s="44"/>
      <c r="GJ125" s="44"/>
      <c r="GK125" s="44"/>
      <c r="GL125" s="44"/>
      <c r="GM125" s="44"/>
      <c r="GN125" s="44"/>
      <c r="GO125" s="44"/>
      <c r="GP125" s="44"/>
      <c r="GQ125" s="44"/>
      <c r="GR125" s="44"/>
      <c r="GS125" s="44"/>
      <c r="GT125" s="44"/>
      <c r="GU125" s="44"/>
      <c r="GV125" s="44"/>
      <c r="GW125" s="44"/>
      <c r="GX125" s="44"/>
      <c r="GY125" s="44"/>
      <c r="GZ125" s="44"/>
      <c r="HA125" s="44"/>
      <c r="HB125" s="44"/>
      <c r="HC125" s="44"/>
      <c r="HD125" s="44"/>
      <c r="HE125" s="44"/>
      <c r="HF125" s="44"/>
      <c r="HG125" s="44"/>
      <c r="HH125" s="44"/>
      <c r="HI125" s="44"/>
      <c r="HJ125" s="44"/>
      <c r="HK125" s="44"/>
      <c r="HL125" s="44"/>
      <c r="HM125" s="44"/>
      <c r="HN125" s="44"/>
      <c r="HO125" s="44"/>
      <c r="HP125" s="44"/>
      <c r="HQ125" s="44"/>
      <c r="HR125" s="46"/>
    </row>
    <row r="126" spans="1:226" x14ac:dyDescent="0.25">
      <c r="A126" s="32">
        <f t="shared" si="52"/>
        <v>122</v>
      </c>
      <c r="B126" s="517"/>
      <c r="C126" s="517"/>
      <c r="D126" s="517"/>
      <c r="E126" s="517"/>
      <c r="F126" s="517"/>
      <c r="G126" s="26"/>
      <c r="H126" s="26"/>
      <c r="I126" s="27" t="str">
        <f t="shared" si="77"/>
        <v/>
      </c>
      <c r="J126" s="33" t="str">
        <f t="shared" si="78"/>
        <v/>
      </c>
      <c r="K126" s="446">
        <f>進捗管理票PSPT_管理項目名_2</f>
        <v>0</v>
      </c>
      <c r="L126" s="29"/>
      <c r="M126" s="30"/>
      <c r="N126" s="30"/>
      <c r="O126" s="30"/>
      <c r="P126" s="30"/>
      <c r="Q126" s="30"/>
      <c r="R126" s="30"/>
      <c r="S126" s="30"/>
      <c r="T126" s="30"/>
      <c r="U126" s="30"/>
      <c r="V126" s="30"/>
      <c r="W126" s="30"/>
      <c r="X126" s="30"/>
      <c r="Y126" s="30"/>
      <c r="Z126" s="30"/>
      <c r="AA126" s="30"/>
      <c r="AB126" s="30"/>
      <c r="AC126" s="30"/>
      <c r="AD126" s="30"/>
      <c r="AE126" s="30"/>
      <c r="AF126" s="30"/>
      <c r="AG126" s="30"/>
      <c r="AH126" s="30"/>
      <c r="AI126" s="30"/>
      <c r="AJ126" s="30"/>
      <c r="AK126" s="30"/>
      <c r="AL126" s="30"/>
      <c r="AM126" s="30"/>
      <c r="AN126" s="30"/>
      <c r="AO126" s="30"/>
      <c r="AP126" s="30"/>
      <c r="AQ126" s="30"/>
      <c r="AR126" s="30"/>
      <c r="AS126" s="30"/>
      <c r="AT126" s="30"/>
      <c r="AU126" s="30"/>
      <c r="AV126" s="30"/>
      <c r="AW126" s="30"/>
      <c r="AX126" s="30"/>
      <c r="AY126" s="30"/>
      <c r="AZ126" s="30"/>
      <c r="BA126" s="30"/>
      <c r="BB126" s="30"/>
      <c r="BC126" s="30"/>
      <c r="BD126" s="30"/>
      <c r="BE126" s="30"/>
      <c r="BF126" s="30"/>
      <c r="BG126" s="30"/>
      <c r="BH126" s="30"/>
      <c r="BI126" s="30"/>
      <c r="BJ126" s="30"/>
      <c r="BK126" s="30"/>
      <c r="BL126" s="30"/>
      <c r="BM126" s="30"/>
      <c r="BN126" s="30"/>
      <c r="BO126" s="30"/>
      <c r="BP126" s="30"/>
      <c r="BQ126" s="30"/>
      <c r="BR126" s="30"/>
      <c r="BS126" s="30"/>
      <c r="BT126" s="30"/>
      <c r="BU126" s="30"/>
      <c r="BV126" s="30"/>
      <c r="BW126" s="30"/>
      <c r="BX126" s="30"/>
      <c r="BY126" s="30"/>
      <c r="BZ126" s="30"/>
      <c r="CA126" s="30"/>
      <c r="CB126" s="30"/>
      <c r="CC126" s="30"/>
      <c r="CD126" s="30"/>
      <c r="CE126" s="30"/>
      <c r="CF126" s="30"/>
      <c r="CG126" s="30"/>
      <c r="CH126" s="30"/>
      <c r="CI126" s="30"/>
      <c r="CJ126" s="30"/>
      <c r="CK126" s="30"/>
      <c r="CL126" s="30"/>
      <c r="CM126" s="30"/>
      <c r="CN126" s="30"/>
      <c r="CO126" s="30"/>
      <c r="CP126" s="30"/>
      <c r="CQ126" s="30"/>
      <c r="CR126" s="30"/>
      <c r="CS126" s="30"/>
      <c r="CT126" s="30"/>
      <c r="CU126" s="30"/>
      <c r="CV126" s="30"/>
      <c r="CW126" s="30"/>
      <c r="CX126" s="30"/>
      <c r="CY126" s="30"/>
      <c r="CZ126" s="30"/>
      <c r="DA126" s="30"/>
      <c r="DB126" s="30"/>
      <c r="DC126" s="30"/>
      <c r="DD126" s="30"/>
      <c r="DE126" s="30"/>
      <c r="DF126" s="30"/>
      <c r="DG126" s="30"/>
      <c r="DH126" s="30"/>
      <c r="DI126" s="30"/>
      <c r="DJ126" s="30"/>
      <c r="DK126" s="30"/>
      <c r="DL126" s="30"/>
      <c r="DM126" s="30"/>
      <c r="DN126" s="30"/>
      <c r="DO126" s="30"/>
      <c r="DP126" s="30"/>
      <c r="DQ126" s="30"/>
      <c r="DR126" s="30"/>
      <c r="DS126" s="30"/>
      <c r="DT126" s="30"/>
      <c r="DU126" s="30"/>
      <c r="DV126" s="30"/>
      <c r="DW126" s="30"/>
      <c r="DX126" s="30"/>
      <c r="DY126" s="30"/>
      <c r="DZ126" s="30"/>
      <c r="EA126" s="30"/>
      <c r="EB126" s="30"/>
      <c r="EC126" s="30"/>
      <c r="ED126" s="30"/>
      <c r="EE126" s="30"/>
      <c r="EF126" s="30"/>
      <c r="EG126" s="30"/>
      <c r="EH126" s="30"/>
      <c r="EI126" s="30"/>
      <c r="EJ126" s="30"/>
      <c r="EK126" s="30"/>
      <c r="EL126" s="30"/>
      <c r="EM126" s="30"/>
      <c r="EN126" s="30"/>
      <c r="EO126" s="30"/>
      <c r="EP126" s="30"/>
      <c r="EQ126" s="30"/>
      <c r="ER126" s="30"/>
      <c r="ES126" s="30"/>
      <c r="ET126" s="30"/>
      <c r="EU126" s="30"/>
      <c r="EV126" s="30"/>
      <c r="EW126" s="30"/>
      <c r="EX126" s="30"/>
      <c r="EY126" s="30"/>
      <c r="EZ126" s="30"/>
      <c r="FA126" s="30"/>
      <c r="FB126" s="30"/>
      <c r="FC126" s="30"/>
      <c r="FD126" s="30"/>
      <c r="FE126" s="30"/>
      <c r="FF126" s="30"/>
      <c r="FG126" s="30"/>
      <c r="FH126" s="30"/>
      <c r="FI126" s="30"/>
      <c r="FJ126" s="30"/>
      <c r="FK126" s="30"/>
      <c r="FL126" s="30"/>
      <c r="FM126" s="30"/>
      <c r="FN126" s="30"/>
      <c r="FO126" s="30"/>
      <c r="FP126" s="30"/>
      <c r="FQ126" s="30"/>
      <c r="FR126" s="30"/>
      <c r="FS126" s="30"/>
      <c r="FT126" s="30"/>
      <c r="FU126" s="30"/>
      <c r="FV126" s="30"/>
      <c r="FW126" s="30"/>
      <c r="FX126" s="30"/>
      <c r="FY126" s="30"/>
      <c r="FZ126" s="30"/>
      <c r="GA126" s="30"/>
      <c r="GB126" s="30"/>
      <c r="GC126" s="30"/>
      <c r="GD126" s="30"/>
      <c r="GE126" s="30"/>
      <c r="GF126" s="30"/>
      <c r="GG126" s="30"/>
      <c r="GH126" s="30"/>
      <c r="GI126" s="30"/>
      <c r="GJ126" s="30"/>
      <c r="GK126" s="30"/>
      <c r="GL126" s="30"/>
      <c r="GM126" s="30"/>
      <c r="GN126" s="30"/>
      <c r="GO126" s="30"/>
      <c r="GP126" s="30"/>
      <c r="GQ126" s="30"/>
      <c r="GR126" s="30"/>
      <c r="GS126" s="30"/>
      <c r="GT126" s="30"/>
      <c r="GU126" s="30"/>
      <c r="GV126" s="30"/>
      <c r="GW126" s="30"/>
      <c r="GX126" s="30"/>
      <c r="GY126" s="30"/>
      <c r="GZ126" s="30"/>
      <c r="HA126" s="30"/>
      <c r="HB126" s="30"/>
      <c r="HC126" s="30"/>
      <c r="HD126" s="30"/>
      <c r="HE126" s="30"/>
      <c r="HF126" s="30"/>
      <c r="HG126" s="30"/>
      <c r="HH126" s="30"/>
      <c r="HI126" s="30"/>
      <c r="HJ126" s="30"/>
      <c r="HK126" s="30"/>
      <c r="HL126" s="30"/>
      <c r="HM126" s="30"/>
      <c r="HN126" s="30"/>
      <c r="HO126" s="30"/>
      <c r="HP126" s="30"/>
      <c r="HQ126" s="30"/>
      <c r="HR126" s="31"/>
    </row>
    <row r="127" spans="1:226" x14ac:dyDescent="0.25">
      <c r="A127" s="32">
        <f t="shared" si="52"/>
        <v>123</v>
      </c>
      <c r="B127" s="517"/>
      <c r="C127" s="517"/>
      <c r="D127" s="517"/>
      <c r="E127" s="517"/>
      <c r="F127" s="517"/>
      <c r="G127" s="26"/>
      <c r="H127" s="26"/>
      <c r="I127" s="27" t="str">
        <f t="shared" si="77"/>
        <v/>
      </c>
      <c r="J127" s="33" t="str">
        <f t="shared" si="78"/>
        <v/>
      </c>
      <c r="K127" s="447" t="str">
        <f>進捗管理票PSPT_管理項目名_3</f>
        <v>①ＣＶ</v>
      </c>
      <c r="L127" s="29"/>
      <c r="M127" s="30"/>
      <c r="N127" s="30"/>
      <c r="O127" s="30"/>
      <c r="P127" s="30"/>
      <c r="Q127" s="30"/>
      <c r="R127" s="30"/>
      <c r="S127" s="30"/>
      <c r="T127" s="30"/>
      <c r="U127" s="30"/>
      <c r="V127" s="30"/>
      <c r="W127" s="30"/>
      <c r="X127" s="30"/>
      <c r="Y127" s="30"/>
      <c r="Z127" s="30"/>
      <c r="AA127" s="30"/>
      <c r="AB127" s="30"/>
      <c r="AC127" s="30"/>
      <c r="AD127" s="30"/>
      <c r="AE127" s="30"/>
      <c r="AF127" s="30"/>
      <c r="AG127" s="30"/>
      <c r="AH127" s="30"/>
      <c r="AI127" s="30"/>
      <c r="AJ127" s="30"/>
      <c r="AK127" s="30"/>
      <c r="AL127" s="30"/>
      <c r="AM127" s="30"/>
      <c r="AN127" s="30"/>
      <c r="AO127" s="30"/>
      <c r="AP127" s="30"/>
      <c r="AQ127" s="30"/>
      <c r="AR127" s="30"/>
      <c r="AS127" s="30"/>
      <c r="AT127" s="30"/>
      <c r="AU127" s="30"/>
      <c r="AV127" s="30"/>
      <c r="AW127" s="30"/>
      <c r="AX127" s="30"/>
      <c r="AY127" s="30"/>
      <c r="AZ127" s="30"/>
      <c r="BA127" s="30"/>
      <c r="BB127" s="30"/>
      <c r="BC127" s="30"/>
      <c r="BD127" s="30"/>
      <c r="BE127" s="30"/>
      <c r="BF127" s="30"/>
      <c r="BG127" s="30"/>
      <c r="BH127" s="30"/>
      <c r="BI127" s="30"/>
      <c r="BJ127" s="30"/>
      <c r="BK127" s="30"/>
      <c r="BL127" s="30"/>
      <c r="BM127" s="30"/>
      <c r="BN127" s="30"/>
      <c r="BO127" s="30"/>
      <c r="BP127" s="30"/>
      <c r="BQ127" s="30"/>
      <c r="BR127" s="30"/>
      <c r="BS127" s="30"/>
      <c r="BT127" s="30"/>
      <c r="BU127" s="30"/>
      <c r="BV127" s="30"/>
      <c r="BW127" s="30"/>
      <c r="BX127" s="30"/>
      <c r="BY127" s="30"/>
      <c r="BZ127" s="30"/>
      <c r="CA127" s="30"/>
      <c r="CB127" s="30"/>
      <c r="CC127" s="30"/>
      <c r="CD127" s="30"/>
      <c r="CE127" s="30"/>
      <c r="CF127" s="30"/>
      <c r="CG127" s="30"/>
      <c r="CH127" s="30"/>
      <c r="CI127" s="30"/>
      <c r="CJ127" s="30"/>
      <c r="CK127" s="30"/>
      <c r="CL127" s="30"/>
      <c r="CM127" s="30"/>
      <c r="CN127" s="30"/>
      <c r="CO127" s="30"/>
      <c r="CP127" s="30"/>
      <c r="CQ127" s="30"/>
      <c r="CR127" s="30"/>
      <c r="CS127" s="30"/>
      <c r="CT127" s="30"/>
      <c r="CU127" s="30"/>
      <c r="CV127" s="30"/>
      <c r="CW127" s="30"/>
      <c r="CX127" s="30"/>
      <c r="CY127" s="30"/>
      <c r="CZ127" s="30"/>
      <c r="DA127" s="30"/>
      <c r="DB127" s="30"/>
      <c r="DC127" s="30"/>
      <c r="DD127" s="30"/>
      <c r="DE127" s="30"/>
      <c r="DF127" s="30"/>
      <c r="DG127" s="30"/>
      <c r="DH127" s="30"/>
      <c r="DI127" s="30"/>
      <c r="DJ127" s="30"/>
      <c r="DK127" s="30"/>
      <c r="DL127" s="30"/>
      <c r="DM127" s="30"/>
      <c r="DN127" s="30"/>
      <c r="DO127" s="30"/>
      <c r="DP127" s="30"/>
      <c r="DQ127" s="30"/>
      <c r="DR127" s="30"/>
      <c r="DS127" s="30"/>
      <c r="DT127" s="30"/>
      <c r="DU127" s="30"/>
      <c r="DV127" s="30"/>
      <c r="DW127" s="30"/>
      <c r="DX127" s="30"/>
      <c r="DY127" s="30"/>
      <c r="DZ127" s="30"/>
      <c r="EA127" s="30"/>
      <c r="EB127" s="30"/>
      <c r="EC127" s="30"/>
      <c r="ED127" s="30"/>
      <c r="EE127" s="30"/>
      <c r="EF127" s="30"/>
      <c r="EG127" s="30"/>
      <c r="EH127" s="30"/>
      <c r="EI127" s="30"/>
      <c r="EJ127" s="30"/>
      <c r="EK127" s="30"/>
      <c r="EL127" s="30"/>
      <c r="EM127" s="30"/>
      <c r="EN127" s="30"/>
      <c r="EO127" s="30"/>
      <c r="EP127" s="30"/>
      <c r="EQ127" s="30"/>
      <c r="ER127" s="30"/>
      <c r="ES127" s="30"/>
      <c r="ET127" s="30"/>
      <c r="EU127" s="30"/>
      <c r="EV127" s="30"/>
      <c r="EW127" s="30"/>
      <c r="EX127" s="30"/>
      <c r="EY127" s="30"/>
      <c r="EZ127" s="30"/>
      <c r="FA127" s="30"/>
      <c r="FB127" s="30"/>
      <c r="FC127" s="30"/>
      <c r="FD127" s="30"/>
      <c r="FE127" s="30"/>
      <c r="FF127" s="30"/>
      <c r="FG127" s="30"/>
      <c r="FH127" s="30"/>
      <c r="FI127" s="30"/>
      <c r="FJ127" s="30"/>
      <c r="FK127" s="30"/>
      <c r="FL127" s="30"/>
      <c r="FM127" s="30"/>
      <c r="FN127" s="30"/>
      <c r="FO127" s="30"/>
      <c r="FP127" s="30"/>
      <c r="FQ127" s="30"/>
      <c r="FR127" s="30"/>
      <c r="FS127" s="30"/>
      <c r="FT127" s="30"/>
      <c r="FU127" s="30"/>
      <c r="FV127" s="30"/>
      <c r="FW127" s="30"/>
      <c r="FX127" s="30"/>
      <c r="FY127" s="30"/>
      <c r="FZ127" s="30"/>
      <c r="GA127" s="30"/>
      <c r="GB127" s="30"/>
      <c r="GC127" s="30"/>
      <c r="GD127" s="30"/>
      <c r="GE127" s="30"/>
      <c r="GF127" s="30"/>
      <c r="GG127" s="30"/>
      <c r="GH127" s="30"/>
      <c r="GI127" s="30"/>
      <c r="GJ127" s="30"/>
      <c r="GK127" s="30"/>
      <c r="GL127" s="30"/>
      <c r="GM127" s="30"/>
      <c r="GN127" s="30"/>
      <c r="GO127" s="30"/>
      <c r="GP127" s="30"/>
      <c r="GQ127" s="30"/>
      <c r="GR127" s="30"/>
      <c r="GS127" s="30"/>
      <c r="GT127" s="30"/>
      <c r="GU127" s="30"/>
      <c r="GV127" s="30"/>
      <c r="GW127" s="30"/>
      <c r="GX127" s="30"/>
      <c r="GY127" s="30"/>
      <c r="GZ127" s="30"/>
      <c r="HA127" s="30"/>
      <c r="HB127" s="30"/>
      <c r="HC127" s="30"/>
      <c r="HD127" s="30"/>
      <c r="HE127" s="30"/>
      <c r="HF127" s="30"/>
      <c r="HG127" s="30"/>
      <c r="HH127" s="30"/>
      <c r="HI127" s="30"/>
      <c r="HJ127" s="30"/>
      <c r="HK127" s="30"/>
      <c r="HL127" s="30"/>
      <c r="HM127" s="30"/>
      <c r="HN127" s="30"/>
      <c r="HO127" s="30"/>
      <c r="HP127" s="30"/>
      <c r="HQ127" s="30"/>
      <c r="HR127" s="31"/>
    </row>
    <row r="128" spans="1:226" x14ac:dyDescent="0.25">
      <c r="A128" s="34">
        <f t="shared" si="52"/>
        <v>124</v>
      </c>
      <c r="B128" s="517"/>
      <c r="C128" s="517"/>
      <c r="D128" s="517"/>
      <c r="E128" s="517"/>
      <c r="F128" s="517"/>
      <c r="G128" s="35"/>
      <c r="H128" s="35"/>
      <c r="I128" s="36" t="str">
        <f t="shared" si="77"/>
        <v/>
      </c>
      <c r="J128" s="28" t="str">
        <f t="shared" si="78"/>
        <v/>
      </c>
      <c r="K128" s="448" t="str">
        <f>進捗管理票PSPT_管理項目名_4</f>
        <v>②ＣＶＴ</v>
      </c>
      <c r="L128" s="37"/>
      <c r="M128" s="38"/>
      <c r="N128" s="38"/>
      <c r="O128" s="38"/>
      <c r="P128" s="38"/>
      <c r="Q128" s="38"/>
      <c r="R128" s="38"/>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c r="DM128" s="38"/>
      <c r="DN128" s="38"/>
      <c r="DO128" s="38"/>
      <c r="DP128" s="38"/>
      <c r="DQ128" s="38"/>
      <c r="DR128" s="38"/>
      <c r="DS128" s="38"/>
      <c r="DT128" s="38"/>
      <c r="DU128" s="38"/>
      <c r="DV128" s="38"/>
      <c r="DW128" s="38"/>
      <c r="DX128" s="38"/>
      <c r="DY128" s="38"/>
      <c r="DZ128" s="38"/>
      <c r="EA128" s="38"/>
      <c r="EB128" s="38"/>
      <c r="EC128" s="38"/>
      <c r="ED128" s="38"/>
      <c r="EE128" s="38"/>
      <c r="EF128" s="38"/>
      <c r="EG128" s="38"/>
      <c r="EH128" s="38"/>
      <c r="EI128" s="38"/>
      <c r="EJ128" s="38"/>
      <c r="EK128" s="38"/>
      <c r="EL128" s="38"/>
      <c r="EM128" s="38"/>
      <c r="EN128" s="38"/>
      <c r="EO128" s="38"/>
      <c r="EP128" s="38"/>
      <c r="EQ128" s="38"/>
      <c r="ER128" s="38"/>
      <c r="ES128" s="38"/>
      <c r="ET128" s="38"/>
      <c r="EU128" s="38"/>
      <c r="EV128" s="38"/>
      <c r="EW128" s="38"/>
      <c r="EX128" s="38"/>
      <c r="EY128" s="38"/>
      <c r="EZ128" s="38"/>
      <c r="FA128" s="38"/>
      <c r="FB128" s="38"/>
      <c r="FC128" s="38"/>
      <c r="FD128" s="38"/>
      <c r="FE128" s="38"/>
      <c r="FF128" s="38"/>
      <c r="FG128" s="38"/>
      <c r="FH128" s="38"/>
      <c r="FI128" s="38"/>
      <c r="FJ128" s="38"/>
      <c r="FK128" s="38"/>
      <c r="FL128" s="38"/>
      <c r="FM128" s="38"/>
      <c r="FN128" s="38"/>
      <c r="FO128" s="38"/>
      <c r="FP128" s="38"/>
      <c r="FQ128" s="38"/>
      <c r="FR128" s="38"/>
      <c r="FS128" s="38"/>
      <c r="FT128" s="38"/>
      <c r="FU128" s="38"/>
      <c r="FV128" s="38"/>
      <c r="FW128" s="38"/>
      <c r="FX128" s="38"/>
      <c r="FY128" s="38"/>
      <c r="FZ128" s="38"/>
      <c r="GA128" s="38"/>
      <c r="GB128" s="38"/>
      <c r="GC128" s="38"/>
      <c r="GD128" s="38"/>
      <c r="GE128" s="38"/>
      <c r="GF128" s="38"/>
      <c r="GG128" s="38"/>
      <c r="GH128" s="38"/>
      <c r="GI128" s="38"/>
      <c r="GJ128" s="38"/>
      <c r="GK128" s="38"/>
      <c r="GL128" s="38"/>
      <c r="GM128" s="38"/>
      <c r="GN128" s="38"/>
      <c r="GO128" s="38"/>
      <c r="GP128" s="38"/>
      <c r="GQ128" s="38"/>
      <c r="GR128" s="38"/>
      <c r="GS128" s="38"/>
      <c r="GT128" s="38"/>
      <c r="GU128" s="38"/>
      <c r="GV128" s="38"/>
      <c r="GW128" s="38"/>
      <c r="GX128" s="38"/>
      <c r="GY128" s="38"/>
      <c r="GZ128" s="38"/>
      <c r="HA128" s="38"/>
      <c r="HB128" s="38"/>
      <c r="HC128" s="38"/>
      <c r="HD128" s="38"/>
      <c r="HE128" s="38"/>
      <c r="HF128" s="38"/>
      <c r="HG128" s="38"/>
      <c r="HH128" s="38"/>
      <c r="HI128" s="38"/>
      <c r="HJ128" s="38"/>
      <c r="HK128" s="38"/>
      <c r="HL128" s="38"/>
      <c r="HM128" s="38"/>
      <c r="HN128" s="38"/>
      <c r="HO128" s="38"/>
      <c r="HP128" s="38"/>
      <c r="HQ128" s="38"/>
      <c r="HR128" s="39"/>
    </row>
    <row r="129" spans="1:226" s="315" customFormat="1" x14ac:dyDescent="0.25">
      <c r="A129" s="34">
        <f t="shared" si="52"/>
        <v>125</v>
      </c>
      <c r="B129" s="517"/>
      <c r="C129" s="517"/>
      <c r="D129" s="517"/>
      <c r="E129" s="517"/>
      <c r="F129" s="517"/>
      <c r="G129" s="35"/>
      <c r="H129" s="391"/>
      <c r="I129" s="36" t="str">
        <f t="shared" si="77"/>
        <v/>
      </c>
      <c r="J129" s="28" t="str">
        <f t="shared" si="78"/>
        <v/>
      </c>
      <c r="K129" s="448" t="str">
        <f>進捗管理票PSPT_管理項目名_5</f>
        <v>③受入</v>
      </c>
      <c r="L129" s="37"/>
      <c r="M129" s="38"/>
      <c r="N129" s="38"/>
      <c r="O129" s="38"/>
      <c r="P129" s="38"/>
      <c r="Q129" s="38"/>
      <c r="R129" s="38"/>
      <c r="S129" s="38"/>
      <c r="T129" s="38"/>
      <c r="U129" s="38"/>
      <c r="V129" s="38"/>
      <c r="W129" s="38"/>
      <c r="X129" s="30"/>
      <c r="Y129" s="38"/>
      <c r="Z129" s="38"/>
      <c r="AA129" s="38"/>
      <c r="AB129" s="38"/>
      <c r="AC129" s="38"/>
      <c r="AD129" s="38"/>
      <c r="AE129" s="38"/>
      <c r="AF129" s="38"/>
      <c r="AG129" s="38"/>
      <c r="AH129" s="38"/>
      <c r="AI129" s="38"/>
      <c r="AJ129" s="38"/>
      <c r="AK129" s="38"/>
      <c r="AL129" s="38"/>
      <c r="AM129" s="38"/>
      <c r="AN129" s="38"/>
      <c r="AO129" s="38"/>
      <c r="AP129" s="38"/>
      <c r="AQ129" s="38"/>
      <c r="AR129" s="38"/>
      <c r="AS129" s="38"/>
      <c r="AT129" s="38"/>
      <c r="AU129" s="38"/>
      <c r="AV129" s="38"/>
      <c r="AW129" s="38"/>
      <c r="AX129" s="38"/>
      <c r="AY129" s="38"/>
      <c r="AZ129" s="38"/>
      <c r="BA129" s="38"/>
      <c r="BB129" s="38"/>
      <c r="BC129" s="38"/>
      <c r="BD129" s="38"/>
      <c r="BE129" s="38"/>
      <c r="BF129" s="38"/>
      <c r="BG129" s="38"/>
      <c r="BH129" s="38"/>
      <c r="BI129" s="38"/>
      <c r="BJ129" s="38"/>
      <c r="BK129" s="38"/>
      <c r="BL129" s="38"/>
      <c r="BM129" s="38"/>
      <c r="BN129" s="38"/>
      <c r="BO129" s="38"/>
      <c r="BP129" s="38"/>
      <c r="BQ129" s="38"/>
      <c r="BR129" s="38"/>
      <c r="BS129" s="38"/>
      <c r="BT129" s="38"/>
      <c r="BU129" s="38"/>
      <c r="BV129" s="38"/>
      <c r="BW129" s="38"/>
      <c r="BX129" s="38"/>
      <c r="BY129" s="38"/>
      <c r="BZ129" s="38"/>
      <c r="CA129" s="38"/>
      <c r="CB129" s="38"/>
      <c r="CC129" s="38"/>
      <c r="CD129" s="38"/>
      <c r="CE129" s="38"/>
      <c r="CF129" s="38"/>
      <c r="CG129" s="38"/>
      <c r="CH129" s="38"/>
      <c r="CI129" s="38"/>
      <c r="CJ129" s="38"/>
      <c r="CK129" s="38"/>
      <c r="CL129" s="38"/>
      <c r="CM129" s="38"/>
      <c r="CN129" s="38"/>
      <c r="CO129" s="38"/>
      <c r="CP129" s="38"/>
      <c r="CQ129" s="38"/>
      <c r="CR129" s="38"/>
      <c r="CS129" s="38"/>
      <c r="CT129" s="38"/>
      <c r="CU129" s="38"/>
      <c r="CV129" s="38"/>
      <c r="CW129" s="38"/>
      <c r="CX129" s="38"/>
      <c r="CY129" s="38"/>
      <c r="CZ129" s="38"/>
      <c r="DA129" s="38"/>
      <c r="DB129" s="38"/>
      <c r="DC129" s="38"/>
      <c r="DD129" s="38"/>
      <c r="DE129" s="38"/>
      <c r="DF129" s="38"/>
      <c r="DG129" s="38"/>
      <c r="DH129" s="38"/>
      <c r="DI129" s="38"/>
      <c r="DJ129" s="38"/>
      <c r="DK129" s="38"/>
      <c r="DL129" s="38"/>
      <c r="DM129" s="38"/>
      <c r="DN129" s="38"/>
      <c r="DO129" s="38"/>
      <c r="DP129" s="38"/>
      <c r="DQ129" s="38"/>
      <c r="DR129" s="38"/>
      <c r="DS129" s="38"/>
      <c r="DT129" s="38"/>
      <c r="DU129" s="38"/>
      <c r="DV129" s="38"/>
      <c r="DW129" s="38"/>
      <c r="DX129" s="38"/>
      <c r="DY129" s="38"/>
      <c r="DZ129" s="38"/>
      <c r="EA129" s="38"/>
      <c r="EB129" s="38"/>
      <c r="EC129" s="38"/>
      <c r="ED129" s="38"/>
      <c r="EE129" s="38"/>
      <c r="EF129" s="38"/>
      <c r="EG129" s="38"/>
      <c r="EH129" s="38"/>
      <c r="EI129" s="38"/>
      <c r="EJ129" s="38"/>
      <c r="EK129" s="38"/>
      <c r="EL129" s="38"/>
      <c r="EM129" s="38"/>
      <c r="EN129" s="38"/>
      <c r="EO129" s="38"/>
      <c r="EP129" s="38"/>
      <c r="EQ129" s="38"/>
      <c r="ER129" s="38"/>
      <c r="ES129" s="38"/>
      <c r="ET129" s="38"/>
      <c r="EU129" s="38"/>
      <c r="EV129" s="38"/>
      <c r="EW129" s="38"/>
      <c r="EX129" s="38"/>
      <c r="EY129" s="38"/>
      <c r="EZ129" s="38"/>
      <c r="FA129" s="38"/>
      <c r="FB129" s="38"/>
      <c r="FC129" s="38"/>
      <c r="FD129" s="38"/>
      <c r="FE129" s="38"/>
      <c r="FF129" s="38"/>
      <c r="FG129" s="38"/>
      <c r="FH129" s="38"/>
      <c r="FI129" s="38"/>
      <c r="FJ129" s="38"/>
      <c r="FK129" s="38"/>
      <c r="FL129" s="38"/>
      <c r="FM129" s="38"/>
      <c r="FN129" s="38"/>
      <c r="FO129" s="38"/>
      <c r="FP129" s="38"/>
      <c r="FQ129" s="38"/>
      <c r="FR129" s="38"/>
      <c r="FS129" s="38"/>
      <c r="FT129" s="38"/>
      <c r="FU129" s="38"/>
      <c r="FV129" s="38"/>
      <c r="FW129" s="38"/>
      <c r="FX129" s="38"/>
      <c r="FY129" s="38"/>
      <c r="FZ129" s="38"/>
      <c r="GA129" s="38"/>
      <c r="GB129" s="38"/>
      <c r="GC129" s="38"/>
      <c r="GD129" s="38"/>
      <c r="GE129" s="38"/>
      <c r="GF129" s="38"/>
      <c r="GG129" s="38"/>
      <c r="GH129" s="38"/>
      <c r="GI129" s="38"/>
      <c r="GJ129" s="38"/>
      <c r="GK129" s="38"/>
      <c r="GL129" s="38"/>
      <c r="GM129" s="38"/>
      <c r="GN129" s="38"/>
      <c r="GO129" s="38"/>
      <c r="GP129" s="38"/>
      <c r="GQ129" s="38"/>
      <c r="GR129" s="38"/>
      <c r="GS129" s="38"/>
      <c r="GT129" s="38"/>
      <c r="GU129" s="38"/>
      <c r="GV129" s="38"/>
      <c r="GW129" s="38"/>
      <c r="GX129" s="38"/>
      <c r="GY129" s="38"/>
      <c r="GZ129" s="38"/>
      <c r="HA129" s="38"/>
      <c r="HB129" s="38"/>
      <c r="HC129" s="38"/>
      <c r="HD129" s="38"/>
      <c r="HE129" s="38"/>
      <c r="HF129" s="38"/>
      <c r="HG129" s="38"/>
      <c r="HH129" s="38"/>
      <c r="HI129" s="38"/>
      <c r="HJ129" s="38"/>
      <c r="HK129" s="38"/>
      <c r="HL129" s="38"/>
      <c r="HM129" s="38"/>
      <c r="HN129" s="38"/>
      <c r="HO129" s="38"/>
      <c r="HP129" s="38"/>
      <c r="HQ129" s="38"/>
      <c r="HR129" s="39"/>
    </row>
    <row r="130" spans="1:226" x14ac:dyDescent="0.25">
      <c r="A130" s="25">
        <f t="shared" si="52"/>
        <v>126</v>
      </c>
      <c r="B130" s="516"/>
      <c r="C130" s="516"/>
      <c r="D130" s="516"/>
      <c r="E130" s="516"/>
      <c r="F130" s="516"/>
      <c r="G130" s="40"/>
      <c r="H130" s="40"/>
      <c r="I130" s="41" t="str">
        <f t="shared" si="77"/>
        <v/>
      </c>
      <c r="J130" s="42" t="str">
        <f t="shared" si="78"/>
        <v/>
      </c>
      <c r="K130" s="445">
        <f>進捗管理票PSPT_管理項目名_1</f>
        <v>0</v>
      </c>
      <c r="L130" s="43"/>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c r="CI130" s="44"/>
      <c r="CJ130" s="44"/>
      <c r="CK130" s="44"/>
      <c r="CL130" s="44"/>
      <c r="CM130" s="44"/>
      <c r="CN130" s="44"/>
      <c r="CO130" s="44"/>
      <c r="CP130" s="44"/>
      <c r="CQ130" s="44"/>
      <c r="CR130" s="44"/>
      <c r="CS130" s="44"/>
      <c r="CT130" s="44"/>
      <c r="CU130" s="44"/>
      <c r="CV130" s="44"/>
      <c r="CW130" s="44"/>
      <c r="CX130" s="44"/>
      <c r="CY130" s="44"/>
      <c r="CZ130" s="44"/>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c r="EX130" s="44"/>
      <c r="EY130" s="44"/>
      <c r="EZ130" s="44"/>
      <c r="FA130" s="44"/>
      <c r="FB130" s="44"/>
      <c r="FC130" s="44"/>
      <c r="FD130" s="44"/>
      <c r="FE130" s="44"/>
      <c r="FF130" s="44"/>
      <c r="FG130" s="44"/>
      <c r="FH130" s="44"/>
      <c r="FI130" s="44"/>
      <c r="FJ130" s="44"/>
      <c r="FK130" s="44"/>
      <c r="FL130" s="44"/>
      <c r="FM130" s="44"/>
      <c r="FN130" s="44"/>
      <c r="FO130" s="44"/>
      <c r="FP130" s="44"/>
      <c r="FQ130" s="44"/>
      <c r="FR130" s="44"/>
      <c r="FS130" s="44"/>
      <c r="FT130" s="44"/>
      <c r="FU130" s="44"/>
      <c r="FV130" s="44"/>
      <c r="FW130" s="44"/>
      <c r="FX130" s="44"/>
      <c r="FY130" s="44"/>
      <c r="FZ130" s="44"/>
      <c r="GA130" s="44"/>
      <c r="GB130" s="44"/>
      <c r="GC130" s="44"/>
      <c r="GD130" s="44"/>
      <c r="GE130" s="44"/>
      <c r="GF130" s="44"/>
      <c r="GG130" s="44"/>
      <c r="GH130" s="44"/>
      <c r="GI130" s="44"/>
      <c r="GJ130" s="44"/>
      <c r="GK130" s="44"/>
      <c r="GL130" s="44"/>
      <c r="GM130" s="44"/>
      <c r="GN130" s="44"/>
      <c r="GO130" s="44"/>
      <c r="GP130" s="44"/>
      <c r="GQ130" s="44"/>
      <c r="GR130" s="44"/>
      <c r="GS130" s="44"/>
      <c r="GT130" s="44"/>
      <c r="GU130" s="44"/>
      <c r="GV130" s="44"/>
      <c r="GW130" s="44"/>
      <c r="GX130" s="44"/>
      <c r="GY130" s="44"/>
      <c r="GZ130" s="44"/>
      <c r="HA130" s="44"/>
      <c r="HB130" s="44"/>
      <c r="HC130" s="44"/>
      <c r="HD130" s="44"/>
      <c r="HE130" s="44"/>
      <c r="HF130" s="44"/>
      <c r="HG130" s="44"/>
      <c r="HH130" s="44"/>
      <c r="HI130" s="44"/>
      <c r="HJ130" s="44"/>
      <c r="HK130" s="44"/>
      <c r="HL130" s="44"/>
      <c r="HM130" s="44"/>
      <c r="HN130" s="44"/>
      <c r="HO130" s="44"/>
      <c r="HP130" s="44"/>
      <c r="HQ130" s="44"/>
      <c r="HR130" s="46"/>
    </row>
    <row r="131" spans="1:226" x14ac:dyDescent="0.25">
      <c r="A131" s="32">
        <f t="shared" si="52"/>
        <v>127</v>
      </c>
      <c r="B131" s="517"/>
      <c r="C131" s="517"/>
      <c r="D131" s="517"/>
      <c r="E131" s="517"/>
      <c r="F131" s="517"/>
      <c r="G131" s="26"/>
      <c r="H131" s="26"/>
      <c r="I131" s="27" t="str">
        <f t="shared" si="77"/>
        <v/>
      </c>
      <c r="J131" s="33" t="str">
        <f t="shared" si="78"/>
        <v/>
      </c>
      <c r="K131" s="446">
        <f>進捗管理票PSPT_管理項目名_2</f>
        <v>0</v>
      </c>
      <c r="L131" s="29"/>
      <c r="M131" s="30"/>
      <c r="N131" s="30"/>
      <c r="O131" s="30"/>
      <c r="P131" s="30"/>
      <c r="Q131" s="30"/>
      <c r="R131" s="30"/>
      <c r="S131" s="30"/>
      <c r="T131" s="30"/>
      <c r="U131" s="30"/>
      <c r="V131" s="30"/>
      <c r="W131" s="30"/>
      <c r="X131" s="30"/>
      <c r="Y131" s="30"/>
      <c r="Z131" s="30"/>
      <c r="AA131" s="30"/>
      <c r="AB131" s="30"/>
      <c r="AC131" s="30"/>
      <c r="AD131" s="30"/>
      <c r="AE131" s="30"/>
      <c r="AF131" s="30"/>
      <c r="AG131" s="30"/>
      <c r="AH131" s="30"/>
      <c r="AI131" s="30"/>
      <c r="AJ131" s="30"/>
      <c r="AK131" s="30"/>
      <c r="AL131" s="30"/>
      <c r="AM131" s="30"/>
      <c r="AN131" s="30"/>
      <c r="AO131" s="30"/>
      <c r="AP131" s="30"/>
      <c r="AQ131" s="30"/>
      <c r="AR131" s="30"/>
      <c r="AS131" s="30"/>
      <c r="AT131" s="30"/>
      <c r="AU131" s="30"/>
      <c r="AV131" s="30"/>
      <c r="AW131" s="30"/>
      <c r="AX131" s="30"/>
      <c r="AY131" s="30"/>
      <c r="AZ131" s="30"/>
      <c r="BA131" s="30"/>
      <c r="BB131" s="30"/>
      <c r="BC131" s="30"/>
      <c r="BD131" s="30"/>
      <c r="BE131" s="30"/>
      <c r="BF131" s="30"/>
      <c r="BG131" s="30"/>
      <c r="BH131" s="30"/>
      <c r="BI131" s="30"/>
      <c r="BJ131" s="30"/>
      <c r="BK131" s="30"/>
      <c r="BL131" s="30"/>
      <c r="BM131" s="30"/>
      <c r="BN131" s="30"/>
      <c r="BO131" s="30"/>
      <c r="BP131" s="30"/>
      <c r="BQ131" s="30"/>
      <c r="BR131" s="30"/>
      <c r="BS131" s="30"/>
      <c r="BT131" s="30"/>
      <c r="BU131" s="30"/>
      <c r="BV131" s="30"/>
      <c r="BW131" s="30"/>
      <c r="BX131" s="30"/>
      <c r="BY131" s="30"/>
      <c r="BZ131" s="30"/>
      <c r="CA131" s="30"/>
      <c r="CB131" s="30"/>
      <c r="CC131" s="30"/>
      <c r="CD131" s="30"/>
      <c r="CE131" s="30"/>
      <c r="CF131" s="30"/>
      <c r="CG131" s="30"/>
      <c r="CH131" s="30"/>
      <c r="CI131" s="30"/>
      <c r="CJ131" s="30"/>
      <c r="CK131" s="30"/>
      <c r="CL131" s="30"/>
      <c r="CM131" s="30"/>
      <c r="CN131" s="30"/>
      <c r="CO131" s="30"/>
      <c r="CP131" s="30"/>
      <c r="CQ131" s="30"/>
      <c r="CR131" s="30"/>
      <c r="CS131" s="30"/>
      <c r="CT131" s="30"/>
      <c r="CU131" s="30"/>
      <c r="CV131" s="30"/>
      <c r="CW131" s="30"/>
      <c r="CX131" s="30"/>
      <c r="CY131" s="30"/>
      <c r="CZ131" s="30"/>
      <c r="DA131" s="30"/>
      <c r="DB131" s="30"/>
      <c r="DC131" s="30"/>
      <c r="DD131" s="30"/>
      <c r="DE131" s="30"/>
      <c r="DF131" s="30"/>
      <c r="DG131" s="30"/>
      <c r="DH131" s="30"/>
      <c r="DI131" s="30"/>
      <c r="DJ131" s="30"/>
      <c r="DK131" s="30"/>
      <c r="DL131" s="30"/>
      <c r="DM131" s="30"/>
      <c r="DN131" s="30"/>
      <c r="DO131" s="30"/>
      <c r="DP131" s="30"/>
      <c r="DQ131" s="30"/>
      <c r="DR131" s="30"/>
      <c r="DS131" s="30"/>
      <c r="DT131" s="30"/>
      <c r="DU131" s="30"/>
      <c r="DV131" s="30"/>
      <c r="DW131" s="30"/>
      <c r="DX131" s="30"/>
      <c r="DY131" s="30"/>
      <c r="DZ131" s="30"/>
      <c r="EA131" s="30"/>
      <c r="EB131" s="30"/>
      <c r="EC131" s="30"/>
      <c r="ED131" s="30"/>
      <c r="EE131" s="30"/>
      <c r="EF131" s="30"/>
      <c r="EG131" s="30"/>
      <c r="EH131" s="30"/>
      <c r="EI131" s="30"/>
      <c r="EJ131" s="30"/>
      <c r="EK131" s="30"/>
      <c r="EL131" s="30"/>
      <c r="EM131" s="30"/>
      <c r="EN131" s="30"/>
      <c r="EO131" s="30"/>
      <c r="EP131" s="30"/>
      <c r="EQ131" s="30"/>
      <c r="ER131" s="30"/>
      <c r="ES131" s="30"/>
      <c r="ET131" s="30"/>
      <c r="EU131" s="30"/>
      <c r="EV131" s="30"/>
      <c r="EW131" s="30"/>
      <c r="EX131" s="30"/>
      <c r="EY131" s="30"/>
      <c r="EZ131" s="30"/>
      <c r="FA131" s="30"/>
      <c r="FB131" s="30"/>
      <c r="FC131" s="30"/>
      <c r="FD131" s="30"/>
      <c r="FE131" s="30"/>
      <c r="FF131" s="30"/>
      <c r="FG131" s="30"/>
      <c r="FH131" s="30"/>
      <c r="FI131" s="30"/>
      <c r="FJ131" s="30"/>
      <c r="FK131" s="30"/>
      <c r="FL131" s="30"/>
      <c r="FM131" s="30"/>
      <c r="FN131" s="30"/>
      <c r="FO131" s="30"/>
      <c r="FP131" s="30"/>
      <c r="FQ131" s="30"/>
      <c r="FR131" s="30"/>
      <c r="FS131" s="30"/>
      <c r="FT131" s="30"/>
      <c r="FU131" s="30"/>
      <c r="FV131" s="30"/>
      <c r="FW131" s="30"/>
      <c r="FX131" s="30"/>
      <c r="FY131" s="30"/>
      <c r="FZ131" s="30"/>
      <c r="GA131" s="30"/>
      <c r="GB131" s="30"/>
      <c r="GC131" s="30"/>
      <c r="GD131" s="30"/>
      <c r="GE131" s="30"/>
      <c r="GF131" s="30"/>
      <c r="GG131" s="30"/>
      <c r="GH131" s="30"/>
      <c r="GI131" s="30"/>
      <c r="GJ131" s="30"/>
      <c r="GK131" s="30"/>
      <c r="GL131" s="30"/>
      <c r="GM131" s="30"/>
      <c r="GN131" s="30"/>
      <c r="GO131" s="30"/>
      <c r="GP131" s="30"/>
      <c r="GQ131" s="30"/>
      <c r="GR131" s="30"/>
      <c r="GS131" s="30"/>
      <c r="GT131" s="30"/>
      <c r="GU131" s="30"/>
      <c r="GV131" s="30"/>
      <c r="GW131" s="30"/>
      <c r="GX131" s="30"/>
      <c r="GY131" s="30"/>
      <c r="GZ131" s="30"/>
      <c r="HA131" s="30"/>
      <c r="HB131" s="30"/>
      <c r="HC131" s="30"/>
      <c r="HD131" s="30"/>
      <c r="HE131" s="30"/>
      <c r="HF131" s="30"/>
      <c r="HG131" s="30"/>
      <c r="HH131" s="30"/>
      <c r="HI131" s="30"/>
      <c r="HJ131" s="30"/>
      <c r="HK131" s="30"/>
      <c r="HL131" s="30"/>
      <c r="HM131" s="30"/>
      <c r="HN131" s="30"/>
      <c r="HO131" s="30"/>
      <c r="HP131" s="30"/>
      <c r="HQ131" s="30"/>
      <c r="HR131" s="31"/>
    </row>
    <row r="132" spans="1:226" x14ac:dyDescent="0.25">
      <c r="A132" s="32">
        <f t="shared" si="52"/>
        <v>128</v>
      </c>
      <c r="B132" s="517"/>
      <c r="C132" s="517"/>
      <c r="D132" s="517"/>
      <c r="E132" s="517"/>
      <c r="F132" s="517"/>
      <c r="G132" s="26"/>
      <c r="H132" s="26"/>
      <c r="I132" s="27" t="str">
        <f t="shared" si="77"/>
        <v/>
      </c>
      <c r="J132" s="33" t="str">
        <f t="shared" si="78"/>
        <v/>
      </c>
      <c r="K132" s="447" t="str">
        <f>進捗管理票PSPT_管理項目名_3</f>
        <v>①ＣＶ</v>
      </c>
      <c r="L132" s="29"/>
      <c r="M132" s="30"/>
      <c r="N132" s="30"/>
      <c r="O132" s="30"/>
      <c r="P132" s="30"/>
      <c r="Q132" s="30"/>
      <c r="R132" s="30"/>
      <c r="S132" s="30"/>
      <c r="T132" s="30"/>
      <c r="U132" s="30"/>
      <c r="V132" s="30"/>
      <c r="W132" s="30"/>
      <c r="X132" s="30"/>
      <c r="Y132" s="30"/>
      <c r="Z132" s="30"/>
      <c r="AA132" s="30"/>
      <c r="AB132" s="30"/>
      <c r="AC132" s="30"/>
      <c r="AD132" s="30"/>
      <c r="AE132" s="30"/>
      <c r="AF132" s="30"/>
      <c r="AG132" s="30"/>
      <c r="AH132" s="30"/>
      <c r="AI132" s="30"/>
      <c r="AJ132" s="30"/>
      <c r="AK132" s="30"/>
      <c r="AL132" s="30"/>
      <c r="AM132" s="30"/>
      <c r="AN132" s="30"/>
      <c r="AO132" s="30"/>
      <c r="AP132" s="30"/>
      <c r="AQ132" s="30"/>
      <c r="AR132" s="30"/>
      <c r="AS132" s="30"/>
      <c r="AT132" s="30"/>
      <c r="AU132" s="30"/>
      <c r="AV132" s="30"/>
      <c r="AW132" s="30"/>
      <c r="AX132" s="30"/>
      <c r="AY132" s="30"/>
      <c r="AZ132" s="30"/>
      <c r="BA132" s="30"/>
      <c r="BB132" s="30"/>
      <c r="BC132" s="30"/>
      <c r="BD132" s="30"/>
      <c r="BE132" s="30"/>
      <c r="BF132" s="30"/>
      <c r="BG132" s="30"/>
      <c r="BH132" s="30"/>
      <c r="BI132" s="30"/>
      <c r="BJ132" s="30"/>
      <c r="BK132" s="30"/>
      <c r="BL132" s="30"/>
      <c r="BM132" s="30"/>
      <c r="BN132" s="30"/>
      <c r="BO132" s="30"/>
      <c r="BP132" s="30"/>
      <c r="BQ132" s="30"/>
      <c r="BR132" s="30"/>
      <c r="BS132" s="30"/>
      <c r="BT132" s="30"/>
      <c r="BU132" s="30"/>
      <c r="BV132" s="30"/>
      <c r="BW132" s="30"/>
      <c r="BX132" s="30"/>
      <c r="BY132" s="30"/>
      <c r="BZ132" s="30"/>
      <c r="CA132" s="30"/>
      <c r="CB132" s="30"/>
      <c r="CC132" s="30"/>
      <c r="CD132" s="30"/>
      <c r="CE132" s="30"/>
      <c r="CF132" s="30"/>
      <c r="CG132" s="30"/>
      <c r="CH132" s="30"/>
      <c r="CI132" s="30"/>
      <c r="CJ132" s="30"/>
      <c r="CK132" s="30"/>
      <c r="CL132" s="30"/>
      <c r="CM132" s="30"/>
      <c r="CN132" s="30"/>
      <c r="CO132" s="30"/>
      <c r="CP132" s="30"/>
      <c r="CQ132" s="30"/>
      <c r="CR132" s="30"/>
      <c r="CS132" s="30"/>
      <c r="CT132" s="30"/>
      <c r="CU132" s="30"/>
      <c r="CV132" s="30"/>
      <c r="CW132" s="30"/>
      <c r="CX132" s="30"/>
      <c r="CY132" s="30"/>
      <c r="CZ132" s="30"/>
      <c r="DA132" s="30"/>
      <c r="DB132" s="30"/>
      <c r="DC132" s="30"/>
      <c r="DD132" s="30"/>
      <c r="DE132" s="30"/>
      <c r="DF132" s="30"/>
      <c r="DG132" s="30"/>
      <c r="DH132" s="30"/>
      <c r="DI132" s="30"/>
      <c r="DJ132" s="30"/>
      <c r="DK132" s="30"/>
      <c r="DL132" s="30"/>
      <c r="DM132" s="30"/>
      <c r="DN132" s="30"/>
      <c r="DO132" s="30"/>
      <c r="DP132" s="30"/>
      <c r="DQ132" s="30"/>
      <c r="DR132" s="30"/>
      <c r="DS132" s="30"/>
      <c r="DT132" s="30"/>
      <c r="DU132" s="30"/>
      <c r="DV132" s="30"/>
      <c r="DW132" s="30"/>
      <c r="DX132" s="30"/>
      <c r="DY132" s="30"/>
      <c r="DZ132" s="30"/>
      <c r="EA132" s="30"/>
      <c r="EB132" s="30"/>
      <c r="EC132" s="30"/>
      <c r="ED132" s="30"/>
      <c r="EE132" s="30"/>
      <c r="EF132" s="30"/>
      <c r="EG132" s="30"/>
      <c r="EH132" s="30"/>
      <c r="EI132" s="30"/>
      <c r="EJ132" s="30"/>
      <c r="EK132" s="30"/>
      <c r="EL132" s="30"/>
      <c r="EM132" s="30"/>
      <c r="EN132" s="30"/>
      <c r="EO132" s="30"/>
      <c r="EP132" s="30"/>
      <c r="EQ132" s="30"/>
      <c r="ER132" s="30"/>
      <c r="ES132" s="30"/>
      <c r="ET132" s="30"/>
      <c r="EU132" s="30"/>
      <c r="EV132" s="30"/>
      <c r="EW132" s="30"/>
      <c r="EX132" s="30"/>
      <c r="EY132" s="30"/>
      <c r="EZ132" s="30"/>
      <c r="FA132" s="30"/>
      <c r="FB132" s="30"/>
      <c r="FC132" s="30"/>
      <c r="FD132" s="30"/>
      <c r="FE132" s="30"/>
      <c r="FF132" s="30"/>
      <c r="FG132" s="30"/>
      <c r="FH132" s="30"/>
      <c r="FI132" s="30"/>
      <c r="FJ132" s="30"/>
      <c r="FK132" s="30"/>
      <c r="FL132" s="30"/>
      <c r="FM132" s="30"/>
      <c r="FN132" s="30"/>
      <c r="FO132" s="30"/>
      <c r="FP132" s="30"/>
      <c r="FQ132" s="30"/>
      <c r="FR132" s="30"/>
      <c r="FS132" s="30"/>
      <c r="FT132" s="30"/>
      <c r="FU132" s="30"/>
      <c r="FV132" s="30"/>
      <c r="FW132" s="30"/>
      <c r="FX132" s="30"/>
      <c r="FY132" s="30"/>
      <c r="FZ132" s="30"/>
      <c r="GA132" s="30"/>
      <c r="GB132" s="30"/>
      <c r="GC132" s="30"/>
      <c r="GD132" s="30"/>
      <c r="GE132" s="30"/>
      <c r="GF132" s="30"/>
      <c r="GG132" s="30"/>
      <c r="GH132" s="30"/>
      <c r="GI132" s="30"/>
      <c r="GJ132" s="30"/>
      <c r="GK132" s="30"/>
      <c r="GL132" s="30"/>
      <c r="GM132" s="30"/>
      <c r="GN132" s="30"/>
      <c r="GO132" s="30"/>
      <c r="GP132" s="30"/>
      <c r="GQ132" s="30"/>
      <c r="GR132" s="30"/>
      <c r="GS132" s="30"/>
      <c r="GT132" s="30"/>
      <c r="GU132" s="30"/>
      <c r="GV132" s="30"/>
      <c r="GW132" s="30"/>
      <c r="GX132" s="30"/>
      <c r="GY132" s="30"/>
      <c r="GZ132" s="30"/>
      <c r="HA132" s="30"/>
      <c r="HB132" s="30"/>
      <c r="HC132" s="30"/>
      <c r="HD132" s="30"/>
      <c r="HE132" s="30"/>
      <c r="HF132" s="30"/>
      <c r="HG132" s="30"/>
      <c r="HH132" s="30"/>
      <c r="HI132" s="30"/>
      <c r="HJ132" s="30"/>
      <c r="HK132" s="30"/>
      <c r="HL132" s="30"/>
      <c r="HM132" s="30"/>
      <c r="HN132" s="30"/>
      <c r="HO132" s="30"/>
      <c r="HP132" s="30"/>
      <c r="HQ132" s="30"/>
      <c r="HR132" s="31"/>
    </row>
    <row r="133" spans="1:226" x14ac:dyDescent="0.25">
      <c r="A133" s="34">
        <f t="shared" si="52"/>
        <v>129</v>
      </c>
      <c r="B133" s="517"/>
      <c r="C133" s="517"/>
      <c r="D133" s="517"/>
      <c r="E133" s="517"/>
      <c r="F133" s="517"/>
      <c r="G133" s="35"/>
      <c r="H133" s="35"/>
      <c r="I133" s="36" t="str">
        <f t="shared" si="77"/>
        <v/>
      </c>
      <c r="J133" s="28" t="str">
        <f t="shared" si="78"/>
        <v/>
      </c>
      <c r="K133" s="448" t="str">
        <f>進捗管理票PSPT_管理項目名_4</f>
        <v>②ＣＶＴ</v>
      </c>
      <c r="L133" s="37"/>
      <c r="M133" s="38"/>
      <c r="N133" s="38"/>
      <c r="O133" s="38"/>
      <c r="P133" s="38"/>
      <c r="Q133" s="38"/>
      <c r="R133" s="38"/>
      <c r="S133" s="38"/>
      <c r="T133" s="38"/>
      <c r="U133" s="38"/>
      <c r="V133" s="38"/>
      <c r="W133" s="38"/>
      <c r="X133" s="38"/>
      <c r="Y133" s="38"/>
      <c r="Z133" s="38"/>
      <c r="AA133" s="38"/>
      <c r="AB133" s="38"/>
      <c r="AC133" s="38"/>
      <c r="AD133" s="38"/>
      <c r="AE133" s="38"/>
      <c r="AF133" s="38"/>
      <c r="AG133" s="38"/>
      <c r="AH133" s="38"/>
      <c r="AI133" s="38"/>
      <c r="AJ133" s="38"/>
      <c r="AK133" s="38"/>
      <c r="AL133" s="38"/>
      <c r="AM133" s="38"/>
      <c r="AN133" s="38"/>
      <c r="AO133" s="38"/>
      <c r="AP133" s="38"/>
      <c r="AQ133" s="38"/>
      <c r="AR133" s="38"/>
      <c r="AS133" s="38"/>
      <c r="AT133" s="38"/>
      <c r="AU133" s="38"/>
      <c r="AV133" s="38"/>
      <c r="AW133" s="38"/>
      <c r="AX133" s="38"/>
      <c r="AY133" s="38"/>
      <c r="AZ133" s="38"/>
      <c r="BA133" s="38"/>
      <c r="BB133" s="38"/>
      <c r="BC133" s="38"/>
      <c r="BD133" s="38"/>
      <c r="BE133" s="38"/>
      <c r="BF133" s="38"/>
      <c r="BG133" s="38"/>
      <c r="BH133" s="38"/>
      <c r="BI133" s="38"/>
      <c r="BJ133" s="38"/>
      <c r="BK133" s="38"/>
      <c r="BL133" s="38"/>
      <c r="BM133" s="38"/>
      <c r="BN133" s="38"/>
      <c r="BO133" s="38"/>
      <c r="BP133" s="38"/>
      <c r="BQ133" s="38"/>
      <c r="BR133" s="38"/>
      <c r="BS133" s="38"/>
      <c r="BT133" s="38"/>
      <c r="BU133" s="38"/>
      <c r="BV133" s="38"/>
      <c r="BW133" s="38"/>
      <c r="BX133" s="38"/>
      <c r="BY133" s="38"/>
      <c r="BZ133" s="38"/>
      <c r="CA133" s="38"/>
      <c r="CB133" s="38"/>
      <c r="CC133" s="38"/>
      <c r="CD133" s="38"/>
      <c r="CE133" s="38"/>
      <c r="CF133" s="38"/>
      <c r="CG133" s="38"/>
      <c r="CH133" s="38"/>
      <c r="CI133" s="38"/>
      <c r="CJ133" s="38"/>
      <c r="CK133" s="38"/>
      <c r="CL133" s="38"/>
      <c r="CM133" s="38"/>
      <c r="CN133" s="38"/>
      <c r="CO133" s="38"/>
      <c r="CP133" s="38"/>
      <c r="CQ133" s="38"/>
      <c r="CR133" s="38"/>
      <c r="CS133" s="38"/>
      <c r="CT133" s="38"/>
      <c r="CU133" s="38"/>
      <c r="CV133" s="38"/>
      <c r="CW133" s="38"/>
      <c r="CX133" s="38"/>
      <c r="CY133" s="38"/>
      <c r="CZ133" s="38"/>
      <c r="DA133" s="38"/>
      <c r="DB133" s="38"/>
      <c r="DC133" s="38"/>
      <c r="DD133" s="38"/>
      <c r="DE133" s="38"/>
      <c r="DF133" s="38"/>
      <c r="DG133" s="38"/>
      <c r="DH133" s="38"/>
      <c r="DI133" s="38"/>
      <c r="DJ133" s="38"/>
      <c r="DK133" s="38"/>
      <c r="DL133" s="38"/>
      <c r="DM133" s="38"/>
      <c r="DN133" s="38"/>
      <c r="DO133" s="38"/>
      <c r="DP133" s="38"/>
      <c r="DQ133" s="38"/>
      <c r="DR133" s="38"/>
      <c r="DS133" s="38"/>
      <c r="DT133" s="38"/>
      <c r="DU133" s="38"/>
      <c r="DV133" s="38"/>
      <c r="DW133" s="38"/>
      <c r="DX133" s="38"/>
      <c r="DY133" s="38"/>
      <c r="DZ133" s="38"/>
      <c r="EA133" s="38"/>
      <c r="EB133" s="38"/>
      <c r="EC133" s="38"/>
      <c r="ED133" s="38"/>
      <c r="EE133" s="38"/>
      <c r="EF133" s="38"/>
      <c r="EG133" s="38"/>
      <c r="EH133" s="38"/>
      <c r="EI133" s="38"/>
      <c r="EJ133" s="38"/>
      <c r="EK133" s="38"/>
      <c r="EL133" s="38"/>
      <c r="EM133" s="38"/>
      <c r="EN133" s="38"/>
      <c r="EO133" s="38"/>
      <c r="EP133" s="38"/>
      <c r="EQ133" s="38"/>
      <c r="ER133" s="38"/>
      <c r="ES133" s="38"/>
      <c r="ET133" s="38"/>
      <c r="EU133" s="38"/>
      <c r="EV133" s="38"/>
      <c r="EW133" s="38"/>
      <c r="EX133" s="38"/>
      <c r="EY133" s="38"/>
      <c r="EZ133" s="38"/>
      <c r="FA133" s="38"/>
      <c r="FB133" s="38"/>
      <c r="FC133" s="38"/>
      <c r="FD133" s="38"/>
      <c r="FE133" s="38"/>
      <c r="FF133" s="38"/>
      <c r="FG133" s="38"/>
      <c r="FH133" s="38"/>
      <c r="FI133" s="38"/>
      <c r="FJ133" s="38"/>
      <c r="FK133" s="38"/>
      <c r="FL133" s="38"/>
      <c r="FM133" s="38"/>
      <c r="FN133" s="38"/>
      <c r="FO133" s="38"/>
      <c r="FP133" s="38"/>
      <c r="FQ133" s="38"/>
      <c r="FR133" s="38"/>
      <c r="FS133" s="38"/>
      <c r="FT133" s="38"/>
      <c r="FU133" s="38"/>
      <c r="FV133" s="38"/>
      <c r="FW133" s="38"/>
      <c r="FX133" s="38"/>
      <c r="FY133" s="38"/>
      <c r="FZ133" s="38"/>
      <c r="GA133" s="38"/>
      <c r="GB133" s="38"/>
      <c r="GC133" s="38"/>
      <c r="GD133" s="38"/>
      <c r="GE133" s="38"/>
      <c r="GF133" s="38"/>
      <c r="GG133" s="38"/>
      <c r="GH133" s="38"/>
      <c r="GI133" s="38"/>
      <c r="GJ133" s="38"/>
      <c r="GK133" s="38"/>
      <c r="GL133" s="38"/>
      <c r="GM133" s="38"/>
      <c r="GN133" s="38"/>
      <c r="GO133" s="38"/>
      <c r="GP133" s="38"/>
      <c r="GQ133" s="38"/>
      <c r="GR133" s="38"/>
      <c r="GS133" s="38"/>
      <c r="GT133" s="38"/>
      <c r="GU133" s="38"/>
      <c r="GV133" s="38"/>
      <c r="GW133" s="38"/>
      <c r="GX133" s="38"/>
      <c r="GY133" s="38"/>
      <c r="GZ133" s="38"/>
      <c r="HA133" s="38"/>
      <c r="HB133" s="38"/>
      <c r="HC133" s="38"/>
      <c r="HD133" s="38"/>
      <c r="HE133" s="38"/>
      <c r="HF133" s="38"/>
      <c r="HG133" s="38"/>
      <c r="HH133" s="38"/>
      <c r="HI133" s="38"/>
      <c r="HJ133" s="38"/>
      <c r="HK133" s="38"/>
      <c r="HL133" s="38"/>
      <c r="HM133" s="38"/>
      <c r="HN133" s="38"/>
      <c r="HO133" s="38"/>
      <c r="HP133" s="38"/>
      <c r="HQ133" s="38"/>
      <c r="HR133" s="39"/>
    </row>
    <row r="134" spans="1:226" s="315" customFormat="1" x14ac:dyDescent="0.25">
      <c r="A134" s="34">
        <f t="shared" si="52"/>
        <v>130</v>
      </c>
      <c r="B134" s="517"/>
      <c r="C134" s="519"/>
      <c r="D134" s="519"/>
      <c r="E134" s="519"/>
      <c r="F134" s="519"/>
      <c r="G134" s="35"/>
      <c r="H134" s="391"/>
      <c r="I134" s="36" t="str">
        <f>IF(J134&lt;&gt;"",(J134-COUNTIF(L134:HR134,"□")+1),"")</f>
        <v/>
      </c>
      <c r="J134" s="28" t="str">
        <f>IF(ISERROR(LOOKUP("□",L134:HR134,L$3:HR$3))=FALSE,LOOKUP("□",L134:HR134,L$3:HR$3),"")</f>
        <v/>
      </c>
      <c r="K134" s="448" t="str">
        <f>進捗管理票PSPT_管理項目名_5</f>
        <v>③受入</v>
      </c>
      <c r="L134" s="37"/>
      <c r="M134" s="38"/>
      <c r="N134" s="38"/>
      <c r="O134" s="38"/>
      <c r="P134" s="38"/>
      <c r="Q134" s="38"/>
      <c r="R134" s="38"/>
      <c r="S134" s="38"/>
      <c r="T134" s="38"/>
      <c r="U134" s="38"/>
      <c r="V134" s="38"/>
      <c r="W134" s="38"/>
      <c r="X134" s="30"/>
      <c r="Y134" s="38"/>
      <c r="Z134" s="38"/>
      <c r="AA134" s="38"/>
      <c r="AB134" s="38"/>
      <c r="AC134" s="38"/>
      <c r="AD134" s="38"/>
      <c r="AE134" s="38"/>
      <c r="AF134" s="38"/>
      <c r="AG134" s="38"/>
      <c r="AH134" s="38"/>
      <c r="AI134" s="38"/>
      <c r="AJ134" s="38"/>
      <c r="AK134" s="38"/>
      <c r="AL134" s="38"/>
      <c r="AM134" s="38"/>
      <c r="AN134" s="38"/>
      <c r="AO134" s="38"/>
      <c r="AP134" s="38"/>
      <c r="AQ134" s="38"/>
      <c r="AR134" s="38"/>
      <c r="AS134" s="38"/>
      <c r="AT134" s="38"/>
      <c r="AU134" s="38"/>
      <c r="AV134" s="38"/>
      <c r="AW134" s="38"/>
      <c r="AX134" s="38"/>
      <c r="AY134" s="38"/>
      <c r="AZ134" s="38"/>
      <c r="BA134" s="38"/>
      <c r="BB134" s="38"/>
      <c r="BC134" s="38"/>
      <c r="BD134" s="38"/>
      <c r="BE134" s="38"/>
      <c r="BF134" s="38"/>
      <c r="BG134" s="38"/>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9"/>
    </row>
    <row r="135" spans="1:226" x14ac:dyDescent="0.25">
      <c r="A135" s="25">
        <f t="shared" si="52"/>
        <v>131</v>
      </c>
      <c r="B135" s="516"/>
      <c r="C135" s="516"/>
      <c r="D135" s="516"/>
      <c r="E135" s="516"/>
      <c r="F135" s="516"/>
      <c r="G135" s="40"/>
      <c r="H135" s="40"/>
      <c r="I135" s="41" t="str">
        <f t="shared" ref="I135:I142" si="79">IF(J135&lt;&gt;"",(J135-COUNTIF(L135:HR135,"□")+1),"")</f>
        <v/>
      </c>
      <c r="J135" s="42" t="str">
        <f t="shared" ref="J135:J142" si="80">IF(ISERROR(LOOKUP("□",L135:HR135,L$3:HR$3))=FALSE,LOOKUP("□",L135:HR135,L$3:HR$3),"")</f>
        <v/>
      </c>
      <c r="K135" s="445">
        <f>進捗管理票PSPT_管理項目名_1</f>
        <v>0</v>
      </c>
      <c r="L135" s="43"/>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c r="BA135" s="44"/>
      <c r="BB135" s="44"/>
      <c r="BC135" s="44"/>
      <c r="BD135" s="44"/>
      <c r="BE135" s="44"/>
      <c r="BF135" s="44"/>
      <c r="BG135" s="44"/>
      <c r="BH135" s="44"/>
      <c r="BI135" s="44"/>
      <c r="BJ135" s="44"/>
      <c r="BK135" s="44"/>
      <c r="BL135" s="44"/>
      <c r="BM135" s="44"/>
      <c r="BN135" s="44"/>
      <c r="BO135" s="44"/>
      <c r="BP135" s="44"/>
      <c r="BQ135" s="44"/>
      <c r="BR135" s="44"/>
      <c r="BS135" s="44"/>
      <c r="BT135" s="44"/>
      <c r="BU135" s="44"/>
      <c r="BV135" s="44"/>
      <c r="BW135" s="44"/>
      <c r="BX135" s="44"/>
      <c r="BY135" s="44"/>
      <c r="BZ135" s="44"/>
      <c r="CA135" s="44"/>
      <c r="CB135" s="44"/>
      <c r="CC135" s="44"/>
      <c r="CD135" s="44"/>
      <c r="CE135" s="44"/>
      <c r="CF135" s="44"/>
      <c r="CG135" s="44"/>
      <c r="CH135" s="44"/>
      <c r="CI135" s="44"/>
      <c r="CJ135" s="44"/>
      <c r="CK135" s="44"/>
      <c r="CL135" s="44"/>
      <c r="CM135" s="44"/>
      <c r="CN135" s="44"/>
      <c r="CO135" s="44"/>
      <c r="CP135" s="44"/>
      <c r="CQ135" s="44"/>
      <c r="CR135" s="44"/>
      <c r="CS135" s="44"/>
      <c r="CT135" s="44"/>
      <c r="CU135" s="44"/>
      <c r="CV135" s="44"/>
      <c r="CW135" s="44"/>
      <c r="CX135" s="44"/>
      <c r="CY135" s="44"/>
      <c r="CZ135" s="44"/>
      <c r="DA135" s="44"/>
      <c r="DB135" s="44"/>
      <c r="DC135" s="44"/>
      <c r="DD135" s="44"/>
      <c r="DE135" s="44"/>
      <c r="DF135" s="44"/>
      <c r="DG135" s="44"/>
      <c r="DH135" s="44"/>
      <c r="DI135" s="44"/>
      <c r="DJ135" s="44"/>
      <c r="DK135" s="44"/>
      <c r="DL135" s="44"/>
      <c r="DM135" s="44"/>
      <c r="DN135" s="44"/>
      <c r="DO135" s="44"/>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c r="EX135" s="44"/>
      <c r="EY135" s="44"/>
      <c r="EZ135" s="44"/>
      <c r="FA135" s="44"/>
      <c r="FB135" s="44"/>
      <c r="FC135" s="44"/>
      <c r="FD135" s="44"/>
      <c r="FE135" s="44"/>
      <c r="FF135" s="44"/>
      <c r="FG135" s="44"/>
      <c r="FH135" s="44"/>
      <c r="FI135" s="44"/>
      <c r="FJ135" s="44"/>
      <c r="FK135" s="44"/>
      <c r="FL135" s="44"/>
      <c r="FM135" s="44"/>
      <c r="FN135" s="44"/>
      <c r="FO135" s="44"/>
      <c r="FP135" s="44"/>
      <c r="FQ135" s="44"/>
      <c r="FR135" s="44"/>
      <c r="FS135" s="44"/>
      <c r="FT135" s="44"/>
      <c r="FU135" s="44"/>
      <c r="FV135" s="44"/>
      <c r="FW135" s="44"/>
      <c r="FX135" s="44"/>
      <c r="FY135" s="44"/>
      <c r="FZ135" s="44"/>
      <c r="GA135" s="44"/>
      <c r="GB135" s="44"/>
      <c r="GC135" s="44"/>
      <c r="GD135" s="44"/>
      <c r="GE135" s="44"/>
      <c r="GF135" s="44"/>
      <c r="GG135" s="44"/>
      <c r="GH135" s="44"/>
      <c r="GI135" s="44"/>
      <c r="GJ135" s="44"/>
      <c r="GK135" s="44"/>
      <c r="GL135" s="44"/>
      <c r="GM135" s="44"/>
      <c r="GN135" s="44"/>
      <c r="GO135" s="44"/>
      <c r="GP135" s="44"/>
      <c r="GQ135" s="44"/>
      <c r="GR135" s="44"/>
      <c r="GS135" s="44"/>
      <c r="GT135" s="44"/>
      <c r="GU135" s="44"/>
      <c r="GV135" s="44"/>
      <c r="GW135" s="44"/>
      <c r="GX135" s="44"/>
      <c r="GY135" s="44"/>
      <c r="GZ135" s="44"/>
      <c r="HA135" s="44"/>
      <c r="HB135" s="44"/>
      <c r="HC135" s="44"/>
      <c r="HD135" s="44"/>
      <c r="HE135" s="44"/>
      <c r="HF135" s="44"/>
      <c r="HG135" s="44"/>
      <c r="HH135" s="44"/>
      <c r="HI135" s="44"/>
      <c r="HJ135" s="44"/>
      <c r="HK135" s="44"/>
      <c r="HL135" s="44"/>
      <c r="HM135" s="44"/>
      <c r="HN135" s="44"/>
      <c r="HO135" s="44"/>
      <c r="HP135" s="44"/>
      <c r="HQ135" s="44"/>
      <c r="HR135" s="46"/>
    </row>
    <row r="136" spans="1:226" x14ac:dyDescent="0.25">
      <c r="A136" s="32">
        <f t="shared" si="52"/>
        <v>132</v>
      </c>
      <c r="B136" s="517"/>
      <c r="C136" s="517"/>
      <c r="D136" s="517"/>
      <c r="E136" s="517"/>
      <c r="F136" s="517"/>
      <c r="G136" s="26"/>
      <c r="H136" s="26"/>
      <c r="I136" s="27" t="str">
        <f t="shared" si="79"/>
        <v/>
      </c>
      <c r="J136" s="33" t="str">
        <f t="shared" si="80"/>
        <v/>
      </c>
      <c r="K136" s="446">
        <f>進捗管理票PSPT_管理項目名_2</f>
        <v>0</v>
      </c>
      <c r="L136" s="29"/>
      <c r="M136" s="30"/>
      <c r="N136" s="30"/>
      <c r="O136" s="30"/>
      <c r="P136" s="30"/>
      <c r="Q136" s="30"/>
      <c r="R136" s="30"/>
      <c r="S136" s="30"/>
      <c r="T136" s="30"/>
      <c r="U136" s="30"/>
      <c r="V136" s="30"/>
      <c r="W136" s="30"/>
      <c r="X136" s="30"/>
      <c r="Y136" s="30"/>
      <c r="Z136" s="30"/>
      <c r="AA136" s="30"/>
      <c r="AB136" s="30"/>
      <c r="AC136" s="30"/>
      <c r="AD136" s="30"/>
      <c r="AE136" s="30"/>
      <c r="AF136" s="30"/>
      <c r="AG136" s="30"/>
      <c r="AH136" s="30"/>
      <c r="AI136" s="30"/>
      <c r="AJ136" s="30"/>
      <c r="AK136" s="30"/>
      <c r="AL136" s="30"/>
      <c r="AM136" s="30"/>
      <c r="AN136" s="30"/>
      <c r="AO136" s="30"/>
      <c r="AP136" s="30"/>
      <c r="AQ136" s="30"/>
      <c r="AR136" s="30"/>
      <c r="AS136" s="30"/>
      <c r="AT136" s="30"/>
      <c r="AU136" s="30"/>
      <c r="AV136" s="30"/>
      <c r="AW136" s="30"/>
      <c r="AX136" s="30"/>
      <c r="AY136" s="30"/>
      <c r="AZ136" s="30"/>
      <c r="BA136" s="30"/>
      <c r="BB136" s="30"/>
      <c r="BC136" s="30"/>
      <c r="BD136" s="30"/>
      <c r="BE136" s="30"/>
      <c r="BF136" s="30"/>
      <c r="BG136" s="30"/>
      <c r="BH136" s="30"/>
      <c r="BI136" s="30"/>
      <c r="BJ136" s="30"/>
      <c r="BK136" s="30"/>
      <c r="BL136" s="30"/>
      <c r="BM136" s="30"/>
      <c r="BN136" s="30"/>
      <c r="BO136" s="30"/>
      <c r="BP136" s="30"/>
      <c r="BQ136" s="30"/>
      <c r="BR136" s="30"/>
      <c r="BS136" s="30"/>
      <c r="BT136" s="30"/>
      <c r="BU136" s="30"/>
      <c r="BV136" s="30"/>
      <c r="BW136" s="30"/>
      <c r="BX136" s="30"/>
      <c r="BY136" s="30"/>
      <c r="BZ136" s="30"/>
      <c r="CA136" s="30"/>
      <c r="CB136" s="30"/>
      <c r="CC136" s="30"/>
      <c r="CD136" s="30"/>
      <c r="CE136" s="30"/>
      <c r="CF136" s="30"/>
      <c r="CG136" s="30"/>
      <c r="CH136" s="30"/>
      <c r="CI136" s="30"/>
      <c r="CJ136" s="30"/>
      <c r="CK136" s="30"/>
      <c r="CL136" s="30"/>
      <c r="CM136" s="30"/>
      <c r="CN136" s="30"/>
      <c r="CO136" s="30"/>
      <c r="CP136" s="30"/>
      <c r="CQ136" s="30"/>
      <c r="CR136" s="30"/>
      <c r="CS136" s="30"/>
      <c r="CT136" s="30"/>
      <c r="CU136" s="30"/>
      <c r="CV136" s="30"/>
      <c r="CW136" s="30"/>
      <c r="CX136" s="30"/>
      <c r="CY136" s="30"/>
      <c r="CZ136" s="30"/>
      <c r="DA136" s="30"/>
      <c r="DB136" s="30"/>
      <c r="DC136" s="30"/>
      <c r="DD136" s="30"/>
      <c r="DE136" s="30"/>
      <c r="DF136" s="30"/>
      <c r="DG136" s="30"/>
      <c r="DH136" s="30"/>
      <c r="DI136" s="30"/>
      <c r="DJ136" s="30"/>
      <c r="DK136" s="30"/>
      <c r="DL136" s="30"/>
      <c r="DM136" s="30"/>
      <c r="DN136" s="30"/>
      <c r="DO136" s="30"/>
      <c r="DP136" s="30"/>
      <c r="DQ136" s="30"/>
      <c r="DR136" s="30"/>
      <c r="DS136" s="30"/>
      <c r="DT136" s="30"/>
      <c r="DU136" s="30"/>
      <c r="DV136" s="30"/>
      <c r="DW136" s="30"/>
      <c r="DX136" s="30"/>
      <c r="DY136" s="30"/>
      <c r="DZ136" s="30"/>
      <c r="EA136" s="30"/>
      <c r="EB136" s="30"/>
      <c r="EC136" s="30"/>
      <c r="ED136" s="30"/>
      <c r="EE136" s="30"/>
      <c r="EF136" s="30"/>
      <c r="EG136" s="30"/>
      <c r="EH136" s="30"/>
      <c r="EI136" s="30"/>
      <c r="EJ136" s="30"/>
      <c r="EK136" s="30"/>
      <c r="EL136" s="30"/>
      <c r="EM136" s="30"/>
      <c r="EN136" s="30"/>
      <c r="EO136" s="30"/>
      <c r="EP136" s="30"/>
      <c r="EQ136" s="30"/>
      <c r="ER136" s="30"/>
      <c r="ES136" s="30"/>
      <c r="ET136" s="30"/>
      <c r="EU136" s="30"/>
      <c r="EV136" s="30"/>
      <c r="EW136" s="30"/>
      <c r="EX136" s="30"/>
      <c r="EY136" s="30"/>
      <c r="EZ136" s="30"/>
      <c r="FA136" s="30"/>
      <c r="FB136" s="30"/>
      <c r="FC136" s="30"/>
      <c r="FD136" s="30"/>
      <c r="FE136" s="30"/>
      <c r="FF136" s="30"/>
      <c r="FG136" s="30"/>
      <c r="FH136" s="30"/>
      <c r="FI136" s="30"/>
      <c r="FJ136" s="30"/>
      <c r="FK136" s="30"/>
      <c r="FL136" s="30"/>
      <c r="FM136" s="30"/>
      <c r="FN136" s="30"/>
      <c r="FO136" s="30"/>
      <c r="FP136" s="30"/>
      <c r="FQ136" s="30"/>
      <c r="FR136" s="30"/>
      <c r="FS136" s="30"/>
      <c r="FT136" s="30"/>
      <c r="FU136" s="30"/>
      <c r="FV136" s="30"/>
      <c r="FW136" s="30"/>
      <c r="FX136" s="30"/>
      <c r="FY136" s="30"/>
      <c r="FZ136" s="30"/>
      <c r="GA136" s="30"/>
      <c r="GB136" s="30"/>
      <c r="GC136" s="30"/>
      <c r="GD136" s="30"/>
      <c r="GE136" s="30"/>
      <c r="GF136" s="30"/>
      <c r="GG136" s="30"/>
      <c r="GH136" s="30"/>
      <c r="GI136" s="30"/>
      <c r="GJ136" s="30"/>
      <c r="GK136" s="30"/>
      <c r="GL136" s="30"/>
      <c r="GM136" s="30"/>
      <c r="GN136" s="30"/>
      <c r="GO136" s="30"/>
      <c r="GP136" s="30"/>
      <c r="GQ136" s="30"/>
      <c r="GR136" s="30"/>
      <c r="GS136" s="30"/>
      <c r="GT136" s="30"/>
      <c r="GU136" s="30"/>
      <c r="GV136" s="30"/>
      <c r="GW136" s="30"/>
      <c r="GX136" s="30"/>
      <c r="GY136" s="30"/>
      <c r="GZ136" s="30"/>
      <c r="HA136" s="30"/>
      <c r="HB136" s="30"/>
      <c r="HC136" s="30"/>
      <c r="HD136" s="30"/>
      <c r="HE136" s="30"/>
      <c r="HF136" s="30"/>
      <c r="HG136" s="30"/>
      <c r="HH136" s="30"/>
      <c r="HI136" s="30"/>
      <c r="HJ136" s="30"/>
      <c r="HK136" s="30"/>
      <c r="HL136" s="30"/>
      <c r="HM136" s="30"/>
      <c r="HN136" s="30"/>
      <c r="HO136" s="30"/>
      <c r="HP136" s="30"/>
      <c r="HQ136" s="30"/>
      <c r="HR136" s="31"/>
    </row>
    <row r="137" spans="1:226" x14ac:dyDescent="0.25">
      <c r="A137" s="32">
        <f t="shared" si="52"/>
        <v>133</v>
      </c>
      <c r="B137" s="517"/>
      <c r="C137" s="517"/>
      <c r="D137" s="517"/>
      <c r="E137" s="517"/>
      <c r="F137" s="517"/>
      <c r="G137" s="26"/>
      <c r="H137" s="26"/>
      <c r="I137" s="27" t="str">
        <f t="shared" si="79"/>
        <v/>
      </c>
      <c r="J137" s="33" t="str">
        <f t="shared" si="80"/>
        <v/>
      </c>
      <c r="K137" s="447" t="str">
        <f>進捗管理票PSPT_管理項目名_3</f>
        <v>①ＣＶ</v>
      </c>
      <c r="L137" s="29"/>
      <c r="M137" s="30"/>
      <c r="N137" s="30"/>
      <c r="O137" s="30"/>
      <c r="P137" s="30"/>
      <c r="Q137" s="30"/>
      <c r="R137" s="30"/>
      <c r="S137" s="30"/>
      <c r="T137" s="30"/>
      <c r="U137" s="30"/>
      <c r="V137" s="30"/>
      <c r="W137" s="30"/>
      <c r="X137" s="30"/>
      <c r="Y137" s="30"/>
      <c r="Z137" s="30"/>
      <c r="AA137" s="30"/>
      <c r="AB137" s="30"/>
      <c r="AC137" s="30"/>
      <c r="AD137" s="30"/>
      <c r="AE137" s="30"/>
      <c r="AF137" s="30"/>
      <c r="AG137" s="30"/>
      <c r="AH137" s="30"/>
      <c r="AI137" s="30"/>
      <c r="AJ137" s="30"/>
      <c r="AK137" s="30"/>
      <c r="AL137" s="30"/>
      <c r="AM137" s="30"/>
      <c r="AN137" s="30"/>
      <c r="AO137" s="30"/>
      <c r="AP137" s="30"/>
      <c r="AQ137" s="30"/>
      <c r="AR137" s="30"/>
      <c r="AS137" s="30"/>
      <c r="AT137" s="30"/>
      <c r="AU137" s="30"/>
      <c r="AV137" s="30"/>
      <c r="AW137" s="30"/>
      <c r="AX137" s="30"/>
      <c r="AY137" s="30"/>
      <c r="AZ137" s="30"/>
      <c r="BA137" s="30"/>
      <c r="BB137" s="30"/>
      <c r="BC137" s="30"/>
      <c r="BD137" s="30"/>
      <c r="BE137" s="30"/>
      <c r="BF137" s="30"/>
      <c r="BG137" s="30"/>
      <c r="BH137" s="30"/>
      <c r="BI137" s="30"/>
      <c r="BJ137" s="30"/>
      <c r="BK137" s="30"/>
      <c r="BL137" s="30"/>
      <c r="BM137" s="30"/>
      <c r="BN137" s="30"/>
      <c r="BO137" s="30"/>
      <c r="BP137" s="30"/>
      <c r="BQ137" s="30"/>
      <c r="BR137" s="30"/>
      <c r="BS137" s="30"/>
      <c r="BT137" s="30"/>
      <c r="BU137" s="30"/>
      <c r="BV137" s="30"/>
      <c r="BW137" s="30"/>
      <c r="BX137" s="30"/>
      <c r="BY137" s="30"/>
      <c r="BZ137" s="30"/>
      <c r="CA137" s="30"/>
      <c r="CB137" s="30"/>
      <c r="CC137" s="30"/>
      <c r="CD137" s="30"/>
      <c r="CE137" s="30"/>
      <c r="CF137" s="30"/>
      <c r="CG137" s="30"/>
      <c r="CH137" s="30"/>
      <c r="CI137" s="30"/>
      <c r="CJ137" s="30"/>
      <c r="CK137" s="30"/>
      <c r="CL137" s="30"/>
      <c r="CM137" s="30"/>
      <c r="CN137" s="30"/>
      <c r="CO137" s="30"/>
      <c r="CP137" s="30"/>
      <c r="CQ137" s="30"/>
      <c r="CR137" s="30"/>
      <c r="CS137" s="30"/>
      <c r="CT137" s="30"/>
      <c r="CU137" s="30"/>
      <c r="CV137" s="30"/>
      <c r="CW137" s="30"/>
      <c r="CX137" s="30"/>
      <c r="CY137" s="30"/>
      <c r="CZ137" s="30"/>
      <c r="DA137" s="30"/>
      <c r="DB137" s="30"/>
      <c r="DC137" s="30"/>
      <c r="DD137" s="30"/>
      <c r="DE137" s="30"/>
      <c r="DF137" s="30"/>
      <c r="DG137" s="30"/>
      <c r="DH137" s="30"/>
      <c r="DI137" s="30"/>
      <c r="DJ137" s="30"/>
      <c r="DK137" s="30"/>
      <c r="DL137" s="30"/>
      <c r="DM137" s="30"/>
      <c r="DN137" s="30"/>
      <c r="DO137" s="30"/>
      <c r="DP137" s="30"/>
      <c r="DQ137" s="30"/>
      <c r="DR137" s="30"/>
      <c r="DS137" s="30"/>
      <c r="DT137" s="30"/>
      <c r="DU137" s="30"/>
      <c r="DV137" s="30"/>
      <c r="DW137" s="30"/>
      <c r="DX137" s="30"/>
      <c r="DY137" s="30"/>
      <c r="DZ137" s="30"/>
      <c r="EA137" s="30"/>
      <c r="EB137" s="30"/>
      <c r="EC137" s="30"/>
      <c r="ED137" s="30"/>
      <c r="EE137" s="30"/>
      <c r="EF137" s="30"/>
      <c r="EG137" s="30"/>
      <c r="EH137" s="30"/>
      <c r="EI137" s="30"/>
      <c r="EJ137" s="30"/>
      <c r="EK137" s="30"/>
      <c r="EL137" s="30"/>
      <c r="EM137" s="30"/>
      <c r="EN137" s="30"/>
      <c r="EO137" s="30"/>
      <c r="EP137" s="30"/>
      <c r="EQ137" s="30"/>
      <c r="ER137" s="30"/>
      <c r="ES137" s="30"/>
      <c r="ET137" s="30"/>
      <c r="EU137" s="30"/>
      <c r="EV137" s="30"/>
      <c r="EW137" s="30"/>
      <c r="EX137" s="30"/>
      <c r="EY137" s="30"/>
      <c r="EZ137" s="30"/>
      <c r="FA137" s="30"/>
      <c r="FB137" s="30"/>
      <c r="FC137" s="30"/>
      <c r="FD137" s="30"/>
      <c r="FE137" s="30"/>
      <c r="FF137" s="30"/>
      <c r="FG137" s="30"/>
      <c r="FH137" s="30"/>
      <c r="FI137" s="30"/>
      <c r="FJ137" s="30"/>
      <c r="FK137" s="30"/>
      <c r="FL137" s="30"/>
      <c r="FM137" s="30"/>
      <c r="FN137" s="30"/>
      <c r="FO137" s="30"/>
      <c r="FP137" s="30"/>
      <c r="FQ137" s="30"/>
      <c r="FR137" s="30"/>
      <c r="FS137" s="30"/>
      <c r="FT137" s="30"/>
      <c r="FU137" s="30"/>
      <c r="FV137" s="30"/>
      <c r="FW137" s="30"/>
      <c r="FX137" s="30"/>
      <c r="FY137" s="30"/>
      <c r="FZ137" s="30"/>
      <c r="GA137" s="30"/>
      <c r="GB137" s="30"/>
      <c r="GC137" s="30"/>
      <c r="GD137" s="30"/>
      <c r="GE137" s="30"/>
      <c r="GF137" s="30"/>
      <c r="GG137" s="30"/>
      <c r="GH137" s="30"/>
      <c r="GI137" s="30"/>
      <c r="GJ137" s="30"/>
      <c r="GK137" s="30"/>
      <c r="GL137" s="30"/>
      <c r="GM137" s="30"/>
      <c r="GN137" s="30"/>
      <c r="GO137" s="30"/>
      <c r="GP137" s="30"/>
      <c r="GQ137" s="30"/>
      <c r="GR137" s="30"/>
      <c r="GS137" s="30"/>
      <c r="GT137" s="30"/>
      <c r="GU137" s="30"/>
      <c r="GV137" s="30"/>
      <c r="GW137" s="30"/>
      <c r="GX137" s="30"/>
      <c r="GY137" s="30"/>
      <c r="GZ137" s="30"/>
      <c r="HA137" s="30"/>
      <c r="HB137" s="30"/>
      <c r="HC137" s="30"/>
      <c r="HD137" s="30"/>
      <c r="HE137" s="30"/>
      <c r="HF137" s="30"/>
      <c r="HG137" s="30"/>
      <c r="HH137" s="30"/>
      <c r="HI137" s="30"/>
      <c r="HJ137" s="30"/>
      <c r="HK137" s="30"/>
      <c r="HL137" s="30"/>
      <c r="HM137" s="30"/>
      <c r="HN137" s="30"/>
      <c r="HO137" s="30"/>
      <c r="HP137" s="30"/>
      <c r="HQ137" s="30"/>
      <c r="HR137" s="31"/>
    </row>
    <row r="138" spans="1:226" x14ac:dyDescent="0.25">
      <c r="A138" s="34">
        <f t="shared" si="52"/>
        <v>134</v>
      </c>
      <c r="B138" s="517"/>
      <c r="C138" s="517"/>
      <c r="D138" s="517"/>
      <c r="E138" s="517"/>
      <c r="F138" s="517"/>
      <c r="G138" s="35"/>
      <c r="H138" s="35"/>
      <c r="I138" s="36" t="str">
        <f t="shared" si="79"/>
        <v/>
      </c>
      <c r="J138" s="28" t="str">
        <f t="shared" si="80"/>
        <v/>
      </c>
      <c r="K138" s="448" t="str">
        <f>進捗管理票PSPT_管理項目名_4</f>
        <v>②ＣＶＴ</v>
      </c>
      <c r="L138" s="37"/>
      <c r="M138" s="38"/>
      <c r="N138" s="38"/>
      <c r="O138" s="38"/>
      <c r="P138" s="38"/>
      <c r="Q138" s="38"/>
      <c r="R138" s="38"/>
      <c r="S138" s="38"/>
      <c r="T138" s="38"/>
      <c r="U138" s="38"/>
      <c r="V138" s="38"/>
      <c r="W138" s="38"/>
      <c r="X138" s="38"/>
      <c r="Y138" s="38"/>
      <c r="Z138" s="38"/>
      <c r="AA138" s="38"/>
      <c r="AB138" s="38"/>
      <c r="AC138" s="38"/>
      <c r="AD138" s="38"/>
      <c r="AE138" s="38"/>
      <c r="AF138" s="38"/>
      <c r="AG138" s="38"/>
      <c r="AH138" s="38"/>
      <c r="AI138" s="38"/>
      <c r="AJ138" s="38"/>
      <c r="AK138" s="38"/>
      <c r="AL138" s="38"/>
      <c r="AM138" s="38"/>
      <c r="AN138" s="38"/>
      <c r="AO138" s="38"/>
      <c r="AP138" s="38"/>
      <c r="AQ138" s="38"/>
      <c r="AR138" s="38"/>
      <c r="AS138" s="38"/>
      <c r="AT138" s="38"/>
      <c r="AU138" s="38"/>
      <c r="AV138" s="38"/>
      <c r="AW138" s="38"/>
      <c r="AX138" s="38"/>
      <c r="AY138" s="38"/>
      <c r="AZ138" s="38"/>
      <c r="BA138" s="38"/>
      <c r="BB138" s="38"/>
      <c r="BC138" s="38"/>
      <c r="BD138" s="38"/>
      <c r="BE138" s="38"/>
      <c r="BF138" s="38"/>
      <c r="BG138" s="38"/>
      <c r="BH138" s="38"/>
      <c r="BI138" s="38"/>
      <c r="BJ138" s="38"/>
      <c r="BK138" s="38"/>
      <c r="BL138" s="38"/>
      <c r="BM138" s="38"/>
      <c r="BN138" s="38"/>
      <c r="BO138" s="38"/>
      <c r="BP138" s="38"/>
      <c r="BQ138" s="38"/>
      <c r="BR138" s="38"/>
      <c r="BS138" s="38"/>
      <c r="BT138" s="38"/>
      <c r="BU138" s="38"/>
      <c r="BV138" s="38"/>
      <c r="BW138" s="38"/>
      <c r="BX138" s="38"/>
      <c r="BY138" s="38"/>
      <c r="BZ138" s="38"/>
      <c r="CA138" s="38"/>
      <c r="CB138" s="38"/>
      <c r="CC138" s="38"/>
      <c r="CD138" s="38"/>
      <c r="CE138" s="38"/>
      <c r="CF138" s="38"/>
      <c r="CG138" s="38"/>
      <c r="CH138" s="38"/>
      <c r="CI138" s="38"/>
      <c r="CJ138" s="38"/>
      <c r="CK138" s="38"/>
      <c r="CL138" s="38"/>
      <c r="CM138" s="38"/>
      <c r="CN138" s="38"/>
      <c r="CO138" s="38"/>
      <c r="CP138" s="38"/>
      <c r="CQ138" s="38"/>
      <c r="CR138" s="38"/>
      <c r="CS138" s="38"/>
      <c r="CT138" s="38"/>
      <c r="CU138" s="38"/>
      <c r="CV138" s="38"/>
      <c r="CW138" s="38"/>
      <c r="CX138" s="38"/>
      <c r="CY138" s="38"/>
      <c r="CZ138" s="38"/>
      <c r="DA138" s="38"/>
      <c r="DB138" s="38"/>
      <c r="DC138" s="38"/>
      <c r="DD138" s="38"/>
      <c r="DE138" s="38"/>
      <c r="DF138" s="38"/>
      <c r="DG138" s="38"/>
      <c r="DH138" s="38"/>
      <c r="DI138" s="38"/>
      <c r="DJ138" s="38"/>
      <c r="DK138" s="38"/>
      <c r="DL138" s="38"/>
      <c r="DM138" s="38"/>
      <c r="DN138" s="38"/>
      <c r="DO138" s="38"/>
      <c r="DP138" s="38"/>
      <c r="DQ138" s="38"/>
      <c r="DR138" s="38"/>
      <c r="DS138" s="38"/>
      <c r="DT138" s="38"/>
      <c r="DU138" s="38"/>
      <c r="DV138" s="38"/>
      <c r="DW138" s="38"/>
      <c r="DX138" s="38"/>
      <c r="DY138" s="38"/>
      <c r="DZ138" s="38"/>
      <c r="EA138" s="38"/>
      <c r="EB138" s="38"/>
      <c r="EC138" s="38"/>
      <c r="ED138" s="38"/>
      <c r="EE138" s="38"/>
      <c r="EF138" s="38"/>
      <c r="EG138" s="38"/>
      <c r="EH138" s="38"/>
      <c r="EI138" s="38"/>
      <c r="EJ138" s="38"/>
      <c r="EK138" s="38"/>
      <c r="EL138" s="38"/>
      <c r="EM138" s="38"/>
      <c r="EN138" s="38"/>
      <c r="EO138" s="38"/>
      <c r="EP138" s="38"/>
      <c r="EQ138" s="38"/>
      <c r="ER138" s="38"/>
      <c r="ES138" s="38"/>
      <c r="ET138" s="38"/>
      <c r="EU138" s="38"/>
      <c r="EV138" s="38"/>
      <c r="EW138" s="38"/>
      <c r="EX138" s="38"/>
      <c r="EY138" s="38"/>
      <c r="EZ138" s="38"/>
      <c r="FA138" s="38"/>
      <c r="FB138" s="38"/>
      <c r="FC138" s="38"/>
      <c r="FD138" s="38"/>
      <c r="FE138" s="38"/>
      <c r="FF138" s="38"/>
      <c r="FG138" s="38"/>
      <c r="FH138" s="38"/>
      <c r="FI138" s="38"/>
      <c r="FJ138" s="38"/>
      <c r="FK138" s="38"/>
      <c r="FL138" s="38"/>
      <c r="FM138" s="38"/>
      <c r="FN138" s="38"/>
      <c r="FO138" s="38"/>
      <c r="FP138" s="38"/>
      <c r="FQ138" s="38"/>
      <c r="FR138" s="38"/>
      <c r="FS138" s="38"/>
      <c r="FT138" s="38"/>
      <c r="FU138" s="38"/>
      <c r="FV138" s="38"/>
      <c r="FW138" s="38"/>
      <c r="FX138" s="38"/>
      <c r="FY138" s="38"/>
      <c r="FZ138" s="38"/>
      <c r="GA138" s="38"/>
      <c r="GB138" s="38"/>
      <c r="GC138" s="38"/>
      <c r="GD138" s="38"/>
      <c r="GE138" s="38"/>
      <c r="GF138" s="38"/>
      <c r="GG138" s="38"/>
      <c r="GH138" s="38"/>
      <c r="GI138" s="38"/>
      <c r="GJ138" s="38"/>
      <c r="GK138" s="38"/>
      <c r="GL138" s="38"/>
      <c r="GM138" s="38"/>
      <c r="GN138" s="38"/>
      <c r="GO138" s="38"/>
      <c r="GP138" s="38"/>
      <c r="GQ138" s="38"/>
      <c r="GR138" s="38"/>
      <c r="GS138" s="38"/>
      <c r="GT138" s="38"/>
      <c r="GU138" s="38"/>
      <c r="GV138" s="38"/>
      <c r="GW138" s="38"/>
      <c r="GX138" s="38"/>
      <c r="GY138" s="38"/>
      <c r="GZ138" s="38"/>
      <c r="HA138" s="38"/>
      <c r="HB138" s="38"/>
      <c r="HC138" s="38"/>
      <c r="HD138" s="38"/>
      <c r="HE138" s="38"/>
      <c r="HF138" s="38"/>
      <c r="HG138" s="38"/>
      <c r="HH138" s="38"/>
      <c r="HI138" s="38"/>
      <c r="HJ138" s="38"/>
      <c r="HK138" s="38"/>
      <c r="HL138" s="38"/>
      <c r="HM138" s="38"/>
      <c r="HN138" s="38"/>
      <c r="HO138" s="38"/>
      <c r="HP138" s="38"/>
      <c r="HQ138" s="38"/>
      <c r="HR138" s="39"/>
    </row>
    <row r="139" spans="1:226" s="315" customFormat="1" x14ac:dyDescent="0.25">
      <c r="A139" s="34">
        <f t="shared" si="52"/>
        <v>135</v>
      </c>
      <c r="B139" s="517"/>
      <c r="C139" s="517"/>
      <c r="D139" s="517"/>
      <c r="E139" s="517"/>
      <c r="F139" s="517"/>
      <c r="G139" s="35"/>
      <c r="H139" s="391"/>
      <c r="I139" s="36" t="str">
        <f t="shared" si="79"/>
        <v/>
      </c>
      <c r="J139" s="28" t="str">
        <f t="shared" si="80"/>
        <v/>
      </c>
      <c r="K139" s="448" t="str">
        <f>進捗管理票PSPT_管理項目名_5</f>
        <v>③受入</v>
      </c>
      <c r="L139" s="37"/>
      <c r="M139" s="38"/>
      <c r="N139" s="38"/>
      <c r="O139" s="38"/>
      <c r="P139" s="38"/>
      <c r="Q139" s="38"/>
      <c r="R139" s="38"/>
      <c r="S139" s="38"/>
      <c r="T139" s="38"/>
      <c r="U139" s="38"/>
      <c r="V139" s="38"/>
      <c r="W139" s="38"/>
      <c r="X139" s="30"/>
      <c r="Y139" s="38"/>
      <c r="Z139" s="38"/>
      <c r="AA139" s="38"/>
      <c r="AB139" s="38"/>
      <c r="AC139" s="38"/>
      <c r="AD139" s="38"/>
      <c r="AE139" s="38"/>
      <c r="AF139" s="38"/>
      <c r="AG139" s="38"/>
      <c r="AH139" s="38"/>
      <c r="AI139" s="38"/>
      <c r="AJ139" s="38"/>
      <c r="AK139" s="38"/>
      <c r="AL139" s="38"/>
      <c r="AM139" s="38"/>
      <c r="AN139" s="38"/>
      <c r="AO139" s="38"/>
      <c r="AP139" s="38"/>
      <c r="AQ139" s="38"/>
      <c r="AR139" s="38"/>
      <c r="AS139" s="38"/>
      <c r="AT139" s="38"/>
      <c r="AU139" s="38"/>
      <c r="AV139" s="38"/>
      <c r="AW139" s="38"/>
      <c r="AX139" s="38"/>
      <c r="AY139" s="38"/>
      <c r="AZ139" s="38"/>
      <c r="BA139" s="38"/>
      <c r="BB139" s="38"/>
      <c r="BC139" s="38"/>
      <c r="BD139" s="38"/>
      <c r="BE139" s="38"/>
      <c r="BF139" s="38"/>
      <c r="BG139" s="38"/>
      <c r="BH139" s="38"/>
      <c r="BI139" s="38"/>
      <c r="BJ139" s="38"/>
      <c r="BK139" s="38"/>
      <c r="BL139" s="38"/>
      <c r="BM139" s="38"/>
      <c r="BN139" s="38"/>
      <c r="BO139" s="38"/>
      <c r="BP139" s="38"/>
      <c r="BQ139" s="38"/>
      <c r="BR139" s="38"/>
      <c r="BS139" s="38"/>
      <c r="BT139" s="38"/>
      <c r="BU139" s="38"/>
      <c r="BV139" s="38"/>
      <c r="BW139" s="38"/>
      <c r="BX139" s="38"/>
      <c r="BY139" s="38"/>
      <c r="BZ139" s="38"/>
      <c r="CA139" s="38"/>
      <c r="CB139" s="38"/>
      <c r="CC139" s="38"/>
      <c r="CD139" s="38"/>
      <c r="CE139" s="38"/>
      <c r="CF139" s="38"/>
      <c r="CG139" s="38"/>
      <c r="CH139" s="38"/>
      <c r="CI139" s="38"/>
      <c r="CJ139" s="38"/>
      <c r="CK139" s="38"/>
      <c r="CL139" s="38"/>
      <c r="CM139" s="38"/>
      <c r="CN139" s="38"/>
      <c r="CO139" s="38"/>
      <c r="CP139" s="38"/>
      <c r="CQ139" s="38"/>
      <c r="CR139" s="38"/>
      <c r="CS139" s="38"/>
      <c r="CT139" s="38"/>
      <c r="CU139" s="38"/>
      <c r="CV139" s="38"/>
      <c r="CW139" s="38"/>
      <c r="CX139" s="38"/>
      <c r="CY139" s="38"/>
      <c r="CZ139" s="38"/>
      <c r="DA139" s="38"/>
      <c r="DB139" s="38"/>
      <c r="DC139" s="38"/>
      <c r="DD139" s="38"/>
      <c r="DE139" s="38"/>
      <c r="DF139" s="38"/>
      <c r="DG139" s="38"/>
      <c r="DH139" s="38"/>
      <c r="DI139" s="38"/>
      <c r="DJ139" s="38"/>
      <c r="DK139" s="38"/>
      <c r="DL139" s="38"/>
      <c r="DM139" s="38"/>
      <c r="DN139" s="38"/>
      <c r="DO139" s="38"/>
      <c r="DP139" s="38"/>
      <c r="DQ139" s="38"/>
      <c r="DR139" s="38"/>
      <c r="DS139" s="38"/>
      <c r="DT139" s="38"/>
      <c r="DU139" s="38"/>
      <c r="DV139" s="38"/>
      <c r="DW139" s="38"/>
      <c r="DX139" s="38"/>
      <c r="DY139" s="38"/>
      <c r="DZ139" s="38"/>
      <c r="EA139" s="38"/>
      <c r="EB139" s="38"/>
      <c r="EC139" s="38"/>
      <c r="ED139" s="38"/>
      <c r="EE139" s="38"/>
      <c r="EF139" s="38"/>
      <c r="EG139" s="38"/>
      <c r="EH139" s="38"/>
      <c r="EI139" s="38"/>
      <c r="EJ139" s="38"/>
      <c r="EK139" s="38"/>
      <c r="EL139" s="38"/>
      <c r="EM139" s="38"/>
      <c r="EN139" s="38"/>
      <c r="EO139" s="38"/>
      <c r="EP139" s="38"/>
      <c r="EQ139" s="38"/>
      <c r="ER139" s="38"/>
      <c r="ES139" s="38"/>
      <c r="ET139" s="38"/>
      <c r="EU139" s="38"/>
      <c r="EV139" s="38"/>
      <c r="EW139" s="38"/>
      <c r="EX139" s="38"/>
      <c r="EY139" s="38"/>
      <c r="EZ139" s="38"/>
      <c r="FA139" s="38"/>
      <c r="FB139" s="38"/>
      <c r="FC139" s="38"/>
      <c r="FD139" s="38"/>
      <c r="FE139" s="38"/>
      <c r="FF139" s="38"/>
      <c r="FG139" s="38"/>
      <c r="FH139" s="38"/>
      <c r="FI139" s="38"/>
      <c r="FJ139" s="38"/>
      <c r="FK139" s="38"/>
      <c r="FL139" s="38"/>
      <c r="FM139" s="38"/>
      <c r="FN139" s="38"/>
      <c r="FO139" s="38"/>
      <c r="FP139" s="38"/>
      <c r="FQ139" s="38"/>
      <c r="FR139" s="38"/>
      <c r="FS139" s="38"/>
      <c r="FT139" s="38"/>
      <c r="FU139" s="38"/>
      <c r="FV139" s="38"/>
      <c r="FW139" s="38"/>
      <c r="FX139" s="38"/>
      <c r="FY139" s="38"/>
      <c r="FZ139" s="38"/>
      <c r="GA139" s="38"/>
      <c r="GB139" s="38"/>
      <c r="GC139" s="38"/>
      <c r="GD139" s="38"/>
      <c r="GE139" s="38"/>
      <c r="GF139" s="38"/>
      <c r="GG139" s="38"/>
      <c r="GH139" s="38"/>
      <c r="GI139" s="38"/>
      <c r="GJ139" s="38"/>
      <c r="GK139" s="38"/>
      <c r="GL139" s="38"/>
      <c r="GM139" s="38"/>
      <c r="GN139" s="38"/>
      <c r="GO139" s="38"/>
      <c r="GP139" s="38"/>
      <c r="GQ139" s="38"/>
      <c r="GR139" s="38"/>
      <c r="GS139" s="38"/>
      <c r="GT139" s="38"/>
      <c r="GU139" s="38"/>
      <c r="GV139" s="38"/>
      <c r="GW139" s="38"/>
      <c r="GX139" s="38"/>
      <c r="GY139" s="38"/>
      <c r="GZ139" s="38"/>
      <c r="HA139" s="38"/>
      <c r="HB139" s="38"/>
      <c r="HC139" s="38"/>
      <c r="HD139" s="38"/>
      <c r="HE139" s="38"/>
      <c r="HF139" s="38"/>
      <c r="HG139" s="38"/>
      <c r="HH139" s="38"/>
      <c r="HI139" s="38"/>
      <c r="HJ139" s="38"/>
      <c r="HK139" s="38"/>
      <c r="HL139" s="38"/>
      <c r="HM139" s="38"/>
      <c r="HN139" s="38"/>
      <c r="HO139" s="38"/>
      <c r="HP139" s="38"/>
      <c r="HQ139" s="38"/>
      <c r="HR139" s="39"/>
    </row>
    <row r="140" spans="1:226" x14ac:dyDescent="0.25">
      <c r="A140" s="25">
        <f>ROW()-4</f>
        <v>136</v>
      </c>
      <c r="B140" s="516"/>
      <c r="C140" s="516"/>
      <c r="D140" s="516"/>
      <c r="E140" s="516"/>
      <c r="F140" s="516"/>
      <c r="G140" s="26"/>
      <c r="H140" s="26"/>
      <c r="I140" s="27" t="str">
        <f t="shared" si="79"/>
        <v/>
      </c>
      <c r="J140" s="28" t="str">
        <f t="shared" si="80"/>
        <v/>
      </c>
      <c r="K140" s="445">
        <f>進捗管理票PSPT_管理項目名_1</f>
        <v>0</v>
      </c>
      <c r="L140" s="29"/>
      <c r="M140" s="30"/>
      <c r="N140" s="30"/>
      <c r="O140" s="30"/>
      <c r="P140" s="30"/>
      <c r="Q140" s="30"/>
      <c r="R140" s="30"/>
      <c r="S140" s="30"/>
      <c r="T140" s="30"/>
      <c r="U140" s="30"/>
      <c r="V140" s="30"/>
      <c r="W140" s="30"/>
      <c r="X140" s="30"/>
      <c r="Y140" s="30"/>
      <c r="Z140" s="30"/>
      <c r="AA140" s="30"/>
      <c r="AB140" s="30"/>
      <c r="AC140" s="30"/>
      <c r="AD140" s="30"/>
      <c r="AE140" s="30"/>
      <c r="AF140" s="30"/>
      <c r="AG140" s="30"/>
      <c r="AH140" s="30"/>
      <c r="AI140" s="30"/>
      <c r="AJ140" s="30"/>
      <c r="AK140" s="30"/>
      <c r="AL140" s="30"/>
      <c r="AM140" s="30"/>
      <c r="AN140" s="30"/>
      <c r="AO140" s="30"/>
      <c r="AP140" s="30"/>
      <c r="AQ140" s="30"/>
      <c r="AR140" s="30"/>
      <c r="AS140" s="30"/>
      <c r="AT140" s="30"/>
      <c r="AU140" s="30"/>
      <c r="AV140" s="30"/>
      <c r="AW140" s="30"/>
      <c r="AX140" s="30"/>
      <c r="AY140" s="30"/>
      <c r="AZ140" s="30"/>
      <c r="BA140" s="30"/>
      <c r="BB140" s="30"/>
      <c r="BC140" s="30"/>
      <c r="BD140" s="30"/>
      <c r="BE140" s="30"/>
      <c r="BF140" s="30"/>
      <c r="BG140" s="30"/>
      <c r="BH140" s="30"/>
      <c r="BI140" s="30"/>
      <c r="BJ140" s="30"/>
      <c r="BK140" s="30"/>
      <c r="BL140" s="30"/>
      <c r="BM140" s="30"/>
      <c r="BN140" s="30"/>
      <c r="BO140" s="30"/>
      <c r="BP140" s="30"/>
      <c r="BQ140" s="30"/>
      <c r="BR140" s="30"/>
      <c r="BS140" s="30"/>
      <c r="BT140" s="30"/>
      <c r="BU140" s="30"/>
      <c r="BV140" s="30"/>
      <c r="BW140" s="30"/>
      <c r="BX140" s="30"/>
      <c r="BY140" s="30"/>
      <c r="BZ140" s="30"/>
      <c r="CA140" s="30"/>
      <c r="CB140" s="30"/>
      <c r="CC140" s="30"/>
      <c r="CD140" s="30"/>
      <c r="CE140" s="30"/>
      <c r="CF140" s="30"/>
      <c r="CG140" s="30"/>
      <c r="CH140" s="30"/>
      <c r="CI140" s="30"/>
      <c r="CJ140" s="30"/>
      <c r="CK140" s="30"/>
      <c r="CL140" s="30"/>
      <c r="CM140" s="30"/>
      <c r="CN140" s="30"/>
      <c r="CO140" s="30"/>
      <c r="CP140" s="30"/>
      <c r="CQ140" s="30"/>
      <c r="CR140" s="30"/>
      <c r="CS140" s="30"/>
      <c r="CT140" s="30"/>
      <c r="CU140" s="30"/>
      <c r="CV140" s="30"/>
      <c r="CW140" s="30"/>
      <c r="CX140" s="30"/>
      <c r="CY140" s="30"/>
      <c r="CZ140" s="30"/>
      <c r="DA140" s="30"/>
      <c r="DB140" s="30"/>
      <c r="DC140" s="30"/>
      <c r="DD140" s="30"/>
      <c r="DE140" s="30"/>
      <c r="DF140" s="30"/>
      <c r="DG140" s="30"/>
      <c r="DH140" s="30"/>
      <c r="DI140" s="30"/>
      <c r="DJ140" s="30"/>
      <c r="DK140" s="30"/>
      <c r="DL140" s="30"/>
      <c r="DM140" s="30"/>
      <c r="DN140" s="30"/>
      <c r="DO140" s="30"/>
      <c r="DP140" s="30"/>
      <c r="DQ140" s="30"/>
      <c r="DR140" s="30"/>
      <c r="DS140" s="30"/>
      <c r="DT140" s="30"/>
      <c r="DU140" s="30"/>
      <c r="DV140" s="30"/>
      <c r="DW140" s="30"/>
      <c r="DX140" s="30"/>
      <c r="DY140" s="30"/>
      <c r="DZ140" s="30"/>
      <c r="EA140" s="30"/>
      <c r="EB140" s="30"/>
      <c r="EC140" s="30"/>
      <c r="ED140" s="30"/>
      <c r="EE140" s="30"/>
      <c r="EF140" s="30"/>
      <c r="EG140" s="30"/>
      <c r="EH140" s="30"/>
      <c r="EI140" s="30"/>
      <c r="EJ140" s="30"/>
      <c r="EK140" s="30"/>
      <c r="EL140" s="30"/>
      <c r="EM140" s="30"/>
      <c r="EN140" s="30"/>
      <c r="EO140" s="30"/>
      <c r="EP140" s="30"/>
      <c r="EQ140" s="30"/>
      <c r="ER140" s="30"/>
      <c r="ES140" s="30"/>
      <c r="ET140" s="30"/>
      <c r="EU140" s="30"/>
      <c r="EV140" s="30"/>
      <c r="EW140" s="30"/>
      <c r="EX140" s="30"/>
      <c r="EY140" s="30"/>
      <c r="EZ140" s="30"/>
      <c r="FA140" s="30"/>
      <c r="FB140" s="30"/>
      <c r="FC140" s="30"/>
      <c r="FD140" s="30"/>
      <c r="FE140" s="30"/>
      <c r="FF140" s="30"/>
      <c r="FG140" s="30"/>
      <c r="FH140" s="30"/>
      <c r="FI140" s="30"/>
      <c r="FJ140" s="30"/>
      <c r="FK140" s="30"/>
      <c r="FL140" s="30"/>
      <c r="FM140" s="30"/>
      <c r="FN140" s="30"/>
      <c r="FO140" s="30"/>
      <c r="FP140" s="30"/>
      <c r="FQ140" s="30"/>
      <c r="FR140" s="30"/>
      <c r="FS140" s="30"/>
      <c r="FT140" s="30"/>
      <c r="FU140" s="30"/>
      <c r="FV140" s="30"/>
      <c r="FW140" s="30"/>
      <c r="FX140" s="30"/>
      <c r="FY140" s="30"/>
      <c r="FZ140" s="30"/>
      <c r="GA140" s="30"/>
      <c r="GB140" s="30"/>
      <c r="GC140" s="30"/>
      <c r="GD140" s="30"/>
      <c r="GE140" s="30"/>
      <c r="GF140" s="30"/>
      <c r="GG140" s="30"/>
      <c r="GH140" s="30"/>
      <c r="GI140" s="30"/>
      <c r="GJ140" s="30"/>
      <c r="GK140" s="30"/>
      <c r="GL140" s="30"/>
      <c r="GM140" s="30"/>
      <c r="GN140" s="30"/>
      <c r="GO140" s="30"/>
      <c r="GP140" s="30"/>
      <c r="GQ140" s="30"/>
      <c r="GR140" s="30"/>
      <c r="GS140" s="30"/>
      <c r="GT140" s="30"/>
      <c r="GU140" s="30"/>
      <c r="GV140" s="30"/>
      <c r="GW140" s="30"/>
      <c r="GX140" s="30"/>
      <c r="GY140" s="30"/>
      <c r="GZ140" s="30"/>
      <c r="HA140" s="30"/>
      <c r="HB140" s="30"/>
      <c r="HC140" s="30"/>
      <c r="HD140" s="30"/>
      <c r="HE140" s="30"/>
      <c r="HF140" s="30"/>
      <c r="HG140" s="30"/>
      <c r="HH140" s="30"/>
      <c r="HI140" s="30"/>
      <c r="HJ140" s="30"/>
      <c r="HK140" s="30"/>
      <c r="HL140" s="30"/>
      <c r="HM140" s="30"/>
      <c r="HN140" s="30"/>
      <c r="HO140" s="30"/>
      <c r="HP140" s="30"/>
      <c r="HQ140" s="30"/>
      <c r="HR140" s="31"/>
    </row>
    <row r="141" spans="1:226" x14ac:dyDescent="0.25">
      <c r="A141" s="32">
        <f>ROW()-4</f>
        <v>137</v>
      </c>
      <c r="B141" s="517"/>
      <c r="C141" s="517"/>
      <c r="D141" s="517"/>
      <c r="E141" s="517"/>
      <c r="F141" s="517"/>
      <c r="G141" s="26"/>
      <c r="H141" s="26"/>
      <c r="I141" s="27" t="str">
        <f t="shared" si="79"/>
        <v/>
      </c>
      <c r="J141" s="33" t="str">
        <f t="shared" si="80"/>
        <v/>
      </c>
      <c r="K141" s="446">
        <f>進捗管理票PSPT_管理項目名_2</f>
        <v>0</v>
      </c>
      <c r="L141" s="29"/>
      <c r="M141" s="30"/>
      <c r="N141" s="30"/>
      <c r="O141" s="30"/>
      <c r="P141" s="30"/>
      <c r="Q141" s="30"/>
      <c r="R141" s="30"/>
      <c r="S141" s="30"/>
      <c r="T141" s="30"/>
      <c r="U141" s="30"/>
      <c r="V141" s="30"/>
      <c r="W141" s="30"/>
      <c r="X141" s="30"/>
      <c r="Y141" s="30"/>
      <c r="Z141" s="30"/>
      <c r="AA141" s="30"/>
      <c r="AB141" s="30"/>
      <c r="AC141" s="30"/>
      <c r="AD141" s="30"/>
      <c r="AE141" s="30"/>
      <c r="AF141" s="30"/>
      <c r="AG141" s="30"/>
      <c r="AH141" s="30"/>
      <c r="AI141" s="30"/>
      <c r="AJ141" s="30"/>
      <c r="AK141" s="30"/>
      <c r="AL141" s="30"/>
      <c r="AM141" s="30"/>
      <c r="AN141" s="30"/>
      <c r="AO141" s="30"/>
      <c r="AP141" s="30"/>
      <c r="AQ141" s="30"/>
      <c r="AR141" s="30"/>
      <c r="AS141" s="30"/>
      <c r="AT141" s="30"/>
      <c r="AU141" s="30"/>
      <c r="AV141" s="30"/>
      <c r="AW141" s="30"/>
      <c r="AX141" s="30"/>
      <c r="AY141" s="30"/>
      <c r="AZ141" s="30"/>
      <c r="BA141" s="30"/>
      <c r="BB141" s="30"/>
      <c r="BC141" s="30"/>
      <c r="BD141" s="30"/>
      <c r="BE141" s="30"/>
      <c r="BF141" s="30"/>
      <c r="BG141" s="30"/>
      <c r="BH141" s="30"/>
      <c r="BI141" s="30"/>
      <c r="BJ141" s="30"/>
      <c r="BK141" s="30"/>
      <c r="BL141" s="30"/>
      <c r="BM141" s="30"/>
      <c r="BN141" s="30"/>
      <c r="BO141" s="30"/>
      <c r="BP141" s="30"/>
      <c r="BQ141" s="30"/>
      <c r="BR141" s="30"/>
      <c r="BS141" s="30"/>
      <c r="BT141" s="30"/>
      <c r="BU141" s="30"/>
      <c r="BV141" s="30"/>
      <c r="BW141" s="30"/>
      <c r="BX141" s="30"/>
      <c r="BY141" s="30"/>
      <c r="BZ141" s="30"/>
      <c r="CA141" s="30"/>
      <c r="CB141" s="30"/>
      <c r="CC141" s="30"/>
      <c r="CD141" s="30"/>
      <c r="CE141" s="30"/>
      <c r="CF141" s="30"/>
      <c r="CG141" s="30"/>
      <c r="CH141" s="30"/>
      <c r="CI141" s="30"/>
      <c r="CJ141" s="30"/>
      <c r="CK141" s="30"/>
      <c r="CL141" s="30"/>
      <c r="CM141" s="30"/>
      <c r="CN141" s="30"/>
      <c r="CO141" s="30"/>
      <c r="CP141" s="30"/>
      <c r="CQ141" s="30"/>
      <c r="CR141" s="30"/>
      <c r="CS141" s="30"/>
      <c r="CT141" s="30"/>
      <c r="CU141" s="30"/>
      <c r="CV141" s="30"/>
      <c r="CW141" s="30"/>
      <c r="CX141" s="30"/>
      <c r="CY141" s="30"/>
      <c r="CZ141" s="30"/>
      <c r="DA141" s="30"/>
      <c r="DB141" s="30"/>
      <c r="DC141" s="30"/>
      <c r="DD141" s="30"/>
      <c r="DE141" s="30"/>
      <c r="DF141" s="30"/>
      <c r="DG141" s="30"/>
      <c r="DH141" s="30"/>
      <c r="DI141" s="30"/>
      <c r="DJ141" s="30"/>
      <c r="DK141" s="30"/>
      <c r="DL141" s="30"/>
      <c r="DM141" s="30"/>
      <c r="DN141" s="30"/>
      <c r="DO141" s="30"/>
      <c r="DP141" s="30"/>
      <c r="DQ141" s="30"/>
      <c r="DR141" s="30"/>
      <c r="DS141" s="30"/>
      <c r="DT141" s="30"/>
      <c r="DU141" s="30"/>
      <c r="DV141" s="30"/>
      <c r="DW141" s="30"/>
      <c r="DX141" s="30"/>
      <c r="DY141" s="30"/>
      <c r="DZ141" s="30"/>
      <c r="EA141" s="30"/>
      <c r="EB141" s="30"/>
      <c r="EC141" s="30"/>
      <c r="ED141" s="30"/>
      <c r="EE141" s="30"/>
      <c r="EF141" s="30"/>
      <c r="EG141" s="30"/>
      <c r="EH141" s="30"/>
      <c r="EI141" s="30"/>
      <c r="EJ141" s="30"/>
      <c r="EK141" s="30"/>
      <c r="EL141" s="30"/>
      <c r="EM141" s="30"/>
      <c r="EN141" s="30"/>
      <c r="EO141" s="30"/>
      <c r="EP141" s="30"/>
      <c r="EQ141" s="30"/>
      <c r="ER141" s="30"/>
      <c r="ES141" s="30"/>
      <c r="ET141" s="30"/>
      <c r="EU141" s="30"/>
      <c r="EV141" s="30"/>
      <c r="EW141" s="30"/>
      <c r="EX141" s="30"/>
      <c r="EY141" s="30"/>
      <c r="EZ141" s="30"/>
      <c r="FA141" s="30"/>
      <c r="FB141" s="30"/>
      <c r="FC141" s="30"/>
      <c r="FD141" s="30"/>
      <c r="FE141" s="30"/>
      <c r="FF141" s="30"/>
      <c r="FG141" s="30"/>
      <c r="FH141" s="30"/>
      <c r="FI141" s="30"/>
      <c r="FJ141" s="30"/>
      <c r="FK141" s="30"/>
      <c r="FL141" s="30"/>
      <c r="FM141" s="30"/>
      <c r="FN141" s="30"/>
      <c r="FO141" s="30"/>
      <c r="FP141" s="30"/>
      <c r="FQ141" s="30"/>
      <c r="FR141" s="30"/>
      <c r="FS141" s="30"/>
      <c r="FT141" s="30"/>
      <c r="FU141" s="30"/>
      <c r="FV141" s="30"/>
      <c r="FW141" s="30"/>
      <c r="FX141" s="30"/>
      <c r="FY141" s="30"/>
      <c r="FZ141" s="30"/>
      <c r="GA141" s="30"/>
      <c r="GB141" s="30"/>
      <c r="GC141" s="30"/>
      <c r="GD141" s="30"/>
      <c r="GE141" s="30"/>
      <c r="GF141" s="30"/>
      <c r="GG141" s="30"/>
      <c r="GH141" s="30"/>
      <c r="GI141" s="30"/>
      <c r="GJ141" s="30"/>
      <c r="GK141" s="30"/>
      <c r="GL141" s="30"/>
      <c r="GM141" s="30"/>
      <c r="GN141" s="30"/>
      <c r="GO141" s="30"/>
      <c r="GP141" s="30"/>
      <c r="GQ141" s="30"/>
      <c r="GR141" s="30"/>
      <c r="GS141" s="30"/>
      <c r="GT141" s="30"/>
      <c r="GU141" s="30"/>
      <c r="GV141" s="30"/>
      <c r="GW141" s="30"/>
      <c r="GX141" s="30"/>
      <c r="GY141" s="30"/>
      <c r="GZ141" s="30"/>
      <c r="HA141" s="30"/>
      <c r="HB141" s="30"/>
      <c r="HC141" s="30"/>
      <c r="HD141" s="30"/>
      <c r="HE141" s="30"/>
      <c r="HF141" s="30"/>
      <c r="HG141" s="30"/>
      <c r="HH141" s="30"/>
      <c r="HI141" s="30"/>
      <c r="HJ141" s="30"/>
      <c r="HK141" s="30"/>
      <c r="HL141" s="30"/>
      <c r="HM141" s="30"/>
      <c r="HN141" s="30"/>
      <c r="HO141" s="30"/>
      <c r="HP141" s="30"/>
      <c r="HQ141" s="30"/>
      <c r="HR141" s="31"/>
    </row>
    <row r="142" spans="1:226" x14ac:dyDescent="0.25">
      <c r="A142" s="32">
        <f t="shared" si="52"/>
        <v>138</v>
      </c>
      <c r="B142" s="517"/>
      <c r="C142" s="517"/>
      <c r="D142" s="517"/>
      <c r="E142" s="517"/>
      <c r="F142" s="517"/>
      <c r="G142" s="26"/>
      <c r="H142" s="26"/>
      <c r="I142" s="27" t="str">
        <f t="shared" si="79"/>
        <v/>
      </c>
      <c r="J142" s="33" t="str">
        <f t="shared" si="80"/>
        <v/>
      </c>
      <c r="K142" s="447" t="str">
        <f>進捗管理票PSPT_管理項目名_3</f>
        <v>①ＣＶ</v>
      </c>
      <c r="L142" s="29"/>
      <c r="M142" s="30"/>
      <c r="N142" s="30"/>
      <c r="O142" s="30"/>
      <c r="P142" s="30"/>
      <c r="Q142" s="30"/>
      <c r="R142" s="30"/>
      <c r="S142" s="30"/>
      <c r="T142" s="30"/>
      <c r="U142" s="30"/>
      <c r="V142" s="30"/>
      <c r="W142" s="30"/>
      <c r="X142" s="30"/>
      <c r="Y142" s="30"/>
      <c r="Z142" s="30"/>
      <c r="AA142" s="30"/>
      <c r="AB142" s="30"/>
      <c r="AC142" s="30"/>
      <c r="AD142" s="30"/>
      <c r="AE142" s="30"/>
      <c r="AF142" s="30"/>
      <c r="AG142" s="30"/>
      <c r="AH142" s="30"/>
      <c r="AI142" s="30"/>
      <c r="AJ142" s="30"/>
      <c r="AK142" s="30"/>
      <c r="AL142" s="30"/>
      <c r="AM142" s="30"/>
      <c r="AN142" s="30"/>
      <c r="AO142" s="30"/>
      <c r="AP142" s="30"/>
      <c r="AQ142" s="30"/>
      <c r="AR142" s="30"/>
      <c r="AS142" s="30"/>
      <c r="AT142" s="30"/>
      <c r="AU142" s="30"/>
      <c r="AV142" s="30"/>
      <c r="AW142" s="30"/>
      <c r="AX142" s="30"/>
      <c r="AY142" s="30"/>
      <c r="AZ142" s="30"/>
      <c r="BA142" s="30"/>
      <c r="BB142" s="30"/>
      <c r="BC142" s="30"/>
      <c r="BD142" s="30"/>
      <c r="BE142" s="30"/>
      <c r="BF142" s="30"/>
      <c r="BG142" s="30"/>
      <c r="BH142" s="30"/>
      <c r="BI142" s="30"/>
      <c r="BJ142" s="30"/>
      <c r="BK142" s="30"/>
      <c r="BL142" s="30"/>
      <c r="BM142" s="30"/>
      <c r="BN142" s="30"/>
      <c r="BO142" s="30"/>
      <c r="BP142" s="30"/>
      <c r="BQ142" s="30"/>
      <c r="BR142" s="30"/>
      <c r="BS142" s="30"/>
      <c r="BT142" s="30"/>
      <c r="BU142" s="30"/>
      <c r="BV142" s="30"/>
      <c r="BW142" s="30"/>
      <c r="BX142" s="30"/>
      <c r="BY142" s="30"/>
      <c r="BZ142" s="30"/>
      <c r="CA142" s="30"/>
      <c r="CB142" s="30"/>
      <c r="CC142" s="30"/>
      <c r="CD142" s="30"/>
      <c r="CE142" s="30"/>
      <c r="CF142" s="30"/>
      <c r="CG142" s="30"/>
      <c r="CH142" s="30"/>
      <c r="CI142" s="30"/>
      <c r="CJ142" s="30"/>
      <c r="CK142" s="30"/>
      <c r="CL142" s="30"/>
      <c r="CM142" s="30"/>
      <c r="CN142" s="30"/>
      <c r="CO142" s="30"/>
      <c r="CP142" s="30"/>
      <c r="CQ142" s="30"/>
      <c r="CR142" s="30"/>
      <c r="CS142" s="30"/>
      <c r="CT142" s="30"/>
      <c r="CU142" s="30"/>
      <c r="CV142" s="30"/>
      <c r="CW142" s="30"/>
      <c r="CX142" s="30"/>
      <c r="CY142" s="30"/>
      <c r="CZ142" s="30"/>
      <c r="DA142" s="30"/>
      <c r="DB142" s="30"/>
      <c r="DC142" s="30"/>
      <c r="DD142" s="30"/>
      <c r="DE142" s="30"/>
      <c r="DF142" s="30"/>
      <c r="DG142" s="30"/>
      <c r="DH142" s="30"/>
      <c r="DI142" s="30"/>
      <c r="DJ142" s="30"/>
      <c r="DK142" s="30"/>
      <c r="DL142" s="30"/>
      <c r="DM142" s="30"/>
      <c r="DN142" s="30"/>
      <c r="DO142" s="30"/>
      <c r="DP142" s="30"/>
      <c r="DQ142" s="30"/>
      <c r="DR142" s="30"/>
      <c r="DS142" s="30"/>
      <c r="DT142" s="30"/>
      <c r="DU142" s="30"/>
      <c r="DV142" s="30"/>
      <c r="DW142" s="30"/>
      <c r="DX142" s="30"/>
      <c r="DY142" s="30"/>
      <c r="DZ142" s="30"/>
      <c r="EA142" s="30"/>
      <c r="EB142" s="30"/>
      <c r="EC142" s="30"/>
      <c r="ED142" s="30"/>
      <c r="EE142" s="30"/>
      <c r="EF142" s="30"/>
      <c r="EG142" s="30"/>
      <c r="EH142" s="30"/>
      <c r="EI142" s="30"/>
      <c r="EJ142" s="30"/>
      <c r="EK142" s="30"/>
      <c r="EL142" s="30"/>
      <c r="EM142" s="30"/>
      <c r="EN142" s="30"/>
      <c r="EO142" s="30"/>
      <c r="EP142" s="30"/>
      <c r="EQ142" s="30"/>
      <c r="ER142" s="30"/>
      <c r="ES142" s="30"/>
      <c r="ET142" s="30"/>
      <c r="EU142" s="30"/>
      <c r="EV142" s="30"/>
      <c r="EW142" s="30"/>
      <c r="EX142" s="30"/>
      <c r="EY142" s="30"/>
      <c r="EZ142" s="30"/>
      <c r="FA142" s="30"/>
      <c r="FB142" s="30"/>
      <c r="FC142" s="30"/>
      <c r="FD142" s="30"/>
      <c r="FE142" s="30"/>
      <c r="FF142" s="30"/>
      <c r="FG142" s="30"/>
      <c r="FH142" s="30"/>
      <c r="FI142" s="30"/>
      <c r="FJ142" s="30"/>
      <c r="FK142" s="30"/>
      <c r="FL142" s="30"/>
      <c r="FM142" s="30"/>
      <c r="FN142" s="30"/>
      <c r="FO142" s="30"/>
      <c r="FP142" s="30"/>
      <c r="FQ142" s="30"/>
      <c r="FR142" s="30"/>
      <c r="FS142" s="30"/>
      <c r="FT142" s="30"/>
      <c r="FU142" s="30"/>
      <c r="FV142" s="30"/>
      <c r="FW142" s="30"/>
      <c r="FX142" s="30"/>
      <c r="FY142" s="30"/>
      <c r="FZ142" s="30"/>
      <c r="GA142" s="30"/>
      <c r="GB142" s="30"/>
      <c r="GC142" s="30"/>
      <c r="GD142" s="30"/>
      <c r="GE142" s="30"/>
      <c r="GF142" s="30"/>
      <c r="GG142" s="30"/>
      <c r="GH142" s="30"/>
      <c r="GI142" s="30"/>
      <c r="GJ142" s="30"/>
      <c r="GK142" s="30"/>
      <c r="GL142" s="30"/>
      <c r="GM142" s="30"/>
      <c r="GN142" s="30"/>
      <c r="GO142" s="30"/>
      <c r="GP142" s="30"/>
      <c r="GQ142" s="30"/>
      <c r="GR142" s="30"/>
      <c r="GS142" s="30"/>
      <c r="GT142" s="30"/>
      <c r="GU142" s="30"/>
      <c r="GV142" s="30"/>
      <c r="GW142" s="30"/>
      <c r="GX142" s="30"/>
      <c r="GY142" s="30"/>
      <c r="GZ142" s="30"/>
      <c r="HA142" s="30"/>
      <c r="HB142" s="30"/>
      <c r="HC142" s="30"/>
      <c r="HD142" s="30"/>
      <c r="HE142" s="30"/>
      <c r="HF142" s="30"/>
      <c r="HG142" s="30"/>
      <c r="HH142" s="30"/>
      <c r="HI142" s="30"/>
      <c r="HJ142" s="30"/>
      <c r="HK142" s="30"/>
      <c r="HL142" s="30"/>
      <c r="HM142" s="30"/>
      <c r="HN142" s="30"/>
      <c r="HO142" s="30"/>
      <c r="HP142" s="30"/>
      <c r="HQ142" s="30"/>
      <c r="HR142" s="31"/>
    </row>
    <row r="143" spans="1:226" x14ac:dyDescent="0.25">
      <c r="A143" s="34">
        <f t="shared" si="52"/>
        <v>139</v>
      </c>
      <c r="B143" s="517"/>
      <c r="C143" s="517"/>
      <c r="D143" s="517"/>
      <c r="E143" s="517"/>
      <c r="F143" s="517"/>
      <c r="G143" s="35"/>
      <c r="H143" s="35"/>
      <c r="I143" s="36" t="str">
        <f>IF(J143&lt;&gt;"",(J143-COUNTIF(L143:HR143,"□")+1),"")</f>
        <v/>
      </c>
      <c r="J143" s="28" t="str">
        <f>IF(ISERROR(LOOKUP("□",L143:HR143,L$3:HR$3))=FALSE,LOOKUP("□",L143:HR143,L$3:HR$3),"")</f>
        <v/>
      </c>
      <c r="K143" s="448" t="str">
        <f>進捗管理票PSPT_管理項目名_4</f>
        <v>②ＣＶＴ</v>
      </c>
      <c r="L143" s="37"/>
      <c r="M143" s="38"/>
      <c r="N143" s="38"/>
      <c r="O143" s="38"/>
      <c r="P143" s="38"/>
      <c r="Q143" s="38"/>
      <c r="R143" s="38"/>
      <c r="S143" s="38"/>
      <c r="T143" s="38"/>
      <c r="U143" s="38"/>
      <c r="V143" s="38"/>
      <c r="W143" s="38"/>
      <c r="X143" s="30"/>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c r="DM143" s="38"/>
      <c r="DN143" s="38"/>
      <c r="DO143" s="38"/>
      <c r="DP143" s="38"/>
      <c r="DQ143" s="38"/>
      <c r="DR143" s="38"/>
      <c r="DS143" s="38"/>
      <c r="DT143" s="38"/>
      <c r="DU143" s="38"/>
      <c r="DV143" s="38"/>
      <c r="DW143" s="38"/>
      <c r="DX143" s="38"/>
      <c r="DY143" s="38"/>
      <c r="DZ143" s="38"/>
      <c r="EA143" s="38"/>
      <c r="EB143" s="38"/>
      <c r="EC143" s="38"/>
      <c r="ED143" s="38"/>
      <c r="EE143" s="38"/>
      <c r="EF143" s="38"/>
      <c r="EG143" s="38"/>
      <c r="EH143" s="38"/>
      <c r="EI143" s="38"/>
      <c r="EJ143" s="38"/>
      <c r="EK143" s="38"/>
      <c r="EL143" s="38"/>
      <c r="EM143" s="38"/>
      <c r="EN143" s="38"/>
      <c r="EO143" s="38"/>
      <c r="EP143" s="38"/>
      <c r="EQ143" s="38"/>
      <c r="ER143" s="38"/>
      <c r="ES143" s="38"/>
      <c r="ET143" s="38"/>
      <c r="EU143" s="38"/>
      <c r="EV143" s="38"/>
      <c r="EW143" s="38"/>
      <c r="EX143" s="38"/>
      <c r="EY143" s="38"/>
      <c r="EZ143" s="38"/>
      <c r="FA143" s="38"/>
      <c r="FB143" s="38"/>
      <c r="FC143" s="38"/>
      <c r="FD143" s="38"/>
      <c r="FE143" s="38"/>
      <c r="FF143" s="38"/>
      <c r="FG143" s="38"/>
      <c r="FH143" s="38"/>
      <c r="FI143" s="38"/>
      <c r="FJ143" s="38"/>
      <c r="FK143" s="38"/>
      <c r="FL143" s="38"/>
      <c r="FM143" s="38"/>
      <c r="FN143" s="38"/>
      <c r="FO143" s="38"/>
      <c r="FP143" s="38"/>
      <c r="FQ143" s="38"/>
      <c r="FR143" s="38"/>
      <c r="FS143" s="38"/>
      <c r="FT143" s="38"/>
      <c r="FU143" s="38"/>
      <c r="FV143" s="38"/>
      <c r="FW143" s="38"/>
      <c r="FX143" s="38"/>
      <c r="FY143" s="38"/>
      <c r="FZ143" s="38"/>
      <c r="GA143" s="38"/>
      <c r="GB143" s="38"/>
      <c r="GC143" s="38"/>
      <c r="GD143" s="38"/>
      <c r="GE143" s="38"/>
      <c r="GF143" s="38"/>
      <c r="GG143" s="38"/>
      <c r="GH143" s="38"/>
      <c r="GI143" s="38"/>
      <c r="GJ143" s="38"/>
      <c r="GK143" s="38"/>
      <c r="GL143" s="38"/>
      <c r="GM143" s="38"/>
      <c r="GN143" s="38"/>
      <c r="GO143" s="38"/>
      <c r="GP143" s="38"/>
      <c r="GQ143" s="38"/>
      <c r="GR143" s="38"/>
      <c r="GS143" s="38"/>
      <c r="GT143" s="38"/>
      <c r="GU143" s="38"/>
      <c r="GV143" s="38"/>
      <c r="GW143" s="38"/>
      <c r="GX143" s="38"/>
      <c r="GY143" s="38"/>
      <c r="GZ143" s="38"/>
      <c r="HA143" s="38"/>
      <c r="HB143" s="38"/>
      <c r="HC143" s="38"/>
      <c r="HD143" s="38"/>
      <c r="HE143" s="38"/>
      <c r="HF143" s="38"/>
      <c r="HG143" s="38"/>
      <c r="HH143" s="38"/>
      <c r="HI143" s="38"/>
      <c r="HJ143" s="38"/>
      <c r="HK143" s="38"/>
      <c r="HL143" s="38"/>
      <c r="HM143" s="38"/>
      <c r="HN143" s="38"/>
      <c r="HO143" s="38"/>
      <c r="HP143" s="38"/>
      <c r="HQ143" s="38"/>
      <c r="HR143" s="39"/>
    </row>
    <row r="144" spans="1:226" s="315" customFormat="1" x14ac:dyDescent="0.25">
      <c r="A144" s="34">
        <f t="shared" si="52"/>
        <v>140</v>
      </c>
      <c r="B144" s="519"/>
      <c r="C144" s="519"/>
      <c r="D144" s="519"/>
      <c r="E144" s="519"/>
      <c r="F144" s="519"/>
      <c r="G144" s="35"/>
      <c r="H144" s="391"/>
      <c r="I144" s="36" t="str">
        <f t="shared" ref="I144:I148" si="81">IF(J144&lt;&gt;"",(J144-COUNTIF(L144:HR144,"□")+1),"")</f>
        <v/>
      </c>
      <c r="J144" s="28" t="str">
        <f t="shared" ref="J144:J148" si="82">IF(ISERROR(LOOKUP("□",L144:HR144,L$3:HR$3))=FALSE,LOOKUP("□",L144:HR144,L$3:HR$3),"")</f>
        <v/>
      </c>
      <c r="K144" s="448" t="str">
        <f>進捗管理票PSPT_管理項目名_5</f>
        <v>③受入</v>
      </c>
      <c r="L144" s="37"/>
      <c r="M144" s="38"/>
      <c r="N144" s="38"/>
      <c r="O144" s="38"/>
      <c r="P144" s="38"/>
      <c r="Q144" s="38"/>
      <c r="R144" s="38"/>
      <c r="S144" s="38"/>
      <c r="T144" s="38"/>
      <c r="U144" s="38"/>
      <c r="V144" s="38"/>
      <c r="W144" s="38"/>
      <c r="X144" s="30"/>
      <c r="Y144" s="38"/>
      <c r="Z144" s="38"/>
      <c r="AA144" s="38"/>
      <c r="AB144" s="38"/>
      <c r="AC144" s="38"/>
      <c r="AD144" s="38"/>
      <c r="AE144" s="38"/>
      <c r="AF144" s="38"/>
      <c r="AG144" s="38"/>
      <c r="AH144" s="38"/>
      <c r="AI144" s="38"/>
      <c r="AJ144" s="38"/>
      <c r="AK144" s="38"/>
      <c r="AL144" s="38"/>
      <c r="AM144" s="38"/>
      <c r="AN144" s="38"/>
      <c r="AO144" s="38"/>
      <c r="AP144" s="38"/>
      <c r="AQ144" s="38"/>
      <c r="AR144" s="38"/>
      <c r="AS144" s="38"/>
      <c r="AT144" s="38"/>
      <c r="AU144" s="38"/>
      <c r="AV144" s="38"/>
      <c r="AW144" s="38"/>
      <c r="AX144" s="38"/>
      <c r="AY144" s="38"/>
      <c r="AZ144" s="38"/>
      <c r="BA144" s="38"/>
      <c r="BB144" s="38"/>
      <c r="BC144" s="38"/>
      <c r="BD144" s="38"/>
      <c r="BE144" s="38"/>
      <c r="BF144" s="38"/>
      <c r="BG144" s="38"/>
      <c r="BH144" s="38"/>
      <c r="BI144" s="38"/>
      <c r="BJ144" s="38"/>
      <c r="BK144" s="38"/>
      <c r="BL144" s="38"/>
      <c r="BM144" s="38"/>
      <c r="BN144" s="38"/>
      <c r="BO144" s="38"/>
      <c r="BP144" s="38"/>
      <c r="BQ144" s="38"/>
      <c r="BR144" s="38"/>
      <c r="BS144" s="38"/>
      <c r="BT144" s="38"/>
      <c r="BU144" s="38"/>
      <c r="BV144" s="38"/>
      <c r="BW144" s="38"/>
      <c r="BX144" s="38"/>
      <c r="BY144" s="38"/>
      <c r="BZ144" s="38"/>
      <c r="CA144" s="38"/>
      <c r="CB144" s="38"/>
      <c r="CC144" s="38"/>
      <c r="CD144" s="38"/>
      <c r="CE144" s="38"/>
      <c r="CF144" s="38"/>
      <c r="CG144" s="38"/>
      <c r="CH144" s="38"/>
      <c r="CI144" s="38"/>
      <c r="CJ144" s="38"/>
      <c r="CK144" s="38"/>
      <c r="CL144" s="38"/>
      <c r="CM144" s="38"/>
      <c r="CN144" s="38"/>
      <c r="CO144" s="38"/>
      <c r="CP144" s="38"/>
      <c r="CQ144" s="38"/>
      <c r="CR144" s="38"/>
      <c r="CS144" s="38"/>
      <c r="CT144" s="38"/>
      <c r="CU144" s="38"/>
      <c r="CV144" s="38"/>
      <c r="CW144" s="38"/>
      <c r="CX144" s="38"/>
      <c r="CY144" s="38"/>
      <c r="CZ144" s="38"/>
      <c r="DA144" s="38"/>
      <c r="DB144" s="38"/>
      <c r="DC144" s="38"/>
      <c r="DD144" s="38"/>
      <c r="DE144" s="38"/>
      <c r="DF144" s="38"/>
      <c r="DG144" s="38"/>
      <c r="DH144" s="38"/>
      <c r="DI144" s="38"/>
      <c r="DJ144" s="38"/>
      <c r="DK144" s="38"/>
      <c r="DL144" s="38"/>
      <c r="DM144" s="38"/>
      <c r="DN144" s="38"/>
      <c r="DO144" s="38"/>
      <c r="DP144" s="38"/>
      <c r="DQ144" s="38"/>
      <c r="DR144" s="38"/>
      <c r="DS144" s="38"/>
      <c r="DT144" s="38"/>
      <c r="DU144" s="38"/>
      <c r="DV144" s="38"/>
      <c r="DW144" s="38"/>
      <c r="DX144" s="38"/>
      <c r="DY144" s="38"/>
      <c r="DZ144" s="38"/>
      <c r="EA144" s="38"/>
      <c r="EB144" s="38"/>
      <c r="EC144" s="38"/>
      <c r="ED144" s="38"/>
      <c r="EE144" s="38"/>
      <c r="EF144" s="38"/>
      <c r="EG144" s="38"/>
      <c r="EH144" s="38"/>
      <c r="EI144" s="38"/>
      <c r="EJ144" s="38"/>
      <c r="EK144" s="38"/>
      <c r="EL144" s="38"/>
      <c r="EM144" s="38"/>
      <c r="EN144" s="38"/>
      <c r="EO144" s="38"/>
      <c r="EP144" s="38"/>
      <c r="EQ144" s="38"/>
      <c r="ER144" s="38"/>
      <c r="ES144" s="38"/>
      <c r="ET144" s="38"/>
      <c r="EU144" s="38"/>
      <c r="EV144" s="38"/>
      <c r="EW144" s="38"/>
      <c r="EX144" s="38"/>
      <c r="EY144" s="38"/>
      <c r="EZ144" s="38"/>
      <c r="FA144" s="38"/>
      <c r="FB144" s="38"/>
      <c r="FC144" s="38"/>
      <c r="FD144" s="38"/>
      <c r="FE144" s="38"/>
      <c r="FF144" s="38"/>
      <c r="FG144" s="38"/>
      <c r="FH144" s="38"/>
      <c r="FI144" s="38"/>
      <c r="FJ144" s="38"/>
      <c r="FK144" s="38"/>
      <c r="FL144" s="38"/>
      <c r="FM144" s="38"/>
      <c r="FN144" s="38"/>
      <c r="FO144" s="38"/>
      <c r="FP144" s="38"/>
      <c r="FQ144" s="38"/>
      <c r="FR144" s="38"/>
      <c r="FS144" s="38"/>
      <c r="FT144" s="38"/>
      <c r="FU144" s="38"/>
      <c r="FV144" s="38"/>
      <c r="FW144" s="38"/>
      <c r="FX144" s="38"/>
      <c r="FY144" s="38"/>
      <c r="FZ144" s="38"/>
      <c r="GA144" s="38"/>
      <c r="GB144" s="38"/>
      <c r="GC144" s="38"/>
      <c r="GD144" s="38"/>
      <c r="GE144" s="38"/>
      <c r="GF144" s="38"/>
      <c r="GG144" s="38"/>
      <c r="GH144" s="38"/>
      <c r="GI144" s="38"/>
      <c r="GJ144" s="38"/>
      <c r="GK144" s="38"/>
      <c r="GL144" s="38"/>
      <c r="GM144" s="38"/>
      <c r="GN144" s="38"/>
      <c r="GO144" s="38"/>
      <c r="GP144" s="38"/>
      <c r="GQ144" s="38"/>
      <c r="GR144" s="38"/>
      <c r="GS144" s="38"/>
      <c r="GT144" s="38"/>
      <c r="GU144" s="38"/>
      <c r="GV144" s="38"/>
      <c r="GW144" s="38"/>
      <c r="GX144" s="38"/>
      <c r="GY144" s="38"/>
      <c r="GZ144" s="38"/>
      <c r="HA144" s="38"/>
      <c r="HB144" s="38"/>
      <c r="HC144" s="38"/>
      <c r="HD144" s="38"/>
      <c r="HE144" s="38"/>
      <c r="HF144" s="38"/>
      <c r="HG144" s="38"/>
      <c r="HH144" s="38"/>
      <c r="HI144" s="38"/>
      <c r="HJ144" s="38"/>
      <c r="HK144" s="38"/>
      <c r="HL144" s="38"/>
      <c r="HM144" s="38"/>
      <c r="HN144" s="38"/>
      <c r="HO144" s="38"/>
      <c r="HP144" s="38"/>
      <c r="HQ144" s="38"/>
      <c r="HR144" s="39"/>
    </row>
    <row r="145" spans="1:226" x14ac:dyDescent="0.25">
      <c r="A145" s="25">
        <f t="shared" si="52"/>
        <v>141</v>
      </c>
      <c r="B145" s="516"/>
      <c r="C145" s="516"/>
      <c r="D145" s="516"/>
      <c r="E145" s="516"/>
      <c r="F145" s="516"/>
      <c r="G145" s="40"/>
      <c r="H145" s="40"/>
      <c r="I145" s="41" t="str">
        <f t="shared" si="81"/>
        <v/>
      </c>
      <c r="J145" s="42" t="str">
        <f t="shared" si="82"/>
        <v/>
      </c>
      <c r="K145" s="445">
        <f>進捗管理票PSPT_管理項目名_1</f>
        <v>0</v>
      </c>
      <c r="L145" s="43"/>
      <c r="M145" s="44"/>
      <c r="N145" s="44"/>
      <c r="O145" s="44"/>
      <c r="P145" s="44"/>
      <c r="Q145" s="44"/>
      <c r="R145" s="44"/>
      <c r="S145" s="44"/>
      <c r="T145" s="44"/>
      <c r="U145" s="44"/>
      <c r="V145" s="44"/>
      <c r="W145" s="45"/>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c r="BD145" s="44"/>
      <c r="BE145" s="44"/>
      <c r="BF145" s="44"/>
      <c r="BG145" s="44"/>
      <c r="BH145" s="44"/>
      <c r="BI145" s="44"/>
      <c r="BJ145" s="44"/>
      <c r="BK145" s="44"/>
      <c r="BL145" s="44"/>
      <c r="BM145" s="44"/>
      <c r="BN145" s="44"/>
      <c r="BO145" s="44"/>
      <c r="BP145" s="44"/>
      <c r="BQ145" s="44"/>
      <c r="BR145" s="44"/>
      <c r="BS145" s="44"/>
      <c r="BT145" s="44"/>
      <c r="BU145" s="44"/>
      <c r="BV145" s="44"/>
      <c r="BW145" s="44"/>
      <c r="BX145" s="44"/>
      <c r="BY145" s="44"/>
      <c r="BZ145" s="44"/>
      <c r="CA145" s="44"/>
      <c r="CB145" s="44"/>
      <c r="CC145" s="44"/>
      <c r="CD145" s="44"/>
      <c r="CE145" s="44"/>
      <c r="CF145" s="44"/>
      <c r="CG145" s="44"/>
      <c r="CH145" s="44"/>
      <c r="CI145" s="44"/>
      <c r="CJ145" s="44"/>
      <c r="CK145" s="44"/>
      <c r="CL145" s="44"/>
      <c r="CM145" s="44"/>
      <c r="CN145" s="44"/>
      <c r="CO145" s="44"/>
      <c r="CP145" s="44"/>
      <c r="CQ145" s="44"/>
      <c r="CR145" s="44"/>
      <c r="CS145" s="44"/>
      <c r="CT145" s="44"/>
      <c r="CU145" s="44"/>
      <c r="CV145" s="44"/>
      <c r="CW145" s="44"/>
      <c r="CX145" s="44"/>
      <c r="CY145" s="44"/>
      <c r="CZ145" s="44"/>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c r="EX145" s="44"/>
      <c r="EY145" s="44"/>
      <c r="EZ145" s="44"/>
      <c r="FA145" s="44"/>
      <c r="FB145" s="44"/>
      <c r="FC145" s="44"/>
      <c r="FD145" s="44"/>
      <c r="FE145" s="44"/>
      <c r="FF145" s="44"/>
      <c r="FG145" s="44"/>
      <c r="FH145" s="44"/>
      <c r="FI145" s="44"/>
      <c r="FJ145" s="44"/>
      <c r="FK145" s="44"/>
      <c r="FL145" s="44"/>
      <c r="FM145" s="44"/>
      <c r="FN145" s="44"/>
      <c r="FO145" s="44"/>
      <c r="FP145" s="44"/>
      <c r="FQ145" s="44"/>
      <c r="FR145" s="44"/>
      <c r="FS145" s="44"/>
      <c r="FT145" s="44"/>
      <c r="FU145" s="44"/>
      <c r="FV145" s="44"/>
      <c r="FW145" s="44"/>
      <c r="FX145" s="44"/>
      <c r="FY145" s="44"/>
      <c r="FZ145" s="44"/>
      <c r="GA145" s="44"/>
      <c r="GB145" s="44"/>
      <c r="GC145" s="44"/>
      <c r="GD145" s="44"/>
      <c r="GE145" s="44"/>
      <c r="GF145" s="44"/>
      <c r="GG145" s="44"/>
      <c r="GH145" s="44"/>
      <c r="GI145" s="44"/>
      <c r="GJ145" s="44"/>
      <c r="GK145" s="44"/>
      <c r="GL145" s="44"/>
      <c r="GM145" s="44"/>
      <c r="GN145" s="44"/>
      <c r="GO145" s="44"/>
      <c r="GP145" s="44"/>
      <c r="GQ145" s="44"/>
      <c r="GR145" s="44"/>
      <c r="GS145" s="44"/>
      <c r="GT145" s="44"/>
      <c r="GU145" s="44"/>
      <c r="GV145" s="44"/>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6"/>
    </row>
    <row r="146" spans="1:226" x14ac:dyDescent="0.25">
      <c r="A146" s="32">
        <f t="shared" si="52"/>
        <v>142</v>
      </c>
      <c r="B146" s="517"/>
      <c r="C146" s="517"/>
      <c r="D146" s="517"/>
      <c r="E146" s="517"/>
      <c r="F146" s="517"/>
      <c r="G146" s="26"/>
      <c r="H146" s="26"/>
      <c r="I146" s="27" t="str">
        <f t="shared" si="81"/>
        <v/>
      </c>
      <c r="J146" s="33" t="str">
        <f t="shared" si="82"/>
        <v/>
      </c>
      <c r="K146" s="446">
        <f>進捗管理票PSPT_管理項目名_2</f>
        <v>0</v>
      </c>
      <c r="L146" s="29"/>
      <c r="M146" s="30"/>
      <c r="N146" s="30"/>
      <c r="O146" s="30"/>
      <c r="P146" s="30"/>
      <c r="Q146" s="30"/>
      <c r="R146" s="30"/>
      <c r="S146" s="30"/>
      <c r="T146" s="30"/>
      <c r="U146" s="30"/>
      <c r="V146" s="30"/>
      <c r="W146" s="47"/>
      <c r="X146" s="30"/>
      <c r="Y146" s="30"/>
      <c r="Z146" s="30"/>
      <c r="AA146" s="30"/>
      <c r="AB146" s="30"/>
      <c r="AC146" s="30"/>
      <c r="AD146" s="30"/>
      <c r="AE146" s="30"/>
      <c r="AF146" s="30"/>
      <c r="AG146" s="30"/>
      <c r="AH146" s="30"/>
      <c r="AI146" s="30"/>
      <c r="AJ146" s="30"/>
      <c r="AK146" s="30"/>
      <c r="AL146" s="30"/>
      <c r="AM146" s="30"/>
      <c r="AN146" s="30"/>
      <c r="AO146" s="30"/>
      <c r="AP146" s="30"/>
      <c r="AQ146" s="30"/>
      <c r="AR146" s="30"/>
      <c r="AS146" s="30"/>
      <c r="AT146" s="30"/>
      <c r="AU146" s="30"/>
      <c r="AV146" s="30"/>
      <c r="AW146" s="30"/>
      <c r="AX146" s="30"/>
      <c r="AY146" s="30"/>
      <c r="AZ146" s="30"/>
      <c r="BA146" s="30"/>
      <c r="BB146" s="30"/>
      <c r="BC146" s="30"/>
      <c r="BD146" s="30"/>
      <c r="BE146" s="30"/>
      <c r="BF146" s="30"/>
      <c r="BG146" s="30"/>
      <c r="BH146" s="30"/>
      <c r="BI146" s="30"/>
      <c r="BJ146" s="30"/>
      <c r="BK146" s="30"/>
      <c r="BL146" s="30"/>
      <c r="BM146" s="30"/>
      <c r="BN146" s="30"/>
      <c r="BO146" s="30"/>
      <c r="BP146" s="30"/>
      <c r="BQ146" s="30"/>
      <c r="BR146" s="30"/>
      <c r="BS146" s="30"/>
      <c r="BT146" s="30"/>
      <c r="BU146" s="30"/>
      <c r="BV146" s="30"/>
      <c r="BW146" s="30"/>
      <c r="BX146" s="30"/>
      <c r="BY146" s="30"/>
      <c r="BZ146" s="30"/>
      <c r="CA146" s="30"/>
      <c r="CB146" s="30"/>
      <c r="CC146" s="30"/>
      <c r="CD146" s="30"/>
      <c r="CE146" s="30"/>
      <c r="CF146" s="30"/>
      <c r="CG146" s="30"/>
      <c r="CH146" s="30"/>
      <c r="CI146" s="30"/>
      <c r="CJ146" s="30"/>
      <c r="CK146" s="30"/>
      <c r="CL146" s="30"/>
      <c r="CM146" s="30"/>
      <c r="CN146" s="30"/>
      <c r="CO146" s="30"/>
      <c r="CP146" s="30"/>
      <c r="CQ146" s="30"/>
      <c r="CR146" s="30"/>
      <c r="CS146" s="30"/>
      <c r="CT146" s="30"/>
      <c r="CU146" s="30"/>
      <c r="CV146" s="30"/>
      <c r="CW146" s="30"/>
      <c r="CX146" s="30"/>
      <c r="CY146" s="30"/>
      <c r="CZ146" s="30"/>
      <c r="DA146" s="30"/>
      <c r="DB146" s="30"/>
      <c r="DC146" s="30"/>
      <c r="DD146" s="30"/>
      <c r="DE146" s="30"/>
      <c r="DF146" s="30"/>
      <c r="DG146" s="30"/>
      <c r="DH146" s="30"/>
      <c r="DI146" s="30"/>
      <c r="DJ146" s="30"/>
      <c r="DK146" s="30"/>
      <c r="DL146" s="30"/>
      <c r="DM146" s="30"/>
      <c r="DN146" s="30"/>
      <c r="DO146" s="30"/>
      <c r="DP146" s="30"/>
      <c r="DQ146" s="30"/>
      <c r="DR146" s="30"/>
      <c r="DS146" s="30"/>
      <c r="DT146" s="30"/>
      <c r="DU146" s="30"/>
      <c r="DV146" s="30"/>
      <c r="DW146" s="30"/>
      <c r="DX146" s="30"/>
      <c r="DY146" s="30"/>
      <c r="DZ146" s="30"/>
      <c r="EA146" s="30"/>
      <c r="EB146" s="30"/>
      <c r="EC146" s="30"/>
      <c r="ED146" s="30"/>
      <c r="EE146" s="30"/>
      <c r="EF146" s="30"/>
      <c r="EG146" s="30"/>
      <c r="EH146" s="30"/>
      <c r="EI146" s="30"/>
      <c r="EJ146" s="30"/>
      <c r="EK146" s="30"/>
      <c r="EL146" s="30"/>
      <c r="EM146" s="30"/>
      <c r="EN146" s="30"/>
      <c r="EO146" s="30"/>
      <c r="EP146" s="30"/>
      <c r="EQ146" s="30"/>
      <c r="ER146" s="30"/>
      <c r="ES146" s="30"/>
      <c r="ET146" s="30"/>
      <c r="EU146" s="30"/>
      <c r="EV146" s="30"/>
      <c r="EW146" s="30"/>
      <c r="EX146" s="30"/>
      <c r="EY146" s="30"/>
      <c r="EZ146" s="30"/>
      <c r="FA146" s="30"/>
      <c r="FB146" s="30"/>
      <c r="FC146" s="30"/>
      <c r="FD146" s="30"/>
      <c r="FE146" s="30"/>
      <c r="FF146" s="30"/>
      <c r="FG146" s="30"/>
      <c r="FH146" s="30"/>
      <c r="FI146" s="30"/>
      <c r="FJ146" s="30"/>
      <c r="FK146" s="30"/>
      <c r="FL146" s="30"/>
      <c r="FM146" s="30"/>
      <c r="FN146" s="30"/>
      <c r="FO146" s="30"/>
      <c r="FP146" s="30"/>
      <c r="FQ146" s="30"/>
      <c r="FR146" s="30"/>
      <c r="FS146" s="30"/>
      <c r="FT146" s="30"/>
      <c r="FU146" s="30"/>
      <c r="FV146" s="30"/>
      <c r="FW146" s="30"/>
      <c r="FX146" s="30"/>
      <c r="FY146" s="30"/>
      <c r="FZ146" s="30"/>
      <c r="GA146" s="30"/>
      <c r="GB146" s="30"/>
      <c r="GC146" s="30"/>
      <c r="GD146" s="30"/>
      <c r="GE146" s="30"/>
      <c r="GF146" s="30"/>
      <c r="GG146" s="30"/>
      <c r="GH146" s="30"/>
      <c r="GI146" s="30"/>
      <c r="GJ146" s="30"/>
      <c r="GK146" s="30"/>
      <c r="GL146" s="30"/>
      <c r="GM146" s="30"/>
      <c r="GN146" s="30"/>
      <c r="GO146" s="30"/>
      <c r="GP146" s="30"/>
      <c r="GQ146" s="30"/>
      <c r="GR146" s="30"/>
      <c r="GS146" s="30"/>
      <c r="GT146" s="30"/>
      <c r="GU146" s="30"/>
      <c r="GV146" s="30"/>
      <c r="GW146" s="30"/>
      <c r="GX146" s="30"/>
      <c r="GY146" s="30"/>
      <c r="GZ146" s="30"/>
      <c r="HA146" s="30"/>
      <c r="HB146" s="30"/>
      <c r="HC146" s="30"/>
      <c r="HD146" s="30"/>
      <c r="HE146" s="30"/>
      <c r="HF146" s="30"/>
      <c r="HG146" s="30"/>
      <c r="HH146" s="30"/>
      <c r="HI146" s="30"/>
      <c r="HJ146" s="30"/>
      <c r="HK146" s="30"/>
      <c r="HL146" s="30"/>
      <c r="HM146" s="30"/>
      <c r="HN146" s="30"/>
      <c r="HO146" s="30"/>
      <c r="HP146" s="30"/>
      <c r="HQ146" s="30"/>
      <c r="HR146" s="31"/>
    </row>
    <row r="147" spans="1:226" x14ac:dyDescent="0.25">
      <c r="A147" s="32">
        <f t="shared" si="52"/>
        <v>143</v>
      </c>
      <c r="B147" s="517"/>
      <c r="C147" s="517"/>
      <c r="D147" s="517"/>
      <c r="E147" s="517"/>
      <c r="F147" s="517"/>
      <c r="G147" s="26"/>
      <c r="H147" s="26"/>
      <c r="I147" s="27" t="str">
        <f t="shared" si="81"/>
        <v/>
      </c>
      <c r="J147" s="33" t="str">
        <f t="shared" si="82"/>
        <v/>
      </c>
      <c r="K147" s="447" t="str">
        <f>進捗管理票PSPT_管理項目名_3</f>
        <v>①ＣＶ</v>
      </c>
      <c r="L147" s="29"/>
      <c r="M147" s="30"/>
      <c r="N147" s="30"/>
      <c r="O147" s="30"/>
      <c r="P147" s="30"/>
      <c r="Q147" s="30"/>
      <c r="R147" s="30"/>
      <c r="S147" s="30"/>
      <c r="T147" s="30"/>
      <c r="U147" s="30"/>
      <c r="V147" s="30"/>
      <c r="W147" s="30"/>
      <c r="X147" s="30"/>
      <c r="Y147" s="30"/>
      <c r="Z147" s="30"/>
      <c r="AA147" s="30"/>
      <c r="AB147" s="30"/>
      <c r="AC147" s="30"/>
      <c r="AD147" s="30"/>
      <c r="AE147" s="30"/>
      <c r="AF147" s="30"/>
      <c r="AG147" s="30"/>
      <c r="AH147" s="30"/>
      <c r="AI147" s="30"/>
      <c r="AJ147" s="30"/>
      <c r="AK147" s="30"/>
      <c r="AL147" s="30"/>
      <c r="AM147" s="30"/>
      <c r="AN147" s="30"/>
      <c r="AO147" s="30"/>
      <c r="AP147" s="30"/>
      <c r="AQ147" s="30"/>
      <c r="AR147" s="30"/>
      <c r="AS147" s="30"/>
      <c r="AT147" s="30"/>
      <c r="AU147" s="30"/>
      <c r="AV147" s="30"/>
      <c r="AW147" s="30"/>
      <c r="AX147" s="30"/>
      <c r="AY147" s="30"/>
      <c r="AZ147" s="30"/>
      <c r="BA147" s="30"/>
      <c r="BB147" s="30"/>
      <c r="BC147" s="30"/>
      <c r="BD147" s="30"/>
      <c r="BE147" s="30"/>
      <c r="BF147" s="30"/>
      <c r="BG147" s="30"/>
      <c r="BH147" s="30"/>
      <c r="BI147" s="30"/>
      <c r="BJ147" s="30"/>
      <c r="BK147" s="30"/>
      <c r="BL147" s="30"/>
      <c r="BM147" s="30"/>
      <c r="BN147" s="30"/>
      <c r="BO147" s="30"/>
      <c r="BP147" s="30"/>
      <c r="BQ147" s="30"/>
      <c r="BR147" s="30"/>
      <c r="BS147" s="30"/>
      <c r="BT147" s="30"/>
      <c r="BU147" s="30"/>
      <c r="BV147" s="30"/>
      <c r="BW147" s="30"/>
      <c r="BX147" s="30"/>
      <c r="BY147" s="30"/>
      <c r="BZ147" s="30"/>
      <c r="CA147" s="30"/>
      <c r="CB147" s="30"/>
      <c r="CC147" s="30"/>
      <c r="CD147" s="30"/>
      <c r="CE147" s="30"/>
      <c r="CF147" s="30"/>
      <c r="CG147" s="30"/>
      <c r="CH147" s="30"/>
      <c r="CI147" s="30"/>
      <c r="CJ147" s="30"/>
      <c r="CK147" s="30"/>
      <c r="CL147" s="30"/>
      <c r="CM147" s="30"/>
      <c r="CN147" s="30"/>
      <c r="CO147" s="30"/>
      <c r="CP147" s="30"/>
      <c r="CQ147" s="30"/>
      <c r="CR147" s="30"/>
      <c r="CS147" s="30"/>
      <c r="CT147" s="30"/>
      <c r="CU147" s="30"/>
      <c r="CV147" s="30"/>
      <c r="CW147" s="30"/>
      <c r="CX147" s="30"/>
      <c r="CY147" s="30"/>
      <c r="CZ147" s="30"/>
      <c r="DA147" s="30"/>
      <c r="DB147" s="30"/>
      <c r="DC147" s="30"/>
      <c r="DD147" s="30"/>
      <c r="DE147" s="30"/>
      <c r="DF147" s="30"/>
      <c r="DG147" s="30"/>
      <c r="DH147" s="30"/>
      <c r="DI147" s="30"/>
      <c r="DJ147" s="30"/>
      <c r="DK147" s="30"/>
      <c r="DL147" s="30"/>
      <c r="DM147" s="30"/>
      <c r="DN147" s="30"/>
      <c r="DO147" s="30"/>
      <c r="DP147" s="30"/>
      <c r="DQ147" s="30"/>
      <c r="DR147" s="30"/>
      <c r="DS147" s="30"/>
      <c r="DT147" s="30"/>
      <c r="DU147" s="30"/>
      <c r="DV147" s="30"/>
      <c r="DW147" s="30"/>
      <c r="DX147" s="30"/>
      <c r="DY147" s="30"/>
      <c r="DZ147" s="30"/>
      <c r="EA147" s="30"/>
      <c r="EB147" s="30"/>
      <c r="EC147" s="30"/>
      <c r="ED147" s="30"/>
      <c r="EE147" s="30"/>
      <c r="EF147" s="30"/>
      <c r="EG147" s="30"/>
      <c r="EH147" s="30"/>
      <c r="EI147" s="30"/>
      <c r="EJ147" s="30"/>
      <c r="EK147" s="30"/>
      <c r="EL147" s="30"/>
      <c r="EM147" s="30"/>
      <c r="EN147" s="30"/>
      <c r="EO147" s="30"/>
      <c r="EP147" s="30"/>
      <c r="EQ147" s="30"/>
      <c r="ER147" s="30"/>
      <c r="ES147" s="30"/>
      <c r="ET147" s="30"/>
      <c r="EU147" s="30"/>
      <c r="EV147" s="30"/>
      <c r="EW147" s="30"/>
      <c r="EX147" s="30"/>
      <c r="EY147" s="30"/>
      <c r="EZ147" s="30"/>
      <c r="FA147" s="30"/>
      <c r="FB147" s="30"/>
      <c r="FC147" s="30"/>
      <c r="FD147" s="30"/>
      <c r="FE147" s="30"/>
      <c r="FF147" s="30"/>
      <c r="FG147" s="30"/>
      <c r="FH147" s="30"/>
      <c r="FI147" s="30"/>
      <c r="FJ147" s="30"/>
      <c r="FK147" s="30"/>
      <c r="FL147" s="30"/>
      <c r="FM147" s="30"/>
      <c r="FN147" s="30"/>
      <c r="FO147" s="30"/>
      <c r="FP147" s="30"/>
      <c r="FQ147" s="30"/>
      <c r="FR147" s="30"/>
      <c r="FS147" s="30"/>
      <c r="FT147" s="30"/>
      <c r="FU147" s="30"/>
      <c r="FV147" s="30"/>
      <c r="FW147" s="30"/>
      <c r="FX147" s="30"/>
      <c r="FY147" s="30"/>
      <c r="FZ147" s="30"/>
      <c r="GA147" s="30"/>
      <c r="GB147" s="30"/>
      <c r="GC147" s="30"/>
      <c r="GD147" s="30"/>
      <c r="GE147" s="30"/>
      <c r="GF147" s="30"/>
      <c r="GG147" s="30"/>
      <c r="GH147" s="30"/>
      <c r="GI147" s="30"/>
      <c r="GJ147" s="30"/>
      <c r="GK147" s="30"/>
      <c r="GL147" s="30"/>
      <c r="GM147" s="30"/>
      <c r="GN147" s="30"/>
      <c r="GO147" s="30"/>
      <c r="GP147" s="30"/>
      <c r="GQ147" s="30"/>
      <c r="GR147" s="30"/>
      <c r="GS147" s="30"/>
      <c r="GT147" s="30"/>
      <c r="GU147" s="30"/>
      <c r="GV147" s="30"/>
      <c r="GW147" s="30"/>
      <c r="GX147" s="30"/>
      <c r="GY147" s="30"/>
      <c r="GZ147" s="30"/>
      <c r="HA147" s="30"/>
      <c r="HB147" s="30"/>
      <c r="HC147" s="30"/>
      <c r="HD147" s="30"/>
      <c r="HE147" s="30"/>
      <c r="HF147" s="30"/>
      <c r="HG147" s="30"/>
      <c r="HH147" s="30"/>
      <c r="HI147" s="30"/>
      <c r="HJ147" s="30"/>
      <c r="HK147" s="30"/>
      <c r="HL147" s="30"/>
      <c r="HM147" s="30"/>
      <c r="HN147" s="30"/>
      <c r="HO147" s="30"/>
      <c r="HP147" s="30"/>
      <c r="HQ147" s="30"/>
      <c r="HR147" s="31"/>
    </row>
    <row r="148" spans="1:226" x14ac:dyDescent="0.25">
      <c r="A148" s="34">
        <f t="shared" si="52"/>
        <v>144</v>
      </c>
      <c r="B148" s="517"/>
      <c r="C148" s="517"/>
      <c r="D148" s="517"/>
      <c r="E148" s="517"/>
      <c r="F148" s="517"/>
      <c r="G148" s="35"/>
      <c r="H148" s="35"/>
      <c r="I148" s="36" t="str">
        <f t="shared" si="81"/>
        <v/>
      </c>
      <c r="J148" s="28" t="str">
        <f t="shared" si="82"/>
        <v/>
      </c>
      <c r="K148" s="448" t="str">
        <f>進捗管理票PSPT_管理項目名_4</f>
        <v>②ＣＶＴ</v>
      </c>
      <c r="L148" s="37"/>
      <c r="M148" s="38"/>
      <c r="N148" s="38"/>
      <c r="O148" s="38"/>
      <c r="P148" s="38"/>
      <c r="Q148" s="38"/>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c r="DM148" s="38"/>
      <c r="DN148" s="38"/>
      <c r="DO148" s="38"/>
      <c r="DP148" s="38"/>
      <c r="DQ148" s="38"/>
      <c r="DR148" s="38"/>
      <c r="DS148" s="38"/>
      <c r="DT148" s="38"/>
      <c r="DU148" s="38"/>
      <c r="DV148" s="38"/>
      <c r="DW148" s="38"/>
      <c r="DX148" s="38"/>
      <c r="DY148" s="38"/>
      <c r="DZ148" s="38"/>
      <c r="EA148" s="38"/>
      <c r="EB148" s="38"/>
      <c r="EC148" s="38"/>
      <c r="ED148" s="38"/>
      <c r="EE148" s="38"/>
      <c r="EF148" s="38"/>
      <c r="EG148" s="38"/>
      <c r="EH148" s="38"/>
      <c r="EI148" s="38"/>
      <c r="EJ148" s="38"/>
      <c r="EK148" s="38"/>
      <c r="EL148" s="38"/>
      <c r="EM148" s="38"/>
      <c r="EN148" s="38"/>
      <c r="EO148" s="38"/>
      <c r="EP148" s="38"/>
      <c r="EQ148" s="38"/>
      <c r="ER148" s="38"/>
      <c r="ES148" s="38"/>
      <c r="ET148" s="38"/>
      <c r="EU148" s="38"/>
      <c r="EV148" s="38"/>
      <c r="EW148" s="38"/>
      <c r="EX148" s="38"/>
      <c r="EY148" s="38"/>
      <c r="EZ148" s="38"/>
      <c r="FA148" s="38"/>
      <c r="FB148" s="38"/>
      <c r="FC148" s="38"/>
      <c r="FD148" s="38"/>
      <c r="FE148" s="38"/>
      <c r="FF148" s="38"/>
      <c r="FG148" s="38"/>
      <c r="FH148" s="38"/>
      <c r="FI148" s="38"/>
      <c r="FJ148" s="38"/>
      <c r="FK148" s="38"/>
      <c r="FL148" s="38"/>
      <c r="FM148" s="38"/>
      <c r="FN148" s="38"/>
      <c r="FO148" s="38"/>
      <c r="FP148" s="38"/>
      <c r="FQ148" s="38"/>
      <c r="FR148" s="38"/>
      <c r="FS148" s="38"/>
      <c r="FT148" s="38"/>
      <c r="FU148" s="38"/>
      <c r="FV148" s="38"/>
      <c r="FW148" s="38"/>
      <c r="FX148" s="38"/>
      <c r="FY148" s="38"/>
      <c r="FZ148" s="38"/>
      <c r="GA148" s="38"/>
      <c r="GB148" s="38"/>
      <c r="GC148" s="38"/>
      <c r="GD148" s="38"/>
      <c r="GE148" s="38"/>
      <c r="GF148" s="38"/>
      <c r="GG148" s="38"/>
      <c r="GH148" s="38"/>
      <c r="GI148" s="38"/>
      <c r="GJ148" s="38"/>
      <c r="GK148" s="38"/>
      <c r="GL148" s="38"/>
      <c r="GM148" s="38"/>
      <c r="GN148" s="38"/>
      <c r="GO148" s="38"/>
      <c r="GP148" s="38"/>
      <c r="GQ148" s="38"/>
      <c r="GR148" s="38"/>
      <c r="GS148" s="38"/>
      <c r="GT148" s="38"/>
      <c r="GU148" s="38"/>
      <c r="GV148" s="38"/>
      <c r="GW148" s="38"/>
      <c r="GX148" s="38"/>
      <c r="GY148" s="38"/>
      <c r="GZ148" s="38"/>
      <c r="HA148" s="38"/>
      <c r="HB148" s="38"/>
      <c r="HC148" s="38"/>
      <c r="HD148" s="38"/>
      <c r="HE148" s="38"/>
      <c r="HF148" s="38"/>
      <c r="HG148" s="38"/>
      <c r="HH148" s="38"/>
      <c r="HI148" s="38"/>
      <c r="HJ148" s="38"/>
      <c r="HK148" s="38"/>
      <c r="HL148" s="38"/>
      <c r="HM148" s="38"/>
      <c r="HN148" s="38"/>
      <c r="HO148" s="38"/>
      <c r="HP148" s="38"/>
      <c r="HQ148" s="38"/>
      <c r="HR148" s="39"/>
    </row>
    <row r="149" spans="1:226" s="315" customFormat="1" x14ac:dyDescent="0.25">
      <c r="A149" s="34">
        <f t="shared" si="52"/>
        <v>145</v>
      </c>
      <c r="B149" s="517"/>
      <c r="C149" s="517"/>
      <c r="D149" s="517"/>
      <c r="E149" s="517"/>
      <c r="F149" s="517"/>
      <c r="G149" s="35"/>
      <c r="H149" s="391"/>
      <c r="I149" s="36" t="str">
        <f>IF(J149&lt;&gt;"",(J149-COUNTIF(L149:HR149,"□")+1),"")</f>
        <v/>
      </c>
      <c r="J149" s="28" t="str">
        <f>IF(ISERROR(LOOKUP("□",L149:HR149,L$3:HR$3))=FALSE,LOOKUP("□",L149:HR149,L$3:HR$3),"")</f>
        <v/>
      </c>
      <c r="K149" s="448" t="str">
        <f>進捗管理票PSPT_管理項目名_5</f>
        <v>③受入</v>
      </c>
      <c r="L149" s="37"/>
      <c r="M149" s="38"/>
      <c r="N149" s="38"/>
      <c r="O149" s="38"/>
      <c r="P149" s="38"/>
      <c r="Q149" s="38"/>
      <c r="R149" s="38"/>
      <c r="S149" s="38"/>
      <c r="T149" s="38"/>
      <c r="U149" s="38"/>
      <c r="V149" s="38"/>
      <c r="W149" s="38"/>
      <c r="X149" s="30"/>
      <c r="Y149" s="38"/>
      <c r="Z149" s="38"/>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38"/>
      <c r="AW149" s="38"/>
      <c r="AX149" s="38"/>
      <c r="AY149" s="38"/>
      <c r="AZ149" s="38"/>
      <c r="BA149" s="38"/>
      <c r="BB149" s="38"/>
      <c r="BC149" s="38"/>
      <c r="BD149" s="38"/>
      <c r="BE149" s="38"/>
      <c r="BF149" s="38"/>
      <c r="BG149" s="38"/>
      <c r="BH149" s="38"/>
      <c r="BI149" s="38"/>
      <c r="BJ149" s="38"/>
      <c r="BK149" s="38"/>
      <c r="BL149" s="38"/>
      <c r="BM149" s="38"/>
      <c r="BN149" s="38"/>
      <c r="BO149" s="38"/>
      <c r="BP149" s="38"/>
      <c r="BQ149" s="38"/>
      <c r="BR149" s="38"/>
      <c r="BS149" s="38"/>
      <c r="BT149" s="38"/>
      <c r="BU149" s="38"/>
      <c r="BV149" s="38"/>
      <c r="BW149" s="38"/>
      <c r="BX149" s="38"/>
      <c r="BY149" s="38"/>
      <c r="BZ149" s="38"/>
      <c r="CA149" s="38"/>
      <c r="CB149" s="38"/>
      <c r="CC149" s="38"/>
      <c r="CD149" s="38"/>
      <c r="CE149" s="38"/>
      <c r="CF149" s="38"/>
      <c r="CG149" s="38"/>
      <c r="CH149" s="38"/>
      <c r="CI149" s="38"/>
      <c r="CJ149" s="38"/>
      <c r="CK149" s="38"/>
      <c r="CL149" s="38"/>
      <c r="CM149" s="38"/>
      <c r="CN149" s="38"/>
      <c r="CO149" s="38"/>
      <c r="CP149" s="38"/>
      <c r="CQ149" s="38"/>
      <c r="CR149" s="38"/>
      <c r="CS149" s="38"/>
      <c r="CT149" s="38"/>
      <c r="CU149" s="38"/>
      <c r="CV149" s="38"/>
      <c r="CW149" s="38"/>
      <c r="CX149" s="38"/>
      <c r="CY149" s="38"/>
      <c r="CZ149" s="38"/>
      <c r="DA149" s="38"/>
      <c r="DB149" s="38"/>
      <c r="DC149" s="38"/>
      <c r="DD149" s="38"/>
      <c r="DE149" s="38"/>
      <c r="DF149" s="38"/>
      <c r="DG149" s="38"/>
      <c r="DH149" s="38"/>
      <c r="DI149" s="38"/>
      <c r="DJ149" s="38"/>
      <c r="DK149" s="38"/>
      <c r="DL149" s="38"/>
      <c r="DM149" s="38"/>
      <c r="DN149" s="38"/>
      <c r="DO149" s="38"/>
      <c r="DP149" s="38"/>
      <c r="DQ149" s="38"/>
      <c r="DR149" s="38"/>
      <c r="DS149" s="38"/>
      <c r="DT149" s="38"/>
      <c r="DU149" s="38"/>
      <c r="DV149" s="38"/>
      <c r="DW149" s="38"/>
      <c r="DX149" s="38"/>
      <c r="DY149" s="38"/>
      <c r="DZ149" s="38"/>
      <c r="EA149" s="38"/>
      <c r="EB149" s="38"/>
      <c r="EC149" s="38"/>
      <c r="ED149" s="38"/>
      <c r="EE149" s="38"/>
      <c r="EF149" s="38"/>
      <c r="EG149" s="38"/>
      <c r="EH149" s="38"/>
      <c r="EI149" s="38"/>
      <c r="EJ149" s="38"/>
      <c r="EK149" s="38"/>
      <c r="EL149" s="38"/>
      <c r="EM149" s="38"/>
      <c r="EN149" s="38"/>
      <c r="EO149" s="38"/>
      <c r="EP149" s="38"/>
      <c r="EQ149" s="38"/>
      <c r="ER149" s="38"/>
      <c r="ES149" s="38"/>
      <c r="ET149" s="38"/>
      <c r="EU149" s="38"/>
      <c r="EV149" s="38"/>
      <c r="EW149" s="38"/>
      <c r="EX149" s="38"/>
      <c r="EY149" s="38"/>
      <c r="EZ149" s="38"/>
      <c r="FA149" s="38"/>
      <c r="FB149" s="38"/>
      <c r="FC149" s="38"/>
      <c r="FD149" s="38"/>
      <c r="FE149" s="38"/>
      <c r="FF149" s="38"/>
      <c r="FG149" s="38"/>
      <c r="FH149" s="38"/>
      <c r="FI149" s="38"/>
      <c r="FJ149" s="38"/>
      <c r="FK149" s="38"/>
      <c r="FL149" s="38"/>
      <c r="FM149" s="38"/>
      <c r="FN149" s="38"/>
      <c r="FO149" s="38"/>
      <c r="FP149" s="38"/>
      <c r="FQ149" s="38"/>
      <c r="FR149" s="38"/>
      <c r="FS149" s="38"/>
      <c r="FT149" s="38"/>
      <c r="FU149" s="38"/>
      <c r="FV149" s="38"/>
      <c r="FW149" s="38"/>
      <c r="FX149" s="38"/>
      <c r="FY149" s="38"/>
      <c r="FZ149" s="38"/>
      <c r="GA149" s="38"/>
      <c r="GB149" s="38"/>
      <c r="GC149" s="38"/>
      <c r="GD149" s="38"/>
      <c r="GE149" s="38"/>
      <c r="GF149" s="38"/>
      <c r="GG149" s="38"/>
      <c r="GH149" s="38"/>
      <c r="GI149" s="38"/>
      <c r="GJ149" s="38"/>
      <c r="GK149" s="38"/>
      <c r="GL149" s="38"/>
      <c r="GM149" s="38"/>
      <c r="GN149" s="38"/>
      <c r="GO149" s="38"/>
      <c r="GP149" s="38"/>
      <c r="GQ149" s="38"/>
      <c r="GR149" s="38"/>
      <c r="GS149" s="38"/>
      <c r="GT149" s="38"/>
      <c r="GU149" s="38"/>
      <c r="GV149" s="38"/>
      <c r="GW149" s="38"/>
      <c r="GX149" s="38"/>
      <c r="GY149" s="38"/>
      <c r="GZ149" s="38"/>
      <c r="HA149" s="38"/>
      <c r="HB149" s="38"/>
      <c r="HC149" s="38"/>
      <c r="HD149" s="38"/>
      <c r="HE149" s="38"/>
      <c r="HF149" s="38"/>
      <c r="HG149" s="38"/>
      <c r="HH149" s="38"/>
      <c r="HI149" s="38"/>
      <c r="HJ149" s="38"/>
      <c r="HK149" s="38"/>
      <c r="HL149" s="38"/>
      <c r="HM149" s="38"/>
      <c r="HN149" s="38"/>
      <c r="HO149" s="38"/>
      <c r="HP149" s="38"/>
      <c r="HQ149" s="38"/>
      <c r="HR149" s="39"/>
    </row>
    <row r="150" spans="1:226" x14ac:dyDescent="0.25">
      <c r="A150" s="25">
        <f t="shared" si="52"/>
        <v>146</v>
      </c>
      <c r="B150" s="516"/>
      <c r="C150" s="516"/>
      <c r="D150" s="516"/>
      <c r="E150" s="516"/>
      <c r="F150" s="516"/>
      <c r="G150" s="40"/>
      <c r="H150" s="40"/>
      <c r="I150" s="41" t="str">
        <f t="shared" ref="I150:I158" si="83">IF(J150&lt;&gt;"",(J150-COUNTIF(L150:HR150,"□")+1),"")</f>
        <v/>
      </c>
      <c r="J150" s="42" t="str">
        <f t="shared" ref="J150:J158" si="84">IF(ISERROR(LOOKUP("□",L150:HR150,L$3:HR$3))=FALSE,LOOKUP("□",L150:HR150,L$3:HR$3),"")</f>
        <v/>
      </c>
      <c r="K150" s="445">
        <f>進捗管理票PSPT_管理項目名_1</f>
        <v>0</v>
      </c>
      <c r="L150" s="43"/>
      <c r="M150" s="44"/>
      <c r="N150" s="44"/>
      <c r="O150" s="44"/>
      <c r="P150" s="44"/>
      <c r="Q150" s="44"/>
      <c r="R150" s="44"/>
      <c r="S150" s="44"/>
      <c r="T150" s="44"/>
      <c r="U150" s="44"/>
      <c r="V150" s="44"/>
      <c r="W150" s="44"/>
      <c r="X150" s="44"/>
      <c r="Y150" s="45"/>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c r="BD150" s="44"/>
      <c r="BE150" s="44"/>
      <c r="BF150" s="44"/>
      <c r="BG150" s="44"/>
      <c r="BH150" s="44"/>
      <c r="BI150" s="44"/>
      <c r="BJ150" s="44"/>
      <c r="BK150" s="44"/>
      <c r="BL150" s="44"/>
      <c r="BM150" s="44"/>
      <c r="BN150" s="44"/>
      <c r="BO150" s="44"/>
      <c r="BP150" s="44"/>
      <c r="BQ150" s="44"/>
      <c r="BR150" s="44"/>
      <c r="BS150" s="44"/>
      <c r="BT150" s="44"/>
      <c r="BU150" s="44"/>
      <c r="BV150" s="44"/>
      <c r="BW150" s="44"/>
      <c r="BX150" s="44"/>
      <c r="BY150" s="44"/>
      <c r="BZ150" s="44"/>
      <c r="CA150" s="44"/>
      <c r="CB150" s="44"/>
      <c r="CC150" s="44"/>
      <c r="CD150" s="44"/>
      <c r="CE150" s="44"/>
      <c r="CF150" s="44"/>
      <c r="CG150" s="44"/>
      <c r="CH150" s="44"/>
      <c r="CI150" s="44"/>
      <c r="CJ150" s="44"/>
      <c r="CK150" s="44"/>
      <c r="CL150" s="44"/>
      <c r="CM150" s="44"/>
      <c r="CN150" s="44"/>
      <c r="CO150" s="44"/>
      <c r="CP150" s="44"/>
      <c r="CQ150" s="44"/>
      <c r="CR150" s="44"/>
      <c r="CS150" s="44"/>
      <c r="CT150" s="44"/>
      <c r="CU150" s="44"/>
      <c r="CV150" s="44"/>
      <c r="CW150" s="44"/>
      <c r="CX150" s="44"/>
      <c r="CY150" s="44"/>
      <c r="CZ150" s="44"/>
      <c r="DA150" s="44"/>
      <c r="DB150" s="44"/>
      <c r="DC150" s="44"/>
      <c r="DD150" s="44"/>
      <c r="DE150" s="44"/>
      <c r="DF150" s="44"/>
      <c r="DG150" s="44"/>
      <c r="DH150" s="44"/>
      <c r="DI150" s="44"/>
      <c r="DJ150" s="44"/>
      <c r="DK150" s="44"/>
      <c r="DL150" s="44"/>
      <c r="DM150" s="44"/>
      <c r="DN150" s="44"/>
      <c r="DO150" s="44"/>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c r="EX150" s="44"/>
      <c r="EY150" s="44"/>
      <c r="EZ150" s="44"/>
      <c r="FA150" s="44"/>
      <c r="FB150" s="44"/>
      <c r="FC150" s="44"/>
      <c r="FD150" s="44"/>
      <c r="FE150" s="44"/>
      <c r="FF150" s="44"/>
      <c r="FG150" s="44"/>
      <c r="FH150" s="44"/>
      <c r="FI150" s="44"/>
      <c r="FJ150" s="44"/>
      <c r="FK150" s="44"/>
      <c r="FL150" s="44"/>
      <c r="FM150" s="44"/>
      <c r="FN150" s="44"/>
      <c r="FO150" s="44"/>
      <c r="FP150" s="44"/>
      <c r="FQ150" s="44"/>
      <c r="FR150" s="44"/>
      <c r="FS150" s="44"/>
      <c r="FT150" s="44"/>
      <c r="FU150" s="44"/>
      <c r="FV150" s="44"/>
      <c r="FW150" s="44"/>
      <c r="FX150" s="44"/>
      <c r="FY150" s="44"/>
      <c r="FZ150" s="44"/>
      <c r="GA150" s="44"/>
      <c r="GB150" s="44"/>
      <c r="GC150" s="44"/>
      <c r="GD150" s="44"/>
      <c r="GE150" s="44"/>
      <c r="GF150" s="44"/>
      <c r="GG150" s="44"/>
      <c r="GH150" s="44"/>
      <c r="GI150" s="44"/>
      <c r="GJ150" s="44"/>
      <c r="GK150" s="44"/>
      <c r="GL150" s="44"/>
      <c r="GM150" s="44"/>
      <c r="GN150" s="44"/>
      <c r="GO150" s="44"/>
      <c r="GP150" s="44"/>
      <c r="GQ150" s="44"/>
      <c r="GR150" s="44"/>
      <c r="GS150" s="44"/>
      <c r="GT150" s="44"/>
      <c r="GU150" s="44"/>
      <c r="GV150" s="44"/>
      <c r="GW150" s="44"/>
      <c r="GX150" s="44"/>
      <c r="GY150" s="44"/>
      <c r="GZ150" s="44"/>
      <c r="HA150" s="44"/>
      <c r="HB150" s="44"/>
      <c r="HC150" s="44"/>
      <c r="HD150" s="44"/>
      <c r="HE150" s="44"/>
      <c r="HF150" s="44"/>
      <c r="HG150" s="44"/>
      <c r="HH150" s="44"/>
      <c r="HI150" s="44"/>
      <c r="HJ150" s="44"/>
      <c r="HK150" s="44"/>
      <c r="HL150" s="44"/>
      <c r="HM150" s="44"/>
      <c r="HN150" s="44"/>
      <c r="HO150" s="44"/>
      <c r="HP150" s="44"/>
      <c r="HQ150" s="44"/>
      <c r="HR150" s="46"/>
    </row>
    <row r="151" spans="1:226" x14ac:dyDescent="0.25">
      <c r="A151" s="32">
        <f t="shared" si="52"/>
        <v>147</v>
      </c>
      <c r="B151" s="517"/>
      <c r="C151" s="517"/>
      <c r="D151" s="517"/>
      <c r="E151" s="517"/>
      <c r="F151" s="517"/>
      <c r="G151" s="26"/>
      <c r="H151" s="26"/>
      <c r="I151" s="27" t="str">
        <f t="shared" si="83"/>
        <v/>
      </c>
      <c r="J151" s="33" t="str">
        <f t="shared" si="84"/>
        <v/>
      </c>
      <c r="K151" s="446">
        <f>進捗管理票PSPT_管理項目名_2</f>
        <v>0</v>
      </c>
      <c r="L151" s="29"/>
      <c r="M151" s="30"/>
      <c r="N151" s="30"/>
      <c r="O151" s="30"/>
      <c r="P151" s="30"/>
      <c r="Q151" s="30"/>
      <c r="R151" s="30"/>
      <c r="S151" s="30"/>
      <c r="T151" s="30"/>
      <c r="U151" s="30"/>
      <c r="V151" s="30"/>
      <c r="W151" s="30"/>
      <c r="X151" s="30"/>
      <c r="Y151" s="30"/>
      <c r="Z151" s="30"/>
      <c r="AA151" s="30"/>
      <c r="AB151" s="30"/>
      <c r="AC151" s="30"/>
      <c r="AD151" s="30"/>
      <c r="AE151" s="30"/>
      <c r="AF151" s="30"/>
      <c r="AG151" s="30"/>
      <c r="AH151" s="30"/>
      <c r="AI151" s="30"/>
      <c r="AJ151" s="30"/>
      <c r="AK151" s="30"/>
      <c r="AL151" s="30"/>
      <c r="AM151" s="30"/>
      <c r="AN151" s="30"/>
      <c r="AO151" s="30"/>
      <c r="AP151" s="30"/>
      <c r="AQ151" s="30"/>
      <c r="AR151" s="30"/>
      <c r="AS151" s="30"/>
      <c r="AT151" s="30"/>
      <c r="AU151" s="30"/>
      <c r="AV151" s="30"/>
      <c r="AW151" s="30"/>
      <c r="AX151" s="30"/>
      <c r="AY151" s="30"/>
      <c r="AZ151" s="30"/>
      <c r="BA151" s="30"/>
      <c r="BB151" s="30"/>
      <c r="BC151" s="30"/>
      <c r="BD151" s="30"/>
      <c r="BE151" s="30"/>
      <c r="BF151" s="30"/>
      <c r="BG151" s="30"/>
      <c r="BH151" s="30"/>
      <c r="BI151" s="30"/>
      <c r="BJ151" s="30"/>
      <c r="BK151" s="30"/>
      <c r="BL151" s="30"/>
      <c r="BM151" s="30"/>
      <c r="BN151" s="30"/>
      <c r="BO151" s="30"/>
      <c r="BP151" s="30"/>
      <c r="BQ151" s="30"/>
      <c r="BR151" s="30"/>
      <c r="BS151" s="30"/>
      <c r="BT151" s="30"/>
      <c r="BU151" s="30"/>
      <c r="BV151" s="30"/>
      <c r="BW151" s="30"/>
      <c r="BX151" s="30"/>
      <c r="BY151" s="30"/>
      <c r="BZ151" s="30"/>
      <c r="CA151" s="30"/>
      <c r="CB151" s="30"/>
      <c r="CC151" s="30"/>
      <c r="CD151" s="30"/>
      <c r="CE151" s="30"/>
      <c r="CF151" s="30"/>
      <c r="CG151" s="30"/>
      <c r="CH151" s="30"/>
      <c r="CI151" s="30"/>
      <c r="CJ151" s="30"/>
      <c r="CK151" s="30"/>
      <c r="CL151" s="30"/>
      <c r="CM151" s="30"/>
      <c r="CN151" s="30"/>
      <c r="CO151" s="30"/>
      <c r="CP151" s="30"/>
      <c r="CQ151" s="30"/>
      <c r="CR151" s="30"/>
      <c r="CS151" s="30"/>
      <c r="CT151" s="30"/>
      <c r="CU151" s="30"/>
      <c r="CV151" s="30"/>
      <c r="CW151" s="30"/>
      <c r="CX151" s="30"/>
      <c r="CY151" s="30"/>
      <c r="CZ151" s="30"/>
      <c r="DA151" s="30"/>
      <c r="DB151" s="30"/>
      <c r="DC151" s="30"/>
      <c r="DD151" s="30"/>
      <c r="DE151" s="30"/>
      <c r="DF151" s="30"/>
      <c r="DG151" s="30"/>
      <c r="DH151" s="30"/>
      <c r="DI151" s="30"/>
      <c r="DJ151" s="30"/>
      <c r="DK151" s="30"/>
      <c r="DL151" s="30"/>
      <c r="DM151" s="30"/>
      <c r="DN151" s="30"/>
      <c r="DO151" s="30"/>
      <c r="DP151" s="30"/>
      <c r="DQ151" s="30"/>
      <c r="DR151" s="30"/>
      <c r="DS151" s="30"/>
      <c r="DT151" s="30"/>
      <c r="DU151" s="30"/>
      <c r="DV151" s="30"/>
      <c r="DW151" s="30"/>
      <c r="DX151" s="30"/>
      <c r="DY151" s="30"/>
      <c r="DZ151" s="30"/>
      <c r="EA151" s="30"/>
      <c r="EB151" s="30"/>
      <c r="EC151" s="30"/>
      <c r="ED151" s="30"/>
      <c r="EE151" s="30"/>
      <c r="EF151" s="30"/>
      <c r="EG151" s="30"/>
      <c r="EH151" s="30"/>
      <c r="EI151" s="30"/>
      <c r="EJ151" s="30"/>
      <c r="EK151" s="30"/>
      <c r="EL151" s="30"/>
      <c r="EM151" s="30"/>
      <c r="EN151" s="30"/>
      <c r="EO151" s="30"/>
      <c r="EP151" s="30"/>
      <c r="EQ151" s="30"/>
      <c r="ER151" s="30"/>
      <c r="ES151" s="30"/>
      <c r="ET151" s="30"/>
      <c r="EU151" s="30"/>
      <c r="EV151" s="30"/>
      <c r="EW151" s="30"/>
      <c r="EX151" s="30"/>
      <c r="EY151" s="30"/>
      <c r="EZ151" s="30"/>
      <c r="FA151" s="30"/>
      <c r="FB151" s="30"/>
      <c r="FC151" s="30"/>
      <c r="FD151" s="30"/>
      <c r="FE151" s="30"/>
      <c r="FF151" s="30"/>
      <c r="FG151" s="30"/>
      <c r="FH151" s="30"/>
      <c r="FI151" s="30"/>
      <c r="FJ151" s="30"/>
      <c r="FK151" s="30"/>
      <c r="FL151" s="30"/>
      <c r="FM151" s="30"/>
      <c r="FN151" s="30"/>
      <c r="FO151" s="30"/>
      <c r="FP151" s="30"/>
      <c r="FQ151" s="30"/>
      <c r="FR151" s="30"/>
      <c r="FS151" s="30"/>
      <c r="FT151" s="30"/>
      <c r="FU151" s="30"/>
      <c r="FV151" s="30"/>
      <c r="FW151" s="30"/>
      <c r="FX151" s="30"/>
      <c r="FY151" s="30"/>
      <c r="FZ151" s="30"/>
      <c r="GA151" s="30"/>
      <c r="GB151" s="30"/>
      <c r="GC151" s="30"/>
      <c r="GD151" s="30"/>
      <c r="GE151" s="30"/>
      <c r="GF151" s="30"/>
      <c r="GG151" s="30"/>
      <c r="GH151" s="30"/>
      <c r="GI151" s="30"/>
      <c r="GJ151" s="30"/>
      <c r="GK151" s="30"/>
      <c r="GL151" s="30"/>
      <c r="GM151" s="30"/>
      <c r="GN151" s="30"/>
      <c r="GO151" s="30"/>
      <c r="GP151" s="30"/>
      <c r="GQ151" s="30"/>
      <c r="GR151" s="30"/>
      <c r="GS151" s="30"/>
      <c r="GT151" s="30"/>
      <c r="GU151" s="30"/>
      <c r="GV151" s="30"/>
      <c r="GW151" s="30"/>
      <c r="GX151" s="30"/>
      <c r="GY151" s="30"/>
      <c r="GZ151" s="30"/>
      <c r="HA151" s="30"/>
      <c r="HB151" s="30"/>
      <c r="HC151" s="30"/>
      <c r="HD151" s="30"/>
      <c r="HE151" s="30"/>
      <c r="HF151" s="30"/>
      <c r="HG151" s="30"/>
      <c r="HH151" s="30"/>
      <c r="HI151" s="30"/>
      <c r="HJ151" s="30"/>
      <c r="HK151" s="30"/>
      <c r="HL151" s="30"/>
      <c r="HM151" s="30"/>
      <c r="HN151" s="30"/>
      <c r="HO151" s="30"/>
      <c r="HP151" s="30"/>
      <c r="HQ151" s="30"/>
      <c r="HR151" s="31"/>
    </row>
    <row r="152" spans="1:226" x14ac:dyDescent="0.25">
      <c r="A152" s="32">
        <f t="shared" si="52"/>
        <v>148</v>
      </c>
      <c r="B152" s="517"/>
      <c r="C152" s="517"/>
      <c r="D152" s="517"/>
      <c r="E152" s="517"/>
      <c r="F152" s="517"/>
      <c r="G152" s="26"/>
      <c r="H152" s="26"/>
      <c r="I152" s="27" t="str">
        <f t="shared" si="83"/>
        <v/>
      </c>
      <c r="J152" s="33" t="str">
        <f t="shared" si="84"/>
        <v/>
      </c>
      <c r="K152" s="447" t="str">
        <f>進捗管理票PSPT_管理項目名_3</f>
        <v>①ＣＶ</v>
      </c>
      <c r="L152" s="29"/>
      <c r="M152" s="30"/>
      <c r="N152" s="30"/>
      <c r="O152" s="30"/>
      <c r="P152" s="30"/>
      <c r="Q152" s="30"/>
      <c r="R152" s="30"/>
      <c r="S152" s="30"/>
      <c r="T152" s="30"/>
      <c r="U152" s="30"/>
      <c r="V152" s="30"/>
      <c r="W152" s="30"/>
      <c r="X152" s="30"/>
      <c r="Y152" s="30"/>
      <c r="Z152" s="30"/>
      <c r="AA152" s="30"/>
      <c r="AB152" s="30"/>
      <c r="AC152" s="30"/>
      <c r="AD152" s="30"/>
      <c r="AE152" s="30"/>
      <c r="AF152" s="30"/>
      <c r="AG152" s="30"/>
      <c r="AH152" s="30"/>
      <c r="AI152" s="30"/>
      <c r="AJ152" s="30"/>
      <c r="AK152" s="30"/>
      <c r="AL152" s="30"/>
      <c r="AM152" s="30"/>
      <c r="AN152" s="30"/>
      <c r="AO152" s="30"/>
      <c r="AP152" s="30"/>
      <c r="AQ152" s="30"/>
      <c r="AR152" s="30"/>
      <c r="AS152" s="30"/>
      <c r="AT152" s="30"/>
      <c r="AU152" s="30"/>
      <c r="AV152" s="30"/>
      <c r="AW152" s="30"/>
      <c r="AX152" s="30"/>
      <c r="AY152" s="30"/>
      <c r="AZ152" s="30"/>
      <c r="BA152" s="30"/>
      <c r="BB152" s="30"/>
      <c r="BC152" s="30"/>
      <c r="BD152" s="30"/>
      <c r="BE152" s="30"/>
      <c r="BF152" s="30"/>
      <c r="BG152" s="30"/>
      <c r="BH152" s="30"/>
      <c r="BI152" s="30"/>
      <c r="BJ152" s="30"/>
      <c r="BK152" s="30"/>
      <c r="BL152" s="30"/>
      <c r="BM152" s="30"/>
      <c r="BN152" s="30"/>
      <c r="BO152" s="30"/>
      <c r="BP152" s="30"/>
      <c r="BQ152" s="30"/>
      <c r="BR152" s="30"/>
      <c r="BS152" s="30"/>
      <c r="BT152" s="30"/>
      <c r="BU152" s="30"/>
      <c r="BV152" s="30"/>
      <c r="BW152" s="30"/>
      <c r="BX152" s="30"/>
      <c r="BY152" s="30"/>
      <c r="BZ152" s="30"/>
      <c r="CA152" s="30"/>
      <c r="CB152" s="30"/>
      <c r="CC152" s="30"/>
      <c r="CD152" s="30"/>
      <c r="CE152" s="30"/>
      <c r="CF152" s="30"/>
      <c r="CG152" s="30"/>
      <c r="CH152" s="30"/>
      <c r="CI152" s="30"/>
      <c r="CJ152" s="30"/>
      <c r="CK152" s="30"/>
      <c r="CL152" s="30"/>
      <c r="CM152" s="30"/>
      <c r="CN152" s="30"/>
      <c r="CO152" s="30"/>
      <c r="CP152" s="30"/>
      <c r="CQ152" s="30"/>
      <c r="CR152" s="30"/>
      <c r="CS152" s="30"/>
      <c r="CT152" s="30"/>
      <c r="CU152" s="30"/>
      <c r="CV152" s="30"/>
      <c r="CW152" s="30"/>
      <c r="CX152" s="30"/>
      <c r="CY152" s="30"/>
      <c r="CZ152" s="30"/>
      <c r="DA152" s="30"/>
      <c r="DB152" s="30"/>
      <c r="DC152" s="30"/>
      <c r="DD152" s="30"/>
      <c r="DE152" s="30"/>
      <c r="DF152" s="30"/>
      <c r="DG152" s="30"/>
      <c r="DH152" s="30"/>
      <c r="DI152" s="30"/>
      <c r="DJ152" s="30"/>
      <c r="DK152" s="30"/>
      <c r="DL152" s="30"/>
      <c r="DM152" s="30"/>
      <c r="DN152" s="30"/>
      <c r="DO152" s="30"/>
      <c r="DP152" s="30"/>
      <c r="DQ152" s="30"/>
      <c r="DR152" s="30"/>
      <c r="DS152" s="30"/>
      <c r="DT152" s="30"/>
      <c r="DU152" s="30"/>
      <c r="DV152" s="30"/>
      <c r="DW152" s="30"/>
      <c r="DX152" s="30"/>
      <c r="DY152" s="30"/>
      <c r="DZ152" s="30"/>
      <c r="EA152" s="30"/>
      <c r="EB152" s="30"/>
      <c r="EC152" s="30"/>
      <c r="ED152" s="30"/>
      <c r="EE152" s="30"/>
      <c r="EF152" s="30"/>
      <c r="EG152" s="30"/>
      <c r="EH152" s="30"/>
      <c r="EI152" s="30"/>
      <c r="EJ152" s="30"/>
      <c r="EK152" s="30"/>
      <c r="EL152" s="30"/>
      <c r="EM152" s="30"/>
      <c r="EN152" s="30"/>
      <c r="EO152" s="30"/>
      <c r="EP152" s="30"/>
      <c r="EQ152" s="30"/>
      <c r="ER152" s="30"/>
      <c r="ES152" s="30"/>
      <c r="ET152" s="30"/>
      <c r="EU152" s="30"/>
      <c r="EV152" s="30"/>
      <c r="EW152" s="30"/>
      <c r="EX152" s="30"/>
      <c r="EY152" s="30"/>
      <c r="EZ152" s="30"/>
      <c r="FA152" s="30"/>
      <c r="FB152" s="30"/>
      <c r="FC152" s="30"/>
      <c r="FD152" s="30"/>
      <c r="FE152" s="30"/>
      <c r="FF152" s="30"/>
      <c r="FG152" s="30"/>
      <c r="FH152" s="30"/>
      <c r="FI152" s="30"/>
      <c r="FJ152" s="30"/>
      <c r="FK152" s="30"/>
      <c r="FL152" s="30"/>
      <c r="FM152" s="30"/>
      <c r="FN152" s="30"/>
      <c r="FO152" s="30"/>
      <c r="FP152" s="30"/>
      <c r="FQ152" s="30"/>
      <c r="FR152" s="30"/>
      <c r="FS152" s="30"/>
      <c r="FT152" s="30"/>
      <c r="FU152" s="30"/>
      <c r="FV152" s="30"/>
      <c r="FW152" s="30"/>
      <c r="FX152" s="30"/>
      <c r="FY152" s="30"/>
      <c r="FZ152" s="30"/>
      <c r="GA152" s="30"/>
      <c r="GB152" s="30"/>
      <c r="GC152" s="30"/>
      <c r="GD152" s="30"/>
      <c r="GE152" s="30"/>
      <c r="GF152" s="30"/>
      <c r="GG152" s="30"/>
      <c r="GH152" s="30"/>
      <c r="GI152" s="30"/>
      <c r="GJ152" s="30"/>
      <c r="GK152" s="30"/>
      <c r="GL152" s="30"/>
      <c r="GM152" s="30"/>
      <c r="GN152" s="30"/>
      <c r="GO152" s="30"/>
      <c r="GP152" s="30"/>
      <c r="GQ152" s="30"/>
      <c r="GR152" s="30"/>
      <c r="GS152" s="30"/>
      <c r="GT152" s="30"/>
      <c r="GU152" s="30"/>
      <c r="GV152" s="30"/>
      <c r="GW152" s="30"/>
      <c r="GX152" s="30"/>
      <c r="GY152" s="30"/>
      <c r="GZ152" s="30"/>
      <c r="HA152" s="30"/>
      <c r="HB152" s="30"/>
      <c r="HC152" s="30"/>
      <c r="HD152" s="30"/>
      <c r="HE152" s="30"/>
      <c r="HF152" s="30"/>
      <c r="HG152" s="30"/>
      <c r="HH152" s="30"/>
      <c r="HI152" s="30"/>
      <c r="HJ152" s="30"/>
      <c r="HK152" s="30"/>
      <c r="HL152" s="30"/>
      <c r="HM152" s="30"/>
      <c r="HN152" s="30"/>
      <c r="HO152" s="30"/>
      <c r="HP152" s="30"/>
      <c r="HQ152" s="30"/>
      <c r="HR152" s="31"/>
    </row>
    <row r="153" spans="1:226" x14ac:dyDescent="0.25">
      <c r="A153" s="34">
        <f t="shared" si="52"/>
        <v>149</v>
      </c>
      <c r="B153" s="517"/>
      <c r="C153" s="517"/>
      <c r="D153" s="517"/>
      <c r="E153" s="517"/>
      <c r="F153" s="517"/>
      <c r="G153" s="35"/>
      <c r="H153" s="35"/>
      <c r="I153" s="36" t="str">
        <f t="shared" si="83"/>
        <v/>
      </c>
      <c r="J153" s="28" t="str">
        <f t="shared" si="84"/>
        <v/>
      </c>
      <c r="K153" s="448" t="str">
        <f>進捗管理票PSPT_管理項目名_4</f>
        <v>②ＣＶＴ</v>
      </c>
      <c r="L153" s="37"/>
      <c r="M153" s="38"/>
      <c r="N153" s="38"/>
      <c r="O153" s="38"/>
      <c r="P153" s="38"/>
      <c r="Q153" s="38"/>
      <c r="R153" s="38"/>
      <c r="S153" s="38"/>
      <c r="T153" s="38"/>
      <c r="U153" s="38"/>
      <c r="V153" s="38"/>
      <c r="W153" s="38"/>
      <c r="X153" s="38"/>
      <c r="Y153" s="38"/>
      <c r="Z153" s="38"/>
      <c r="AA153" s="38"/>
      <c r="AB153" s="38"/>
      <c r="AC153" s="38"/>
      <c r="AD153" s="38"/>
      <c r="AE153" s="38"/>
      <c r="AF153" s="38"/>
      <c r="AG153" s="38"/>
      <c r="AH153" s="38"/>
      <c r="AI153" s="38"/>
      <c r="AJ153" s="38"/>
      <c r="AK153" s="38"/>
      <c r="AL153" s="38"/>
      <c r="AM153" s="38"/>
      <c r="AN153" s="38"/>
      <c r="AO153" s="38"/>
      <c r="AP153" s="38"/>
      <c r="AQ153" s="38"/>
      <c r="AR153" s="38"/>
      <c r="AS153" s="38"/>
      <c r="AT153" s="38"/>
      <c r="AU153" s="38"/>
      <c r="AV153" s="38"/>
      <c r="AW153" s="38"/>
      <c r="AX153" s="38"/>
      <c r="AY153" s="38"/>
      <c r="AZ153" s="38"/>
      <c r="BA153" s="38"/>
      <c r="BB153" s="38"/>
      <c r="BC153" s="38"/>
      <c r="BD153" s="38"/>
      <c r="BE153" s="38"/>
      <c r="BF153" s="38"/>
      <c r="BG153" s="38"/>
      <c r="BH153" s="38"/>
      <c r="BI153" s="38"/>
      <c r="BJ153" s="38"/>
      <c r="BK153" s="38"/>
      <c r="BL153" s="38"/>
      <c r="BM153" s="38"/>
      <c r="BN153" s="38"/>
      <c r="BO153" s="38"/>
      <c r="BP153" s="38"/>
      <c r="BQ153" s="38"/>
      <c r="BR153" s="38"/>
      <c r="BS153" s="38"/>
      <c r="BT153" s="38"/>
      <c r="BU153" s="38"/>
      <c r="BV153" s="38"/>
      <c r="BW153" s="38"/>
      <c r="BX153" s="38"/>
      <c r="BY153" s="38"/>
      <c r="BZ153" s="38"/>
      <c r="CA153" s="38"/>
      <c r="CB153" s="38"/>
      <c r="CC153" s="38"/>
      <c r="CD153" s="38"/>
      <c r="CE153" s="38"/>
      <c r="CF153" s="38"/>
      <c r="CG153" s="38"/>
      <c r="CH153" s="38"/>
      <c r="CI153" s="38"/>
      <c r="CJ153" s="38"/>
      <c r="CK153" s="38"/>
      <c r="CL153" s="38"/>
      <c r="CM153" s="38"/>
      <c r="CN153" s="38"/>
      <c r="CO153" s="38"/>
      <c r="CP153" s="38"/>
      <c r="CQ153" s="38"/>
      <c r="CR153" s="38"/>
      <c r="CS153" s="38"/>
      <c r="CT153" s="38"/>
      <c r="CU153" s="38"/>
      <c r="CV153" s="38"/>
      <c r="CW153" s="38"/>
      <c r="CX153" s="38"/>
      <c r="CY153" s="38"/>
      <c r="CZ153" s="38"/>
      <c r="DA153" s="38"/>
      <c r="DB153" s="38"/>
      <c r="DC153" s="38"/>
      <c r="DD153" s="38"/>
      <c r="DE153" s="38"/>
      <c r="DF153" s="38"/>
      <c r="DG153" s="38"/>
      <c r="DH153" s="38"/>
      <c r="DI153" s="38"/>
      <c r="DJ153" s="38"/>
      <c r="DK153" s="38"/>
      <c r="DL153" s="38"/>
      <c r="DM153" s="38"/>
      <c r="DN153" s="38"/>
      <c r="DO153" s="38"/>
      <c r="DP153" s="38"/>
      <c r="DQ153" s="38"/>
      <c r="DR153" s="38"/>
      <c r="DS153" s="38"/>
      <c r="DT153" s="38"/>
      <c r="DU153" s="38"/>
      <c r="DV153" s="38"/>
      <c r="DW153" s="38"/>
      <c r="DX153" s="38"/>
      <c r="DY153" s="38"/>
      <c r="DZ153" s="38"/>
      <c r="EA153" s="38"/>
      <c r="EB153" s="38"/>
      <c r="EC153" s="38"/>
      <c r="ED153" s="38"/>
      <c r="EE153" s="38"/>
      <c r="EF153" s="38"/>
      <c r="EG153" s="38"/>
      <c r="EH153" s="38"/>
      <c r="EI153" s="38"/>
      <c r="EJ153" s="38"/>
      <c r="EK153" s="38"/>
      <c r="EL153" s="38"/>
      <c r="EM153" s="38"/>
      <c r="EN153" s="38"/>
      <c r="EO153" s="38"/>
      <c r="EP153" s="38"/>
      <c r="EQ153" s="38"/>
      <c r="ER153" s="38"/>
      <c r="ES153" s="38"/>
      <c r="ET153" s="38"/>
      <c r="EU153" s="38"/>
      <c r="EV153" s="38"/>
      <c r="EW153" s="38"/>
      <c r="EX153" s="38"/>
      <c r="EY153" s="38"/>
      <c r="EZ153" s="38"/>
      <c r="FA153" s="38"/>
      <c r="FB153" s="38"/>
      <c r="FC153" s="38"/>
      <c r="FD153" s="38"/>
      <c r="FE153" s="38"/>
      <c r="FF153" s="38"/>
      <c r="FG153" s="38"/>
      <c r="FH153" s="38"/>
      <c r="FI153" s="38"/>
      <c r="FJ153" s="38"/>
      <c r="FK153" s="38"/>
      <c r="FL153" s="38"/>
      <c r="FM153" s="38"/>
      <c r="FN153" s="38"/>
      <c r="FO153" s="38"/>
      <c r="FP153" s="38"/>
      <c r="FQ153" s="38"/>
      <c r="FR153" s="38"/>
      <c r="FS153" s="38"/>
      <c r="FT153" s="38"/>
      <c r="FU153" s="38"/>
      <c r="FV153" s="38"/>
      <c r="FW153" s="38"/>
      <c r="FX153" s="38"/>
      <c r="FY153" s="38"/>
      <c r="FZ153" s="38"/>
      <c r="GA153" s="38"/>
      <c r="GB153" s="38"/>
      <c r="GC153" s="38"/>
      <c r="GD153" s="38"/>
      <c r="GE153" s="38"/>
      <c r="GF153" s="38"/>
      <c r="GG153" s="38"/>
      <c r="GH153" s="38"/>
      <c r="GI153" s="38"/>
      <c r="GJ153" s="38"/>
      <c r="GK153" s="38"/>
      <c r="GL153" s="38"/>
      <c r="GM153" s="38"/>
      <c r="GN153" s="38"/>
      <c r="GO153" s="38"/>
      <c r="GP153" s="38"/>
      <c r="GQ153" s="38"/>
      <c r="GR153" s="38"/>
      <c r="GS153" s="38"/>
      <c r="GT153" s="38"/>
      <c r="GU153" s="38"/>
      <c r="GV153" s="38"/>
      <c r="GW153" s="38"/>
      <c r="GX153" s="38"/>
      <c r="GY153" s="38"/>
      <c r="GZ153" s="38"/>
      <c r="HA153" s="38"/>
      <c r="HB153" s="38"/>
      <c r="HC153" s="38"/>
      <c r="HD153" s="38"/>
      <c r="HE153" s="38"/>
      <c r="HF153" s="38"/>
      <c r="HG153" s="38"/>
      <c r="HH153" s="38"/>
      <c r="HI153" s="38"/>
      <c r="HJ153" s="38"/>
      <c r="HK153" s="38"/>
      <c r="HL153" s="38"/>
      <c r="HM153" s="38"/>
      <c r="HN153" s="38"/>
      <c r="HO153" s="38"/>
      <c r="HP153" s="38"/>
      <c r="HQ153" s="38"/>
      <c r="HR153" s="39"/>
    </row>
    <row r="154" spans="1:226" s="315" customFormat="1" x14ac:dyDescent="0.25">
      <c r="A154" s="34">
        <f t="shared" si="52"/>
        <v>150</v>
      </c>
      <c r="B154" s="517"/>
      <c r="C154" s="517"/>
      <c r="D154" s="517"/>
      <c r="E154" s="517"/>
      <c r="F154" s="517"/>
      <c r="G154" s="35"/>
      <c r="H154" s="391"/>
      <c r="I154" s="36" t="str">
        <f t="shared" si="83"/>
        <v/>
      </c>
      <c r="J154" s="28" t="str">
        <f t="shared" si="84"/>
        <v/>
      </c>
      <c r="K154" s="448" t="str">
        <f>進捗管理票PSPT_管理項目名_5</f>
        <v>③受入</v>
      </c>
      <c r="L154" s="37"/>
      <c r="M154" s="38"/>
      <c r="N154" s="38"/>
      <c r="O154" s="38"/>
      <c r="P154" s="38"/>
      <c r="Q154" s="38"/>
      <c r="R154" s="38"/>
      <c r="S154" s="38"/>
      <c r="T154" s="38"/>
      <c r="U154" s="38"/>
      <c r="V154" s="38"/>
      <c r="W154" s="38"/>
      <c r="X154" s="30"/>
      <c r="Y154" s="38"/>
      <c r="Z154" s="38"/>
      <c r="AA154" s="38"/>
      <c r="AB154" s="38"/>
      <c r="AC154" s="38"/>
      <c r="AD154" s="38"/>
      <c r="AE154" s="38"/>
      <c r="AF154" s="38"/>
      <c r="AG154" s="38"/>
      <c r="AH154" s="38"/>
      <c r="AI154" s="38"/>
      <c r="AJ154" s="38"/>
      <c r="AK154" s="38"/>
      <c r="AL154" s="38"/>
      <c r="AM154" s="38"/>
      <c r="AN154" s="38"/>
      <c r="AO154" s="38"/>
      <c r="AP154" s="38"/>
      <c r="AQ154" s="38"/>
      <c r="AR154" s="38"/>
      <c r="AS154" s="38"/>
      <c r="AT154" s="38"/>
      <c r="AU154" s="38"/>
      <c r="AV154" s="38"/>
      <c r="AW154" s="38"/>
      <c r="AX154" s="38"/>
      <c r="AY154" s="38"/>
      <c r="AZ154" s="38"/>
      <c r="BA154" s="38"/>
      <c r="BB154" s="38"/>
      <c r="BC154" s="38"/>
      <c r="BD154" s="38"/>
      <c r="BE154" s="38"/>
      <c r="BF154" s="38"/>
      <c r="BG154" s="38"/>
      <c r="BH154" s="38"/>
      <c r="BI154" s="38"/>
      <c r="BJ154" s="38"/>
      <c r="BK154" s="38"/>
      <c r="BL154" s="38"/>
      <c r="BM154" s="38"/>
      <c r="BN154" s="38"/>
      <c r="BO154" s="38"/>
      <c r="BP154" s="38"/>
      <c r="BQ154" s="38"/>
      <c r="BR154" s="38"/>
      <c r="BS154" s="38"/>
      <c r="BT154" s="38"/>
      <c r="BU154" s="38"/>
      <c r="BV154" s="38"/>
      <c r="BW154" s="38"/>
      <c r="BX154" s="38"/>
      <c r="BY154" s="38"/>
      <c r="BZ154" s="38"/>
      <c r="CA154" s="38"/>
      <c r="CB154" s="38"/>
      <c r="CC154" s="38"/>
      <c r="CD154" s="38"/>
      <c r="CE154" s="38"/>
      <c r="CF154" s="38"/>
      <c r="CG154" s="38"/>
      <c r="CH154" s="38"/>
      <c r="CI154" s="38"/>
      <c r="CJ154" s="38"/>
      <c r="CK154" s="38"/>
      <c r="CL154" s="38"/>
      <c r="CM154" s="38"/>
      <c r="CN154" s="38"/>
      <c r="CO154" s="38"/>
      <c r="CP154" s="38"/>
      <c r="CQ154" s="38"/>
      <c r="CR154" s="38"/>
      <c r="CS154" s="38"/>
      <c r="CT154" s="38"/>
      <c r="CU154" s="38"/>
      <c r="CV154" s="38"/>
      <c r="CW154" s="38"/>
      <c r="CX154" s="38"/>
      <c r="CY154" s="38"/>
      <c r="CZ154" s="38"/>
      <c r="DA154" s="38"/>
      <c r="DB154" s="38"/>
      <c r="DC154" s="38"/>
      <c r="DD154" s="38"/>
      <c r="DE154" s="38"/>
      <c r="DF154" s="38"/>
      <c r="DG154" s="38"/>
      <c r="DH154" s="38"/>
      <c r="DI154" s="38"/>
      <c r="DJ154" s="38"/>
      <c r="DK154" s="38"/>
      <c r="DL154" s="38"/>
      <c r="DM154" s="38"/>
      <c r="DN154" s="38"/>
      <c r="DO154" s="38"/>
      <c r="DP154" s="38"/>
      <c r="DQ154" s="38"/>
      <c r="DR154" s="38"/>
      <c r="DS154" s="38"/>
      <c r="DT154" s="38"/>
      <c r="DU154" s="38"/>
      <c r="DV154" s="38"/>
      <c r="DW154" s="38"/>
      <c r="DX154" s="38"/>
      <c r="DY154" s="38"/>
      <c r="DZ154" s="38"/>
      <c r="EA154" s="38"/>
      <c r="EB154" s="38"/>
      <c r="EC154" s="38"/>
      <c r="ED154" s="38"/>
      <c r="EE154" s="38"/>
      <c r="EF154" s="38"/>
      <c r="EG154" s="38"/>
      <c r="EH154" s="38"/>
      <c r="EI154" s="38"/>
      <c r="EJ154" s="38"/>
      <c r="EK154" s="38"/>
      <c r="EL154" s="38"/>
      <c r="EM154" s="38"/>
      <c r="EN154" s="38"/>
      <c r="EO154" s="38"/>
      <c r="EP154" s="38"/>
      <c r="EQ154" s="38"/>
      <c r="ER154" s="38"/>
      <c r="ES154" s="38"/>
      <c r="ET154" s="38"/>
      <c r="EU154" s="38"/>
      <c r="EV154" s="38"/>
      <c r="EW154" s="38"/>
      <c r="EX154" s="38"/>
      <c r="EY154" s="38"/>
      <c r="EZ154" s="38"/>
      <c r="FA154" s="38"/>
      <c r="FB154" s="38"/>
      <c r="FC154" s="38"/>
      <c r="FD154" s="38"/>
      <c r="FE154" s="38"/>
      <c r="FF154" s="38"/>
      <c r="FG154" s="38"/>
      <c r="FH154" s="38"/>
      <c r="FI154" s="38"/>
      <c r="FJ154" s="38"/>
      <c r="FK154" s="38"/>
      <c r="FL154" s="38"/>
      <c r="FM154" s="38"/>
      <c r="FN154" s="38"/>
      <c r="FO154" s="38"/>
      <c r="FP154" s="38"/>
      <c r="FQ154" s="38"/>
      <c r="FR154" s="38"/>
      <c r="FS154" s="38"/>
      <c r="FT154" s="38"/>
      <c r="FU154" s="38"/>
      <c r="FV154" s="38"/>
      <c r="FW154" s="38"/>
      <c r="FX154" s="38"/>
      <c r="FY154" s="38"/>
      <c r="FZ154" s="38"/>
      <c r="GA154" s="38"/>
      <c r="GB154" s="38"/>
      <c r="GC154" s="38"/>
      <c r="GD154" s="38"/>
      <c r="GE154" s="38"/>
      <c r="GF154" s="38"/>
      <c r="GG154" s="38"/>
      <c r="GH154" s="38"/>
      <c r="GI154" s="38"/>
      <c r="GJ154" s="38"/>
      <c r="GK154" s="38"/>
      <c r="GL154" s="38"/>
      <c r="GM154" s="38"/>
      <c r="GN154" s="38"/>
      <c r="GO154" s="38"/>
      <c r="GP154" s="38"/>
      <c r="GQ154" s="38"/>
      <c r="GR154" s="38"/>
      <c r="GS154" s="38"/>
      <c r="GT154" s="38"/>
      <c r="GU154" s="38"/>
      <c r="GV154" s="38"/>
      <c r="GW154" s="38"/>
      <c r="GX154" s="38"/>
      <c r="GY154" s="38"/>
      <c r="GZ154" s="38"/>
      <c r="HA154" s="38"/>
      <c r="HB154" s="38"/>
      <c r="HC154" s="38"/>
      <c r="HD154" s="38"/>
      <c r="HE154" s="38"/>
      <c r="HF154" s="38"/>
      <c r="HG154" s="38"/>
      <c r="HH154" s="38"/>
      <c r="HI154" s="38"/>
      <c r="HJ154" s="38"/>
      <c r="HK154" s="38"/>
      <c r="HL154" s="38"/>
      <c r="HM154" s="38"/>
      <c r="HN154" s="38"/>
      <c r="HO154" s="38"/>
      <c r="HP154" s="38"/>
      <c r="HQ154" s="38"/>
      <c r="HR154" s="39"/>
    </row>
    <row r="155" spans="1:226" x14ac:dyDescent="0.25">
      <c r="A155" s="25">
        <f t="shared" si="52"/>
        <v>151</v>
      </c>
      <c r="B155" s="516"/>
      <c r="C155" s="516"/>
      <c r="D155" s="516"/>
      <c r="E155" s="516"/>
      <c r="F155" s="516"/>
      <c r="G155" s="40"/>
      <c r="H155" s="40"/>
      <c r="I155" s="41" t="str">
        <f t="shared" si="83"/>
        <v/>
      </c>
      <c r="J155" s="42" t="str">
        <f t="shared" si="84"/>
        <v/>
      </c>
      <c r="K155" s="445">
        <f>進捗管理票PSPT_管理項目名_1</f>
        <v>0</v>
      </c>
      <c r="L155" s="43"/>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c r="CI155" s="44"/>
      <c r="CJ155" s="44"/>
      <c r="CK155" s="44"/>
      <c r="CL155" s="44"/>
      <c r="CM155" s="44"/>
      <c r="CN155" s="44"/>
      <c r="CO155" s="44"/>
      <c r="CP155" s="44"/>
      <c r="CQ155" s="44"/>
      <c r="CR155" s="44"/>
      <c r="CS155" s="44"/>
      <c r="CT155" s="44"/>
      <c r="CU155" s="44"/>
      <c r="CV155" s="44"/>
      <c r="CW155" s="44"/>
      <c r="CX155" s="44"/>
      <c r="CY155" s="44"/>
      <c r="CZ155" s="44"/>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c r="EX155" s="44"/>
      <c r="EY155" s="44"/>
      <c r="EZ155" s="44"/>
      <c r="FA155" s="44"/>
      <c r="FB155" s="44"/>
      <c r="FC155" s="44"/>
      <c r="FD155" s="44"/>
      <c r="FE155" s="44"/>
      <c r="FF155" s="44"/>
      <c r="FG155" s="44"/>
      <c r="FH155" s="44"/>
      <c r="FI155" s="44"/>
      <c r="FJ155" s="44"/>
      <c r="FK155" s="44"/>
      <c r="FL155" s="44"/>
      <c r="FM155" s="44"/>
      <c r="FN155" s="44"/>
      <c r="FO155" s="44"/>
      <c r="FP155" s="44"/>
      <c r="FQ155" s="44"/>
      <c r="FR155" s="44"/>
      <c r="FS155" s="44"/>
      <c r="FT155" s="44"/>
      <c r="FU155" s="44"/>
      <c r="FV155" s="44"/>
      <c r="FW155" s="44"/>
      <c r="FX155" s="44"/>
      <c r="FY155" s="44"/>
      <c r="FZ155" s="44"/>
      <c r="GA155" s="44"/>
      <c r="GB155" s="44"/>
      <c r="GC155" s="44"/>
      <c r="GD155" s="44"/>
      <c r="GE155" s="44"/>
      <c r="GF155" s="44"/>
      <c r="GG155" s="44"/>
      <c r="GH155" s="44"/>
      <c r="GI155" s="44"/>
      <c r="GJ155" s="44"/>
      <c r="GK155" s="44"/>
      <c r="GL155" s="44"/>
      <c r="GM155" s="44"/>
      <c r="GN155" s="44"/>
      <c r="GO155" s="44"/>
      <c r="GP155" s="44"/>
      <c r="GQ155" s="44"/>
      <c r="GR155" s="44"/>
      <c r="GS155" s="44"/>
      <c r="GT155" s="44"/>
      <c r="GU155" s="44"/>
      <c r="GV155" s="44"/>
      <c r="GW155" s="44"/>
      <c r="GX155" s="44"/>
      <c r="GY155" s="44"/>
      <c r="GZ155" s="44"/>
      <c r="HA155" s="44"/>
      <c r="HB155" s="44"/>
      <c r="HC155" s="44"/>
      <c r="HD155" s="44"/>
      <c r="HE155" s="44"/>
      <c r="HF155" s="44"/>
      <c r="HG155" s="44"/>
      <c r="HH155" s="44"/>
      <c r="HI155" s="44"/>
      <c r="HJ155" s="44"/>
      <c r="HK155" s="44"/>
      <c r="HL155" s="44"/>
      <c r="HM155" s="44"/>
      <c r="HN155" s="44"/>
      <c r="HO155" s="44"/>
      <c r="HP155" s="44"/>
      <c r="HQ155" s="44"/>
      <c r="HR155" s="46"/>
    </row>
    <row r="156" spans="1:226" x14ac:dyDescent="0.25">
      <c r="A156" s="32">
        <f t="shared" si="52"/>
        <v>152</v>
      </c>
      <c r="B156" s="517"/>
      <c r="C156" s="517"/>
      <c r="D156" s="517"/>
      <c r="E156" s="517"/>
      <c r="F156" s="517"/>
      <c r="G156" s="26"/>
      <c r="H156" s="26"/>
      <c r="I156" s="27" t="str">
        <f t="shared" si="83"/>
        <v/>
      </c>
      <c r="J156" s="33" t="str">
        <f t="shared" si="84"/>
        <v/>
      </c>
      <c r="K156" s="446">
        <f>進捗管理票PSPT_管理項目名_2</f>
        <v>0</v>
      </c>
      <c r="L156" s="29"/>
      <c r="M156" s="30"/>
      <c r="N156" s="30"/>
      <c r="O156" s="30"/>
      <c r="P156" s="30"/>
      <c r="Q156" s="30"/>
      <c r="R156" s="30"/>
      <c r="S156" s="30"/>
      <c r="T156" s="30"/>
      <c r="U156" s="30"/>
      <c r="V156" s="30"/>
      <c r="W156" s="30"/>
      <c r="X156" s="30"/>
      <c r="Y156" s="30"/>
      <c r="Z156" s="30"/>
      <c r="AA156" s="30"/>
      <c r="AB156" s="30"/>
      <c r="AC156" s="30"/>
      <c r="AD156" s="30"/>
      <c r="AE156" s="30"/>
      <c r="AF156" s="30"/>
      <c r="AG156" s="30"/>
      <c r="AH156" s="30"/>
      <c r="AI156" s="30"/>
      <c r="AJ156" s="30"/>
      <c r="AK156" s="30"/>
      <c r="AL156" s="30"/>
      <c r="AM156" s="30"/>
      <c r="AN156" s="30"/>
      <c r="AO156" s="30"/>
      <c r="AP156" s="30"/>
      <c r="AQ156" s="30"/>
      <c r="AR156" s="30"/>
      <c r="AS156" s="30"/>
      <c r="AT156" s="30"/>
      <c r="AU156" s="30"/>
      <c r="AV156" s="30"/>
      <c r="AW156" s="30"/>
      <c r="AX156" s="30"/>
      <c r="AY156" s="30"/>
      <c r="AZ156" s="30"/>
      <c r="BA156" s="30"/>
      <c r="BB156" s="30"/>
      <c r="BC156" s="30"/>
      <c r="BD156" s="30"/>
      <c r="BE156" s="30"/>
      <c r="BF156" s="30"/>
      <c r="BG156" s="30"/>
      <c r="BH156" s="30"/>
      <c r="BI156" s="30"/>
      <c r="BJ156" s="30"/>
      <c r="BK156" s="30"/>
      <c r="BL156" s="30"/>
      <c r="BM156" s="30"/>
      <c r="BN156" s="30"/>
      <c r="BO156" s="30"/>
      <c r="BP156" s="30"/>
      <c r="BQ156" s="30"/>
      <c r="BR156" s="30"/>
      <c r="BS156" s="30"/>
      <c r="BT156" s="30"/>
      <c r="BU156" s="30"/>
      <c r="BV156" s="30"/>
      <c r="BW156" s="30"/>
      <c r="BX156" s="30"/>
      <c r="BY156" s="30"/>
      <c r="BZ156" s="30"/>
      <c r="CA156" s="30"/>
      <c r="CB156" s="30"/>
      <c r="CC156" s="30"/>
      <c r="CD156" s="30"/>
      <c r="CE156" s="30"/>
      <c r="CF156" s="30"/>
      <c r="CG156" s="30"/>
      <c r="CH156" s="30"/>
      <c r="CI156" s="30"/>
      <c r="CJ156" s="30"/>
      <c r="CK156" s="30"/>
      <c r="CL156" s="30"/>
      <c r="CM156" s="30"/>
      <c r="CN156" s="30"/>
      <c r="CO156" s="30"/>
      <c r="CP156" s="30"/>
      <c r="CQ156" s="30"/>
      <c r="CR156" s="30"/>
      <c r="CS156" s="30"/>
      <c r="CT156" s="30"/>
      <c r="CU156" s="30"/>
      <c r="CV156" s="30"/>
      <c r="CW156" s="30"/>
      <c r="CX156" s="30"/>
      <c r="CY156" s="30"/>
      <c r="CZ156" s="30"/>
      <c r="DA156" s="30"/>
      <c r="DB156" s="30"/>
      <c r="DC156" s="30"/>
      <c r="DD156" s="30"/>
      <c r="DE156" s="30"/>
      <c r="DF156" s="30"/>
      <c r="DG156" s="30"/>
      <c r="DH156" s="30"/>
      <c r="DI156" s="30"/>
      <c r="DJ156" s="30"/>
      <c r="DK156" s="30"/>
      <c r="DL156" s="30"/>
      <c r="DM156" s="30"/>
      <c r="DN156" s="30"/>
      <c r="DO156" s="30"/>
      <c r="DP156" s="30"/>
      <c r="DQ156" s="30"/>
      <c r="DR156" s="30"/>
      <c r="DS156" s="30"/>
      <c r="DT156" s="30"/>
      <c r="DU156" s="30"/>
      <c r="DV156" s="30"/>
      <c r="DW156" s="30"/>
      <c r="DX156" s="30"/>
      <c r="DY156" s="30"/>
      <c r="DZ156" s="30"/>
      <c r="EA156" s="30"/>
      <c r="EB156" s="30"/>
      <c r="EC156" s="30"/>
      <c r="ED156" s="30"/>
      <c r="EE156" s="30"/>
      <c r="EF156" s="30"/>
      <c r="EG156" s="30"/>
      <c r="EH156" s="30"/>
      <c r="EI156" s="30"/>
      <c r="EJ156" s="30"/>
      <c r="EK156" s="30"/>
      <c r="EL156" s="30"/>
      <c r="EM156" s="30"/>
      <c r="EN156" s="30"/>
      <c r="EO156" s="30"/>
      <c r="EP156" s="30"/>
      <c r="EQ156" s="30"/>
      <c r="ER156" s="30"/>
      <c r="ES156" s="30"/>
      <c r="ET156" s="30"/>
      <c r="EU156" s="30"/>
      <c r="EV156" s="30"/>
      <c r="EW156" s="30"/>
      <c r="EX156" s="30"/>
      <c r="EY156" s="30"/>
      <c r="EZ156" s="30"/>
      <c r="FA156" s="30"/>
      <c r="FB156" s="30"/>
      <c r="FC156" s="30"/>
      <c r="FD156" s="30"/>
      <c r="FE156" s="30"/>
      <c r="FF156" s="30"/>
      <c r="FG156" s="30"/>
      <c r="FH156" s="30"/>
      <c r="FI156" s="30"/>
      <c r="FJ156" s="30"/>
      <c r="FK156" s="30"/>
      <c r="FL156" s="30"/>
      <c r="FM156" s="30"/>
      <c r="FN156" s="30"/>
      <c r="FO156" s="30"/>
      <c r="FP156" s="30"/>
      <c r="FQ156" s="30"/>
      <c r="FR156" s="30"/>
      <c r="FS156" s="30"/>
      <c r="FT156" s="30"/>
      <c r="FU156" s="30"/>
      <c r="FV156" s="30"/>
      <c r="FW156" s="30"/>
      <c r="FX156" s="30"/>
      <c r="FY156" s="30"/>
      <c r="FZ156" s="30"/>
      <c r="GA156" s="30"/>
      <c r="GB156" s="30"/>
      <c r="GC156" s="30"/>
      <c r="GD156" s="30"/>
      <c r="GE156" s="30"/>
      <c r="GF156" s="30"/>
      <c r="GG156" s="30"/>
      <c r="GH156" s="30"/>
      <c r="GI156" s="30"/>
      <c r="GJ156" s="30"/>
      <c r="GK156" s="30"/>
      <c r="GL156" s="30"/>
      <c r="GM156" s="30"/>
      <c r="GN156" s="30"/>
      <c r="GO156" s="30"/>
      <c r="GP156" s="30"/>
      <c r="GQ156" s="30"/>
      <c r="GR156" s="30"/>
      <c r="GS156" s="30"/>
      <c r="GT156" s="30"/>
      <c r="GU156" s="30"/>
      <c r="GV156" s="30"/>
      <c r="GW156" s="30"/>
      <c r="GX156" s="30"/>
      <c r="GY156" s="30"/>
      <c r="GZ156" s="30"/>
      <c r="HA156" s="30"/>
      <c r="HB156" s="30"/>
      <c r="HC156" s="30"/>
      <c r="HD156" s="30"/>
      <c r="HE156" s="30"/>
      <c r="HF156" s="30"/>
      <c r="HG156" s="30"/>
      <c r="HH156" s="30"/>
      <c r="HI156" s="30"/>
      <c r="HJ156" s="30"/>
      <c r="HK156" s="30"/>
      <c r="HL156" s="30"/>
      <c r="HM156" s="30"/>
      <c r="HN156" s="30"/>
      <c r="HO156" s="30"/>
      <c r="HP156" s="30"/>
      <c r="HQ156" s="30"/>
      <c r="HR156" s="31"/>
    </row>
    <row r="157" spans="1:226" x14ac:dyDescent="0.25">
      <c r="A157" s="32">
        <f t="shared" si="52"/>
        <v>153</v>
      </c>
      <c r="B157" s="517"/>
      <c r="C157" s="517"/>
      <c r="D157" s="517"/>
      <c r="E157" s="517"/>
      <c r="F157" s="517"/>
      <c r="G157" s="26"/>
      <c r="H157" s="26"/>
      <c r="I157" s="27" t="str">
        <f t="shared" si="83"/>
        <v/>
      </c>
      <c r="J157" s="33" t="str">
        <f t="shared" si="84"/>
        <v/>
      </c>
      <c r="K157" s="447" t="str">
        <f>進捗管理票PSPT_管理項目名_3</f>
        <v>①ＣＶ</v>
      </c>
      <c r="L157" s="29"/>
      <c r="M157" s="30"/>
      <c r="N157" s="30"/>
      <c r="O157" s="30"/>
      <c r="P157" s="30"/>
      <c r="Q157" s="30"/>
      <c r="R157" s="30"/>
      <c r="S157" s="30"/>
      <c r="T157" s="30"/>
      <c r="U157" s="30"/>
      <c r="V157" s="30"/>
      <c r="W157" s="30"/>
      <c r="X157" s="30"/>
      <c r="Y157" s="30"/>
      <c r="Z157" s="30"/>
      <c r="AA157" s="30"/>
      <c r="AB157" s="30"/>
      <c r="AC157" s="30"/>
      <c r="AD157" s="30"/>
      <c r="AE157" s="30"/>
      <c r="AF157" s="30"/>
      <c r="AG157" s="30"/>
      <c r="AH157" s="30"/>
      <c r="AI157" s="30"/>
      <c r="AJ157" s="30"/>
      <c r="AK157" s="30"/>
      <c r="AL157" s="30"/>
      <c r="AM157" s="30"/>
      <c r="AN157" s="30"/>
      <c r="AO157" s="30"/>
      <c r="AP157" s="30"/>
      <c r="AQ157" s="30"/>
      <c r="AR157" s="30"/>
      <c r="AS157" s="30"/>
      <c r="AT157" s="30"/>
      <c r="AU157" s="30"/>
      <c r="AV157" s="30"/>
      <c r="AW157" s="30"/>
      <c r="AX157" s="30"/>
      <c r="AY157" s="30"/>
      <c r="AZ157" s="30"/>
      <c r="BA157" s="30"/>
      <c r="BB157" s="30"/>
      <c r="BC157" s="30"/>
      <c r="BD157" s="30"/>
      <c r="BE157" s="30"/>
      <c r="BF157" s="30"/>
      <c r="BG157" s="30"/>
      <c r="BH157" s="30"/>
      <c r="BI157" s="30"/>
      <c r="BJ157" s="30"/>
      <c r="BK157" s="30"/>
      <c r="BL157" s="30"/>
      <c r="BM157" s="30"/>
      <c r="BN157" s="30"/>
      <c r="BO157" s="30"/>
      <c r="BP157" s="30"/>
      <c r="BQ157" s="30"/>
      <c r="BR157" s="30"/>
      <c r="BS157" s="30"/>
      <c r="BT157" s="30"/>
      <c r="BU157" s="30"/>
      <c r="BV157" s="30"/>
      <c r="BW157" s="30"/>
      <c r="BX157" s="30"/>
      <c r="BY157" s="30"/>
      <c r="BZ157" s="30"/>
      <c r="CA157" s="30"/>
      <c r="CB157" s="30"/>
      <c r="CC157" s="30"/>
      <c r="CD157" s="30"/>
      <c r="CE157" s="30"/>
      <c r="CF157" s="30"/>
      <c r="CG157" s="30"/>
      <c r="CH157" s="30"/>
      <c r="CI157" s="30"/>
      <c r="CJ157" s="30"/>
      <c r="CK157" s="30"/>
      <c r="CL157" s="30"/>
      <c r="CM157" s="30"/>
      <c r="CN157" s="30"/>
      <c r="CO157" s="30"/>
      <c r="CP157" s="30"/>
      <c r="CQ157" s="30"/>
      <c r="CR157" s="30"/>
      <c r="CS157" s="30"/>
      <c r="CT157" s="30"/>
      <c r="CU157" s="30"/>
      <c r="CV157" s="30"/>
      <c r="CW157" s="30"/>
      <c r="CX157" s="30"/>
      <c r="CY157" s="30"/>
      <c r="CZ157" s="30"/>
      <c r="DA157" s="30"/>
      <c r="DB157" s="30"/>
      <c r="DC157" s="30"/>
      <c r="DD157" s="30"/>
      <c r="DE157" s="30"/>
      <c r="DF157" s="30"/>
      <c r="DG157" s="30"/>
      <c r="DH157" s="30"/>
      <c r="DI157" s="30"/>
      <c r="DJ157" s="30"/>
      <c r="DK157" s="30"/>
      <c r="DL157" s="30"/>
      <c r="DM157" s="30"/>
      <c r="DN157" s="30"/>
      <c r="DO157" s="30"/>
      <c r="DP157" s="30"/>
      <c r="DQ157" s="30"/>
      <c r="DR157" s="30"/>
      <c r="DS157" s="30"/>
      <c r="DT157" s="30"/>
      <c r="DU157" s="30"/>
      <c r="DV157" s="30"/>
      <c r="DW157" s="30"/>
      <c r="DX157" s="30"/>
      <c r="DY157" s="30"/>
      <c r="DZ157" s="30"/>
      <c r="EA157" s="30"/>
      <c r="EB157" s="30"/>
      <c r="EC157" s="30"/>
      <c r="ED157" s="30"/>
      <c r="EE157" s="30"/>
      <c r="EF157" s="30"/>
      <c r="EG157" s="30"/>
      <c r="EH157" s="30"/>
      <c r="EI157" s="30"/>
      <c r="EJ157" s="30"/>
      <c r="EK157" s="30"/>
      <c r="EL157" s="30"/>
      <c r="EM157" s="30"/>
      <c r="EN157" s="30"/>
      <c r="EO157" s="30"/>
      <c r="EP157" s="30"/>
      <c r="EQ157" s="30"/>
      <c r="ER157" s="30"/>
      <c r="ES157" s="30"/>
      <c r="ET157" s="30"/>
      <c r="EU157" s="30"/>
      <c r="EV157" s="30"/>
      <c r="EW157" s="30"/>
      <c r="EX157" s="30"/>
      <c r="EY157" s="30"/>
      <c r="EZ157" s="30"/>
      <c r="FA157" s="30"/>
      <c r="FB157" s="30"/>
      <c r="FC157" s="30"/>
      <c r="FD157" s="30"/>
      <c r="FE157" s="30"/>
      <c r="FF157" s="30"/>
      <c r="FG157" s="30"/>
      <c r="FH157" s="30"/>
      <c r="FI157" s="30"/>
      <c r="FJ157" s="30"/>
      <c r="FK157" s="30"/>
      <c r="FL157" s="30"/>
      <c r="FM157" s="30"/>
      <c r="FN157" s="30"/>
      <c r="FO157" s="30"/>
      <c r="FP157" s="30"/>
      <c r="FQ157" s="30"/>
      <c r="FR157" s="30"/>
      <c r="FS157" s="30"/>
      <c r="FT157" s="30"/>
      <c r="FU157" s="30"/>
      <c r="FV157" s="30"/>
      <c r="FW157" s="30"/>
      <c r="FX157" s="30"/>
      <c r="FY157" s="30"/>
      <c r="FZ157" s="30"/>
      <c r="GA157" s="30"/>
      <c r="GB157" s="30"/>
      <c r="GC157" s="30"/>
      <c r="GD157" s="30"/>
      <c r="GE157" s="30"/>
      <c r="GF157" s="30"/>
      <c r="GG157" s="30"/>
      <c r="GH157" s="30"/>
      <c r="GI157" s="30"/>
      <c r="GJ157" s="30"/>
      <c r="GK157" s="30"/>
      <c r="GL157" s="30"/>
      <c r="GM157" s="30"/>
      <c r="GN157" s="30"/>
      <c r="GO157" s="30"/>
      <c r="GP157" s="30"/>
      <c r="GQ157" s="30"/>
      <c r="GR157" s="30"/>
      <c r="GS157" s="30"/>
      <c r="GT157" s="30"/>
      <c r="GU157" s="30"/>
      <c r="GV157" s="30"/>
      <c r="GW157" s="30"/>
      <c r="GX157" s="30"/>
      <c r="GY157" s="30"/>
      <c r="GZ157" s="30"/>
      <c r="HA157" s="30"/>
      <c r="HB157" s="30"/>
      <c r="HC157" s="30"/>
      <c r="HD157" s="30"/>
      <c r="HE157" s="30"/>
      <c r="HF157" s="30"/>
      <c r="HG157" s="30"/>
      <c r="HH157" s="30"/>
      <c r="HI157" s="30"/>
      <c r="HJ157" s="30"/>
      <c r="HK157" s="30"/>
      <c r="HL157" s="30"/>
      <c r="HM157" s="30"/>
      <c r="HN157" s="30"/>
      <c r="HO157" s="30"/>
      <c r="HP157" s="30"/>
      <c r="HQ157" s="30"/>
      <c r="HR157" s="31"/>
    </row>
    <row r="158" spans="1:226" x14ac:dyDescent="0.25">
      <c r="A158" s="34">
        <f t="shared" si="52"/>
        <v>154</v>
      </c>
      <c r="B158" s="517"/>
      <c r="C158" s="517"/>
      <c r="D158" s="517"/>
      <c r="E158" s="517"/>
      <c r="F158" s="517"/>
      <c r="G158" s="35"/>
      <c r="H158" s="35"/>
      <c r="I158" s="36" t="str">
        <f t="shared" si="83"/>
        <v/>
      </c>
      <c r="J158" s="28" t="str">
        <f t="shared" si="84"/>
        <v/>
      </c>
      <c r="K158" s="448" t="str">
        <f>進捗管理票PSPT_管理項目名_4</f>
        <v>②ＣＶＴ</v>
      </c>
      <c r="L158" s="37"/>
      <c r="M158" s="38"/>
      <c r="N158" s="38"/>
      <c r="O158" s="38"/>
      <c r="P158" s="38"/>
      <c r="Q158" s="38"/>
      <c r="R158" s="38"/>
      <c r="S158" s="38"/>
      <c r="T158" s="38"/>
      <c r="U158" s="38"/>
      <c r="V158" s="38"/>
      <c r="W158" s="38"/>
      <c r="X158" s="38"/>
      <c r="Y158" s="38"/>
      <c r="Z158" s="38"/>
      <c r="AA158" s="38"/>
      <c r="AB158" s="38"/>
      <c r="AC158" s="38"/>
      <c r="AD158" s="38"/>
      <c r="AE158" s="38"/>
      <c r="AF158" s="38"/>
      <c r="AG158" s="38"/>
      <c r="AH158" s="38"/>
      <c r="AI158" s="38"/>
      <c r="AJ158" s="38"/>
      <c r="AK158" s="38"/>
      <c r="AL158" s="38"/>
      <c r="AM158" s="38"/>
      <c r="AN158" s="38"/>
      <c r="AO158" s="38"/>
      <c r="AP158" s="38"/>
      <c r="AQ158" s="38"/>
      <c r="AR158" s="38"/>
      <c r="AS158" s="38"/>
      <c r="AT158" s="38"/>
      <c r="AU158" s="38"/>
      <c r="AV158" s="38"/>
      <c r="AW158" s="38"/>
      <c r="AX158" s="38"/>
      <c r="AY158" s="38"/>
      <c r="AZ158" s="38"/>
      <c r="BA158" s="38"/>
      <c r="BB158" s="38"/>
      <c r="BC158" s="38"/>
      <c r="BD158" s="38"/>
      <c r="BE158" s="38"/>
      <c r="BF158" s="38"/>
      <c r="BG158" s="38"/>
      <c r="BH158" s="38"/>
      <c r="BI158" s="38"/>
      <c r="BJ158" s="38"/>
      <c r="BK158" s="38"/>
      <c r="BL158" s="38"/>
      <c r="BM158" s="38"/>
      <c r="BN158" s="38"/>
      <c r="BO158" s="38"/>
      <c r="BP158" s="38"/>
      <c r="BQ158" s="38"/>
      <c r="BR158" s="38"/>
      <c r="BS158" s="38"/>
      <c r="BT158" s="38"/>
      <c r="BU158" s="38"/>
      <c r="BV158" s="38"/>
      <c r="BW158" s="38"/>
      <c r="BX158" s="38"/>
      <c r="BY158" s="38"/>
      <c r="BZ158" s="38"/>
      <c r="CA158" s="38"/>
      <c r="CB158" s="38"/>
      <c r="CC158" s="38"/>
      <c r="CD158" s="38"/>
      <c r="CE158" s="38"/>
      <c r="CF158" s="38"/>
      <c r="CG158" s="38"/>
      <c r="CH158" s="38"/>
      <c r="CI158" s="38"/>
      <c r="CJ158" s="38"/>
      <c r="CK158" s="38"/>
      <c r="CL158" s="38"/>
      <c r="CM158" s="38"/>
      <c r="CN158" s="38"/>
      <c r="CO158" s="38"/>
      <c r="CP158" s="38"/>
      <c r="CQ158" s="38"/>
      <c r="CR158" s="38"/>
      <c r="CS158" s="38"/>
      <c r="CT158" s="38"/>
      <c r="CU158" s="38"/>
      <c r="CV158" s="38"/>
      <c r="CW158" s="38"/>
      <c r="CX158" s="38"/>
      <c r="CY158" s="38"/>
      <c r="CZ158" s="38"/>
      <c r="DA158" s="38"/>
      <c r="DB158" s="38"/>
      <c r="DC158" s="38"/>
      <c r="DD158" s="38"/>
      <c r="DE158" s="38"/>
      <c r="DF158" s="38"/>
      <c r="DG158" s="38"/>
      <c r="DH158" s="38"/>
      <c r="DI158" s="38"/>
      <c r="DJ158" s="38"/>
      <c r="DK158" s="38"/>
      <c r="DL158" s="38"/>
      <c r="DM158" s="38"/>
      <c r="DN158" s="38"/>
      <c r="DO158" s="38"/>
      <c r="DP158" s="38"/>
      <c r="DQ158" s="38"/>
      <c r="DR158" s="38"/>
      <c r="DS158" s="38"/>
      <c r="DT158" s="38"/>
      <c r="DU158" s="38"/>
      <c r="DV158" s="38"/>
      <c r="DW158" s="38"/>
      <c r="DX158" s="38"/>
      <c r="DY158" s="38"/>
      <c r="DZ158" s="38"/>
      <c r="EA158" s="38"/>
      <c r="EB158" s="38"/>
      <c r="EC158" s="38"/>
      <c r="ED158" s="38"/>
      <c r="EE158" s="38"/>
      <c r="EF158" s="38"/>
      <c r="EG158" s="38"/>
      <c r="EH158" s="38"/>
      <c r="EI158" s="38"/>
      <c r="EJ158" s="38"/>
      <c r="EK158" s="38"/>
      <c r="EL158" s="38"/>
      <c r="EM158" s="38"/>
      <c r="EN158" s="38"/>
      <c r="EO158" s="38"/>
      <c r="EP158" s="38"/>
      <c r="EQ158" s="38"/>
      <c r="ER158" s="38"/>
      <c r="ES158" s="38"/>
      <c r="ET158" s="38"/>
      <c r="EU158" s="38"/>
      <c r="EV158" s="38"/>
      <c r="EW158" s="38"/>
      <c r="EX158" s="38"/>
      <c r="EY158" s="38"/>
      <c r="EZ158" s="38"/>
      <c r="FA158" s="38"/>
      <c r="FB158" s="38"/>
      <c r="FC158" s="38"/>
      <c r="FD158" s="38"/>
      <c r="FE158" s="38"/>
      <c r="FF158" s="38"/>
      <c r="FG158" s="38"/>
      <c r="FH158" s="38"/>
      <c r="FI158" s="38"/>
      <c r="FJ158" s="38"/>
      <c r="FK158" s="38"/>
      <c r="FL158" s="38"/>
      <c r="FM158" s="38"/>
      <c r="FN158" s="38"/>
      <c r="FO158" s="38"/>
      <c r="FP158" s="38"/>
      <c r="FQ158" s="38"/>
      <c r="FR158" s="38"/>
      <c r="FS158" s="38"/>
      <c r="FT158" s="38"/>
      <c r="FU158" s="38"/>
      <c r="FV158" s="38"/>
      <c r="FW158" s="38"/>
      <c r="FX158" s="38"/>
      <c r="FY158" s="38"/>
      <c r="FZ158" s="38"/>
      <c r="GA158" s="38"/>
      <c r="GB158" s="38"/>
      <c r="GC158" s="38"/>
      <c r="GD158" s="38"/>
      <c r="GE158" s="38"/>
      <c r="GF158" s="38"/>
      <c r="GG158" s="38"/>
      <c r="GH158" s="38"/>
      <c r="GI158" s="38"/>
      <c r="GJ158" s="38"/>
      <c r="GK158" s="38"/>
      <c r="GL158" s="38"/>
      <c r="GM158" s="38"/>
      <c r="GN158" s="38"/>
      <c r="GO158" s="38"/>
      <c r="GP158" s="38"/>
      <c r="GQ158" s="38"/>
      <c r="GR158" s="38"/>
      <c r="GS158" s="38"/>
      <c r="GT158" s="38"/>
      <c r="GU158" s="38"/>
      <c r="GV158" s="38"/>
      <c r="GW158" s="38"/>
      <c r="GX158" s="38"/>
      <c r="GY158" s="38"/>
      <c r="GZ158" s="38"/>
      <c r="HA158" s="38"/>
      <c r="HB158" s="38"/>
      <c r="HC158" s="38"/>
      <c r="HD158" s="38"/>
      <c r="HE158" s="38"/>
      <c r="HF158" s="38"/>
      <c r="HG158" s="38"/>
      <c r="HH158" s="38"/>
      <c r="HI158" s="38"/>
      <c r="HJ158" s="38"/>
      <c r="HK158" s="38"/>
      <c r="HL158" s="38"/>
      <c r="HM158" s="38"/>
      <c r="HN158" s="38"/>
      <c r="HO158" s="38"/>
      <c r="HP158" s="38"/>
      <c r="HQ158" s="38"/>
      <c r="HR158" s="39"/>
    </row>
    <row r="159" spans="1:226" s="315" customFormat="1" x14ac:dyDescent="0.25">
      <c r="A159" s="34">
        <f t="shared" si="52"/>
        <v>155</v>
      </c>
      <c r="B159" s="517"/>
      <c r="C159" s="519"/>
      <c r="D159" s="519"/>
      <c r="E159" s="519"/>
      <c r="F159" s="519"/>
      <c r="G159" s="35"/>
      <c r="H159" s="391"/>
      <c r="I159" s="36" t="str">
        <f>IF(J159&lt;&gt;"",(J159-COUNTIF(L159:HR159,"□")+1),"")</f>
        <v/>
      </c>
      <c r="J159" s="28" t="str">
        <f>IF(ISERROR(LOOKUP("□",L159:HR159,L$3:HR$3))=FALSE,LOOKUP("□",L159:HR159,L$3:HR$3),"")</f>
        <v/>
      </c>
      <c r="K159" s="448" t="str">
        <f>進捗管理票PSPT_管理項目名_5</f>
        <v>③受入</v>
      </c>
      <c r="L159" s="37"/>
      <c r="M159" s="38"/>
      <c r="N159" s="38"/>
      <c r="O159" s="38"/>
      <c r="P159" s="38"/>
      <c r="Q159" s="38"/>
      <c r="R159" s="38"/>
      <c r="S159" s="38"/>
      <c r="T159" s="38"/>
      <c r="U159" s="38"/>
      <c r="V159" s="38"/>
      <c r="W159" s="38"/>
      <c r="X159" s="30"/>
      <c r="Y159" s="38"/>
      <c r="Z159" s="38"/>
      <c r="AA159" s="38"/>
      <c r="AB159" s="38"/>
      <c r="AC159" s="38"/>
      <c r="AD159" s="38"/>
      <c r="AE159" s="38"/>
      <c r="AF159" s="38"/>
      <c r="AG159" s="38"/>
      <c r="AH159" s="38"/>
      <c r="AI159" s="38"/>
      <c r="AJ159" s="38"/>
      <c r="AK159" s="38"/>
      <c r="AL159" s="38"/>
      <c r="AM159" s="38"/>
      <c r="AN159" s="38"/>
      <c r="AO159" s="38"/>
      <c r="AP159" s="38"/>
      <c r="AQ159" s="38"/>
      <c r="AR159" s="38"/>
      <c r="AS159" s="38"/>
      <c r="AT159" s="38"/>
      <c r="AU159" s="38"/>
      <c r="AV159" s="38"/>
      <c r="AW159" s="38"/>
      <c r="AX159" s="38"/>
      <c r="AY159" s="38"/>
      <c r="AZ159" s="38"/>
      <c r="BA159" s="38"/>
      <c r="BB159" s="38"/>
      <c r="BC159" s="38"/>
      <c r="BD159" s="38"/>
      <c r="BE159" s="38"/>
      <c r="BF159" s="38"/>
      <c r="BG159" s="38"/>
      <c r="BH159" s="38"/>
      <c r="BI159" s="38"/>
      <c r="BJ159" s="38"/>
      <c r="BK159" s="38"/>
      <c r="BL159" s="38"/>
      <c r="BM159" s="38"/>
      <c r="BN159" s="38"/>
      <c r="BO159" s="38"/>
      <c r="BP159" s="38"/>
      <c r="BQ159" s="38"/>
      <c r="BR159" s="38"/>
      <c r="BS159" s="38"/>
      <c r="BT159" s="38"/>
      <c r="BU159" s="38"/>
      <c r="BV159" s="38"/>
      <c r="BW159" s="38"/>
      <c r="BX159" s="38"/>
      <c r="BY159" s="38"/>
      <c r="BZ159" s="38"/>
      <c r="CA159" s="38"/>
      <c r="CB159" s="38"/>
      <c r="CC159" s="38"/>
      <c r="CD159" s="38"/>
      <c r="CE159" s="38"/>
      <c r="CF159" s="38"/>
      <c r="CG159" s="38"/>
      <c r="CH159" s="38"/>
      <c r="CI159" s="38"/>
      <c r="CJ159" s="38"/>
      <c r="CK159" s="38"/>
      <c r="CL159" s="38"/>
      <c r="CM159" s="38"/>
      <c r="CN159" s="38"/>
      <c r="CO159" s="38"/>
      <c r="CP159" s="38"/>
      <c r="CQ159" s="38"/>
      <c r="CR159" s="38"/>
      <c r="CS159" s="38"/>
      <c r="CT159" s="38"/>
      <c r="CU159" s="38"/>
      <c r="CV159" s="38"/>
      <c r="CW159" s="38"/>
      <c r="CX159" s="38"/>
      <c r="CY159" s="38"/>
      <c r="CZ159" s="38"/>
      <c r="DA159" s="38"/>
      <c r="DB159" s="38"/>
      <c r="DC159" s="38"/>
      <c r="DD159" s="38"/>
      <c r="DE159" s="38"/>
      <c r="DF159" s="38"/>
      <c r="DG159" s="38"/>
      <c r="DH159" s="38"/>
      <c r="DI159" s="38"/>
      <c r="DJ159" s="38"/>
      <c r="DK159" s="38"/>
      <c r="DL159" s="38"/>
      <c r="DM159" s="38"/>
      <c r="DN159" s="38"/>
      <c r="DO159" s="38"/>
      <c r="DP159" s="38"/>
      <c r="DQ159" s="38"/>
      <c r="DR159" s="38"/>
      <c r="DS159" s="38"/>
      <c r="DT159" s="38"/>
      <c r="DU159" s="38"/>
      <c r="DV159" s="38"/>
      <c r="DW159" s="38"/>
      <c r="DX159" s="38"/>
      <c r="DY159" s="38"/>
      <c r="DZ159" s="38"/>
      <c r="EA159" s="38"/>
      <c r="EB159" s="38"/>
      <c r="EC159" s="38"/>
      <c r="ED159" s="38"/>
      <c r="EE159" s="38"/>
      <c r="EF159" s="38"/>
      <c r="EG159" s="38"/>
      <c r="EH159" s="38"/>
      <c r="EI159" s="38"/>
      <c r="EJ159" s="38"/>
      <c r="EK159" s="38"/>
      <c r="EL159" s="38"/>
      <c r="EM159" s="38"/>
      <c r="EN159" s="38"/>
      <c r="EO159" s="38"/>
      <c r="EP159" s="38"/>
      <c r="EQ159" s="38"/>
      <c r="ER159" s="38"/>
      <c r="ES159" s="38"/>
      <c r="ET159" s="38"/>
      <c r="EU159" s="38"/>
      <c r="EV159" s="38"/>
      <c r="EW159" s="38"/>
      <c r="EX159" s="38"/>
      <c r="EY159" s="38"/>
      <c r="EZ159" s="38"/>
      <c r="FA159" s="38"/>
      <c r="FB159" s="38"/>
      <c r="FC159" s="38"/>
      <c r="FD159" s="38"/>
      <c r="FE159" s="38"/>
      <c r="FF159" s="38"/>
      <c r="FG159" s="38"/>
      <c r="FH159" s="38"/>
      <c r="FI159" s="38"/>
      <c r="FJ159" s="38"/>
      <c r="FK159" s="38"/>
      <c r="FL159" s="38"/>
      <c r="FM159" s="38"/>
      <c r="FN159" s="38"/>
      <c r="FO159" s="38"/>
      <c r="FP159" s="38"/>
      <c r="FQ159" s="38"/>
      <c r="FR159" s="38"/>
      <c r="FS159" s="38"/>
      <c r="FT159" s="38"/>
      <c r="FU159" s="38"/>
      <c r="FV159" s="38"/>
      <c r="FW159" s="38"/>
      <c r="FX159" s="38"/>
      <c r="FY159" s="38"/>
      <c r="FZ159" s="38"/>
      <c r="GA159" s="38"/>
      <c r="GB159" s="38"/>
      <c r="GC159" s="38"/>
      <c r="GD159" s="38"/>
      <c r="GE159" s="38"/>
      <c r="GF159" s="38"/>
      <c r="GG159" s="38"/>
      <c r="GH159" s="38"/>
      <c r="GI159" s="38"/>
      <c r="GJ159" s="38"/>
      <c r="GK159" s="38"/>
      <c r="GL159" s="38"/>
      <c r="GM159" s="38"/>
      <c r="GN159" s="38"/>
      <c r="GO159" s="38"/>
      <c r="GP159" s="38"/>
      <c r="GQ159" s="38"/>
      <c r="GR159" s="38"/>
      <c r="GS159" s="38"/>
      <c r="GT159" s="38"/>
      <c r="GU159" s="38"/>
      <c r="GV159" s="38"/>
      <c r="GW159" s="38"/>
      <c r="GX159" s="38"/>
      <c r="GY159" s="38"/>
      <c r="GZ159" s="38"/>
      <c r="HA159" s="38"/>
      <c r="HB159" s="38"/>
      <c r="HC159" s="38"/>
      <c r="HD159" s="38"/>
      <c r="HE159" s="38"/>
      <c r="HF159" s="38"/>
      <c r="HG159" s="38"/>
      <c r="HH159" s="38"/>
      <c r="HI159" s="38"/>
      <c r="HJ159" s="38"/>
      <c r="HK159" s="38"/>
      <c r="HL159" s="38"/>
      <c r="HM159" s="38"/>
      <c r="HN159" s="38"/>
      <c r="HO159" s="38"/>
      <c r="HP159" s="38"/>
      <c r="HQ159" s="38"/>
      <c r="HR159" s="39"/>
    </row>
    <row r="160" spans="1:226" x14ac:dyDescent="0.25">
      <c r="A160" s="25">
        <f t="shared" si="52"/>
        <v>156</v>
      </c>
      <c r="B160" s="516"/>
      <c r="C160" s="516"/>
      <c r="D160" s="516"/>
      <c r="E160" s="516"/>
      <c r="F160" s="516"/>
      <c r="G160" s="40"/>
      <c r="H160" s="40"/>
      <c r="I160" s="41" t="str">
        <f t="shared" ref="I160:I168" si="85">IF(J160&lt;&gt;"",(J160-COUNTIF(L160:HR160,"□")+1),"")</f>
        <v/>
      </c>
      <c r="J160" s="42" t="str">
        <f t="shared" ref="J160:J168" si="86">IF(ISERROR(LOOKUP("□",L160:HR160,L$3:HR$3))=FALSE,LOOKUP("□",L160:HR160,L$3:HR$3),"")</f>
        <v/>
      </c>
      <c r="K160" s="445">
        <f>進捗管理票PSPT_管理項目名_1</f>
        <v>0</v>
      </c>
      <c r="L160" s="43"/>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c r="CI160" s="44"/>
      <c r="CJ160" s="44"/>
      <c r="CK160" s="44"/>
      <c r="CL160" s="44"/>
      <c r="CM160" s="44"/>
      <c r="CN160" s="44"/>
      <c r="CO160" s="44"/>
      <c r="CP160" s="44"/>
      <c r="CQ160" s="44"/>
      <c r="CR160" s="44"/>
      <c r="CS160" s="44"/>
      <c r="CT160" s="44"/>
      <c r="CU160" s="44"/>
      <c r="CV160" s="44"/>
      <c r="CW160" s="44"/>
      <c r="CX160" s="44"/>
      <c r="CY160" s="44"/>
      <c r="CZ160" s="44"/>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c r="EX160" s="44"/>
      <c r="EY160" s="44"/>
      <c r="EZ160" s="44"/>
      <c r="FA160" s="44"/>
      <c r="FB160" s="44"/>
      <c r="FC160" s="44"/>
      <c r="FD160" s="44"/>
      <c r="FE160" s="44"/>
      <c r="FF160" s="44"/>
      <c r="FG160" s="44"/>
      <c r="FH160" s="44"/>
      <c r="FI160" s="44"/>
      <c r="FJ160" s="44"/>
      <c r="FK160" s="44"/>
      <c r="FL160" s="44"/>
      <c r="FM160" s="44"/>
      <c r="FN160" s="44"/>
      <c r="FO160" s="44"/>
      <c r="FP160" s="44"/>
      <c r="FQ160" s="44"/>
      <c r="FR160" s="44"/>
      <c r="FS160" s="44"/>
      <c r="FT160" s="44"/>
      <c r="FU160" s="44"/>
      <c r="FV160" s="44"/>
      <c r="FW160" s="44"/>
      <c r="FX160" s="44"/>
      <c r="FY160" s="44"/>
      <c r="FZ160" s="44"/>
      <c r="GA160" s="44"/>
      <c r="GB160" s="44"/>
      <c r="GC160" s="44"/>
      <c r="GD160" s="44"/>
      <c r="GE160" s="44"/>
      <c r="GF160" s="44"/>
      <c r="GG160" s="44"/>
      <c r="GH160" s="44"/>
      <c r="GI160" s="44"/>
      <c r="GJ160" s="44"/>
      <c r="GK160" s="44"/>
      <c r="GL160" s="44"/>
      <c r="GM160" s="44"/>
      <c r="GN160" s="44"/>
      <c r="GO160" s="44"/>
      <c r="GP160" s="44"/>
      <c r="GQ160" s="44"/>
      <c r="GR160" s="44"/>
      <c r="GS160" s="44"/>
      <c r="GT160" s="44"/>
      <c r="GU160" s="44"/>
      <c r="GV160" s="44"/>
      <c r="GW160" s="44"/>
      <c r="GX160" s="44"/>
      <c r="GY160" s="44"/>
      <c r="GZ160" s="44"/>
      <c r="HA160" s="44"/>
      <c r="HB160" s="44"/>
      <c r="HC160" s="44"/>
      <c r="HD160" s="44"/>
      <c r="HE160" s="44"/>
      <c r="HF160" s="44"/>
      <c r="HG160" s="44"/>
      <c r="HH160" s="44"/>
      <c r="HI160" s="44"/>
      <c r="HJ160" s="44"/>
      <c r="HK160" s="44"/>
      <c r="HL160" s="44"/>
      <c r="HM160" s="44"/>
      <c r="HN160" s="44"/>
      <c r="HO160" s="44"/>
      <c r="HP160" s="44"/>
      <c r="HQ160" s="44"/>
      <c r="HR160" s="46"/>
    </row>
    <row r="161" spans="1:226" x14ac:dyDescent="0.25">
      <c r="A161" s="32">
        <f t="shared" si="52"/>
        <v>157</v>
      </c>
      <c r="B161" s="517"/>
      <c r="C161" s="517"/>
      <c r="D161" s="517"/>
      <c r="E161" s="517"/>
      <c r="F161" s="517"/>
      <c r="G161" s="26"/>
      <c r="H161" s="26"/>
      <c r="I161" s="27" t="str">
        <f t="shared" si="85"/>
        <v/>
      </c>
      <c r="J161" s="33" t="str">
        <f t="shared" si="86"/>
        <v/>
      </c>
      <c r="K161" s="446">
        <f>進捗管理票PSPT_管理項目名_2</f>
        <v>0</v>
      </c>
      <c r="L161" s="29"/>
      <c r="M161" s="30"/>
      <c r="N161" s="30"/>
      <c r="O161" s="30"/>
      <c r="P161" s="30"/>
      <c r="Q161" s="30"/>
      <c r="R161" s="30"/>
      <c r="S161" s="30"/>
      <c r="T161" s="30"/>
      <c r="U161" s="30"/>
      <c r="V161" s="30"/>
      <c r="W161" s="30"/>
      <c r="X161" s="30"/>
      <c r="Y161" s="30"/>
      <c r="Z161" s="30"/>
      <c r="AA161" s="30"/>
      <c r="AB161" s="30"/>
      <c r="AC161" s="30"/>
      <c r="AD161" s="30"/>
      <c r="AE161" s="30"/>
      <c r="AF161" s="30"/>
      <c r="AG161" s="30"/>
      <c r="AH161" s="30"/>
      <c r="AI161" s="30"/>
      <c r="AJ161" s="30"/>
      <c r="AK161" s="30"/>
      <c r="AL161" s="30"/>
      <c r="AM161" s="30"/>
      <c r="AN161" s="30"/>
      <c r="AO161" s="30"/>
      <c r="AP161" s="30"/>
      <c r="AQ161" s="30"/>
      <c r="AR161" s="30"/>
      <c r="AS161" s="30"/>
      <c r="AT161" s="30"/>
      <c r="AU161" s="30"/>
      <c r="AV161" s="30"/>
      <c r="AW161" s="30"/>
      <c r="AX161" s="30"/>
      <c r="AY161" s="30"/>
      <c r="AZ161" s="30"/>
      <c r="BA161" s="30"/>
      <c r="BB161" s="30"/>
      <c r="BC161" s="30"/>
      <c r="BD161" s="30"/>
      <c r="BE161" s="30"/>
      <c r="BF161" s="30"/>
      <c r="BG161" s="30"/>
      <c r="BH161" s="30"/>
      <c r="BI161" s="30"/>
      <c r="BJ161" s="30"/>
      <c r="BK161" s="30"/>
      <c r="BL161" s="30"/>
      <c r="BM161" s="30"/>
      <c r="BN161" s="30"/>
      <c r="BO161" s="30"/>
      <c r="BP161" s="30"/>
      <c r="BQ161" s="30"/>
      <c r="BR161" s="30"/>
      <c r="BS161" s="30"/>
      <c r="BT161" s="30"/>
      <c r="BU161" s="30"/>
      <c r="BV161" s="30"/>
      <c r="BW161" s="30"/>
      <c r="BX161" s="30"/>
      <c r="BY161" s="30"/>
      <c r="BZ161" s="30"/>
      <c r="CA161" s="30"/>
      <c r="CB161" s="30"/>
      <c r="CC161" s="30"/>
      <c r="CD161" s="30"/>
      <c r="CE161" s="30"/>
      <c r="CF161" s="30"/>
      <c r="CG161" s="30"/>
      <c r="CH161" s="30"/>
      <c r="CI161" s="30"/>
      <c r="CJ161" s="30"/>
      <c r="CK161" s="30"/>
      <c r="CL161" s="30"/>
      <c r="CM161" s="30"/>
      <c r="CN161" s="30"/>
      <c r="CO161" s="30"/>
      <c r="CP161" s="30"/>
      <c r="CQ161" s="30"/>
      <c r="CR161" s="30"/>
      <c r="CS161" s="30"/>
      <c r="CT161" s="30"/>
      <c r="CU161" s="30"/>
      <c r="CV161" s="30"/>
      <c r="CW161" s="30"/>
      <c r="CX161" s="30"/>
      <c r="CY161" s="30"/>
      <c r="CZ161" s="30"/>
      <c r="DA161" s="30"/>
      <c r="DB161" s="30"/>
      <c r="DC161" s="30"/>
      <c r="DD161" s="30"/>
      <c r="DE161" s="30"/>
      <c r="DF161" s="30"/>
      <c r="DG161" s="30"/>
      <c r="DH161" s="30"/>
      <c r="DI161" s="30"/>
      <c r="DJ161" s="30"/>
      <c r="DK161" s="30"/>
      <c r="DL161" s="30"/>
      <c r="DM161" s="30"/>
      <c r="DN161" s="30"/>
      <c r="DO161" s="30"/>
      <c r="DP161" s="30"/>
      <c r="DQ161" s="30"/>
      <c r="DR161" s="30"/>
      <c r="DS161" s="30"/>
      <c r="DT161" s="30"/>
      <c r="DU161" s="30"/>
      <c r="DV161" s="30"/>
      <c r="DW161" s="30"/>
      <c r="DX161" s="30"/>
      <c r="DY161" s="30"/>
      <c r="DZ161" s="30"/>
      <c r="EA161" s="30"/>
      <c r="EB161" s="30"/>
      <c r="EC161" s="30"/>
      <c r="ED161" s="30"/>
      <c r="EE161" s="30"/>
      <c r="EF161" s="30"/>
      <c r="EG161" s="30"/>
      <c r="EH161" s="30"/>
      <c r="EI161" s="30"/>
      <c r="EJ161" s="30"/>
      <c r="EK161" s="30"/>
      <c r="EL161" s="30"/>
      <c r="EM161" s="30"/>
      <c r="EN161" s="30"/>
      <c r="EO161" s="30"/>
      <c r="EP161" s="30"/>
      <c r="EQ161" s="30"/>
      <c r="ER161" s="30"/>
      <c r="ES161" s="30"/>
      <c r="ET161" s="30"/>
      <c r="EU161" s="30"/>
      <c r="EV161" s="30"/>
      <c r="EW161" s="30"/>
      <c r="EX161" s="30"/>
      <c r="EY161" s="30"/>
      <c r="EZ161" s="30"/>
      <c r="FA161" s="30"/>
      <c r="FB161" s="30"/>
      <c r="FC161" s="30"/>
      <c r="FD161" s="30"/>
      <c r="FE161" s="30"/>
      <c r="FF161" s="30"/>
      <c r="FG161" s="30"/>
      <c r="FH161" s="30"/>
      <c r="FI161" s="30"/>
      <c r="FJ161" s="30"/>
      <c r="FK161" s="30"/>
      <c r="FL161" s="30"/>
      <c r="FM161" s="30"/>
      <c r="FN161" s="30"/>
      <c r="FO161" s="30"/>
      <c r="FP161" s="30"/>
      <c r="FQ161" s="30"/>
      <c r="FR161" s="30"/>
      <c r="FS161" s="30"/>
      <c r="FT161" s="30"/>
      <c r="FU161" s="30"/>
      <c r="FV161" s="30"/>
      <c r="FW161" s="30"/>
      <c r="FX161" s="30"/>
      <c r="FY161" s="30"/>
      <c r="FZ161" s="30"/>
      <c r="GA161" s="30"/>
      <c r="GB161" s="30"/>
      <c r="GC161" s="30"/>
      <c r="GD161" s="30"/>
      <c r="GE161" s="30"/>
      <c r="GF161" s="30"/>
      <c r="GG161" s="30"/>
      <c r="GH161" s="30"/>
      <c r="GI161" s="30"/>
      <c r="GJ161" s="30"/>
      <c r="GK161" s="30"/>
      <c r="GL161" s="30"/>
      <c r="GM161" s="30"/>
      <c r="GN161" s="30"/>
      <c r="GO161" s="30"/>
      <c r="GP161" s="30"/>
      <c r="GQ161" s="30"/>
      <c r="GR161" s="30"/>
      <c r="GS161" s="30"/>
      <c r="GT161" s="30"/>
      <c r="GU161" s="30"/>
      <c r="GV161" s="30"/>
      <c r="GW161" s="30"/>
      <c r="GX161" s="30"/>
      <c r="GY161" s="30"/>
      <c r="GZ161" s="30"/>
      <c r="HA161" s="30"/>
      <c r="HB161" s="30"/>
      <c r="HC161" s="30"/>
      <c r="HD161" s="30"/>
      <c r="HE161" s="30"/>
      <c r="HF161" s="30"/>
      <c r="HG161" s="30"/>
      <c r="HH161" s="30"/>
      <c r="HI161" s="30"/>
      <c r="HJ161" s="30"/>
      <c r="HK161" s="30"/>
      <c r="HL161" s="30"/>
      <c r="HM161" s="30"/>
      <c r="HN161" s="30"/>
      <c r="HO161" s="30"/>
      <c r="HP161" s="30"/>
      <c r="HQ161" s="30"/>
      <c r="HR161" s="31"/>
    </row>
    <row r="162" spans="1:226" x14ac:dyDescent="0.25">
      <c r="A162" s="32">
        <f t="shared" si="52"/>
        <v>158</v>
      </c>
      <c r="B162" s="517"/>
      <c r="C162" s="517"/>
      <c r="D162" s="517"/>
      <c r="E162" s="517"/>
      <c r="F162" s="517"/>
      <c r="G162" s="26"/>
      <c r="H162" s="26"/>
      <c r="I162" s="27" t="str">
        <f t="shared" si="85"/>
        <v/>
      </c>
      <c r="J162" s="33" t="str">
        <f t="shared" si="86"/>
        <v/>
      </c>
      <c r="K162" s="447" t="str">
        <f>進捗管理票PSPT_管理項目名_3</f>
        <v>①ＣＶ</v>
      </c>
      <c r="L162" s="29"/>
      <c r="M162" s="30"/>
      <c r="N162" s="30"/>
      <c r="O162" s="30"/>
      <c r="P162" s="30"/>
      <c r="Q162" s="30"/>
      <c r="R162" s="30"/>
      <c r="S162" s="30"/>
      <c r="T162" s="30"/>
      <c r="U162" s="30"/>
      <c r="V162" s="30"/>
      <c r="W162" s="30"/>
      <c r="X162" s="30"/>
      <c r="Y162" s="30"/>
      <c r="Z162" s="30"/>
      <c r="AA162" s="30"/>
      <c r="AB162" s="30"/>
      <c r="AC162" s="30"/>
      <c r="AD162" s="30"/>
      <c r="AE162" s="30"/>
      <c r="AF162" s="30"/>
      <c r="AG162" s="30"/>
      <c r="AH162" s="30"/>
      <c r="AI162" s="30"/>
      <c r="AJ162" s="30"/>
      <c r="AK162" s="30"/>
      <c r="AL162" s="30"/>
      <c r="AM162" s="30"/>
      <c r="AN162" s="30"/>
      <c r="AO162" s="30"/>
      <c r="AP162" s="30"/>
      <c r="AQ162" s="30"/>
      <c r="AR162" s="30"/>
      <c r="AS162" s="30"/>
      <c r="AT162" s="30"/>
      <c r="AU162" s="30"/>
      <c r="AV162" s="30"/>
      <c r="AW162" s="30"/>
      <c r="AX162" s="30"/>
      <c r="AY162" s="30"/>
      <c r="AZ162" s="30"/>
      <c r="BA162" s="30"/>
      <c r="BB162" s="30"/>
      <c r="BC162" s="30"/>
      <c r="BD162" s="30"/>
      <c r="BE162" s="30"/>
      <c r="BF162" s="30"/>
      <c r="BG162" s="30"/>
      <c r="BH162" s="30"/>
      <c r="BI162" s="30"/>
      <c r="BJ162" s="30"/>
      <c r="BK162" s="30"/>
      <c r="BL162" s="30"/>
      <c r="BM162" s="30"/>
      <c r="BN162" s="30"/>
      <c r="BO162" s="30"/>
      <c r="BP162" s="30"/>
      <c r="BQ162" s="30"/>
      <c r="BR162" s="30"/>
      <c r="BS162" s="30"/>
      <c r="BT162" s="30"/>
      <c r="BU162" s="30"/>
      <c r="BV162" s="30"/>
      <c r="BW162" s="30"/>
      <c r="BX162" s="30"/>
      <c r="BY162" s="30"/>
      <c r="BZ162" s="30"/>
      <c r="CA162" s="30"/>
      <c r="CB162" s="30"/>
      <c r="CC162" s="30"/>
      <c r="CD162" s="30"/>
      <c r="CE162" s="30"/>
      <c r="CF162" s="30"/>
      <c r="CG162" s="30"/>
      <c r="CH162" s="30"/>
      <c r="CI162" s="30"/>
      <c r="CJ162" s="30"/>
      <c r="CK162" s="30"/>
      <c r="CL162" s="30"/>
      <c r="CM162" s="30"/>
      <c r="CN162" s="30"/>
      <c r="CO162" s="30"/>
      <c r="CP162" s="30"/>
      <c r="CQ162" s="30"/>
      <c r="CR162" s="30"/>
      <c r="CS162" s="30"/>
      <c r="CT162" s="30"/>
      <c r="CU162" s="30"/>
      <c r="CV162" s="30"/>
      <c r="CW162" s="30"/>
      <c r="CX162" s="30"/>
      <c r="CY162" s="30"/>
      <c r="CZ162" s="30"/>
      <c r="DA162" s="30"/>
      <c r="DB162" s="30"/>
      <c r="DC162" s="30"/>
      <c r="DD162" s="30"/>
      <c r="DE162" s="30"/>
      <c r="DF162" s="30"/>
      <c r="DG162" s="30"/>
      <c r="DH162" s="30"/>
      <c r="DI162" s="30"/>
      <c r="DJ162" s="30"/>
      <c r="DK162" s="30"/>
      <c r="DL162" s="30"/>
      <c r="DM162" s="30"/>
      <c r="DN162" s="30"/>
      <c r="DO162" s="30"/>
      <c r="DP162" s="30"/>
      <c r="DQ162" s="30"/>
      <c r="DR162" s="30"/>
      <c r="DS162" s="30"/>
      <c r="DT162" s="30"/>
      <c r="DU162" s="30"/>
      <c r="DV162" s="30"/>
      <c r="DW162" s="30"/>
      <c r="DX162" s="30"/>
      <c r="DY162" s="30"/>
      <c r="DZ162" s="30"/>
      <c r="EA162" s="30"/>
      <c r="EB162" s="30"/>
      <c r="EC162" s="30"/>
      <c r="ED162" s="30"/>
      <c r="EE162" s="30"/>
      <c r="EF162" s="30"/>
      <c r="EG162" s="30"/>
      <c r="EH162" s="30"/>
      <c r="EI162" s="30"/>
      <c r="EJ162" s="30"/>
      <c r="EK162" s="30"/>
      <c r="EL162" s="30"/>
      <c r="EM162" s="30"/>
      <c r="EN162" s="30"/>
      <c r="EO162" s="30"/>
      <c r="EP162" s="30"/>
      <c r="EQ162" s="30"/>
      <c r="ER162" s="30"/>
      <c r="ES162" s="30"/>
      <c r="ET162" s="30"/>
      <c r="EU162" s="30"/>
      <c r="EV162" s="30"/>
      <c r="EW162" s="30"/>
      <c r="EX162" s="30"/>
      <c r="EY162" s="30"/>
      <c r="EZ162" s="30"/>
      <c r="FA162" s="30"/>
      <c r="FB162" s="30"/>
      <c r="FC162" s="30"/>
      <c r="FD162" s="30"/>
      <c r="FE162" s="30"/>
      <c r="FF162" s="30"/>
      <c r="FG162" s="30"/>
      <c r="FH162" s="30"/>
      <c r="FI162" s="30"/>
      <c r="FJ162" s="30"/>
      <c r="FK162" s="30"/>
      <c r="FL162" s="30"/>
      <c r="FM162" s="30"/>
      <c r="FN162" s="30"/>
      <c r="FO162" s="30"/>
      <c r="FP162" s="30"/>
      <c r="FQ162" s="30"/>
      <c r="FR162" s="30"/>
      <c r="FS162" s="30"/>
      <c r="FT162" s="30"/>
      <c r="FU162" s="30"/>
      <c r="FV162" s="30"/>
      <c r="FW162" s="30"/>
      <c r="FX162" s="30"/>
      <c r="FY162" s="30"/>
      <c r="FZ162" s="30"/>
      <c r="GA162" s="30"/>
      <c r="GB162" s="30"/>
      <c r="GC162" s="30"/>
      <c r="GD162" s="30"/>
      <c r="GE162" s="30"/>
      <c r="GF162" s="30"/>
      <c r="GG162" s="30"/>
      <c r="GH162" s="30"/>
      <c r="GI162" s="30"/>
      <c r="GJ162" s="30"/>
      <c r="GK162" s="30"/>
      <c r="GL162" s="30"/>
      <c r="GM162" s="30"/>
      <c r="GN162" s="30"/>
      <c r="GO162" s="30"/>
      <c r="GP162" s="30"/>
      <c r="GQ162" s="30"/>
      <c r="GR162" s="30"/>
      <c r="GS162" s="30"/>
      <c r="GT162" s="30"/>
      <c r="GU162" s="30"/>
      <c r="GV162" s="30"/>
      <c r="GW162" s="30"/>
      <c r="GX162" s="30"/>
      <c r="GY162" s="30"/>
      <c r="GZ162" s="30"/>
      <c r="HA162" s="30"/>
      <c r="HB162" s="30"/>
      <c r="HC162" s="30"/>
      <c r="HD162" s="30"/>
      <c r="HE162" s="30"/>
      <c r="HF162" s="30"/>
      <c r="HG162" s="30"/>
      <c r="HH162" s="30"/>
      <c r="HI162" s="30"/>
      <c r="HJ162" s="30"/>
      <c r="HK162" s="30"/>
      <c r="HL162" s="30"/>
      <c r="HM162" s="30"/>
      <c r="HN162" s="30"/>
      <c r="HO162" s="30"/>
      <c r="HP162" s="30"/>
      <c r="HQ162" s="30"/>
      <c r="HR162" s="31"/>
    </row>
    <row r="163" spans="1:226" x14ac:dyDescent="0.25">
      <c r="A163" s="34">
        <f t="shared" si="52"/>
        <v>159</v>
      </c>
      <c r="B163" s="517"/>
      <c r="C163" s="517"/>
      <c r="D163" s="517"/>
      <c r="E163" s="517"/>
      <c r="F163" s="517"/>
      <c r="G163" s="35"/>
      <c r="H163" s="35"/>
      <c r="I163" s="36" t="str">
        <f t="shared" si="85"/>
        <v/>
      </c>
      <c r="J163" s="28" t="str">
        <f t="shared" si="86"/>
        <v/>
      </c>
      <c r="K163" s="448" t="str">
        <f>進捗管理票PSPT_管理項目名_4</f>
        <v>②ＣＶＴ</v>
      </c>
      <c r="L163" s="37"/>
      <c r="M163" s="38"/>
      <c r="N163" s="38"/>
      <c r="O163" s="38"/>
      <c r="P163" s="38"/>
      <c r="Q163" s="38"/>
      <c r="R163" s="38"/>
      <c r="S163" s="38"/>
      <c r="T163" s="38"/>
      <c r="U163" s="38"/>
      <c r="V163" s="38"/>
      <c r="W163" s="38"/>
      <c r="X163" s="38"/>
      <c r="Y163" s="38"/>
      <c r="Z163" s="38"/>
      <c r="AA163" s="38"/>
      <c r="AB163" s="38"/>
      <c r="AC163" s="38"/>
      <c r="AD163" s="38"/>
      <c r="AE163" s="38"/>
      <c r="AF163" s="38"/>
      <c r="AG163" s="38"/>
      <c r="AH163" s="38"/>
      <c r="AI163" s="38"/>
      <c r="AJ163" s="38"/>
      <c r="AK163" s="38"/>
      <c r="AL163" s="38"/>
      <c r="AM163" s="38"/>
      <c r="AN163" s="38"/>
      <c r="AO163" s="38"/>
      <c r="AP163" s="38"/>
      <c r="AQ163" s="38"/>
      <c r="AR163" s="38"/>
      <c r="AS163" s="38"/>
      <c r="AT163" s="38"/>
      <c r="AU163" s="38"/>
      <c r="AV163" s="38"/>
      <c r="AW163" s="38"/>
      <c r="AX163" s="38"/>
      <c r="AY163" s="38"/>
      <c r="AZ163" s="38"/>
      <c r="BA163" s="38"/>
      <c r="BB163" s="38"/>
      <c r="BC163" s="38"/>
      <c r="BD163" s="38"/>
      <c r="BE163" s="38"/>
      <c r="BF163" s="38"/>
      <c r="BG163" s="38"/>
      <c r="BH163" s="38"/>
      <c r="BI163" s="38"/>
      <c r="BJ163" s="38"/>
      <c r="BK163" s="38"/>
      <c r="BL163" s="38"/>
      <c r="BM163" s="38"/>
      <c r="BN163" s="38"/>
      <c r="BO163" s="38"/>
      <c r="BP163" s="38"/>
      <c r="BQ163" s="38"/>
      <c r="BR163" s="38"/>
      <c r="BS163" s="38"/>
      <c r="BT163" s="38"/>
      <c r="BU163" s="38"/>
      <c r="BV163" s="38"/>
      <c r="BW163" s="38"/>
      <c r="BX163" s="38"/>
      <c r="BY163" s="38"/>
      <c r="BZ163" s="38"/>
      <c r="CA163" s="38"/>
      <c r="CB163" s="38"/>
      <c r="CC163" s="38"/>
      <c r="CD163" s="38"/>
      <c r="CE163" s="38"/>
      <c r="CF163" s="38"/>
      <c r="CG163" s="38"/>
      <c r="CH163" s="38"/>
      <c r="CI163" s="38"/>
      <c r="CJ163" s="38"/>
      <c r="CK163" s="38"/>
      <c r="CL163" s="38"/>
      <c r="CM163" s="38"/>
      <c r="CN163" s="38"/>
      <c r="CO163" s="38"/>
      <c r="CP163" s="38"/>
      <c r="CQ163" s="38"/>
      <c r="CR163" s="38"/>
      <c r="CS163" s="38"/>
      <c r="CT163" s="38"/>
      <c r="CU163" s="38"/>
      <c r="CV163" s="38"/>
      <c r="CW163" s="38"/>
      <c r="CX163" s="38"/>
      <c r="CY163" s="38"/>
      <c r="CZ163" s="38"/>
      <c r="DA163" s="38"/>
      <c r="DB163" s="38"/>
      <c r="DC163" s="38"/>
      <c r="DD163" s="38"/>
      <c r="DE163" s="38"/>
      <c r="DF163" s="38"/>
      <c r="DG163" s="38"/>
      <c r="DH163" s="38"/>
      <c r="DI163" s="38"/>
      <c r="DJ163" s="38"/>
      <c r="DK163" s="38"/>
      <c r="DL163" s="38"/>
      <c r="DM163" s="38"/>
      <c r="DN163" s="38"/>
      <c r="DO163" s="38"/>
      <c r="DP163" s="38"/>
      <c r="DQ163" s="38"/>
      <c r="DR163" s="38"/>
      <c r="DS163" s="38"/>
      <c r="DT163" s="38"/>
      <c r="DU163" s="38"/>
      <c r="DV163" s="38"/>
      <c r="DW163" s="38"/>
      <c r="DX163" s="38"/>
      <c r="DY163" s="38"/>
      <c r="DZ163" s="38"/>
      <c r="EA163" s="38"/>
      <c r="EB163" s="38"/>
      <c r="EC163" s="38"/>
      <c r="ED163" s="38"/>
      <c r="EE163" s="38"/>
      <c r="EF163" s="38"/>
      <c r="EG163" s="38"/>
      <c r="EH163" s="38"/>
      <c r="EI163" s="38"/>
      <c r="EJ163" s="38"/>
      <c r="EK163" s="38"/>
      <c r="EL163" s="38"/>
      <c r="EM163" s="38"/>
      <c r="EN163" s="38"/>
      <c r="EO163" s="38"/>
      <c r="EP163" s="38"/>
      <c r="EQ163" s="38"/>
      <c r="ER163" s="38"/>
      <c r="ES163" s="38"/>
      <c r="ET163" s="38"/>
      <c r="EU163" s="38"/>
      <c r="EV163" s="38"/>
      <c r="EW163" s="38"/>
      <c r="EX163" s="38"/>
      <c r="EY163" s="38"/>
      <c r="EZ163" s="38"/>
      <c r="FA163" s="38"/>
      <c r="FB163" s="38"/>
      <c r="FC163" s="38"/>
      <c r="FD163" s="38"/>
      <c r="FE163" s="38"/>
      <c r="FF163" s="38"/>
      <c r="FG163" s="38"/>
      <c r="FH163" s="38"/>
      <c r="FI163" s="38"/>
      <c r="FJ163" s="38"/>
      <c r="FK163" s="38"/>
      <c r="FL163" s="38"/>
      <c r="FM163" s="38"/>
      <c r="FN163" s="38"/>
      <c r="FO163" s="38"/>
      <c r="FP163" s="38"/>
      <c r="FQ163" s="38"/>
      <c r="FR163" s="38"/>
      <c r="FS163" s="38"/>
      <c r="FT163" s="38"/>
      <c r="FU163" s="38"/>
      <c r="FV163" s="38"/>
      <c r="FW163" s="38"/>
      <c r="FX163" s="38"/>
      <c r="FY163" s="38"/>
      <c r="FZ163" s="38"/>
      <c r="GA163" s="38"/>
      <c r="GB163" s="38"/>
      <c r="GC163" s="38"/>
      <c r="GD163" s="38"/>
      <c r="GE163" s="38"/>
      <c r="GF163" s="38"/>
      <c r="GG163" s="38"/>
      <c r="GH163" s="38"/>
      <c r="GI163" s="38"/>
      <c r="GJ163" s="38"/>
      <c r="GK163" s="38"/>
      <c r="GL163" s="38"/>
      <c r="GM163" s="38"/>
      <c r="GN163" s="38"/>
      <c r="GO163" s="38"/>
      <c r="GP163" s="38"/>
      <c r="GQ163" s="38"/>
      <c r="GR163" s="38"/>
      <c r="GS163" s="38"/>
      <c r="GT163" s="38"/>
      <c r="GU163" s="38"/>
      <c r="GV163" s="38"/>
      <c r="GW163" s="38"/>
      <c r="GX163" s="38"/>
      <c r="GY163" s="38"/>
      <c r="GZ163" s="38"/>
      <c r="HA163" s="38"/>
      <c r="HB163" s="38"/>
      <c r="HC163" s="38"/>
      <c r="HD163" s="38"/>
      <c r="HE163" s="38"/>
      <c r="HF163" s="38"/>
      <c r="HG163" s="38"/>
      <c r="HH163" s="38"/>
      <c r="HI163" s="38"/>
      <c r="HJ163" s="38"/>
      <c r="HK163" s="38"/>
      <c r="HL163" s="38"/>
      <c r="HM163" s="38"/>
      <c r="HN163" s="38"/>
      <c r="HO163" s="38"/>
      <c r="HP163" s="38"/>
      <c r="HQ163" s="38"/>
      <c r="HR163" s="39"/>
    </row>
    <row r="164" spans="1:226" s="315" customFormat="1" x14ac:dyDescent="0.25">
      <c r="A164" s="34">
        <f t="shared" si="52"/>
        <v>160</v>
      </c>
      <c r="B164" s="517"/>
      <c r="C164" s="517"/>
      <c r="D164" s="517"/>
      <c r="E164" s="517"/>
      <c r="F164" s="517"/>
      <c r="G164" s="35"/>
      <c r="H164" s="391"/>
      <c r="I164" s="36" t="str">
        <f t="shared" si="85"/>
        <v/>
      </c>
      <c r="J164" s="28" t="str">
        <f t="shared" si="86"/>
        <v/>
      </c>
      <c r="K164" s="448" t="str">
        <f>進捗管理票PSPT_管理項目名_5</f>
        <v>③受入</v>
      </c>
      <c r="L164" s="37"/>
      <c r="M164" s="38"/>
      <c r="N164" s="38"/>
      <c r="O164" s="38"/>
      <c r="P164" s="38"/>
      <c r="Q164" s="38"/>
      <c r="R164" s="38"/>
      <c r="S164" s="38"/>
      <c r="T164" s="38"/>
      <c r="U164" s="38"/>
      <c r="V164" s="38"/>
      <c r="W164" s="38"/>
      <c r="X164" s="30"/>
      <c r="Y164" s="38"/>
      <c r="Z164" s="38"/>
      <c r="AA164" s="38"/>
      <c r="AB164" s="38"/>
      <c r="AC164" s="38"/>
      <c r="AD164" s="38"/>
      <c r="AE164" s="38"/>
      <c r="AF164" s="38"/>
      <c r="AG164" s="38"/>
      <c r="AH164" s="38"/>
      <c r="AI164" s="38"/>
      <c r="AJ164" s="38"/>
      <c r="AK164" s="38"/>
      <c r="AL164" s="38"/>
      <c r="AM164" s="38"/>
      <c r="AN164" s="38"/>
      <c r="AO164" s="38"/>
      <c r="AP164" s="38"/>
      <c r="AQ164" s="38"/>
      <c r="AR164" s="38"/>
      <c r="AS164" s="38"/>
      <c r="AT164" s="38"/>
      <c r="AU164" s="38"/>
      <c r="AV164" s="38"/>
      <c r="AW164" s="38"/>
      <c r="AX164" s="38"/>
      <c r="AY164" s="38"/>
      <c r="AZ164" s="38"/>
      <c r="BA164" s="38"/>
      <c r="BB164" s="38"/>
      <c r="BC164" s="38"/>
      <c r="BD164" s="38"/>
      <c r="BE164" s="38"/>
      <c r="BF164" s="38"/>
      <c r="BG164" s="38"/>
      <c r="BH164" s="38"/>
      <c r="BI164" s="38"/>
      <c r="BJ164" s="38"/>
      <c r="BK164" s="38"/>
      <c r="BL164" s="38"/>
      <c r="BM164" s="38"/>
      <c r="BN164" s="38"/>
      <c r="BO164" s="38"/>
      <c r="BP164" s="38"/>
      <c r="BQ164" s="38"/>
      <c r="BR164" s="38"/>
      <c r="BS164" s="38"/>
      <c r="BT164" s="38"/>
      <c r="BU164" s="38"/>
      <c r="BV164" s="38"/>
      <c r="BW164" s="38"/>
      <c r="BX164" s="38"/>
      <c r="BY164" s="38"/>
      <c r="BZ164" s="38"/>
      <c r="CA164" s="38"/>
      <c r="CB164" s="38"/>
      <c r="CC164" s="38"/>
      <c r="CD164" s="38"/>
      <c r="CE164" s="38"/>
      <c r="CF164" s="38"/>
      <c r="CG164" s="38"/>
      <c r="CH164" s="38"/>
      <c r="CI164" s="38"/>
      <c r="CJ164" s="38"/>
      <c r="CK164" s="38"/>
      <c r="CL164" s="38"/>
      <c r="CM164" s="38"/>
      <c r="CN164" s="38"/>
      <c r="CO164" s="38"/>
      <c r="CP164" s="38"/>
      <c r="CQ164" s="38"/>
      <c r="CR164" s="38"/>
      <c r="CS164" s="38"/>
      <c r="CT164" s="38"/>
      <c r="CU164" s="38"/>
      <c r="CV164" s="38"/>
      <c r="CW164" s="38"/>
      <c r="CX164" s="38"/>
      <c r="CY164" s="38"/>
      <c r="CZ164" s="38"/>
      <c r="DA164" s="38"/>
      <c r="DB164" s="38"/>
      <c r="DC164" s="38"/>
      <c r="DD164" s="38"/>
      <c r="DE164" s="38"/>
      <c r="DF164" s="38"/>
      <c r="DG164" s="38"/>
      <c r="DH164" s="38"/>
      <c r="DI164" s="38"/>
      <c r="DJ164" s="38"/>
      <c r="DK164" s="38"/>
      <c r="DL164" s="38"/>
      <c r="DM164" s="38"/>
      <c r="DN164" s="38"/>
      <c r="DO164" s="38"/>
      <c r="DP164" s="38"/>
      <c r="DQ164" s="38"/>
      <c r="DR164" s="38"/>
      <c r="DS164" s="38"/>
      <c r="DT164" s="38"/>
      <c r="DU164" s="38"/>
      <c r="DV164" s="38"/>
      <c r="DW164" s="38"/>
      <c r="DX164" s="38"/>
      <c r="DY164" s="38"/>
      <c r="DZ164" s="38"/>
      <c r="EA164" s="38"/>
      <c r="EB164" s="38"/>
      <c r="EC164" s="38"/>
      <c r="ED164" s="38"/>
      <c r="EE164" s="38"/>
      <c r="EF164" s="38"/>
      <c r="EG164" s="38"/>
      <c r="EH164" s="38"/>
      <c r="EI164" s="38"/>
      <c r="EJ164" s="38"/>
      <c r="EK164" s="38"/>
      <c r="EL164" s="38"/>
      <c r="EM164" s="38"/>
      <c r="EN164" s="38"/>
      <c r="EO164" s="38"/>
      <c r="EP164" s="38"/>
      <c r="EQ164" s="38"/>
      <c r="ER164" s="38"/>
      <c r="ES164" s="38"/>
      <c r="ET164" s="38"/>
      <c r="EU164" s="38"/>
      <c r="EV164" s="38"/>
      <c r="EW164" s="38"/>
      <c r="EX164" s="38"/>
      <c r="EY164" s="38"/>
      <c r="EZ164" s="38"/>
      <c r="FA164" s="38"/>
      <c r="FB164" s="38"/>
      <c r="FC164" s="38"/>
      <c r="FD164" s="38"/>
      <c r="FE164" s="38"/>
      <c r="FF164" s="38"/>
      <c r="FG164" s="38"/>
      <c r="FH164" s="38"/>
      <c r="FI164" s="38"/>
      <c r="FJ164" s="38"/>
      <c r="FK164" s="38"/>
      <c r="FL164" s="38"/>
      <c r="FM164" s="38"/>
      <c r="FN164" s="38"/>
      <c r="FO164" s="38"/>
      <c r="FP164" s="38"/>
      <c r="FQ164" s="38"/>
      <c r="FR164" s="38"/>
      <c r="FS164" s="38"/>
      <c r="FT164" s="38"/>
      <c r="FU164" s="38"/>
      <c r="FV164" s="38"/>
      <c r="FW164" s="38"/>
      <c r="FX164" s="38"/>
      <c r="FY164" s="38"/>
      <c r="FZ164" s="38"/>
      <c r="GA164" s="38"/>
      <c r="GB164" s="38"/>
      <c r="GC164" s="38"/>
      <c r="GD164" s="38"/>
      <c r="GE164" s="38"/>
      <c r="GF164" s="38"/>
      <c r="GG164" s="38"/>
      <c r="GH164" s="38"/>
      <c r="GI164" s="38"/>
      <c r="GJ164" s="38"/>
      <c r="GK164" s="38"/>
      <c r="GL164" s="38"/>
      <c r="GM164" s="38"/>
      <c r="GN164" s="38"/>
      <c r="GO164" s="38"/>
      <c r="GP164" s="38"/>
      <c r="GQ164" s="38"/>
      <c r="GR164" s="38"/>
      <c r="GS164" s="38"/>
      <c r="GT164" s="38"/>
      <c r="GU164" s="38"/>
      <c r="GV164" s="38"/>
      <c r="GW164" s="38"/>
      <c r="GX164" s="38"/>
      <c r="GY164" s="38"/>
      <c r="GZ164" s="38"/>
      <c r="HA164" s="38"/>
      <c r="HB164" s="38"/>
      <c r="HC164" s="38"/>
      <c r="HD164" s="38"/>
      <c r="HE164" s="38"/>
      <c r="HF164" s="38"/>
      <c r="HG164" s="38"/>
      <c r="HH164" s="38"/>
      <c r="HI164" s="38"/>
      <c r="HJ164" s="38"/>
      <c r="HK164" s="38"/>
      <c r="HL164" s="38"/>
      <c r="HM164" s="38"/>
      <c r="HN164" s="38"/>
      <c r="HO164" s="38"/>
      <c r="HP164" s="38"/>
      <c r="HQ164" s="38"/>
      <c r="HR164" s="39"/>
    </row>
    <row r="165" spans="1:226" x14ac:dyDescent="0.25">
      <c r="A165" s="25">
        <f t="shared" si="52"/>
        <v>161</v>
      </c>
      <c r="B165" s="516"/>
      <c r="C165" s="516"/>
      <c r="D165" s="516"/>
      <c r="E165" s="516"/>
      <c r="F165" s="516"/>
      <c r="G165" s="40"/>
      <c r="H165" s="40"/>
      <c r="I165" s="41" t="str">
        <f t="shared" si="85"/>
        <v/>
      </c>
      <c r="J165" s="42" t="str">
        <f t="shared" si="86"/>
        <v/>
      </c>
      <c r="K165" s="445">
        <f>進捗管理票PSPT_管理項目名_1</f>
        <v>0</v>
      </c>
      <c r="L165" s="43"/>
      <c r="M165" s="44"/>
      <c r="N165" s="44"/>
      <c r="O165" s="44"/>
      <c r="P165" s="44"/>
      <c r="Q165" s="44"/>
      <c r="R165" s="44"/>
      <c r="S165" s="44"/>
      <c r="T165" s="44"/>
      <c r="U165" s="44"/>
      <c r="V165" s="44"/>
      <c r="W165" s="45"/>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c r="BD165" s="44"/>
      <c r="BE165" s="44"/>
      <c r="BF165" s="44"/>
      <c r="BG165" s="44"/>
      <c r="BH165" s="44"/>
      <c r="BI165" s="44"/>
      <c r="BJ165" s="44"/>
      <c r="BK165" s="44"/>
      <c r="BL165" s="44"/>
      <c r="BM165" s="44"/>
      <c r="BN165" s="44"/>
      <c r="BO165" s="44"/>
      <c r="BP165" s="44"/>
      <c r="BQ165" s="44"/>
      <c r="BR165" s="44"/>
      <c r="BS165" s="44"/>
      <c r="BT165" s="44"/>
      <c r="BU165" s="44"/>
      <c r="BV165" s="44"/>
      <c r="BW165" s="44"/>
      <c r="BX165" s="44"/>
      <c r="BY165" s="44"/>
      <c r="BZ165" s="44"/>
      <c r="CA165" s="44"/>
      <c r="CB165" s="44"/>
      <c r="CC165" s="44"/>
      <c r="CD165" s="44"/>
      <c r="CE165" s="44"/>
      <c r="CF165" s="44"/>
      <c r="CG165" s="44"/>
      <c r="CH165" s="44"/>
      <c r="CI165" s="44"/>
      <c r="CJ165" s="44"/>
      <c r="CK165" s="44"/>
      <c r="CL165" s="44"/>
      <c r="CM165" s="44"/>
      <c r="CN165" s="44"/>
      <c r="CO165" s="44"/>
      <c r="CP165" s="44"/>
      <c r="CQ165" s="44"/>
      <c r="CR165" s="44"/>
      <c r="CS165" s="44"/>
      <c r="CT165" s="44"/>
      <c r="CU165" s="44"/>
      <c r="CV165" s="44"/>
      <c r="CW165" s="44"/>
      <c r="CX165" s="44"/>
      <c r="CY165" s="44"/>
      <c r="CZ165" s="44"/>
      <c r="DA165" s="44"/>
      <c r="DB165" s="44"/>
      <c r="DC165" s="44"/>
      <c r="DD165" s="44"/>
      <c r="DE165" s="44"/>
      <c r="DF165" s="44"/>
      <c r="DG165" s="44"/>
      <c r="DH165" s="44"/>
      <c r="DI165" s="44"/>
      <c r="DJ165" s="44"/>
      <c r="DK165" s="44"/>
      <c r="DL165" s="44"/>
      <c r="DM165" s="44"/>
      <c r="DN165" s="44"/>
      <c r="DO165" s="44"/>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c r="EX165" s="44"/>
      <c r="EY165" s="44"/>
      <c r="EZ165" s="44"/>
      <c r="FA165" s="44"/>
      <c r="FB165" s="44"/>
      <c r="FC165" s="44"/>
      <c r="FD165" s="44"/>
      <c r="FE165" s="44"/>
      <c r="FF165" s="44"/>
      <c r="FG165" s="44"/>
      <c r="FH165" s="44"/>
      <c r="FI165" s="44"/>
      <c r="FJ165" s="44"/>
      <c r="FK165" s="44"/>
      <c r="FL165" s="44"/>
      <c r="FM165" s="44"/>
      <c r="FN165" s="44"/>
      <c r="FO165" s="44"/>
      <c r="FP165" s="44"/>
      <c r="FQ165" s="44"/>
      <c r="FR165" s="44"/>
      <c r="FS165" s="44"/>
      <c r="FT165" s="44"/>
      <c r="FU165" s="44"/>
      <c r="FV165" s="44"/>
      <c r="FW165" s="44"/>
      <c r="FX165" s="44"/>
      <c r="FY165" s="44"/>
      <c r="FZ165" s="44"/>
      <c r="GA165" s="44"/>
      <c r="GB165" s="44"/>
      <c r="GC165" s="44"/>
      <c r="GD165" s="44"/>
      <c r="GE165" s="44"/>
      <c r="GF165" s="44"/>
      <c r="GG165" s="44"/>
      <c r="GH165" s="44"/>
      <c r="GI165" s="44"/>
      <c r="GJ165" s="44"/>
      <c r="GK165" s="44"/>
      <c r="GL165" s="44"/>
      <c r="GM165" s="44"/>
      <c r="GN165" s="44"/>
      <c r="GO165" s="44"/>
      <c r="GP165" s="44"/>
      <c r="GQ165" s="44"/>
      <c r="GR165" s="44"/>
      <c r="GS165" s="44"/>
      <c r="GT165" s="44"/>
      <c r="GU165" s="44"/>
      <c r="GV165" s="44"/>
      <c r="GW165" s="44"/>
      <c r="GX165" s="44"/>
      <c r="GY165" s="44"/>
      <c r="GZ165" s="44"/>
      <c r="HA165" s="44"/>
      <c r="HB165" s="44"/>
      <c r="HC165" s="44"/>
      <c r="HD165" s="44"/>
      <c r="HE165" s="44"/>
      <c r="HF165" s="44"/>
      <c r="HG165" s="44"/>
      <c r="HH165" s="44"/>
      <c r="HI165" s="44"/>
      <c r="HJ165" s="44"/>
      <c r="HK165" s="44"/>
      <c r="HL165" s="44"/>
      <c r="HM165" s="44"/>
      <c r="HN165" s="44"/>
      <c r="HO165" s="44"/>
      <c r="HP165" s="44"/>
      <c r="HQ165" s="44"/>
      <c r="HR165" s="46"/>
    </row>
    <row r="166" spans="1:226" x14ac:dyDescent="0.25">
      <c r="A166" s="32">
        <f t="shared" si="52"/>
        <v>162</v>
      </c>
      <c r="B166" s="517"/>
      <c r="C166" s="517"/>
      <c r="D166" s="517"/>
      <c r="E166" s="517"/>
      <c r="F166" s="517"/>
      <c r="G166" s="26"/>
      <c r="H166" s="26"/>
      <c r="I166" s="27" t="str">
        <f t="shared" si="85"/>
        <v/>
      </c>
      <c r="J166" s="33" t="str">
        <f t="shared" si="86"/>
        <v/>
      </c>
      <c r="K166" s="446">
        <f>進捗管理票PSPT_管理項目名_2</f>
        <v>0</v>
      </c>
      <c r="L166" s="29"/>
      <c r="M166" s="30"/>
      <c r="N166" s="30"/>
      <c r="O166" s="30"/>
      <c r="P166" s="30"/>
      <c r="Q166" s="30"/>
      <c r="R166" s="30"/>
      <c r="S166" s="30"/>
      <c r="T166" s="30"/>
      <c r="U166" s="30"/>
      <c r="V166" s="30"/>
      <c r="W166" s="47"/>
      <c r="X166" s="30"/>
      <c r="Y166" s="30"/>
      <c r="Z166" s="30"/>
      <c r="AA166" s="30"/>
      <c r="AB166" s="30"/>
      <c r="AC166" s="30"/>
      <c r="AD166" s="30"/>
      <c r="AE166" s="30"/>
      <c r="AF166" s="30"/>
      <c r="AG166" s="30"/>
      <c r="AH166" s="30"/>
      <c r="AI166" s="30"/>
      <c r="AJ166" s="30"/>
      <c r="AK166" s="30"/>
      <c r="AL166" s="30"/>
      <c r="AM166" s="30"/>
      <c r="AN166" s="30"/>
      <c r="AO166" s="30"/>
      <c r="AP166" s="30"/>
      <c r="AQ166" s="30"/>
      <c r="AR166" s="30"/>
      <c r="AS166" s="30"/>
      <c r="AT166" s="30"/>
      <c r="AU166" s="30"/>
      <c r="AV166" s="30"/>
      <c r="AW166" s="30"/>
      <c r="AX166" s="30"/>
      <c r="AY166" s="30"/>
      <c r="AZ166" s="30"/>
      <c r="BA166" s="30"/>
      <c r="BB166" s="30"/>
      <c r="BC166" s="30"/>
      <c r="BD166" s="30"/>
      <c r="BE166" s="30"/>
      <c r="BF166" s="30"/>
      <c r="BG166" s="30"/>
      <c r="BH166" s="30"/>
      <c r="BI166" s="30"/>
      <c r="BJ166" s="30"/>
      <c r="BK166" s="30"/>
      <c r="BL166" s="30"/>
      <c r="BM166" s="30"/>
      <c r="BN166" s="30"/>
      <c r="BO166" s="30"/>
      <c r="BP166" s="30"/>
      <c r="BQ166" s="30"/>
      <c r="BR166" s="30"/>
      <c r="BS166" s="30"/>
      <c r="BT166" s="30"/>
      <c r="BU166" s="30"/>
      <c r="BV166" s="30"/>
      <c r="BW166" s="30"/>
      <c r="BX166" s="30"/>
      <c r="BY166" s="30"/>
      <c r="BZ166" s="30"/>
      <c r="CA166" s="30"/>
      <c r="CB166" s="30"/>
      <c r="CC166" s="30"/>
      <c r="CD166" s="30"/>
      <c r="CE166" s="30"/>
      <c r="CF166" s="30"/>
      <c r="CG166" s="30"/>
      <c r="CH166" s="30"/>
      <c r="CI166" s="30"/>
      <c r="CJ166" s="30"/>
      <c r="CK166" s="30"/>
      <c r="CL166" s="30"/>
      <c r="CM166" s="30"/>
      <c r="CN166" s="30"/>
      <c r="CO166" s="30"/>
      <c r="CP166" s="30"/>
      <c r="CQ166" s="30"/>
      <c r="CR166" s="30"/>
      <c r="CS166" s="30"/>
      <c r="CT166" s="30"/>
      <c r="CU166" s="30"/>
      <c r="CV166" s="30"/>
      <c r="CW166" s="30"/>
      <c r="CX166" s="30"/>
      <c r="CY166" s="30"/>
      <c r="CZ166" s="30"/>
      <c r="DA166" s="30"/>
      <c r="DB166" s="30"/>
      <c r="DC166" s="30"/>
      <c r="DD166" s="30"/>
      <c r="DE166" s="30"/>
      <c r="DF166" s="30"/>
      <c r="DG166" s="30"/>
      <c r="DH166" s="30"/>
      <c r="DI166" s="30"/>
      <c r="DJ166" s="30"/>
      <c r="DK166" s="30"/>
      <c r="DL166" s="30"/>
      <c r="DM166" s="30"/>
      <c r="DN166" s="30"/>
      <c r="DO166" s="30"/>
      <c r="DP166" s="30"/>
      <c r="DQ166" s="30"/>
      <c r="DR166" s="30"/>
      <c r="DS166" s="30"/>
      <c r="DT166" s="30"/>
      <c r="DU166" s="30"/>
      <c r="DV166" s="30"/>
      <c r="DW166" s="30"/>
      <c r="DX166" s="30"/>
      <c r="DY166" s="30"/>
      <c r="DZ166" s="30"/>
      <c r="EA166" s="30"/>
      <c r="EB166" s="30"/>
      <c r="EC166" s="30"/>
      <c r="ED166" s="30"/>
      <c r="EE166" s="30"/>
      <c r="EF166" s="30"/>
      <c r="EG166" s="30"/>
      <c r="EH166" s="30"/>
      <c r="EI166" s="30"/>
      <c r="EJ166" s="30"/>
      <c r="EK166" s="30"/>
      <c r="EL166" s="30"/>
      <c r="EM166" s="30"/>
      <c r="EN166" s="30"/>
      <c r="EO166" s="30"/>
      <c r="EP166" s="30"/>
      <c r="EQ166" s="30"/>
      <c r="ER166" s="30"/>
      <c r="ES166" s="30"/>
      <c r="ET166" s="30"/>
      <c r="EU166" s="30"/>
      <c r="EV166" s="30"/>
      <c r="EW166" s="30"/>
      <c r="EX166" s="30"/>
      <c r="EY166" s="30"/>
      <c r="EZ166" s="30"/>
      <c r="FA166" s="30"/>
      <c r="FB166" s="30"/>
      <c r="FC166" s="30"/>
      <c r="FD166" s="30"/>
      <c r="FE166" s="30"/>
      <c r="FF166" s="30"/>
      <c r="FG166" s="30"/>
      <c r="FH166" s="30"/>
      <c r="FI166" s="30"/>
      <c r="FJ166" s="30"/>
      <c r="FK166" s="30"/>
      <c r="FL166" s="30"/>
      <c r="FM166" s="30"/>
      <c r="FN166" s="30"/>
      <c r="FO166" s="30"/>
      <c r="FP166" s="30"/>
      <c r="FQ166" s="30"/>
      <c r="FR166" s="30"/>
      <c r="FS166" s="30"/>
      <c r="FT166" s="30"/>
      <c r="FU166" s="30"/>
      <c r="FV166" s="30"/>
      <c r="FW166" s="30"/>
      <c r="FX166" s="30"/>
      <c r="FY166" s="30"/>
      <c r="FZ166" s="30"/>
      <c r="GA166" s="30"/>
      <c r="GB166" s="30"/>
      <c r="GC166" s="30"/>
      <c r="GD166" s="30"/>
      <c r="GE166" s="30"/>
      <c r="GF166" s="30"/>
      <c r="GG166" s="30"/>
      <c r="GH166" s="30"/>
      <c r="GI166" s="30"/>
      <c r="GJ166" s="30"/>
      <c r="GK166" s="30"/>
      <c r="GL166" s="30"/>
      <c r="GM166" s="30"/>
      <c r="GN166" s="30"/>
      <c r="GO166" s="30"/>
      <c r="GP166" s="30"/>
      <c r="GQ166" s="30"/>
      <c r="GR166" s="30"/>
      <c r="GS166" s="30"/>
      <c r="GT166" s="30"/>
      <c r="GU166" s="30"/>
      <c r="GV166" s="30"/>
      <c r="GW166" s="30"/>
      <c r="GX166" s="30"/>
      <c r="GY166" s="30"/>
      <c r="GZ166" s="30"/>
      <c r="HA166" s="30"/>
      <c r="HB166" s="30"/>
      <c r="HC166" s="30"/>
      <c r="HD166" s="30"/>
      <c r="HE166" s="30"/>
      <c r="HF166" s="30"/>
      <c r="HG166" s="30"/>
      <c r="HH166" s="30"/>
      <c r="HI166" s="30"/>
      <c r="HJ166" s="30"/>
      <c r="HK166" s="30"/>
      <c r="HL166" s="30"/>
      <c r="HM166" s="30"/>
      <c r="HN166" s="30"/>
      <c r="HO166" s="30"/>
      <c r="HP166" s="30"/>
      <c r="HQ166" s="30"/>
      <c r="HR166" s="31"/>
    </row>
    <row r="167" spans="1:226" x14ac:dyDescent="0.25">
      <c r="A167" s="32">
        <f t="shared" ref="A167:A209" si="87">ROW()-4</f>
        <v>163</v>
      </c>
      <c r="B167" s="517"/>
      <c r="C167" s="517"/>
      <c r="D167" s="517"/>
      <c r="E167" s="517"/>
      <c r="F167" s="517"/>
      <c r="G167" s="26"/>
      <c r="H167" s="26"/>
      <c r="I167" s="27" t="str">
        <f t="shared" si="85"/>
        <v/>
      </c>
      <c r="J167" s="33" t="str">
        <f t="shared" si="86"/>
        <v/>
      </c>
      <c r="K167" s="447" t="str">
        <f>進捗管理票PSPT_管理項目名_3</f>
        <v>①ＣＶ</v>
      </c>
      <c r="L167" s="29"/>
      <c r="M167" s="30"/>
      <c r="N167" s="30"/>
      <c r="O167" s="30"/>
      <c r="P167" s="30"/>
      <c r="Q167" s="30"/>
      <c r="R167" s="30"/>
      <c r="S167" s="30"/>
      <c r="T167" s="30"/>
      <c r="U167" s="30"/>
      <c r="V167" s="30"/>
      <c r="W167" s="30"/>
      <c r="X167" s="30"/>
      <c r="Y167" s="30"/>
      <c r="Z167" s="30"/>
      <c r="AA167" s="30"/>
      <c r="AB167" s="30"/>
      <c r="AC167" s="30"/>
      <c r="AD167" s="30"/>
      <c r="AE167" s="30"/>
      <c r="AF167" s="30"/>
      <c r="AG167" s="30"/>
      <c r="AH167" s="30"/>
      <c r="AI167" s="30"/>
      <c r="AJ167" s="30"/>
      <c r="AK167" s="30"/>
      <c r="AL167" s="30"/>
      <c r="AM167" s="30"/>
      <c r="AN167" s="30"/>
      <c r="AO167" s="30"/>
      <c r="AP167" s="30"/>
      <c r="AQ167" s="30"/>
      <c r="AR167" s="30"/>
      <c r="AS167" s="30"/>
      <c r="AT167" s="30"/>
      <c r="AU167" s="30"/>
      <c r="AV167" s="30"/>
      <c r="AW167" s="30"/>
      <c r="AX167" s="30"/>
      <c r="AY167" s="30"/>
      <c r="AZ167" s="30"/>
      <c r="BA167" s="30"/>
      <c r="BB167" s="30"/>
      <c r="BC167" s="30"/>
      <c r="BD167" s="30"/>
      <c r="BE167" s="30"/>
      <c r="BF167" s="30"/>
      <c r="BG167" s="30"/>
      <c r="BH167" s="30"/>
      <c r="BI167" s="30"/>
      <c r="BJ167" s="30"/>
      <c r="BK167" s="30"/>
      <c r="BL167" s="30"/>
      <c r="BM167" s="30"/>
      <c r="BN167" s="30"/>
      <c r="BO167" s="30"/>
      <c r="BP167" s="30"/>
      <c r="BQ167" s="30"/>
      <c r="BR167" s="30"/>
      <c r="BS167" s="30"/>
      <c r="BT167" s="30"/>
      <c r="BU167" s="30"/>
      <c r="BV167" s="30"/>
      <c r="BW167" s="30"/>
      <c r="BX167" s="30"/>
      <c r="BY167" s="30"/>
      <c r="BZ167" s="30"/>
      <c r="CA167" s="30"/>
      <c r="CB167" s="30"/>
      <c r="CC167" s="30"/>
      <c r="CD167" s="30"/>
      <c r="CE167" s="30"/>
      <c r="CF167" s="30"/>
      <c r="CG167" s="30"/>
      <c r="CH167" s="30"/>
      <c r="CI167" s="30"/>
      <c r="CJ167" s="30"/>
      <c r="CK167" s="30"/>
      <c r="CL167" s="30"/>
      <c r="CM167" s="30"/>
      <c r="CN167" s="30"/>
      <c r="CO167" s="30"/>
      <c r="CP167" s="30"/>
      <c r="CQ167" s="30"/>
      <c r="CR167" s="30"/>
      <c r="CS167" s="30"/>
      <c r="CT167" s="30"/>
      <c r="CU167" s="30"/>
      <c r="CV167" s="30"/>
      <c r="CW167" s="30"/>
      <c r="CX167" s="30"/>
      <c r="CY167" s="30"/>
      <c r="CZ167" s="30"/>
      <c r="DA167" s="30"/>
      <c r="DB167" s="30"/>
      <c r="DC167" s="30"/>
      <c r="DD167" s="30"/>
      <c r="DE167" s="30"/>
      <c r="DF167" s="30"/>
      <c r="DG167" s="30"/>
      <c r="DH167" s="30"/>
      <c r="DI167" s="30"/>
      <c r="DJ167" s="30"/>
      <c r="DK167" s="30"/>
      <c r="DL167" s="30"/>
      <c r="DM167" s="30"/>
      <c r="DN167" s="30"/>
      <c r="DO167" s="30"/>
      <c r="DP167" s="30"/>
      <c r="DQ167" s="30"/>
      <c r="DR167" s="30"/>
      <c r="DS167" s="30"/>
      <c r="DT167" s="30"/>
      <c r="DU167" s="30"/>
      <c r="DV167" s="30"/>
      <c r="DW167" s="30"/>
      <c r="DX167" s="30"/>
      <c r="DY167" s="30"/>
      <c r="DZ167" s="30"/>
      <c r="EA167" s="30"/>
      <c r="EB167" s="30"/>
      <c r="EC167" s="30"/>
      <c r="ED167" s="30"/>
      <c r="EE167" s="30"/>
      <c r="EF167" s="30"/>
      <c r="EG167" s="30"/>
      <c r="EH167" s="30"/>
      <c r="EI167" s="30"/>
      <c r="EJ167" s="30"/>
      <c r="EK167" s="30"/>
      <c r="EL167" s="30"/>
      <c r="EM167" s="30"/>
      <c r="EN167" s="30"/>
      <c r="EO167" s="30"/>
      <c r="EP167" s="30"/>
      <c r="EQ167" s="30"/>
      <c r="ER167" s="30"/>
      <c r="ES167" s="30"/>
      <c r="ET167" s="30"/>
      <c r="EU167" s="30"/>
      <c r="EV167" s="30"/>
      <c r="EW167" s="30"/>
      <c r="EX167" s="30"/>
      <c r="EY167" s="30"/>
      <c r="EZ167" s="30"/>
      <c r="FA167" s="30"/>
      <c r="FB167" s="30"/>
      <c r="FC167" s="30"/>
      <c r="FD167" s="30"/>
      <c r="FE167" s="30"/>
      <c r="FF167" s="30"/>
      <c r="FG167" s="30"/>
      <c r="FH167" s="30"/>
      <c r="FI167" s="30"/>
      <c r="FJ167" s="30"/>
      <c r="FK167" s="30"/>
      <c r="FL167" s="30"/>
      <c r="FM167" s="30"/>
      <c r="FN167" s="30"/>
      <c r="FO167" s="30"/>
      <c r="FP167" s="30"/>
      <c r="FQ167" s="30"/>
      <c r="FR167" s="30"/>
      <c r="FS167" s="30"/>
      <c r="FT167" s="30"/>
      <c r="FU167" s="30"/>
      <c r="FV167" s="30"/>
      <c r="FW167" s="30"/>
      <c r="FX167" s="30"/>
      <c r="FY167" s="30"/>
      <c r="FZ167" s="30"/>
      <c r="GA167" s="30"/>
      <c r="GB167" s="30"/>
      <c r="GC167" s="30"/>
      <c r="GD167" s="30"/>
      <c r="GE167" s="30"/>
      <c r="GF167" s="30"/>
      <c r="GG167" s="30"/>
      <c r="GH167" s="30"/>
      <c r="GI167" s="30"/>
      <c r="GJ167" s="30"/>
      <c r="GK167" s="30"/>
      <c r="GL167" s="30"/>
      <c r="GM167" s="30"/>
      <c r="GN167" s="30"/>
      <c r="GO167" s="30"/>
      <c r="GP167" s="30"/>
      <c r="GQ167" s="30"/>
      <c r="GR167" s="30"/>
      <c r="GS167" s="30"/>
      <c r="GT167" s="30"/>
      <c r="GU167" s="30"/>
      <c r="GV167" s="30"/>
      <c r="GW167" s="30"/>
      <c r="GX167" s="30"/>
      <c r="GY167" s="30"/>
      <c r="GZ167" s="30"/>
      <c r="HA167" s="30"/>
      <c r="HB167" s="30"/>
      <c r="HC167" s="30"/>
      <c r="HD167" s="30"/>
      <c r="HE167" s="30"/>
      <c r="HF167" s="30"/>
      <c r="HG167" s="30"/>
      <c r="HH167" s="30"/>
      <c r="HI167" s="30"/>
      <c r="HJ167" s="30"/>
      <c r="HK167" s="30"/>
      <c r="HL167" s="30"/>
      <c r="HM167" s="30"/>
      <c r="HN167" s="30"/>
      <c r="HO167" s="30"/>
      <c r="HP167" s="30"/>
      <c r="HQ167" s="30"/>
      <c r="HR167" s="31"/>
    </row>
    <row r="168" spans="1:226" x14ac:dyDescent="0.25">
      <c r="A168" s="34">
        <f t="shared" si="87"/>
        <v>164</v>
      </c>
      <c r="B168" s="517"/>
      <c r="C168" s="517"/>
      <c r="D168" s="517"/>
      <c r="E168" s="517"/>
      <c r="F168" s="517"/>
      <c r="G168" s="35"/>
      <c r="H168" s="35"/>
      <c r="I168" s="36" t="str">
        <f t="shared" si="85"/>
        <v/>
      </c>
      <c r="J168" s="28" t="str">
        <f t="shared" si="86"/>
        <v/>
      </c>
      <c r="K168" s="448" t="str">
        <f>進捗管理票PSPT_管理項目名_4</f>
        <v>②ＣＶＴ</v>
      </c>
      <c r="L168" s="37"/>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38"/>
      <c r="BB168" s="38"/>
      <c r="BC168" s="38"/>
      <c r="BD168" s="38"/>
      <c r="BE168" s="38"/>
      <c r="BF168" s="38"/>
      <c r="BG168" s="38"/>
      <c r="BH168" s="38"/>
      <c r="BI168" s="38"/>
      <c r="BJ168" s="38"/>
      <c r="BK168" s="38"/>
      <c r="BL168" s="38"/>
      <c r="BM168" s="38"/>
      <c r="BN168" s="38"/>
      <c r="BO168" s="38"/>
      <c r="BP168" s="38"/>
      <c r="BQ168" s="38"/>
      <c r="BR168" s="38"/>
      <c r="BS168" s="38"/>
      <c r="BT168" s="38"/>
      <c r="BU168" s="38"/>
      <c r="BV168" s="38"/>
      <c r="BW168" s="38"/>
      <c r="BX168" s="38"/>
      <c r="BY168" s="38"/>
      <c r="BZ168" s="38"/>
      <c r="CA168" s="38"/>
      <c r="CB168" s="38"/>
      <c r="CC168" s="38"/>
      <c r="CD168" s="38"/>
      <c r="CE168" s="38"/>
      <c r="CF168" s="38"/>
      <c r="CG168" s="38"/>
      <c r="CH168" s="38"/>
      <c r="CI168" s="38"/>
      <c r="CJ168" s="38"/>
      <c r="CK168" s="38"/>
      <c r="CL168" s="38"/>
      <c r="CM168" s="38"/>
      <c r="CN168" s="38"/>
      <c r="CO168" s="38"/>
      <c r="CP168" s="38"/>
      <c r="CQ168" s="38"/>
      <c r="CR168" s="38"/>
      <c r="CS168" s="38"/>
      <c r="CT168" s="38"/>
      <c r="CU168" s="38"/>
      <c r="CV168" s="38"/>
      <c r="CW168" s="38"/>
      <c r="CX168" s="38"/>
      <c r="CY168" s="38"/>
      <c r="CZ168" s="38"/>
      <c r="DA168" s="38"/>
      <c r="DB168" s="38"/>
      <c r="DC168" s="38"/>
      <c r="DD168" s="38"/>
      <c r="DE168" s="38"/>
      <c r="DF168" s="38"/>
      <c r="DG168" s="38"/>
      <c r="DH168" s="38"/>
      <c r="DI168" s="38"/>
      <c r="DJ168" s="38"/>
      <c r="DK168" s="38"/>
      <c r="DL168" s="38"/>
      <c r="DM168" s="38"/>
      <c r="DN168" s="38"/>
      <c r="DO168" s="38"/>
      <c r="DP168" s="38"/>
      <c r="DQ168" s="38"/>
      <c r="DR168" s="38"/>
      <c r="DS168" s="38"/>
      <c r="DT168" s="38"/>
      <c r="DU168" s="38"/>
      <c r="DV168" s="38"/>
      <c r="DW168" s="38"/>
      <c r="DX168" s="38"/>
      <c r="DY168" s="38"/>
      <c r="DZ168" s="38"/>
      <c r="EA168" s="38"/>
      <c r="EB168" s="38"/>
      <c r="EC168" s="38"/>
      <c r="ED168" s="38"/>
      <c r="EE168" s="38"/>
      <c r="EF168" s="38"/>
      <c r="EG168" s="38"/>
      <c r="EH168" s="38"/>
      <c r="EI168" s="38"/>
      <c r="EJ168" s="38"/>
      <c r="EK168" s="38"/>
      <c r="EL168" s="38"/>
      <c r="EM168" s="38"/>
      <c r="EN168" s="38"/>
      <c r="EO168" s="38"/>
      <c r="EP168" s="38"/>
      <c r="EQ168" s="38"/>
      <c r="ER168" s="38"/>
      <c r="ES168" s="38"/>
      <c r="ET168" s="38"/>
      <c r="EU168" s="38"/>
      <c r="EV168" s="38"/>
      <c r="EW168" s="38"/>
      <c r="EX168" s="38"/>
      <c r="EY168" s="38"/>
      <c r="EZ168" s="38"/>
      <c r="FA168" s="38"/>
      <c r="FB168" s="38"/>
      <c r="FC168" s="38"/>
      <c r="FD168" s="38"/>
      <c r="FE168" s="38"/>
      <c r="FF168" s="38"/>
      <c r="FG168" s="38"/>
      <c r="FH168" s="38"/>
      <c r="FI168" s="38"/>
      <c r="FJ168" s="38"/>
      <c r="FK168" s="38"/>
      <c r="FL168" s="38"/>
      <c r="FM168" s="38"/>
      <c r="FN168" s="38"/>
      <c r="FO168" s="38"/>
      <c r="FP168" s="38"/>
      <c r="FQ168" s="38"/>
      <c r="FR168" s="38"/>
      <c r="FS168" s="38"/>
      <c r="FT168" s="38"/>
      <c r="FU168" s="38"/>
      <c r="FV168" s="38"/>
      <c r="FW168" s="38"/>
      <c r="FX168" s="38"/>
      <c r="FY168" s="38"/>
      <c r="FZ168" s="38"/>
      <c r="GA168" s="38"/>
      <c r="GB168" s="38"/>
      <c r="GC168" s="38"/>
      <c r="GD168" s="38"/>
      <c r="GE168" s="38"/>
      <c r="GF168" s="38"/>
      <c r="GG168" s="38"/>
      <c r="GH168" s="38"/>
      <c r="GI168" s="38"/>
      <c r="GJ168" s="38"/>
      <c r="GK168" s="38"/>
      <c r="GL168" s="38"/>
      <c r="GM168" s="38"/>
      <c r="GN168" s="38"/>
      <c r="GO168" s="38"/>
      <c r="GP168" s="38"/>
      <c r="GQ168" s="38"/>
      <c r="GR168" s="38"/>
      <c r="GS168" s="38"/>
      <c r="GT168" s="38"/>
      <c r="GU168" s="38"/>
      <c r="GV168" s="38"/>
      <c r="GW168" s="38"/>
      <c r="GX168" s="38"/>
      <c r="GY168" s="38"/>
      <c r="GZ168" s="38"/>
      <c r="HA168" s="38"/>
      <c r="HB168" s="38"/>
      <c r="HC168" s="38"/>
      <c r="HD168" s="38"/>
      <c r="HE168" s="38"/>
      <c r="HF168" s="38"/>
      <c r="HG168" s="38"/>
      <c r="HH168" s="38"/>
      <c r="HI168" s="38"/>
      <c r="HJ168" s="38"/>
      <c r="HK168" s="38"/>
      <c r="HL168" s="38"/>
      <c r="HM168" s="38"/>
      <c r="HN168" s="38"/>
      <c r="HO168" s="38"/>
      <c r="HP168" s="38"/>
      <c r="HQ168" s="38"/>
      <c r="HR168" s="39"/>
    </row>
    <row r="169" spans="1:226" s="315" customFormat="1" x14ac:dyDescent="0.25">
      <c r="A169" s="34">
        <f t="shared" si="87"/>
        <v>165</v>
      </c>
      <c r="B169" s="517"/>
      <c r="C169" s="517"/>
      <c r="D169" s="517"/>
      <c r="E169" s="517"/>
      <c r="F169" s="517"/>
      <c r="G169" s="35"/>
      <c r="H169" s="391"/>
      <c r="I169" s="36" t="str">
        <f>IF(J169&lt;&gt;"",(J169-COUNTIF(L169:HR169,"□")+1),"")</f>
        <v/>
      </c>
      <c r="J169" s="28" t="str">
        <f>IF(ISERROR(LOOKUP("□",L169:HR169,L$3:HR$3))=FALSE,LOOKUP("□",L169:HR169,L$3:HR$3),"")</f>
        <v/>
      </c>
      <c r="K169" s="448" t="str">
        <f>進捗管理票PSPT_管理項目名_5</f>
        <v>③受入</v>
      </c>
      <c r="L169" s="37"/>
      <c r="M169" s="38"/>
      <c r="N169" s="38"/>
      <c r="O169" s="38"/>
      <c r="P169" s="38"/>
      <c r="Q169" s="38"/>
      <c r="R169" s="38"/>
      <c r="S169" s="38"/>
      <c r="T169" s="38"/>
      <c r="U169" s="38"/>
      <c r="V169" s="38"/>
      <c r="W169" s="38"/>
      <c r="X169" s="30"/>
      <c r="Y169" s="38"/>
      <c r="Z169" s="38"/>
      <c r="AA169" s="38"/>
      <c r="AB169" s="38"/>
      <c r="AC169" s="38"/>
      <c r="AD169" s="38"/>
      <c r="AE169" s="38"/>
      <c r="AF169" s="38"/>
      <c r="AG169" s="38"/>
      <c r="AH169" s="38"/>
      <c r="AI169" s="38"/>
      <c r="AJ169" s="38"/>
      <c r="AK169" s="38"/>
      <c r="AL169" s="38"/>
      <c r="AM169" s="38"/>
      <c r="AN169" s="38"/>
      <c r="AO169" s="38"/>
      <c r="AP169" s="38"/>
      <c r="AQ169" s="38"/>
      <c r="AR169" s="38"/>
      <c r="AS169" s="38"/>
      <c r="AT169" s="38"/>
      <c r="AU169" s="38"/>
      <c r="AV169" s="38"/>
      <c r="AW169" s="38"/>
      <c r="AX169" s="38"/>
      <c r="AY169" s="38"/>
      <c r="AZ169" s="38"/>
      <c r="BA169" s="38"/>
      <c r="BB169" s="38"/>
      <c r="BC169" s="38"/>
      <c r="BD169" s="38"/>
      <c r="BE169" s="38"/>
      <c r="BF169" s="38"/>
      <c r="BG169" s="38"/>
      <c r="BH169" s="38"/>
      <c r="BI169" s="38"/>
      <c r="BJ169" s="38"/>
      <c r="BK169" s="38"/>
      <c r="BL169" s="38"/>
      <c r="BM169" s="38"/>
      <c r="BN169" s="38"/>
      <c r="BO169" s="38"/>
      <c r="BP169" s="38"/>
      <c r="BQ169" s="38"/>
      <c r="BR169" s="38"/>
      <c r="BS169" s="38"/>
      <c r="BT169" s="38"/>
      <c r="BU169" s="38"/>
      <c r="BV169" s="38"/>
      <c r="BW169" s="38"/>
      <c r="BX169" s="38"/>
      <c r="BY169" s="38"/>
      <c r="BZ169" s="38"/>
      <c r="CA169" s="38"/>
      <c r="CB169" s="38"/>
      <c r="CC169" s="38"/>
      <c r="CD169" s="38"/>
      <c r="CE169" s="38"/>
      <c r="CF169" s="38"/>
      <c r="CG169" s="38"/>
      <c r="CH169" s="38"/>
      <c r="CI169" s="38"/>
      <c r="CJ169" s="38"/>
      <c r="CK169" s="38"/>
      <c r="CL169" s="38"/>
      <c r="CM169" s="38"/>
      <c r="CN169" s="38"/>
      <c r="CO169" s="38"/>
      <c r="CP169" s="38"/>
      <c r="CQ169" s="38"/>
      <c r="CR169" s="38"/>
      <c r="CS169" s="38"/>
      <c r="CT169" s="38"/>
      <c r="CU169" s="38"/>
      <c r="CV169" s="38"/>
      <c r="CW169" s="38"/>
      <c r="CX169" s="38"/>
      <c r="CY169" s="38"/>
      <c r="CZ169" s="38"/>
      <c r="DA169" s="38"/>
      <c r="DB169" s="38"/>
      <c r="DC169" s="38"/>
      <c r="DD169" s="38"/>
      <c r="DE169" s="38"/>
      <c r="DF169" s="38"/>
      <c r="DG169" s="38"/>
      <c r="DH169" s="38"/>
      <c r="DI169" s="38"/>
      <c r="DJ169" s="38"/>
      <c r="DK169" s="38"/>
      <c r="DL169" s="38"/>
      <c r="DM169" s="38"/>
      <c r="DN169" s="38"/>
      <c r="DO169" s="38"/>
      <c r="DP169" s="38"/>
      <c r="DQ169" s="38"/>
      <c r="DR169" s="38"/>
      <c r="DS169" s="38"/>
      <c r="DT169" s="38"/>
      <c r="DU169" s="38"/>
      <c r="DV169" s="38"/>
      <c r="DW169" s="38"/>
      <c r="DX169" s="38"/>
      <c r="DY169" s="38"/>
      <c r="DZ169" s="38"/>
      <c r="EA169" s="38"/>
      <c r="EB169" s="38"/>
      <c r="EC169" s="38"/>
      <c r="ED169" s="38"/>
      <c r="EE169" s="38"/>
      <c r="EF169" s="38"/>
      <c r="EG169" s="38"/>
      <c r="EH169" s="38"/>
      <c r="EI169" s="38"/>
      <c r="EJ169" s="38"/>
      <c r="EK169" s="38"/>
      <c r="EL169" s="38"/>
      <c r="EM169" s="38"/>
      <c r="EN169" s="38"/>
      <c r="EO169" s="38"/>
      <c r="EP169" s="38"/>
      <c r="EQ169" s="38"/>
      <c r="ER169" s="38"/>
      <c r="ES169" s="38"/>
      <c r="ET169" s="38"/>
      <c r="EU169" s="38"/>
      <c r="EV169" s="38"/>
      <c r="EW169" s="38"/>
      <c r="EX169" s="38"/>
      <c r="EY169" s="38"/>
      <c r="EZ169" s="38"/>
      <c r="FA169" s="38"/>
      <c r="FB169" s="38"/>
      <c r="FC169" s="38"/>
      <c r="FD169" s="38"/>
      <c r="FE169" s="38"/>
      <c r="FF169" s="38"/>
      <c r="FG169" s="38"/>
      <c r="FH169" s="38"/>
      <c r="FI169" s="38"/>
      <c r="FJ169" s="38"/>
      <c r="FK169" s="38"/>
      <c r="FL169" s="38"/>
      <c r="FM169" s="38"/>
      <c r="FN169" s="38"/>
      <c r="FO169" s="38"/>
      <c r="FP169" s="38"/>
      <c r="FQ169" s="38"/>
      <c r="FR169" s="38"/>
      <c r="FS169" s="38"/>
      <c r="FT169" s="38"/>
      <c r="FU169" s="38"/>
      <c r="FV169" s="38"/>
      <c r="FW169" s="38"/>
      <c r="FX169" s="38"/>
      <c r="FY169" s="38"/>
      <c r="FZ169" s="38"/>
      <c r="GA169" s="38"/>
      <c r="GB169" s="38"/>
      <c r="GC169" s="38"/>
      <c r="GD169" s="38"/>
      <c r="GE169" s="38"/>
      <c r="GF169" s="38"/>
      <c r="GG169" s="38"/>
      <c r="GH169" s="38"/>
      <c r="GI169" s="38"/>
      <c r="GJ169" s="38"/>
      <c r="GK169" s="38"/>
      <c r="GL169" s="38"/>
      <c r="GM169" s="38"/>
      <c r="GN169" s="38"/>
      <c r="GO169" s="38"/>
      <c r="GP169" s="38"/>
      <c r="GQ169" s="38"/>
      <c r="GR169" s="38"/>
      <c r="GS169" s="38"/>
      <c r="GT169" s="38"/>
      <c r="GU169" s="38"/>
      <c r="GV169" s="38"/>
      <c r="GW169" s="38"/>
      <c r="GX169" s="38"/>
      <c r="GY169" s="38"/>
      <c r="GZ169" s="38"/>
      <c r="HA169" s="38"/>
      <c r="HB169" s="38"/>
      <c r="HC169" s="38"/>
      <c r="HD169" s="38"/>
      <c r="HE169" s="38"/>
      <c r="HF169" s="38"/>
      <c r="HG169" s="38"/>
      <c r="HH169" s="38"/>
      <c r="HI169" s="38"/>
      <c r="HJ169" s="38"/>
      <c r="HK169" s="38"/>
      <c r="HL169" s="38"/>
      <c r="HM169" s="38"/>
      <c r="HN169" s="38"/>
      <c r="HO169" s="38"/>
      <c r="HP169" s="38"/>
      <c r="HQ169" s="38"/>
      <c r="HR169" s="39"/>
    </row>
    <row r="170" spans="1:226" x14ac:dyDescent="0.25">
      <c r="A170" s="25">
        <f t="shared" si="87"/>
        <v>166</v>
      </c>
      <c r="B170" s="516"/>
      <c r="C170" s="516"/>
      <c r="D170" s="516"/>
      <c r="E170" s="516"/>
      <c r="F170" s="516"/>
      <c r="G170" s="40"/>
      <c r="H170" s="40"/>
      <c r="I170" s="41" t="str">
        <f t="shared" ref="I170:I178" si="88">IF(J170&lt;&gt;"",(J170-COUNTIF(L170:HR170,"□")+1),"")</f>
        <v/>
      </c>
      <c r="J170" s="42" t="str">
        <f t="shared" ref="J170:J178" si="89">IF(ISERROR(LOOKUP("□",L170:HR170,L$3:HR$3))=FALSE,LOOKUP("□",L170:HR170,L$3:HR$3),"")</f>
        <v/>
      </c>
      <c r="K170" s="445">
        <f>進捗管理票PSPT_管理項目名_1</f>
        <v>0</v>
      </c>
      <c r="L170" s="43"/>
      <c r="M170" s="44"/>
      <c r="N170" s="44"/>
      <c r="O170" s="44"/>
      <c r="P170" s="44"/>
      <c r="Q170" s="44"/>
      <c r="R170" s="44"/>
      <c r="S170" s="44"/>
      <c r="T170" s="44"/>
      <c r="U170" s="44"/>
      <c r="V170" s="44"/>
      <c r="W170" s="44"/>
      <c r="X170" s="44"/>
      <c r="Y170" s="45"/>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c r="BD170" s="44"/>
      <c r="BE170" s="44"/>
      <c r="BF170" s="44"/>
      <c r="BG170" s="44"/>
      <c r="BH170" s="44"/>
      <c r="BI170" s="44"/>
      <c r="BJ170" s="44"/>
      <c r="BK170" s="44"/>
      <c r="BL170" s="44"/>
      <c r="BM170" s="44"/>
      <c r="BN170" s="44"/>
      <c r="BO170" s="44"/>
      <c r="BP170" s="44"/>
      <c r="BQ170" s="44"/>
      <c r="BR170" s="44"/>
      <c r="BS170" s="44"/>
      <c r="BT170" s="44"/>
      <c r="BU170" s="44"/>
      <c r="BV170" s="44"/>
      <c r="BW170" s="44"/>
      <c r="BX170" s="44"/>
      <c r="BY170" s="44"/>
      <c r="BZ170" s="44"/>
      <c r="CA170" s="44"/>
      <c r="CB170" s="44"/>
      <c r="CC170" s="44"/>
      <c r="CD170" s="44"/>
      <c r="CE170" s="44"/>
      <c r="CF170" s="44"/>
      <c r="CG170" s="44"/>
      <c r="CH170" s="44"/>
      <c r="CI170" s="44"/>
      <c r="CJ170" s="44"/>
      <c r="CK170" s="44"/>
      <c r="CL170" s="44"/>
      <c r="CM170" s="44"/>
      <c r="CN170" s="44"/>
      <c r="CO170" s="44"/>
      <c r="CP170" s="44"/>
      <c r="CQ170" s="44"/>
      <c r="CR170" s="44"/>
      <c r="CS170" s="44"/>
      <c r="CT170" s="44"/>
      <c r="CU170" s="44"/>
      <c r="CV170" s="44"/>
      <c r="CW170" s="44"/>
      <c r="CX170" s="44"/>
      <c r="CY170" s="44"/>
      <c r="CZ170" s="44"/>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c r="EX170" s="44"/>
      <c r="EY170" s="44"/>
      <c r="EZ170" s="44"/>
      <c r="FA170" s="44"/>
      <c r="FB170" s="44"/>
      <c r="FC170" s="44"/>
      <c r="FD170" s="44"/>
      <c r="FE170" s="44"/>
      <c r="FF170" s="44"/>
      <c r="FG170" s="44"/>
      <c r="FH170" s="44"/>
      <c r="FI170" s="44"/>
      <c r="FJ170" s="44"/>
      <c r="FK170" s="44"/>
      <c r="FL170" s="44"/>
      <c r="FM170" s="44"/>
      <c r="FN170" s="44"/>
      <c r="FO170" s="44"/>
      <c r="FP170" s="44"/>
      <c r="FQ170" s="44"/>
      <c r="FR170" s="44"/>
      <c r="FS170" s="44"/>
      <c r="FT170" s="44"/>
      <c r="FU170" s="44"/>
      <c r="FV170" s="44"/>
      <c r="FW170" s="44"/>
      <c r="FX170" s="44"/>
      <c r="FY170" s="44"/>
      <c r="FZ170" s="44"/>
      <c r="GA170" s="44"/>
      <c r="GB170" s="44"/>
      <c r="GC170" s="44"/>
      <c r="GD170" s="44"/>
      <c r="GE170" s="44"/>
      <c r="GF170" s="44"/>
      <c r="GG170" s="44"/>
      <c r="GH170" s="44"/>
      <c r="GI170" s="44"/>
      <c r="GJ170" s="44"/>
      <c r="GK170" s="44"/>
      <c r="GL170" s="44"/>
      <c r="GM170" s="44"/>
      <c r="GN170" s="44"/>
      <c r="GO170" s="44"/>
      <c r="GP170" s="44"/>
      <c r="GQ170" s="44"/>
      <c r="GR170" s="44"/>
      <c r="GS170" s="44"/>
      <c r="GT170" s="44"/>
      <c r="GU170" s="44"/>
      <c r="GV170" s="44"/>
      <c r="GW170" s="44"/>
      <c r="GX170" s="44"/>
      <c r="GY170" s="44"/>
      <c r="GZ170" s="44"/>
      <c r="HA170" s="44"/>
      <c r="HB170" s="44"/>
      <c r="HC170" s="44"/>
      <c r="HD170" s="44"/>
      <c r="HE170" s="44"/>
      <c r="HF170" s="44"/>
      <c r="HG170" s="44"/>
      <c r="HH170" s="44"/>
      <c r="HI170" s="44"/>
      <c r="HJ170" s="44"/>
      <c r="HK170" s="44"/>
      <c r="HL170" s="44"/>
      <c r="HM170" s="44"/>
      <c r="HN170" s="44"/>
      <c r="HO170" s="44"/>
      <c r="HP170" s="44"/>
      <c r="HQ170" s="44"/>
      <c r="HR170" s="46"/>
    </row>
    <row r="171" spans="1:226" x14ac:dyDescent="0.25">
      <c r="A171" s="32">
        <f t="shared" si="87"/>
        <v>167</v>
      </c>
      <c r="B171" s="517"/>
      <c r="C171" s="517"/>
      <c r="D171" s="517"/>
      <c r="E171" s="517"/>
      <c r="F171" s="517"/>
      <c r="G171" s="26"/>
      <c r="H171" s="26"/>
      <c r="I171" s="27" t="str">
        <f t="shared" si="88"/>
        <v/>
      </c>
      <c r="J171" s="33" t="str">
        <f t="shared" si="89"/>
        <v/>
      </c>
      <c r="K171" s="446">
        <f>進捗管理票PSPT_管理項目名_2</f>
        <v>0</v>
      </c>
      <c r="L171" s="29"/>
      <c r="M171" s="30"/>
      <c r="N171" s="30"/>
      <c r="O171" s="30"/>
      <c r="P171" s="30"/>
      <c r="Q171" s="30"/>
      <c r="R171" s="30"/>
      <c r="S171" s="30"/>
      <c r="T171" s="30"/>
      <c r="U171" s="30"/>
      <c r="V171" s="30"/>
      <c r="W171" s="30"/>
      <c r="X171" s="30"/>
      <c r="Y171" s="30"/>
      <c r="Z171" s="30"/>
      <c r="AA171" s="30"/>
      <c r="AB171" s="30"/>
      <c r="AC171" s="30"/>
      <c r="AD171" s="30"/>
      <c r="AE171" s="30"/>
      <c r="AF171" s="30"/>
      <c r="AG171" s="30"/>
      <c r="AH171" s="30"/>
      <c r="AI171" s="30"/>
      <c r="AJ171" s="30"/>
      <c r="AK171" s="30"/>
      <c r="AL171" s="30"/>
      <c r="AM171" s="30"/>
      <c r="AN171" s="30"/>
      <c r="AO171" s="30"/>
      <c r="AP171" s="30"/>
      <c r="AQ171" s="30"/>
      <c r="AR171" s="30"/>
      <c r="AS171" s="30"/>
      <c r="AT171" s="30"/>
      <c r="AU171" s="30"/>
      <c r="AV171" s="30"/>
      <c r="AW171" s="30"/>
      <c r="AX171" s="30"/>
      <c r="AY171" s="30"/>
      <c r="AZ171" s="30"/>
      <c r="BA171" s="30"/>
      <c r="BB171" s="30"/>
      <c r="BC171" s="30"/>
      <c r="BD171" s="30"/>
      <c r="BE171" s="30"/>
      <c r="BF171" s="30"/>
      <c r="BG171" s="30"/>
      <c r="BH171" s="30"/>
      <c r="BI171" s="30"/>
      <c r="BJ171" s="30"/>
      <c r="BK171" s="30"/>
      <c r="BL171" s="30"/>
      <c r="BM171" s="30"/>
      <c r="BN171" s="30"/>
      <c r="BO171" s="30"/>
      <c r="BP171" s="30"/>
      <c r="BQ171" s="30"/>
      <c r="BR171" s="30"/>
      <c r="BS171" s="30"/>
      <c r="BT171" s="30"/>
      <c r="BU171" s="30"/>
      <c r="BV171" s="30"/>
      <c r="BW171" s="30"/>
      <c r="BX171" s="30"/>
      <c r="BY171" s="30"/>
      <c r="BZ171" s="30"/>
      <c r="CA171" s="30"/>
      <c r="CB171" s="30"/>
      <c r="CC171" s="30"/>
      <c r="CD171" s="30"/>
      <c r="CE171" s="30"/>
      <c r="CF171" s="30"/>
      <c r="CG171" s="30"/>
      <c r="CH171" s="30"/>
      <c r="CI171" s="30"/>
      <c r="CJ171" s="30"/>
      <c r="CK171" s="30"/>
      <c r="CL171" s="30"/>
      <c r="CM171" s="30"/>
      <c r="CN171" s="30"/>
      <c r="CO171" s="30"/>
      <c r="CP171" s="30"/>
      <c r="CQ171" s="30"/>
      <c r="CR171" s="30"/>
      <c r="CS171" s="30"/>
      <c r="CT171" s="30"/>
      <c r="CU171" s="30"/>
      <c r="CV171" s="30"/>
      <c r="CW171" s="30"/>
      <c r="CX171" s="30"/>
      <c r="CY171" s="30"/>
      <c r="CZ171" s="30"/>
      <c r="DA171" s="30"/>
      <c r="DB171" s="30"/>
      <c r="DC171" s="30"/>
      <c r="DD171" s="30"/>
      <c r="DE171" s="30"/>
      <c r="DF171" s="30"/>
      <c r="DG171" s="30"/>
      <c r="DH171" s="30"/>
      <c r="DI171" s="30"/>
      <c r="DJ171" s="30"/>
      <c r="DK171" s="30"/>
      <c r="DL171" s="30"/>
      <c r="DM171" s="30"/>
      <c r="DN171" s="30"/>
      <c r="DO171" s="30"/>
      <c r="DP171" s="30"/>
      <c r="DQ171" s="30"/>
      <c r="DR171" s="30"/>
      <c r="DS171" s="30"/>
      <c r="DT171" s="30"/>
      <c r="DU171" s="30"/>
      <c r="DV171" s="30"/>
      <c r="DW171" s="30"/>
      <c r="DX171" s="30"/>
      <c r="DY171" s="30"/>
      <c r="DZ171" s="30"/>
      <c r="EA171" s="30"/>
      <c r="EB171" s="30"/>
      <c r="EC171" s="30"/>
      <c r="ED171" s="30"/>
      <c r="EE171" s="30"/>
      <c r="EF171" s="30"/>
      <c r="EG171" s="30"/>
      <c r="EH171" s="30"/>
      <c r="EI171" s="30"/>
      <c r="EJ171" s="30"/>
      <c r="EK171" s="30"/>
      <c r="EL171" s="30"/>
      <c r="EM171" s="30"/>
      <c r="EN171" s="30"/>
      <c r="EO171" s="30"/>
      <c r="EP171" s="30"/>
      <c r="EQ171" s="30"/>
      <c r="ER171" s="30"/>
      <c r="ES171" s="30"/>
      <c r="ET171" s="30"/>
      <c r="EU171" s="30"/>
      <c r="EV171" s="30"/>
      <c r="EW171" s="30"/>
      <c r="EX171" s="30"/>
      <c r="EY171" s="30"/>
      <c r="EZ171" s="30"/>
      <c r="FA171" s="30"/>
      <c r="FB171" s="30"/>
      <c r="FC171" s="30"/>
      <c r="FD171" s="30"/>
      <c r="FE171" s="30"/>
      <c r="FF171" s="30"/>
      <c r="FG171" s="30"/>
      <c r="FH171" s="30"/>
      <c r="FI171" s="30"/>
      <c r="FJ171" s="30"/>
      <c r="FK171" s="30"/>
      <c r="FL171" s="30"/>
      <c r="FM171" s="30"/>
      <c r="FN171" s="30"/>
      <c r="FO171" s="30"/>
      <c r="FP171" s="30"/>
      <c r="FQ171" s="30"/>
      <c r="FR171" s="30"/>
      <c r="FS171" s="30"/>
      <c r="FT171" s="30"/>
      <c r="FU171" s="30"/>
      <c r="FV171" s="30"/>
      <c r="FW171" s="30"/>
      <c r="FX171" s="30"/>
      <c r="FY171" s="30"/>
      <c r="FZ171" s="30"/>
      <c r="GA171" s="30"/>
      <c r="GB171" s="30"/>
      <c r="GC171" s="30"/>
      <c r="GD171" s="30"/>
      <c r="GE171" s="30"/>
      <c r="GF171" s="30"/>
      <c r="GG171" s="30"/>
      <c r="GH171" s="30"/>
      <c r="GI171" s="30"/>
      <c r="GJ171" s="30"/>
      <c r="GK171" s="30"/>
      <c r="GL171" s="30"/>
      <c r="GM171" s="30"/>
      <c r="GN171" s="30"/>
      <c r="GO171" s="30"/>
      <c r="GP171" s="30"/>
      <c r="GQ171" s="30"/>
      <c r="GR171" s="30"/>
      <c r="GS171" s="30"/>
      <c r="GT171" s="30"/>
      <c r="GU171" s="30"/>
      <c r="GV171" s="30"/>
      <c r="GW171" s="30"/>
      <c r="GX171" s="30"/>
      <c r="GY171" s="30"/>
      <c r="GZ171" s="30"/>
      <c r="HA171" s="30"/>
      <c r="HB171" s="30"/>
      <c r="HC171" s="30"/>
      <c r="HD171" s="30"/>
      <c r="HE171" s="30"/>
      <c r="HF171" s="30"/>
      <c r="HG171" s="30"/>
      <c r="HH171" s="30"/>
      <c r="HI171" s="30"/>
      <c r="HJ171" s="30"/>
      <c r="HK171" s="30"/>
      <c r="HL171" s="30"/>
      <c r="HM171" s="30"/>
      <c r="HN171" s="30"/>
      <c r="HO171" s="30"/>
      <c r="HP171" s="30"/>
      <c r="HQ171" s="30"/>
      <c r="HR171" s="31"/>
    </row>
    <row r="172" spans="1:226" x14ac:dyDescent="0.25">
      <c r="A172" s="32">
        <f t="shared" si="87"/>
        <v>168</v>
      </c>
      <c r="B172" s="517"/>
      <c r="C172" s="517"/>
      <c r="D172" s="517"/>
      <c r="E172" s="517"/>
      <c r="F172" s="517"/>
      <c r="G172" s="26"/>
      <c r="H172" s="26"/>
      <c r="I172" s="27" t="str">
        <f t="shared" si="88"/>
        <v/>
      </c>
      <c r="J172" s="33" t="str">
        <f t="shared" si="89"/>
        <v/>
      </c>
      <c r="K172" s="447" t="str">
        <f>進捗管理票PSPT_管理項目名_3</f>
        <v>①ＣＶ</v>
      </c>
      <c r="L172" s="29"/>
      <c r="M172" s="30"/>
      <c r="N172" s="30"/>
      <c r="O172" s="30"/>
      <c r="P172" s="30"/>
      <c r="Q172" s="30"/>
      <c r="R172" s="30"/>
      <c r="S172" s="30"/>
      <c r="T172" s="30"/>
      <c r="U172" s="30"/>
      <c r="V172" s="30"/>
      <c r="W172" s="30"/>
      <c r="X172" s="30"/>
      <c r="Y172" s="30"/>
      <c r="Z172" s="30"/>
      <c r="AA172" s="30"/>
      <c r="AB172" s="30"/>
      <c r="AC172" s="30"/>
      <c r="AD172" s="30"/>
      <c r="AE172" s="30"/>
      <c r="AF172" s="30"/>
      <c r="AG172" s="30"/>
      <c r="AH172" s="30"/>
      <c r="AI172" s="30"/>
      <c r="AJ172" s="30"/>
      <c r="AK172" s="30"/>
      <c r="AL172" s="30"/>
      <c r="AM172" s="30"/>
      <c r="AN172" s="30"/>
      <c r="AO172" s="30"/>
      <c r="AP172" s="30"/>
      <c r="AQ172" s="30"/>
      <c r="AR172" s="30"/>
      <c r="AS172" s="30"/>
      <c r="AT172" s="30"/>
      <c r="AU172" s="30"/>
      <c r="AV172" s="30"/>
      <c r="AW172" s="30"/>
      <c r="AX172" s="30"/>
      <c r="AY172" s="30"/>
      <c r="AZ172" s="30"/>
      <c r="BA172" s="30"/>
      <c r="BB172" s="30"/>
      <c r="BC172" s="30"/>
      <c r="BD172" s="30"/>
      <c r="BE172" s="30"/>
      <c r="BF172" s="30"/>
      <c r="BG172" s="30"/>
      <c r="BH172" s="30"/>
      <c r="BI172" s="30"/>
      <c r="BJ172" s="30"/>
      <c r="BK172" s="30"/>
      <c r="BL172" s="30"/>
      <c r="BM172" s="30"/>
      <c r="BN172" s="30"/>
      <c r="BO172" s="30"/>
      <c r="BP172" s="30"/>
      <c r="BQ172" s="30"/>
      <c r="BR172" s="30"/>
      <c r="BS172" s="30"/>
      <c r="BT172" s="30"/>
      <c r="BU172" s="30"/>
      <c r="BV172" s="30"/>
      <c r="BW172" s="30"/>
      <c r="BX172" s="30"/>
      <c r="BY172" s="30"/>
      <c r="BZ172" s="30"/>
      <c r="CA172" s="30"/>
      <c r="CB172" s="30"/>
      <c r="CC172" s="30"/>
      <c r="CD172" s="30"/>
      <c r="CE172" s="30"/>
      <c r="CF172" s="30"/>
      <c r="CG172" s="30"/>
      <c r="CH172" s="30"/>
      <c r="CI172" s="30"/>
      <c r="CJ172" s="30"/>
      <c r="CK172" s="30"/>
      <c r="CL172" s="30"/>
      <c r="CM172" s="30"/>
      <c r="CN172" s="30"/>
      <c r="CO172" s="30"/>
      <c r="CP172" s="30"/>
      <c r="CQ172" s="30"/>
      <c r="CR172" s="30"/>
      <c r="CS172" s="30"/>
      <c r="CT172" s="30"/>
      <c r="CU172" s="30"/>
      <c r="CV172" s="30"/>
      <c r="CW172" s="30"/>
      <c r="CX172" s="30"/>
      <c r="CY172" s="30"/>
      <c r="CZ172" s="30"/>
      <c r="DA172" s="30"/>
      <c r="DB172" s="30"/>
      <c r="DC172" s="30"/>
      <c r="DD172" s="30"/>
      <c r="DE172" s="30"/>
      <c r="DF172" s="30"/>
      <c r="DG172" s="30"/>
      <c r="DH172" s="30"/>
      <c r="DI172" s="30"/>
      <c r="DJ172" s="30"/>
      <c r="DK172" s="30"/>
      <c r="DL172" s="30"/>
      <c r="DM172" s="30"/>
      <c r="DN172" s="30"/>
      <c r="DO172" s="30"/>
      <c r="DP172" s="30"/>
      <c r="DQ172" s="30"/>
      <c r="DR172" s="30"/>
      <c r="DS172" s="30"/>
      <c r="DT172" s="30"/>
      <c r="DU172" s="30"/>
      <c r="DV172" s="30"/>
      <c r="DW172" s="30"/>
      <c r="DX172" s="30"/>
      <c r="DY172" s="30"/>
      <c r="DZ172" s="30"/>
      <c r="EA172" s="30"/>
      <c r="EB172" s="30"/>
      <c r="EC172" s="30"/>
      <c r="ED172" s="30"/>
      <c r="EE172" s="30"/>
      <c r="EF172" s="30"/>
      <c r="EG172" s="30"/>
      <c r="EH172" s="30"/>
      <c r="EI172" s="30"/>
      <c r="EJ172" s="30"/>
      <c r="EK172" s="30"/>
      <c r="EL172" s="30"/>
      <c r="EM172" s="30"/>
      <c r="EN172" s="30"/>
      <c r="EO172" s="30"/>
      <c r="EP172" s="30"/>
      <c r="EQ172" s="30"/>
      <c r="ER172" s="30"/>
      <c r="ES172" s="30"/>
      <c r="ET172" s="30"/>
      <c r="EU172" s="30"/>
      <c r="EV172" s="30"/>
      <c r="EW172" s="30"/>
      <c r="EX172" s="30"/>
      <c r="EY172" s="30"/>
      <c r="EZ172" s="30"/>
      <c r="FA172" s="30"/>
      <c r="FB172" s="30"/>
      <c r="FC172" s="30"/>
      <c r="FD172" s="30"/>
      <c r="FE172" s="30"/>
      <c r="FF172" s="30"/>
      <c r="FG172" s="30"/>
      <c r="FH172" s="30"/>
      <c r="FI172" s="30"/>
      <c r="FJ172" s="30"/>
      <c r="FK172" s="30"/>
      <c r="FL172" s="30"/>
      <c r="FM172" s="30"/>
      <c r="FN172" s="30"/>
      <c r="FO172" s="30"/>
      <c r="FP172" s="30"/>
      <c r="FQ172" s="30"/>
      <c r="FR172" s="30"/>
      <c r="FS172" s="30"/>
      <c r="FT172" s="30"/>
      <c r="FU172" s="30"/>
      <c r="FV172" s="30"/>
      <c r="FW172" s="30"/>
      <c r="FX172" s="30"/>
      <c r="FY172" s="30"/>
      <c r="FZ172" s="30"/>
      <c r="GA172" s="30"/>
      <c r="GB172" s="30"/>
      <c r="GC172" s="30"/>
      <c r="GD172" s="30"/>
      <c r="GE172" s="30"/>
      <c r="GF172" s="30"/>
      <c r="GG172" s="30"/>
      <c r="GH172" s="30"/>
      <c r="GI172" s="30"/>
      <c r="GJ172" s="30"/>
      <c r="GK172" s="30"/>
      <c r="GL172" s="30"/>
      <c r="GM172" s="30"/>
      <c r="GN172" s="30"/>
      <c r="GO172" s="30"/>
      <c r="GP172" s="30"/>
      <c r="GQ172" s="30"/>
      <c r="GR172" s="30"/>
      <c r="GS172" s="30"/>
      <c r="GT172" s="30"/>
      <c r="GU172" s="30"/>
      <c r="GV172" s="30"/>
      <c r="GW172" s="30"/>
      <c r="GX172" s="30"/>
      <c r="GY172" s="30"/>
      <c r="GZ172" s="30"/>
      <c r="HA172" s="30"/>
      <c r="HB172" s="30"/>
      <c r="HC172" s="30"/>
      <c r="HD172" s="30"/>
      <c r="HE172" s="30"/>
      <c r="HF172" s="30"/>
      <c r="HG172" s="30"/>
      <c r="HH172" s="30"/>
      <c r="HI172" s="30"/>
      <c r="HJ172" s="30"/>
      <c r="HK172" s="30"/>
      <c r="HL172" s="30"/>
      <c r="HM172" s="30"/>
      <c r="HN172" s="30"/>
      <c r="HO172" s="30"/>
      <c r="HP172" s="30"/>
      <c r="HQ172" s="30"/>
      <c r="HR172" s="31"/>
    </row>
    <row r="173" spans="1:226" x14ac:dyDescent="0.25">
      <c r="A173" s="34">
        <f t="shared" si="87"/>
        <v>169</v>
      </c>
      <c r="B173" s="517"/>
      <c r="C173" s="517"/>
      <c r="D173" s="517"/>
      <c r="E173" s="517"/>
      <c r="F173" s="517"/>
      <c r="G173" s="35"/>
      <c r="H173" s="35"/>
      <c r="I173" s="36" t="str">
        <f t="shared" si="88"/>
        <v/>
      </c>
      <c r="J173" s="28" t="str">
        <f t="shared" si="89"/>
        <v/>
      </c>
      <c r="K173" s="448" t="str">
        <f>進捗管理票PSPT_管理項目名_4</f>
        <v>②ＣＶＴ</v>
      </c>
      <c r="L173" s="37"/>
      <c r="M173" s="38"/>
      <c r="N173" s="38"/>
      <c r="O173" s="38"/>
      <c r="P173" s="38"/>
      <c r="Q173" s="38"/>
      <c r="R173" s="38"/>
      <c r="S173" s="38"/>
      <c r="T173" s="38"/>
      <c r="U173" s="38"/>
      <c r="V173" s="38"/>
      <c r="W173" s="38"/>
      <c r="X173" s="38"/>
      <c r="Y173" s="38"/>
      <c r="Z173" s="38"/>
      <c r="AA173" s="38"/>
      <c r="AB173" s="38"/>
      <c r="AC173" s="38"/>
      <c r="AD173" s="38"/>
      <c r="AE173" s="38"/>
      <c r="AF173" s="38"/>
      <c r="AG173" s="38"/>
      <c r="AH173" s="38"/>
      <c r="AI173" s="38"/>
      <c r="AJ173" s="38"/>
      <c r="AK173" s="38"/>
      <c r="AL173" s="38"/>
      <c r="AM173" s="38"/>
      <c r="AN173" s="38"/>
      <c r="AO173" s="38"/>
      <c r="AP173" s="38"/>
      <c r="AQ173" s="38"/>
      <c r="AR173" s="38"/>
      <c r="AS173" s="38"/>
      <c r="AT173" s="38"/>
      <c r="AU173" s="38"/>
      <c r="AV173" s="38"/>
      <c r="AW173" s="38"/>
      <c r="AX173" s="38"/>
      <c r="AY173" s="38"/>
      <c r="AZ173" s="38"/>
      <c r="BA173" s="38"/>
      <c r="BB173" s="38"/>
      <c r="BC173" s="38"/>
      <c r="BD173" s="38"/>
      <c r="BE173" s="38"/>
      <c r="BF173" s="38"/>
      <c r="BG173" s="38"/>
      <c r="BH173" s="38"/>
      <c r="BI173" s="38"/>
      <c r="BJ173" s="38"/>
      <c r="BK173" s="38"/>
      <c r="BL173" s="38"/>
      <c r="BM173" s="38"/>
      <c r="BN173" s="38"/>
      <c r="BO173" s="38"/>
      <c r="BP173" s="38"/>
      <c r="BQ173" s="38"/>
      <c r="BR173" s="38"/>
      <c r="BS173" s="38"/>
      <c r="BT173" s="38"/>
      <c r="BU173" s="38"/>
      <c r="BV173" s="38"/>
      <c r="BW173" s="38"/>
      <c r="BX173" s="38"/>
      <c r="BY173" s="38"/>
      <c r="BZ173" s="38"/>
      <c r="CA173" s="38"/>
      <c r="CB173" s="38"/>
      <c r="CC173" s="38"/>
      <c r="CD173" s="38"/>
      <c r="CE173" s="38"/>
      <c r="CF173" s="38"/>
      <c r="CG173" s="38"/>
      <c r="CH173" s="38"/>
      <c r="CI173" s="38"/>
      <c r="CJ173" s="38"/>
      <c r="CK173" s="38"/>
      <c r="CL173" s="38"/>
      <c r="CM173" s="38"/>
      <c r="CN173" s="38"/>
      <c r="CO173" s="38"/>
      <c r="CP173" s="38"/>
      <c r="CQ173" s="38"/>
      <c r="CR173" s="38"/>
      <c r="CS173" s="38"/>
      <c r="CT173" s="38"/>
      <c r="CU173" s="38"/>
      <c r="CV173" s="38"/>
      <c r="CW173" s="38"/>
      <c r="CX173" s="38"/>
      <c r="CY173" s="38"/>
      <c r="CZ173" s="38"/>
      <c r="DA173" s="38"/>
      <c r="DB173" s="38"/>
      <c r="DC173" s="38"/>
      <c r="DD173" s="38"/>
      <c r="DE173" s="38"/>
      <c r="DF173" s="38"/>
      <c r="DG173" s="38"/>
      <c r="DH173" s="38"/>
      <c r="DI173" s="38"/>
      <c r="DJ173" s="38"/>
      <c r="DK173" s="38"/>
      <c r="DL173" s="38"/>
      <c r="DM173" s="38"/>
      <c r="DN173" s="38"/>
      <c r="DO173" s="38"/>
      <c r="DP173" s="38"/>
      <c r="DQ173" s="38"/>
      <c r="DR173" s="38"/>
      <c r="DS173" s="38"/>
      <c r="DT173" s="38"/>
      <c r="DU173" s="38"/>
      <c r="DV173" s="38"/>
      <c r="DW173" s="38"/>
      <c r="DX173" s="38"/>
      <c r="DY173" s="38"/>
      <c r="DZ173" s="38"/>
      <c r="EA173" s="38"/>
      <c r="EB173" s="38"/>
      <c r="EC173" s="38"/>
      <c r="ED173" s="38"/>
      <c r="EE173" s="38"/>
      <c r="EF173" s="38"/>
      <c r="EG173" s="38"/>
      <c r="EH173" s="38"/>
      <c r="EI173" s="38"/>
      <c r="EJ173" s="38"/>
      <c r="EK173" s="38"/>
      <c r="EL173" s="38"/>
      <c r="EM173" s="38"/>
      <c r="EN173" s="38"/>
      <c r="EO173" s="38"/>
      <c r="EP173" s="38"/>
      <c r="EQ173" s="38"/>
      <c r="ER173" s="38"/>
      <c r="ES173" s="38"/>
      <c r="ET173" s="38"/>
      <c r="EU173" s="38"/>
      <c r="EV173" s="38"/>
      <c r="EW173" s="38"/>
      <c r="EX173" s="38"/>
      <c r="EY173" s="38"/>
      <c r="EZ173" s="38"/>
      <c r="FA173" s="38"/>
      <c r="FB173" s="38"/>
      <c r="FC173" s="38"/>
      <c r="FD173" s="38"/>
      <c r="FE173" s="38"/>
      <c r="FF173" s="38"/>
      <c r="FG173" s="38"/>
      <c r="FH173" s="38"/>
      <c r="FI173" s="38"/>
      <c r="FJ173" s="38"/>
      <c r="FK173" s="38"/>
      <c r="FL173" s="38"/>
      <c r="FM173" s="38"/>
      <c r="FN173" s="38"/>
      <c r="FO173" s="38"/>
      <c r="FP173" s="38"/>
      <c r="FQ173" s="38"/>
      <c r="FR173" s="38"/>
      <c r="FS173" s="38"/>
      <c r="FT173" s="38"/>
      <c r="FU173" s="38"/>
      <c r="FV173" s="38"/>
      <c r="FW173" s="38"/>
      <c r="FX173" s="38"/>
      <c r="FY173" s="38"/>
      <c r="FZ173" s="38"/>
      <c r="GA173" s="38"/>
      <c r="GB173" s="38"/>
      <c r="GC173" s="38"/>
      <c r="GD173" s="38"/>
      <c r="GE173" s="38"/>
      <c r="GF173" s="38"/>
      <c r="GG173" s="38"/>
      <c r="GH173" s="38"/>
      <c r="GI173" s="38"/>
      <c r="GJ173" s="38"/>
      <c r="GK173" s="38"/>
      <c r="GL173" s="38"/>
      <c r="GM173" s="38"/>
      <c r="GN173" s="38"/>
      <c r="GO173" s="38"/>
      <c r="GP173" s="38"/>
      <c r="GQ173" s="38"/>
      <c r="GR173" s="38"/>
      <c r="GS173" s="38"/>
      <c r="GT173" s="38"/>
      <c r="GU173" s="38"/>
      <c r="GV173" s="38"/>
      <c r="GW173" s="38"/>
      <c r="GX173" s="38"/>
      <c r="GY173" s="38"/>
      <c r="GZ173" s="38"/>
      <c r="HA173" s="38"/>
      <c r="HB173" s="38"/>
      <c r="HC173" s="38"/>
      <c r="HD173" s="38"/>
      <c r="HE173" s="38"/>
      <c r="HF173" s="38"/>
      <c r="HG173" s="38"/>
      <c r="HH173" s="38"/>
      <c r="HI173" s="38"/>
      <c r="HJ173" s="38"/>
      <c r="HK173" s="38"/>
      <c r="HL173" s="38"/>
      <c r="HM173" s="38"/>
      <c r="HN173" s="38"/>
      <c r="HO173" s="38"/>
      <c r="HP173" s="38"/>
      <c r="HQ173" s="38"/>
      <c r="HR173" s="39"/>
    </row>
    <row r="174" spans="1:226" s="315" customFormat="1" x14ac:dyDescent="0.25">
      <c r="A174" s="34">
        <f t="shared" si="87"/>
        <v>170</v>
      </c>
      <c r="B174" s="517"/>
      <c r="C174" s="517"/>
      <c r="D174" s="517"/>
      <c r="E174" s="517"/>
      <c r="F174" s="517"/>
      <c r="G174" s="35"/>
      <c r="H174" s="391"/>
      <c r="I174" s="36" t="str">
        <f t="shared" si="88"/>
        <v/>
      </c>
      <c r="J174" s="28" t="str">
        <f t="shared" si="89"/>
        <v/>
      </c>
      <c r="K174" s="448" t="str">
        <f>進捗管理票PSPT_管理項目名_5</f>
        <v>③受入</v>
      </c>
      <c r="L174" s="37"/>
      <c r="M174" s="38"/>
      <c r="N174" s="38"/>
      <c r="O174" s="38"/>
      <c r="P174" s="38"/>
      <c r="Q174" s="38"/>
      <c r="R174" s="38"/>
      <c r="S174" s="38"/>
      <c r="T174" s="38"/>
      <c r="U174" s="38"/>
      <c r="V174" s="38"/>
      <c r="W174" s="38"/>
      <c r="X174" s="30"/>
      <c r="Y174" s="38"/>
      <c r="Z174" s="38"/>
      <c r="AA174" s="38"/>
      <c r="AB174" s="38"/>
      <c r="AC174" s="38"/>
      <c r="AD174" s="38"/>
      <c r="AE174" s="38"/>
      <c r="AF174" s="38"/>
      <c r="AG174" s="38"/>
      <c r="AH174" s="38"/>
      <c r="AI174" s="38"/>
      <c r="AJ174" s="38"/>
      <c r="AK174" s="38"/>
      <c r="AL174" s="38"/>
      <c r="AM174" s="38"/>
      <c r="AN174" s="38"/>
      <c r="AO174" s="38"/>
      <c r="AP174" s="38"/>
      <c r="AQ174" s="38"/>
      <c r="AR174" s="38"/>
      <c r="AS174" s="38"/>
      <c r="AT174" s="38"/>
      <c r="AU174" s="38"/>
      <c r="AV174" s="38"/>
      <c r="AW174" s="38"/>
      <c r="AX174" s="38"/>
      <c r="AY174" s="38"/>
      <c r="AZ174" s="38"/>
      <c r="BA174" s="38"/>
      <c r="BB174" s="38"/>
      <c r="BC174" s="38"/>
      <c r="BD174" s="38"/>
      <c r="BE174" s="38"/>
      <c r="BF174" s="38"/>
      <c r="BG174" s="38"/>
      <c r="BH174" s="38"/>
      <c r="BI174" s="38"/>
      <c r="BJ174" s="38"/>
      <c r="BK174" s="38"/>
      <c r="BL174" s="38"/>
      <c r="BM174" s="38"/>
      <c r="BN174" s="38"/>
      <c r="BO174" s="38"/>
      <c r="BP174" s="38"/>
      <c r="BQ174" s="38"/>
      <c r="BR174" s="38"/>
      <c r="BS174" s="38"/>
      <c r="BT174" s="38"/>
      <c r="BU174" s="38"/>
      <c r="BV174" s="38"/>
      <c r="BW174" s="38"/>
      <c r="BX174" s="38"/>
      <c r="BY174" s="38"/>
      <c r="BZ174" s="38"/>
      <c r="CA174" s="38"/>
      <c r="CB174" s="38"/>
      <c r="CC174" s="38"/>
      <c r="CD174" s="38"/>
      <c r="CE174" s="38"/>
      <c r="CF174" s="38"/>
      <c r="CG174" s="38"/>
      <c r="CH174" s="38"/>
      <c r="CI174" s="38"/>
      <c r="CJ174" s="38"/>
      <c r="CK174" s="38"/>
      <c r="CL174" s="38"/>
      <c r="CM174" s="38"/>
      <c r="CN174" s="38"/>
      <c r="CO174" s="38"/>
      <c r="CP174" s="38"/>
      <c r="CQ174" s="38"/>
      <c r="CR174" s="38"/>
      <c r="CS174" s="38"/>
      <c r="CT174" s="38"/>
      <c r="CU174" s="38"/>
      <c r="CV174" s="38"/>
      <c r="CW174" s="38"/>
      <c r="CX174" s="38"/>
      <c r="CY174" s="38"/>
      <c r="CZ174" s="38"/>
      <c r="DA174" s="38"/>
      <c r="DB174" s="38"/>
      <c r="DC174" s="38"/>
      <c r="DD174" s="38"/>
      <c r="DE174" s="38"/>
      <c r="DF174" s="38"/>
      <c r="DG174" s="38"/>
      <c r="DH174" s="38"/>
      <c r="DI174" s="38"/>
      <c r="DJ174" s="38"/>
      <c r="DK174" s="38"/>
      <c r="DL174" s="38"/>
      <c r="DM174" s="38"/>
      <c r="DN174" s="38"/>
      <c r="DO174" s="38"/>
      <c r="DP174" s="38"/>
      <c r="DQ174" s="38"/>
      <c r="DR174" s="38"/>
      <c r="DS174" s="38"/>
      <c r="DT174" s="38"/>
      <c r="DU174" s="38"/>
      <c r="DV174" s="38"/>
      <c r="DW174" s="38"/>
      <c r="DX174" s="38"/>
      <c r="DY174" s="38"/>
      <c r="DZ174" s="38"/>
      <c r="EA174" s="38"/>
      <c r="EB174" s="38"/>
      <c r="EC174" s="38"/>
      <c r="ED174" s="38"/>
      <c r="EE174" s="38"/>
      <c r="EF174" s="38"/>
      <c r="EG174" s="38"/>
      <c r="EH174" s="38"/>
      <c r="EI174" s="38"/>
      <c r="EJ174" s="38"/>
      <c r="EK174" s="38"/>
      <c r="EL174" s="38"/>
      <c r="EM174" s="38"/>
      <c r="EN174" s="38"/>
      <c r="EO174" s="38"/>
      <c r="EP174" s="38"/>
      <c r="EQ174" s="38"/>
      <c r="ER174" s="38"/>
      <c r="ES174" s="38"/>
      <c r="ET174" s="38"/>
      <c r="EU174" s="38"/>
      <c r="EV174" s="38"/>
      <c r="EW174" s="38"/>
      <c r="EX174" s="38"/>
      <c r="EY174" s="38"/>
      <c r="EZ174" s="38"/>
      <c r="FA174" s="38"/>
      <c r="FB174" s="38"/>
      <c r="FC174" s="38"/>
      <c r="FD174" s="38"/>
      <c r="FE174" s="38"/>
      <c r="FF174" s="38"/>
      <c r="FG174" s="38"/>
      <c r="FH174" s="38"/>
      <c r="FI174" s="38"/>
      <c r="FJ174" s="38"/>
      <c r="FK174" s="38"/>
      <c r="FL174" s="38"/>
      <c r="FM174" s="38"/>
      <c r="FN174" s="38"/>
      <c r="FO174" s="38"/>
      <c r="FP174" s="38"/>
      <c r="FQ174" s="38"/>
      <c r="FR174" s="38"/>
      <c r="FS174" s="38"/>
      <c r="FT174" s="38"/>
      <c r="FU174" s="38"/>
      <c r="FV174" s="38"/>
      <c r="FW174" s="38"/>
      <c r="FX174" s="38"/>
      <c r="FY174" s="38"/>
      <c r="FZ174" s="38"/>
      <c r="GA174" s="38"/>
      <c r="GB174" s="38"/>
      <c r="GC174" s="38"/>
      <c r="GD174" s="38"/>
      <c r="GE174" s="38"/>
      <c r="GF174" s="38"/>
      <c r="GG174" s="38"/>
      <c r="GH174" s="38"/>
      <c r="GI174" s="38"/>
      <c r="GJ174" s="38"/>
      <c r="GK174" s="38"/>
      <c r="GL174" s="38"/>
      <c r="GM174" s="38"/>
      <c r="GN174" s="38"/>
      <c r="GO174" s="38"/>
      <c r="GP174" s="38"/>
      <c r="GQ174" s="38"/>
      <c r="GR174" s="38"/>
      <c r="GS174" s="38"/>
      <c r="GT174" s="38"/>
      <c r="GU174" s="38"/>
      <c r="GV174" s="38"/>
      <c r="GW174" s="38"/>
      <c r="GX174" s="38"/>
      <c r="GY174" s="38"/>
      <c r="GZ174" s="38"/>
      <c r="HA174" s="38"/>
      <c r="HB174" s="38"/>
      <c r="HC174" s="38"/>
      <c r="HD174" s="38"/>
      <c r="HE174" s="38"/>
      <c r="HF174" s="38"/>
      <c r="HG174" s="38"/>
      <c r="HH174" s="38"/>
      <c r="HI174" s="38"/>
      <c r="HJ174" s="38"/>
      <c r="HK174" s="38"/>
      <c r="HL174" s="38"/>
      <c r="HM174" s="38"/>
      <c r="HN174" s="38"/>
      <c r="HO174" s="38"/>
      <c r="HP174" s="38"/>
      <c r="HQ174" s="38"/>
      <c r="HR174" s="39"/>
    </row>
    <row r="175" spans="1:226" x14ac:dyDescent="0.25">
      <c r="A175" s="25">
        <f t="shared" si="87"/>
        <v>171</v>
      </c>
      <c r="B175" s="516"/>
      <c r="C175" s="516"/>
      <c r="D175" s="516"/>
      <c r="E175" s="516"/>
      <c r="F175" s="516"/>
      <c r="G175" s="40"/>
      <c r="H175" s="40"/>
      <c r="I175" s="41" t="str">
        <f t="shared" si="88"/>
        <v/>
      </c>
      <c r="J175" s="42" t="str">
        <f t="shared" si="89"/>
        <v/>
      </c>
      <c r="K175" s="445">
        <f>進捗管理票PSPT_管理項目名_1</f>
        <v>0</v>
      </c>
      <c r="L175" s="43"/>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c r="BD175" s="44"/>
      <c r="BE175" s="44"/>
      <c r="BF175" s="44"/>
      <c r="BG175" s="44"/>
      <c r="BH175" s="44"/>
      <c r="BI175" s="44"/>
      <c r="BJ175" s="44"/>
      <c r="BK175" s="44"/>
      <c r="BL175" s="44"/>
      <c r="BM175" s="44"/>
      <c r="BN175" s="44"/>
      <c r="BO175" s="44"/>
      <c r="BP175" s="44"/>
      <c r="BQ175" s="44"/>
      <c r="BR175" s="44"/>
      <c r="BS175" s="44"/>
      <c r="BT175" s="44"/>
      <c r="BU175" s="44"/>
      <c r="BV175" s="44"/>
      <c r="BW175" s="44"/>
      <c r="BX175" s="44"/>
      <c r="BY175" s="44"/>
      <c r="BZ175" s="44"/>
      <c r="CA175" s="44"/>
      <c r="CB175" s="44"/>
      <c r="CC175" s="44"/>
      <c r="CD175" s="44"/>
      <c r="CE175" s="44"/>
      <c r="CF175" s="44"/>
      <c r="CG175" s="44"/>
      <c r="CH175" s="44"/>
      <c r="CI175" s="44"/>
      <c r="CJ175" s="44"/>
      <c r="CK175" s="44"/>
      <c r="CL175" s="44"/>
      <c r="CM175" s="44"/>
      <c r="CN175" s="44"/>
      <c r="CO175" s="44"/>
      <c r="CP175" s="44"/>
      <c r="CQ175" s="44"/>
      <c r="CR175" s="44"/>
      <c r="CS175" s="44"/>
      <c r="CT175" s="44"/>
      <c r="CU175" s="44"/>
      <c r="CV175" s="44"/>
      <c r="CW175" s="44"/>
      <c r="CX175" s="44"/>
      <c r="CY175" s="44"/>
      <c r="CZ175" s="44"/>
      <c r="DA175" s="44"/>
      <c r="DB175" s="44"/>
      <c r="DC175" s="44"/>
      <c r="DD175" s="44"/>
      <c r="DE175" s="44"/>
      <c r="DF175" s="44"/>
      <c r="DG175" s="44"/>
      <c r="DH175" s="44"/>
      <c r="DI175" s="44"/>
      <c r="DJ175" s="44"/>
      <c r="DK175" s="44"/>
      <c r="DL175" s="44"/>
      <c r="DM175" s="44"/>
      <c r="DN175" s="44"/>
      <c r="DO175" s="44"/>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c r="EX175" s="44"/>
      <c r="EY175" s="44"/>
      <c r="EZ175" s="44"/>
      <c r="FA175" s="44"/>
      <c r="FB175" s="44"/>
      <c r="FC175" s="44"/>
      <c r="FD175" s="44"/>
      <c r="FE175" s="44"/>
      <c r="FF175" s="44"/>
      <c r="FG175" s="44"/>
      <c r="FH175" s="44"/>
      <c r="FI175" s="44"/>
      <c r="FJ175" s="44"/>
      <c r="FK175" s="44"/>
      <c r="FL175" s="44"/>
      <c r="FM175" s="44"/>
      <c r="FN175" s="44"/>
      <c r="FO175" s="44"/>
      <c r="FP175" s="44"/>
      <c r="FQ175" s="44"/>
      <c r="FR175" s="44"/>
      <c r="FS175" s="44"/>
      <c r="FT175" s="44"/>
      <c r="FU175" s="44"/>
      <c r="FV175" s="44"/>
      <c r="FW175" s="44"/>
      <c r="FX175" s="44"/>
      <c r="FY175" s="44"/>
      <c r="FZ175" s="44"/>
      <c r="GA175" s="44"/>
      <c r="GB175" s="44"/>
      <c r="GC175" s="44"/>
      <c r="GD175" s="44"/>
      <c r="GE175" s="44"/>
      <c r="GF175" s="44"/>
      <c r="GG175" s="44"/>
      <c r="GH175" s="44"/>
      <c r="GI175" s="44"/>
      <c r="GJ175" s="44"/>
      <c r="GK175" s="44"/>
      <c r="GL175" s="44"/>
      <c r="GM175" s="44"/>
      <c r="GN175" s="44"/>
      <c r="GO175" s="44"/>
      <c r="GP175" s="44"/>
      <c r="GQ175" s="44"/>
      <c r="GR175" s="44"/>
      <c r="GS175" s="44"/>
      <c r="GT175" s="44"/>
      <c r="GU175" s="44"/>
      <c r="GV175" s="44"/>
      <c r="GW175" s="44"/>
      <c r="GX175" s="44"/>
      <c r="GY175" s="44"/>
      <c r="GZ175" s="44"/>
      <c r="HA175" s="44"/>
      <c r="HB175" s="44"/>
      <c r="HC175" s="44"/>
      <c r="HD175" s="44"/>
      <c r="HE175" s="44"/>
      <c r="HF175" s="44"/>
      <c r="HG175" s="44"/>
      <c r="HH175" s="44"/>
      <c r="HI175" s="44"/>
      <c r="HJ175" s="44"/>
      <c r="HK175" s="44"/>
      <c r="HL175" s="44"/>
      <c r="HM175" s="44"/>
      <c r="HN175" s="44"/>
      <c r="HO175" s="44"/>
      <c r="HP175" s="44"/>
      <c r="HQ175" s="44"/>
      <c r="HR175" s="46"/>
    </row>
    <row r="176" spans="1:226" x14ac:dyDescent="0.25">
      <c r="A176" s="32">
        <f t="shared" si="87"/>
        <v>172</v>
      </c>
      <c r="B176" s="517"/>
      <c r="C176" s="517"/>
      <c r="D176" s="517"/>
      <c r="E176" s="517"/>
      <c r="F176" s="517"/>
      <c r="G176" s="26"/>
      <c r="H176" s="26"/>
      <c r="I176" s="27" t="str">
        <f t="shared" si="88"/>
        <v/>
      </c>
      <c r="J176" s="33" t="str">
        <f t="shared" si="89"/>
        <v/>
      </c>
      <c r="K176" s="446">
        <f>進捗管理票PSPT_管理項目名_2</f>
        <v>0</v>
      </c>
      <c r="L176" s="29"/>
      <c r="M176" s="30"/>
      <c r="N176" s="30"/>
      <c r="O176" s="30"/>
      <c r="P176" s="30"/>
      <c r="Q176" s="30"/>
      <c r="R176" s="30"/>
      <c r="S176" s="30"/>
      <c r="T176" s="30"/>
      <c r="U176" s="30"/>
      <c r="V176" s="30"/>
      <c r="W176" s="30"/>
      <c r="X176" s="30"/>
      <c r="Y176" s="30"/>
      <c r="Z176" s="30"/>
      <c r="AA176" s="30"/>
      <c r="AB176" s="30"/>
      <c r="AC176" s="30"/>
      <c r="AD176" s="30"/>
      <c r="AE176" s="30"/>
      <c r="AF176" s="30"/>
      <c r="AG176" s="30"/>
      <c r="AH176" s="30"/>
      <c r="AI176" s="30"/>
      <c r="AJ176" s="30"/>
      <c r="AK176" s="30"/>
      <c r="AL176" s="30"/>
      <c r="AM176" s="30"/>
      <c r="AN176" s="30"/>
      <c r="AO176" s="30"/>
      <c r="AP176" s="30"/>
      <c r="AQ176" s="30"/>
      <c r="AR176" s="30"/>
      <c r="AS176" s="30"/>
      <c r="AT176" s="30"/>
      <c r="AU176" s="30"/>
      <c r="AV176" s="30"/>
      <c r="AW176" s="30"/>
      <c r="AX176" s="30"/>
      <c r="AY176" s="30"/>
      <c r="AZ176" s="30"/>
      <c r="BA176" s="30"/>
      <c r="BB176" s="30"/>
      <c r="BC176" s="30"/>
      <c r="BD176" s="30"/>
      <c r="BE176" s="30"/>
      <c r="BF176" s="30"/>
      <c r="BG176" s="30"/>
      <c r="BH176" s="30"/>
      <c r="BI176" s="30"/>
      <c r="BJ176" s="30"/>
      <c r="BK176" s="30"/>
      <c r="BL176" s="30"/>
      <c r="BM176" s="30"/>
      <c r="BN176" s="30"/>
      <c r="BO176" s="30"/>
      <c r="BP176" s="30"/>
      <c r="BQ176" s="30"/>
      <c r="BR176" s="30"/>
      <c r="BS176" s="30"/>
      <c r="BT176" s="30"/>
      <c r="BU176" s="30"/>
      <c r="BV176" s="30"/>
      <c r="BW176" s="30"/>
      <c r="BX176" s="30"/>
      <c r="BY176" s="30"/>
      <c r="BZ176" s="30"/>
      <c r="CA176" s="30"/>
      <c r="CB176" s="30"/>
      <c r="CC176" s="30"/>
      <c r="CD176" s="30"/>
      <c r="CE176" s="30"/>
      <c r="CF176" s="30"/>
      <c r="CG176" s="30"/>
      <c r="CH176" s="30"/>
      <c r="CI176" s="30"/>
      <c r="CJ176" s="30"/>
      <c r="CK176" s="30"/>
      <c r="CL176" s="30"/>
      <c r="CM176" s="30"/>
      <c r="CN176" s="30"/>
      <c r="CO176" s="30"/>
      <c r="CP176" s="30"/>
      <c r="CQ176" s="30"/>
      <c r="CR176" s="30"/>
      <c r="CS176" s="30"/>
      <c r="CT176" s="30"/>
      <c r="CU176" s="30"/>
      <c r="CV176" s="30"/>
      <c r="CW176" s="30"/>
      <c r="CX176" s="30"/>
      <c r="CY176" s="30"/>
      <c r="CZ176" s="30"/>
      <c r="DA176" s="30"/>
      <c r="DB176" s="30"/>
      <c r="DC176" s="30"/>
      <c r="DD176" s="30"/>
      <c r="DE176" s="30"/>
      <c r="DF176" s="30"/>
      <c r="DG176" s="30"/>
      <c r="DH176" s="30"/>
      <c r="DI176" s="30"/>
      <c r="DJ176" s="30"/>
      <c r="DK176" s="30"/>
      <c r="DL176" s="30"/>
      <c r="DM176" s="30"/>
      <c r="DN176" s="30"/>
      <c r="DO176" s="30"/>
      <c r="DP176" s="30"/>
      <c r="DQ176" s="30"/>
      <c r="DR176" s="30"/>
      <c r="DS176" s="30"/>
      <c r="DT176" s="30"/>
      <c r="DU176" s="30"/>
      <c r="DV176" s="30"/>
      <c r="DW176" s="30"/>
      <c r="DX176" s="30"/>
      <c r="DY176" s="30"/>
      <c r="DZ176" s="30"/>
      <c r="EA176" s="30"/>
      <c r="EB176" s="30"/>
      <c r="EC176" s="30"/>
      <c r="ED176" s="30"/>
      <c r="EE176" s="30"/>
      <c r="EF176" s="30"/>
      <c r="EG176" s="30"/>
      <c r="EH176" s="30"/>
      <c r="EI176" s="30"/>
      <c r="EJ176" s="30"/>
      <c r="EK176" s="30"/>
      <c r="EL176" s="30"/>
      <c r="EM176" s="30"/>
      <c r="EN176" s="30"/>
      <c r="EO176" s="30"/>
      <c r="EP176" s="30"/>
      <c r="EQ176" s="30"/>
      <c r="ER176" s="30"/>
      <c r="ES176" s="30"/>
      <c r="ET176" s="30"/>
      <c r="EU176" s="30"/>
      <c r="EV176" s="30"/>
      <c r="EW176" s="30"/>
      <c r="EX176" s="30"/>
      <c r="EY176" s="30"/>
      <c r="EZ176" s="30"/>
      <c r="FA176" s="30"/>
      <c r="FB176" s="30"/>
      <c r="FC176" s="30"/>
      <c r="FD176" s="30"/>
      <c r="FE176" s="30"/>
      <c r="FF176" s="30"/>
      <c r="FG176" s="30"/>
      <c r="FH176" s="30"/>
      <c r="FI176" s="30"/>
      <c r="FJ176" s="30"/>
      <c r="FK176" s="30"/>
      <c r="FL176" s="30"/>
      <c r="FM176" s="30"/>
      <c r="FN176" s="30"/>
      <c r="FO176" s="30"/>
      <c r="FP176" s="30"/>
      <c r="FQ176" s="30"/>
      <c r="FR176" s="30"/>
      <c r="FS176" s="30"/>
      <c r="FT176" s="30"/>
      <c r="FU176" s="30"/>
      <c r="FV176" s="30"/>
      <c r="FW176" s="30"/>
      <c r="FX176" s="30"/>
      <c r="FY176" s="30"/>
      <c r="FZ176" s="30"/>
      <c r="GA176" s="30"/>
      <c r="GB176" s="30"/>
      <c r="GC176" s="30"/>
      <c r="GD176" s="30"/>
      <c r="GE176" s="30"/>
      <c r="GF176" s="30"/>
      <c r="GG176" s="30"/>
      <c r="GH176" s="30"/>
      <c r="GI176" s="30"/>
      <c r="GJ176" s="30"/>
      <c r="GK176" s="30"/>
      <c r="GL176" s="30"/>
      <c r="GM176" s="30"/>
      <c r="GN176" s="30"/>
      <c r="GO176" s="30"/>
      <c r="GP176" s="30"/>
      <c r="GQ176" s="30"/>
      <c r="GR176" s="30"/>
      <c r="GS176" s="30"/>
      <c r="GT176" s="30"/>
      <c r="GU176" s="30"/>
      <c r="GV176" s="30"/>
      <c r="GW176" s="30"/>
      <c r="GX176" s="30"/>
      <c r="GY176" s="30"/>
      <c r="GZ176" s="30"/>
      <c r="HA176" s="30"/>
      <c r="HB176" s="30"/>
      <c r="HC176" s="30"/>
      <c r="HD176" s="30"/>
      <c r="HE176" s="30"/>
      <c r="HF176" s="30"/>
      <c r="HG176" s="30"/>
      <c r="HH176" s="30"/>
      <c r="HI176" s="30"/>
      <c r="HJ176" s="30"/>
      <c r="HK176" s="30"/>
      <c r="HL176" s="30"/>
      <c r="HM176" s="30"/>
      <c r="HN176" s="30"/>
      <c r="HO176" s="30"/>
      <c r="HP176" s="30"/>
      <c r="HQ176" s="30"/>
      <c r="HR176" s="31"/>
    </row>
    <row r="177" spans="1:226" x14ac:dyDescent="0.25">
      <c r="A177" s="32">
        <f t="shared" si="87"/>
        <v>173</v>
      </c>
      <c r="B177" s="517"/>
      <c r="C177" s="517"/>
      <c r="D177" s="517"/>
      <c r="E177" s="517"/>
      <c r="F177" s="517"/>
      <c r="G177" s="26"/>
      <c r="H177" s="26"/>
      <c r="I177" s="27" t="str">
        <f t="shared" si="88"/>
        <v/>
      </c>
      <c r="J177" s="33" t="str">
        <f t="shared" si="89"/>
        <v/>
      </c>
      <c r="K177" s="447" t="str">
        <f>進捗管理票PSPT_管理項目名_3</f>
        <v>①ＣＶ</v>
      </c>
      <c r="L177" s="29"/>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c r="AN177" s="30"/>
      <c r="AO177" s="30"/>
      <c r="AP177" s="30"/>
      <c r="AQ177" s="30"/>
      <c r="AR177" s="30"/>
      <c r="AS177" s="30"/>
      <c r="AT177" s="30"/>
      <c r="AU177" s="30"/>
      <c r="AV177" s="30"/>
      <c r="AW177" s="30"/>
      <c r="AX177" s="30"/>
      <c r="AY177" s="30"/>
      <c r="AZ177" s="30"/>
      <c r="BA177" s="30"/>
      <c r="BB177" s="30"/>
      <c r="BC177" s="30"/>
      <c r="BD177" s="30"/>
      <c r="BE177" s="30"/>
      <c r="BF177" s="30"/>
      <c r="BG177" s="30"/>
      <c r="BH177" s="30"/>
      <c r="BI177" s="30"/>
      <c r="BJ177" s="30"/>
      <c r="BK177" s="30"/>
      <c r="BL177" s="30"/>
      <c r="BM177" s="30"/>
      <c r="BN177" s="30"/>
      <c r="BO177" s="30"/>
      <c r="BP177" s="30"/>
      <c r="BQ177" s="30"/>
      <c r="BR177" s="30"/>
      <c r="BS177" s="30"/>
      <c r="BT177" s="30"/>
      <c r="BU177" s="30"/>
      <c r="BV177" s="30"/>
      <c r="BW177" s="30"/>
      <c r="BX177" s="30"/>
      <c r="BY177" s="30"/>
      <c r="BZ177" s="30"/>
      <c r="CA177" s="30"/>
      <c r="CB177" s="30"/>
      <c r="CC177" s="30"/>
      <c r="CD177" s="30"/>
      <c r="CE177" s="30"/>
      <c r="CF177" s="30"/>
      <c r="CG177" s="30"/>
      <c r="CH177" s="30"/>
      <c r="CI177" s="30"/>
      <c r="CJ177" s="30"/>
      <c r="CK177" s="30"/>
      <c r="CL177" s="30"/>
      <c r="CM177" s="30"/>
      <c r="CN177" s="30"/>
      <c r="CO177" s="30"/>
      <c r="CP177" s="30"/>
      <c r="CQ177" s="30"/>
      <c r="CR177" s="30"/>
      <c r="CS177" s="30"/>
      <c r="CT177" s="30"/>
      <c r="CU177" s="30"/>
      <c r="CV177" s="30"/>
      <c r="CW177" s="30"/>
      <c r="CX177" s="30"/>
      <c r="CY177" s="30"/>
      <c r="CZ177" s="30"/>
      <c r="DA177" s="30"/>
      <c r="DB177" s="30"/>
      <c r="DC177" s="30"/>
      <c r="DD177" s="30"/>
      <c r="DE177" s="30"/>
      <c r="DF177" s="30"/>
      <c r="DG177" s="30"/>
      <c r="DH177" s="30"/>
      <c r="DI177" s="30"/>
      <c r="DJ177" s="30"/>
      <c r="DK177" s="30"/>
      <c r="DL177" s="30"/>
      <c r="DM177" s="30"/>
      <c r="DN177" s="30"/>
      <c r="DO177" s="30"/>
      <c r="DP177" s="30"/>
      <c r="DQ177" s="30"/>
      <c r="DR177" s="30"/>
      <c r="DS177" s="30"/>
      <c r="DT177" s="30"/>
      <c r="DU177" s="30"/>
      <c r="DV177" s="30"/>
      <c r="DW177" s="30"/>
      <c r="DX177" s="30"/>
      <c r="DY177" s="30"/>
      <c r="DZ177" s="30"/>
      <c r="EA177" s="30"/>
      <c r="EB177" s="30"/>
      <c r="EC177" s="30"/>
      <c r="ED177" s="30"/>
      <c r="EE177" s="30"/>
      <c r="EF177" s="30"/>
      <c r="EG177" s="30"/>
      <c r="EH177" s="30"/>
      <c r="EI177" s="30"/>
      <c r="EJ177" s="30"/>
      <c r="EK177" s="30"/>
      <c r="EL177" s="30"/>
      <c r="EM177" s="30"/>
      <c r="EN177" s="30"/>
      <c r="EO177" s="30"/>
      <c r="EP177" s="30"/>
      <c r="EQ177" s="30"/>
      <c r="ER177" s="30"/>
      <c r="ES177" s="30"/>
      <c r="ET177" s="30"/>
      <c r="EU177" s="30"/>
      <c r="EV177" s="30"/>
      <c r="EW177" s="30"/>
      <c r="EX177" s="30"/>
      <c r="EY177" s="30"/>
      <c r="EZ177" s="30"/>
      <c r="FA177" s="30"/>
      <c r="FB177" s="30"/>
      <c r="FC177" s="30"/>
      <c r="FD177" s="30"/>
      <c r="FE177" s="30"/>
      <c r="FF177" s="30"/>
      <c r="FG177" s="30"/>
      <c r="FH177" s="30"/>
      <c r="FI177" s="30"/>
      <c r="FJ177" s="30"/>
      <c r="FK177" s="30"/>
      <c r="FL177" s="30"/>
      <c r="FM177" s="30"/>
      <c r="FN177" s="30"/>
      <c r="FO177" s="30"/>
      <c r="FP177" s="30"/>
      <c r="FQ177" s="30"/>
      <c r="FR177" s="30"/>
      <c r="FS177" s="30"/>
      <c r="FT177" s="30"/>
      <c r="FU177" s="30"/>
      <c r="FV177" s="30"/>
      <c r="FW177" s="30"/>
      <c r="FX177" s="30"/>
      <c r="FY177" s="30"/>
      <c r="FZ177" s="30"/>
      <c r="GA177" s="30"/>
      <c r="GB177" s="30"/>
      <c r="GC177" s="30"/>
      <c r="GD177" s="30"/>
      <c r="GE177" s="30"/>
      <c r="GF177" s="30"/>
      <c r="GG177" s="30"/>
      <c r="GH177" s="30"/>
      <c r="GI177" s="30"/>
      <c r="GJ177" s="30"/>
      <c r="GK177" s="30"/>
      <c r="GL177" s="30"/>
      <c r="GM177" s="30"/>
      <c r="GN177" s="30"/>
      <c r="GO177" s="30"/>
      <c r="GP177" s="30"/>
      <c r="GQ177" s="30"/>
      <c r="GR177" s="30"/>
      <c r="GS177" s="30"/>
      <c r="GT177" s="30"/>
      <c r="GU177" s="30"/>
      <c r="GV177" s="30"/>
      <c r="GW177" s="30"/>
      <c r="GX177" s="30"/>
      <c r="GY177" s="30"/>
      <c r="GZ177" s="30"/>
      <c r="HA177" s="30"/>
      <c r="HB177" s="30"/>
      <c r="HC177" s="30"/>
      <c r="HD177" s="30"/>
      <c r="HE177" s="30"/>
      <c r="HF177" s="30"/>
      <c r="HG177" s="30"/>
      <c r="HH177" s="30"/>
      <c r="HI177" s="30"/>
      <c r="HJ177" s="30"/>
      <c r="HK177" s="30"/>
      <c r="HL177" s="30"/>
      <c r="HM177" s="30"/>
      <c r="HN177" s="30"/>
      <c r="HO177" s="30"/>
      <c r="HP177" s="30"/>
      <c r="HQ177" s="30"/>
      <c r="HR177" s="31"/>
    </row>
    <row r="178" spans="1:226" x14ac:dyDescent="0.25">
      <c r="A178" s="34">
        <f t="shared" si="87"/>
        <v>174</v>
      </c>
      <c r="B178" s="517"/>
      <c r="C178" s="517"/>
      <c r="D178" s="517"/>
      <c r="E178" s="517"/>
      <c r="F178" s="517"/>
      <c r="G178" s="35"/>
      <c r="H178" s="35"/>
      <c r="I178" s="36" t="str">
        <f t="shared" si="88"/>
        <v/>
      </c>
      <c r="J178" s="28" t="str">
        <f t="shared" si="89"/>
        <v/>
      </c>
      <c r="K178" s="448" t="str">
        <f>進捗管理票PSPT_管理項目名_4</f>
        <v>②ＣＶＴ</v>
      </c>
      <c r="L178" s="37"/>
      <c r="M178" s="38"/>
      <c r="N178" s="38"/>
      <c r="O178" s="38"/>
      <c r="P178" s="38"/>
      <c r="Q178" s="38"/>
      <c r="R178" s="38"/>
      <c r="S178" s="38"/>
      <c r="T178" s="38"/>
      <c r="U178" s="38"/>
      <c r="V178" s="38"/>
      <c r="W178" s="38"/>
      <c r="X178" s="38"/>
      <c r="Y178" s="38"/>
      <c r="Z178" s="38"/>
      <c r="AA178" s="38"/>
      <c r="AB178" s="38"/>
      <c r="AC178" s="38"/>
      <c r="AD178" s="38"/>
      <c r="AE178" s="38"/>
      <c r="AF178" s="38"/>
      <c r="AG178" s="38"/>
      <c r="AH178" s="38"/>
      <c r="AI178" s="38"/>
      <c r="AJ178" s="38"/>
      <c r="AK178" s="38"/>
      <c r="AL178" s="38"/>
      <c r="AM178" s="38"/>
      <c r="AN178" s="38"/>
      <c r="AO178" s="38"/>
      <c r="AP178" s="38"/>
      <c r="AQ178" s="38"/>
      <c r="AR178" s="38"/>
      <c r="AS178" s="38"/>
      <c r="AT178" s="38"/>
      <c r="AU178" s="38"/>
      <c r="AV178" s="38"/>
      <c r="AW178" s="38"/>
      <c r="AX178" s="38"/>
      <c r="AY178" s="38"/>
      <c r="AZ178" s="38"/>
      <c r="BA178" s="38"/>
      <c r="BB178" s="38"/>
      <c r="BC178" s="38"/>
      <c r="BD178" s="38"/>
      <c r="BE178" s="38"/>
      <c r="BF178" s="38"/>
      <c r="BG178" s="38"/>
      <c r="BH178" s="38"/>
      <c r="BI178" s="38"/>
      <c r="BJ178" s="38"/>
      <c r="BK178" s="38"/>
      <c r="BL178" s="38"/>
      <c r="BM178" s="38"/>
      <c r="BN178" s="38"/>
      <c r="BO178" s="38"/>
      <c r="BP178" s="38"/>
      <c r="BQ178" s="38"/>
      <c r="BR178" s="38"/>
      <c r="BS178" s="38"/>
      <c r="BT178" s="38"/>
      <c r="BU178" s="38"/>
      <c r="BV178" s="38"/>
      <c r="BW178" s="38"/>
      <c r="BX178" s="38"/>
      <c r="BY178" s="38"/>
      <c r="BZ178" s="38"/>
      <c r="CA178" s="38"/>
      <c r="CB178" s="38"/>
      <c r="CC178" s="38"/>
      <c r="CD178" s="38"/>
      <c r="CE178" s="38"/>
      <c r="CF178" s="38"/>
      <c r="CG178" s="38"/>
      <c r="CH178" s="38"/>
      <c r="CI178" s="38"/>
      <c r="CJ178" s="38"/>
      <c r="CK178" s="38"/>
      <c r="CL178" s="38"/>
      <c r="CM178" s="38"/>
      <c r="CN178" s="38"/>
      <c r="CO178" s="38"/>
      <c r="CP178" s="38"/>
      <c r="CQ178" s="38"/>
      <c r="CR178" s="38"/>
      <c r="CS178" s="38"/>
      <c r="CT178" s="38"/>
      <c r="CU178" s="38"/>
      <c r="CV178" s="38"/>
      <c r="CW178" s="38"/>
      <c r="CX178" s="38"/>
      <c r="CY178" s="38"/>
      <c r="CZ178" s="38"/>
      <c r="DA178" s="38"/>
      <c r="DB178" s="38"/>
      <c r="DC178" s="38"/>
      <c r="DD178" s="38"/>
      <c r="DE178" s="38"/>
      <c r="DF178" s="38"/>
      <c r="DG178" s="38"/>
      <c r="DH178" s="38"/>
      <c r="DI178" s="38"/>
      <c r="DJ178" s="38"/>
      <c r="DK178" s="38"/>
      <c r="DL178" s="38"/>
      <c r="DM178" s="38"/>
      <c r="DN178" s="38"/>
      <c r="DO178" s="38"/>
      <c r="DP178" s="38"/>
      <c r="DQ178" s="38"/>
      <c r="DR178" s="38"/>
      <c r="DS178" s="38"/>
      <c r="DT178" s="38"/>
      <c r="DU178" s="38"/>
      <c r="DV178" s="38"/>
      <c r="DW178" s="38"/>
      <c r="DX178" s="38"/>
      <c r="DY178" s="38"/>
      <c r="DZ178" s="38"/>
      <c r="EA178" s="38"/>
      <c r="EB178" s="38"/>
      <c r="EC178" s="38"/>
      <c r="ED178" s="38"/>
      <c r="EE178" s="38"/>
      <c r="EF178" s="38"/>
      <c r="EG178" s="38"/>
      <c r="EH178" s="38"/>
      <c r="EI178" s="38"/>
      <c r="EJ178" s="38"/>
      <c r="EK178" s="38"/>
      <c r="EL178" s="38"/>
      <c r="EM178" s="38"/>
      <c r="EN178" s="38"/>
      <c r="EO178" s="38"/>
      <c r="EP178" s="38"/>
      <c r="EQ178" s="38"/>
      <c r="ER178" s="38"/>
      <c r="ES178" s="38"/>
      <c r="ET178" s="38"/>
      <c r="EU178" s="38"/>
      <c r="EV178" s="38"/>
      <c r="EW178" s="38"/>
      <c r="EX178" s="38"/>
      <c r="EY178" s="38"/>
      <c r="EZ178" s="38"/>
      <c r="FA178" s="38"/>
      <c r="FB178" s="38"/>
      <c r="FC178" s="38"/>
      <c r="FD178" s="38"/>
      <c r="FE178" s="38"/>
      <c r="FF178" s="38"/>
      <c r="FG178" s="38"/>
      <c r="FH178" s="38"/>
      <c r="FI178" s="38"/>
      <c r="FJ178" s="38"/>
      <c r="FK178" s="38"/>
      <c r="FL178" s="38"/>
      <c r="FM178" s="38"/>
      <c r="FN178" s="38"/>
      <c r="FO178" s="38"/>
      <c r="FP178" s="38"/>
      <c r="FQ178" s="38"/>
      <c r="FR178" s="38"/>
      <c r="FS178" s="38"/>
      <c r="FT178" s="38"/>
      <c r="FU178" s="38"/>
      <c r="FV178" s="38"/>
      <c r="FW178" s="38"/>
      <c r="FX178" s="38"/>
      <c r="FY178" s="38"/>
      <c r="FZ178" s="38"/>
      <c r="GA178" s="38"/>
      <c r="GB178" s="38"/>
      <c r="GC178" s="38"/>
      <c r="GD178" s="38"/>
      <c r="GE178" s="38"/>
      <c r="GF178" s="38"/>
      <c r="GG178" s="38"/>
      <c r="GH178" s="38"/>
      <c r="GI178" s="38"/>
      <c r="GJ178" s="38"/>
      <c r="GK178" s="38"/>
      <c r="GL178" s="38"/>
      <c r="GM178" s="38"/>
      <c r="GN178" s="38"/>
      <c r="GO178" s="38"/>
      <c r="GP178" s="38"/>
      <c r="GQ178" s="38"/>
      <c r="GR178" s="38"/>
      <c r="GS178" s="38"/>
      <c r="GT178" s="38"/>
      <c r="GU178" s="38"/>
      <c r="GV178" s="38"/>
      <c r="GW178" s="38"/>
      <c r="GX178" s="38"/>
      <c r="GY178" s="38"/>
      <c r="GZ178" s="38"/>
      <c r="HA178" s="38"/>
      <c r="HB178" s="38"/>
      <c r="HC178" s="38"/>
      <c r="HD178" s="38"/>
      <c r="HE178" s="38"/>
      <c r="HF178" s="38"/>
      <c r="HG178" s="38"/>
      <c r="HH178" s="38"/>
      <c r="HI178" s="38"/>
      <c r="HJ178" s="38"/>
      <c r="HK178" s="38"/>
      <c r="HL178" s="38"/>
      <c r="HM178" s="38"/>
      <c r="HN178" s="38"/>
      <c r="HO178" s="38"/>
      <c r="HP178" s="38"/>
      <c r="HQ178" s="38"/>
      <c r="HR178" s="39"/>
    </row>
    <row r="179" spans="1:226" s="315" customFormat="1" x14ac:dyDescent="0.25">
      <c r="A179" s="34">
        <f t="shared" si="87"/>
        <v>175</v>
      </c>
      <c r="B179" s="517"/>
      <c r="C179" s="519"/>
      <c r="D179" s="519"/>
      <c r="E179" s="519"/>
      <c r="F179" s="519"/>
      <c r="G179" s="35"/>
      <c r="H179" s="391"/>
      <c r="I179" s="36" t="str">
        <f>IF(J179&lt;&gt;"",(J179-COUNTIF(L179:HR179,"□")+1),"")</f>
        <v/>
      </c>
      <c r="J179" s="28" t="str">
        <f>IF(ISERROR(LOOKUP("□",L179:HR179,L$3:HR$3))=FALSE,LOOKUP("□",L179:HR179,L$3:HR$3),"")</f>
        <v/>
      </c>
      <c r="K179" s="448" t="str">
        <f>進捗管理票PSPT_管理項目名_5</f>
        <v>③受入</v>
      </c>
      <c r="L179" s="37"/>
      <c r="M179" s="38"/>
      <c r="N179" s="38"/>
      <c r="O179" s="38"/>
      <c r="P179" s="38"/>
      <c r="Q179" s="38"/>
      <c r="R179" s="38"/>
      <c r="S179" s="38"/>
      <c r="T179" s="38"/>
      <c r="U179" s="38"/>
      <c r="V179" s="38"/>
      <c r="W179" s="38"/>
      <c r="X179" s="30"/>
      <c r="Y179" s="38"/>
      <c r="Z179" s="38"/>
      <c r="AA179" s="38"/>
      <c r="AB179" s="38"/>
      <c r="AC179" s="38"/>
      <c r="AD179" s="38"/>
      <c r="AE179" s="38"/>
      <c r="AF179" s="38"/>
      <c r="AG179" s="38"/>
      <c r="AH179" s="38"/>
      <c r="AI179" s="38"/>
      <c r="AJ179" s="38"/>
      <c r="AK179" s="38"/>
      <c r="AL179" s="38"/>
      <c r="AM179" s="38"/>
      <c r="AN179" s="38"/>
      <c r="AO179" s="38"/>
      <c r="AP179" s="38"/>
      <c r="AQ179" s="38"/>
      <c r="AR179" s="38"/>
      <c r="AS179" s="38"/>
      <c r="AT179" s="38"/>
      <c r="AU179" s="38"/>
      <c r="AV179" s="38"/>
      <c r="AW179" s="38"/>
      <c r="AX179" s="38"/>
      <c r="AY179" s="38"/>
      <c r="AZ179" s="38"/>
      <c r="BA179" s="38"/>
      <c r="BB179" s="38"/>
      <c r="BC179" s="38"/>
      <c r="BD179" s="38"/>
      <c r="BE179" s="38"/>
      <c r="BF179" s="38"/>
      <c r="BG179" s="38"/>
      <c r="BH179" s="38"/>
      <c r="BI179" s="38"/>
      <c r="BJ179" s="38"/>
      <c r="BK179" s="38"/>
      <c r="BL179" s="38"/>
      <c r="BM179" s="38"/>
      <c r="BN179" s="38"/>
      <c r="BO179" s="38"/>
      <c r="BP179" s="38"/>
      <c r="BQ179" s="38"/>
      <c r="BR179" s="38"/>
      <c r="BS179" s="38"/>
      <c r="BT179" s="38"/>
      <c r="BU179" s="38"/>
      <c r="BV179" s="38"/>
      <c r="BW179" s="38"/>
      <c r="BX179" s="38"/>
      <c r="BY179" s="38"/>
      <c r="BZ179" s="38"/>
      <c r="CA179" s="38"/>
      <c r="CB179" s="38"/>
      <c r="CC179" s="38"/>
      <c r="CD179" s="38"/>
      <c r="CE179" s="38"/>
      <c r="CF179" s="38"/>
      <c r="CG179" s="38"/>
      <c r="CH179" s="38"/>
      <c r="CI179" s="38"/>
      <c r="CJ179" s="38"/>
      <c r="CK179" s="38"/>
      <c r="CL179" s="38"/>
      <c r="CM179" s="38"/>
      <c r="CN179" s="38"/>
      <c r="CO179" s="38"/>
      <c r="CP179" s="38"/>
      <c r="CQ179" s="38"/>
      <c r="CR179" s="38"/>
      <c r="CS179" s="38"/>
      <c r="CT179" s="38"/>
      <c r="CU179" s="38"/>
      <c r="CV179" s="38"/>
      <c r="CW179" s="38"/>
      <c r="CX179" s="38"/>
      <c r="CY179" s="38"/>
      <c r="CZ179" s="38"/>
      <c r="DA179" s="38"/>
      <c r="DB179" s="38"/>
      <c r="DC179" s="38"/>
      <c r="DD179" s="38"/>
      <c r="DE179" s="38"/>
      <c r="DF179" s="38"/>
      <c r="DG179" s="38"/>
      <c r="DH179" s="38"/>
      <c r="DI179" s="38"/>
      <c r="DJ179" s="38"/>
      <c r="DK179" s="38"/>
      <c r="DL179" s="38"/>
      <c r="DM179" s="38"/>
      <c r="DN179" s="38"/>
      <c r="DO179" s="38"/>
      <c r="DP179" s="38"/>
      <c r="DQ179" s="38"/>
      <c r="DR179" s="38"/>
      <c r="DS179" s="38"/>
      <c r="DT179" s="38"/>
      <c r="DU179" s="38"/>
      <c r="DV179" s="38"/>
      <c r="DW179" s="38"/>
      <c r="DX179" s="38"/>
      <c r="DY179" s="38"/>
      <c r="DZ179" s="38"/>
      <c r="EA179" s="38"/>
      <c r="EB179" s="38"/>
      <c r="EC179" s="38"/>
      <c r="ED179" s="38"/>
      <c r="EE179" s="38"/>
      <c r="EF179" s="38"/>
      <c r="EG179" s="38"/>
      <c r="EH179" s="38"/>
      <c r="EI179" s="38"/>
      <c r="EJ179" s="38"/>
      <c r="EK179" s="38"/>
      <c r="EL179" s="38"/>
      <c r="EM179" s="38"/>
      <c r="EN179" s="38"/>
      <c r="EO179" s="38"/>
      <c r="EP179" s="38"/>
      <c r="EQ179" s="38"/>
      <c r="ER179" s="38"/>
      <c r="ES179" s="38"/>
      <c r="ET179" s="38"/>
      <c r="EU179" s="38"/>
      <c r="EV179" s="38"/>
      <c r="EW179" s="38"/>
      <c r="EX179" s="38"/>
      <c r="EY179" s="38"/>
      <c r="EZ179" s="38"/>
      <c r="FA179" s="38"/>
      <c r="FB179" s="38"/>
      <c r="FC179" s="38"/>
      <c r="FD179" s="38"/>
      <c r="FE179" s="38"/>
      <c r="FF179" s="38"/>
      <c r="FG179" s="38"/>
      <c r="FH179" s="38"/>
      <c r="FI179" s="38"/>
      <c r="FJ179" s="38"/>
      <c r="FK179" s="38"/>
      <c r="FL179" s="38"/>
      <c r="FM179" s="38"/>
      <c r="FN179" s="38"/>
      <c r="FO179" s="38"/>
      <c r="FP179" s="38"/>
      <c r="FQ179" s="38"/>
      <c r="FR179" s="38"/>
      <c r="FS179" s="38"/>
      <c r="FT179" s="38"/>
      <c r="FU179" s="38"/>
      <c r="FV179" s="38"/>
      <c r="FW179" s="38"/>
      <c r="FX179" s="38"/>
      <c r="FY179" s="38"/>
      <c r="FZ179" s="38"/>
      <c r="GA179" s="38"/>
      <c r="GB179" s="38"/>
      <c r="GC179" s="38"/>
      <c r="GD179" s="38"/>
      <c r="GE179" s="38"/>
      <c r="GF179" s="38"/>
      <c r="GG179" s="38"/>
      <c r="GH179" s="38"/>
      <c r="GI179" s="38"/>
      <c r="GJ179" s="38"/>
      <c r="GK179" s="38"/>
      <c r="GL179" s="38"/>
      <c r="GM179" s="38"/>
      <c r="GN179" s="38"/>
      <c r="GO179" s="38"/>
      <c r="GP179" s="38"/>
      <c r="GQ179" s="38"/>
      <c r="GR179" s="38"/>
      <c r="GS179" s="38"/>
      <c r="GT179" s="38"/>
      <c r="GU179" s="38"/>
      <c r="GV179" s="38"/>
      <c r="GW179" s="38"/>
      <c r="GX179" s="38"/>
      <c r="GY179" s="38"/>
      <c r="GZ179" s="38"/>
      <c r="HA179" s="38"/>
      <c r="HB179" s="38"/>
      <c r="HC179" s="38"/>
      <c r="HD179" s="38"/>
      <c r="HE179" s="38"/>
      <c r="HF179" s="38"/>
      <c r="HG179" s="38"/>
      <c r="HH179" s="38"/>
      <c r="HI179" s="38"/>
      <c r="HJ179" s="38"/>
      <c r="HK179" s="38"/>
      <c r="HL179" s="38"/>
      <c r="HM179" s="38"/>
      <c r="HN179" s="38"/>
      <c r="HO179" s="38"/>
      <c r="HP179" s="38"/>
      <c r="HQ179" s="38"/>
      <c r="HR179" s="39"/>
    </row>
    <row r="180" spans="1:226" x14ac:dyDescent="0.25">
      <c r="A180" s="25">
        <f t="shared" si="87"/>
        <v>176</v>
      </c>
      <c r="B180" s="516"/>
      <c r="C180" s="516"/>
      <c r="D180" s="516"/>
      <c r="E180" s="516"/>
      <c r="F180" s="516"/>
      <c r="G180" s="40"/>
      <c r="H180" s="40"/>
      <c r="I180" s="41" t="str">
        <f t="shared" ref="I180:I187" si="90">IF(J180&lt;&gt;"",(J180-COUNTIF(L180:HR180,"□")+1),"")</f>
        <v/>
      </c>
      <c r="J180" s="42" t="str">
        <f t="shared" ref="J180:J187" si="91">IF(ISERROR(LOOKUP("□",L180:HR180,L$3:HR$3))=FALSE,LOOKUP("□",L180:HR180,L$3:HR$3),"")</f>
        <v/>
      </c>
      <c r="K180" s="445">
        <f>進捗管理票PSPT_管理項目名_1</f>
        <v>0</v>
      </c>
      <c r="L180" s="43"/>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A180" s="44"/>
      <c r="BB180" s="44"/>
      <c r="BC180" s="44"/>
      <c r="BD180" s="44"/>
      <c r="BE180" s="44"/>
      <c r="BF180" s="44"/>
      <c r="BG180" s="44"/>
      <c r="BH180" s="44"/>
      <c r="BI180" s="44"/>
      <c r="BJ180" s="44"/>
      <c r="BK180" s="44"/>
      <c r="BL180" s="44"/>
      <c r="BM180" s="44"/>
      <c r="BN180" s="44"/>
      <c r="BO180" s="44"/>
      <c r="BP180" s="44"/>
      <c r="BQ180" s="44"/>
      <c r="BR180" s="44"/>
      <c r="BS180" s="44"/>
      <c r="BT180" s="44"/>
      <c r="BU180" s="44"/>
      <c r="BV180" s="44"/>
      <c r="BW180" s="44"/>
      <c r="BX180" s="44"/>
      <c r="BY180" s="44"/>
      <c r="BZ180" s="44"/>
      <c r="CA180" s="44"/>
      <c r="CB180" s="44"/>
      <c r="CC180" s="44"/>
      <c r="CD180" s="44"/>
      <c r="CE180" s="44"/>
      <c r="CF180" s="44"/>
      <c r="CG180" s="44"/>
      <c r="CH180" s="44"/>
      <c r="CI180" s="44"/>
      <c r="CJ180" s="44"/>
      <c r="CK180" s="44"/>
      <c r="CL180" s="44"/>
      <c r="CM180" s="44"/>
      <c r="CN180" s="44"/>
      <c r="CO180" s="44"/>
      <c r="CP180" s="44"/>
      <c r="CQ180" s="44"/>
      <c r="CR180" s="44"/>
      <c r="CS180" s="44"/>
      <c r="CT180" s="44"/>
      <c r="CU180" s="44"/>
      <c r="CV180" s="44"/>
      <c r="CW180" s="44"/>
      <c r="CX180" s="44"/>
      <c r="CY180" s="44"/>
      <c r="CZ180" s="44"/>
      <c r="DA180" s="44"/>
      <c r="DB180" s="44"/>
      <c r="DC180" s="44"/>
      <c r="DD180" s="44"/>
      <c r="DE180" s="44"/>
      <c r="DF180" s="44"/>
      <c r="DG180" s="44"/>
      <c r="DH180" s="44"/>
      <c r="DI180" s="44"/>
      <c r="DJ180" s="44"/>
      <c r="DK180" s="44"/>
      <c r="DL180" s="44"/>
      <c r="DM180" s="44"/>
      <c r="DN180" s="44"/>
      <c r="DO180" s="44"/>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c r="EX180" s="44"/>
      <c r="EY180" s="44"/>
      <c r="EZ180" s="44"/>
      <c r="FA180" s="44"/>
      <c r="FB180" s="44"/>
      <c r="FC180" s="44"/>
      <c r="FD180" s="44"/>
      <c r="FE180" s="44"/>
      <c r="FF180" s="44"/>
      <c r="FG180" s="44"/>
      <c r="FH180" s="44"/>
      <c r="FI180" s="44"/>
      <c r="FJ180" s="44"/>
      <c r="FK180" s="44"/>
      <c r="FL180" s="44"/>
      <c r="FM180" s="44"/>
      <c r="FN180" s="44"/>
      <c r="FO180" s="44"/>
      <c r="FP180" s="44"/>
      <c r="FQ180" s="44"/>
      <c r="FR180" s="44"/>
      <c r="FS180" s="44"/>
      <c r="FT180" s="44"/>
      <c r="FU180" s="44"/>
      <c r="FV180" s="44"/>
      <c r="FW180" s="44"/>
      <c r="FX180" s="44"/>
      <c r="FY180" s="44"/>
      <c r="FZ180" s="44"/>
      <c r="GA180" s="44"/>
      <c r="GB180" s="44"/>
      <c r="GC180" s="44"/>
      <c r="GD180" s="44"/>
      <c r="GE180" s="44"/>
      <c r="GF180" s="44"/>
      <c r="GG180" s="44"/>
      <c r="GH180" s="44"/>
      <c r="GI180" s="44"/>
      <c r="GJ180" s="44"/>
      <c r="GK180" s="44"/>
      <c r="GL180" s="44"/>
      <c r="GM180" s="44"/>
      <c r="GN180" s="44"/>
      <c r="GO180" s="44"/>
      <c r="GP180" s="44"/>
      <c r="GQ180" s="44"/>
      <c r="GR180" s="44"/>
      <c r="GS180" s="44"/>
      <c r="GT180" s="44"/>
      <c r="GU180" s="44"/>
      <c r="GV180" s="44"/>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6"/>
    </row>
    <row r="181" spans="1:226" x14ac:dyDescent="0.25">
      <c r="A181" s="32">
        <f t="shared" si="87"/>
        <v>177</v>
      </c>
      <c r="B181" s="517"/>
      <c r="C181" s="517"/>
      <c r="D181" s="517"/>
      <c r="E181" s="517"/>
      <c r="F181" s="517"/>
      <c r="G181" s="26"/>
      <c r="H181" s="26"/>
      <c r="I181" s="27" t="str">
        <f t="shared" si="90"/>
        <v/>
      </c>
      <c r="J181" s="33" t="str">
        <f t="shared" si="91"/>
        <v/>
      </c>
      <c r="K181" s="446">
        <f>進捗管理票PSPT_管理項目名_2</f>
        <v>0</v>
      </c>
      <c r="L181" s="29"/>
      <c r="M181" s="30"/>
      <c r="N181" s="30"/>
      <c r="O181" s="30"/>
      <c r="P181" s="30"/>
      <c r="Q181" s="30"/>
      <c r="R181" s="30"/>
      <c r="S181" s="30"/>
      <c r="T181" s="30"/>
      <c r="U181" s="30"/>
      <c r="V181" s="30"/>
      <c r="W181" s="30"/>
      <c r="X181" s="30"/>
      <c r="Y181" s="30"/>
      <c r="Z181" s="30"/>
      <c r="AA181" s="30"/>
      <c r="AB181" s="30"/>
      <c r="AC181" s="30"/>
      <c r="AD181" s="30"/>
      <c r="AE181" s="30"/>
      <c r="AF181" s="30"/>
      <c r="AG181" s="30"/>
      <c r="AH181" s="30"/>
      <c r="AI181" s="30"/>
      <c r="AJ181" s="30"/>
      <c r="AK181" s="30"/>
      <c r="AL181" s="30"/>
      <c r="AM181" s="30"/>
      <c r="AN181" s="30"/>
      <c r="AO181" s="30"/>
      <c r="AP181" s="30"/>
      <c r="AQ181" s="30"/>
      <c r="AR181" s="30"/>
      <c r="AS181" s="30"/>
      <c r="AT181" s="30"/>
      <c r="AU181" s="30"/>
      <c r="AV181" s="30"/>
      <c r="AW181" s="30"/>
      <c r="AX181" s="30"/>
      <c r="AY181" s="30"/>
      <c r="AZ181" s="30"/>
      <c r="BA181" s="30"/>
      <c r="BB181" s="30"/>
      <c r="BC181" s="30"/>
      <c r="BD181" s="30"/>
      <c r="BE181" s="30"/>
      <c r="BF181" s="30"/>
      <c r="BG181" s="30"/>
      <c r="BH181" s="30"/>
      <c r="BI181" s="30"/>
      <c r="BJ181" s="30"/>
      <c r="BK181" s="30"/>
      <c r="BL181" s="30"/>
      <c r="BM181" s="30"/>
      <c r="BN181" s="30"/>
      <c r="BO181" s="30"/>
      <c r="BP181" s="30"/>
      <c r="BQ181" s="30"/>
      <c r="BR181" s="30"/>
      <c r="BS181" s="30"/>
      <c r="BT181" s="30"/>
      <c r="BU181" s="30"/>
      <c r="BV181" s="30"/>
      <c r="BW181" s="30"/>
      <c r="BX181" s="30"/>
      <c r="BY181" s="30"/>
      <c r="BZ181" s="30"/>
      <c r="CA181" s="30"/>
      <c r="CB181" s="30"/>
      <c r="CC181" s="30"/>
      <c r="CD181" s="30"/>
      <c r="CE181" s="30"/>
      <c r="CF181" s="30"/>
      <c r="CG181" s="30"/>
      <c r="CH181" s="30"/>
      <c r="CI181" s="30"/>
      <c r="CJ181" s="30"/>
      <c r="CK181" s="30"/>
      <c r="CL181" s="30"/>
      <c r="CM181" s="30"/>
      <c r="CN181" s="30"/>
      <c r="CO181" s="30"/>
      <c r="CP181" s="30"/>
      <c r="CQ181" s="30"/>
      <c r="CR181" s="30"/>
      <c r="CS181" s="30"/>
      <c r="CT181" s="30"/>
      <c r="CU181" s="30"/>
      <c r="CV181" s="30"/>
      <c r="CW181" s="30"/>
      <c r="CX181" s="30"/>
      <c r="CY181" s="30"/>
      <c r="CZ181" s="30"/>
      <c r="DA181" s="30"/>
      <c r="DB181" s="30"/>
      <c r="DC181" s="30"/>
      <c r="DD181" s="30"/>
      <c r="DE181" s="30"/>
      <c r="DF181" s="30"/>
      <c r="DG181" s="30"/>
      <c r="DH181" s="30"/>
      <c r="DI181" s="30"/>
      <c r="DJ181" s="30"/>
      <c r="DK181" s="30"/>
      <c r="DL181" s="30"/>
      <c r="DM181" s="30"/>
      <c r="DN181" s="30"/>
      <c r="DO181" s="30"/>
      <c r="DP181" s="30"/>
      <c r="DQ181" s="30"/>
      <c r="DR181" s="30"/>
      <c r="DS181" s="30"/>
      <c r="DT181" s="30"/>
      <c r="DU181" s="30"/>
      <c r="DV181" s="30"/>
      <c r="DW181" s="30"/>
      <c r="DX181" s="30"/>
      <c r="DY181" s="30"/>
      <c r="DZ181" s="30"/>
      <c r="EA181" s="30"/>
      <c r="EB181" s="30"/>
      <c r="EC181" s="30"/>
      <c r="ED181" s="30"/>
      <c r="EE181" s="30"/>
      <c r="EF181" s="30"/>
      <c r="EG181" s="30"/>
      <c r="EH181" s="30"/>
      <c r="EI181" s="30"/>
      <c r="EJ181" s="30"/>
      <c r="EK181" s="30"/>
      <c r="EL181" s="30"/>
      <c r="EM181" s="30"/>
      <c r="EN181" s="30"/>
      <c r="EO181" s="30"/>
      <c r="EP181" s="30"/>
      <c r="EQ181" s="30"/>
      <c r="ER181" s="30"/>
      <c r="ES181" s="30"/>
      <c r="ET181" s="30"/>
      <c r="EU181" s="30"/>
      <c r="EV181" s="30"/>
      <c r="EW181" s="30"/>
      <c r="EX181" s="30"/>
      <c r="EY181" s="30"/>
      <c r="EZ181" s="30"/>
      <c r="FA181" s="30"/>
      <c r="FB181" s="30"/>
      <c r="FC181" s="30"/>
      <c r="FD181" s="30"/>
      <c r="FE181" s="30"/>
      <c r="FF181" s="30"/>
      <c r="FG181" s="30"/>
      <c r="FH181" s="30"/>
      <c r="FI181" s="30"/>
      <c r="FJ181" s="30"/>
      <c r="FK181" s="30"/>
      <c r="FL181" s="30"/>
      <c r="FM181" s="30"/>
      <c r="FN181" s="30"/>
      <c r="FO181" s="30"/>
      <c r="FP181" s="30"/>
      <c r="FQ181" s="30"/>
      <c r="FR181" s="30"/>
      <c r="FS181" s="30"/>
      <c r="FT181" s="30"/>
      <c r="FU181" s="30"/>
      <c r="FV181" s="30"/>
      <c r="FW181" s="30"/>
      <c r="FX181" s="30"/>
      <c r="FY181" s="30"/>
      <c r="FZ181" s="30"/>
      <c r="GA181" s="30"/>
      <c r="GB181" s="30"/>
      <c r="GC181" s="30"/>
      <c r="GD181" s="30"/>
      <c r="GE181" s="30"/>
      <c r="GF181" s="30"/>
      <c r="GG181" s="30"/>
      <c r="GH181" s="30"/>
      <c r="GI181" s="30"/>
      <c r="GJ181" s="30"/>
      <c r="GK181" s="30"/>
      <c r="GL181" s="30"/>
      <c r="GM181" s="30"/>
      <c r="GN181" s="30"/>
      <c r="GO181" s="30"/>
      <c r="GP181" s="30"/>
      <c r="GQ181" s="30"/>
      <c r="GR181" s="30"/>
      <c r="GS181" s="30"/>
      <c r="GT181" s="30"/>
      <c r="GU181" s="30"/>
      <c r="GV181" s="30"/>
      <c r="GW181" s="30"/>
      <c r="GX181" s="30"/>
      <c r="GY181" s="30"/>
      <c r="GZ181" s="30"/>
      <c r="HA181" s="30"/>
      <c r="HB181" s="30"/>
      <c r="HC181" s="30"/>
      <c r="HD181" s="30"/>
      <c r="HE181" s="30"/>
      <c r="HF181" s="30"/>
      <c r="HG181" s="30"/>
      <c r="HH181" s="30"/>
      <c r="HI181" s="30"/>
      <c r="HJ181" s="30"/>
      <c r="HK181" s="30"/>
      <c r="HL181" s="30"/>
      <c r="HM181" s="30"/>
      <c r="HN181" s="30"/>
      <c r="HO181" s="30"/>
      <c r="HP181" s="30"/>
      <c r="HQ181" s="30"/>
      <c r="HR181" s="31"/>
    </row>
    <row r="182" spans="1:226" x14ac:dyDescent="0.25">
      <c r="A182" s="32">
        <f t="shared" si="87"/>
        <v>178</v>
      </c>
      <c r="B182" s="517"/>
      <c r="C182" s="517"/>
      <c r="D182" s="517"/>
      <c r="E182" s="517"/>
      <c r="F182" s="517"/>
      <c r="G182" s="26"/>
      <c r="H182" s="26"/>
      <c r="I182" s="27" t="str">
        <f t="shared" si="90"/>
        <v/>
      </c>
      <c r="J182" s="33" t="str">
        <f t="shared" si="91"/>
        <v/>
      </c>
      <c r="K182" s="447" t="str">
        <f>進捗管理票PSPT_管理項目名_3</f>
        <v>①ＣＶ</v>
      </c>
      <c r="L182" s="29"/>
      <c r="M182" s="30"/>
      <c r="N182" s="30"/>
      <c r="O182" s="30"/>
      <c r="P182" s="30"/>
      <c r="Q182" s="30"/>
      <c r="R182" s="30"/>
      <c r="S182" s="30"/>
      <c r="T182" s="30"/>
      <c r="U182" s="30"/>
      <c r="V182" s="30"/>
      <c r="W182" s="30"/>
      <c r="X182" s="30"/>
      <c r="Y182" s="30"/>
      <c r="Z182" s="30"/>
      <c r="AA182" s="30"/>
      <c r="AB182" s="30"/>
      <c r="AC182" s="30"/>
      <c r="AD182" s="30"/>
      <c r="AE182" s="30"/>
      <c r="AF182" s="30"/>
      <c r="AG182" s="30"/>
      <c r="AH182" s="30"/>
      <c r="AI182" s="30"/>
      <c r="AJ182" s="30"/>
      <c r="AK182" s="30"/>
      <c r="AL182" s="30"/>
      <c r="AM182" s="30"/>
      <c r="AN182" s="30"/>
      <c r="AO182" s="30"/>
      <c r="AP182" s="30"/>
      <c r="AQ182" s="30"/>
      <c r="AR182" s="30"/>
      <c r="AS182" s="30"/>
      <c r="AT182" s="30"/>
      <c r="AU182" s="30"/>
      <c r="AV182" s="30"/>
      <c r="AW182" s="30"/>
      <c r="AX182" s="30"/>
      <c r="AY182" s="30"/>
      <c r="AZ182" s="30"/>
      <c r="BA182" s="30"/>
      <c r="BB182" s="30"/>
      <c r="BC182" s="30"/>
      <c r="BD182" s="30"/>
      <c r="BE182" s="30"/>
      <c r="BF182" s="30"/>
      <c r="BG182" s="30"/>
      <c r="BH182" s="30"/>
      <c r="BI182" s="30"/>
      <c r="BJ182" s="30"/>
      <c r="BK182" s="30"/>
      <c r="BL182" s="30"/>
      <c r="BM182" s="30"/>
      <c r="BN182" s="30"/>
      <c r="BO182" s="30"/>
      <c r="BP182" s="30"/>
      <c r="BQ182" s="30"/>
      <c r="BR182" s="30"/>
      <c r="BS182" s="30"/>
      <c r="BT182" s="30"/>
      <c r="BU182" s="30"/>
      <c r="BV182" s="30"/>
      <c r="BW182" s="30"/>
      <c r="BX182" s="30"/>
      <c r="BY182" s="30"/>
      <c r="BZ182" s="30"/>
      <c r="CA182" s="30"/>
      <c r="CB182" s="30"/>
      <c r="CC182" s="30"/>
      <c r="CD182" s="30"/>
      <c r="CE182" s="30"/>
      <c r="CF182" s="30"/>
      <c r="CG182" s="30"/>
      <c r="CH182" s="30"/>
      <c r="CI182" s="30"/>
      <c r="CJ182" s="30"/>
      <c r="CK182" s="30"/>
      <c r="CL182" s="30"/>
      <c r="CM182" s="30"/>
      <c r="CN182" s="30"/>
      <c r="CO182" s="30"/>
      <c r="CP182" s="30"/>
      <c r="CQ182" s="30"/>
      <c r="CR182" s="30"/>
      <c r="CS182" s="30"/>
      <c r="CT182" s="30"/>
      <c r="CU182" s="30"/>
      <c r="CV182" s="30"/>
      <c r="CW182" s="30"/>
      <c r="CX182" s="30"/>
      <c r="CY182" s="30"/>
      <c r="CZ182" s="30"/>
      <c r="DA182" s="30"/>
      <c r="DB182" s="30"/>
      <c r="DC182" s="30"/>
      <c r="DD182" s="30"/>
      <c r="DE182" s="30"/>
      <c r="DF182" s="30"/>
      <c r="DG182" s="30"/>
      <c r="DH182" s="30"/>
      <c r="DI182" s="30"/>
      <c r="DJ182" s="30"/>
      <c r="DK182" s="30"/>
      <c r="DL182" s="30"/>
      <c r="DM182" s="30"/>
      <c r="DN182" s="30"/>
      <c r="DO182" s="30"/>
      <c r="DP182" s="30"/>
      <c r="DQ182" s="30"/>
      <c r="DR182" s="30"/>
      <c r="DS182" s="30"/>
      <c r="DT182" s="30"/>
      <c r="DU182" s="30"/>
      <c r="DV182" s="30"/>
      <c r="DW182" s="30"/>
      <c r="DX182" s="30"/>
      <c r="DY182" s="30"/>
      <c r="DZ182" s="30"/>
      <c r="EA182" s="30"/>
      <c r="EB182" s="30"/>
      <c r="EC182" s="30"/>
      <c r="ED182" s="30"/>
      <c r="EE182" s="30"/>
      <c r="EF182" s="30"/>
      <c r="EG182" s="30"/>
      <c r="EH182" s="30"/>
      <c r="EI182" s="30"/>
      <c r="EJ182" s="30"/>
      <c r="EK182" s="30"/>
      <c r="EL182" s="30"/>
      <c r="EM182" s="30"/>
      <c r="EN182" s="30"/>
      <c r="EO182" s="30"/>
      <c r="EP182" s="30"/>
      <c r="EQ182" s="30"/>
      <c r="ER182" s="30"/>
      <c r="ES182" s="30"/>
      <c r="ET182" s="30"/>
      <c r="EU182" s="30"/>
      <c r="EV182" s="30"/>
      <c r="EW182" s="30"/>
      <c r="EX182" s="30"/>
      <c r="EY182" s="30"/>
      <c r="EZ182" s="30"/>
      <c r="FA182" s="30"/>
      <c r="FB182" s="30"/>
      <c r="FC182" s="30"/>
      <c r="FD182" s="30"/>
      <c r="FE182" s="30"/>
      <c r="FF182" s="30"/>
      <c r="FG182" s="30"/>
      <c r="FH182" s="30"/>
      <c r="FI182" s="30"/>
      <c r="FJ182" s="30"/>
      <c r="FK182" s="30"/>
      <c r="FL182" s="30"/>
      <c r="FM182" s="30"/>
      <c r="FN182" s="30"/>
      <c r="FO182" s="30"/>
      <c r="FP182" s="30"/>
      <c r="FQ182" s="30"/>
      <c r="FR182" s="30"/>
      <c r="FS182" s="30"/>
      <c r="FT182" s="30"/>
      <c r="FU182" s="30"/>
      <c r="FV182" s="30"/>
      <c r="FW182" s="30"/>
      <c r="FX182" s="30"/>
      <c r="FY182" s="30"/>
      <c r="FZ182" s="30"/>
      <c r="GA182" s="30"/>
      <c r="GB182" s="30"/>
      <c r="GC182" s="30"/>
      <c r="GD182" s="30"/>
      <c r="GE182" s="30"/>
      <c r="GF182" s="30"/>
      <c r="GG182" s="30"/>
      <c r="GH182" s="30"/>
      <c r="GI182" s="30"/>
      <c r="GJ182" s="30"/>
      <c r="GK182" s="30"/>
      <c r="GL182" s="30"/>
      <c r="GM182" s="30"/>
      <c r="GN182" s="30"/>
      <c r="GO182" s="30"/>
      <c r="GP182" s="30"/>
      <c r="GQ182" s="30"/>
      <c r="GR182" s="30"/>
      <c r="GS182" s="30"/>
      <c r="GT182" s="30"/>
      <c r="GU182" s="30"/>
      <c r="GV182" s="30"/>
      <c r="GW182" s="30"/>
      <c r="GX182" s="30"/>
      <c r="GY182" s="30"/>
      <c r="GZ182" s="30"/>
      <c r="HA182" s="30"/>
      <c r="HB182" s="30"/>
      <c r="HC182" s="30"/>
      <c r="HD182" s="30"/>
      <c r="HE182" s="30"/>
      <c r="HF182" s="30"/>
      <c r="HG182" s="30"/>
      <c r="HH182" s="30"/>
      <c r="HI182" s="30"/>
      <c r="HJ182" s="30"/>
      <c r="HK182" s="30"/>
      <c r="HL182" s="30"/>
      <c r="HM182" s="30"/>
      <c r="HN182" s="30"/>
      <c r="HO182" s="30"/>
      <c r="HP182" s="30"/>
      <c r="HQ182" s="30"/>
      <c r="HR182" s="31"/>
    </row>
    <row r="183" spans="1:226" x14ac:dyDescent="0.25">
      <c r="A183" s="34">
        <f t="shared" si="87"/>
        <v>179</v>
      </c>
      <c r="B183" s="517"/>
      <c r="C183" s="517"/>
      <c r="D183" s="517"/>
      <c r="E183" s="517"/>
      <c r="F183" s="517"/>
      <c r="G183" s="35"/>
      <c r="H183" s="35"/>
      <c r="I183" s="36" t="str">
        <f t="shared" si="90"/>
        <v/>
      </c>
      <c r="J183" s="28" t="str">
        <f t="shared" si="91"/>
        <v/>
      </c>
      <c r="K183" s="448" t="str">
        <f>進捗管理票PSPT_管理項目名_4</f>
        <v>②ＣＶＴ</v>
      </c>
      <c r="L183" s="37"/>
      <c r="M183" s="38"/>
      <c r="N183" s="38"/>
      <c r="O183" s="38"/>
      <c r="P183" s="38"/>
      <c r="Q183" s="38"/>
      <c r="R183" s="38"/>
      <c r="S183" s="38"/>
      <c r="T183" s="38"/>
      <c r="U183" s="38"/>
      <c r="V183" s="38"/>
      <c r="W183" s="38"/>
      <c r="X183" s="38"/>
      <c r="Y183" s="38"/>
      <c r="Z183" s="38"/>
      <c r="AA183" s="38"/>
      <c r="AB183" s="38"/>
      <c r="AC183" s="38"/>
      <c r="AD183" s="38"/>
      <c r="AE183" s="38"/>
      <c r="AF183" s="38"/>
      <c r="AG183" s="38"/>
      <c r="AH183" s="38"/>
      <c r="AI183" s="38"/>
      <c r="AJ183" s="38"/>
      <c r="AK183" s="38"/>
      <c r="AL183" s="38"/>
      <c r="AM183" s="38"/>
      <c r="AN183" s="38"/>
      <c r="AO183" s="38"/>
      <c r="AP183" s="38"/>
      <c r="AQ183" s="38"/>
      <c r="AR183" s="38"/>
      <c r="AS183" s="38"/>
      <c r="AT183" s="38"/>
      <c r="AU183" s="38"/>
      <c r="AV183" s="38"/>
      <c r="AW183" s="38"/>
      <c r="AX183" s="38"/>
      <c r="AY183" s="38"/>
      <c r="AZ183" s="38"/>
      <c r="BA183" s="38"/>
      <c r="BB183" s="38"/>
      <c r="BC183" s="38"/>
      <c r="BD183" s="38"/>
      <c r="BE183" s="38"/>
      <c r="BF183" s="38"/>
      <c r="BG183" s="38"/>
      <c r="BH183" s="38"/>
      <c r="BI183" s="38"/>
      <c r="BJ183" s="38"/>
      <c r="BK183" s="38"/>
      <c r="BL183" s="38"/>
      <c r="BM183" s="38"/>
      <c r="BN183" s="38"/>
      <c r="BO183" s="38"/>
      <c r="BP183" s="38"/>
      <c r="BQ183" s="38"/>
      <c r="BR183" s="38"/>
      <c r="BS183" s="38"/>
      <c r="BT183" s="38"/>
      <c r="BU183" s="38"/>
      <c r="BV183" s="38"/>
      <c r="BW183" s="38"/>
      <c r="BX183" s="38"/>
      <c r="BY183" s="38"/>
      <c r="BZ183" s="38"/>
      <c r="CA183" s="38"/>
      <c r="CB183" s="38"/>
      <c r="CC183" s="38"/>
      <c r="CD183" s="38"/>
      <c r="CE183" s="38"/>
      <c r="CF183" s="38"/>
      <c r="CG183" s="38"/>
      <c r="CH183" s="38"/>
      <c r="CI183" s="38"/>
      <c r="CJ183" s="38"/>
      <c r="CK183" s="38"/>
      <c r="CL183" s="38"/>
      <c r="CM183" s="38"/>
      <c r="CN183" s="38"/>
      <c r="CO183" s="38"/>
      <c r="CP183" s="38"/>
      <c r="CQ183" s="38"/>
      <c r="CR183" s="38"/>
      <c r="CS183" s="38"/>
      <c r="CT183" s="38"/>
      <c r="CU183" s="38"/>
      <c r="CV183" s="38"/>
      <c r="CW183" s="38"/>
      <c r="CX183" s="38"/>
      <c r="CY183" s="38"/>
      <c r="CZ183" s="38"/>
      <c r="DA183" s="38"/>
      <c r="DB183" s="38"/>
      <c r="DC183" s="38"/>
      <c r="DD183" s="38"/>
      <c r="DE183" s="38"/>
      <c r="DF183" s="38"/>
      <c r="DG183" s="38"/>
      <c r="DH183" s="38"/>
      <c r="DI183" s="38"/>
      <c r="DJ183" s="38"/>
      <c r="DK183" s="38"/>
      <c r="DL183" s="38"/>
      <c r="DM183" s="38"/>
      <c r="DN183" s="38"/>
      <c r="DO183" s="38"/>
      <c r="DP183" s="38"/>
      <c r="DQ183" s="38"/>
      <c r="DR183" s="38"/>
      <c r="DS183" s="38"/>
      <c r="DT183" s="38"/>
      <c r="DU183" s="38"/>
      <c r="DV183" s="38"/>
      <c r="DW183" s="38"/>
      <c r="DX183" s="38"/>
      <c r="DY183" s="38"/>
      <c r="DZ183" s="38"/>
      <c r="EA183" s="38"/>
      <c r="EB183" s="38"/>
      <c r="EC183" s="38"/>
      <c r="ED183" s="38"/>
      <c r="EE183" s="38"/>
      <c r="EF183" s="38"/>
      <c r="EG183" s="38"/>
      <c r="EH183" s="38"/>
      <c r="EI183" s="38"/>
      <c r="EJ183" s="38"/>
      <c r="EK183" s="38"/>
      <c r="EL183" s="38"/>
      <c r="EM183" s="38"/>
      <c r="EN183" s="38"/>
      <c r="EO183" s="38"/>
      <c r="EP183" s="38"/>
      <c r="EQ183" s="38"/>
      <c r="ER183" s="38"/>
      <c r="ES183" s="38"/>
      <c r="ET183" s="38"/>
      <c r="EU183" s="38"/>
      <c r="EV183" s="38"/>
      <c r="EW183" s="38"/>
      <c r="EX183" s="38"/>
      <c r="EY183" s="38"/>
      <c r="EZ183" s="38"/>
      <c r="FA183" s="38"/>
      <c r="FB183" s="38"/>
      <c r="FC183" s="38"/>
      <c r="FD183" s="38"/>
      <c r="FE183" s="38"/>
      <c r="FF183" s="38"/>
      <c r="FG183" s="38"/>
      <c r="FH183" s="38"/>
      <c r="FI183" s="38"/>
      <c r="FJ183" s="38"/>
      <c r="FK183" s="38"/>
      <c r="FL183" s="38"/>
      <c r="FM183" s="38"/>
      <c r="FN183" s="38"/>
      <c r="FO183" s="38"/>
      <c r="FP183" s="38"/>
      <c r="FQ183" s="38"/>
      <c r="FR183" s="38"/>
      <c r="FS183" s="38"/>
      <c r="FT183" s="38"/>
      <c r="FU183" s="38"/>
      <c r="FV183" s="38"/>
      <c r="FW183" s="38"/>
      <c r="FX183" s="38"/>
      <c r="FY183" s="38"/>
      <c r="FZ183" s="38"/>
      <c r="GA183" s="38"/>
      <c r="GB183" s="38"/>
      <c r="GC183" s="38"/>
      <c r="GD183" s="38"/>
      <c r="GE183" s="38"/>
      <c r="GF183" s="38"/>
      <c r="GG183" s="38"/>
      <c r="GH183" s="38"/>
      <c r="GI183" s="38"/>
      <c r="GJ183" s="38"/>
      <c r="GK183" s="38"/>
      <c r="GL183" s="38"/>
      <c r="GM183" s="38"/>
      <c r="GN183" s="38"/>
      <c r="GO183" s="38"/>
      <c r="GP183" s="38"/>
      <c r="GQ183" s="38"/>
      <c r="GR183" s="38"/>
      <c r="GS183" s="38"/>
      <c r="GT183" s="38"/>
      <c r="GU183" s="38"/>
      <c r="GV183" s="38"/>
      <c r="GW183" s="38"/>
      <c r="GX183" s="38"/>
      <c r="GY183" s="38"/>
      <c r="GZ183" s="38"/>
      <c r="HA183" s="38"/>
      <c r="HB183" s="38"/>
      <c r="HC183" s="38"/>
      <c r="HD183" s="38"/>
      <c r="HE183" s="38"/>
      <c r="HF183" s="38"/>
      <c r="HG183" s="38"/>
      <c r="HH183" s="38"/>
      <c r="HI183" s="38"/>
      <c r="HJ183" s="38"/>
      <c r="HK183" s="38"/>
      <c r="HL183" s="38"/>
      <c r="HM183" s="38"/>
      <c r="HN183" s="38"/>
      <c r="HO183" s="38"/>
      <c r="HP183" s="38"/>
      <c r="HQ183" s="38"/>
      <c r="HR183" s="39"/>
    </row>
    <row r="184" spans="1:226" s="315" customFormat="1" x14ac:dyDescent="0.25">
      <c r="A184" s="34">
        <f t="shared" si="87"/>
        <v>180</v>
      </c>
      <c r="B184" s="517"/>
      <c r="C184" s="517"/>
      <c r="D184" s="517"/>
      <c r="E184" s="517"/>
      <c r="F184" s="517"/>
      <c r="G184" s="35"/>
      <c r="H184" s="391"/>
      <c r="I184" s="36" t="str">
        <f t="shared" si="90"/>
        <v/>
      </c>
      <c r="J184" s="28" t="str">
        <f t="shared" si="91"/>
        <v/>
      </c>
      <c r="K184" s="448" t="str">
        <f>進捗管理票PSPT_管理項目名_5</f>
        <v>③受入</v>
      </c>
      <c r="L184" s="37"/>
      <c r="M184" s="38"/>
      <c r="N184" s="38"/>
      <c r="O184" s="38"/>
      <c r="P184" s="38"/>
      <c r="Q184" s="38"/>
      <c r="R184" s="38"/>
      <c r="S184" s="38"/>
      <c r="T184" s="38"/>
      <c r="U184" s="38"/>
      <c r="V184" s="38"/>
      <c r="W184" s="38"/>
      <c r="X184" s="30"/>
      <c r="Y184" s="38"/>
      <c r="Z184" s="38"/>
      <c r="AA184" s="38"/>
      <c r="AB184" s="38"/>
      <c r="AC184" s="38"/>
      <c r="AD184" s="38"/>
      <c r="AE184" s="38"/>
      <c r="AF184" s="38"/>
      <c r="AG184" s="38"/>
      <c r="AH184" s="38"/>
      <c r="AI184" s="38"/>
      <c r="AJ184" s="38"/>
      <c r="AK184" s="38"/>
      <c r="AL184" s="38"/>
      <c r="AM184" s="38"/>
      <c r="AN184" s="38"/>
      <c r="AO184" s="38"/>
      <c r="AP184" s="38"/>
      <c r="AQ184" s="38"/>
      <c r="AR184" s="38"/>
      <c r="AS184" s="38"/>
      <c r="AT184" s="38"/>
      <c r="AU184" s="38"/>
      <c r="AV184" s="38"/>
      <c r="AW184" s="38"/>
      <c r="AX184" s="38"/>
      <c r="AY184" s="38"/>
      <c r="AZ184" s="38"/>
      <c r="BA184" s="38"/>
      <c r="BB184" s="38"/>
      <c r="BC184" s="38"/>
      <c r="BD184" s="38"/>
      <c r="BE184" s="38"/>
      <c r="BF184" s="38"/>
      <c r="BG184" s="38"/>
      <c r="BH184" s="38"/>
      <c r="BI184" s="38"/>
      <c r="BJ184" s="38"/>
      <c r="BK184" s="38"/>
      <c r="BL184" s="38"/>
      <c r="BM184" s="38"/>
      <c r="BN184" s="38"/>
      <c r="BO184" s="38"/>
      <c r="BP184" s="38"/>
      <c r="BQ184" s="38"/>
      <c r="BR184" s="38"/>
      <c r="BS184" s="38"/>
      <c r="BT184" s="38"/>
      <c r="BU184" s="38"/>
      <c r="BV184" s="38"/>
      <c r="BW184" s="38"/>
      <c r="BX184" s="38"/>
      <c r="BY184" s="38"/>
      <c r="BZ184" s="38"/>
      <c r="CA184" s="38"/>
      <c r="CB184" s="38"/>
      <c r="CC184" s="38"/>
      <c r="CD184" s="38"/>
      <c r="CE184" s="38"/>
      <c r="CF184" s="38"/>
      <c r="CG184" s="38"/>
      <c r="CH184" s="38"/>
      <c r="CI184" s="38"/>
      <c r="CJ184" s="38"/>
      <c r="CK184" s="38"/>
      <c r="CL184" s="38"/>
      <c r="CM184" s="38"/>
      <c r="CN184" s="38"/>
      <c r="CO184" s="38"/>
      <c r="CP184" s="38"/>
      <c r="CQ184" s="38"/>
      <c r="CR184" s="38"/>
      <c r="CS184" s="38"/>
      <c r="CT184" s="38"/>
      <c r="CU184" s="38"/>
      <c r="CV184" s="38"/>
      <c r="CW184" s="38"/>
      <c r="CX184" s="38"/>
      <c r="CY184" s="38"/>
      <c r="CZ184" s="38"/>
      <c r="DA184" s="38"/>
      <c r="DB184" s="38"/>
      <c r="DC184" s="38"/>
      <c r="DD184" s="38"/>
      <c r="DE184" s="38"/>
      <c r="DF184" s="38"/>
      <c r="DG184" s="38"/>
      <c r="DH184" s="38"/>
      <c r="DI184" s="38"/>
      <c r="DJ184" s="38"/>
      <c r="DK184" s="38"/>
      <c r="DL184" s="38"/>
      <c r="DM184" s="38"/>
      <c r="DN184" s="38"/>
      <c r="DO184" s="38"/>
      <c r="DP184" s="38"/>
      <c r="DQ184" s="38"/>
      <c r="DR184" s="38"/>
      <c r="DS184" s="38"/>
      <c r="DT184" s="38"/>
      <c r="DU184" s="38"/>
      <c r="DV184" s="38"/>
      <c r="DW184" s="38"/>
      <c r="DX184" s="38"/>
      <c r="DY184" s="38"/>
      <c r="DZ184" s="38"/>
      <c r="EA184" s="38"/>
      <c r="EB184" s="38"/>
      <c r="EC184" s="38"/>
      <c r="ED184" s="38"/>
      <c r="EE184" s="38"/>
      <c r="EF184" s="38"/>
      <c r="EG184" s="38"/>
      <c r="EH184" s="38"/>
      <c r="EI184" s="38"/>
      <c r="EJ184" s="38"/>
      <c r="EK184" s="38"/>
      <c r="EL184" s="38"/>
      <c r="EM184" s="38"/>
      <c r="EN184" s="38"/>
      <c r="EO184" s="38"/>
      <c r="EP184" s="38"/>
      <c r="EQ184" s="38"/>
      <c r="ER184" s="38"/>
      <c r="ES184" s="38"/>
      <c r="ET184" s="38"/>
      <c r="EU184" s="38"/>
      <c r="EV184" s="38"/>
      <c r="EW184" s="38"/>
      <c r="EX184" s="38"/>
      <c r="EY184" s="38"/>
      <c r="EZ184" s="38"/>
      <c r="FA184" s="38"/>
      <c r="FB184" s="38"/>
      <c r="FC184" s="38"/>
      <c r="FD184" s="38"/>
      <c r="FE184" s="38"/>
      <c r="FF184" s="38"/>
      <c r="FG184" s="38"/>
      <c r="FH184" s="38"/>
      <c r="FI184" s="38"/>
      <c r="FJ184" s="38"/>
      <c r="FK184" s="38"/>
      <c r="FL184" s="38"/>
      <c r="FM184" s="38"/>
      <c r="FN184" s="38"/>
      <c r="FO184" s="38"/>
      <c r="FP184" s="38"/>
      <c r="FQ184" s="38"/>
      <c r="FR184" s="38"/>
      <c r="FS184" s="38"/>
      <c r="FT184" s="38"/>
      <c r="FU184" s="38"/>
      <c r="FV184" s="38"/>
      <c r="FW184" s="38"/>
      <c r="FX184" s="38"/>
      <c r="FY184" s="38"/>
      <c r="FZ184" s="38"/>
      <c r="GA184" s="38"/>
      <c r="GB184" s="38"/>
      <c r="GC184" s="38"/>
      <c r="GD184" s="38"/>
      <c r="GE184" s="38"/>
      <c r="GF184" s="38"/>
      <c r="GG184" s="38"/>
      <c r="GH184" s="38"/>
      <c r="GI184" s="38"/>
      <c r="GJ184" s="38"/>
      <c r="GK184" s="38"/>
      <c r="GL184" s="38"/>
      <c r="GM184" s="38"/>
      <c r="GN184" s="38"/>
      <c r="GO184" s="38"/>
      <c r="GP184" s="38"/>
      <c r="GQ184" s="38"/>
      <c r="GR184" s="38"/>
      <c r="GS184" s="38"/>
      <c r="GT184" s="38"/>
      <c r="GU184" s="38"/>
      <c r="GV184" s="38"/>
      <c r="GW184" s="38"/>
      <c r="GX184" s="38"/>
      <c r="GY184" s="38"/>
      <c r="GZ184" s="38"/>
      <c r="HA184" s="38"/>
      <c r="HB184" s="38"/>
      <c r="HC184" s="38"/>
      <c r="HD184" s="38"/>
      <c r="HE184" s="38"/>
      <c r="HF184" s="38"/>
      <c r="HG184" s="38"/>
      <c r="HH184" s="38"/>
      <c r="HI184" s="38"/>
      <c r="HJ184" s="38"/>
      <c r="HK184" s="38"/>
      <c r="HL184" s="38"/>
      <c r="HM184" s="38"/>
      <c r="HN184" s="38"/>
      <c r="HO184" s="38"/>
      <c r="HP184" s="38"/>
      <c r="HQ184" s="38"/>
      <c r="HR184" s="39"/>
    </row>
    <row r="185" spans="1:226" x14ac:dyDescent="0.25">
      <c r="A185" s="25">
        <f>ROW()-4</f>
        <v>181</v>
      </c>
      <c r="B185" s="516"/>
      <c r="C185" s="516"/>
      <c r="D185" s="516"/>
      <c r="E185" s="516"/>
      <c r="F185" s="516"/>
      <c r="G185" s="26"/>
      <c r="H185" s="26"/>
      <c r="I185" s="27" t="str">
        <f t="shared" si="90"/>
        <v/>
      </c>
      <c r="J185" s="28" t="str">
        <f t="shared" si="91"/>
        <v/>
      </c>
      <c r="K185" s="445">
        <f>進捗管理票PSPT_管理項目名_1</f>
        <v>0</v>
      </c>
      <c r="L185" s="29"/>
      <c r="M185" s="30"/>
      <c r="N185" s="30"/>
      <c r="O185" s="30"/>
      <c r="P185" s="30"/>
      <c r="Q185" s="30"/>
      <c r="R185" s="30"/>
      <c r="S185" s="30"/>
      <c r="T185" s="30"/>
      <c r="U185" s="30"/>
      <c r="V185" s="30"/>
      <c r="W185" s="30"/>
      <c r="X185" s="30"/>
      <c r="Y185" s="30"/>
      <c r="Z185" s="30"/>
      <c r="AA185" s="30"/>
      <c r="AB185" s="30"/>
      <c r="AC185" s="30"/>
      <c r="AD185" s="30"/>
      <c r="AE185" s="30"/>
      <c r="AF185" s="30"/>
      <c r="AG185" s="30"/>
      <c r="AH185" s="30"/>
      <c r="AI185" s="30"/>
      <c r="AJ185" s="30"/>
      <c r="AK185" s="30"/>
      <c r="AL185" s="30"/>
      <c r="AM185" s="30"/>
      <c r="AN185" s="30"/>
      <c r="AO185" s="30"/>
      <c r="AP185" s="30"/>
      <c r="AQ185" s="30"/>
      <c r="AR185" s="30"/>
      <c r="AS185" s="30"/>
      <c r="AT185" s="30"/>
      <c r="AU185" s="30"/>
      <c r="AV185" s="30"/>
      <c r="AW185" s="30"/>
      <c r="AX185" s="30"/>
      <c r="AY185" s="30"/>
      <c r="AZ185" s="30"/>
      <c r="BA185" s="30"/>
      <c r="BB185" s="30"/>
      <c r="BC185" s="30"/>
      <c r="BD185" s="30"/>
      <c r="BE185" s="30"/>
      <c r="BF185" s="30"/>
      <c r="BG185" s="30"/>
      <c r="BH185" s="30"/>
      <c r="BI185" s="30"/>
      <c r="BJ185" s="30"/>
      <c r="BK185" s="30"/>
      <c r="BL185" s="30"/>
      <c r="BM185" s="30"/>
      <c r="BN185" s="30"/>
      <c r="BO185" s="30"/>
      <c r="BP185" s="30"/>
      <c r="BQ185" s="30"/>
      <c r="BR185" s="30"/>
      <c r="BS185" s="30"/>
      <c r="BT185" s="30"/>
      <c r="BU185" s="30"/>
      <c r="BV185" s="30"/>
      <c r="BW185" s="30"/>
      <c r="BX185" s="30"/>
      <c r="BY185" s="30"/>
      <c r="BZ185" s="30"/>
      <c r="CA185" s="30"/>
      <c r="CB185" s="30"/>
      <c r="CC185" s="30"/>
      <c r="CD185" s="30"/>
      <c r="CE185" s="30"/>
      <c r="CF185" s="30"/>
      <c r="CG185" s="30"/>
      <c r="CH185" s="30"/>
      <c r="CI185" s="30"/>
      <c r="CJ185" s="30"/>
      <c r="CK185" s="30"/>
      <c r="CL185" s="30"/>
      <c r="CM185" s="30"/>
      <c r="CN185" s="30"/>
      <c r="CO185" s="30"/>
      <c r="CP185" s="30"/>
      <c r="CQ185" s="30"/>
      <c r="CR185" s="30"/>
      <c r="CS185" s="30"/>
      <c r="CT185" s="30"/>
      <c r="CU185" s="30"/>
      <c r="CV185" s="30"/>
      <c r="CW185" s="30"/>
      <c r="CX185" s="30"/>
      <c r="CY185" s="30"/>
      <c r="CZ185" s="30"/>
      <c r="DA185" s="30"/>
      <c r="DB185" s="30"/>
      <c r="DC185" s="30"/>
      <c r="DD185" s="30"/>
      <c r="DE185" s="30"/>
      <c r="DF185" s="30"/>
      <c r="DG185" s="30"/>
      <c r="DH185" s="30"/>
      <c r="DI185" s="30"/>
      <c r="DJ185" s="30"/>
      <c r="DK185" s="30"/>
      <c r="DL185" s="30"/>
      <c r="DM185" s="30"/>
      <c r="DN185" s="30"/>
      <c r="DO185" s="30"/>
      <c r="DP185" s="30"/>
      <c r="DQ185" s="30"/>
      <c r="DR185" s="30"/>
      <c r="DS185" s="30"/>
      <c r="DT185" s="30"/>
      <c r="DU185" s="30"/>
      <c r="DV185" s="30"/>
      <c r="DW185" s="30"/>
      <c r="DX185" s="30"/>
      <c r="DY185" s="30"/>
      <c r="DZ185" s="30"/>
      <c r="EA185" s="30"/>
      <c r="EB185" s="30"/>
      <c r="EC185" s="30"/>
      <c r="ED185" s="30"/>
      <c r="EE185" s="30"/>
      <c r="EF185" s="30"/>
      <c r="EG185" s="30"/>
      <c r="EH185" s="30"/>
      <c r="EI185" s="30"/>
      <c r="EJ185" s="30"/>
      <c r="EK185" s="30"/>
      <c r="EL185" s="30"/>
      <c r="EM185" s="30"/>
      <c r="EN185" s="30"/>
      <c r="EO185" s="30"/>
      <c r="EP185" s="30"/>
      <c r="EQ185" s="30"/>
      <c r="ER185" s="30"/>
      <c r="ES185" s="30"/>
      <c r="ET185" s="30"/>
      <c r="EU185" s="30"/>
      <c r="EV185" s="30"/>
      <c r="EW185" s="30"/>
      <c r="EX185" s="30"/>
      <c r="EY185" s="30"/>
      <c r="EZ185" s="30"/>
      <c r="FA185" s="30"/>
      <c r="FB185" s="30"/>
      <c r="FC185" s="30"/>
      <c r="FD185" s="30"/>
      <c r="FE185" s="30"/>
      <c r="FF185" s="30"/>
      <c r="FG185" s="30"/>
      <c r="FH185" s="30"/>
      <c r="FI185" s="30"/>
      <c r="FJ185" s="30"/>
      <c r="FK185" s="30"/>
      <c r="FL185" s="30"/>
      <c r="FM185" s="30"/>
      <c r="FN185" s="30"/>
      <c r="FO185" s="30"/>
      <c r="FP185" s="30"/>
      <c r="FQ185" s="30"/>
      <c r="FR185" s="30"/>
      <c r="FS185" s="30"/>
      <c r="FT185" s="30"/>
      <c r="FU185" s="30"/>
      <c r="FV185" s="30"/>
      <c r="FW185" s="30"/>
      <c r="FX185" s="30"/>
      <c r="FY185" s="30"/>
      <c r="FZ185" s="30"/>
      <c r="GA185" s="30"/>
      <c r="GB185" s="30"/>
      <c r="GC185" s="30"/>
      <c r="GD185" s="30"/>
      <c r="GE185" s="30"/>
      <c r="GF185" s="30"/>
      <c r="GG185" s="30"/>
      <c r="GH185" s="30"/>
      <c r="GI185" s="30"/>
      <c r="GJ185" s="30"/>
      <c r="GK185" s="30"/>
      <c r="GL185" s="30"/>
      <c r="GM185" s="30"/>
      <c r="GN185" s="30"/>
      <c r="GO185" s="30"/>
      <c r="GP185" s="30"/>
      <c r="GQ185" s="30"/>
      <c r="GR185" s="30"/>
      <c r="GS185" s="30"/>
      <c r="GT185" s="30"/>
      <c r="GU185" s="30"/>
      <c r="GV185" s="30"/>
      <c r="GW185" s="30"/>
      <c r="GX185" s="30"/>
      <c r="GY185" s="30"/>
      <c r="GZ185" s="30"/>
      <c r="HA185" s="30"/>
      <c r="HB185" s="30"/>
      <c r="HC185" s="30"/>
      <c r="HD185" s="30"/>
      <c r="HE185" s="30"/>
      <c r="HF185" s="30"/>
      <c r="HG185" s="30"/>
      <c r="HH185" s="30"/>
      <c r="HI185" s="30"/>
      <c r="HJ185" s="30"/>
      <c r="HK185" s="30"/>
      <c r="HL185" s="30"/>
      <c r="HM185" s="30"/>
      <c r="HN185" s="30"/>
      <c r="HO185" s="30"/>
      <c r="HP185" s="30"/>
      <c r="HQ185" s="30"/>
      <c r="HR185" s="31"/>
    </row>
    <row r="186" spans="1:226" x14ac:dyDescent="0.25">
      <c r="A186" s="32">
        <f>ROW()-4</f>
        <v>182</v>
      </c>
      <c r="B186" s="517"/>
      <c r="C186" s="517"/>
      <c r="D186" s="517"/>
      <c r="E186" s="517"/>
      <c r="F186" s="517"/>
      <c r="G186" s="26"/>
      <c r="H186" s="26"/>
      <c r="I186" s="27" t="str">
        <f t="shared" si="90"/>
        <v/>
      </c>
      <c r="J186" s="33" t="str">
        <f t="shared" si="91"/>
        <v/>
      </c>
      <c r="K186" s="446">
        <f>進捗管理票PSPT_管理項目名_2</f>
        <v>0</v>
      </c>
      <c r="L186" s="29"/>
      <c r="M186" s="30"/>
      <c r="N186" s="30"/>
      <c r="O186" s="30"/>
      <c r="P186" s="30"/>
      <c r="Q186" s="30"/>
      <c r="R186" s="30"/>
      <c r="S186" s="30"/>
      <c r="T186" s="30"/>
      <c r="U186" s="30"/>
      <c r="V186" s="30"/>
      <c r="W186" s="30"/>
      <c r="X186" s="30"/>
      <c r="Y186" s="30"/>
      <c r="Z186" s="30"/>
      <c r="AA186" s="30"/>
      <c r="AB186" s="30"/>
      <c r="AC186" s="30"/>
      <c r="AD186" s="30"/>
      <c r="AE186" s="30"/>
      <c r="AF186" s="30"/>
      <c r="AG186" s="30"/>
      <c r="AH186" s="30"/>
      <c r="AI186" s="30"/>
      <c r="AJ186" s="30"/>
      <c r="AK186" s="30"/>
      <c r="AL186" s="30"/>
      <c r="AM186" s="30"/>
      <c r="AN186" s="30"/>
      <c r="AO186" s="30"/>
      <c r="AP186" s="30"/>
      <c r="AQ186" s="30"/>
      <c r="AR186" s="30"/>
      <c r="AS186" s="30"/>
      <c r="AT186" s="30"/>
      <c r="AU186" s="30"/>
      <c r="AV186" s="30"/>
      <c r="AW186" s="30"/>
      <c r="AX186" s="30"/>
      <c r="AY186" s="30"/>
      <c r="AZ186" s="30"/>
      <c r="BA186" s="30"/>
      <c r="BB186" s="30"/>
      <c r="BC186" s="30"/>
      <c r="BD186" s="30"/>
      <c r="BE186" s="30"/>
      <c r="BF186" s="30"/>
      <c r="BG186" s="30"/>
      <c r="BH186" s="30"/>
      <c r="BI186" s="30"/>
      <c r="BJ186" s="30"/>
      <c r="BK186" s="30"/>
      <c r="BL186" s="30"/>
      <c r="BM186" s="30"/>
      <c r="BN186" s="30"/>
      <c r="BO186" s="30"/>
      <c r="BP186" s="30"/>
      <c r="BQ186" s="30"/>
      <c r="BR186" s="30"/>
      <c r="BS186" s="30"/>
      <c r="BT186" s="30"/>
      <c r="BU186" s="30"/>
      <c r="BV186" s="30"/>
      <c r="BW186" s="30"/>
      <c r="BX186" s="30"/>
      <c r="BY186" s="30"/>
      <c r="BZ186" s="30"/>
      <c r="CA186" s="30"/>
      <c r="CB186" s="30"/>
      <c r="CC186" s="30"/>
      <c r="CD186" s="30"/>
      <c r="CE186" s="30"/>
      <c r="CF186" s="30"/>
      <c r="CG186" s="30"/>
      <c r="CH186" s="30"/>
      <c r="CI186" s="30"/>
      <c r="CJ186" s="30"/>
      <c r="CK186" s="30"/>
      <c r="CL186" s="30"/>
      <c r="CM186" s="30"/>
      <c r="CN186" s="30"/>
      <c r="CO186" s="30"/>
      <c r="CP186" s="30"/>
      <c r="CQ186" s="30"/>
      <c r="CR186" s="30"/>
      <c r="CS186" s="30"/>
      <c r="CT186" s="30"/>
      <c r="CU186" s="30"/>
      <c r="CV186" s="30"/>
      <c r="CW186" s="30"/>
      <c r="CX186" s="30"/>
      <c r="CY186" s="30"/>
      <c r="CZ186" s="30"/>
      <c r="DA186" s="30"/>
      <c r="DB186" s="30"/>
      <c r="DC186" s="30"/>
      <c r="DD186" s="30"/>
      <c r="DE186" s="30"/>
      <c r="DF186" s="30"/>
      <c r="DG186" s="30"/>
      <c r="DH186" s="30"/>
      <c r="DI186" s="30"/>
      <c r="DJ186" s="30"/>
      <c r="DK186" s="30"/>
      <c r="DL186" s="30"/>
      <c r="DM186" s="30"/>
      <c r="DN186" s="30"/>
      <c r="DO186" s="30"/>
      <c r="DP186" s="30"/>
      <c r="DQ186" s="30"/>
      <c r="DR186" s="30"/>
      <c r="DS186" s="30"/>
      <c r="DT186" s="30"/>
      <c r="DU186" s="30"/>
      <c r="DV186" s="30"/>
      <c r="DW186" s="30"/>
      <c r="DX186" s="30"/>
      <c r="DY186" s="30"/>
      <c r="DZ186" s="30"/>
      <c r="EA186" s="30"/>
      <c r="EB186" s="30"/>
      <c r="EC186" s="30"/>
      <c r="ED186" s="30"/>
      <c r="EE186" s="30"/>
      <c r="EF186" s="30"/>
      <c r="EG186" s="30"/>
      <c r="EH186" s="30"/>
      <c r="EI186" s="30"/>
      <c r="EJ186" s="30"/>
      <c r="EK186" s="30"/>
      <c r="EL186" s="30"/>
      <c r="EM186" s="30"/>
      <c r="EN186" s="30"/>
      <c r="EO186" s="30"/>
      <c r="EP186" s="30"/>
      <c r="EQ186" s="30"/>
      <c r="ER186" s="30"/>
      <c r="ES186" s="30"/>
      <c r="ET186" s="30"/>
      <c r="EU186" s="30"/>
      <c r="EV186" s="30"/>
      <c r="EW186" s="30"/>
      <c r="EX186" s="30"/>
      <c r="EY186" s="30"/>
      <c r="EZ186" s="30"/>
      <c r="FA186" s="30"/>
      <c r="FB186" s="30"/>
      <c r="FC186" s="30"/>
      <c r="FD186" s="30"/>
      <c r="FE186" s="30"/>
      <c r="FF186" s="30"/>
      <c r="FG186" s="30"/>
      <c r="FH186" s="30"/>
      <c r="FI186" s="30"/>
      <c r="FJ186" s="30"/>
      <c r="FK186" s="30"/>
      <c r="FL186" s="30"/>
      <c r="FM186" s="30"/>
      <c r="FN186" s="30"/>
      <c r="FO186" s="30"/>
      <c r="FP186" s="30"/>
      <c r="FQ186" s="30"/>
      <c r="FR186" s="30"/>
      <c r="FS186" s="30"/>
      <c r="FT186" s="30"/>
      <c r="FU186" s="30"/>
      <c r="FV186" s="30"/>
      <c r="FW186" s="30"/>
      <c r="FX186" s="30"/>
      <c r="FY186" s="30"/>
      <c r="FZ186" s="30"/>
      <c r="GA186" s="30"/>
      <c r="GB186" s="30"/>
      <c r="GC186" s="30"/>
      <c r="GD186" s="30"/>
      <c r="GE186" s="30"/>
      <c r="GF186" s="30"/>
      <c r="GG186" s="30"/>
      <c r="GH186" s="30"/>
      <c r="GI186" s="30"/>
      <c r="GJ186" s="30"/>
      <c r="GK186" s="30"/>
      <c r="GL186" s="30"/>
      <c r="GM186" s="30"/>
      <c r="GN186" s="30"/>
      <c r="GO186" s="30"/>
      <c r="GP186" s="30"/>
      <c r="GQ186" s="30"/>
      <c r="GR186" s="30"/>
      <c r="GS186" s="30"/>
      <c r="GT186" s="30"/>
      <c r="GU186" s="30"/>
      <c r="GV186" s="30"/>
      <c r="GW186" s="30"/>
      <c r="GX186" s="30"/>
      <c r="GY186" s="30"/>
      <c r="GZ186" s="30"/>
      <c r="HA186" s="30"/>
      <c r="HB186" s="30"/>
      <c r="HC186" s="30"/>
      <c r="HD186" s="30"/>
      <c r="HE186" s="30"/>
      <c r="HF186" s="30"/>
      <c r="HG186" s="30"/>
      <c r="HH186" s="30"/>
      <c r="HI186" s="30"/>
      <c r="HJ186" s="30"/>
      <c r="HK186" s="30"/>
      <c r="HL186" s="30"/>
      <c r="HM186" s="30"/>
      <c r="HN186" s="30"/>
      <c r="HO186" s="30"/>
      <c r="HP186" s="30"/>
      <c r="HQ186" s="30"/>
      <c r="HR186" s="31"/>
    </row>
    <row r="187" spans="1:226" x14ac:dyDescent="0.25">
      <c r="A187" s="32">
        <f t="shared" si="87"/>
        <v>183</v>
      </c>
      <c r="B187" s="517"/>
      <c r="C187" s="517"/>
      <c r="D187" s="517"/>
      <c r="E187" s="517"/>
      <c r="F187" s="517"/>
      <c r="G187" s="26"/>
      <c r="H187" s="26"/>
      <c r="I187" s="27" t="str">
        <f t="shared" si="90"/>
        <v/>
      </c>
      <c r="J187" s="33" t="str">
        <f t="shared" si="91"/>
        <v/>
      </c>
      <c r="K187" s="447" t="str">
        <f>進捗管理票PSPT_管理項目名_3</f>
        <v>①ＣＶ</v>
      </c>
      <c r="L187" s="29"/>
      <c r="M187" s="30"/>
      <c r="N187" s="30"/>
      <c r="O187" s="30"/>
      <c r="P187" s="30"/>
      <c r="Q187" s="30"/>
      <c r="R187" s="30"/>
      <c r="S187" s="30"/>
      <c r="T187" s="30"/>
      <c r="U187" s="30"/>
      <c r="V187" s="30"/>
      <c r="W187" s="30"/>
      <c r="X187" s="30"/>
      <c r="Y187" s="30"/>
      <c r="Z187" s="30"/>
      <c r="AA187" s="30"/>
      <c r="AB187" s="30"/>
      <c r="AC187" s="30"/>
      <c r="AD187" s="30"/>
      <c r="AE187" s="30"/>
      <c r="AF187" s="30"/>
      <c r="AG187" s="30"/>
      <c r="AH187" s="30"/>
      <c r="AI187" s="30"/>
      <c r="AJ187" s="30"/>
      <c r="AK187" s="30"/>
      <c r="AL187" s="30"/>
      <c r="AM187" s="30"/>
      <c r="AN187" s="30"/>
      <c r="AO187" s="30"/>
      <c r="AP187" s="30"/>
      <c r="AQ187" s="30"/>
      <c r="AR187" s="30"/>
      <c r="AS187" s="30"/>
      <c r="AT187" s="30"/>
      <c r="AU187" s="30"/>
      <c r="AV187" s="30"/>
      <c r="AW187" s="30"/>
      <c r="AX187" s="30"/>
      <c r="AY187" s="30"/>
      <c r="AZ187" s="30"/>
      <c r="BA187" s="30"/>
      <c r="BB187" s="30"/>
      <c r="BC187" s="30"/>
      <c r="BD187" s="30"/>
      <c r="BE187" s="30"/>
      <c r="BF187" s="30"/>
      <c r="BG187" s="30"/>
      <c r="BH187" s="30"/>
      <c r="BI187" s="30"/>
      <c r="BJ187" s="30"/>
      <c r="BK187" s="30"/>
      <c r="BL187" s="30"/>
      <c r="BM187" s="30"/>
      <c r="BN187" s="30"/>
      <c r="BO187" s="30"/>
      <c r="BP187" s="30"/>
      <c r="BQ187" s="30"/>
      <c r="BR187" s="30"/>
      <c r="BS187" s="30"/>
      <c r="BT187" s="30"/>
      <c r="BU187" s="30"/>
      <c r="BV187" s="30"/>
      <c r="BW187" s="30"/>
      <c r="BX187" s="30"/>
      <c r="BY187" s="30"/>
      <c r="BZ187" s="30"/>
      <c r="CA187" s="30"/>
      <c r="CB187" s="30"/>
      <c r="CC187" s="30"/>
      <c r="CD187" s="30"/>
      <c r="CE187" s="30"/>
      <c r="CF187" s="30"/>
      <c r="CG187" s="30"/>
      <c r="CH187" s="30"/>
      <c r="CI187" s="30"/>
      <c r="CJ187" s="30"/>
      <c r="CK187" s="30"/>
      <c r="CL187" s="30"/>
      <c r="CM187" s="30"/>
      <c r="CN187" s="30"/>
      <c r="CO187" s="30"/>
      <c r="CP187" s="30"/>
      <c r="CQ187" s="30"/>
      <c r="CR187" s="30"/>
      <c r="CS187" s="30"/>
      <c r="CT187" s="30"/>
      <c r="CU187" s="30"/>
      <c r="CV187" s="30"/>
      <c r="CW187" s="30"/>
      <c r="CX187" s="30"/>
      <c r="CY187" s="30"/>
      <c r="CZ187" s="30"/>
      <c r="DA187" s="30"/>
      <c r="DB187" s="30"/>
      <c r="DC187" s="30"/>
      <c r="DD187" s="30"/>
      <c r="DE187" s="30"/>
      <c r="DF187" s="30"/>
      <c r="DG187" s="30"/>
      <c r="DH187" s="30"/>
      <c r="DI187" s="30"/>
      <c r="DJ187" s="30"/>
      <c r="DK187" s="30"/>
      <c r="DL187" s="30"/>
      <c r="DM187" s="30"/>
      <c r="DN187" s="30"/>
      <c r="DO187" s="30"/>
      <c r="DP187" s="30"/>
      <c r="DQ187" s="30"/>
      <c r="DR187" s="30"/>
      <c r="DS187" s="30"/>
      <c r="DT187" s="30"/>
      <c r="DU187" s="30"/>
      <c r="DV187" s="30"/>
      <c r="DW187" s="30"/>
      <c r="DX187" s="30"/>
      <c r="DY187" s="30"/>
      <c r="DZ187" s="30"/>
      <c r="EA187" s="30"/>
      <c r="EB187" s="30"/>
      <c r="EC187" s="30"/>
      <c r="ED187" s="30"/>
      <c r="EE187" s="30"/>
      <c r="EF187" s="30"/>
      <c r="EG187" s="30"/>
      <c r="EH187" s="30"/>
      <c r="EI187" s="30"/>
      <c r="EJ187" s="30"/>
      <c r="EK187" s="30"/>
      <c r="EL187" s="30"/>
      <c r="EM187" s="30"/>
      <c r="EN187" s="30"/>
      <c r="EO187" s="30"/>
      <c r="EP187" s="30"/>
      <c r="EQ187" s="30"/>
      <c r="ER187" s="30"/>
      <c r="ES187" s="30"/>
      <c r="ET187" s="30"/>
      <c r="EU187" s="30"/>
      <c r="EV187" s="30"/>
      <c r="EW187" s="30"/>
      <c r="EX187" s="30"/>
      <c r="EY187" s="30"/>
      <c r="EZ187" s="30"/>
      <c r="FA187" s="30"/>
      <c r="FB187" s="30"/>
      <c r="FC187" s="30"/>
      <c r="FD187" s="30"/>
      <c r="FE187" s="30"/>
      <c r="FF187" s="30"/>
      <c r="FG187" s="30"/>
      <c r="FH187" s="30"/>
      <c r="FI187" s="30"/>
      <c r="FJ187" s="30"/>
      <c r="FK187" s="30"/>
      <c r="FL187" s="30"/>
      <c r="FM187" s="30"/>
      <c r="FN187" s="30"/>
      <c r="FO187" s="30"/>
      <c r="FP187" s="30"/>
      <c r="FQ187" s="30"/>
      <c r="FR187" s="30"/>
      <c r="FS187" s="30"/>
      <c r="FT187" s="30"/>
      <c r="FU187" s="30"/>
      <c r="FV187" s="30"/>
      <c r="FW187" s="30"/>
      <c r="FX187" s="30"/>
      <c r="FY187" s="30"/>
      <c r="FZ187" s="30"/>
      <c r="GA187" s="30"/>
      <c r="GB187" s="30"/>
      <c r="GC187" s="30"/>
      <c r="GD187" s="30"/>
      <c r="GE187" s="30"/>
      <c r="GF187" s="30"/>
      <c r="GG187" s="30"/>
      <c r="GH187" s="30"/>
      <c r="GI187" s="30"/>
      <c r="GJ187" s="30"/>
      <c r="GK187" s="30"/>
      <c r="GL187" s="30"/>
      <c r="GM187" s="30"/>
      <c r="GN187" s="30"/>
      <c r="GO187" s="30"/>
      <c r="GP187" s="30"/>
      <c r="GQ187" s="30"/>
      <c r="GR187" s="30"/>
      <c r="GS187" s="30"/>
      <c r="GT187" s="30"/>
      <c r="GU187" s="30"/>
      <c r="GV187" s="30"/>
      <c r="GW187" s="30"/>
      <c r="GX187" s="30"/>
      <c r="GY187" s="30"/>
      <c r="GZ187" s="30"/>
      <c r="HA187" s="30"/>
      <c r="HB187" s="30"/>
      <c r="HC187" s="30"/>
      <c r="HD187" s="30"/>
      <c r="HE187" s="30"/>
      <c r="HF187" s="30"/>
      <c r="HG187" s="30"/>
      <c r="HH187" s="30"/>
      <c r="HI187" s="30"/>
      <c r="HJ187" s="30"/>
      <c r="HK187" s="30"/>
      <c r="HL187" s="30"/>
      <c r="HM187" s="30"/>
      <c r="HN187" s="30"/>
      <c r="HO187" s="30"/>
      <c r="HP187" s="30"/>
      <c r="HQ187" s="30"/>
      <c r="HR187" s="31"/>
    </row>
    <row r="188" spans="1:226" x14ac:dyDescent="0.25">
      <c r="A188" s="34">
        <f t="shared" si="87"/>
        <v>184</v>
      </c>
      <c r="B188" s="517"/>
      <c r="C188" s="517"/>
      <c r="D188" s="517"/>
      <c r="E188" s="517"/>
      <c r="F188" s="517"/>
      <c r="G188" s="35"/>
      <c r="H188" s="35"/>
      <c r="I188" s="36" t="str">
        <f>IF(J188&lt;&gt;"",(J188-COUNTIF(L188:HR188,"□")+1),"")</f>
        <v/>
      </c>
      <c r="J188" s="28" t="str">
        <f>IF(ISERROR(LOOKUP("□",L188:HR188,L$3:HR$3))=FALSE,LOOKUP("□",L188:HR188,L$3:HR$3),"")</f>
        <v/>
      </c>
      <c r="K188" s="448" t="str">
        <f>進捗管理票PSPT_管理項目名_4</f>
        <v>②ＣＶＴ</v>
      </c>
      <c r="L188" s="37"/>
      <c r="M188" s="38"/>
      <c r="N188" s="38"/>
      <c r="O188" s="38"/>
      <c r="P188" s="38"/>
      <c r="Q188" s="38"/>
      <c r="R188" s="38"/>
      <c r="S188" s="38"/>
      <c r="T188" s="38"/>
      <c r="U188" s="38"/>
      <c r="V188" s="38"/>
      <c r="W188" s="38"/>
      <c r="X188" s="30"/>
      <c r="Y188" s="38"/>
      <c r="Z188" s="38"/>
      <c r="AA188" s="38"/>
      <c r="AB188" s="38"/>
      <c r="AC188" s="38"/>
      <c r="AD188" s="38"/>
      <c r="AE188" s="38"/>
      <c r="AF188" s="38"/>
      <c r="AG188" s="38"/>
      <c r="AH188" s="38"/>
      <c r="AI188" s="38"/>
      <c r="AJ188" s="38"/>
      <c r="AK188" s="38"/>
      <c r="AL188" s="38"/>
      <c r="AM188" s="38"/>
      <c r="AN188" s="38"/>
      <c r="AO188" s="38"/>
      <c r="AP188" s="38"/>
      <c r="AQ188" s="38"/>
      <c r="AR188" s="38"/>
      <c r="AS188" s="38"/>
      <c r="AT188" s="38"/>
      <c r="AU188" s="38"/>
      <c r="AV188" s="38"/>
      <c r="AW188" s="38"/>
      <c r="AX188" s="38"/>
      <c r="AY188" s="38"/>
      <c r="AZ188" s="38"/>
      <c r="BA188" s="38"/>
      <c r="BB188" s="38"/>
      <c r="BC188" s="38"/>
      <c r="BD188" s="38"/>
      <c r="BE188" s="38"/>
      <c r="BF188" s="38"/>
      <c r="BG188" s="38"/>
      <c r="BH188" s="38"/>
      <c r="BI188" s="38"/>
      <c r="BJ188" s="38"/>
      <c r="BK188" s="38"/>
      <c r="BL188" s="38"/>
      <c r="BM188" s="38"/>
      <c r="BN188" s="38"/>
      <c r="BO188" s="38"/>
      <c r="BP188" s="38"/>
      <c r="BQ188" s="38"/>
      <c r="BR188" s="38"/>
      <c r="BS188" s="38"/>
      <c r="BT188" s="38"/>
      <c r="BU188" s="38"/>
      <c r="BV188" s="38"/>
      <c r="BW188" s="38"/>
      <c r="BX188" s="38"/>
      <c r="BY188" s="38"/>
      <c r="BZ188" s="38"/>
      <c r="CA188" s="38"/>
      <c r="CB188" s="38"/>
      <c r="CC188" s="38"/>
      <c r="CD188" s="38"/>
      <c r="CE188" s="38"/>
      <c r="CF188" s="38"/>
      <c r="CG188" s="38"/>
      <c r="CH188" s="38"/>
      <c r="CI188" s="38"/>
      <c r="CJ188" s="38"/>
      <c r="CK188" s="38"/>
      <c r="CL188" s="38"/>
      <c r="CM188" s="38"/>
      <c r="CN188" s="38"/>
      <c r="CO188" s="38"/>
      <c r="CP188" s="38"/>
      <c r="CQ188" s="38"/>
      <c r="CR188" s="38"/>
      <c r="CS188" s="38"/>
      <c r="CT188" s="38"/>
      <c r="CU188" s="38"/>
      <c r="CV188" s="38"/>
      <c r="CW188" s="38"/>
      <c r="CX188" s="38"/>
      <c r="CY188" s="38"/>
      <c r="CZ188" s="38"/>
      <c r="DA188" s="38"/>
      <c r="DB188" s="38"/>
      <c r="DC188" s="38"/>
      <c r="DD188" s="38"/>
      <c r="DE188" s="38"/>
      <c r="DF188" s="38"/>
      <c r="DG188" s="38"/>
      <c r="DH188" s="38"/>
      <c r="DI188" s="38"/>
      <c r="DJ188" s="38"/>
      <c r="DK188" s="38"/>
      <c r="DL188" s="38"/>
      <c r="DM188" s="38"/>
      <c r="DN188" s="38"/>
      <c r="DO188" s="38"/>
      <c r="DP188" s="38"/>
      <c r="DQ188" s="38"/>
      <c r="DR188" s="38"/>
      <c r="DS188" s="38"/>
      <c r="DT188" s="38"/>
      <c r="DU188" s="38"/>
      <c r="DV188" s="38"/>
      <c r="DW188" s="38"/>
      <c r="DX188" s="38"/>
      <c r="DY188" s="38"/>
      <c r="DZ188" s="38"/>
      <c r="EA188" s="38"/>
      <c r="EB188" s="38"/>
      <c r="EC188" s="38"/>
      <c r="ED188" s="38"/>
      <c r="EE188" s="38"/>
      <c r="EF188" s="38"/>
      <c r="EG188" s="38"/>
      <c r="EH188" s="38"/>
      <c r="EI188" s="38"/>
      <c r="EJ188" s="38"/>
      <c r="EK188" s="38"/>
      <c r="EL188" s="38"/>
      <c r="EM188" s="38"/>
      <c r="EN188" s="38"/>
      <c r="EO188" s="38"/>
      <c r="EP188" s="38"/>
      <c r="EQ188" s="38"/>
      <c r="ER188" s="38"/>
      <c r="ES188" s="38"/>
      <c r="ET188" s="38"/>
      <c r="EU188" s="38"/>
      <c r="EV188" s="38"/>
      <c r="EW188" s="38"/>
      <c r="EX188" s="38"/>
      <c r="EY188" s="38"/>
      <c r="EZ188" s="38"/>
      <c r="FA188" s="38"/>
      <c r="FB188" s="38"/>
      <c r="FC188" s="38"/>
      <c r="FD188" s="38"/>
      <c r="FE188" s="38"/>
      <c r="FF188" s="38"/>
      <c r="FG188" s="38"/>
      <c r="FH188" s="38"/>
      <c r="FI188" s="38"/>
      <c r="FJ188" s="38"/>
      <c r="FK188" s="38"/>
      <c r="FL188" s="38"/>
      <c r="FM188" s="38"/>
      <c r="FN188" s="38"/>
      <c r="FO188" s="38"/>
      <c r="FP188" s="38"/>
      <c r="FQ188" s="38"/>
      <c r="FR188" s="38"/>
      <c r="FS188" s="38"/>
      <c r="FT188" s="38"/>
      <c r="FU188" s="38"/>
      <c r="FV188" s="38"/>
      <c r="FW188" s="38"/>
      <c r="FX188" s="38"/>
      <c r="FY188" s="38"/>
      <c r="FZ188" s="38"/>
      <c r="GA188" s="38"/>
      <c r="GB188" s="38"/>
      <c r="GC188" s="38"/>
      <c r="GD188" s="38"/>
      <c r="GE188" s="38"/>
      <c r="GF188" s="38"/>
      <c r="GG188" s="38"/>
      <c r="GH188" s="38"/>
      <c r="GI188" s="38"/>
      <c r="GJ188" s="38"/>
      <c r="GK188" s="38"/>
      <c r="GL188" s="38"/>
      <c r="GM188" s="38"/>
      <c r="GN188" s="38"/>
      <c r="GO188" s="38"/>
      <c r="GP188" s="38"/>
      <c r="GQ188" s="38"/>
      <c r="GR188" s="38"/>
      <c r="GS188" s="38"/>
      <c r="GT188" s="38"/>
      <c r="GU188" s="38"/>
      <c r="GV188" s="38"/>
      <c r="GW188" s="38"/>
      <c r="GX188" s="38"/>
      <c r="GY188" s="38"/>
      <c r="GZ188" s="38"/>
      <c r="HA188" s="38"/>
      <c r="HB188" s="38"/>
      <c r="HC188" s="38"/>
      <c r="HD188" s="38"/>
      <c r="HE188" s="38"/>
      <c r="HF188" s="38"/>
      <c r="HG188" s="38"/>
      <c r="HH188" s="38"/>
      <c r="HI188" s="38"/>
      <c r="HJ188" s="38"/>
      <c r="HK188" s="38"/>
      <c r="HL188" s="38"/>
      <c r="HM188" s="38"/>
      <c r="HN188" s="38"/>
      <c r="HO188" s="38"/>
      <c r="HP188" s="38"/>
      <c r="HQ188" s="38"/>
      <c r="HR188" s="39"/>
    </row>
    <row r="189" spans="1:226" s="315" customFormat="1" x14ac:dyDescent="0.25">
      <c r="A189" s="34">
        <f t="shared" si="87"/>
        <v>185</v>
      </c>
      <c r="B189" s="519"/>
      <c r="C189" s="519"/>
      <c r="D189" s="519"/>
      <c r="E189" s="519"/>
      <c r="F189" s="519"/>
      <c r="G189" s="35"/>
      <c r="H189" s="391"/>
      <c r="I189" s="36" t="str">
        <f t="shared" ref="I189:I193" si="92">IF(J189&lt;&gt;"",(J189-COUNTIF(L189:HR189,"□")+1),"")</f>
        <v/>
      </c>
      <c r="J189" s="28" t="str">
        <f t="shared" ref="J189:J193" si="93">IF(ISERROR(LOOKUP("□",L189:HR189,L$3:HR$3))=FALSE,LOOKUP("□",L189:HR189,L$3:HR$3),"")</f>
        <v/>
      </c>
      <c r="K189" s="448" t="str">
        <f>進捗管理票PSPT_管理項目名_5</f>
        <v>③受入</v>
      </c>
      <c r="L189" s="37"/>
      <c r="M189" s="38"/>
      <c r="N189" s="38"/>
      <c r="O189" s="38"/>
      <c r="P189" s="38"/>
      <c r="Q189" s="38"/>
      <c r="R189" s="38"/>
      <c r="S189" s="38"/>
      <c r="T189" s="38"/>
      <c r="U189" s="38"/>
      <c r="V189" s="38"/>
      <c r="W189" s="38"/>
      <c r="X189" s="30"/>
      <c r="Y189" s="38"/>
      <c r="Z189" s="38"/>
      <c r="AA189" s="38"/>
      <c r="AB189" s="38"/>
      <c r="AC189" s="38"/>
      <c r="AD189" s="38"/>
      <c r="AE189" s="38"/>
      <c r="AF189" s="38"/>
      <c r="AG189" s="38"/>
      <c r="AH189" s="38"/>
      <c r="AI189" s="38"/>
      <c r="AJ189" s="38"/>
      <c r="AK189" s="38"/>
      <c r="AL189" s="38"/>
      <c r="AM189" s="38"/>
      <c r="AN189" s="38"/>
      <c r="AO189" s="38"/>
      <c r="AP189" s="38"/>
      <c r="AQ189" s="38"/>
      <c r="AR189" s="38"/>
      <c r="AS189" s="38"/>
      <c r="AT189" s="38"/>
      <c r="AU189" s="38"/>
      <c r="AV189" s="38"/>
      <c r="AW189" s="38"/>
      <c r="AX189" s="38"/>
      <c r="AY189" s="38"/>
      <c r="AZ189" s="38"/>
      <c r="BA189" s="38"/>
      <c r="BB189" s="38"/>
      <c r="BC189" s="38"/>
      <c r="BD189" s="38"/>
      <c r="BE189" s="38"/>
      <c r="BF189" s="38"/>
      <c r="BG189" s="38"/>
      <c r="BH189" s="38"/>
      <c r="BI189" s="38"/>
      <c r="BJ189" s="38"/>
      <c r="BK189" s="38"/>
      <c r="BL189" s="38"/>
      <c r="BM189" s="38"/>
      <c r="BN189" s="38"/>
      <c r="BO189" s="38"/>
      <c r="BP189" s="38"/>
      <c r="BQ189" s="38"/>
      <c r="BR189" s="38"/>
      <c r="BS189" s="38"/>
      <c r="BT189" s="38"/>
      <c r="BU189" s="38"/>
      <c r="BV189" s="38"/>
      <c r="BW189" s="38"/>
      <c r="BX189" s="38"/>
      <c r="BY189" s="38"/>
      <c r="BZ189" s="38"/>
      <c r="CA189" s="38"/>
      <c r="CB189" s="38"/>
      <c r="CC189" s="38"/>
      <c r="CD189" s="38"/>
      <c r="CE189" s="38"/>
      <c r="CF189" s="38"/>
      <c r="CG189" s="38"/>
      <c r="CH189" s="38"/>
      <c r="CI189" s="38"/>
      <c r="CJ189" s="38"/>
      <c r="CK189" s="38"/>
      <c r="CL189" s="38"/>
      <c r="CM189" s="38"/>
      <c r="CN189" s="38"/>
      <c r="CO189" s="38"/>
      <c r="CP189" s="38"/>
      <c r="CQ189" s="38"/>
      <c r="CR189" s="38"/>
      <c r="CS189" s="38"/>
      <c r="CT189" s="38"/>
      <c r="CU189" s="38"/>
      <c r="CV189" s="38"/>
      <c r="CW189" s="38"/>
      <c r="CX189" s="38"/>
      <c r="CY189" s="38"/>
      <c r="CZ189" s="38"/>
      <c r="DA189" s="38"/>
      <c r="DB189" s="38"/>
      <c r="DC189" s="38"/>
      <c r="DD189" s="38"/>
      <c r="DE189" s="38"/>
      <c r="DF189" s="38"/>
      <c r="DG189" s="38"/>
      <c r="DH189" s="38"/>
      <c r="DI189" s="38"/>
      <c r="DJ189" s="38"/>
      <c r="DK189" s="38"/>
      <c r="DL189" s="38"/>
      <c r="DM189" s="38"/>
      <c r="DN189" s="38"/>
      <c r="DO189" s="38"/>
      <c r="DP189" s="38"/>
      <c r="DQ189" s="38"/>
      <c r="DR189" s="38"/>
      <c r="DS189" s="38"/>
      <c r="DT189" s="38"/>
      <c r="DU189" s="38"/>
      <c r="DV189" s="38"/>
      <c r="DW189" s="38"/>
      <c r="DX189" s="38"/>
      <c r="DY189" s="38"/>
      <c r="DZ189" s="38"/>
      <c r="EA189" s="38"/>
      <c r="EB189" s="38"/>
      <c r="EC189" s="38"/>
      <c r="ED189" s="38"/>
      <c r="EE189" s="38"/>
      <c r="EF189" s="38"/>
      <c r="EG189" s="38"/>
      <c r="EH189" s="38"/>
      <c r="EI189" s="38"/>
      <c r="EJ189" s="38"/>
      <c r="EK189" s="38"/>
      <c r="EL189" s="38"/>
      <c r="EM189" s="38"/>
      <c r="EN189" s="38"/>
      <c r="EO189" s="38"/>
      <c r="EP189" s="38"/>
      <c r="EQ189" s="38"/>
      <c r="ER189" s="38"/>
      <c r="ES189" s="38"/>
      <c r="ET189" s="38"/>
      <c r="EU189" s="38"/>
      <c r="EV189" s="38"/>
      <c r="EW189" s="38"/>
      <c r="EX189" s="38"/>
      <c r="EY189" s="38"/>
      <c r="EZ189" s="38"/>
      <c r="FA189" s="38"/>
      <c r="FB189" s="38"/>
      <c r="FC189" s="38"/>
      <c r="FD189" s="38"/>
      <c r="FE189" s="38"/>
      <c r="FF189" s="38"/>
      <c r="FG189" s="38"/>
      <c r="FH189" s="38"/>
      <c r="FI189" s="38"/>
      <c r="FJ189" s="38"/>
      <c r="FK189" s="38"/>
      <c r="FL189" s="38"/>
      <c r="FM189" s="38"/>
      <c r="FN189" s="38"/>
      <c r="FO189" s="38"/>
      <c r="FP189" s="38"/>
      <c r="FQ189" s="38"/>
      <c r="FR189" s="38"/>
      <c r="FS189" s="38"/>
      <c r="FT189" s="38"/>
      <c r="FU189" s="38"/>
      <c r="FV189" s="38"/>
      <c r="FW189" s="38"/>
      <c r="FX189" s="38"/>
      <c r="FY189" s="38"/>
      <c r="FZ189" s="38"/>
      <c r="GA189" s="38"/>
      <c r="GB189" s="38"/>
      <c r="GC189" s="38"/>
      <c r="GD189" s="38"/>
      <c r="GE189" s="38"/>
      <c r="GF189" s="38"/>
      <c r="GG189" s="38"/>
      <c r="GH189" s="38"/>
      <c r="GI189" s="38"/>
      <c r="GJ189" s="38"/>
      <c r="GK189" s="38"/>
      <c r="GL189" s="38"/>
      <c r="GM189" s="38"/>
      <c r="GN189" s="38"/>
      <c r="GO189" s="38"/>
      <c r="GP189" s="38"/>
      <c r="GQ189" s="38"/>
      <c r="GR189" s="38"/>
      <c r="GS189" s="38"/>
      <c r="GT189" s="38"/>
      <c r="GU189" s="38"/>
      <c r="GV189" s="38"/>
      <c r="GW189" s="38"/>
      <c r="GX189" s="38"/>
      <c r="GY189" s="38"/>
      <c r="GZ189" s="38"/>
      <c r="HA189" s="38"/>
      <c r="HB189" s="38"/>
      <c r="HC189" s="38"/>
      <c r="HD189" s="38"/>
      <c r="HE189" s="38"/>
      <c r="HF189" s="38"/>
      <c r="HG189" s="38"/>
      <c r="HH189" s="38"/>
      <c r="HI189" s="38"/>
      <c r="HJ189" s="38"/>
      <c r="HK189" s="38"/>
      <c r="HL189" s="38"/>
      <c r="HM189" s="38"/>
      <c r="HN189" s="38"/>
      <c r="HO189" s="38"/>
      <c r="HP189" s="38"/>
      <c r="HQ189" s="38"/>
      <c r="HR189" s="39"/>
    </row>
    <row r="190" spans="1:226" x14ac:dyDescent="0.25">
      <c r="A190" s="25">
        <f t="shared" si="87"/>
        <v>186</v>
      </c>
      <c r="B190" s="516"/>
      <c r="C190" s="516"/>
      <c r="D190" s="516"/>
      <c r="E190" s="516"/>
      <c r="F190" s="516"/>
      <c r="G190" s="40"/>
      <c r="H190" s="40"/>
      <c r="I190" s="41" t="str">
        <f t="shared" si="92"/>
        <v/>
      </c>
      <c r="J190" s="42" t="str">
        <f t="shared" si="93"/>
        <v/>
      </c>
      <c r="K190" s="445">
        <f>進捗管理票PSPT_管理項目名_1</f>
        <v>0</v>
      </c>
      <c r="L190" s="43"/>
      <c r="M190" s="44"/>
      <c r="N190" s="44"/>
      <c r="O190" s="44"/>
      <c r="P190" s="44"/>
      <c r="Q190" s="44"/>
      <c r="R190" s="44"/>
      <c r="S190" s="44"/>
      <c r="T190" s="44"/>
      <c r="U190" s="44"/>
      <c r="V190" s="44"/>
      <c r="W190" s="45"/>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c r="BD190" s="44"/>
      <c r="BE190" s="44"/>
      <c r="BF190" s="44"/>
      <c r="BG190" s="44"/>
      <c r="BH190" s="44"/>
      <c r="BI190" s="44"/>
      <c r="BJ190" s="44"/>
      <c r="BK190" s="44"/>
      <c r="BL190" s="44"/>
      <c r="BM190" s="44"/>
      <c r="BN190" s="44"/>
      <c r="BO190" s="44"/>
      <c r="BP190" s="44"/>
      <c r="BQ190" s="44"/>
      <c r="BR190" s="44"/>
      <c r="BS190" s="44"/>
      <c r="BT190" s="44"/>
      <c r="BU190" s="44"/>
      <c r="BV190" s="44"/>
      <c r="BW190" s="44"/>
      <c r="BX190" s="44"/>
      <c r="BY190" s="44"/>
      <c r="BZ190" s="44"/>
      <c r="CA190" s="44"/>
      <c r="CB190" s="44"/>
      <c r="CC190" s="44"/>
      <c r="CD190" s="44"/>
      <c r="CE190" s="44"/>
      <c r="CF190" s="44"/>
      <c r="CG190" s="44"/>
      <c r="CH190" s="44"/>
      <c r="CI190" s="44"/>
      <c r="CJ190" s="44"/>
      <c r="CK190" s="44"/>
      <c r="CL190" s="44"/>
      <c r="CM190" s="44"/>
      <c r="CN190" s="44"/>
      <c r="CO190" s="44"/>
      <c r="CP190" s="44"/>
      <c r="CQ190" s="44"/>
      <c r="CR190" s="44"/>
      <c r="CS190" s="44"/>
      <c r="CT190" s="44"/>
      <c r="CU190" s="44"/>
      <c r="CV190" s="44"/>
      <c r="CW190" s="44"/>
      <c r="CX190" s="44"/>
      <c r="CY190" s="44"/>
      <c r="CZ190" s="44"/>
      <c r="DA190" s="44"/>
      <c r="DB190" s="44"/>
      <c r="DC190" s="44"/>
      <c r="DD190" s="44"/>
      <c r="DE190" s="44"/>
      <c r="DF190" s="44"/>
      <c r="DG190" s="44"/>
      <c r="DH190" s="44"/>
      <c r="DI190" s="44"/>
      <c r="DJ190" s="44"/>
      <c r="DK190" s="44"/>
      <c r="DL190" s="44"/>
      <c r="DM190" s="44"/>
      <c r="DN190" s="44"/>
      <c r="DO190" s="44"/>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c r="EX190" s="44"/>
      <c r="EY190" s="44"/>
      <c r="EZ190" s="44"/>
      <c r="FA190" s="44"/>
      <c r="FB190" s="44"/>
      <c r="FC190" s="44"/>
      <c r="FD190" s="44"/>
      <c r="FE190" s="44"/>
      <c r="FF190" s="44"/>
      <c r="FG190" s="44"/>
      <c r="FH190" s="44"/>
      <c r="FI190" s="44"/>
      <c r="FJ190" s="44"/>
      <c r="FK190" s="44"/>
      <c r="FL190" s="44"/>
      <c r="FM190" s="44"/>
      <c r="FN190" s="44"/>
      <c r="FO190" s="44"/>
      <c r="FP190" s="44"/>
      <c r="FQ190" s="44"/>
      <c r="FR190" s="44"/>
      <c r="FS190" s="44"/>
      <c r="FT190" s="44"/>
      <c r="FU190" s="44"/>
      <c r="FV190" s="44"/>
      <c r="FW190" s="44"/>
      <c r="FX190" s="44"/>
      <c r="FY190" s="44"/>
      <c r="FZ190" s="44"/>
      <c r="GA190" s="44"/>
      <c r="GB190" s="44"/>
      <c r="GC190" s="44"/>
      <c r="GD190" s="44"/>
      <c r="GE190" s="44"/>
      <c r="GF190" s="44"/>
      <c r="GG190" s="44"/>
      <c r="GH190" s="44"/>
      <c r="GI190" s="44"/>
      <c r="GJ190" s="44"/>
      <c r="GK190" s="44"/>
      <c r="GL190" s="44"/>
      <c r="GM190" s="44"/>
      <c r="GN190" s="44"/>
      <c r="GO190" s="44"/>
      <c r="GP190" s="44"/>
      <c r="GQ190" s="44"/>
      <c r="GR190" s="44"/>
      <c r="GS190" s="44"/>
      <c r="GT190" s="44"/>
      <c r="GU190" s="44"/>
      <c r="GV190" s="44"/>
      <c r="GW190" s="44"/>
      <c r="GX190" s="44"/>
      <c r="GY190" s="44"/>
      <c r="GZ190" s="44"/>
      <c r="HA190" s="44"/>
      <c r="HB190" s="44"/>
      <c r="HC190" s="44"/>
      <c r="HD190" s="44"/>
      <c r="HE190" s="44"/>
      <c r="HF190" s="44"/>
      <c r="HG190" s="44"/>
      <c r="HH190" s="44"/>
      <c r="HI190" s="44"/>
      <c r="HJ190" s="44"/>
      <c r="HK190" s="44"/>
      <c r="HL190" s="44"/>
      <c r="HM190" s="44"/>
      <c r="HN190" s="44"/>
      <c r="HO190" s="44"/>
      <c r="HP190" s="44"/>
      <c r="HQ190" s="44"/>
      <c r="HR190" s="46"/>
    </row>
    <row r="191" spans="1:226" x14ac:dyDescent="0.25">
      <c r="A191" s="32">
        <f t="shared" si="87"/>
        <v>187</v>
      </c>
      <c r="B191" s="517"/>
      <c r="C191" s="517"/>
      <c r="D191" s="517"/>
      <c r="E191" s="517"/>
      <c r="F191" s="517"/>
      <c r="G191" s="26"/>
      <c r="H191" s="26"/>
      <c r="I191" s="27" t="str">
        <f t="shared" si="92"/>
        <v/>
      </c>
      <c r="J191" s="33" t="str">
        <f t="shared" si="93"/>
        <v/>
      </c>
      <c r="K191" s="446">
        <f>進捗管理票PSPT_管理項目名_2</f>
        <v>0</v>
      </c>
      <c r="L191" s="29"/>
      <c r="M191" s="30"/>
      <c r="N191" s="30"/>
      <c r="O191" s="30"/>
      <c r="P191" s="30"/>
      <c r="Q191" s="30"/>
      <c r="R191" s="30"/>
      <c r="S191" s="30"/>
      <c r="T191" s="30"/>
      <c r="U191" s="30"/>
      <c r="V191" s="30"/>
      <c r="W191" s="47"/>
      <c r="X191" s="30"/>
      <c r="Y191" s="30"/>
      <c r="Z191" s="30"/>
      <c r="AA191" s="30"/>
      <c r="AB191" s="30"/>
      <c r="AC191" s="30"/>
      <c r="AD191" s="30"/>
      <c r="AE191" s="30"/>
      <c r="AF191" s="30"/>
      <c r="AG191" s="30"/>
      <c r="AH191" s="30"/>
      <c r="AI191" s="30"/>
      <c r="AJ191" s="30"/>
      <c r="AK191" s="30"/>
      <c r="AL191" s="30"/>
      <c r="AM191" s="30"/>
      <c r="AN191" s="30"/>
      <c r="AO191" s="30"/>
      <c r="AP191" s="30"/>
      <c r="AQ191" s="30"/>
      <c r="AR191" s="30"/>
      <c r="AS191" s="30"/>
      <c r="AT191" s="30"/>
      <c r="AU191" s="30"/>
      <c r="AV191" s="30"/>
      <c r="AW191" s="30"/>
      <c r="AX191" s="30"/>
      <c r="AY191" s="30"/>
      <c r="AZ191" s="30"/>
      <c r="BA191" s="30"/>
      <c r="BB191" s="30"/>
      <c r="BC191" s="30"/>
      <c r="BD191" s="30"/>
      <c r="BE191" s="30"/>
      <c r="BF191" s="30"/>
      <c r="BG191" s="30"/>
      <c r="BH191" s="30"/>
      <c r="BI191" s="30"/>
      <c r="BJ191" s="30"/>
      <c r="BK191" s="30"/>
      <c r="BL191" s="30"/>
      <c r="BM191" s="30"/>
      <c r="BN191" s="30"/>
      <c r="BO191" s="30"/>
      <c r="BP191" s="30"/>
      <c r="BQ191" s="30"/>
      <c r="BR191" s="30"/>
      <c r="BS191" s="30"/>
      <c r="BT191" s="30"/>
      <c r="BU191" s="30"/>
      <c r="BV191" s="30"/>
      <c r="BW191" s="30"/>
      <c r="BX191" s="30"/>
      <c r="BY191" s="30"/>
      <c r="BZ191" s="30"/>
      <c r="CA191" s="30"/>
      <c r="CB191" s="30"/>
      <c r="CC191" s="30"/>
      <c r="CD191" s="30"/>
      <c r="CE191" s="30"/>
      <c r="CF191" s="30"/>
      <c r="CG191" s="30"/>
      <c r="CH191" s="30"/>
      <c r="CI191" s="30"/>
      <c r="CJ191" s="30"/>
      <c r="CK191" s="30"/>
      <c r="CL191" s="30"/>
      <c r="CM191" s="30"/>
      <c r="CN191" s="30"/>
      <c r="CO191" s="30"/>
      <c r="CP191" s="30"/>
      <c r="CQ191" s="30"/>
      <c r="CR191" s="30"/>
      <c r="CS191" s="30"/>
      <c r="CT191" s="30"/>
      <c r="CU191" s="30"/>
      <c r="CV191" s="30"/>
      <c r="CW191" s="30"/>
      <c r="CX191" s="30"/>
      <c r="CY191" s="30"/>
      <c r="CZ191" s="30"/>
      <c r="DA191" s="30"/>
      <c r="DB191" s="30"/>
      <c r="DC191" s="30"/>
      <c r="DD191" s="30"/>
      <c r="DE191" s="30"/>
      <c r="DF191" s="30"/>
      <c r="DG191" s="30"/>
      <c r="DH191" s="30"/>
      <c r="DI191" s="30"/>
      <c r="DJ191" s="30"/>
      <c r="DK191" s="30"/>
      <c r="DL191" s="30"/>
      <c r="DM191" s="30"/>
      <c r="DN191" s="30"/>
      <c r="DO191" s="30"/>
      <c r="DP191" s="30"/>
      <c r="DQ191" s="30"/>
      <c r="DR191" s="30"/>
      <c r="DS191" s="30"/>
      <c r="DT191" s="30"/>
      <c r="DU191" s="30"/>
      <c r="DV191" s="30"/>
      <c r="DW191" s="30"/>
      <c r="DX191" s="30"/>
      <c r="DY191" s="30"/>
      <c r="DZ191" s="30"/>
      <c r="EA191" s="30"/>
      <c r="EB191" s="30"/>
      <c r="EC191" s="30"/>
      <c r="ED191" s="30"/>
      <c r="EE191" s="30"/>
      <c r="EF191" s="30"/>
      <c r="EG191" s="30"/>
      <c r="EH191" s="30"/>
      <c r="EI191" s="30"/>
      <c r="EJ191" s="30"/>
      <c r="EK191" s="30"/>
      <c r="EL191" s="30"/>
      <c r="EM191" s="30"/>
      <c r="EN191" s="30"/>
      <c r="EO191" s="30"/>
      <c r="EP191" s="30"/>
      <c r="EQ191" s="30"/>
      <c r="ER191" s="30"/>
      <c r="ES191" s="30"/>
      <c r="ET191" s="30"/>
      <c r="EU191" s="30"/>
      <c r="EV191" s="30"/>
      <c r="EW191" s="30"/>
      <c r="EX191" s="30"/>
      <c r="EY191" s="30"/>
      <c r="EZ191" s="30"/>
      <c r="FA191" s="30"/>
      <c r="FB191" s="30"/>
      <c r="FC191" s="30"/>
      <c r="FD191" s="30"/>
      <c r="FE191" s="30"/>
      <c r="FF191" s="30"/>
      <c r="FG191" s="30"/>
      <c r="FH191" s="30"/>
      <c r="FI191" s="30"/>
      <c r="FJ191" s="30"/>
      <c r="FK191" s="30"/>
      <c r="FL191" s="30"/>
      <c r="FM191" s="30"/>
      <c r="FN191" s="30"/>
      <c r="FO191" s="30"/>
      <c r="FP191" s="30"/>
      <c r="FQ191" s="30"/>
      <c r="FR191" s="30"/>
      <c r="FS191" s="30"/>
      <c r="FT191" s="30"/>
      <c r="FU191" s="30"/>
      <c r="FV191" s="30"/>
      <c r="FW191" s="30"/>
      <c r="FX191" s="30"/>
      <c r="FY191" s="30"/>
      <c r="FZ191" s="30"/>
      <c r="GA191" s="30"/>
      <c r="GB191" s="30"/>
      <c r="GC191" s="30"/>
      <c r="GD191" s="30"/>
      <c r="GE191" s="30"/>
      <c r="GF191" s="30"/>
      <c r="GG191" s="30"/>
      <c r="GH191" s="30"/>
      <c r="GI191" s="30"/>
      <c r="GJ191" s="30"/>
      <c r="GK191" s="30"/>
      <c r="GL191" s="30"/>
      <c r="GM191" s="30"/>
      <c r="GN191" s="30"/>
      <c r="GO191" s="30"/>
      <c r="GP191" s="30"/>
      <c r="GQ191" s="30"/>
      <c r="GR191" s="30"/>
      <c r="GS191" s="30"/>
      <c r="GT191" s="30"/>
      <c r="GU191" s="30"/>
      <c r="GV191" s="30"/>
      <c r="GW191" s="30"/>
      <c r="GX191" s="30"/>
      <c r="GY191" s="30"/>
      <c r="GZ191" s="30"/>
      <c r="HA191" s="30"/>
      <c r="HB191" s="30"/>
      <c r="HC191" s="30"/>
      <c r="HD191" s="30"/>
      <c r="HE191" s="30"/>
      <c r="HF191" s="30"/>
      <c r="HG191" s="30"/>
      <c r="HH191" s="30"/>
      <c r="HI191" s="30"/>
      <c r="HJ191" s="30"/>
      <c r="HK191" s="30"/>
      <c r="HL191" s="30"/>
      <c r="HM191" s="30"/>
      <c r="HN191" s="30"/>
      <c r="HO191" s="30"/>
      <c r="HP191" s="30"/>
      <c r="HQ191" s="30"/>
      <c r="HR191" s="31"/>
    </row>
    <row r="192" spans="1:226" x14ac:dyDescent="0.25">
      <c r="A192" s="32">
        <f t="shared" si="87"/>
        <v>188</v>
      </c>
      <c r="B192" s="517"/>
      <c r="C192" s="517"/>
      <c r="D192" s="517"/>
      <c r="E192" s="517"/>
      <c r="F192" s="517"/>
      <c r="G192" s="26"/>
      <c r="H192" s="26"/>
      <c r="I192" s="27" t="str">
        <f t="shared" si="92"/>
        <v/>
      </c>
      <c r="J192" s="33" t="str">
        <f t="shared" si="93"/>
        <v/>
      </c>
      <c r="K192" s="447" t="str">
        <f>進捗管理票PSPT_管理項目名_3</f>
        <v>①ＣＶ</v>
      </c>
      <c r="L192" s="29"/>
      <c r="M192" s="30"/>
      <c r="N192" s="30"/>
      <c r="O192" s="30"/>
      <c r="P192" s="30"/>
      <c r="Q192" s="30"/>
      <c r="R192" s="30"/>
      <c r="S192" s="30"/>
      <c r="T192" s="30"/>
      <c r="U192" s="30"/>
      <c r="V192" s="30"/>
      <c r="W192" s="30"/>
      <c r="X192" s="30"/>
      <c r="Y192" s="30"/>
      <c r="Z192" s="30"/>
      <c r="AA192" s="30"/>
      <c r="AB192" s="30"/>
      <c r="AC192" s="30"/>
      <c r="AD192" s="30"/>
      <c r="AE192" s="30"/>
      <c r="AF192" s="30"/>
      <c r="AG192" s="30"/>
      <c r="AH192" s="30"/>
      <c r="AI192" s="30"/>
      <c r="AJ192" s="30"/>
      <c r="AK192" s="30"/>
      <c r="AL192" s="30"/>
      <c r="AM192" s="30"/>
      <c r="AN192" s="30"/>
      <c r="AO192" s="30"/>
      <c r="AP192" s="30"/>
      <c r="AQ192" s="30"/>
      <c r="AR192" s="30"/>
      <c r="AS192" s="30"/>
      <c r="AT192" s="30"/>
      <c r="AU192" s="30"/>
      <c r="AV192" s="30"/>
      <c r="AW192" s="30"/>
      <c r="AX192" s="30"/>
      <c r="AY192" s="30"/>
      <c r="AZ192" s="30"/>
      <c r="BA192" s="30"/>
      <c r="BB192" s="30"/>
      <c r="BC192" s="30"/>
      <c r="BD192" s="30"/>
      <c r="BE192" s="30"/>
      <c r="BF192" s="30"/>
      <c r="BG192" s="30"/>
      <c r="BH192" s="30"/>
      <c r="BI192" s="30"/>
      <c r="BJ192" s="30"/>
      <c r="BK192" s="30"/>
      <c r="BL192" s="30"/>
      <c r="BM192" s="30"/>
      <c r="BN192" s="30"/>
      <c r="BO192" s="30"/>
      <c r="BP192" s="30"/>
      <c r="BQ192" s="30"/>
      <c r="BR192" s="30"/>
      <c r="BS192" s="30"/>
      <c r="BT192" s="30"/>
      <c r="BU192" s="30"/>
      <c r="BV192" s="30"/>
      <c r="BW192" s="30"/>
      <c r="BX192" s="30"/>
      <c r="BY192" s="30"/>
      <c r="BZ192" s="30"/>
      <c r="CA192" s="30"/>
      <c r="CB192" s="30"/>
      <c r="CC192" s="30"/>
      <c r="CD192" s="30"/>
      <c r="CE192" s="30"/>
      <c r="CF192" s="30"/>
      <c r="CG192" s="30"/>
      <c r="CH192" s="30"/>
      <c r="CI192" s="30"/>
      <c r="CJ192" s="30"/>
      <c r="CK192" s="30"/>
      <c r="CL192" s="30"/>
      <c r="CM192" s="30"/>
      <c r="CN192" s="30"/>
      <c r="CO192" s="30"/>
      <c r="CP192" s="30"/>
      <c r="CQ192" s="30"/>
      <c r="CR192" s="30"/>
      <c r="CS192" s="30"/>
      <c r="CT192" s="30"/>
      <c r="CU192" s="30"/>
      <c r="CV192" s="30"/>
      <c r="CW192" s="30"/>
      <c r="CX192" s="30"/>
      <c r="CY192" s="30"/>
      <c r="CZ192" s="30"/>
      <c r="DA192" s="30"/>
      <c r="DB192" s="30"/>
      <c r="DC192" s="30"/>
      <c r="DD192" s="30"/>
      <c r="DE192" s="30"/>
      <c r="DF192" s="30"/>
      <c r="DG192" s="30"/>
      <c r="DH192" s="30"/>
      <c r="DI192" s="30"/>
      <c r="DJ192" s="30"/>
      <c r="DK192" s="30"/>
      <c r="DL192" s="30"/>
      <c r="DM192" s="30"/>
      <c r="DN192" s="30"/>
      <c r="DO192" s="30"/>
      <c r="DP192" s="30"/>
      <c r="DQ192" s="30"/>
      <c r="DR192" s="30"/>
      <c r="DS192" s="30"/>
      <c r="DT192" s="30"/>
      <c r="DU192" s="30"/>
      <c r="DV192" s="30"/>
      <c r="DW192" s="30"/>
      <c r="DX192" s="30"/>
      <c r="DY192" s="30"/>
      <c r="DZ192" s="30"/>
      <c r="EA192" s="30"/>
      <c r="EB192" s="30"/>
      <c r="EC192" s="30"/>
      <c r="ED192" s="30"/>
      <c r="EE192" s="30"/>
      <c r="EF192" s="30"/>
      <c r="EG192" s="30"/>
      <c r="EH192" s="30"/>
      <c r="EI192" s="30"/>
      <c r="EJ192" s="30"/>
      <c r="EK192" s="30"/>
      <c r="EL192" s="30"/>
      <c r="EM192" s="30"/>
      <c r="EN192" s="30"/>
      <c r="EO192" s="30"/>
      <c r="EP192" s="30"/>
      <c r="EQ192" s="30"/>
      <c r="ER192" s="30"/>
      <c r="ES192" s="30"/>
      <c r="ET192" s="30"/>
      <c r="EU192" s="30"/>
      <c r="EV192" s="30"/>
      <c r="EW192" s="30"/>
      <c r="EX192" s="30"/>
      <c r="EY192" s="30"/>
      <c r="EZ192" s="30"/>
      <c r="FA192" s="30"/>
      <c r="FB192" s="30"/>
      <c r="FC192" s="30"/>
      <c r="FD192" s="30"/>
      <c r="FE192" s="30"/>
      <c r="FF192" s="30"/>
      <c r="FG192" s="30"/>
      <c r="FH192" s="30"/>
      <c r="FI192" s="30"/>
      <c r="FJ192" s="30"/>
      <c r="FK192" s="30"/>
      <c r="FL192" s="30"/>
      <c r="FM192" s="30"/>
      <c r="FN192" s="30"/>
      <c r="FO192" s="30"/>
      <c r="FP192" s="30"/>
      <c r="FQ192" s="30"/>
      <c r="FR192" s="30"/>
      <c r="FS192" s="30"/>
      <c r="FT192" s="30"/>
      <c r="FU192" s="30"/>
      <c r="FV192" s="30"/>
      <c r="FW192" s="30"/>
      <c r="FX192" s="30"/>
      <c r="FY192" s="30"/>
      <c r="FZ192" s="30"/>
      <c r="GA192" s="30"/>
      <c r="GB192" s="30"/>
      <c r="GC192" s="30"/>
      <c r="GD192" s="30"/>
      <c r="GE192" s="30"/>
      <c r="GF192" s="30"/>
      <c r="GG192" s="30"/>
      <c r="GH192" s="30"/>
      <c r="GI192" s="30"/>
      <c r="GJ192" s="30"/>
      <c r="GK192" s="30"/>
      <c r="GL192" s="30"/>
      <c r="GM192" s="30"/>
      <c r="GN192" s="30"/>
      <c r="GO192" s="30"/>
      <c r="GP192" s="30"/>
      <c r="GQ192" s="30"/>
      <c r="GR192" s="30"/>
      <c r="GS192" s="30"/>
      <c r="GT192" s="30"/>
      <c r="GU192" s="30"/>
      <c r="GV192" s="30"/>
      <c r="GW192" s="30"/>
      <c r="GX192" s="30"/>
      <c r="GY192" s="30"/>
      <c r="GZ192" s="30"/>
      <c r="HA192" s="30"/>
      <c r="HB192" s="30"/>
      <c r="HC192" s="30"/>
      <c r="HD192" s="30"/>
      <c r="HE192" s="30"/>
      <c r="HF192" s="30"/>
      <c r="HG192" s="30"/>
      <c r="HH192" s="30"/>
      <c r="HI192" s="30"/>
      <c r="HJ192" s="30"/>
      <c r="HK192" s="30"/>
      <c r="HL192" s="30"/>
      <c r="HM192" s="30"/>
      <c r="HN192" s="30"/>
      <c r="HO192" s="30"/>
      <c r="HP192" s="30"/>
      <c r="HQ192" s="30"/>
      <c r="HR192" s="31"/>
    </row>
    <row r="193" spans="1:226" x14ac:dyDescent="0.25">
      <c r="A193" s="34">
        <f t="shared" si="87"/>
        <v>189</v>
      </c>
      <c r="B193" s="517"/>
      <c r="C193" s="517"/>
      <c r="D193" s="517"/>
      <c r="E193" s="517"/>
      <c r="F193" s="517"/>
      <c r="G193" s="35"/>
      <c r="H193" s="35"/>
      <c r="I193" s="36" t="str">
        <f t="shared" si="92"/>
        <v/>
      </c>
      <c r="J193" s="28" t="str">
        <f t="shared" si="93"/>
        <v/>
      </c>
      <c r="K193" s="448" t="str">
        <f>進捗管理票PSPT_管理項目名_4</f>
        <v>②ＣＶＴ</v>
      </c>
      <c r="L193" s="37"/>
      <c r="M193" s="38"/>
      <c r="N193" s="38"/>
      <c r="O193" s="38"/>
      <c r="P193" s="38"/>
      <c r="Q193" s="38"/>
      <c r="R193" s="38"/>
      <c r="S193" s="38"/>
      <c r="T193" s="38"/>
      <c r="U193" s="38"/>
      <c r="V193" s="38"/>
      <c r="W193" s="38"/>
      <c r="X193" s="38"/>
      <c r="Y193" s="38"/>
      <c r="Z193" s="38"/>
      <c r="AA193" s="38"/>
      <c r="AB193" s="38"/>
      <c r="AC193" s="38"/>
      <c r="AD193" s="38"/>
      <c r="AE193" s="38"/>
      <c r="AF193" s="38"/>
      <c r="AG193" s="38"/>
      <c r="AH193" s="38"/>
      <c r="AI193" s="38"/>
      <c r="AJ193" s="38"/>
      <c r="AK193" s="38"/>
      <c r="AL193" s="38"/>
      <c r="AM193" s="38"/>
      <c r="AN193" s="38"/>
      <c r="AO193" s="38"/>
      <c r="AP193" s="38"/>
      <c r="AQ193" s="38"/>
      <c r="AR193" s="38"/>
      <c r="AS193" s="38"/>
      <c r="AT193" s="38"/>
      <c r="AU193" s="38"/>
      <c r="AV193" s="38"/>
      <c r="AW193" s="38"/>
      <c r="AX193" s="38"/>
      <c r="AY193" s="38"/>
      <c r="AZ193" s="38"/>
      <c r="BA193" s="38"/>
      <c r="BB193" s="38"/>
      <c r="BC193" s="38"/>
      <c r="BD193" s="38"/>
      <c r="BE193" s="38"/>
      <c r="BF193" s="38"/>
      <c r="BG193" s="38"/>
      <c r="BH193" s="38"/>
      <c r="BI193" s="38"/>
      <c r="BJ193" s="38"/>
      <c r="BK193" s="38"/>
      <c r="BL193" s="38"/>
      <c r="BM193" s="38"/>
      <c r="BN193" s="38"/>
      <c r="BO193" s="38"/>
      <c r="BP193" s="38"/>
      <c r="BQ193" s="38"/>
      <c r="BR193" s="38"/>
      <c r="BS193" s="38"/>
      <c r="BT193" s="38"/>
      <c r="BU193" s="38"/>
      <c r="BV193" s="38"/>
      <c r="BW193" s="38"/>
      <c r="BX193" s="38"/>
      <c r="BY193" s="38"/>
      <c r="BZ193" s="38"/>
      <c r="CA193" s="38"/>
      <c r="CB193" s="38"/>
      <c r="CC193" s="38"/>
      <c r="CD193" s="38"/>
      <c r="CE193" s="38"/>
      <c r="CF193" s="38"/>
      <c r="CG193" s="38"/>
      <c r="CH193" s="38"/>
      <c r="CI193" s="38"/>
      <c r="CJ193" s="38"/>
      <c r="CK193" s="38"/>
      <c r="CL193" s="38"/>
      <c r="CM193" s="38"/>
      <c r="CN193" s="38"/>
      <c r="CO193" s="38"/>
      <c r="CP193" s="38"/>
      <c r="CQ193" s="38"/>
      <c r="CR193" s="38"/>
      <c r="CS193" s="38"/>
      <c r="CT193" s="38"/>
      <c r="CU193" s="38"/>
      <c r="CV193" s="38"/>
      <c r="CW193" s="38"/>
      <c r="CX193" s="38"/>
      <c r="CY193" s="38"/>
      <c r="CZ193" s="38"/>
      <c r="DA193" s="38"/>
      <c r="DB193" s="38"/>
      <c r="DC193" s="38"/>
      <c r="DD193" s="38"/>
      <c r="DE193" s="38"/>
      <c r="DF193" s="38"/>
      <c r="DG193" s="38"/>
      <c r="DH193" s="38"/>
      <c r="DI193" s="38"/>
      <c r="DJ193" s="38"/>
      <c r="DK193" s="38"/>
      <c r="DL193" s="38"/>
      <c r="DM193" s="38"/>
      <c r="DN193" s="38"/>
      <c r="DO193" s="38"/>
      <c r="DP193" s="38"/>
      <c r="DQ193" s="38"/>
      <c r="DR193" s="38"/>
      <c r="DS193" s="38"/>
      <c r="DT193" s="38"/>
      <c r="DU193" s="38"/>
      <c r="DV193" s="38"/>
      <c r="DW193" s="38"/>
      <c r="DX193" s="38"/>
      <c r="DY193" s="38"/>
      <c r="DZ193" s="38"/>
      <c r="EA193" s="38"/>
      <c r="EB193" s="38"/>
      <c r="EC193" s="38"/>
      <c r="ED193" s="38"/>
      <c r="EE193" s="38"/>
      <c r="EF193" s="38"/>
      <c r="EG193" s="38"/>
      <c r="EH193" s="38"/>
      <c r="EI193" s="38"/>
      <c r="EJ193" s="38"/>
      <c r="EK193" s="38"/>
      <c r="EL193" s="38"/>
      <c r="EM193" s="38"/>
      <c r="EN193" s="38"/>
      <c r="EO193" s="38"/>
      <c r="EP193" s="38"/>
      <c r="EQ193" s="38"/>
      <c r="ER193" s="38"/>
      <c r="ES193" s="38"/>
      <c r="ET193" s="38"/>
      <c r="EU193" s="38"/>
      <c r="EV193" s="38"/>
      <c r="EW193" s="38"/>
      <c r="EX193" s="38"/>
      <c r="EY193" s="38"/>
      <c r="EZ193" s="38"/>
      <c r="FA193" s="38"/>
      <c r="FB193" s="38"/>
      <c r="FC193" s="38"/>
      <c r="FD193" s="38"/>
      <c r="FE193" s="38"/>
      <c r="FF193" s="38"/>
      <c r="FG193" s="38"/>
      <c r="FH193" s="38"/>
      <c r="FI193" s="38"/>
      <c r="FJ193" s="38"/>
      <c r="FK193" s="38"/>
      <c r="FL193" s="38"/>
      <c r="FM193" s="38"/>
      <c r="FN193" s="38"/>
      <c r="FO193" s="38"/>
      <c r="FP193" s="38"/>
      <c r="FQ193" s="38"/>
      <c r="FR193" s="38"/>
      <c r="FS193" s="38"/>
      <c r="FT193" s="38"/>
      <c r="FU193" s="38"/>
      <c r="FV193" s="38"/>
      <c r="FW193" s="38"/>
      <c r="FX193" s="38"/>
      <c r="FY193" s="38"/>
      <c r="FZ193" s="38"/>
      <c r="GA193" s="38"/>
      <c r="GB193" s="38"/>
      <c r="GC193" s="38"/>
      <c r="GD193" s="38"/>
      <c r="GE193" s="38"/>
      <c r="GF193" s="38"/>
      <c r="GG193" s="38"/>
      <c r="GH193" s="38"/>
      <c r="GI193" s="38"/>
      <c r="GJ193" s="38"/>
      <c r="GK193" s="38"/>
      <c r="GL193" s="38"/>
      <c r="GM193" s="38"/>
      <c r="GN193" s="38"/>
      <c r="GO193" s="38"/>
      <c r="GP193" s="38"/>
      <c r="GQ193" s="38"/>
      <c r="GR193" s="38"/>
      <c r="GS193" s="38"/>
      <c r="GT193" s="38"/>
      <c r="GU193" s="38"/>
      <c r="GV193" s="38"/>
      <c r="GW193" s="38"/>
      <c r="GX193" s="38"/>
      <c r="GY193" s="38"/>
      <c r="GZ193" s="38"/>
      <c r="HA193" s="38"/>
      <c r="HB193" s="38"/>
      <c r="HC193" s="38"/>
      <c r="HD193" s="38"/>
      <c r="HE193" s="38"/>
      <c r="HF193" s="38"/>
      <c r="HG193" s="38"/>
      <c r="HH193" s="38"/>
      <c r="HI193" s="38"/>
      <c r="HJ193" s="38"/>
      <c r="HK193" s="38"/>
      <c r="HL193" s="38"/>
      <c r="HM193" s="38"/>
      <c r="HN193" s="38"/>
      <c r="HO193" s="38"/>
      <c r="HP193" s="38"/>
      <c r="HQ193" s="38"/>
      <c r="HR193" s="39"/>
    </row>
    <row r="194" spans="1:226" s="315" customFormat="1" x14ac:dyDescent="0.25">
      <c r="A194" s="34">
        <f t="shared" si="87"/>
        <v>190</v>
      </c>
      <c r="B194" s="517"/>
      <c r="C194" s="517"/>
      <c r="D194" s="517"/>
      <c r="E194" s="517"/>
      <c r="F194" s="517"/>
      <c r="G194" s="35"/>
      <c r="H194" s="391"/>
      <c r="I194" s="36" t="str">
        <f>IF(J194&lt;&gt;"",(J194-COUNTIF(L194:HR194,"□")+1),"")</f>
        <v/>
      </c>
      <c r="J194" s="28" t="str">
        <f>IF(ISERROR(LOOKUP("□",L194:HR194,L$3:HR$3))=FALSE,LOOKUP("□",L194:HR194,L$3:HR$3),"")</f>
        <v/>
      </c>
      <c r="K194" s="448" t="str">
        <f>進捗管理票PSPT_管理項目名_5</f>
        <v>③受入</v>
      </c>
      <c r="L194" s="37"/>
      <c r="M194" s="38"/>
      <c r="N194" s="38"/>
      <c r="O194" s="38"/>
      <c r="P194" s="38"/>
      <c r="Q194" s="38"/>
      <c r="R194" s="38"/>
      <c r="S194" s="38"/>
      <c r="T194" s="38"/>
      <c r="U194" s="38"/>
      <c r="V194" s="38"/>
      <c r="W194" s="38"/>
      <c r="X194" s="30"/>
      <c r="Y194" s="38"/>
      <c r="Z194" s="38"/>
      <c r="AA194" s="38"/>
      <c r="AB194" s="38"/>
      <c r="AC194" s="38"/>
      <c r="AD194" s="38"/>
      <c r="AE194" s="38"/>
      <c r="AF194" s="38"/>
      <c r="AG194" s="38"/>
      <c r="AH194" s="38"/>
      <c r="AI194" s="38"/>
      <c r="AJ194" s="38"/>
      <c r="AK194" s="38"/>
      <c r="AL194" s="38"/>
      <c r="AM194" s="38"/>
      <c r="AN194" s="38"/>
      <c r="AO194" s="38"/>
      <c r="AP194" s="38"/>
      <c r="AQ194" s="38"/>
      <c r="AR194" s="38"/>
      <c r="AS194" s="38"/>
      <c r="AT194" s="38"/>
      <c r="AU194" s="38"/>
      <c r="AV194" s="38"/>
      <c r="AW194" s="38"/>
      <c r="AX194" s="38"/>
      <c r="AY194" s="38"/>
      <c r="AZ194" s="38"/>
      <c r="BA194" s="38"/>
      <c r="BB194" s="38"/>
      <c r="BC194" s="38"/>
      <c r="BD194" s="38"/>
      <c r="BE194" s="38"/>
      <c r="BF194" s="38"/>
      <c r="BG194" s="38"/>
      <c r="BH194" s="38"/>
      <c r="BI194" s="38"/>
      <c r="BJ194" s="38"/>
      <c r="BK194" s="38"/>
      <c r="BL194" s="38"/>
      <c r="BM194" s="38"/>
      <c r="BN194" s="38"/>
      <c r="BO194" s="38"/>
      <c r="BP194" s="38"/>
      <c r="BQ194" s="38"/>
      <c r="BR194" s="38"/>
      <c r="BS194" s="38"/>
      <c r="BT194" s="38"/>
      <c r="BU194" s="38"/>
      <c r="BV194" s="38"/>
      <c r="BW194" s="38"/>
      <c r="BX194" s="38"/>
      <c r="BY194" s="38"/>
      <c r="BZ194" s="38"/>
      <c r="CA194" s="38"/>
      <c r="CB194" s="38"/>
      <c r="CC194" s="38"/>
      <c r="CD194" s="38"/>
      <c r="CE194" s="38"/>
      <c r="CF194" s="38"/>
      <c r="CG194" s="38"/>
      <c r="CH194" s="38"/>
      <c r="CI194" s="38"/>
      <c r="CJ194" s="38"/>
      <c r="CK194" s="38"/>
      <c r="CL194" s="38"/>
      <c r="CM194" s="38"/>
      <c r="CN194" s="38"/>
      <c r="CO194" s="38"/>
      <c r="CP194" s="38"/>
      <c r="CQ194" s="38"/>
      <c r="CR194" s="38"/>
      <c r="CS194" s="38"/>
      <c r="CT194" s="38"/>
      <c r="CU194" s="38"/>
      <c r="CV194" s="38"/>
      <c r="CW194" s="38"/>
      <c r="CX194" s="38"/>
      <c r="CY194" s="38"/>
      <c r="CZ194" s="38"/>
      <c r="DA194" s="38"/>
      <c r="DB194" s="38"/>
      <c r="DC194" s="38"/>
      <c r="DD194" s="38"/>
      <c r="DE194" s="38"/>
      <c r="DF194" s="38"/>
      <c r="DG194" s="38"/>
      <c r="DH194" s="38"/>
      <c r="DI194" s="38"/>
      <c r="DJ194" s="38"/>
      <c r="DK194" s="38"/>
      <c r="DL194" s="38"/>
      <c r="DM194" s="38"/>
      <c r="DN194" s="38"/>
      <c r="DO194" s="38"/>
      <c r="DP194" s="38"/>
      <c r="DQ194" s="38"/>
      <c r="DR194" s="38"/>
      <c r="DS194" s="38"/>
      <c r="DT194" s="38"/>
      <c r="DU194" s="38"/>
      <c r="DV194" s="38"/>
      <c r="DW194" s="38"/>
      <c r="DX194" s="38"/>
      <c r="DY194" s="38"/>
      <c r="DZ194" s="38"/>
      <c r="EA194" s="38"/>
      <c r="EB194" s="38"/>
      <c r="EC194" s="38"/>
      <c r="ED194" s="38"/>
      <c r="EE194" s="38"/>
      <c r="EF194" s="38"/>
      <c r="EG194" s="38"/>
      <c r="EH194" s="38"/>
      <c r="EI194" s="38"/>
      <c r="EJ194" s="38"/>
      <c r="EK194" s="38"/>
      <c r="EL194" s="38"/>
      <c r="EM194" s="38"/>
      <c r="EN194" s="38"/>
      <c r="EO194" s="38"/>
      <c r="EP194" s="38"/>
      <c r="EQ194" s="38"/>
      <c r="ER194" s="38"/>
      <c r="ES194" s="38"/>
      <c r="ET194" s="38"/>
      <c r="EU194" s="38"/>
      <c r="EV194" s="38"/>
      <c r="EW194" s="38"/>
      <c r="EX194" s="38"/>
      <c r="EY194" s="38"/>
      <c r="EZ194" s="38"/>
      <c r="FA194" s="38"/>
      <c r="FB194" s="38"/>
      <c r="FC194" s="38"/>
      <c r="FD194" s="38"/>
      <c r="FE194" s="38"/>
      <c r="FF194" s="38"/>
      <c r="FG194" s="38"/>
      <c r="FH194" s="38"/>
      <c r="FI194" s="38"/>
      <c r="FJ194" s="38"/>
      <c r="FK194" s="38"/>
      <c r="FL194" s="38"/>
      <c r="FM194" s="38"/>
      <c r="FN194" s="38"/>
      <c r="FO194" s="38"/>
      <c r="FP194" s="38"/>
      <c r="FQ194" s="38"/>
      <c r="FR194" s="38"/>
      <c r="FS194" s="38"/>
      <c r="FT194" s="38"/>
      <c r="FU194" s="38"/>
      <c r="FV194" s="38"/>
      <c r="FW194" s="38"/>
      <c r="FX194" s="38"/>
      <c r="FY194" s="38"/>
      <c r="FZ194" s="38"/>
      <c r="GA194" s="38"/>
      <c r="GB194" s="38"/>
      <c r="GC194" s="38"/>
      <c r="GD194" s="38"/>
      <c r="GE194" s="38"/>
      <c r="GF194" s="38"/>
      <c r="GG194" s="38"/>
      <c r="GH194" s="38"/>
      <c r="GI194" s="38"/>
      <c r="GJ194" s="38"/>
      <c r="GK194" s="38"/>
      <c r="GL194" s="38"/>
      <c r="GM194" s="38"/>
      <c r="GN194" s="38"/>
      <c r="GO194" s="38"/>
      <c r="GP194" s="38"/>
      <c r="GQ194" s="38"/>
      <c r="GR194" s="38"/>
      <c r="GS194" s="38"/>
      <c r="GT194" s="38"/>
      <c r="GU194" s="38"/>
      <c r="GV194" s="38"/>
      <c r="GW194" s="38"/>
      <c r="GX194" s="38"/>
      <c r="GY194" s="38"/>
      <c r="GZ194" s="38"/>
      <c r="HA194" s="38"/>
      <c r="HB194" s="38"/>
      <c r="HC194" s="38"/>
      <c r="HD194" s="38"/>
      <c r="HE194" s="38"/>
      <c r="HF194" s="38"/>
      <c r="HG194" s="38"/>
      <c r="HH194" s="38"/>
      <c r="HI194" s="38"/>
      <c r="HJ194" s="38"/>
      <c r="HK194" s="38"/>
      <c r="HL194" s="38"/>
      <c r="HM194" s="38"/>
      <c r="HN194" s="38"/>
      <c r="HO194" s="38"/>
      <c r="HP194" s="38"/>
      <c r="HQ194" s="38"/>
      <c r="HR194" s="39"/>
    </row>
    <row r="195" spans="1:226" x14ac:dyDescent="0.25">
      <c r="A195" s="25">
        <f t="shared" si="87"/>
        <v>191</v>
      </c>
      <c r="B195" s="516"/>
      <c r="C195" s="516"/>
      <c r="D195" s="516"/>
      <c r="E195" s="516"/>
      <c r="F195" s="516"/>
      <c r="G195" s="40"/>
      <c r="H195" s="40"/>
      <c r="I195" s="41" t="str">
        <f t="shared" ref="I195:I203" si="94">IF(J195&lt;&gt;"",(J195-COUNTIF(L195:HR195,"□")+1),"")</f>
        <v/>
      </c>
      <c r="J195" s="42" t="str">
        <f t="shared" ref="J195:J203" si="95">IF(ISERROR(LOOKUP("□",L195:HR195,L$3:HR$3))=FALSE,LOOKUP("□",L195:HR195,L$3:HR$3),"")</f>
        <v/>
      </c>
      <c r="K195" s="445">
        <f>進捗管理票PSPT_管理項目名_1</f>
        <v>0</v>
      </c>
      <c r="L195" s="43"/>
      <c r="M195" s="44"/>
      <c r="N195" s="44"/>
      <c r="O195" s="44"/>
      <c r="P195" s="44"/>
      <c r="Q195" s="44"/>
      <c r="R195" s="44"/>
      <c r="S195" s="44"/>
      <c r="T195" s="44"/>
      <c r="U195" s="44"/>
      <c r="V195" s="44"/>
      <c r="W195" s="44"/>
      <c r="X195" s="44"/>
      <c r="Y195" s="45"/>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c r="BD195" s="44"/>
      <c r="BE195" s="44"/>
      <c r="BF195" s="44"/>
      <c r="BG195" s="44"/>
      <c r="BH195" s="44"/>
      <c r="BI195" s="44"/>
      <c r="BJ195" s="44"/>
      <c r="BK195" s="44"/>
      <c r="BL195" s="44"/>
      <c r="BM195" s="44"/>
      <c r="BN195" s="44"/>
      <c r="BO195" s="44"/>
      <c r="BP195" s="44"/>
      <c r="BQ195" s="44"/>
      <c r="BR195" s="44"/>
      <c r="BS195" s="44"/>
      <c r="BT195" s="44"/>
      <c r="BU195" s="44"/>
      <c r="BV195" s="44"/>
      <c r="BW195" s="44"/>
      <c r="BX195" s="44"/>
      <c r="BY195" s="44"/>
      <c r="BZ195" s="44"/>
      <c r="CA195" s="44"/>
      <c r="CB195" s="44"/>
      <c r="CC195" s="44"/>
      <c r="CD195" s="44"/>
      <c r="CE195" s="44"/>
      <c r="CF195" s="44"/>
      <c r="CG195" s="44"/>
      <c r="CH195" s="44"/>
      <c r="CI195" s="44"/>
      <c r="CJ195" s="44"/>
      <c r="CK195" s="44"/>
      <c r="CL195" s="44"/>
      <c r="CM195" s="44"/>
      <c r="CN195" s="44"/>
      <c r="CO195" s="44"/>
      <c r="CP195" s="44"/>
      <c r="CQ195" s="44"/>
      <c r="CR195" s="44"/>
      <c r="CS195" s="44"/>
      <c r="CT195" s="44"/>
      <c r="CU195" s="44"/>
      <c r="CV195" s="44"/>
      <c r="CW195" s="44"/>
      <c r="CX195" s="44"/>
      <c r="CY195" s="44"/>
      <c r="CZ195" s="44"/>
      <c r="DA195" s="44"/>
      <c r="DB195" s="44"/>
      <c r="DC195" s="44"/>
      <c r="DD195" s="44"/>
      <c r="DE195" s="44"/>
      <c r="DF195" s="44"/>
      <c r="DG195" s="44"/>
      <c r="DH195" s="44"/>
      <c r="DI195" s="44"/>
      <c r="DJ195" s="44"/>
      <c r="DK195" s="44"/>
      <c r="DL195" s="44"/>
      <c r="DM195" s="44"/>
      <c r="DN195" s="44"/>
      <c r="DO195" s="44"/>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c r="EX195" s="44"/>
      <c r="EY195" s="44"/>
      <c r="EZ195" s="44"/>
      <c r="FA195" s="44"/>
      <c r="FB195" s="44"/>
      <c r="FC195" s="44"/>
      <c r="FD195" s="44"/>
      <c r="FE195" s="44"/>
      <c r="FF195" s="44"/>
      <c r="FG195" s="44"/>
      <c r="FH195" s="44"/>
      <c r="FI195" s="44"/>
      <c r="FJ195" s="44"/>
      <c r="FK195" s="44"/>
      <c r="FL195" s="44"/>
      <c r="FM195" s="44"/>
      <c r="FN195" s="44"/>
      <c r="FO195" s="44"/>
      <c r="FP195" s="44"/>
      <c r="FQ195" s="44"/>
      <c r="FR195" s="44"/>
      <c r="FS195" s="44"/>
      <c r="FT195" s="44"/>
      <c r="FU195" s="44"/>
      <c r="FV195" s="44"/>
      <c r="FW195" s="44"/>
      <c r="FX195" s="44"/>
      <c r="FY195" s="44"/>
      <c r="FZ195" s="44"/>
      <c r="GA195" s="44"/>
      <c r="GB195" s="44"/>
      <c r="GC195" s="44"/>
      <c r="GD195" s="44"/>
      <c r="GE195" s="44"/>
      <c r="GF195" s="44"/>
      <c r="GG195" s="44"/>
      <c r="GH195" s="44"/>
      <c r="GI195" s="44"/>
      <c r="GJ195" s="44"/>
      <c r="GK195" s="44"/>
      <c r="GL195" s="44"/>
      <c r="GM195" s="44"/>
      <c r="GN195" s="44"/>
      <c r="GO195" s="44"/>
      <c r="GP195" s="44"/>
      <c r="GQ195" s="44"/>
      <c r="GR195" s="44"/>
      <c r="GS195" s="44"/>
      <c r="GT195" s="44"/>
      <c r="GU195" s="44"/>
      <c r="GV195" s="44"/>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6"/>
    </row>
    <row r="196" spans="1:226" x14ac:dyDescent="0.25">
      <c r="A196" s="32">
        <f t="shared" si="87"/>
        <v>192</v>
      </c>
      <c r="B196" s="517"/>
      <c r="C196" s="517"/>
      <c r="D196" s="517"/>
      <c r="E196" s="517"/>
      <c r="F196" s="517"/>
      <c r="G196" s="26"/>
      <c r="H196" s="26"/>
      <c r="I196" s="27" t="str">
        <f t="shared" si="94"/>
        <v/>
      </c>
      <c r="J196" s="33" t="str">
        <f t="shared" si="95"/>
        <v/>
      </c>
      <c r="K196" s="446">
        <f>進捗管理票PSPT_管理項目名_2</f>
        <v>0</v>
      </c>
      <c r="L196" s="29"/>
      <c r="M196" s="30"/>
      <c r="N196" s="30"/>
      <c r="O196" s="30"/>
      <c r="P196" s="30"/>
      <c r="Q196" s="30"/>
      <c r="R196" s="30"/>
      <c r="S196" s="30"/>
      <c r="T196" s="30"/>
      <c r="U196" s="30"/>
      <c r="V196" s="30"/>
      <c r="W196" s="30"/>
      <c r="X196" s="30"/>
      <c r="Y196" s="30"/>
      <c r="Z196" s="30"/>
      <c r="AA196" s="30"/>
      <c r="AB196" s="30"/>
      <c r="AC196" s="30"/>
      <c r="AD196" s="30"/>
      <c r="AE196" s="30"/>
      <c r="AF196" s="30"/>
      <c r="AG196" s="30"/>
      <c r="AH196" s="30"/>
      <c r="AI196" s="30"/>
      <c r="AJ196" s="30"/>
      <c r="AK196" s="30"/>
      <c r="AL196" s="30"/>
      <c r="AM196" s="30"/>
      <c r="AN196" s="30"/>
      <c r="AO196" s="30"/>
      <c r="AP196" s="30"/>
      <c r="AQ196" s="30"/>
      <c r="AR196" s="30"/>
      <c r="AS196" s="30"/>
      <c r="AT196" s="30"/>
      <c r="AU196" s="30"/>
      <c r="AV196" s="30"/>
      <c r="AW196" s="30"/>
      <c r="AX196" s="30"/>
      <c r="AY196" s="30"/>
      <c r="AZ196" s="30"/>
      <c r="BA196" s="30"/>
      <c r="BB196" s="30"/>
      <c r="BC196" s="30"/>
      <c r="BD196" s="30"/>
      <c r="BE196" s="30"/>
      <c r="BF196" s="30"/>
      <c r="BG196" s="30"/>
      <c r="BH196" s="30"/>
      <c r="BI196" s="30"/>
      <c r="BJ196" s="30"/>
      <c r="BK196" s="30"/>
      <c r="BL196" s="30"/>
      <c r="BM196" s="30"/>
      <c r="BN196" s="30"/>
      <c r="BO196" s="30"/>
      <c r="BP196" s="30"/>
      <c r="BQ196" s="30"/>
      <c r="BR196" s="30"/>
      <c r="BS196" s="30"/>
      <c r="BT196" s="30"/>
      <c r="BU196" s="30"/>
      <c r="BV196" s="30"/>
      <c r="BW196" s="30"/>
      <c r="BX196" s="30"/>
      <c r="BY196" s="30"/>
      <c r="BZ196" s="30"/>
      <c r="CA196" s="30"/>
      <c r="CB196" s="30"/>
      <c r="CC196" s="30"/>
      <c r="CD196" s="30"/>
      <c r="CE196" s="30"/>
      <c r="CF196" s="30"/>
      <c r="CG196" s="30"/>
      <c r="CH196" s="30"/>
      <c r="CI196" s="30"/>
      <c r="CJ196" s="30"/>
      <c r="CK196" s="30"/>
      <c r="CL196" s="30"/>
      <c r="CM196" s="30"/>
      <c r="CN196" s="30"/>
      <c r="CO196" s="30"/>
      <c r="CP196" s="30"/>
      <c r="CQ196" s="30"/>
      <c r="CR196" s="30"/>
      <c r="CS196" s="30"/>
      <c r="CT196" s="30"/>
      <c r="CU196" s="30"/>
      <c r="CV196" s="30"/>
      <c r="CW196" s="30"/>
      <c r="CX196" s="30"/>
      <c r="CY196" s="30"/>
      <c r="CZ196" s="30"/>
      <c r="DA196" s="30"/>
      <c r="DB196" s="30"/>
      <c r="DC196" s="30"/>
      <c r="DD196" s="30"/>
      <c r="DE196" s="30"/>
      <c r="DF196" s="30"/>
      <c r="DG196" s="30"/>
      <c r="DH196" s="30"/>
      <c r="DI196" s="30"/>
      <c r="DJ196" s="30"/>
      <c r="DK196" s="30"/>
      <c r="DL196" s="30"/>
      <c r="DM196" s="30"/>
      <c r="DN196" s="30"/>
      <c r="DO196" s="30"/>
      <c r="DP196" s="30"/>
      <c r="DQ196" s="30"/>
      <c r="DR196" s="30"/>
      <c r="DS196" s="30"/>
      <c r="DT196" s="30"/>
      <c r="DU196" s="30"/>
      <c r="DV196" s="30"/>
      <c r="DW196" s="30"/>
      <c r="DX196" s="30"/>
      <c r="DY196" s="30"/>
      <c r="DZ196" s="30"/>
      <c r="EA196" s="30"/>
      <c r="EB196" s="30"/>
      <c r="EC196" s="30"/>
      <c r="ED196" s="30"/>
      <c r="EE196" s="30"/>
      <c r="EF196" s="30"/>
      <c r="EG196" s="30"/>
      <c r="EH196" s="30"/>
      <c r="EI196" s="30"/>
      <c r="EJ196" s="30"/>
      <c r="EK196" s="30"/>
      <c r="EL196" s="30"/>
      <c r="EM196" s="30"/>
      <c r="EN196" s="30"/>
      <c r="EO196" s="30"/>
      <c r="EP196" s="30"/>
      <c r="EQ196" s="30"/>
      <c r="ER196" s="30"/>
      <c r="ES196" s="30"/>
      <c r="ET196" s="30"/>
      <c r="EU196" s="30"/>
      <c r="EV196" s="30"/>
      <c r="EW196" s="30"/>
      <c r="EX196" s="30"/>
      <c r="EY196" s="30"/>
      <c r="EZ196" s="30"/>
      <c r="FA196" s="30"/>
      <c r="FB196" s="30"/>
      <c r="FC196" s="30"/>
      <c r="FD196" s="30"/>
      <c r="FE196" s="30"/>
      <c r="FF196" s="30"/>
      <c r="FG196" s="30"/>
      <c r="FH196" s="30"/>
      <c r="FI196" s="30"/>
      <c r="FJ196" s="30"/>
      <c r="FK196" s="30"/>
      <c r="FL196" s="30"/>
      <c r="FM196" s="30"/>
      <c r="FN196" s="30"/>
      <c r="FO196" s="30"/>
      <c r="FP196" s="30"/>
      <c r="FQ196" s="30"/>
      <c r="FR196" s="30"/>
      <c r="FS196" s="30"/>
      <c r="FT196" s="30"/>
      <c r="FU196" s="30"/>
      <c r="FV196" s="30"/>
      <c r="FW196" s="30"/>
      <c r="FX196" s="30"/>
      <c r="FY196" s="30"/>
      <c r="FZ196" s="30"/>
      <c r="GA196" s="30"/>
      <c r="GB196" s="30"/>
      <c r="GC196" s="30"/>
      <c r="GD196" s="30"/>
      <c r="GE196" s="30"/>
      <c r="GF196" s="30"/>
      <c r="GG196" s="30"/>
      <c r="GH196" s="30"/>
      <c r="GI196" s="30"/>
      <c r="GJ196" s="30"/>
      <c r="GK196" s="30"/>
      <c r="GL196" s="30"/>
      <c r="GM196" s="30"/>
      <c r="GN196" s="30"/>
      <c r="GO196" s="30"/>
      <c r="GP196" s="30"/>
      <c r="GQ196" s="30"/>
      <c r="GR196" s="30"/>
      <c r="GS196" s="30"/>
      <c r="GT196" s="30"/>
      <c r="GU196" s="30"/>
      <c r="GV196" s="30"/>
      <c r="GW196" s="30"/>
      <c r="GX196" s="30"/>
      <c r="GY196" s="30"/>
      <c r="GZ196" s="30"/>
      <c r="HA196" s="30"/>
      <c r="HB196" s="30"/>
      <c r="HC196" s="30"/>
      <c r="HD196" s="30"/>
      <c r="HE196" s="30"/>
      <c r="HF196" s="30"/>
      <c r="HG196" s="30"/>
      <c r="HH196" s="30"/>
      <c r="HI196" s="30"/>
      <c r="HJ196" s="30"/>
      <c r="HK196" s="30"/>
      <c r="HL196" s="30"/>
      <c r="HM196" s="30"/>
      <c r="HN196" s="30"/>
      <c r="HO196" s="30"/>
      <c r="HP196" s="30"/>
      <c r="HQ196" s="30"/>
      <c r="HR196" s="31"/>
    </row>
    <row r="197" spans="1:226" x14ac:dyDescent="0.25">
      <c r="A197" s="32">
        <f t="shared" si="87"/>
        <v>193</v>
      </c>
      <c r="B197" s="517"/>
      <c r="C197" s="517"/>
      <c r="D197" s="517"/>
      <c r="E197" s="517"/>
      <c r="F197" s="517"/>
      <c r="G197" s="26"/>
      <c r="H197" s="26"/>
      <c r="I197" s="27" t="str">
        <f t="shared" si="94"/>
        <v/>
      </c>
      <c r="J197" s="33" t="str">
        <f t="shared" si="95"/>
        <v/>
      </c>
      <c r="K197" s="447" t="str">
        <f>進捗管理票PSPT_管理項目名_3</f>
        <v>①ＣＶ</v>
      </c>
      <c r="L197" s="29"/>
      <c r="M197" s="30"/>
      <c r="N197" s="30"/>
      <c r="O197" s="30"/>
      <c r="P197" s="30"/>
      <c r="Q197" s="30"/>
      <c r="R197" s="30"/>
      <c r="S197" s="30"/>
      <c r="T197" s="30"/>
      <c r="U197" s="30"/>
      <c r="V197" s="30"/>
      <c r="W197" s="30"/>
      <c r="X197" s="30"/>
      <c r="Y197" s="30"/>
      <c r="Z197" s="30"/>
      <c r="AA197" s="30"/>
      <c r="AB197" s="30"/>
      <c r="AC197" s="30"/>
      <c r="AD197" s="30"/>
      <c r="AE197" s="30"/>
      <c r="AF197" s="30"/>
      <c r="AG197" s="30"/>
      <c r="AH197" s="30"/>
      <c r="AI197" s="30"/>
      <c r="AJ197" s="30"/>
      <c r="AK197" s="30"/>
      <c r="AL197" s="30"/>
      <c r="AM197" s="30"/>
      <c r="AN197" s="30"/>
      <c r="AO197" s="30"/>
      <c r="AP197" s="30"/>
      <c r="AQ197" s="30"/>
      <c r="AR197" s="30"/>
      <c r="AS197" s="30"/>
      <c r="AT197" s="30"/>
      <c r="AU197" s="30"/>
      <c r="AV197" s="30"/>
      <c r="AW197" s="30"/>
      <c r="AX197" s="30"/>
      <c r="AY197" s="30"/>
      <c r="AZ197" s="30"/>
      <c r="BA197" s="30"/>
      <c r="BB197" s="30"/>
      <c r="BC197" s="30"/>
      <c r="BD197" s="30"/>
      <c r="BE197" s="30"/>
      <c r="BF197" s="30"/>
      <c r="BG197" s="30"/>
      <c r="BH197" s="30"/>
      <c r="BI197" s="30"/>
      <c r="BJ197" s="30"/>
      <c r="BK197" s="30"/>
      <c r="BL197" s="30"/>
      <c r="BM197" s="30"/>
      <c r="BN197" s="30"/>
      <c r="BO197" s="30"/>
      <c r="BP197" s="30"/>
      <c r="BQ197" s="30"/>
      <c r="BR197" s="30"/>
      <c r="BS197" s="30"/>
      <c r="BT197" s="30"/>
      <c r="BU197" s="30"/>
      <c r="BV197" s="30"/>
      <c r="BW197" s="30"/>
      <c r="BX197" s="30"/>
      <c r="BY197" s="30"/>
      <c r="BZ197" s="30"/>
      <c r="CA197" s="30"/>
      <c r="CB197" s="30"/>
      <c r="CC197" s="30"/>
      <c r="CD197" s="30"/>
      <c r="CE197" s="30"/>
      <c r="CF197" s="30"/>
      <c r="CG197" s="30"/>
      <c r="CH197" s="30"/>
      <c r="CI197" s="30"/>
      <c r="CJ197" s="30"/>
      <c r="CK197" s="30"/>
      <c r="CL197" s="30"/>
      <c r="CM197" s="30"/>
      <c r="CN197" s="30"/>
      <c r="CO197" s="30"/>
      <c r="CP197" s="30"/>
      <c r="CQ197" s="30"/>
      <c r="CR197" s="30"/>
      <c r="CS197" s="30"/>
      <c r="CT197" s="30"/>
      <c r="CU197" s="30"/>
      <c r="CV197" s="30"/>
      <c r="CW197" s="30"/>
      <c r="CX197" s="30"/>
      <c r="CY197" s="30"/>
      <c r="CZ197" s="30"/>
      <c r="DA197" s="30"/>
      <c r="DB197" s="30"/>
      <c r="DC197" s="30"/>
      <c r="DD197" s="30"/>
      <c r="DE197" s="30"/>
      <c r="DF197" s="30"/>
      <c r="DG197" s="30"/>
      <c r="DH197" s="30"/>
      <c r="DI197" s="30"/>
      <c r="DJ197" s="30"/>
      <c r="DK197" s="30"/>
      <c r="DL197" s="30"/>
      <c r="DM197" s="30"/>
      <c r="DN197" s="30"/>
      <c r="DO197" s="30"/>
      <c r="DP197" s="30"/>
      <c r="DQ197" s="30"/>
      <c r="DR197" s="30"/>
      <c r="DS197" s="30"/>
      <c r="DT197" s="30"/>
      <c r="DU197" s="30"/>
      <c r="DV197" s="30"/>
      <c r="DW197" s="30"/>
      <c r="DX197" s="30"/>
      <c r="DY197" s="30"/>
      <c r="DZ197" s="30"/>
      <c r="EA197" s="30"/>
      <c r="EB197" s="30"/>
      <c r="EC197" s="30"/>
      <c r="ED197" s="30"/>
      <c r="EE197" s="30"/>
      <c r="EF197" s="30"/>
      <c r="EG197" s="30"/>
      <c r="EH197" s="30"/>
      <c r="EI197" s="30"/>
      <c r="EJ197" s="30"/>
      <c r="EK197" s="30"/>
      <c r="EL197" s="30"/>
      <c r="EM197" s="30"/>
      <c r="EN197" s="30"/>
      <c r="EO197" s="30"/>
      <c r="EP197" s="30"/>
      <c r="EQ197" s="30"/>
      <c r="ER197" s="30"/>
      <c r="ES197" s="30"/>
      <c r="ET197" s="30"/>
      <c r="EU197" s="30"/>
      <c r="EV197" s="30"/>
      <c r="EW197" s="30"/>
      <c r="EX197" s="30"/>
      <c r="EY197" s="30"/>
      <c r="EZ197" s="30"/>
      <c r="FA197" s="30"/>
      <c r="FB197" s="30"/>
      <c r="FC197" s="30"/>
      <c r="FD197" s="30"/>
      <c r="FE197" s="30"/>
      <c r="FF197" s="30"/>
      <c r="FG197" s="30"/>
      <c r="FH197" s="30"/>
      <c r="FI197" s="30"/>
      <c r="FJ197" s="30"/>
      <c r="FK197" s="30"/>
      <c r="FL197" s="30"/>
      <c r="FM197" s="30"/>
      <c r="FN197" s="30"/>
      <c r="FO197" s="30"/>
      <c r="FP197" s="30"/>
      <c r="FQ197" s="30"/>
      <c r="FR197" s="30"/>
      <c r="FS197" s="30"/>
      <c r="FT197" s="30"/>
      <c r="FU197" s="30"/>
      <c r="FV197" s="30"/>
      <c r="FW197" s="30"/>
      <c r="FX197" s="30"/>
      <c r="FY197" s="30"/>
      <c r="FZ197" s="30"/>
      <c r="GA197" s="30"/>
      <c r="GB197" s="30"/>
      <c r="GC197" s="30"/>
      <c r="GD197" s="30"/>
      <c r="GE197" s="30"/>
      <c r="GF197" s="30"/>
      <c r="GG197" s="30"/>
      <c r="GH197" s="30"/>
      <c r="GI197" s="30"/>
      <c r="GJ197" s="30"/>
      <c r="GK197" s="30"/>
      <c r="GL197" s="30"/>
      <c r="GM197" s="30"/>
      <c r="GN197" s="30"/>
      <c r="GO197" s="30"/>
      <c r="GP197" s="30"/>
      <c r="GQ197" s="30"/>
      <c r="GR197" s="30"/>
      <c r="GS197" s="30"/>
      <c r="GT197" s="30"/>
      <c r="GU197" s="30"/>
      <c r="GV197" s="30"/>
      <c r="GW197" s="30"/>
      <c r="GX197" s="30"/>
      <c r="GY197" s="30"/>
      <c r="GZ197" s="30"/>
      <c r="HA197" s="30"/>
      <c r="HB197" s="30"/>
      <c r="HC197" s="30"/>
      <c r="HD197" s="30"/>
      <c r="HE197" s="30"/>
      <c r="HF197" s="30"/>
      <c r="HG197" s="30"/>
      <c r="HH197" s="30"/>
      <c r="HI197" s="30"/>
      <c r="HJ197" s="30"/>
      <c r="HK197" s="30"/>
      <c r="HL197" s="30"/>
      <c r="HM197" s="30"/>
      <c r="HN197" s="30"/>
      <c r="HO197" s="30"/>
      <c r="HP197" s="30"/>
      <c r="HQ197" s="30"/>
      <c r="HR197" s="31"/>
    </row>
    <row r="198" spans="1:226" x14ac:dyDescent="0.25">
      <c r="A198" s="34">
        <f t="shared" si="87"/>
        <v>194</v>
      </c>
      <c r="B198" s="517"/>
      <c r="C198" s="517"/>
      <c r="D198" s="517"/>
      <c r="E198" s="517"/>
      <c r="F198" s="517"/>
      <c r="G198" s="35"/>
      <c r="H198" s="35"/>
      <c r="I198" s="36" t="str">
        <f t="shared" si="94"/>
        <v/>
      </c>
      <c r="J198" s="28" t="str">
        <f t="shared" si="95"/>
        <v/>
      </c>
      <c r="K198" s="448" t="str">
        <f>進捗管理票PSPT_管理項目名_4</f>
        <v>②ＣＶＴ</v>
      </c>
      <c r="L198" s="37"/>
      <c r="M198" s="38"/>
      <c r="N198" s="38"/>
      <c r="O198" s="38"/>
      <c r="P198" s="38"/>
      <c r="Q198" s="38"/>
      <c r="R198" s="38"/>
      <c r="S198" s="38"/>
      <c r="T198" s="38"/>
      <c r="U198" s="38"/>
      <c r="V198" s="38"/>
      <c r="W198" s="38"/>
      <c r="X198" s="38"/>
      <c r="Y198" s="38"/>
      <c r="Z198" s="38"/>
      <c r="AA198" s="38"/>
      <c r="AB198" s="38"/>
      <c r="AC198" s="38"/>
      <c r="AD198" s="38"/>
      <c r="AE198" s="38"/>
      <c r="AF198" s="38"/>
      <c r="AG198" s="38"/>
      <c r="AH198" s="38"/>
      <c r="AI198" s="38"/>
      <c r="AJ198" s="38"/>
      <c r="AK198" s="38"/>
      <c r="AL198" s="38"/>
      <c r="AM198" s="38"/>
      <c r="AN198" s="38"/>
      <c r="AO198" s="38"/>
      <c r="AP198" s="38"/>
      <c r="AQ198" s="38"/>
      <c r="AR198" s="38"/>
      <c r="AS198" s="38"/>
      <c r="AT198" s="38"/>
      <c r="AU198" s="38"/>
      <c r="AV198" s="38"/>
      <c r="AW198" s="38"/>
      <c r="AX198" s="38"/>
      <c r="AY198" s="38"/>
      <c r="AZ198" s="38"/>
      <c r="BA198" s="38"/>
      <c r="BB198" s="38"/>
      <c r="BC198" s="38"/>
      <c r="BD198" s="38"/>
      <c r="BE198" s="38"/>
      <c r="BF198" s="38"/>
      <c r="BG198" s="38"/>
      <c r="BH198" s="38"/>
      <c r="BI198" s="38"/>
      <c r="BJ198" s="38"/>
      <c r="BK198" s="38"/>
      <c r="BL198" s="38"/>
      <c r="BM198" s="38"/>
      <c r="BN198" s="38"/>
      <c r="BO198" s="38"/>
      <c r="BP198" s="38"/>
      <c r="BQ198" s="38"/>
      <c r="BR198" s="38"/>
      <c r="BS198" s="38"/>
      <c r="BT198" s="38"/>
      <c r="BU198" s="38"/>
      <c r="BV198" s="38"/>
      <c r="BW198" s="38"/>
      <c r="BX198" s="38"/>
      <c r="BY198" s="38"/>
      <c r="BZ198" s="38"/>
      <c r="CA198" s="38"/>
      <c r="CB198" s="38"/>
      <c r="CC198" s="38"/>
      <c r="CD198" s="38"/>
      <c r="CE198" s="38"/>
      <c r="CF198" s="38"/>
      <c r="CG198" s="38"/>
      <c r="CH198" s="38"/>
      <c r="CI198" s="38"/>
      <c r="CJ198" s="38"/>
      <c r="CK198" s="38"/>
      <c r="CL198" s="38"/>
      <c r="CM198" s="38"/>
      <c r="CN198" s="38"/>
      <c r="CO198" s="38"/>
      <c r="CP198" s="38"/>
      <c r="CQ198" s="38"/>
      <c r="CR198" s="38"/>
      <c r="CS198" s="38"/>
      <c r="CT198" s="38"/>
      <c r="CU198" s="38"/>
      <c r="CV198" s="38"/>
      <c r="CW198" s="38"/>
      <c r="CX198" s="38"/>
      <c r="CY198" s="38"/>
      <c r="CZ198" s="38"/>
      <c r="DA198" s="38"/>
      <c r="DB198" s="38"/>
      <c r="DC198" s="38"/>
      <c r="DD198" s="38"/>
      <c r="DE198" s="38"/>
      <c r="DF198" s="38"/>
      <c r="DG198" s="38"/>
      <c r="DH198" s="38"/>
      <c r="DI198" s="38"/>
      <c r="DJ198" s="38"/>
      <c r="DK198" s="38"/>
      <c r="DL198" s="38"/>
      <c r="DM198" s="38"/>
      <c r="DN198" s="38"/>
      <c r="DO198" s="38"/>
      <c r="DP198" s="38"/>
      <c r="DQ198" s="38"/>
      <c r="DR198" s="38"/>
      <c r="DS198" s="38"/>
      <c r="DT198" s="38"/>
      <c r="DU198" s="38"/>
      <c r="DV198" s="38"/>
      <c r="DW198" s="38"/>
      <c r="DX198" s="38"/>
      <c r="DY198" s="38"/>
      <c r="DZ198" s="38"/>
      <c r="EA198" s="38"/>
      <c r="EB198" s="38"/>
      <c r="EC198" s="38"/>
      <c r="ED198" s="38"/>
      <c r="EE198" s="38"/>
      <c r="EF198" s="38"/>
      <c r="EG198" s="38"/>
      <c r="EH198" s="38"/>
      <c r="EI198" s="38"/>
      <c r="EJ198" s="38"/>
      <c r="EK198" s="38"/>
      <c r="EL198" s="38"/>
      <c r="EM198" s="38"/>
      <c r="EN198" s="38"/>
      <c r="EO198" s="38"/>
      <c r="EP198" s="38"/>
      <c r="EQ198" s="38"/>
      <c r="ER198" s="38"/>
      <c r="ES198" s="38"/>
      <c r="ET198" s="38"/>
      <c r="EU198" s="38"/>
      <c r="EV198" s="38"/>
      <c r="EW198" s="38"/>
      <c r="EX198" s="38"/>
      <c r="EY198" s="38"/>
      <c r="EZ198" s="38"/>
      <c r="FA198" s="38"/>
      <c r="FB198" s="38"/>
      <c r="FC198" s="38"/>
      <c r="FD198" s="38"/>
      <c r="FE198" s="38"/>
      <c r="FF198" s="38"/>
      <c r="FG198" s="38"/>
      <c r="FH198" s="38"/>
      <c r="FI198" s="38"/>
      <c r="FJ198" s="38"/>
      <c r="FK198" s="38"/>
      <c r="FL198" s="38"/>
      <c r="FM198" s="38"/>
      <c r="FN198" s="38"/>
      <c r="FO198" s="38"/>
      <c r="FP198" s="38"/>
      <c r="FQ198" s="38"/>
      <c r="FR198" s="38"/>
      <c r="FS198" s="38"/>
      <c r="FT198" s="38"/>
      <c r="FU198" s="38"/>
      <c r="FV198" s="38"/>
      <c r="FW198" s="38"/>
      <c r="FX198" s="38"/>
      <c r="FY198" s="38"/>
      <c r="FZ198" s="38"/>
      <c r="GA198" s="38"/>
      <c r="GB198" s="38"/>
      <c r="GC198" s="38"/>
      <c r="GD198" s="38"/>
      <c r="GE198" s="38"/>
      <c r="GF198" s="38"/>
      <c r="GG198" s="38"/>
      <c r="GH198" s="38"/>
      <c r="GI198" s="38"/>
      <c r="GJ198" s="38"/>
      <c r="GK198" s="38"/>
      <c r="GL198" s="38"/>
      <c r="GM198" s="38"/>
      <c r="GN198" s="38"/>
      <c r="GO198" s="38"/>
      <c r="GP198" s="38"/>
      <c r="GQ198" s="38"/>
      <c r="GR198" s="38"/>
      <c r="GS198" s="38"/>
      <c r="GT198" s="38"/>
      <c r="GU198" s="38"/>
      <c r="GV198" s="38"/>
      <c r="GW198" s="38"/>
      <c r="GX198" s="38"/>
      <c r="GY198" s="38"/>
      <c r="GZ198" s="38"/>
      <c r="HA198" s="38"/>
      <c r="HB198" s="38"/>
      <c r="HC198" s="38"/>
      <c r="HD198" s="38"/>
      <c r="HE198" s="38"/>
      <c r="HF198" s="38"/>
      <c r="HG198" s="38"/>
      <c r="HH198" s="38"/>
      <c r="HI198" s="38"/>
      <c r="HJ198" s="38"/>
      <c r="HK198" s="38"/>
      <c r="HL198" s="38"/>
      <c r="HM198" s="38"/>
      <c r="HN198" s="38"/>
      <c r="HO198" s="38"/>
      <c r="HP198" s="38"/>
      <c r="HQ198" s="38"/>
      <c r="HR198" s="39"/>
    </row>
    <row r="199" spans="1:226" s="315" customFormat="1" x14ac:dyDescent="0.25">
      <c r="A199" s="34">
        <f t="shared" si="87"/>
        <v>195</v>
      </c>
      <c r="B199" s="517"/>
      <c r="C199" s="517"/>
      <c r="D199" s="517"/>
      <c r="E199" s="517"/>
      <c r="F199" s="517"/>
      <c r="G199" s="35"/>
      <c r="H199" s="391"/>
      <c r="I199" s="36" t="str">
        <f t="shared" si="94"/>
        <v/>
      </c>
      <c r="J199" s="28" t="str">
        <f t="shared" si="95"/>
        <v/>
      </c>
      <c r="K199" s="448" t="str">
        <f>進捗管理票PSPT_管理項目名_5</f>
        <v>③受入</v>
      </c>
      <c r="L199" s="37"/>
      <c r="M199" s="38"/>
      <c r="N199" s="38"/>
      <c r="O199" s="38"/>
      <c r="P199" s="38"/>
      <c r="Q199" s="38"/>
      <c r="R199" s="38"/>
      <c r="S199" s="38"/>
      <c r="T199" s="38"/>
      <c r="U199" s="38"/>
      <c r="V199" s="38"/>
      <c r="W199" s="38"/>
      <c r="X199" s="30"/>
      <c r="Y199" s="38"/>
      <c r="Z199" s="38"/>
      <c r="AA199" s="38"/>
      <c r="AB199" s="38"/>
      <c r="AC199" s="38"/>
      <c r="AD199" s="38"/>
      <c r="AE199" s="38"/>
      <c r="AF199" s="38"/>
      <c r="AG199" s="38"/>
      <c r="AH199" s="38"/>
      <c r="AI199" s="38"/>
      <c r="AJ199" s="38"/>
      <c r="AK199" s="38"/>
      <c r="AL199" s="38"/>
      <c r="AM199" s="38"/>
      <c r="AN199" s="38"/>
      <c r="AO199" s="38"/>
      <c r="AP199" s="38"/>
      <c r="AQ199" s="38"/>
      <c r="AR199" s="38"/>
      <c r="AS199" s="38"/>
      <c r="AT199" s="38"/>
      <c r="AU199" s="38"/>
      <c r="AV199" s="38"/>
      <c r="AW199" s="38"/>
      <c r="AX199" s="38"/>
      <c r="AY199" s="38"/>
      <c r="AZ199" s="38"/>
      <c r="BA199" s="38"/>
      <c r="BB199" s="38"/>
      <c r="BC199" s="38"/>
      <c r="BD199" s="38"/>
      <c r="BE199" s="38"/>
      <c r="BF199" s="38"/>
      <c r="BG199" s="38"/>
      <c r="BH199" s="38"/>
      <c r="BI199" s="38"/>
      <c r="BJ199" s="38"/>
      <c r="BK199" s="38"/>
      <c r="BL199" s="38"/>
      <c r="BM199" s="38"/>
      <c r="BN199" s="38"/>
      <c r="BO199" s="38"/>
      <c r="BP199" s="38"/>
      <c r="BQ199" s="38"/>
      <c r="BR199" s="38"/>
      <c r="BS199" s="38"/>
      <c r="BT199" s="38"/>
      <c r="BU199" s="38"/>
      <c r="BV199" s="38"/>
      <c r="BW199" s="38"/>
      <c r="BX199" s="38"/>
      <c r="BY199" s="38"/>
      <c r="BZ199" s="38"/>
      <c r="CA199" s="38"/>
      <c r="CB199" s="38"/>
      <c r="CC199" s="38"/>
      <c r="CD199" s="38"/>
      <c r="CE199" s="38"/>
      <c r="CF199" s="38"/>
      <c r="CG199" s="38"/>
      <c r="CH199" s="38"/>
      <c r="CI199" s="38"/>
      <c r="CJ199" s="38"/>
      <c r="CK199" s="38"/>
      <c r="CL199" s="38"/>
      <c r="CM199" s="38"/>
      <c r="CN199" s="38"/>
      <c r="CO199" s="38"/>
      <c r="CP199" s="38"/>
      <c r="CQ199" s="38"/>
      <c r="CR199" s="38"/>
      <c r="CS199" s="38"/>
      <c r="CT199" s="38"/>
      <c r="CU199" s="38"/>
      <c r="CV199" s="38"/>
      <c r="CW199" s="38"/>
      <c r="CX199" s="38"/>
      <c r="CY199" s="38"/>
      <c r="CZ199" s="38"/>
      <c r="DA199" s="38"/>
      <c r="DB199" s="38"/>
      <c r="DC199" s="38"/>
      <c r="DD199" s="38"/>
      <c r="DE199" s="38"/>
      <c r="DF199" s="38"/>
      <c r="DG199" s="38"/>
      <c r="DH199" s="38"/>
      <c r="DI199" s="38"/>
      <c r="DJ199" s="38"/>
      <c r="DK199" s="38"/>
      <c r="DL199" s="38"/>
      <c r="DM199" s="38"/>
      <c r="DN199" s="38"/>
      <c r="DO199" s="38"/>
      <c r="DP199" s="38"/>
      <c r="DQ199" s="38"/>
      <c r="DR199" s="38"/>
      <c r="DS199" s="38"/>
      <c r="DT199" s="38"/>
      <c r="DU199" s="38"/>
      <c r="DV199" s="38"/>
      <c r="DW199" s="38"/>
      <c r="DX199" s="38"/>
      <c r="DY199" s="38"/>
      <c r="DZ199" s="38"/>
      <c r="EA199" s="38"/>
      <c r="EB199" s="38"/>
      <c r="EC199" s="38"/>
      <c r="ED199" s="38"/>
      <c r="EE199" s="38"/>
      <c r="EF199" s="38"/>
      <c r="EG199" s="38"/>
      <c r="EH199" s="38"/>
      <c r="EI199" s="38"/>
      <c r="EJ199" s="38"/>
      <c r="EK199" s="38"/>
      <c r="EL199" s="38"/>
      <c r="EM199" s="38"/>
      <c r="EN199" s="38"/>
      <c r="EO199" s="38"/>
      <c r="EP199" s="38"/>
      <c r="EQ199" s="38"/>
      <c r="ER199" s="38"/>
      <c r="ES199" s="38"/>
      <c r="ET199" s="38"/>
      <c r="EU199" s="38"/>
      <c r="EV199" s="38"/>
      <c r="EW199" s="38"/>
      <c r="EX199" s="38"/>
      <c r="EY199" s="38"/>
      <c r="EZ199" s="38"/>
      <c r="FA199" s="38"/>
      <c r="FB199" s="38"/>
      <c r="FC199" s="38"/>
      <c r="FD199" s="38"/>
      <c r="FE199" s="38"/>
      <c r="FF199" s="38"/>
      <c r="FG199" s="38"/>
      <c r="FH199" s="38"/>
      <c r="FI199" s="38"/>
      <c r="FJ199" s="38"/>
      <c r="FK199" s="38"/>
      <c r="FL199" s="38"/>
      <c r="FM199" s="38"/>
      <c r="FN199" s="38"/>
      <c r="FO199" s="38"/>
      <c r="FP199" s="38"/>
      <c r="FQ199" s="38"/>
      <c r="FR199" s="38"/>
      <c r="FS199" s="38"/>
      <c r="FT199" s="38"/>
      <c r="FU199" s="38"/>
      <c r="FV199" s="38"/>
      <c r="FW199" s="38"/>
      <c r="FX199" s="38"/>
      <c r="FY199" s="38"/>
      <c r="FZ199" s="38"/>
      <c r="GA199" s="38"/>
      <c r="GB199" s="38"/>
      <c r="GC199" s="38"/>
      <c r="GD199" s="38"/>
      <c r="GE199" s="38"/>
      <c r="GF199" s="38"/>
      <c r="GG199" s="38"/>
      <c r="GH199" s="38"/>
      <c r="GI199" s="38"/>
      <c r="GJ199" s="38"/>
      <c r="GK199" s="38"/>
      <c r="GL199" s="38"/>
      <c r="GM199" s="38"/>
      <c r="GN199" s="38"/>
      <c r="GO199" s="38"/>
      <c r="GP199" s="38"/>
      <c r="GQ199" s="38"/>
      <c r="GR199" s="38"/>
      <c r="GS199" s="38"/>
      <c r="GT199" s="38"/>
      <c r="GU199" s="38"/>
      <c r="GV199" s="38"/>
      <c r="GW199" s="38"/>
      <c r="GX199" s="38"/>
      <c r="GY199" s="38"/>
      <c r="GZ199" s="38"/>
      <c r="HA199" s="38"/>
      <c r="HB199" s="38"/>
      <c r="HC199" s="38"/>
      <c r="HD199" s="38"/>
      <c r="HE199" s="38"/>
      <c r="HF199" s="38"/>
      <c r="HG199" s="38"/>
      <c r="HH199" s="38"/>
      <c r="HI199" s="38"/>
      <c r="HJ199" s="38"/>
      <c r="HK199" s="38"/>
      <c r="HL199" s="38"/>
      <c r="HM199" s="38"/>
      <c r="HN199" s="38"/>
      <c r="HO199" s="38"/>
      <c r="HP199" s="38"/>
      <c r="HQ199" s="38"/>
      <c r="HR199" s="39"/>
    </row>
    <row r="200" spans="1:226" x14ac:dyDescent="0.25">
      <c r="A200" s="25">
        <f t="shared" si="87"/>
        <v>196</v>
      </c>
      <c r="B200" s="516"/>
      <c r="C200" s="516"/>
      <c r="D200" s="516"/>
      <c r="E200" s="516"/>
      <c r="F200" s="516"/>
      <c r="G200" s="40"/>
      <c r="H200" s="40"/>
      <c r="I200" s="41" t="str">
        <f t="shared" si="94"/>
        <v/>
      </c>
      <c r="J200" s="42" t="str">
        <f t="shared" si="95"/>
        <v/>
      </c>
      <c r="K200" s="445">
        <f>進捗管理票PSPT_管理項目名_1</f>
        <v>0</v>
      </c>
      <c r="L200" s="43"/>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44"/>
      <c r="BX200" s="44"/>
      <c r="BY200" s="44"/>
      <c r="BZ200" s="44"/>
      <c r="CA200" s="44"/>
      <c r="CB200" s="44"/>
      <c r="CC200" s="44"/>
      <c r="CD200" s="44"/>
      <c r="CE200" s="44"/>
      <c r="CF200" s="44"/>
      <c r="CG200" s="44"/>
      <c r="CH200" s="44"/>
      <c r="CI200" s="44"/>
      <c r="CJ200" s="44"/>
      <c r="CK200" s="44"/>
      <c r="CL200" s="44"/>
      <c r="CM200" s="44"/>
      <c r="CN200" s="44"/>
      <c r="CO200" s="44"/>
      <c r="CP200" s="44"/>
      <c r="CQ200" s="44"/>
      <c r="CR200" s="44"/>
      <c r="CS200" s="44"/>
      <c r="CT200" s="44"/>
      <c r="CU200" s="44"/>
      <c r="CV200" s="44"/>
      <c r="CW200" s="44"/>
      <c r="CX200" s="44"/>
      <c r="CY200" s="44"/>
      <c r="CZ200" s="44"/>
      <c r="DA200" s="44"/>
      <c r="DB200" s="44"/>
      <c r="DC200" s="44"/>
      <c r="DD200" s="44"/>
      <c r="DE200" s="44"/>
      <c r="DF200" s="44"/>
      <c r="DG200" s="44"/>
      <c r="DH200" s="44"/>
      <c r="DI200" s="44"/>
      <c r="DJ200" s="44"/>
      <c r="DK200" s="44"/>
      <c r="DL200" s="44"/>
      <c r="DM200" s="44"/>
      <c r="DN200" s="44"/>
      <c r="DO200" s="44"/>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c r="EX200" s="44"/>
      <c r="EY200" s="44"/>
      <c r="EZ200" s="44"/>
      <c r="FA200" s="44"/>
      <c r="FB200" s="44"/>
      <c r="FC200" s="44"/>
      <c r="FD200" s="44"/>
      <c r="FE200" s="44"/>
      <c r="FF200" s="44"/>
      <c r="FG200" s="44"/>
      <c r="FH200" s="44"/>
      <c r="FI200" s="44"/>
      <c r="FJ200" s="44"/>
      <c r="FK200" s="44"/>
      <c r="FL200" s="44"/>
      <c r="FM200" s="44"/>
      <c r="FN200" s="44"/>
      <c r="FO200" s="44"/>
      <c r="FP200" s="44"/>
      <c r="FQ200" s="44"/>
      <c r="FR200" s="44"/>
      <c r="FS200" s="44"/>
      <c r="FT200" s="44"/>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4"/>
      <c r="GR200" s="44"/>
      <c r="GS200" s="44"/>
      <c r="GT200" s="44"/>
      <c r="GU200" s="44"/>
      <c r="GV200" s="44"/>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6"/>
    </row>
    <row r="201" spans="1:226" x14ac:dyDescent="0.25">
      <c r="A201" s="32">
        <f t="shared" si="87"/>
        <v>197</v>
      </c>
      <c r="B201" s="517"/>
      <c r="C201" s="517"/>
      <c r="D201" s="517"/>
      <c r="E201" s="517"/>
      <c r="F201" s="517"/>
      <c r="G201" s="26"/>
      <c r="H201" s="26"/>
      <c r="I201" s="27" t="str">
        <f t="shared" si="94"/>
        <v/>
      </c>
      <c r="J201" s="33" t="str">
        <f t="shared" si="95"/>
        <v/>
      </c>
      <c r="K201" s="446">
        <f>進捗管理票PSPT_管理項目名_2</f>
        <v>0</v>
      </c>
      <c r="L201" s="29"/>
      <c r="M201" s="30"/>
      <c r="N201" s="30"/>
      <c r="O201" s="30"/>
      <c r="P201" s="30"/>
      <c r="Q201" s="30"/>
      <c r="R201" s="30"/>
      <c r="S201" s="30"/>
      <c r="T201" s="30"/>
      <c r="U201" s="30"/>
      <c r="V201" s="30"/>
      <c r="W201" s="30"/>
      <c r="X201" s="30"/>
      <c r="Y201" s="30"/>
      <c r="Z201" s="30"/>
      <c r="AA201" s="30"/>
      <c r="AB201" s="30"/>
      <c r="AC201" s="30"/>
      <c r="AD201" s="30"/>
      <c r="AE201" s="30"/>
      <c r="AF201" s="30"/>
      <c r="AG201" s="30"/>
      <c r="AH201" s="30"/>
      <c r="AI201" s="30"/>
      <c r="AJ201" s="30"/>
      <c r="AK201" s="30"/>
      <c r="AL201" s="30"/>
      <c r="AM201" s="30"/>
      <c r="AN201" s="30"/>
      <c r="AO201" s="30"/>
      <c r="AP201" s="30"/>
      <c r="AQ201" s="30"/>
      <c r="AR201" s="30"/>
      <c r="AS201" s="30"/>
      <c r="AT201" s="30"/>
      <c r="AU201" s="30"/>
      <c r="AV201" s="30"/>
      <c r="AW201" s="30"/>
      <c r="AX201" s="30"/>
      <c r="AY201" s="30"/>
      <c r="AZ201" s="30"/>
      <c r="BA201" s="30"/>
      <c r="BB201" s="30"/>
      <c r="BC201" s="30"/>
      <c r="BD201" s="30"/>
      <c r="BE201" s="30"/>
      <c r="BF201" s="30"/>
      <c r="BG201" s="30"/>
      <c r="BH201" s="30"/>
      <c r="BI201" s="30"/>
      <c r="BJ201" s="30"/>
      <c r="BK201" s="30"/>
      <c r="BL201" s="30"/>
      <c r="BM201" s="30"/>
      <c r="BN201" s="30"/>
      <c r="BO201" s="30"/>
      <c r="BP201" s="30"/>
      <c r="BQ201" s="30"/>
      <c r="BR201" s="30"/>
      <c r="BS201" s="30"/>
      <c r="BT201" s="30"/>
      <c r="BU201" s="30"/>
      <c r="BV201" s="30"/>
      <c r="BW201" s="30"/>
      <c r="BX201" s="30"/>
      <c r="BY201" s="30"/>
      <c r="BZ201" s="30"/>
      <c r="CA201" s="30"/>
      <c r="CB201" s="30"/>
      <c r="CC201" s="30"/>
      <c r="CD201" s="30"/>
      <c r="CE201" s="30"/>
      <c r="CF201" s="30"/>
      <c r="CG201" s="30"/>
      <c r="CH201" s="30"/>
      <c r="CI201" s="30"/>
      <c r="CJ201" s="30"/>
      <c r="CK201" s="30"/>
      <c r="CL201" s="30"/>
      <c r="CM201" s="30"/>
      <c r="CN201" s="30"/>
      <c r="CO201" s="30"/>
      <c r="CP201" s="30"/>
      <c r="CQ201" s="30"/>
      <c r="CR201" s="30"/>
      <c r="CS201" s="30"/>
      <c r="CT201" s="30"/>
      <c r="CU201" s="30"/>
      <c r="CV201" s="30"/>
      <c r="CW201" s="30"/>
      <c r="CX201" s="30"/>
      <c r="CY201" s="30"/>
      <c r="CZ201" s="30"/>
      <c r="DA201" s="30"/>
      <c r="DB201" s="30"/>
      <c r="DC201" s="30"/>
      <c r="DD201" s="30"/>
      <c r="DE201" s="30"/>
      <c r="DF201" s="30"/>
      <c r="DG201" s="30"/>
      <c r="DH201" s="30"/>
      <c r="DI201" s="30"/>
      <c r="DJ201" s="30"/>
      <c r="DK201" s="30"/>
      <c r="DL201" s="30"/>
      <c r="DM201" s="30"/>
      <c r="DN201" s="30"/>
      <c r="DO201" s="30"/>
      <c r="DP201" s="30"/>
      <c r="DQ201" s="30"/>
      <c r="DR201" s="30"/>
      <c r="DS201" s="30"/>
      <c r="DT201" s="30"/>
      <c r="DU201" s="30"/>
      <c r="DV201" s="30"/>
      <c r="DW201" s="30"/>
      <c r="DX201" s="30"/>
      <c r="DY201" s="30"/>
      <c r="DZ201" s="30"/>
      <c r="EA201" s="30"/>
      <c r="EB201" s="30"/>
      <c r="EC201" s="30"/>
      <c r="ED201" s="30"/>
      <c r="EE201" s="30"/>
      <c r="EF201" s="30"/>
      <c r="EG201" s="30"/>
      <c r="EH201" s="30"/>
      <c r="EI201" s="30"/>
      <c r="EJ201" s="30"/>
      <c r="EK201" s="30"/>
      <c r="EL201" s="30"/>
      <c r="EM201" s="30"/>
      <c r="EN201" s="30"/>
      <c r="EO201" s="30"/>
      <c r="EP201" s="30"/>
      <c r="EQ201" s="30"/>
      <c r="ER201" s="30"/>
      <c r="ES201" s="30"/>
      <c r="ET201" s="30"/>
      <c r="EU201" s="30"/>
      <c r="EV201" s="30"/>
      <c r="EW201" s="30"/>
      <c r="EX201" s="30"/>
      <c r="EY201" s="30"/>
      <c r="EZ201" s="30"/>
      <c r="FA201" s="30"/>
      <c r="FB201" s="30"/>
      <c r="FC201" s="30"/>
      <c r="FD201" s="30"/>
      <c r="FE201" s="30"/>
      <c r="FF201" s="30"/>
      <c r="FG201" s="30"/>
      <c r="FH201" s="30"/>
      <c r="FI201" s="30"/>
      <c r="FJ201" s="30"/>
      <c r="FK201" s="30"/>
      <c r="FL201" s="30"/>
      <c r="FM201" s="30"/>
      <c r="FN201" s="30"/>
      <c r="FO201" s="30"/>
      <c r="FP201" s="30"/>
      <c r="FQ201" s="30"/>
      <c r="FR201" s="30"/>
      <c r="FS201" s="30"/>
      <c r="FT201" s="30"/>
      <c r="FU201" s="30"/>
      <c r="FV201" s="30"/>
      <c r="FW201" s="30"/>
      <c r="FX201" s="30"/>
      <c r="FY201" s="30"/>
      <c r="FZ201" s="30"/>
      <c r="GA201" s="30"/>
      <c r="GB201" s="30"/>
      <c r="GC201" s="30"/>
      <c r="GD201" s="30"/>
      <c r="GE201" s="30"/>
      <c r="GF201" s="30"/>
      <c r="GG201" s="30"/>
      <c r="GH201" s="30"/>
      <c r="GI201" s="30"/>
      <c r="GJ201" s="30"/>
      <c r="GK201" s="30"/>
      <c r="GL201" s="30"/>
      <c r="GM201" s="30"/>
      <c r="GN201" s="30"/>
      <c r="GO201" s="30"/>
      <c r="GP201" s="30"/>
      <c r="GQ201" s="30"/>
      <c r="GR201" s="30"/>
      <c r="GS201" s="30"/>
      <c r="GT201" s="30"/>
      <c r="GU201" s="30"/>
      <c r="GV201" s="30"/>
      <c r="GW201" s="30"/>
      <c r="GX201" s="30"/>
      <c r="GY201" s="30"/>
      <c r="GZ201" s="30"/>
      <c r="HA201" s="30"/>
      <c r="HB201" s="30"/>
      <c r="HC201" s="30"/>
      <c r="HD201" s="30"/>
      <c r="HE201" s="30"/>
      <c r="HF201" s="30"/>
      <c r="HG201" s="30"/>
      <c r="HH201" s="30"/>
      <c r="HI201" s="30"/>
      <c r="HJ201" s="30"/>
      <c r="HK201" s="30"/>
      <c r="HL201" s="30"/>
      <c r="HM201" s="30"/>
      <c r="HN201" s="30"/>
      <c r="HO201" s="30"/>
      <c r="HP201" s="30"/>
      <c r="HQ201" s="30"/>
      <c r="HR201" s="31"/>
    </row>
    <row r="202" spans="1:226" x14ac:dyDescent="0.25">
      <c r="A202" s="32">
        <f t="shared" si="87"/>
        <v>198</v>
      </c>
      <c r="B202" s="517"/>
      <c r="C202" s="517"/>
      <c r="D202" s="517"/>
      <c r="E202" s="517"/>
      <c r="F202" s="517"/>
      <c r="G202" s="26"/>
      <c r="H202" s="26"/>
      <c r="I202" s="27" t="str">
        <f t="shared" si="94"/>
        <v/>
      </c>
      <c r="J202" s="33" t="str">
        <f t="shared" si="95"/>
        <v/>
      </c>
      <c r="K202" s="447" t="str">
        <f>進捗管理票PSPT_管理項目名_3</f>
        <v>①ＣＶ</v>
      </c>
      <c r="L202" s="29"/>
      <c r="M202" s="30"/>
      <c r="N202" s="30"/>
      <c r="O202" s="30"/>
      <c r="P202" s="30"/>
      <c r="Q202" s="30"/>
      <c r="R202" s="30"/>
      <c r="S202" s="30"/>
      <c r="T202" s="30"/>
      <c r="U202" s="30"/>
      <c r="V202" s="30"/>
      <c r="W202" s="30"/>
      <c r="X202" s="30"/>
      <c r="Y202" s="30"/>
      <c r="Z202" s="30"/>
      <c r="AA202" s="30"/>
      <c r="AB202" s="30"/>
      <c r="AC202" s="30"/>
      <c r="AD202" s="30"/>
      <c r="AE202" s="30"/>
      <c r="AF202" s="30"/>
      <c r="AG202" s="30"/>
      <c r="AH202" s="30"/>
      <c r="AI202" s="30"/>
      <c r="AJ202" s="30"/>
      <c r="AK202" s="30"/>
      <c r="AL202" s="30"/>
      <c r="AM202" s="30"/>
      <c r="AN202" s="30"/>
      <c r="AO202" s="30"/>
      <c r="AP202" s="30"/>
      <c r="AQ202" s="30"/>
      <c r="AR202" s="30"/>
      <c r="AS202" s="30"/>
      <c r="AT202" s="30"/>
      <c r="AU202" s="30"/>
      <c r="AV202" s="30"/>
      <c r="AW202" s="30"/>
      <c r="AX202" s="30"/>
      <c r="AY202" s="30"/>
      <c r="AZ202" s="30"/>
      <c r="BA202" s="30"/>
      <c r="BB202" s="30"/>
      <c r="BC202" s="30"/>
      <c r="BD202" s="30"/>
      <c r="BE202" s="30"/>
      <c r="BF202" s="30"/>
      <c r="BG202" s="30"/>
      <c r="BH202" s="30"/>
      <c r="BI202" s="30"/>
      <c r="BJ202" s="30"/>
      <c r="BK202" s="30"/>
      <c r="BL202" s="30"/>
      <c r="BM202" s="30"/>
      <c r="BN202" s="30"/>
      <c r="BO202" s="30"/>
      <c r="BP202" s="30"/>
      <c r="BQ202" s="30"/>
      <c r="BR202" s="30"/>
      <c r="BS202" s="30"/>
      <c r="BT202" s="30"/>
      <c r="BU202" s="30"/>
      <c r="BV202" s="30"/>
      <c r="BW202" s="30"/>
      <c r="BX202" s="30"/>
      <c r="BY202" s="30"/>
      <c r="BZ202" s="30"/>
      <c r="CA202" s="30"/>
      <c r="CB202" s="30"/>
      <c r="CC202" s="30"/>
      <c r="CD202" s="30"/>
      <c r="CE202" s="30"/>
      <c r="CF202" s="30"/>
      <c r="CG202" s="30"/>
      <c r="CH202" s="30"/>
      <c r="CI202" s="30"/>
      <c r="CJ202" s="30"/>
      <c r="CK202" s="30"/>
      <c r="CL202" s="30"/>
      <c r="CM202" s="30"/>
      <c r="CN202" s="30"/>
      <c r="CO202" s="30"/>
      <c r="CP202" s="30"/>
      <c r="CQ202" s="30"/>
      <c r="CR202" s="30"/>
      <c r="CS202" s="30"/>
      <c r="CT202" s="30"/>
      <c r="CU202" s="30"/>
      <c r="CV202" s="30"/>
      <c r="CW202" s="30"/>
      <c r="CX202" s="30"/>
      <c r="CY202" s="30"/>
      <c r="CZ202" s="30"/>
      <c r="DA202" s="30"/>
      <c r="DB202" s="30"/>
      <c r="DC202" s="30"/>
      <c r="DD202" s="30"/>
      <c r="DE202" s="30"/>
      <c r="DF202" s="30"/>
      <c r="DG202" s="30"/>
      <c r="DH202" s="30"/>
      <c r="DI202" s="30"/>
      <c r="DJ202" s="30"/>
      <c r="DK202" s="30"/>
      <c r="DL202" s="30"/>
      <c r="DM202" s="30"/>
      <c r="DN202" s="30"/>
      <c r="DO202" s="30"/>
      <c r="DP202" s="30"/>
      <c r="DQ202" s="30"/>
      <c r="DR202" s="30"/>
      <c r="DS202" s="30"/>
      <c r="DT202" s="30"/>
      <c r="DU202" s="30"/>
      <c r="DV202" s="30"/>
      <c r="DW202" s="30"/>
      <c r="DX202" s="30"/>
      <c r="DY202" s="30"/>
      <c r="DZ202" s="30"/>
      <c r="EA202" s="30"/>
      <c r="EB202" s="30"/>
      <c r="EC202" s="30"/>
      <c r="ED202" s="30"/>
      <c r="EE202" s="30"/>
      <c r="EF202" s="30"/>
      <c r="EG202" s="30"/>
      <c r="EH202" s="30"/>
      <c r="EI202" s="30"/>
      <c r="EJ202" s="30"/>
      <c r="EK202" s="30"/>
      <c r="EL202" s="30"/>
      <c r="EM202" s="30"/>
      <c r="EN202" s="30"/>
      <c r="EO202" s="30"/>
      <c r="EP202" s="30"/>
      <c r="EQ202" s="30"/>
      <c r="ER202" s="30"/>
      <c r="ES202" s="30"/>
      <c r="ET202" s="30"/>
      <c r="EU202" s="30"/>
      <c r="EV202" s="30"/>
      <c r="EW202" s="30"/>
      <c r="EX202" s="30"/>
      <c r="EY202" s="30"/>
      <c r="EZ202" s="30"/>
      <c r="FA202" s="30"/>
      <c r="FB202" s="30"/>
      <c r="FC202" s="30"/>
      <c r="FD202" s="30"/>
      <c r="FE202" s="30"/>
      <c r="FF202" s="30"/>
      <c r="FG202" s="30"/>
      <c r="FH202" s="30"/>
      <c r="FI202" s="30"/>
      <c r="FJ202" s="30"/>
      <c r="FK202" s="30"/>
      <c r="FL202" s="30"/>
      <c r="FM202" s="30"/>
      <c r="FN202" s="30"/>
      <c r="FO202" s="30"/>
      <c r="FP202" s="30"/>
      <c r="FQ202" s="30"/>
      <c r="FR202" s="30"/>
      <c r="FS202" s="30"/>
      <c r="FT202" s="30"/>
      <c r="FU202" s="30"/>
      <c r="FV202" s="30"/>
      <c r="FW202" s="30"/>
      <c r="FX202" s="30"/>
      <c r="FY202" s="30"/>
      <c r="FZ202" s="30"/>
      <c r="GA202" s="30"/>
      <c r="GB202" s="30"/>
      <c r="GC202" s="30"/>
      <c r="GD202" s="30"/>
      <c r="GE202" s="30"/>
      <c r="GF202" s="30"/>
      <c r="GG202" s="30"/>
      <c r="GH202" s="30"/>
      <c r="GI202" s="30"/>
      <c r="GJ202" s="30"/>
      <c r="GK202" s="30"/>
      <c r="GL202" s="30"/>
      <c r="GM202" s="30"/>
      <c r="GN202" s="30"/>
      <c r="GO202" s="30"/>
      <c r="GP202" s="30"/>
      <c r="GQ202" s="30"/>
      <c r="GR202" s="30"/>
      <c r="GS202" s="30"/>
      <c r="GT202" s="30"/>
      <c r="GU202" s="30"/>
      <c r="GV202" s="30"/>
      <c r="GW202" s="30"/>
      <c r="GX202" s="30"/>
      <c r="GY202" s="30"/>
      <c r="GZ202" s="30"/>
      <c r="HA202" s="30"/>
      <c r="HB202" s="30"/>
      <c r="HC202" s="30"/>
      <c r="HD202" s="30"/>
      <c r="HE202" s="30"/>
      <c r="HF202" s="30"/>
      <c r="HG202" s="30"/>
      <c r="HH202" s="30"/>
      <c r="HI202" s="30"/>
      <c r="HJ202" s="30"/>
      <c r="HK202" s="30"/>
      <c r="HL202" s="30"/>
      <c r="HM202" s="30"/>
      <c r="HN202" s="30"/>
      <c r="HO202" s="30"/>
      <c r="HP202" s="30"/>
      <c r="HQ202" s="30"/>
      <c r="HR202" s="31"/>
    </row>
    <row r="203" spans="1:226" x14ac:dyDescent="0.25">
      <c r="A203" s="34">
        <f t="shared" si="87"/>
        <v>199</v>
      </c>
      <c r="B203" s="517"/>
      <c r="C203" s="517"/>
      <c r="D203" s="517"/>
      <c r="E203" s="517"/>
      <c r="F203" s="517"/>
      <c r="G203" s="35"/>
      <c r="H203" s="35"/>
      <c r="I203" s="36" t="str">
        <f t="shared" si="94"/>
        <v/>
      </c>
      <c r="J203" s="28" t="str">
        <f t="shared" si="95"/>
        <v/>
      </c>
      <c r="K203" s="448" t="str">
        <f>進捗管理票PSPT_管理項目名_4</f>
        <v>②ＣＶＴ</v>
      </c>
      <c r="L203" s="37"/>
      <c r="M203" s="38"/>
      <c r="N203" s="38"/>
      <c r="O203" s="38"/>
      <c r="P203" s="38"/>
      <c r="Q203" s="38"/>
      <c r="R203" s="38"/>
      <c r="S203" s="38"/>
      <c r="T203" s="38"/>
      <c r="U203" s="38"/>
      <c r="V203" s="38"/>
      <c r="W203" s="38"/>
      <c r="X203" s="38"/>
      <c r="Y203" s="38"/>
      <c r="Z203" s="38"/>
      <c r="AA203" s="38"/>
      <c r="AB203" s="38"/>
      <c r="AC203" s="38"/>
      <c r="AD203" s="38"/>
      <c r="AE203" s="38"/>
      <c r="AF203" s="38"/>
      <c r="AG203" s="38"/>
      <c r="AH203" s="38"/>
      <c r="AI203" s="38"/>
      <c r="AJ203" s="38"/>
      <c r="AK203" s="38"/>
      <c r="AL203" s="38"/>
      <c r="AM203" s="38"/>
      <c r="AN203" s="38"/>
      <c r="AO203" s="38"/>
      <c r="AP203" s="38"/>
      <c r="AQ203" s="38"/>
      <c r="AR203" s="38"/>
      <c r="AS203" s="38"/>
      <c r="AT203" s="38"/>
      <c r="AU203" s="38"/>
      <c r="AV203" s="38"/>
      <c r="AW203" s="38"/>
      <c r="AX203" s="38"/>
      <c r="AY203" s="38"/>
      <c r="AZ203" s="38"/>
      <c r="BA203" s="38"/>
      <c r="BB203" s="38"/>
      <c r="BC203" s="38"/>
      <c r="BD203" s="38"/>
      <c r="BE203" s="38"/>
      <c r="BF203" s="38"/>
      <c r="BG203" s="38"/>
      <c r="BH203" s="38"/>
      <c r="BI203" s="38"/>
      <c r="BJ203" s="38"/>
      <c r="BK203" s="38"/>
      <c r="BL203" s="38"/>
      <c r="BM203" s="38"/>
      <c r="BN203" s="38"/>
      <c r="BO203" s="38"/>
      <c r="BP203" s="38"/>
      <c r="BQ203" s="38"/>
      <c r="BR203" s="38"/>
      <c r="BS203" s="38"/>
      <c r="BT203" s="38"/>
      <c r="BU203" s="38"/>
      <c r="BV203" s="38"/>
      <c r="BW203" s="38"/>
      <c r="BX203" s="38"/>
      <c r="BY203" s="38"/>
      <c r="BZ203" s="38"/>
      <c r="CA203" s="38"/>
      <c r="CB203" s="38"/>
      <c r="CC203" s="38"/>
      <c r="CD203" s="38"/>
      <c r="CE203" s="38"/>
      <c r="CF203" s="38"/>
      <c r="CG203" s="38"/>
      <c r="CH203" s="38"/>
      <c r="CI203" s="38"/>
      <c r="CJ203" s="38"/>
      <c r="CK203" s="38"/>
      <c r="CL203" s="38"/>
      <c r="CM203" s="38"/>
      <c r="CN203" s="38"/>
      <c r="CO203" s="38"/>
      <c r="CP203" s="38"/>
      <c r="CQ203" s="38"/>
      <c r="CR203" s="38"/>
      <c r="CS203" s="38"/>
      <c r="CT203" s="38"/>
      <c r="CU203" s="38"/>
      <c r="CV203" s="38"/>
      <c r="CW203" s="38"/>
      <c r="CX203" s="38"/>
      <c r="CY203" s="38"/>
      <c r="CZ203" s="38"/>
      <c r="DA203" s="38"/>
      <c r="DB203" s="38"/>
      <c r="DC203" s="38"/>
      <c r="DD203" s="38"/>
      <c r="DE203" s="38"/>
      <c r="DF203" s="38"/>
      <c r="DG203" s="38"/>
      <c r="DH203" s="38"/>
      <c r="DI203" s="38"/>
      <c r="DJ203" s="38"/>
      <c r="DK203" s="38"/>
      <c r="DL203" s="38"/>
      <c r="DM203" s="38"/>
      <c r="DN203" s="38"/>
      <c r="DO203" s="38"/>
      <c r="DP203" s="38"/>
      <c r="DQ203" s="38"/>
      <c r="DR203" s="38"/>
      <c r="DS203" s="38"/>
      <c r="DT203" s="38"/>
      <c r="DU203" s="38"/>
      <c r="DV203" s="38"/>
      <c r="DW203" s="38"/>
      <c r="DX203" s="38"/>
      <c r="DY203" s="38"/>
      <c r="DZ203" s="38"/>
      <c r="EA203" s="38"/>
      <c r="EB203" s="38"/>
      <c r="EC203" s="38"/>
      <c r="ED203" s="38"/>
      <c r="EE203" s="38"/>
      <c r="EF203" s="38"/>
      <c r="EG203" s="38"/>
      <c r="EH203" s="38"/>
      <c r="EI203" s="38"/>
      <c r="EJ203" s="38"/>
      <c r="EK203" s="38"/>
      <c r="EL203" s="38"/>
      <c r="EM203" s="38"/>
      <c r="EN203" s="38"/>
      <c r="EO203" s="38"/>
      <c r="EP203" s="38"/>
      <c r="EQ203" s="38"/>
      <c r="ER203" s="38"/>
      <c r="ES203" s="38"/>
      <c r="ET203" s="38"/>
      <c r="EU203" s="38"/>
      <c r="EV203" s="38"/>
      <c r="EW203" s="38"/>
      <c r="EX203" s="38"/>
      <c r="EY203" s="38"/>
      <c r="EZ203" s="38"/>
      <c r="FA203" s="38"/>
      <c r="FB203" s="38"/>
      <c r="FC203" s="38"/>
      <c r="FD203" s="38"/>
      <c r="FE203" s="38"/>
      <c r="FF203" s="38"/>
      <c r="FG203" s="38"/>
      <c r="FH203" s="38"/>
      <c r="FI203" s="38"/>
      <c r="FJ203" s="38"/>
      <c r="FK203" s="38"/>
      <c r="FL203" s="38"/>
      <c r="FM203" s="38"/>
      <c r="FN203" s="38"/>
      <c r="FO203" s="38"/>
      <c r="FP203" s="38"/>
      <c r="FQ203" s="38"/>
      <c r="FR203" s="38"/>
      <c r="FS203" s="38"/>
      <c r="FT203" s="38"/>
      <c r="FU203" s="38"/>
      <c r="FV203" s="38"/>
      <c r="FW203" s="38"/>
      <c r="FX203" s="38"/>
      <c r="FY203" s="38"/>
      <c r="FZ203" s="38"/>
      <c r="GA203" s="38"/>
      <c r="GB203" s="38"/>
      <c r="GC203" s="38"/>
      <c r="GD203" s="38"/>
      <c r="GE203" s="38"/>
      <c r="GF203" s="38"/>
      <c r="GG203" s="38"/>
      <c r="GH203" s="38"/>
      <c r="GI203" s="38"/>
      <c r="GJ203" s="38"/>
      <c r="GK203" s="38"/>
      <c r="GL203" s="38"/>
      <c r="GM203" s="38"/>
      <c r="GN203" s="38"/>
      <c r="GO203" s="38"/>
      <c r="GP203" s="38"/>
      <c r="GQ203" s="38"/>
      <c r="GR203" s="38"/>
      <c r="GS203" s="38"/>
      <c r="GT203" s="38"/>
      <c r="GU203" s="38"/>
      <c r="GV203" s="38"/>
      <c r="GW203" s="38"/>
      <c r="GX203" s="38"/>
      <c r="GY203" s="38"/>
      <c r="GZ203" s="38"/>
      <c r="HA203" s="38"/>
      <c r="HB203" s="38"/>
      <c r="HC203" s="38"/>
      <c r="HD203" s="38"/>
      <c r="HE203" s="38"/>
      <c r="HF203" s="38"/>
      <c r="HG203" s="38"/>
      <c r="HH203" s="38"/>
      <c r="HI203" s="38"/>
      <c r="HJ203" s="38"/>
      <c r="HK203" s="38"/>
      <c r="HL203" s="38"/>
      <c r="HM203" s="38"/>
      <c r="HN203" s="38"/>
      <c r="HO203" s="38"/>
      <c r="HP203" s="38"/>
      <c r="HQ203" s="38"/>
      <c r="HR203" s="39"/>
    </row>
    <row r="204" spans="1:226" s="315" customFormat="1" x14ac:dyDescent="0.25">
      <c r="A204" s="34">
        <f t="shared" si="87"/>
        <v>200</v>
      </c>
      <c r="B204" s="517"/>
      <c r="C204" s="519"/>
      <c r="D204" s="519"/>
      <c r="E204" s="519"/>
      <c r="F204" s="519"/>
      <c r="G204" s="35"/>
      <c r="H204" s="391"/>
      <c r="I204" s="36" t="str">
        <f>IF(J204&lt;&gt;"",(J204-COUNTIF(L204:HR204,"□")+1),"")</f>
        <v/>
      </c>
      <c r="J204" s="28" t="str">
        <f>IF(ISERROR(LOOKUP("□",L204:HR204,L$3:HR$3))=FALSE,LOOKUP("□",L204:HR204,L$3:HR$3),"")</f>
        <v/>
      </c>
      <c r="K204" s="448" t="str">
        <f>進捗管理票PSPT_管理項目名_5</f>
        <v>③受入</v>
      </c>
      <c r="L204" s="37"/>
      <c r="M204" s="38"/>
      <c r="N204" s="38"/>
      <c r="O204" s="38"/>
      <c r="P204" s="38"/>
      <c r="Q204" s="38"/>
      <c r="R204" s="38"/>
      <c r="S204" s="38"/>
      <c r="T204" s="38"/>
      <c r="U204" s="38"/>
      <c r="V204" s="38"/>
      <c r="W204" s="38"/>
      <c r="X204" s="30"/>
      <c r="Y204" s="38"/>
      <c r="Z204" s="38"/>
      <c r="AA204" s="38"/>
      <c r="AB204" s="38"/>
      <c r="AC204" s="38"/>
      <c r="AD204" s="38"/>
      <c r="AE204" s="38"/>
      <c r="AF204" s="38"/>
      <c r="AG204" s="38"/>
      <c r="AH204" s="38"/>
      <c r="AI204" s="38"/>
      <c r="AJ204" s="38"/>
      <c r="AK204" s="38"/>
      <c r="AL204" s="38"/>
      <c r="AM204" s="38"/>
      <c r="AN204" s="38"/>
      <c r="AO204" s="38"/>
      <c r="AP204" s="38"/>
      <c r="AQ204" s="38"/>
      <c r="AR204" s="38"/>
      <c r="AS204" s="38"/>
      <c r="AT204" s="38"/>
      <c r="AU204" s="38"/>
      <c r="AV204" s="38"/>
      <c r="AW204" s="38"/>
      <c r="AX204" s="38"/>
      <c r="AY204" s="38"/>
      <c r="AZ204" s="38"/>
      <c r="BA204" s="38"/>
      <c r="BB204" s="38"/>
      <c r="BC204" s="38"/>
      <c r="BD204" s="38"/>
      <c r="BE204" s="38"/>
      <c r="BF204" s="38"/>
      <c r="BG204" s="38"/>
      <c r="BH204" s="38"/>
      <c r="BI204" s="38"/>
      <c r="BJ204" s="38"/>
      <c r="BK204" s="38"/>
      <c r="BL204" s="38"/>
      <c r="BM204" s="38"/>
      <c r="BN204" s="38"/>
      <c r="BO204" s="38"/>
      <c r="BP204" s="38"/>
      <c r="BQ204" s="38"/>
      <c r="BR204" s="38"/>
      <c r="BS204" s="38"/>
      <c r="BT204" s="38"/>
      <c r="BU204" s="38"/>
      <c r="BV204" s="38"/>
      <c r="BW204" s="38"/>
      <c r="BX204" s="38"/>
      <c r="BY204" s="38"/>
      <c r="BZ204" s="38"/>
      <c r="CA204" s="38"/>
      <c r="CB204" s="38"/>
      <c r="CC204" s="38"/>
      <c r="CD204" s="38"/>
      <c r="CE204" s="38"/>
      <c r="CF204" s="38"/>
      <c r="CG204" s="38"/>
      <c r="CH204" s="38"/>
      <c r="CI204" s="38"/>
      <c r="CJ204" s="38"/>
      <c r="CK204" s="38"/>
      <c r="CL204" s="38"/>
      <c r="CM204" s="38"/>
      <c r="CN204" s="38"/>
      <c r="CO204" s="38"/>
      <c r="CP204" s="38"/>
      <c r="CQ204" s="38"/>
      <c r="CR204" s="38"/>
      <c r="CS204" s="38"/>
      <c r="CT204" s="38"/>
      <c r="CU204" s="38"/>
      <c r="CV204" s="38"/>
      <c r="CW204" s="38"/>
      <c r="CX204" s="38"/>
      <c r="CY204" s="38"/>
      <c r="CZ204" s="38"/>
      <c r="DA204" s="38"/>
      <c r="DB204" s="38"/>
      <c r="DC204" s="38"/>
      <c r="DD204" s="38"/>
      <c r="DE204" s="38"/>
      <c r="DF204" s="38"/>
      <c r="DG204" s="38"/>
      <c r="DH204" s="38"/>
      <c r="DI204" s="38"/>
      <c r="DJ204" s="38"/>
      <c r="DK204" s="38"/>
      <c r="DL204" s="38"/>
      <c r="DM204" s="38"/>
      <c r="DN204" s="38"/>
      <c r="DO204" s="38"/>
      <c r="DP204" s="38"/>
      <c r="DQ204" s="38"/>
      <c r="DR204" s="38"/>
      <c r="DS204" s="38"/>
      <c r="DT204" s="38"/>
      <c r="DU204" s="38"/>
      <c r="DV204" s="38"/>
      <c r="DW204" s="38"/>
      <c r="DX204" s="38"/>
      <c r="DY204" s="38"/>
      <c r="DZ204" s="38"/>
      <c r="EA204" s="38"/>
      <c r="EB204" s="38"/>
      <c r="EC204" s="38"/>
      <c r="ED204" s="38"/>
      <c r="EE204" s="38"/>
      <c r="EF204" s="38"/>
      <c r="EG204" s="38"/>
      <c r="EH204" s="38"/>
      <c r="EI204" s="38"/>
      <c r="EJ204" s="38"/>
      <c r="EK204" s="38"/>
      <c r="EL204" s="38"/>
      <c r="EM204" s="38"/>
      <c r="EN204" s="38"/>
      <c r="EO204" s="38"/>
      <c r="EP204" s="38"/>
      <c r="EQ204" s="38"/>
      <c r="ER204" s="38"/>
      <c r="ES204" s="38"/>
      <c r="ET204" s="38"/>
      <c r="EU204" s="38"/>
      <c r="EV204" s="38"/>
      <c r="EW204" s="38"/>
      <c r="EX204" s="38"/>
      <c r="EY204" s="38"/>
      <c r="EZ204" s="38"/>
      <c r="FA204" s="38"/>
      <c r="FB204" s="38"/>
      <c r="FC204" s="38"/>
      <c r="FD204" s="38"/>
      <c r="FE204" s="38"/>
      <c r="FF204" s="38"/>
      <c r="FG204" s="38"/>
      <c r="FH204" s="38"/>
      <c r="FI204" s="38"/>
      <c r="FJ204" s="38"/>
      <c r="FK204" s="38"/>
      <c r="FL204" s="38"/>
      <c r="FM204" s="38"/>
      <c r="FN204" s="38"/>
      <c r="FO204" s="38"/>
      <c r="FP204" s="38"/>
      <c r="FQ204" s="38"/>
      <c r="FR204" s="38"/>
      <c r="FS204" s="38"/>
      <c r="FT204" s="38"/>
      <c r="FU204" s="38"/>
      <c r="FV204" s="38"/>
      <c r="FW204" s="38"/>
      <c r="FX204" s="38"/>
      <c r="FY204" s="38"/>
      <c r="FZ204" s="38"/>
      <c r="GA204" s="38"/>
      <c r="GB204" s="38"/>
      <c r="GC204" s="38"/>
      <c r="GD204" s="38"/>
      <c r="GE204" s="38"/>
      <c r="GF204" s="38"/>
      <c r="GG204" s="38"/>
      <c r="GH204" s="38"/>
      <c r="GI204" s="38"/>
      <c r="GJ204" s="38"/>
      <c r="GK204" s="38"/>
      <c r="GL204" s="38"/>
      <c r="GM204" s="38"/>
      <c r="GN204" s="38"/>
      <c r="GO204" s="38"/>
      <c r="GP204" s="38"/>
      <c r="GQ204" s="38"/>
      <c r="GR204" s="38"/>
      <c r="GS204" s="38"/>
      <c r="GT204" s="38"/>
      <c r="GU204" s="38"/>
      <c r="GV204" s="38"/>
      <c r="GW204" s="38"/>
      <c r="GX204" s="38"/>
      <c r="GY204" s="38"/>
      <c r="GZ204" s="38"/>
      <c r="HA204" s="38"/>
      <c r="HB204" s="38"/>
      <c r="HC204" s="38"/>
      <c r="HD204" s="38"/>
      <c r="HE204" s="38"/>
      <c r="HF204" s="38"/>
      <c r="HG204" s="38"/>
      <c r="HH204" s="38"/>
      <c r="HI204" s="38"/>
      <c r="HJ204" s="38"/>
      <c r="HK204" s="38"/>
      <c r="HL204" s="38"/>
      <c r="HM204" s="38"/>
      <c r="HN204" s="38"/>
      <c r="HO204" s="38"/>
      <c r="HP204" s="38"/>
      <c r="HQ204" s="38"/>
      <c r="HR204" s="39"/>
    </row>
    <row r="205" spans="1:226" x14ac:dyDescent="0.25">
      <c r="A205" s="25">
        <f t="shared" si="87"/>
        <v>201</v>
      </c>
      <c r="B205" s="516"/>
      <c r="C205" s="516"/>
      <c r="D205" s="516"/>
      <c r="E205" s="516"/>
      <c r="F205" s="516"/>
      <c r="G205" s="40"/>
      <c r="H205" s="40"/>
      <c r="I205" s="41" t="str">
        <f t="shared" ref="I205:I209" si="96">IF(J205&lt;&gt;"",(J205-COUNTIF(L205:HR205,"□")+1),"")</f>
        <v/>
      </c>
      <c r="J205" s="42" t="str">
        <f t="shared" ref="J205:J209" si="97">IF(ISERROR(LOOKUP("□",L205:HR205,L$3:HR$3))=FALSE,LOOKUP("□",L205:HR205,L$3:HR$3),"")</f>
        <v/>
      </c>
      <c r="K205" s="445">
        <f>進捗管理票PSPT_管理項目名_1</f>
        <v>0</v>
      </c>
      <c r="L205" s="43"/>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c r="BD205" s="44"/>
      <c r="BE205" s="44"/>
      <c r="BF205" s="44"/>
      <c r="BG205" s="44"/>
      <c r="BH205" s="44"/>
      <c r="BI205" s="44"/>
      <c r="BJ205" s="44"/>
      <c r="BK205" s="44"/>
      <c r="BL205" s="44"/>
      <c r="BM205" s="44"/>
      <c r="BN205" s="44"/>
      <c r="BO205" s="44"/>
      <c r="BP205" s="44"/>
      <c r="BQ205" s="44"/>
      <c r="BR205" s="44"/>
      <c r="BS205" s="44"/>
      <c r="BT205" s="44"/>
      <c r="BU205" s="44"/>
      <c r="BV205" s="44"/>
      <c r="BW205" s="44"/>
      <c r="BX205" s="44"/>
      <c r="BY205" s="44"/>
      <c r="BZ205" s="44"/>
      <c r="CA205" s="44"/>
      <c r="CB205" s="44"/>
      <c r="CC205" s="44"/>
      <c r="CD205" s="44"/>
      <c r="CE205" s="44"/>
      <c r="CF205" s="44"/>
      <c r="CG205" s="44"/>
      <c r="CH205" s="44"/>
      <c r="CI205" s="44"/>
      <c r="CJ205" s="44"/>
      <c r="CK205" s="44"/>
      <c r="CL205" s="44"/>
      <c r="CM205" s="44"/>
      <c r="CN205" s="44"/>
      <c r="CO205" s="44"/>
      <c r="CP205" s="44"/>
      <c r="CQ205" s="44"/>
      <c r="CR205" s="44"/>
      <c r="CS205" s="44"/>
      <c r="CT205" s="44"/>
      <c r="CU205" s="44"/>
      <c r="CV205" s="44"/>
      <c r="CW205" s="44"/>
      <c r="CX205" s="44"/>
      <c r="CY205" s="44"/>
      <c r="CZ205" s="44"/>
      <c r="DA205" s="44"/>
      <c r="DB205" s="44"/>
      <c r="DC205" s="44"/>
      <c r="DD205" s="44"/>
      <c r="DE205" s="44"/>
      <c r="DF205" s="44"/>
      <c r="DG205" s="44"/>
      <c r="DH205" s="44"/>
      <c r="DI205" s="44"/>
      <c r="DJ205" s="44"/>
      <c r="DK205" s="44"/>
      <c r="DL205" s="44"/>
      <c r="DM205" s="44"/>
      <c r="DN205" s="44"/>
      <c r="DO205" s="44"/>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c r="EX205" s="44"/>
      <c r="EY205" s="44"/>
      <c r="EZ205" s="44"/>
      <c r="FA205" s="44"/>
      <c r="FB205" s="44"/>
      <c r="FC205" s="44"/>
      <c r="FD205" s="44"/>
      <c r="FE205" s="44"/>
      <c r="FF205" s="44"/>
      <c r="FG205" s="44"/>
      <c r="FH205" s="44"/>
      <c r="FI205" s="44"/>
      <c r="FJ205" s="44"/>
      <c r="FK205" s="44"/>
      <c r="FL205" s="44"/>
      <c r="FM205" s="44"/>
      <c r="FN205" s="44"/>
      <c r="FO205" s="44"/>
      <c r="FP205" s="44"/>
      <c r="FQ205" s="44"/>
      <c r="FR205" s="44"/>
      <c r="FS205" s="44"/>
      <c r="FT205" s="44"/>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4"/>
      <c r="HP205" s="44"/>
      <c r="HQ205" s="44"/>
      <c r="HR205" s="46"/>
    </row>
    <row r="206" spans="1:226" x14ac:dyDescent="0.25">
      <c r="A206" s="32">
        <f t="shared" si="87"/>
        <v>202</v>
      </c>
      <c r="B206" s="517"/>
      <c r="C206" s="517"/>
      <c r="D206" s="517"/>
      <c r="E206" s="517"/>
      <c r="F206" s="517"/>
      <c r="G206" s="26"/>
      <c r="H206" s="26"/>
      <c r="I206" s="27" t="str">
        <f t="shared" si="96"/>
        <v/>
      </c>
      <c r="J206" s="33" t="str">
        <f t="shared" si="97"/>
        <v/>
      </c>
      <c r="K206" s="446">
        <f>進捗管理票PSPT_管理項目名_2</f>
        <v>0</v>
      </c>
      <c r="L206" s="29"/>
      <c r="M206" s="30"/>
      <c r="N206" s="30"/>
      <c r="O206" s="30"/>
      <c r="P206" s="30"/>
      <c r="Q206" s="30"/>
      <c r="R206" s="30"/>
      <c r="S206" s="30"/>
      <c r="T206" s="30"/>
      <c r="U206" s="30"/>
      <c r="V206" s="30"/>
      <c r="W206" s="30"/>
      <c r="X206" s="30"/>
      <c r="Y206" s="30"/>
      <c r="Z206" s="30"/>
      <c r="AA206" s="30"/>
      <c r="AB206" s="30"/>
      <c r="AC206" s="30"/>
      <c r="AD206" s="30"/>
      <c r="AE206" s="30"/>
      <c r="AF206" s="30"/>
      <c r="AG206" s="30"/>
      <c r="AH206" s="30"/>
      <c r="AI206" s="30"/>
      <c r="AJ206" s="30"/>
      <c r="AK206" s="30"/>
      <c r="AL206" s="30"/>
      <c r="AM206" s="30"/>
      <c r="AN206" s="30"/>
      <c r="AO206" s="30"/>
      <c r="AP206" s="30"/>
      <c r="AQ206" s="30"/>
      <c r="AR206" s="30"/>
      <c r="AS206" s="30"/>
      <c r="AT206" s="30"/>
      <c r="AU206" s="30"/>
      <c r="AV206" s="30"/>
      <c r="AW206" s="30"/>
      <c r="AX206" s="30"/>
      <c r="AY206" s="30"/>
      <c r="AZ206" s="30"/>
      <c r="BA206" s="30"/>
      <c r="BB206" s="30"/>
      <c r="BC206" s="30"/>
      <c r="BD206" s="30"/>
      <c r="BE206" s="30"/>
      <c r="BF206" s="30"/>
      <c r="BG206" s="30"/>
      <c r="BH206" s="30"/>
      <c r="BI206" s="30"/>
      <c r="BJ206" s="30"/>
      <c r="BK206" s="30"/>
      <c r="BL206" s="30"/>
      <c r="BM206" s="30"/>
      <c r="BN206" s="30"/>
      <c r="BO206" s="30"/>
      <c r="BP206" s="30"/>
      <c r="BQ206" s="30"/>
      <c r="BR206" s="30"/>
      <c r="BS206" s="30"/>
      <c r="BT206" s="30"/>
      <c r="BU206" s="30"/>
      <c r="BV206" s="30"/>
      <c r="BW206" s="30"/>
      <c r="BX206" s="30"/>
      <c r="BY206" s="30"/>
      <c r="BZ206" s="30"/>
      <c r="CA206" s="30"/>
      <c r="CB206" s="30"/>
      <c r="CC206" s="30"/>
      <c r="CD206" s="30"/>
      <c r="CE206" s="30"/>
      <c r="CF206" s="30"/>
      <c r="CG206" s="30"/>
      <c r="CH206" s="30"/>
      <c r="CI206" s="30"/>
      <c r="CJ206" s="30"/>
      <c r="CK206" s="30"/>
      <c r="CL206" s="30"/>
      <c r="CM206" s="30"/>
      <c r="CN206" s="30"/>
      <c r="CO206" s="30"/>
      <c r="CP206" s="30"/>
      <c r="CQ206" s="30"/>
      <c r="CR206" s="30"/>
      <c r="CS206" s="30"/>
      <c r="CT206" s="30"/>
      <c r="CU206" s="30"/>
      <c r="CV206" s="30"/>
      <c r="CW206" s="30"/>
      <c r="CX206" s="30"/>
      <c r="CY206" s="30"/>
      <c r="CZ206" s="30"/>
      <c r="DA206" s="30"/>
      <c r="DB206" s="30"/>
      <c r="DC206" s="30"/>
      <c r="DD206" s="30"/>
      <c r="DE206" s="30"/>
      <c r="DF206" s="30"/>
      <c r="DG206" s="30"/>
      <c r="DH206" s="30"/>
      <c r="DI206" s="30"/>
      <c r="DJ206" s="30"/>
      <c r="DK206" s="30"/>
      <c r="DL206" s="30"/>
      <c r="DM206" s="30"/>
      <c r="DN206" s="30"/>
      <c r="DO206" s="30"/>
      <c r="DP206" s="30"/>
      <c r="DQ206" s="30"/>
      <c r="DR206" s="30"/>
      <c r="DS206" s="30"/>
      <c r="DT206" s="30"/>
      <c r="DU206" s="30"/>
      <c r="DV206" s="30"/>
      <c r="DW206" s="30"/>
      <c r="DX206" s="30"/>
      <c r="DY206" s="30"/>
      <c r="DZ206" s="30"/>
      <c r="EA206" s="30"/>
      <c r="EB206" s="30"/>
      <c r="EC206" s="30"/>
      <c r="ED206" s="30"/>
      <c r="EE206" s="30"/>
      <c r="EF206" s="30"/>
      <c r="EG206" s="30"/>
      <c r="EH206" s="30"/>
      <c r="EI206" s="30"/>
      <c r="EJ206" s="30"/>
      <c r="EK206" s="30"/>
      <c r="EL206" s="30"/>
      <c r="EM206" s="30"/>
      <c r="EN206" s="30"/>
      <c r="EO206" s="30"/>
      <c r="EP206" s="30"/>
      <c r="EQ206" s="30"/>
      <c r="ER206" s="30"/>
      <c r="ES206" s="30"/>
      <c r="ET206" s="30"/>
      <c r="EU206" s="30"/>
      <c r="EV206" s="30"/>
      <c r="EW206" s="30"/>
      <c r="EX206" s="30"/>
      <c r="EY206" s="30"/>
      <c r="EZ206" s="30"/>
      <c r="FA206" s="30"/>
      <c r="FB206" s="30"/>
      <c r="FC206" s="30"/>
      <c r="FD206" s="30"/>
      <c r="FE206" s="30"/>
      <c r="FF206" s="30"/>
      <c r="FG206" s="30"/>
      <c r="FH206" s="30"/>
      <c r="FI206" s="30"/>
      <c r="FJ206" s="30"/>
      <c r="FK206" s="30"/>
      <c r="FL206" s="30"/>
      <c r="FM206" s="30"/>
      <c r="FN206" s="30"/>
      <c r="FO206" s="30"/>
      <c r="FP206" s="30"/>
      <c r="FQ206" s="30"/>
      <c r="FR206" s="30"/>
      <c r="FS206" s="30"/>
      <c r="FT206" s="30"/>
      <c r="FU206" s="30"/>
      <c r="FV206" s="30"/>
      <c r="FW206" s="30"/>
      <c r="FX206" s="30"/>
      <c r="FY206" s="30"/>
      <c r="FZ206" s="30"/>
      <c r="GA206" s="30"/>
      <c r="GB206" s="30"/>
      <c r="GC206" s="30"/>
      <c r="GD206" s="30"/>
      <c r="GE206" s="30"/>
      <c r="GF206" s="30"/>
      <c r="GG206" s="30"/>
      <c r="GH206" s="30"/>
      <c r="GI206" s="30"/>
      <c r="GJ206" s="30"/>
      <c r="GK206" s="30"/>
      <c r="GL206" s="30"/>
      <c r="GM206" s="30"/>
      <c r="GN206" s="30"/>
      <c r="GO206" s="30"/>
      <c r="GP206" s="30"/>
      <c r="GQ206" s="30"/>
      <c r="GR206" s="30"/>
      <c r="GS206" s="30"/>
      <c r="GT206" s="30"/>
      <c r="GU206" s="30"/>
      <c r="GV206" s="30"/>
      <c r="GW206" s="30"/>
      <c r="GX206" s="30"/>
      <c r="GY206" s="30"/>
      <c r="GZ206" s="30"/>
      <c r="HA206" s="30"/>
      <c r="HB206" s="30"/>
      <c r="HC206" s="30"/>
      <c r="HD206" s="30"/>
      <c r="HE206" s="30"/>
      <c r="HF206" s="30"/>
      <c r="HG206" s="30"/>
      <c r="HH206" s="30"/>
      <c r="HI206" s="30"/>
      <c r="HJ206" s="30"/>
      <c r="HK206" s="30"/>
      <c r="HL206" s="30"/>
      <c r="HM206" s="30"/>
      <c r="HN206" s="30"/>
      <c r="HO206" s="30"/>
      <c r="HP206" s="30"/>
      <c r="HQ206" s="30"/>
      <c r="HR206" s="31"/>
    </row>
    <row r="207" spans="1:226" x14ac:dyDescent="0.25">
      <c r="A207" s="32">
        <f t="shared" si="87"/>
        <v>203</v>
      </c>
      <c r="B207" s="517"/>
      <c r="C207" s="517"/>
      <c r="D207" s="517"/>
      <c r="E207" s="517"/>
      <c r="F207" s="517"/>
      <c r="G207" s="26"/>
      <c r="H207" s="26"/>
      <c r="I207" s="27" t="str">
        <f t="shared" si="96"/>
        <v/>
      </c>
      <c r="J207" s="33" t="str">
        <f t="shared" si="97"/>
        <v/>
      </c>
      <c r="K207" s="447" t="str">
        <f>進捗管理票PSPT_管理項目名_3</f>
        <v>①ＣＶ</v>
      </c>
      <c r="L207" s="29"/>
      <c r="M207" s="30"/>
      <c r="N207" s="30"/>
      <c r="O207" s="30"/>
      <c r="P207" s="30"/>
      <c r="Q207" s="30"/>
      <c r="R207" s="30"/>
      <c r="S207" s="30"/>
      <c r="T207" s="30"/>
      <c r="U207" s="30"/>
      <c r="V207" s="30"/>
      <c r="W207" s="30"/>
      <c r="X207" s="30"/>
      <c r="Y207" s="30"/>
      <c r="Z207" s="30"/>
      <c r="AA207" s="30"/>
      <c r="AB207" s="30"/>
      <c r="AC207" s="30"/>
      <c r="AD207" s="30"/>
      <c r="AE207" s="30"/>
      <c r="AF207" s="30"/>
      <c r="AG207" s="30"/>
      <c r="AH207" s="30"/>
      <c r="AI207" s="30"/>
      <c r="AJ207" s="30"/>
      <c r="AK207" s="30"/>
      <c r="AL207" s="30"/>
      <c r="AM207" s="30"/>
      <c r="AN207" s="30"/>
      <c r="AO207" s="30"/>
      <c r="AP207" s="30"/>
      <c r="AQ207" s="30"/>
      <c r="AR207" s="30"/>
      <c r="AS207" s="30"/>
      <c r="AT207" s="30"/>
      <c r="AU207" s="30"/>
      <c r="AV207" s="30"/>
      <c r="AW207" s="30"/>
      <c r="AX207" s="30"/>
      <c r="AY207" s="30"/>
      <c r="AZ207" s="30"/>
      <c r="BA207" s="30"/>
      <c r="BB207" s="30"/>
      <c r="BC207" s="30"/>
      <c r="BD207" s="30"/>
      <c r="BE207" s="30"/>
      <c r="BF207" s="30"/>
      <c r="BG207" s="30"/>
      <c r="BH207" s="30"/>
      <c r="BI207" s="30"/>
      <c r="BJ207" s="30"/>
      <c r="BK207" s="30"/>
      <c r="BL207" s="30"/>
      <c r="BM207" s="30"/>
      <c r="BN207" s="30"/>
      <c r="BO207" s="30"/>
      <c r="BP207" s="30"/>
      <c r="BQ207" s="30"/>
      <c r="BR207" s="30"/>
      <c r="BS207" s="30"/>
      <c r="BT207" s="30"/>
      <c r="BU207" s="30"/>
      <c r="BV207" s="30"/>
      <c r="BW207" s="30"/>
      <c r="BX207" s="30"/>
      <c r="BY207" s="30"/>
      <c r="BZ207" s="30"/>
      <c r="CA207" s="30"/>
      <c r="CB207" s="30"/>
      <c r="CC207" s="30"/>
      <c r="CD207" s="30"/>
      <c r="CE207" s="30"/>
      <c r="CF207" s="30"/>
      <c r="CG207" s="30"/>
      <c r="CH207" s="30"/>
      <c r="CI207" s="30"/>
      <c r="CJ207" s="30"/>
      <c r="CK207" s="30"/>
      <c r="CL207" s="30"/>
      <c r="CM207" s="30"/>
      <c r="CN207" s="30"/>
      <c r="CO207" s="30"/>
      <c r="CP207" s="30"/>
      <c r="CQ207" s="30"/>
      <c r="CR207" s="30"/>
      <c r="CS207" s="30"/>
      <c r="CT207" s="30"/>
      <c r="CU207" s="30"/>
      <c r="CV207" s="30"/>
      <c r="CW207" s="30"/>
      <c r="CX207" s="30"/>
      <c r="CY207" s="30"/>
      <c r="CZ207" s="30"/>
      <c r="DA207" s="30"/>
      <c r="DB207" s="30"/>
      <c r="DC207" s="30"/>
      <c r="DD207" s="30"/>
      <c r="DE207" s="30"/>
      <c r="DF207" s="30"/>
      <c r="DG207" s="30"/>
      <c r="DH207" s="30"/>
      <c r="DI207" s="30"/>
      <c r="DJ207" s="30"/>
      <c r="DK207" s="30"/>
      <c r="DL207" s="30"/>
      <c r="DM207" s="30"/>
      <c r="DN207" s="30"/>
      <c r="DO207" s="30"/>
      <c r="DP207" s="30"/>
      <c r="DQ207" s="30"/>
      <c r="DR207" s="30"/>
      <c r="DS207" s="30"/>
      <c r="DT207" s="30"/>
      <c r="DU207" s="30"/>
      <c r="DV207" s="30"/>
      <c r="DW207" s="30"/>
      <c r="DX207" s="30"/>
      <c r="DY207" s="30"/>
      <c r="DZ207" s="30"/>
      <c r="EA207" s="30"/>
      <c r="EB207" s="30"/>
      <c r="EC207" s="30"/>
      <c r="ED207" s="30"/>
      <c r="EE207" s="30"/>
      <c r="EF207" s="30"/>
      <c r="EG207" s="30"/>
      <c r="EH207" s="30"/>
      <c r="EI207" s="30"/>
      <c r="EJ207" s="30"/>
      <c r="EK207" s="30"/>
      <c r="EL207" s="30"/>
      <c r="EM207" s="30"/>
      <c r="EN207" s="30"/>
      <c r="EO207" s="30"/>
      <c r="EP207" s="30"/>
      <c r="EQ207" s="30"/>
      <c r="ER207" s="30"/>
      <c r="ES207" s="30"/>
      <c r="ET207" s="30"/>
      <c r="EU207" s="30"/>
      <c r="EV207" s="30"/>
      <c r="EW207" s="30"/>
      <c r="EX207" s="30"/>
      <c r="EY207" s="30"/>
      <c r="EZ207" s="30"/>
      <c r="FA207" s="30"/>
      <c r="FB207" s="30"/>
      <c r="FC207" s="30"/>
      <c r="FD207" s="30"/>
      <c r="FE207" s="30"/>
      <c r="FF207" s="30"/>
      <c r="FG207" s="30"/>
      <c r="FH207" s="30"/>
      <c r="FI207" s="30"/>
      <c r="FJ207" s="30"/>
      <c r="FK207" s="30"/>
      <c r="FL207" s="30"/>
      <c r="FM207" s="30"/>
      <c r="FN207" s="30"/>
      <c r="FO207" s="30"/>
      <c r="FP207" s="30"/>
      <c r="FQ207" s="30"/>
      <c r="FR207" s="30"/>
      <c r="FS207" s="30"/>
      <c r="FT207" s="30"/>
      <c r="FU207" s="30"/>
      <c r="FV207" s="30"/>
      <c r="FW207" s="30"/>
      <c r="FX207" s="30"/>
      <c r="FY207" s="30"/>
      <c r="FZ207" s="30"/>
      <c r="GA207" s="30"/>
      <c r="GB207" s="30"/>
      <c r="GC207" s="30"/>
      <c r="GD207" s="30"/>
      <c r="GE207" s="30"/>
      <c r="GF207" s="30"/>
      <c r="GG207" s="30"/>
      <c r="GH207" s="30"/>
      <c r="GI207" s="30"/>
      <c r="GJ207" s="30"/>
      <c r="GK207" s="30"/>
      <c r="GL207" s="30"/>
      <c r="GM207" s="30"/>
      <c r="GN207" s="30"/>
      <c r="GO207" s="30"/>
      <c r="GP207" s="30"/>
      <c r="GQ207" s="30"/>
      <c r="GR207" s="30"/>
      <c r="GS207" s="30"/>
      <c r="GT207" s="30"/>
      <c r="GU207" s="30"/>
      <c r="GV207" s="30"/>
      <c r="GW207" s="30"/>
      <c r="GX207" s="30"/>
      <c r="GY207" s="30"/>
      <c r="GZ207" s="30"/>
      <c r="HA207" s="30"/>
      <c r="HB207" s="30"/>
      <c r="HC207" s="30"/>
      <c r="HD207" s="30"/>
      <c r="HE207" s="30"/>
      <c r="HF207" s="30"/>
      <c r="HG207" s="30"/>
      <c r="HH207" s="30"/>
      <c r="HI207" s="30"/>
      <c r="HJ207" s="30"/>
      <c r="HK207" s="30"/>
      <c r="HL207" s="30"/>
      <c r="HM207" s="30"/>
      <c r="HN207" s="30"/>
      <c r="HO207" s="30"/>
      <c r="HP207" s="30"/>
      <c r="HQ207" s="30"/>
      <c r="HR207" s="31"/>
    </row>
    <row r="208" spans="1:226" x14ac:dyDescent="0.25">
      <c r="A208" s="34">
        <f t="shared" si="87"/>
        <v>204</v>
      </c>
      <c r="B208" s="517"/>
      <c r="C208" s="517"/>
      <c r="D208" s="517"/>
      <c r="E208" s="517"/>
      <c r="F208" s="517"/>
      <c r="G208" s="35"/>
      <c r="H208" s="35"/>
      <c r="I208" s="36" t="str">
        <f t="shared" si="96"/>
        <v/>
      </c>
      <c r="J208" s="28" t="str">
        <f t="shared" si="97"/>
        <v/>
      </c>
      <c r="K208" s="448" t="str">
        <f>進捗管理票PSPT_管理項目名_4</f>
        <v>②ＣＶＴ</v>
      </c>
      <c r="L208" s="37"/>
      <c r="M208" s="38"/>
      <c r="N208" s="38"/>
      <c r="O208" s="38"/>
      <c r="P208" s="38"/>
      <c r="Q208" s="38"/>
      <c r="R208" s="38"/>
      <c r="S208" s="38"/>
      <c r="T208" s="38"/>
      <c r="U208" s="38"/>
      <c r="V208" s="38"/>
      <c r="W208" s="38"/>
      <c r="X208" s="38"/>
      <c r="Y208" s="38"/>
      <c r="Z208" s="38"/>
      <c r="AA208" s="38"/>
      <c r="AB208" s="38"/>
      <c r="AC208" s="38"/>
      <c r="AD208" s="38"/>
      <c r="AE208" s="38"/>
      <c r="AF208" s="38"/>
      <c r="AG208" s="38"/>
      <c r="AH208" s="38"/>
      <c r="AI208" s="38"/>
      <c r="AJ208" s="38"/>
      <c r="AK208" s="38"/>
      <c r="AL208" s="38"/>
      <c r="AM208" s="38"/>
      <c r="AN208" s="38"/>
      <c r="AO208" s="38"/>
      <c r="AP208" s="38"/>
      <c r="AQ208" s="38"/>
      <c r="AR208" s="38"/>
      <c r="AS208" s="38"/>
      <c r="AT208" s="38"/>
      <c r="AU208" s="38"/>
      <c r="AV208" s="38"/>
      <c r="AW208" s="38"/>
      <c r="AX208" s="38"/>
      <c r="AY208" s="38"/>
      <c r="AZ208" s="38"/>
      <c r="BA208" s="38"/>
      <c r="BB208" s="38"/>
      <c r="BC208" s="38"/>
      <c r="BD208" s="38"/>
      <c r="BE208" s="38"/>
      <c r="BF208" s="38"/>
      <c r="BG208" s="38"/>
      <c r="BH208" s="38"/>
      <c r="BI208" s="38"/>
      <c r="BJ208" s="38"/>
      <c r="BK208" s="38"/>
      <c r="BL208" s="38"/>
      <c r="BM208" s="38"/>
      <c r="BN208" s="38"/>
      <c r="BO208" s="38"/>
      <c r="BP208" s="38"/>
      <c r="BQ208" s="38"/>
      <c r="BR208" s="38"/>
      <c r="BS208" s="38"/>
      <c r="BT208" s="38"/>
      <c r="BU208" s="38"/>
      <c r="BV208" s="38"/>
      <c r="BW208" s="38"/>
      <c r="BX208" s="38"/>
      <c r="BY208" s="38"/>
      <c r="BZ208" s="38"/>
      <c r="CA208" s="38"/>
      <c r="CB208" s="38"/>
      <c r="CC208" s="38"/>
      <c r="CD208" s="38"/>
      <c r="CE208" s="38"/>
      <c r="CF208" s="38"/>
      <c r="CG208" s="38"/>
      <c r="CH208" s="38"/>
      <c r="CI208" s="38"/>
      <c r="CJ208" s="38"/>
      <c r="CK208" s="38"/>
      <c r="CL208" s="38"/>
      <c r="CM208" s="38"/>
      <c r="CN208" s="38"/>
      <c r="CO208" s="38"/>
      <c r="CP208" s="38"/>
      <c r="CQ208" s="38"/>
      <c r="CR208" s="38"/>
      <c r="CS208" s="38"/>
      <c r="CT208" s="38"/>
      <c r="CU208" s="38"/>
      <c r="CV208" s="38"/>
      <c r="CW208" s="38"/>
      <c r="CX208" s="38"/>
      <c r="CY208" s="38"/>
      <c r="CZ208" s="38"/>
      <c r="DA208" s="38"/>
      <c r="DB208" s="38"/>
      <c r="DC208" s="38"/>
      <c r="DD208" s="38"/>
      <c r="DE208" s="38"/>
      <c r="DF208" s="38"/>
      <c r="DG208" s="38"/>
      <c r="DH208" s="38"/>
      <c r="DI208" s="38"/>
      <c r="DJ208" s="38"/>
      <c r="DK208" s="38"/>
      <c r="DL208" s="38"/>
      <c r="DM208" s="38"/>
      <c r="DN208" s="38"/>
      <c r="DO208" s="38"/>
      <c r="DP208" s="38"/>
      <c r="DQ208" s="38"/>
      <c r="DR208" s="38"/>
      <c r="DS208" s="38"/>
      <c r="DT208" s="38"/>
      <c r="DU208" s="38"/>
      <c r="DV208" s="38"/>
      <c r="DW208" s="38"/>
      <c r="DX208" s="38"/>
      <c r="DY208" s="38"/>
      <c r="DZ208" s="38"/>
      <c r="EA208" s="38"/>
      <c r="EB208" s="38"/>
      <c r="EC208" s="38"/>
      <c r="ED208" s="38"/>
      <c r="EE208" s="38"/>
      <c r="EF208" s="38"/>
      <c r="EG208" s="38"/>
      <c r="EH208" s="38"/>
      <c r="EI208" s="38"/>
      <c r="EJ208" s="38"/>
      <c r="EK208" s="38"/>
      <c r="EL208" s="38"/>
      <c r="EM208" s="38"/>
      <c r="EN208" s="38"/>
      <c r="EO208" s="38"/>
      <c r="EP208" s="38"/>
      <c r="EQ208" s="38"/>
      <c r="ER208" s="38"/>
      <c r="ES208" s="38"/>
      <c r="ET208" s="38"/>
      <c r="EU208" s="38"/>
      <c r="EV208" s="38"/>
      <c r="EW208" s="38"/>
      <c r="EX208" s="38"/>
      <c r="EY208" s="38"/>
      <c r="EZ208" s="38"/>
      <c r="FA208" s="38"/>
      <c r="FB208" s="38"/>
      <c r="FC208" s="38"/>
      <c r="FD208" s="38"/>
      <c r="FE208" s="38"/>
      <c r="FF208" s="38"/>
      <c r="FG208" s="38"/>
      <c r="FH208" s="38"/>
      <c r="FI208" s="38"/>
      <c r="FJ208" s="38"/>
      <c r="FK208" s="38"/>
      <c r="FL208" s="38"/>
      <c r="FM208" s="38"/>
      <c r="FN208" s="38"/>
      <c r="FO208" s="38"/>
      <c r="FP208" s="38"/>
      <c r="FQ208" s="38"/>
      <c r="FR208" s="38"/>
      <c r="FS208" s="38"/>
      <c r="FT208" s="38"/>
      <c r="FU208" s="38"/>
      <c r="FV208" s="38"/>
      <c r="FW208" s="38"/>
      <c r="FX208" s="38"/>
      <c r="FY208" s="38"/>
      <c r="FZ208" s="38"/>
      <c r="GA208" s="38"/>
      <c r="GB208" s="38"/>
      <c r="GC208" s="38"/>
      <c r="GD208" s="38"/>
      <c r="GE208" s="38"/>
      <c r="GF208" s="38"/>
      <c r="GG208" s="38"/>
      <c r="GH208" s="38"/>
      <c r="GI208" s="38"/>
      <c r="GJ208" s="38"/>
      <c r="GK208" s="38"/>
      <c r="GL208" s="38"/>
      <c r="GM208" s="38"/>
      <c r="GN208" s="38"/>
      <c r="GO208" s="38"/>
      <c r="GP208" s="38"/>
      <c r="GQ208" s="38"/>
      <c r="GR208" s="38"/>
      <c r="GS208" s="38"/>
      <c r="GT208" s="38"/>
      <c r="GU208" s="38"/>
      <c r="GV208" s="38"/>
      <c r="GW208" s="38"/>
      <c r="GX208" s="38"/>
      <c r="GY208" s="38"/>
      <c r="GZ208" s="38"/>
      <c r="HA208" s="38"/>
      <c r="HB208" s="38"/>
      <c r="HC208" s="38"/>
      <c r="HD208" s="38"/>
      <c r="HE208" s="38"/>
      <c r="HF208" s="38"/>
      <c r="HG208" s="38"/>
      <c r="HH208" s="38"/>
      <c r="HI208" s="38"/>
      <c r="HJ208" s="38"/>
      <c r="HK208" s="38"/>
      <c r="HL208" s="38"/>
      <c r="HM208" s="38"/>
      <c r="HN208" s="38"/>
      <c r="HO208" s="38"/>
      <c r="HP208" s="38"/>
      <c r="HQ208" s="38"/>
      <c r="HR208" s="39"/>
    </row>
    <row r="209" spans="1:226" s="315" customFormat="1" x14ac:dyDescent="0.25">
      <c r="A209" s="34">
        <f t="shared" si="87"/>
        <v>205</v>
      </c>
      <c r="B209" s="517"/>
      <c r="C209" s="517"/>
      <c r="D209" s="517"/>
      <c r="E209" s="517"/>
      <c r="F209" s="517"/>
      <c r="G209" s="35"/>
      <c r="H209" s="391"/>
      <c r="I209" s="36" t="str">
        <f t="shared" si="96"/>
        <v/>
      </c>
      <c r="J209" s="28" t="str">
        <f t="shared" si="97"/>
        <v/>
      </c>
      <c r="K209" s="448" t="str">
        <f>進捗管理票PSPT_管理項目名_5</f>
        <v>③受入</v>
      </c>
      <c r="L209" s="37"/>
      <c r="M209" s="38"/>
      <c r="N209" s="38"/>
      <c r="O209" s="38"/>
      <c r="P209" s="38"/>
      <c r="Q209" s="38"/>
      <c r="R209" s="38"/>
      <c r="S209" s="38"/>
      <c r="T209" s="38"/>
      <c r="U209" s="38"/>
      <c r="V209" s="38"/>
      <c r="W209" s="38"/>
      <c r="X209" s="30"/>
      <c r="Y209" s="38"/>
      <c r="Z209" s="38"/>
      <c r="AA209" s="38"/>
      <c r="AB209" s="38"/>
      <c r="AC209" s="38"/>
      <c r="AD209" s="38"/>
      <c r="AE209" s="38"/>
      <c r="AF209" s="38"/>
      <c r="AG209" s="38"/>
      <c r="AH209" s="38"/>
      <c r="AI209" s="38"/>
      <c r="AJ209" s="38"/>
      <c r="AK209" s="38"/>
      <c r="AL209" s="38"/>
      <c r="AM209" s="38"/>
      <c r="AN209" s="38"/>
      <c r="AO209" s="38"/>
      <c r="AP209" s="38"/>
      <c r="AQ209" s="38"/>
      <c r="AR209" s="38"/>
      <c r="AS209" s="38"/>
      <c r="AT209" s="38"/>
      <c r="AU209" s="38"/>
      <c r="AV209" s="38"/>
      <c r="AW209" s="38"/>
      <c r="AX209" s="38"/>
      <c r="AY209" s="38"/>
      <c r="AZ209" s="38"/>
      <c r="BA209" s="38"/>
      <c r="BB209" s="38"/>
      <c r="BC209" s="38"/>
      <c r="BD209" s="38"/>
      <c r="BE209" s="38"/>
      <c r="BF209" s="38"/>
      <c r="BG209" s="38"/>
      <c r="BH209" s="38"/>
      <c r="BI209" s="38"/>
      <c r="BJ209" s="38"/>
      <c r="BK209" s="38"/>
      <c r="BL209" s="38"/>
      <c r="BM209" s="38"/>
      <c r="BN209" s="38"/>
      <c r="BO209" s="38"/>
      <c r="BP209" s="38"/>
      <c r="BQ209" s="38"/>
      <c r="BR209" s="38"/>
      <c r="BS209" s="38"/>
      <c r="BT209" s="38"/>
      <c r="BU209" s="38"/>
      <c r="BV209" s="38"/>
      <c r="BW209" s="38"/>
      <c r="BX209" s="38"/>
      <c r="BY209" s="38"/>
      <c r="BZ209" s="38"/>
      <c r="CA209" s="38"/>
      <c r="CB209" s="38"/>
      <c r="CC209" s="38"/>
      <c r="CD209" s="38"/>
      <c r="CE209" s="38"/>
      <c r="CF209" s="38"/>
      <c r="CG209" s="38"/>
      <c r="CH209" s="38"/>
      <c r="CI209" s="38"/>
      <c r="CJ209" s="38"/>
      <c r="CK209" s="38"/>
      <c r="CL209" s="38"/>
      <c r="CM209" s="38"/>
      <c r="CN209" s="38"/>
      <c r="CO209" s="38"/>
      <c r="CP209" s="38"/>
      <c r="CQ209" s="38"/>
      <c r="CR209" s="38"/>
      <c r="CS209" s="38"/>
      <c r="CT209" s="38"/>
      <c r="CU209" s="38"/>
      <c r="CV209" s="38"/>
      <c r="CW209" s="38"/>
      <c r="CX209" s="38"/>
      <c r="CY209" s="38"/>
      <c r="CZ209" s="38"/>
      <c r="DA209" s="38"/>
      <c r="DB209" s="38"/>
      <c r="DC209" s="38"/>
      <c r="DD209" s="38"/>
      <c r="DE209" s="38"/>
      <c r="DF209" s="38"/>
      <c r="DG209" s="38"/>
      <c r="DH209" s="38"/>
      <c r="DI209" s="38"/>
      <c r="DJ209" s="38"/>
      <c r="DK209" s="38"/>
      <c r="DL209" s="38"/>
      <c r="DM209" s="38"/>
      <c r="DN209" s="38"/>
      <c r="DO209" s="38"/>
      <c r="DP209" s="38"/>
      <c r="DQ209" s="38"/>
      <c r="DR209" s="38"/>
      <c r="DS209" s="38"/>
      <c r="DT209" s="38"/>
      <c r="DU209" s="38"/>
      <c r="DV209" s="38"/>
      <c r="DW209" s="38"/>
      <c r="DX209" s="38"/>
      <c r="DY209" s="38"/>
      <c r="DZ209" s="38"/>
      <c r="EA209" s="38"/>
      <c r="EB209" s="38"/>
      <c r="EC209" s="38"/>
      <c r="ED209" s="38"/>
      <c r="EE209" s="38"/>
      <c r="EF209" s="38"/>
      <c r="EG209" s="38"/>
      <c r="EH209" s="38"/>
      <c r="EI209" s="38"/>
      <c r="EJ209" s="38"/>
      <c r="EK209" s="38"/>
      <c r="EL209" s="38"/>
      <c r="EM209" s="38"/>
      <c r="EN209" s="38"/>
      <c r="EO209" s="38"/>
      <c r="EP209" s="38"/>
      <c r="EQ209" s="38"/>
      <c r="ER209" s="38"/>
      <c r="ES209" s="38"/>
      <c r="ET209" s="38"/>
      <c r="EU209" s="38"/>
      <c r="EV209" s="38"/>
      <c r="EW209" s="38"/>
      <c r="EX209" s="38"/>
      <c r="EY209" s="38"/>
      <c r="EZ209" s="38"/>
      <c r="FA209" s="38"/>
      <c r="FB209" s="38"/>
      <c r="FC209" s="38"/>
      <c r="FD209" s="38"/>
      <c r="FE209" s="38"/>
      <c r="FF209" s="38"/>
      <c r="FG209" s="38"/>
      <c r="FH209" s="38"/>
      <c r="FI209" s="38"/>
      <c r="FJ209" s="38"/>
      <c r="FK209" s="38"/>
      <c r="FL209" s="38"/>
      <c r="FM209" s="38"/>
      <c r="FN209" s="38"/>
      <c r="FO209" s="38"/>
      <c r="FP209" s="38"/>
      <c r="FQ209" s="38"/>
      <c r="FR209" s="38"/>
      <c r="FS209" s="38"/>
      <c r="FT209" s="38"/>
      <c r="FU209" s="38"/>
      <c r="FV209" s="38"/>
      <c r="FW209" s="38"/>
      <c r="FX209" s="38"/>
      <c r="FY209" s="38"/>
      <c r="FZ209" s="38"/>
      <c r="GA209" s="38"/>
      <c r="GB209" s="38"/>
      <c r="GC209" s="38"/>
      <c r="GD209" s="38"/>
      <c r="GE209" s="38"/>
      <c r="GF209" s="38"/>
      <c r="GG209" s="38"/>
      <c r="GH209" s="38"/>
      <c r="GI209" s="38"/>
      <c r="GJ209" s="38"/>
      <c r="GK209" s="38"/>
      <c r="GL209" s="38"/>
      <c r="GM209" s="38"/>
      <c r="GN209" s="38"/>
      <c r="GO209" s="38"/>
      <c r="GP209" s="38"/>
      <c r="GQ209" s="38"/>
      <c r="GR209" s="38"/>
      <c r="GS209" s="38"/>
      <c r="GT209" s="38"/>
      <c r="GU209" s="38"/>
      <c r="GV209" s="38"/>
      <c r="GW209" s="38"/>
      <c r="GX209" s="38"/>
      <c r="GY209" s="38"/>
      <c r="GZ209" s="38"/>
      <c r="HA209" s="38"/>
      <c r="HB209" s="38"/>
      <c r="HC209" s="38"/>
      <c r="HD209" s="38"/>
      <c r="HE209" s="38"/>
      <c r="HF209" s="38"/>
      <c r="HG209" s="38"/>
      <c r="HH209" s="38"/>
      <c r="HI209" s="38"/>
      <c r="HJ209" s="38"/>
      <c r="HK209" s="38"/>
      <c r="HL209" s="38"/>
      <c r="HM209" s="38"/>
      <c r="HN209" s="38"/>
      <c r="HO209" s="38"/>
      <c r="HP209" s="38"/>
      <c r="HQ209" s="38"/>
      <c r="HR209" s="39"/>
    </row>
    <row r="210" spans="1:226" x14ac:dyDescent="0.25">
      <c r="A210" s="25">
        <f t="shared" si="52"/>
        <v>206</v>
      </c>
      <c r="B210" s="516"/>
      <c r="C210" s="516"/>
      <c r="D210" s="516"/>
      <c r="E210" s="516"/>
      <c r="F210" s="516"/>
      <c r="G210" s="40"/>
      <c r="H210" s="40"/>
      <c r="I210" s="41" t="str">
        <f t="shared" si="73"/>
        <v/>
      </c>
      <c r="J210" s="42" t="str">
        <f t="shared" si="74"/>
        <v/>
      </c>
      <c r="K210" s="445">
        <f>進捗管理票PSPT_管理項目名_1</f>
        <v>0</v>
      </c>
      <c r="L210" s="43"/>
      <c r="M210" s="44"/>
      <c r="N210" s="44"/>
      <c r="O210" s="44"/>
      <c r="P210" s="44"/>
      <c r="Q210" s="44"/>
      <c r="R210" s="44"/>
      <c r="S210" s="44"/>
      <c r="T210" s="44"/>
      <c r="U210" s="44"/>
      <c r="V210" s="44"/>
      <c r="W210" s="45"/>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c r="BD210" s="44"/>
      <c r="BE210" s="44"/>
      <c r="BF210" s="44"/>
      <c r="BG210" s="44"/>
      <c r="BH210" s="44"/>
      <c r="BI210" s="44"/>
      <c r="BJ210" s="44"/>
      <c r="BK210" s="44"/>
      <c r="BL210" s="44"/>
      <c r="BM210" s="44"/>
      <c r="BN210" s="44"/>
      <c r="BO210" s="44"/>
      <c r="BP210" s="44"/>
      <c r="BQ210" s="44"/>
      <c r="BR210" s="44"/>
      <c r="BS210" s="44"/>
      <c r="BT210" s="44"/>
      <c r="BU210" s="44"/>
      <c r="BV210" s="44"/>
      <c r="BW210" s="44"/>
      <c r="BX210" s="44"/>
      <c r="BY210" s="44"/>
      <c r="BZ210" s="44"/>
      <c r="CA210" s="44"/>
      <c r="CB210" s="44"/>
      <c r="CC210" s="44"/>
      <c r="CD210" s="44"/>
      <c r="CE210" s="44"/>
      <c r="CF210" s="44"/>
      <c r="CG210" s="44"/>
      <c r="CH210" s="44"/>
      <c r="CI210" s="44"/>
      <c r="CJ210" s="44"/>
      <c r="CK210" s="44"/>
      <c r="CL210" s="44"/>
      <c r="CM210" s="44"/>
      <c r="CN210" s="44"/>
      <c r="CO210" s="44"/>
      <c r="CP210" s="44"/>
      <c r="CQ210" s="44"/>
      <c r="CR210" s="44"/>
      <c r="CS210" s="44"/>
      <c r="CT210" s="44"/>
      <c r="CU210" s="44"/>
      <c r="CV210" s="44"/>
      <c r="CW210" s="44"/>
      <c r="CX210" s="44"/>
      <c r="CY210" s="44"/>
      <c r="CZ210" s="44"/>
      <c r="DA210" s="44"/>
      <c r="DB210" s="44"/>
      <c r="DC210" s="44"/>
      <c r="DD210" s="44"/>
      <c r="DE210" s="44"/>
      <c r="DF210" s="44"/>
      <c r="DG210" s="44"/>
      <c r="DH210" s="44"/>
      <c r="DI210" s="44"/>
      <c r="DJ210" s="44"/>
      <c r="DK210" s="44"/>
      <c r="DL210" s="44"/>
      <c r="DM210" s="44"/>
      <c r="DN210" s="44"/>
      <c r="DO210" s="44"/>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c r="EX210" s="44"/>
      <c r="EY210" s="44"/>
      <c r="EZ210" s="44"/>
      <c r="FA210" s="44"/>
      <c r="FB210" s="44"/>
      <c r="FC210" s="44"/>
      <c r="FD210" s="44"/>
      <c r="FE210" s="44"/>
      <c r="FF210" s="44"/>
      <c r="FG210" s="44"/>
      <c r="FH210" s="44"/>
      <c r="FI210" s="44"/>
      <c r="FJ210" s="44"/>
      <c r="FK210" s="44"/>
      <c r="FL210" s="44"/>
      <c r="FM210" s="44"/>
      <c r="FN210" s="44"/>
      <c r="FO210" s="44"/>
      <c r="FP210" s="44"/>
      <c r="FQ210" s="44"/>
      <c r="FR210" s="44"/>
      <c r="FS210" s="44"/>
      <c r="FT210" s="44"/>
      <c r="FU210" s="44"/>
      <c r="FV210" s="44"/>
      <c r="FW210" s="44"/>
      <c r="FX210" s="44"/>
      <c r="FY210" s="44"/>
      <c r="FZ210" s="44"/>
      <c r="GA210" s="44"/>
      <c r="GB210" s="44"/>
      <c r="GC210" s="44"/>
      <c r="GD210" s="44"/>
      <c r="GE210" s="44"/>
      <c r="GF210" s="44"/>
      <c r="GG210" s="44"/>
      <c r="GH210" s="44"/>
      <c r="GI210" s="44"/>
      <c r="GJ210" s="44"/>
      <c r="GK210" s="44"/>
      <c r="GL210" s="44"/>
      <c r="GM210" s="44"/>
      <c r="GN210" s="44"/>
      <c r="GO210" s="44"/>
      <c r="GP210" s="44"/>
      <c r="GQ210" s="44"/>
      <c r="GR210" s="44"/>
      <c r="GS210" s="44"/>
      <c r="GT210" s="44"/>
      <c r="GU210" s="44"/>
      <c r="GV210" s="44"/>
      <c r="GW210" s="44"/>
      <c r="GX210" s="44"/>
      <c r="GY210" s="44"/>
      <c r="GZ210" s="44"/>
      <c r="HA210" s="44"/>
      <c r="HB210" s="44"/>
      <c r="HC210" s="44"/>
      <c r="HD210" s="44"/>
      <c r="HE210" s="44"/>
      <c r="HF210" s="44"/>
      <c r="HG210" s="44"/>
      <c r="HH210" s="44"/>
      <c r="HI210" s="44"/>
      <c r="HJ210" s="44"/>
      <c r="HK210" s="44"/>
      <c r="HL210" s="44"/>
      <c r="HM210" s="44"/>
      <c r="HN210" s="44"/>
      <c r="HO210" s="44"/>
      <c r="HP210" s="44"/>
      <c r="HQ210" s="44"/>
      <c r="HR210" s="46"/>
    </row>
    <row r="211" spans="1:226" x14ac:dyDescent="0.25">
      <c r="A211" s="32">
        <f t="shared" si="52"/>
        <v>207</v>
      </c>
      <c r="B211" s="517"/>
      <c r="C211" s="517"/>
      <c r="D211" s="517"/>
      <c r="E211" s="517"/>
      <c r="F211" s="517"/>
      <c r="G211" s="26"/>
      <c r="H211" s="26"/>
      <c r="I211" s="27" t="str">
        <f t="shared" si="73"/>
        <v/>
      </c>
      <c r="J211" s="33" t="str">
        <f t="shared" si="74"/>
        <v/>
      </c>
      <c r="K211" s="446">
        <f>進捗管理票PSPT_管理項目名_2</f>
        <v>0</v>
      </c>
      <c r="L211" s="29"/>
      <c r="M211" s="30"/>
      <c r="N211" s="30"/>
      <c r="O211" s="30"/>
      <c r="P211" s="30"/>
      <c r="Q211" s="30"/>
      <c r="R211" s="30"/>
      <c r="S211" s="30"/>
      <c r="T211" s="30"/>
      <c r="U211" s="30"/>
      <c r="V211" s="30"/>
      <c r="W211" s="47"/>
      <c r="X211" s="30"/>
      <c r="Y211" s="30"/>
      <c r="Z211" s="30"/>
      <c r="AA211" s="30"/>
      <c r="AB211" s="30"/>
      <c r="AC211" s="30"/>
      <c r="AD211" s="30"/>
      <c r="AE211" s="30"/>
      <c r="AF211" s="30"/>
      <c r="AG211" s="30"/>
      <c r="AH211" s="30"/>
      <c r="AI211" s="30"/>
      <c r="AJ211" s="30"/>
      <c r="AK211" s="30"/>
      <c r="AL211" s="30"/>
      <c r="AM211" s="30"/>
      <c r="AN211" s="30"/>
      <c r="AO211" s="30"/>
      <c r="AP211" s="30"/>
      <c r="AQ211" s="30"/>
      <c r="AR211" s="30"/>
      <c r="AS211" s="30"/>
      <c r="AT211" s="30"/>
      <c r="AU211" s="30"/>
      <c r="AV211" s="30"/>
      <c r="AW211" s="30"/>
      <c r="AX211" s="30"/>
      <c r="AY211" s="30"/>
      <c r="AZ211" s="30"/>
      <c r="BA211" s="30"/>
      <c r="BB211" s="30"/>
      <c r="BC211" s="30"/>
      <c r="BD211" s="30"/>
      <c r="BE211" s="30"/>
      <c r="BF211" s="30"/>
      <c r="BG211" s="30"/>
      <c r="BH211" s="30"/>
      <c r="BI211" s="30"/>
      <c r="BJ211" s="30"/>
      <c r="BK211" s="30"/>
      <c r="BL211" s="30"/>
      <c r="BM211" s="30"/>
      <c r="BN211" s="30"/>
      <c r="BO211" s="30"/>
      <c r="BP211" s="30"/>
      <c r="BQ211" s="30"/>
      <c r="BR211" s="30"/>
      <c r="BS211" s="30"/>
      <c r="BT211" s="30"/>
      <c r="BU211" s="30"/>
      <c r="BV211" s="30"/>
      <c r="BW211" s="30"/>
      <c r="BX211" s="30"/>
      <c r="BY211" s="30"/>
      <c r="BZ211" s="30"/>
      <c r="CA211" s="30"/>
      <c r="CB211" s="30"/>
      <c r="CC211" s="30"/>
      <c r="CD211" s="30"/>
      <c r="CE211" s="30"/>
      <c r="CF211" s="30"/>
      <c r="CG211" s="30"/>
      <c r="CH211" s="30"/>
      <c r="CI211" s="30"/>
      <c r="CJ211" s="30"/>
      <c r="CK211" s="30"/>
      <c r="CL211" s="30"/>
      <c r="CM211" s="30"/>
      <c r="CN211" s="30"/>
      <c r="CO211" s="30"/>
      <c r="CP211" s="30"/>
      <c r="CQ211" s="30"/>
      <c r="CR211" s="30"/>
      <c r="CS211" s="30"/>
      <c r="CT211" s="30"/>
      <c r="CU211" s="30"/>
      <c r="CV211" s="30"/>
      <c r="CW211" s="30"/>
      <c r="CX211" s="30"/>
      <c r="CY211" s="30"/>
      <c r="CZ211" s="30"/>
      <c r="DA211" s="30"/>
      <c r="DB211" s="30"/>
      <c r="DC211" s="30"/>
      <c r="DD211" s="30"/>
      <c r="DE211" s="30"/>
      <c r="DF211" s="30"/>
      <c r="DG211" s="30"/>
      <c r="DH211" s="30"/>
      <c r="DI211" s="30"/>
      <c r="DJ211" s="30"/>
      <c r="DK211" s="30"/>
      <c r="DL211" s="30"/>
      <c r="DM211" s="30"/>
      <c r="DN211" s="30"/>
      <c r="DO211" s="30"/>
      <c r="DP211" s="30"/>
      <c r="DQ211" s="30"/>
      <c r="DR211" s="30"/>
      <c r="DS211" s="30"/>
      <c r="DT211" s="30"/>
      <c r="DU211" s="30"/>
      <c r="DV211" s="30"/>
      <c r="DW211" s="30"/>
      <c r="DX211" s="30"/>
      <c r="DY211" s="30"/>
      <c r="DZ211" s="30"/>
      <c r="EA211" s="30"/>
      <c r="EB211" s="30"/>
      <c r="EC211" s="30"/>
      <c r="ED211" s="30"/>
      <c r="EE211" s="30"/>
      <c r="EF211" s="30"/>
      <c r="EG211" s="30"/>
      <c r="EH211" s="30"/>
      <c r="EI211" s="30"/>
      <c r="EJ211" s="30"/>
      <c r="EK211" s="30"/>
      <c r="EL211" s="30"/>
      <c r="EM211" s="30"/>
      <c r="EN211" s="30"/>
      <c r="EO211" s="30"/>
      <c r="EP211" s="30"/>
      <c r="EQ211" s="30"/>
      <c r="ER211" s="30"/>
      <c r="ES211" s="30"/>
      <c r="ET211" s="30"/>
      <c r="EU211" s="30"/>
      <c r="EV211" s="30"/>
      <c r="EW211" s="30"/>
      <c r="EX211" s="30"/>
      <c r="EY211" s="30"/>
      <c r="EZ211" s="30"/>
      <c r="FA211" s="30"/>
      <c r="FB211" s="30"/>
      <c r="FC211" s="30"/>
      <c r="FD211" s="30"/>
      <c r="FE211" s="30"/>
      <c r="FF211" s="30"/>
      <c r="FG211" s="30"/>
      <c r="FH211" s="30"/>
      <c r="FI211" s="30"/>
      <c r="FJ211" s="30"/>
      <c r="FK211" s="30"/>
      <c r="FL211" s="30"/>
      <c r="FM211" s="30"/>
      <c r="FN211" s="30"/>
      <c r="FO211" s="30"/>
      <c r="FP211" s="30"/>
      <c r="FQ211" s="30"/>
      <c r="FR211" s="30"/>
      <c r="FS211" s="30"/>
      <c r="FT211" s="30"/>
      <c r="FU211" s="30"/>
      <c r="FV211" s="30"/>
      <c r="FW211" s="30"/>
      <c r="FX211" s="30"/>
      <c r="FY211" s="30"/>
      <c r="FZ211" s="30"/>
      <c r="GA211" s="30"/>
      <c r="GB211" s="30"/>
      <c r="GC211" s="30"/>
      <c r="GD211" s="30"/>
      <c r="GE211" s="30"/>
      <c r="GF211" s="30"/>
      <c r="GG211" s="30"/>
      <c r="GH211" s="30"/>
      <c r="GI211" s="30"/>
      <c r="GJ211" s="30"/>
      <c r="GK211" s="30"/>
      <c r="GL211" s="30"/>
      <c r="GM211" s="30"/>
      <c r="GN211" s="30"/>
      <c r="GO211" s="30"/>
      <c r="GP211" s="30"/>
      <c r="GQ211" s="30"/>
      <c r="GR211" s="30"/>
      <c r="GS211" s="30"/>
      <c r="GT211" s="30"/>
      <c r="GU211" s="30"/>
      <c r="GV211" s="30"/>
      <c r="GW211" s="30"/>
      <c r="GX211" s="30"/>
      <c r="GY211" s="30"/>
      <c r="GZ211" s="30"/>
      <c r="HA211" s="30"/>
      <c r="HB211" s="30"/>
      <c r="HC211" s="30"/>
      <c r="HD211" s="30"/>
      <c r="HE211" s="30"/>
      <c r="HF211" s="30"/>
      <c r="HG211" s="30"/>
      <c r="HH211" s="30"/>
      <c r="HI211" s="30"/>
      <c r="HJ211" s="30"/>
      <c r="HK211" s="30"/>
      <c r="HL211" s="30"/>
      <c r="HM211" s="30"/>
      <c r="HN211" s="30"/>
      <c r="HO211" s="30"/>
      <c r="HP211" s="30"/>
      <c r="HQ211" s="30"/>
      <c r="HR211" s="31"/>
    </row>
    <row r="212" spans="1:226" x14ac:dyDescent="0.25">
      <c r="A212" s="32">
        <f t="shared" si="52"/>
        <v>208</v>
      </c>
      <c r="B212" s="517"/>
      <c r="C212" s="517"/>
      <c r="D212" s="517"/>
      <c r="E212" s="517"/>
      <c r="F212" s="517"/>
      <c r="G212" s="26"/>
      <c r="H212" s="26"/>
      <c r="I212" s="27" t="str">
        <f t="shared" si="73"/>
        <v/>
      </c>
      <c r="J212" s="33" t="str">
        <f t="shared" si="74"/>
        <v/>
      </c>
      <c r="K212" s="447" t="str">
        <f>進捗管理票PSPT_管理項目名_3</f>
        <v>①ＣＶ</v>
      </c>
      <c r="L212" s="29"/>
      <c r="M212" s="30"/>
      <c r="N212" s="30"/>
      <c r="O212" s="30"/>
      <c r="P212" s="30"/>
      <c r="Q212" s="30"/>
      <c r="R212" s="30"/>
      <c r="S212" s="30"/>
      <c r="T212" s="30"/>
      <c r="U212" s="30"/>
      <c r="V212" s="30"/>
      <c r="W212" s="30"/>
      <c r="X212" s="30"/>
      <c r="Y212" s="30"/>
      <c r="Z212" s="30"/>
      <c r="AA212" s="30"/>
      <c r="AB212" s="30"/>
      <c r="AC212" s="30"/>
      <c r="AD212" s="30"/>
      <c r="AE212" s="30"/>
      <c r="AF212" s="30"/>
      <c r="AG212" s="30"/>
      <c r="AH212" s="30"/>
      <c r="AI212" s="30"/>
      <c r="AJ212" s="30"/>
      <c r="AK212" s="30"/>
      <c r="AL212" s="30"/>
      <c r="AM212" s="30"/>
      <c r="AN212" s="30"/>
      <c r="AO212" s="30"/>
      <c r="AP212" s="30"/>
      <c r="AQ212" s="30"/>
      <c r="AR212" s="30"/>
      <c r="AS212" s="30"/>
      <c r="AT212" s="30"/>
      <c r="AU212" s="30"/>
      <c r="AV212" s="30"/>
      <c r="AW212" s="30"/>
      <c r="AX212" s="30"/>
      <c r="AY212" s="30"/>
      <c r="AZ212" s="30"/>
      <c r="BA212" s="30"/>
      <c r="BB212" s="30"/>
      <c r="BC212" s="30"/>
      <c r="BD212" s="30"/>
      <c r="BE212" s="30"/>
      <c r="BF212" s="30"/>
      <c r="BG212" s="30"/>
      <c r="BH212" s="30"/>
      <c r="BI212" s="30"/>
      <c r="BJ212" s="30"/>
      <c r="BK212" s="30"/>
      <c r="BL212" s="30"/>
      <c r="BM212" s="30"/>
      <c r="BN212" s="30"/>
      <c r="BO212" s="30"/>
      <c r="BP212" s="30"/>
      <c r="BQ212" s="30"/>
      <c r="BR212" s="30"/>
      <c r="BS212" s="30"/>
      <c r="BT212" s="30"/>
      <c r="BU212" s="30"/>
      <c r="BV212" s="30"/>
      <c r="BW212" s="30"/>
      <c r="BX212" s="30"/>
      <c r="BY212" s="30"/>
      <c r="BZ212" s="30"/>
      <c r="CA212" s="30"/>
      <c r="CB212" s="30"/>
      <c r="CC212" s="30"/>
      <c r="CD212" s="30"/>
      <c r="CE212" s="30"/>
      <c r="CF212" s="30"/>
      <c r="CG212" s="30"/>
      <c r="CH212" s="30"/>
      <c r="CI212" s="30"/>
      <c r="CJ212" s="30"/>
      <c r="CK212" s="30"/>
      <c r="CL212" s="30"/>
      <c r="CM212" s="30"/>
      <c r="CN212" s="30"/>
      <c r="CO212" s="30"/>
      <c r="CP212" s="30"/>
      <c r="CQ212" s="30"/>
      <c r="CR212" s="30"/>
      <c r="CS212" s="30"/>
      <c r="CT212" s="30"/>
      <c r="CU212" s="30"/>
      <c r="CV212" s="30"/>
      <c r="CW212" s="30"/>
      <c r="CX212" s="30"/>
      <c r="CY212" s="30"/>
      <c r="CZ212" s="30"/>
      <c r="DA212" s="30"/>
      <c r="DB212" s="30"/>
      <c r="DC212" s="30"/>
      <c r="DD212" s="30"/>
      <c r="DE212" s="30"/>
      <c r="DF212" s="30"/>
      <c r="DG212" s="30"/>
      <c r="DH212" s="30"/>
      <c r="DI212" s="30"/>
      <c r="DJ212" s="30"/>
      <c r="DK212" s="30"/>
      <c r="DL212" s="30"/>
      <c r="DM212" s="30"/>
      <c r="DN212" s="30"/>
      <c r="DO212" s="30"/>
      <c r="DP212" s="30"/>
      <c r="DQ212" s="30"/>
      <c r="DR212" s="30"/>
      <c r="DS212" s="30"/>
      <c r="DT212" s="30"/>
      <c r="DU212" s="30"/>
      <c r="DV212" s="30"/>
      <c r="DW212" s="30"/>
      <c r="DX212" s="30"/>
      <c r="DY212" s="30"/>
      <c r="DZ212" s="30"/>
      <c r="EA212" s="30"/>
      <c r="EB212" s="30"/>
      <c r="EC212" s="30"/>
      <c r="ED212" s="30"/>
      <c r="EE212" s="30"/>
      <c r="EF212" s="30"/>
      <c r="EG212" s="30"/>
      <c r="EH212" s="30"/>
      <c r="EI212" s="30"/>
      <c r="EJ212" s="30"/>
      <c r="EK212" s="30"/>
      <c r="EL212" s="30"/>
      <c r="EM212" s="30"/>
      <c r="EN212" s="30"/>
      <c r="EO212" s="30"/>
      <c r="EP212" s="30"/>
      <c r="EQ212" s="30"/>
      <c r="ER212" s="30"/>
      <c r="ES212" s="30"/>
      <c r="ET212" s="30"/>
      <c r="EU212" s="30"/>
      <c r="EV212" s="30"/>
      <c r="EW212" s="30"/>
      <c r="EX212" s="30"/>
      <c r="EY212" s="30"/>
      <c r="EZ212" s="30"/>
      <c r="FA212" s="30"/>
      <c r="FB212" s="30"/>
      <c r="FC212" s="30"/>
      <c r="FD212" s="30"/>
      <c r="FE212" s="30"/>
      <c r="FF212" s="30"/>
      <c r="FG212" s="30"/>
      <c r="FH212" s="30"/>
      <c r="FI212" s="30"/>
      <c r="FJ212" s="30"/>
      <c r="FK212" s="30"/>
      <c r="FL212" s="30"/>
      <c r="FM212" s="30"/>
      <c r="FN212" s="30"/>
      <c r="FO212" s="30"/>
      <c r="FP212" s="30"/>
      <c r="FQ212" s="30"/>
      <c r="FR212" s="30"/>
      <c r="FS212" s="30"/>
      <c r="FT212" s="30"/>
      <c r="FU212" s="30"/>
      <c r="FV212" s="30"/>
      <c r="FW212" s="30"/>
      <c r="FX212" s="30"/>
      <c r="FY212" s="30"/>
      <c r="FZ212" s="30"/>
      <c r="GA212" s="30"/>
      <c r="GB212" s="30"/>
      <c r="GC212" s="30"/>
      <c r="GD212" s="30"/>
      <c r="GE212" s="30"/>
      <c r="GF212" s="30"/>
      <c r="GG212" s="30"/>
      <c r="GH212" s="30"/>
      <c r="GI212" s="30"/>
      <c r="GJ212" s="30"/>
      <c r="GK212" s="30"/>
      <c r="GL212" s="30"/>
      <c r="GM212" s="30"/>
      <c r="GN212" s="30"/>
      <c r="GO212" s="30"/>
      <c r="GP212" s="30"/>
      <c r="GQ212" s="30"/>
      <c r="GR212" s="30"/>
      <c r="GS212" s="30"/>
      <c r="GT212" s="30"/>
      <c r="GU212" s="30"/>
      <c r="GV212" s="30"/>
      <c r="GW212" s="30"/>
      <c r="GX212" s="30"/>
      <c r="GY212" s="30"/>
      <c r="GZ212" s="30"/>
      <c r="HA212" s="30"/>
      <c r="HB212" s="30"/>
      <c r="HC212" s="30"/>
      <c r="HD212" s="30"/>
      <c r="HE212" s="30"/>
      <c r="HF212" s="30"/>
      <c r="HG212" s="30"/>
      <c r="HH212" s="30"/>
      <c r="HI212" s="30"/>
      <c r="HJ212" s="30"/>
      <c r="HK212" s="30"/>
      <c r="HL212" s="30"/>
      <c r="HM212" s="30"/>
      <c r="HN212" s="30"/>
      <c r="HO212" s="30"/>
      <c r="HP212" s="30"/>
      <c r="HQ212" s="30"/>
      <c r="HR212" s="31"/>
    </row>
    <row r="213" spans="1:226" x14ac:dyDescent="0.25">
      <c r="A213" s="34">
        <f t="shared" si="52"/>
        <v>209</v>
      </c>
      <c r="B213" s="517"/>
      <c r="C213" s="517"/>
      <c r="D213" s="517"/>
      <c r="E213" s="517"/>
      <c r="F213" s="517"/>
      <c r="G213" s="35"/>
      <c r="H213" s="35"/>
      <c r="I213" s="36" t="str">
        <f t="shared" si="73"/>
        <v/>
      </c>
      <c r="J213" s="28" t="str">
        <f t="shared" si="74"/>
        <v/>
      </c>
      <c r="K213" s="448" t="str">
        <f>進捗管理票PSPT_管理項目名_4</f>
        <v>②ＣＶＴ</v>
      </c>
      <c r="L213" s="37"/>
      <c r="M213" s="38"/>
      <c r="N213" s="38"/>
      <c r="O213" s="38"/>
      <c r="P213" s="38"/>
      <c r="Q213" s="38"/>
      <c r="R213" s="38"/>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c r="BZ213" s="38"/>
      <c r="CA213" s="38"/>
      <c r="CB213" s="38"/>
      <c r="CC213" s="38"/>
      <c r="CD213" s="38"/>
      <c r="CE213" s="38"/>
      <c r="CF213" s="38"/>
      <c r="CG213" s="38"/>
      <c r="CH213" s="38"/>
      <c r="CI213" s="38"/>
      <c r="CJ213" s="38"/>
      <c r="CK213" s="38"/>
      <c r="CL213" s="38"/>
      <c r="CM213" s="38"/>
      <c r="CN213" s="38"/>
      <c r="CO213" s="38"/>
      <c r="CP213" s="38"/>
      <c r="CQ213" s="38"/>
      <c r="CR213" s="38"/>
      <c r="CS213" s="38"/>
      <c r="CT213" s="38"/>
      <c r="CU213" s="38"/>
      <c r="CV213" s="38"/>
      <c r="CW213" s="38"/>
      <c r="CX213" s="38"/>
      <c r="CY213" s="38"/>
      <c r="CZ213" s="38"/>
      <c r="DA213" s="38"/>
      <c r="DB213" s="38"/>
      <c r="DC213" s="38"/>
      <c r="DD213" s="38"/>
      <c r="DE213" s="38"/>
      <c r="DF213" s="38"/>
      <c r="DG213" s="38"/>
      <c r="DH213" s="38"/>
      <c r="DI213" s="38"/>
      <c r="DJ213" s="38"/>
      <c r="DK213" s="38"/>
      <c r="DL213" s="38"/>
      <c r="DM213" s="38"/>
      <c r="DN213" s="38"/>
      <c r="DO213" s="38"/>
      <c r="DP213" s="38"/>
      <c r="DQ213" s="38"/>
      <c r="DR213" s="38"/>
      <c r="DS213" s="38"/>
      <c r="DT213" s="38"/>
      <c r="DU213" s="38"/>
      <c r="DV213" s="38"/>
      <c r="DW213" s="38"/>
      <c r="DX213" s="38"/>
      <c r="DY213" s="38"/>
      <c r="DZ213" s="38"/>
      <c r="EA213" s="38"/>
      <c r="EB213" s="38"/>
      <c r="EC213" s="38"/>
      <c r="ED213" s="38"/>
      <c r="EE213" s="38"/>
      <c r="EF213" s="38"/>
      <c r="EG213" s="38"/>
      <c r="EH213" s="38"/>
      <c r="EI213" s="38"/>
      <c r="EJ213" s="38"/>
      <c r="EK213" s="38"/>
      <c r="EL213" s="38"/>
      <c r="EM213" s="38"/>
      <c r="EN213" s="38"/>
      <c r="EO213" s="38"/>
      <c r="EP213" s="38"/>
      <c r="EQ213" s="38"/>
      <c r="ER213" s="38"/>
      <c r="ES213" s="38"/>
      <c r="ET213" s="38"/>
      <c r="EU213" s="38"/>
      <c r="EV213" s="38"/>
      <c r="EW213" s="38"/>
      <c r="EX213" s="38"/>
      <c r="EY213" s="38"/>
      <c r="EZ213" s="38"/>
      <c r="FA213" s="38"/>
      <c r="FB213" s="38"/>
      <c r="FC213" s="38"/>
      <c r="FD213" s="38"/>
      <c r="FE213" s="38"/>
      <c r="FF213" s="38"/>
      <c r="FG213" s="38"/>
      <c r="FH213" s="38"/>
      <c r="FI213" s="38"/>
      <c r="FJ213" s="38"/>
      <c r="FK213" s="38"/>
      <c r="FL213" s="38"/>
      <c r="FM213" s="38"/>
      <c r="FN213" s="38"/>
      <c r="FO213" s="38"/>
      <c r="FP213" s="38"/>
      <c r="FQ213" s="38"/>
      <c r="FR213" s="38"/>
      <c r="FS213" s="38"/>
      <c r="FT213" s="38"/>
      <c r="FU213" s="38"/>
      <c r="FV213" s="38"/>
      <c r="FW213" s="38"/>
      <c r="FX213" s="38"/>
      <c r="FY213" s="38"/>
      <c r="FZ213" s="38"/>
      <c r="GA213" s="38"/>
      <c r="GB213" s="38"/>
      <c r="GC213" s="38"/>
      <c r="GD213" s="38"/>
      <c r="GE213" s="38"/>
      <c r="GF213" s="38"/>
      <c r="GG213" s="38"/>
      <c r="GH213" s="38"/>
      <c r="GI213" s="38"/>
      <c r="GJ213" s="38"/>
      <c r="GK213" s="38"/>
      <c r="GL213" s="38"/>
      <c r="GM213" s="38"/>
      <c r="GN213" s="38"/>
      <c r="GO213" s="38"/>
      <c r="GP213" s="38"/>
      <c r="GQ213" s="38"/>
      <c r="GR213" s="38"/>
      <c r="GS213" s="38"/>
      <c r="GT213" s="38"/>
      <c r="GU213" s="38"/>
      <c r="GV213" s="38"/>
      <c r="GW213" s="38"/>
      <c r="GX213" s="38"/>
      <c r="GY213" s="38"/>
      <c r="GZ213" s="38"/>
      <c r="HA213" s="38"/>
      <c r="HB213" s="38"/>
      <c r="HC213" s="38"/>
      <c r="HD213" s="38"/>
      <c r="HE213" s="38"/>
      <c r="HF213" s="38"/>
      <c r="HG213" s="38"/>
      <c r="HH213" s="38"/>
      <c r="HI213" s="38"/>
      <c r="HJ213" s="38"/>
      <c r="HK213" s="38"/>
      <c r="HL213" s="38"/>
      <c r="HM213" s="38"/>
      <c r="HN213" s="38"/>
      <c r="HO213" s="38"/>
      <c r="HP213" s="38"/>
      <c r="HQ213" s="38"/>
      <c r="HR213" s="39"/>
    </row>
    <row r="214" spans="1:226" s="315" customFormat="1" x14ac:dyDescent="0.25">
      <c r="A214" s="34">
        <f t="shared" si="52"/>
        <v>210</v>
      </c>
      <c r="B214" s="517"/>
      <c r="C214" s="517"/>
      <c r="D214" s="517"/>
      <c r="E214" s="517"/>
      <c r="F214" s="517"/>
      <c r="G214" s="35"/>
      <c r="H214" s="391"/>
      <c r="I214" s="36" t="str">
        <f>IF(J214&lt;&gt;"",(J214-COUNTIF(L214:HR214,"□")+1),"")</f>
        <v/>
      </c>
      <c r="J214" s="28" t="str">
        <f>IF(ISERROR(LOOKUP("□",L214:HR214,L$3:HR$3))=FALSE,LOOKUP("□",L214:HR214,L$3:HR$3),"")</f>
        <v/>
      </c>
      <c r="K214" s="448" t="str">
        <f>進捗管理票PSPT_管理項目名_5</f>
        <v>③受入</v>
      </c>
      <c r="L214" s="37"/>
      <c r="M214" s="38"/>
      <c r="N214" s="38"/>
      <c r="O214" s="38"/>
      <c r="P214" s="38"/>
      <c r="Q214" s="38"/>
      <c r="R214" s="38"/>
      <c r="S214" s="38"/>
      <c r="T214" s="38"/>
      <c r="U214" s="38"/>
      <c r="V214" s="38"/>
      <c r="W214" s="38"/>
      <c r="X214" s="30"/>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c r="BZ214" s="38"/>
      <c r="CA214" s="38"/>
      <c r="CB214" s="38"/>
      <c r="CC214" s="38"/>
      <c r="CD214" s="38"/>
      <c r="CE214" s="38"/>
      <c r="CF214" s="38"/>
      <c r="CG214" s="38"/>
      <c r="CH214" s="38"/>
      <c r="CI214" s="38"/>
      <c r="CJ214" s="38"/>
      <c r="CK214" s="38"/>
      <c r="CL214" s="38"/>
      <c r="CM214" s="38"/>
      <c r="CN214" s="38"/>
      <c r="CO214" s="38"/>
      <c r="CP214" s="38"/>
      <c r="CQ214" s="38"/>
      <c r="CR214" s="38"/>
      <c r="CS214" s="38"/>
      <c r="CT214" s="38"/>
      <c r="CU214" s="38"/>
      <c r="CV214" s="38"/>
      <c r="CW214" s="38"/>
      <c r="CX214" s="38"/>
      <c r="CY214" s="38"/>
      <c r="CZ214" s="38"/>
      <c r="DA214" s="38"/>
      <c r="DB214" s="38"/>
      <c r="DC214" s="38"/>
      <c r="DD214" s="38"/>
      <c r="DE214" s="38"/>
      <c r="DF214" s="38"/>
      <c r="DG214" s="38"/>
      <c r="DH214" s="38"/>
      <c r="DI214" s="38"/>
      <c r="DJ214" s="38"/>
      <c r="DK214" s="38"/>
      <c r="DL214" s="38"/>
      <c r="DM214" s="38"/>
      <c r="DN214" s="38"/>
      <c r="DO214" s="38"/>
      <c r="DP214" s="38"/>
      <c r="DQ214" s="38"/>
      <c r="DR214" s="38"/>
      <c r="DS214" s="38"/>
      <c r="DT214" s="38"/>
      <c r="DU214" s="38"/>
      <c r="DV214" s="38"/>
      <c r="DW214" s="38"/>
      <c r="DX214" s="38"/>
      <c r="DY214" s="38"/>
      <c r="DZ214" s="38"/>
      <c r="EA214" s="38"/>
      <c r="EB214" s="38"/>
      <c r="EC214" s="38"/>
      <c r="ED214" s="38"/>
      <c r="EE214" s="38"/>
      <c r="EF214" s="38"/>
      <c r="EG214" s="38"/>
      <c r="EH214" s="38"/>
      <c r="EI214" s="38"/>
      <c r="EJ214" s="38"/>
      <c r="EK214" s="38"/>
      <c r="EL214" s="38"/>
      <c r="EM214" s="38"/>
      <c r="EN214" s="38"/>
      <c r="EO214" s="38"/>
      <c r="EP214" s="38"/>
      <c r="EQ214" s="38"/>
      <c r="ER214" s="38"/>
      <c r="ES214" s="38"/>
      <c r="ET214" s="38"/>
      <c r="EU214" s="38"/>
      <c r="EV214" s="38"/>
      <c r="EW214" s="38"/>
      <c r="EX214" s="38"/>
      <c r="EY214" s="38"/>
      <c r="EZ214" s="38"/>
      <c r="FA214" s="38"/>
      <c r="FB214" s="38"/>
      <c r="FC214" s="38"/>
      <c r="FD214" s="38"/>
      <c r="FE214" s="38"/>
      <c r="FF214" s="38"/>
      <c r="FG214" s="38"/>
      <c r="FH214" s="38"/>
      <c r="FI214" s="38"/>
      <c r="FJ214" s="38"/>
      <c r="FK214" s="38"/>
      <c r="FL214" s="38"/>
      <c r="FM214" s="38"/>
      <c r="FN214" s="38"/>
      <c r="FO214" s="38"/>
      <c r="FP214" s="38"/>
      <c r="FQ214" s="38"/>
      <c r="FR214" s="38"/>
      <c r="FS214" s="38"/>
      <c r="FT214" s="38"/>
      <c r="FU214" s="38"/>
      <c r="FV214" s="38"/>
      <c r="FW214" s="38"/>
      <c r="FX214" s="38"/>
      <c r="FY214" s="38"/>
      <c r="FZ214" s="38"/>
      <c r="GA214" s="38"/>
      <c r="GB214" s="38"/>
      <c r="GC214" s="38"/>
      <c r="GD214" s="38"/>
      <c r="GE214" s="38"/>
      <c r="GF214" s="38"/>
      <c r="GG214" s="38"/>
      <c r="GH214" s="38"/>
      <c r="GI214" s="38"/>
      <c r="GJ214" s="38"/>
      <c r="GK214" s="38"/>
      <c r="GL214" s="38"/>
      <c r="GM214" s="38"/>
      <c r="GN214" s="38"/>
      <c r="GO214" s="38"/>
      <c r="GP214" s="38"/>
      <c r="GQ214" s="38"/>
      <c r="GR214" s="38"/>
      <c r="GS214" s="38"/>
      <c r="GT214" s="38"/>
      <c r="GU214" s="38"/>
      <c r="GV214" s="38"/>
      <c r="GW214" s="38"/>
      <c r="GX214" s="38"/>
      <c r="GY214" s="38"/>
      <c r="GZ214" s="38"/>
      <c r="HA214" s="38"/>
      <c r="HB214" s="38"/>
      <c r="HC214" s="38"/>
      <c r="HD214" s="38"/>
      <c r="HE214" s="38"/>
      <c r="HF214" s="38"/>
      <c r="HG214" s="38"/>
      <c r="HH214" s="38"/>
      <c r="HI214" s="38"/>
      <c r="HJ214" s="38"/>
      <c r="HK214" s="38"/>
      <c r="HL214" s="38"/>
      <c r="HM214" s="38"/>
      <c r="HN214" s="38"/>
      <c r="HO214" s="38"/>
      <c r="HP214" s="38"/>
      <c r="HQ214" s="38"/>
      <c r="HR214" s="39"/>
    </row>
    <row r="215" spans="1:226" x14ac:dyDescent="0.25">
      <c r="A215" s="25">
        <f t="shared" si="52"/>
        <v>211</v>
      </c>
      <c r="B215" s="516"/>
      <c r="C215" s="516"/>
      <c r="D215" s="516"/>
      <c r="E215" s="516"/>
      <c r="F215" s="516"/>
      <c r="G215" s="40"/>
      <c r="H215" s="40"/>
      <c r="I215" s="41" t="str">
        <f t="shared" ref="I215:I218" si="98">IF(J215&lt;&gt;"",(J215-COUNTIF(L215:HR215,"□")+1),"")</f>
        <v/>
      </c>
      <c r="J215" s="42" t="str">
        <f t="shared" ref="J215:J218" si="99">IF(ISERROR(LOOKUP("□",L215:HR215,L$3:HR$3))=FALSE,LOOKUP("□",L215:HR215,L$3:HR$3),"")</f>
        <v/>
      </c>
      <c r="K215" s="445">
        <f>進捗管理票PSPT_管理項目名_1</f>
        <v>0</v>
      </c>
      <c r="L215" s="43"/>
      <c r="M215" s="44"/>
      <c r="N215" s="44"/>
      <c r="O215" s="44"/>
      <c r="P215" s="44"/>
      <c r="Q215" s="44"/>
      <c r="R215" s="44"/>
      <c r="S215" s="44"/>
      <c r="T215" s="44"/>
      <c r="U215" s="44"/>
      <c r="V215" s="44"/>
      <c r="W215" s="45"/>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c r="BD215" s="44"/>
      <c r="BE215" s="44"/>
      <c r="BF215" s="44"/>
      <c r="BG215" s="44"/>
      <c r="BH215" s="44"/>
      <c r="BI215" s="44"/>
      <c r="BJ215" s="44"/>
      <c r="BK215" s="44"/>
      <c r="BL215" s="44"/>
      <c r="BM215" s="44"/>
      <c r="BN215" s="44"/>
      <c r="BO215" s="44"/>
      <c r="BP215" s="44"/>
      <c r="BQ215" s="44"/>
      <c r="BR215" s="44"/>
      <c r="BS215" s="44"/>
      <c r="BT215" s="44"/>
      <c r="BU215" s="44"/>
      <c r="BV215" s="44"/>
      <c r="BW215" s="44"/>
      <c r="BX215" s="44"/>
      <c r="BY215" s="44"/>
      <c r="BZ215" s="44"/>
      <c r="CA215" s="44"/>
      <c r="CB215" s="44"/>
      <c r="CC215" s="44"/>
      <c r="CD215" s="44"/>
      <c r="CE215" s="44"/>
      <c r="CF215" s="44"/>
      <c r="CG215" s="44"/>
      <c r="CH215" s="44"/>
      <c r="CI215" s="44"/>
      <c r="CJ215" s="44"/>
      <c r="CK215" s="44"/>
      <c r="CL215" s="44"/>
      <c r="CM215" s="44"/>
      <c r="CN215" s="44"/>
      <c r="CO215" s="44"/>
      <c r="CP215" s="44"/>
      <c r="CQ215" s="44"/>
      <c r="CR215" s="44"/>
      <c r="CS215" s="44"/>
      <c r="CT215" s="44"/>
      <c r="CU215" s="44"/>
      <c r="CV215" s="44"/>
      <c r="CW215" s="44"/>
      <c r="CX215" s="44"/>
      <c r="CY215" s="44"/>
      <c r="CZ215" s="44"/>
      <c r="DA215" s="44"/>
      <c r="DB215" s="44"/>
      <c r="DC215" s="44"/>
      <c r="DD215" s="44"/>
      <c r="DE215" s="44"/>
      <c r="DF215" s="44"/>
      <c r="DG215" s="44"/>
      <c r="DH215" s="44"/>
      <c r="DI215" s="44"/>
      <c r="DJ215" s="44"/>
      <c r="DK215" s="44"/>
      <c r="DL215" s="44"/>
      <c r="DM215" s="44"/>
      <c r="DN215" s="44"/>
      <c r="DO215" s="44"/>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c r="EX215" s="44"/>
      <c r="EY215" s="44"/>
      <c r="EZ215" s="44"/>
      <c r="FA215" s="44"/>
      <c r="FB215" s="44"/>
      <c r="FC215" s="44"/>
      <c r="FD215" s="44"/>
      <c r="FE215" s="44"/>
      <c r="FF215" s="44"/>
      <c r="FG215" s="44"/>
      <c r="FH215" s="44"/>
      <c r="FI215" s="44"/>
      <c r="FJ215" s="44"/>
      <c r="FK215" s="44"/>
      <c r="FL215" s="44"/>
      <c r="FM215" s="44"/>
      <c r="FN215" s="44"/>
      <c r="FO215" s="44"/>
      <c r="FP215" s="44"/>
      <c r="FQ215" s="44"/>
      <c r="FR215" s="44"/>
      <c r="FS215" s="44"/>
      <c r="FT215" s="44"/>
      <c r="FU215" s="44"/>
      <c r="FV215" s="44"/>
      <c r="FW215" s="44"/>
      <c r="FX215" s="44"/>
      <c r="FY215" s="44"/>
      <c r="FZ215" s="44"/>
      <c r="GA215" s="44"/>
      <c r="GB215" s="44"/>
      <c r="GC215" s="44"/>
      <c r="GD215" s="44"/>
      <c r="GE215" s="44"/>
      <c r="GF215" s="44"/>
      <c r="GG215" s="44"/>
      <c r="GH215" s="44"/>
      <c r="GI215" s="44"/>
      <c r="GJ215" s="44"/>
      <c r="GK215" s="44"/>
      <c r="GL215" s="44"/>
      <c r="GM215" s="44"/>
      <c r="GN215" s="44"/>
      <c r="GO215" s="44"/>
      <c r="GP215" s="44"/>
      <c r="GQ215" s="44"/>
      <c r="GR215" s="44"/>
      <c r="GS215" s="44"/>
      <c r="GT215" s="44"/>
      <c r="GU215" s="44"/>
      <c r="GV215" s="44"/>
      <c r="GW215" s="44"/>
      <c r="GX215" s="44"/>
      <c r="GY215" s="44"/>
      <c r="GZ215" s="44"/>
      <c r="HA215" s="44"/>
      <c r="HB215" s="44"/>
      <c r="HC215" s="44"/>
      <c r="HD215" s="44"/>
      <c r="HE215" s="44"/>
      <c r="HF215" s="44"/>
      <c r="HG215" s="44"/>
      <c r="HH215" s="44"/>
      <c r="HI215" s="44"/>
      <c r="HJ215" s="44"/>
      <c r="HK215" s="44"/>
      <c r="HL215" s="44"/>
      <c r="HM215" s="44"/>
      <c r="HN215" s="44"/>
      <c r="HO215" s="44"/>
      <c r="HP215" s="44"/>
      <c r="HQ215" s="44"/>
      <c r="HR215" s="46"/>
    </row>
    <row r="216" spans="1:226" x14ac:dyDescent="0.25">
      <c r="A216" s="32">
        <f t="shared" si="52"/>
        <v>212</v>
      </c>
      <c r="B216" s="517"/>
      <c r="C216" s="517"/>
      <c r="D216" s="517"/>
      <c r="E216" s="517"/>
      <c r="F216" s="517"/>
      <c r="G216" s="26"/>
      <c r="H216" s="26"/>
      <c r="I216" s="27" t="str">
        <f t="shared" si="98"/>
        <v/>
      </c>
      <c r="J216" s="33" t="str">
        <f t="shared" si="99"/>
        <v/>
      </c>
      <c r="K216" s="446">
        <f>進捗管理票PSPT_管理項目名_2</f>
        <v>0</v>
      </c>
      <c r="L216" s="29"/>
      <c r="M216" s="30"/>
      <c r="N216" s="30"/>
      <c r="O216" s="30"/>
      <c r="P216" s="30"/>
      <c r="Q216" s="30"/>
      <c r="R216" s="30"/>
      <c r="S216" s="30"/>
      <c r="T216" s="30"/>
      <c r="U216" s="30"/>
      <c r="V216" s="30"/>
      <c r="W216" s="47"/>
      <c r="X216" s="30"/>
      <c r="Y216" s="30"/>
      <c r="Z216" s="30"/>
      <c r="AA216" s="30"/>
      <c r="AB216" s="30"/>
      <c r="AC216" s="30"/>
      <c r="AD216" s="30"/>
      <c r="AE216" s="30"/>
      <c r="AF216" s="30"/>
      <c r="AG216" s="30"/>
      <c r="AH216" s="30"/>
      <c r="AI216" s="30"/>
      <c r="AJ216" s="30"/>
      <c r="AK216" s="30"/>
      <c r="AL216" s="30"/>
      <c r="AM216" s="30"/>
      <c r="AN216" s="30"/>
      <c r="AO216" s="30"/>
      <c r="AP216" s="30"/>
      <c r="AQ216" s="30"/>
      <c r="AR216" s="30"/>
      <c r="AS216" s="30"/>
      <c r="AT216" s="30"/>
      <c r="AU216" s="30"/>
      <c r="AV216" s="30"/>
      <c r="AW216" s="30"/>
      <c r="AX216" s="30"/>
      <c r="AY216" s="30"/>
      <c r="AZ216" s="30"/>
      <c r="BA216" s="30"/>
      <c r="BB216" s="30"/>
      <c r="BC216" s="30"/>
      <c r="BD216" s="30"/>
      <c r="BE216" s="30"/>
      <c r="BF216" s="30"/>
      <c r="BG216" s="30"/>
      <c r="BH216" s="30"/>
      <c r="BI216" s="30"/>
      <c r="BJ216" s="30"/>
      <c r="BK216" s="30"/>
      <c r="BL216" s="30"/>
      <c r="BM216" s="30"/>
      <c r="BN216" s="30"/>
      <c r="BO216" s="30"/>
      <c r="BP216" s="30"/>
      <c r="BQ216" s="30"/>
      <c r="BR216" s="30"/>
      <c r="BS216" s="30"/>
      <c r="BT216" s="30"/>
      <c r="BU216" s="30"/>
      <c r="BV216" s="30"/>
      <c r="BW216" s="30"/>
      <c r="BX216" s="30"/>
      <c r="BY216" s="30"/>
      <c r="BZ216" s="30"/>
      <c r="CA216" s="30"/>
      <c r="CB216" s="30"/>
      <c r="CC216" s="30"/>
      <c r="CD216" s="30"/>
      <c r="CE216" s="30"/>
      <c r="CF216" s="30"/>
      <c r="CG216" s="30"/>
      <c r="CH216" s="30"/>
      <c r="CI216" s="30"/>
      <c r="CJ216" s="30"/>
      <c r="CK216" s="30"/>
      <c r="CL216" s="30"/>
      <c r="CM216" s="30"/>
      <c r="CN216" s="30"/>
      <c r="CO216" s="30"/>
      <c r="CP216" s="30"/>
      <c r="CQ216" s="30"/>
      <c r="CR216" s="30"/>
      <c r="CS216" s="30"/>
      <c r="CT216" s="30"/>
      <c r="CU216" s="30"/>
      <c r="CV216" s="30"/>
      <c r="CW216" s="30"/>
      <c r="CX216" s="30"/>
      <c r="CY216" s="30"/>
      <c r="CZ216" s="30"/>
      <c r="DA216" s="30"/>
      <c r="DB216" s="30"/>
      <c r="DC216" s="30"/>
      <c r="DD216" s="30"/>
      <c r="DE216" s="30"/>
      <c r="DF216" s="30"/>
      <c r="DG216" s="30"/>
      <c r="DH216" s="30"/>
      <c r="DI216" s="30"/>
      <c r="DJ216" s="30"/>
      <c r="DK216" s="30"/>
      <c r="DL216" s="30"/>
      <c r="DM216" s="30"/>
      <c r="DN216" s="30"/>
      <c r="DO216" s="30"/>
      <c r="DP216" s="30"/>
      <c r="DQ216" s="30"/>
      <c r="DR216" s="30"/>
      <c r="DS216" s="30"/>
      <c r="DT216" s="30"/>
      <c r="DU216" s="30"/>
      <c r="DV216" s="30"/>
      <c r="DW216" s="30"/>
      <c r="DX216" s="30"/>
      <c r="DY216" s="30"/>
      <c r="DZ216" s="30"/>
      <c r="EA216" s="30"/>
      <c r="EB216" s="30"/>
      <c r="EC216" s="30"/>
      <c r="ED216" s="30"/>
      <c r="EE216" s="30"/>
      <c r="EF216" s="30"/>
      <c r="EG216" s="30"/>
      <c r="EH216" s="30"/>
      <c r="EI216" s="30"/>
      <c r="EJ216" s="30"/>
      <c r="EK216" s="30"/>
      <c r="EL216" s="30"/>
      <c r="EM216" s="30"/>
      <c r="EN216" s="30"/>
      <c r="EO216" s="30"/>
      <c r="EP216" s="30"/>
      <c r="EQ216" s="30"/>
      <c r="ER216" s="30"/>
      <c r="ES216" s="30"/>
      <c r="ET216" s="30"/>
      <c r="EU216" s="30"/>
      <c r="EV216" s="30"/>
      <c r="EW216" s="30"/>
      <c r="EX216" s="30"/>
      <c r="EY216" s="30"/>
      <c r="EZ216" s="30"/>
      <c r="FA216" s="30"/>
      <c r="FB216" s="30"/>
      <c r="FC216" s="30"/>
      <c r="FD216" s="30"/>
      <c r="FE216" s="30"/>
      <c r="FF216" s="30"/>
      <c r="FG216" s="30"/>
      <c r="FH216" s="30"/>
      <c r="FI216" s="30"/>
      <c r="FJ216" s="30"/>
      <c r="FK216" s="30"/>
      <c r="FL216" s="30"/>
      <c r="FM216" s="30"/>
      <c r="FN216" s="30"/>
      <c r="FO216" s="30"/>
      <c r="FP216" s="30"/>
      <c r="FQ216" s="30"/>
      <c r="FR216" s="30"/>
      <c r="FS216" s="30"/>
      <c r="FT216" s="30"/>
      <c r="FU216" s="30"/>
      <c r="FV216" s="30"/>
      <c r="FW216" s="30"/>
      <c r="FX216" s="30"/>
      <c r="FY216" s="30"/>
      <c r="FZ216" s="30"/>
      <c r="GA216" s="30"/>
      <c r="GB216" s="30"/>
      <c r="GC216" s="30"/>
      <c r="GD216" s="30"/>
      <c r="GE216" s="30"/>
      <c r="GF216" s="30"/>
      <c r="GG216" s="30"/>
      <c r="GH216" s="30"/>
      <c r="GI216" s="30"/>
      <c r="GJ216" s="30"/>
      <c r="GK216" s="30"/>
      <c r="GL216" s="30"/>
      <c r="GM216" s="30"/>
      <c r="GN216" s="30"/>
      <c r="GO216" s="30"/>
      <c r="GP216" s="30"/>
      <c r="GQ216" s="30"/>
      <c r="GR216" s="30"/>
      <c r="GS216" s="30"/>
      <c r="GT216" s="30"/>
      <c r="GU216" s="30"/>
      <c r="GV216" s="30"/>
      <c r="GW216" s="30"/>
      <c r="GX216" s="30"/>
      <c r="GY216" s="30"/>
      <c r="GZ216" s="30"/>
      <c r="HA216" s="30"/>
      <c r="HB216" s="30"/>
      <c r="HC216" s="30"/>
      <c r="HD216" s="30"/>
      <c r="HE216" s="30"/>
      <c r="HF216" s="30"/>
      <c r="HG216" s="30"/>
      <c r="HH216" s="30"/>
      <c r="HI216" s="30"/>
      <c r="HJ216" s="30"/>
      <c r="HK216" s="30"/>
      <c r="HL216" s="30"/>
      <c r="HM216" s="30"/>
      <c r="HN216" s="30"/>
      <c r="HO216" s="30"/>
      <c r="HP216" s="30"/>
      <c r="HQ216" s="30"/>
      <c r="HR216" s="31"/>
    </row>
    <row r="217" spans="1:226" x14ac:dyDescent="0.25">
      <c r="A217" s="32">
        <f t="shared" si="52"/>
        <v>213</v>
      </c>
      <c r="B217" s="517"/>
      <c r="C217" s="517"/>
      <c r="D217" s="517"/>
      <c r="E217" s="517"/>
      <c r="F217" s="517"/>
      <c r="G217" s="26"/>
      <c r="H217" s="26"/>
      <c r="I217" s="27" t="str">
        <f t="shared" si="98"/>
        <v/>
      </c>
      <c r="J217" s="33" t="str">
        <f t="shared" si="99"/>
        <v/>
      </c>
      <c r="K217" s="447" t="str">
        <f>進捗管理票PSPT_管理項目名_3</f>
        <v>①ＣＶ</v>
      </c>
      <c r="L217" s="29"/>
      <c r="M217" s="30"/>
      <c r="N217" s="30"/>
      <c r="O217" s="30"/>
      <c r="P217" s="30"/>
      <c r="Q217" s="30"/>
      <c r="R217" s="30"/>
      <c r="S217" s="30"/>
      <c r="T217" s="30"/>
      <c r="U217" s="30"/>
      <c r="V217" s="30"/>
      <c r="W217" s="30"/>
      <c r="X217" s="30"/>
      <c r="Y217" s="30"/>
      <c r="Z217" s="30"/>
      <c r="AA217" s="30"/>
      <c r="AB217" s="30"/>
      <c r="AC217" s="30"/>
      <c r="AD217" s="30"/>
      <c r="AE217" s="30"/>
      <c r="AF217" s="30"/>
      <c r="AG217" s="30"/>
      <c r="AH217" s="30"/>
      <c r="AI217" s="30"/>
      <c r="AJ217" s="30"/>
      <c r="AK217" s="30"/>
      <c r="AL217" s="30"/>
      <c r="AM217" s="30"/>
      <c r="AN217" s="30"/>
      <c r="AO217" s="30"/>
      <c r="AP217" s="30"/>
      <c r="AQ217" s="30"/>
      <c r="AR217" s="30"/>
      <c r="AS217" s="30"/>
      <c r="AT217" s="30"/>
      <c r="AU217" s="30"/>
      <c r="AV217" s="30"/>
      <c r="AW217" s="30"/>
      <c r="AX217" s="30"/>
      <c r="AY217" s="30"/>
      <c r="AZ217" s="30"/>
      <c r="BA217" s="30"/>
      <c r="BB217" s="30"/>
      <c r="BC217" s="30"/>
      <c r="BD217" s="30"/>
      <c r="BE217" s="30"/>
      <c r="BF217" s="30"/>
      <c r="BG217" s="30"/>
      <c r="BH217" s="30"/>
      <c r="BI217" s="30"/>
      <c r="BJ217" s="30"/>
      <c r="BK217" s="30"/>
      <c r="BL217" s="30"/>
      <c r="BM217" s="30"/>
      <c r="BN217" s="30"/>
      <c r="BO217" s="30"/>
      <c r="BP217" s="30"/>
      <c r="BQ217" s="30"/>
      <c r="BR217" s="30"/>
      <c r="BS217" s="30"/>
      <c r="BT217" s="30"/>
      <c r="BU217" s="30"/>
      <c r="BV217" s="30"/>
      <c r="BW217" s="30"/>
      <c r="BX217" s="30"/>
      <c r="BY217" s="30"/>
      <c r="BZ217" s="30"/>
      <c r="CA217" s="30"/>
      <c r="CB217" s="30"/>
      <c r="CC217" s="30"/>
      <c r="CD217" s="30"/>
      <c r="CE217" s="30"/>
      <c r="CF217" s="30"/>
      <c r="CG217" s="30"/>
      <c r="CH217" s="30"/>
      <c r="CI217" s="30"/>
      <c r="CJ217" s="30"/>
      <c r="CK217" s="30"/>
      <c r="CL217" s="30"/>
      <c r="CM217" s="30"/>
      <c r="CN217" s="30"/>
      <c r="CO217" s="30"/>
      <c r="CP217" s="30"/>
      <c r="CQ217" s="30"/>
      <c r="CR217" s="30"/>
      <c r="CS217" s="30"/>
      <c r="CT217" s="30"/>
      <c r="CU217" s="30"/>
      <c r="CV217" s="30"/>
      <c r="CW217" s="30"/>
      <c r="CX217" s="30"/>
      <c r="CY217" s="30"/>
      <c r="CZ217" s="30"/>
      <c r="DA217" s="30"/>
      <c r="DB217" s="30"/>
      <c r="DC217" s="30"/>
      <c r="DD217" s="30"/>
      <c r="DE217" s="30"/>
      <c r="DF217" s="30"/>
      <c r="DG217" s="30"/>
      <c r="DH217" s="30"/>
      <c r="DI217" s="30"/>
      <c r="DJ217" s="30"/>
      <c r="DK217" s="30"/>
      <c r="DL217" s="30"/>
      <c r="DM217" s="30"/>
      <c r="DN217" s="30"/>
      <c r="DO217" s="30"/>
      <c r="DP217" s="30"/>
      <c r="DQ217" s="30"/>
      <c r="DR217" s="30"/>
      <c r="DS217" s="30"/>
      <c r="DT217" s="30"/>
      <c r="DU217" s="30"/>
      <c r="DV217" s="30"/>
      <c r="DW217" s="30"/>
      <c r="DX217" s="30"/>
      <c r="DY217" s="30"/>
      <c r="DZ217" s="30"/>
      <c r="EA217" s="30"/>
      <c r="EB217" s="30"/>
      <c r="EC217" s="30"/>
      <c r="ED217" s="30"/>
      <c r="EE217" s="30"/>
      <c r="EF217" s="30"/>
      <c r="EG217" s="30"/>
      <c r="EH217" s="30"/>
      <c r="EI217" s="30"/>
      <c r="EJ217" s="30"/>
      <c r="EK217" s="30"/>
      <c r="EL217" s="30"/>
      <c r="EM217" s="30"/>
      <c r="EN217" s="30"/>
      <c r="EO217" s="30"/>
      <c r="EP217" s="30"/>
      <c r="EQ217" s="30"/>
      <c r="ER217" s="30"/>
      <c r="ES217" s="30"/>
      <c r="ET217" s="30"/>
      <c r="EU217" s="30"/>
      <c r="EV217" s="30"/>
      <c r="EW217" s="30"/>
      <c r="EX217" s="30"/>
      <c r="EY217" s="30"/>
      <c r="EZ217" s="30"/>
      <c r="FA217" s="30"/>
      <c r="FB217" s="30"/>
      <c r="FC217" s="30"/>
      <c r="FD217" s="30"/>
      <c r="FE217" s="30"/>
      <c r="FF217" s="30"/>
      <c r="FG217" s="30"/>
      <c r="FH217" s="30"/>
      <c r="FI217" s="30"/>
      <c r="FJ217" s="30"/>
      <c r="FK217" s="30"/>
      <c r="FL217" s="30"/>
      <c r="FM217" s="30"/>
      <c r="FN217" s="30"/>
      <c r="FO217" s="30"/>
      <c r="FP217" s="30"/>
      <c r="FQ217" s="30"/>
      <c r="FR217" s="30"/>
      <c r="FS217" s="30"/>
      <c r="FT217" s="30"/>
      <c r="FU217" s="30"/>
      <c r="FV217" s="30"/>
      <c r="FW217" s="30"/>
      <c r="FX217" s="30"/>
      <c r="FY217" s="30"/>
      <c r="FZ217" s="30"/>
      <c r="GA217" s="30"/>
      <c r="GB217" s="30"/>
      <c r="GC217" s="30"/>
      <c r="GD217" s="30"/>
      <c r="GE217" s="30"/>
      <c r="GF217" s="30"/>
      <c r="GG217" s="30"/>
      <c r="GH217" s="30"/>
      <c r="GI217" s="30"/>
      <c r="GJ217" s="30"/>
      <c r="GK217" s="30"/>
      <c r="GL217" s="30"/>
      <c r="GM217" s="30"/>
      <c r="GN217" s="30"/>
      <c r="GO217" s="30"/>
      <c r="GP217" s="30"/>
      <c r="GQ217" s="30"/>
      <c r="GR217" s="30"/>
      <c r="GS217" s="30"/>
      <c r="GT217" s="30"/>
      <c r="GU217" s="30"/>
      <c r="GV217" s="30"/>
      <c r="GW217" s="30"/>
      <c r="GX217" s="30"/>
      <c r="GY217" s="30"/>
      <c r="GZ217" s="30"/>
      <c r="HA217" s="30"/>
      <c r="HB217" s="30"/>
      <c r="HC217" s="30"/>
      <c r="HD217" s="30"/>
      <c r="HE217" s="30"/>
      <c r="HF217" s="30"/>
      <c r="HG217" s="30"/>
      <c r="HH217" s="30"/>
      <c r="HI217" s="30"/>
      <c r="HJ217" s="30"/>
      <c r="HK217" s="30"/>
      <c r="HL217" s="30"/>
      <c r="HM217" s="30"/>
      <c r="HN217" s="30"/>
      <c r="HO217" s="30"/>
      <c r="HP217" s="30"/>
      <c r="HQ217" s="30"/>
      <c r="HR217" s="31"/>
    </row>
    <row r="218" spans="1:226" x14ac:dyDescent="0.25">
      <c r="A218" s="34">
        <f t="shared" si="52"/>
        <v>214</v>
      </c>
      <c r="B218" s="517"/>
      <c r="C218" s="517"/>
      <c r="D218" s="517"/>
      <c r="E218" s="517"/>
      <c r="F218" s="517"/>
      <c r="G218" s="35"/>
      <c r="H218" s="35"/>
      <c r="I218" s="36" t="str">
        <f t="shared" si="98"/>
        <v/>
      </c>
      <c r="J218" s="28" t="str">
        <f t="shared" si="99"/>
        <v/>
      </c>
      <c r="K218" s="448" t="str">
        <f>進捗管理票PSPT_管理項目名_4</f>
        <v>②ＣＶＴ</v>
      </c>
      <c r="L218" s="37"/>
      <c r="M218" s="38"/>
      <c r="N218" s="38"/>
      <c r="O218" s="38"/>
      <c r="P218" s="38"/>
      <c r="Q218" s="38"/>
      <c r="R218" s="38"/>
      <c r="S218" s="38"/>
      <c r="T218" s="38"/>
      <c r="U218" s="38"/>
      <c r="V218" s="38"/>
      <c r="W218" s="38"/>
      <c r="X218" s="38"/>
      <c r="Y218" s="38"/>
      <c r="Z218" s="38"/>
      <c r="AA218" s="38"/>
      <c r="AB218" s="38"/>
      <c r="AC218" s="38"/>
      <c r="AD218" s="38"/>
      <c r="AE218" s="38"/>
      <c r="AF218" s="38"/>
      <c r="AG218" s="38"/>
      <c r="AH218" s="38"/>
      <c r="AI218" s="38"/>
      <c r="AJ218" s="38"/>
      <c r="AK218" s="38"/>
      <c r="AL218" s="38"/>
      <c r="AM218" s="38"/>
      <c r="AN218" s="38"/>
      <c r="AO218" s="38"/>
      <c r="AP218" s="38"/>
      <c r="AQ218" s="38"/>
      <c r="AR218" s="38"/>
      <c r="AS218" s="38"/>
      <c r="AT218" s="38"/>
      <c r="AU218" s="38"/>
      <c r="AV218" s="38"/>
      <c r="AW218" s="38"/>
      <c r="AX218" s="38"/>
      <c r="AY218" s="38"/>
      <c r="AZ218" s="38"/>
      <c r="BA218" s="38"/>
      <c r="BB218" s="38"/>
      <c r="BC218" s="38"/>
      <c r="BD218" s="38"/>
      <c r="BE218" s="38"/>
      <c r="BF218" s="38"/>
      <c r="BG218" s="38"/>
      <c r="BH218" s="38"/>
      <c r="BI218" s="38"/>
      <c r="BJ218" s="38"/>
      <c r="BK218" s="38"/>
      <c r="BL218" s="38"/>
      <c r="BM218" s="38"/>
      <c r="BN218" s="38"/>
      <c r="BO218" s="38"/>
      <c r="BP218" s="38"/>
      <c r="BQ218" s="38"/>
      <c r="BR218" s="38"/>
      <c r="BS218" s="38"/>
      <c r="BT218" s="38"/>
      <c r="BU218" s="38"/>
      <c r="BV218" s="38"/>
      <c r="BW218" s="38"/>
      <c r="BX218" s="38"/>
      <c r="BY218" s="38"/>
      <c r="BZ218" s="38"/>
      <c r="CA218" s="38"/>
      <c r="CB218" s="38"/>
      <c r="CC218" s="38"/>
      <c r="CD218" s="38"/>
      <c r="CE218" s="38"/>
      <c r="CF218" s="38"/>
      <c r="CG218" s="38"/>
      <c r="CH218" s="38"/>
      <c r="CI218" s="38"/>
      <c r="CJ218" s="38"/>
      <c r="CK218" s="38"/>
      <c r="CL218" s="38"/>
      <c r="CM218" s="38"/>
      <c r="CN218" s="38"/>
      <c r="CO218" s="38"/>
      <c r="CP218" s="38"/>
      <c r="CQ218" s="38"/>
      <c r="CR218" s="38"/>
      <c r="CS218" s="38"/>
      <c r="CT218" s="38"/>
      <c r="CU218" s="38"/>
      <c r="CV218" s="38"/>
      <c r="CW218" s="38"/>
      <c r="CX218" s="38"/>
      <c r="CY218" s="38"/>
      <c r="CZ218" s="38"/>
      <c r="DA218" s="38"/>
      <c r="DB218" s="38"/>
      <c r="DC218" s="38"/>
      <c r="DD218" s="38"/>
      <c r="DE218" s="38"/>
      <c r="DF218" s="38"/>
      <c r="DG218" s="38"/>
      <c r="DH218" s="38"/>
      <c r="DI218" s="38"/>
      <c r="DJ218" s="38"/>
      <c r="DK218" s="38"/>
      <c r="DL218" s="38"/>
      <c r="DM218" s="38"/>
      <c r="DN218" s="38"/>
      <c r="DO218" s="38"/>
      <c r="DP218" s="38"/>
      <c r="DQ218" s="38"/>
      <c r="DR218" s="38"/>
      <c r="DS218" s="38"/>
      <c r="DT218" s="38"/>
      <c r="DU218" s="38"/>
      <c r="DV218" s="38"/>
      <c r="DW218" s="38"/>
      <c r="DX218" s="38"/>
      <c r="DY218" s="38"/>
      <c r="DZ218" s="38"/>
      <c r="EA218" s="38"/>
      <c r="EB218" s="38"/>
      <c r="EC218" s="38"/>
      <c r="ED218" s="38"/>
      <c r="EE218" s="38"/>
      <c r="EF218" s="38"/>
      <c r="EG218" s="38"/>
      <c r="EH218" s="38"/>
      <c r="EI218" s="38"/>
      <c r="EJ218" s="38"/>
      <c r="EK218" s="38"/>
      <c r="EL218" s="38"/>
      <c r="EM218" s="38"/>
      <c r="EN218" s="38"/>
      <c r="EO218" s="38"/>
      <c r="EP218" s="38"/>
      <c r="EQ218" s="38"/>
      <c r="ER218" s="38"/>
      <c r="ES218" s="38"/>
      <c r="ET218" s="38"/>
      <c r="EU218" s="38"/>
      <c r="EV218" s="38"/>
      <c r="EW218" s="38"/>
      <c r="EX218" s="38"/>
      <c r="EY218" s="38"/>
      <c r="EZ218" s="38"/>
      <c r="FA218" s="38"/>
      <c r="FB218" s="38"/>
      <c r="FC218" s="38"/>
      <c r="FD218" s="38"/>
      <c r="FE218" s="38"/>
      <c r="FF218" s="38"/>
      <c r="FG218" s="38"/>
      <c r="FH218" s="38"/>
      <c r="FI218" s="38"/>
      <c r="FJ218" s="38"/>
      <c r="FK218" s="38"/>
      <c r="FL218" s="38"/>
      <c r="FM218" s="38"/>
      <c r="FN218" s="38"/>
      <c r="FO218" s="38"/>
      <c r="FP218" s="38"/>
      <c r="FQ218" s="38"/>
      <c r="FR218" s="38"/>
      <c r="FS218" s="38"/>
      <c r="FT218" s="38"/>
      <c r="FU218" s="38"/>
      <c r="FV218" s="38"/>
      <c r="FW218" s="38"/>
      <c r="FX218" s="38"/>
      <c r="FY218" s="38"/>
      <c r="FZ218" s="38"/>
      <c r="GA218" s="38"/>
      <c r="GB218" s="38"/>
      <c r="GC218" s="38"/>
      <c r="GD218" s="38"/>
      <c r="GE218" s="38"/>
      <c r="GF218" s="38"/>
      <c r="GG218" s="38"/>
      <c r="GH218" s="38"/>
      <c r="GI218" s="38"/>
      <c r="GJ218" s="38"/>
      <c r="GK218" s="38"/>
      <c r="GL218" s="38"/>
      <c r="GM218" s="38"/>
      <c r="GN218" s="38"/>
      <c r="GO218" s="38"/>
      <c r="GP218" s="38"/>
      <c r="GQ218" s="38"/>
      <c r="GR218" s="38"/>
      <c r="GS218" s="38"/>
      <c r="GT218" s="38"/>
      <c r="GU218" s="38"/>
      <c r="GV218" s="38"/>
      <c r="GW218" s="38"/>
      <c r="GX218" s="38"/>
      <c r="GY218" s="38"/>
      <c r="GZ218" s="38"/>
      <c r="HA218" s="38"/>
      <c r="HB218" s="38"/>
      <c r="HC218" s="38"/>
      <c r="HD218" s="38"/>
      <c r="HE218" s="38"/>
      <c r="HF218" s="38"/>
      <c r="HG218" s="38"/>
      <c r="HH218" s="38"/>
      <c r="HI218" s="38"/>
      <c r="HJ218" s="38"/>
      <c r="HK218" s="38"/>
      <c r="HL218" s="38"/>
      <c r="HM218" s="38"/>
      <c r="HN218" s="38"/>
      <c r="HO218" s="38"/>
      <c r="HP218" s="38"/>
      <c r="HQ218" s="38"/>
      <c r="HR218" s="39"/>
    </row>
    <row r="219" spans="1:226" s="315" customFormat="1" x14ac:dyDescent="0.25">
      <c r="A219" s="34">
        <f t="shared" si="52"/>
        <v>215</v>
      </c>
      <c r="B219" s="517"/>
      <c r="C219" s="517"/>
      <c r="D219" s="517"/>
      <c r="E219" s="517"/>
      <c r="F219" s="517"/>
      <c r="G219" s="35"/>
      <c r="H219" s="391"/>
      <c r="I219" s="36" t="str">
        <f>IF(J219&lt;&gt;"",(J219-COUNTIF(L219:HR219,"□")+1),"")</f>
        <v/>
      </c>
      <c r="J219" s="28" t="str">
        <f>IF(ISERROR(LOOKUP("□",L219:HR219,L$3:HR$3))=FALSE,LOOKUP("□",L219:HR219,L$3:HR$3),"")</f>
        <v/>
      </c>
      <c r="K219" s="448" t="str">
        <f>進捗管理票PSPT_管理項目名_5</f>
        <v>③受入</v>
      </c>
      <c r="L219" s="37"/>
      <c r="M219" s="38"/>
      <c r="N219" s="38"/>
      <c r="O219" s="38"/>
      <c r="P219" s="38"/>
      <c r="Q219" s="38"/>
      <c r="R219" s="38"/>
      <c r="S219" s="38"/>
      <c r="T219" s="38"/>
      <c r="U219" s="38"/>
      <c r="V219" s="38"/>
      <c r="W219" s="38"/>
      <c r="X219" s="30"/>
      <c r="Y219" s="38"/>
      <c r="Z219" s="38"/>
      <c r="AA219" s="38"/>
      <c r="AB219" s="38"/>
      <c r="AC219" s="38"/>
      <c r="AD219" s="38"/>
      <c r="AE219" s="38"/>
      <c r="AF219" s="38"/>
      <c r="AG219" s="38"/>
      <c r="AH219" s="38"/>
      <c r="AI219" s="38"/>
      <c r="AJ219" s="38"/>
      <c r="AK219" s="38"/>
      <c r="AL219" s="38"/>
      <c r="AM219" s="38"/>
      <c r="AN219" s="38"/>
      <c r="AO219" s="38"/>
      <c r="AP219" s="38"/>
      <c r="AQ219" s="38"/>
      <c r="AR219" s="38"/>
      <c r="AS219" s="38"/>
      <c r="AT219" s="38"/>
      <c r="AU219" s="38"/>
      <c r="AV219" s="38"/>
      <c r="AW219" s="38"/>
      <c r="AX219" s="38"/>
      <c r="AY219" s="38"/>
      <c r="AZ219" s="38"/>
      <c r="BA219" s="38"/>
      <c r="BB219" s="38"/>
      <c r="BC219" s="38"/>
      <c r="BD219" s="38"/>
      <c r="BE219" s="38"/>
      <c r="BF219" s="38"/>
      <c r="BG219" s="38"/>
      <c r="BH219" s="38"/>
      <c r="BI219" s="38"/>
      <c r="BJ219" s="38"/>
      <c r="BK219" s="38"/>
      <c r="BL219" s="38"/>
      <c r="BM219" s="38"/>
      <c r="BN219" s="38"/>
      <c r="BO219" s="38"/>
      <c r="BP219" s="38"/>
      <c r="BQ219" s="38"/>
      <c r="BR219" s="38"/>
      <c r="BS219" s="38"/>
      <c r="BT219" s="38"/>
      <c r="BU219" s="38"/>
      <c r="BV219" s="38"/>
      <c r="BW219" s="38"/>
      <c r="BX219" s="38"/>
      <c r="BY219" s="38"/>
      <c r="BZ219" s="38"/>
      <c r="CA219" s="38"/>
      <c r="CB219" s="38"/>
      <c r="CC219" s="38"/>
      <c r="CD219" s="38"/>
      <c r="CE219" s="38"/>
      <c r="CF219" s="38"/>
      <c r="CG219" s="38"/>
      <c r="CH219" s="38"/>
      <c r="CI219" s="38"/>
      <c r="CJ219" s="38"/>
      <c r="CK219" s="38"/>
      <c r="CL219" s="38"/>
      <c r="CM219" s="38"/>
      <c r="CN219" s="38"/>
      <c r="CO219" s="38"/>
      <c r="CP219" s="38"/>
      <c r="CQ219" s="38"/>
      <c r="CR219" s="38"/>
      <c r="CS219" s="38"/>
      <c r="CT219" s="38"/>
      <c r="CU219" s="38"/>
      <c r="CV219" s="38"/>
      <c r="CW219" s="38"/>
      <c r="CX219" s="38"/>
      <c r="CY219" s="38"/>
      <c r="CZ219" s="38"/>
      <c r="DA219" s="38"/>
      <c r="DB219" s="38"/>
      <c r="DC219" s="38"/>
      <c r="DD219" s="38"/>
      <c r="DE219" s="38"/>
      <c r="DF219" s="38"/>
      <c r="DG219" s="38"/>
      <c r="DH219" s="38"/>
      <c r="DI219" s="38"/>
      <c r="DJ219" s="38"/>
      <c r="DK219" s="38"/>
      <c r="DL219" s="38"/>
      <c r="DM219" s="38"/>
      <c r="DN219" s="38"/>
      <c r="DO219" s="38"/>
      <c r="DP219" s="38"/>
      <c r="DQ219" s="38"/>
      <c r="DR219" s="38"/>
      <c r="DS219" s="38"/>
      <c r="DT219" s="38"/>
      <c r="DU219" s="38"/>
      <c r="DV219" s="38"/>
      <c r="DW219" s="38"/>
      <c r="DX219" s="38"/>
      <c r="DY219" s="38"/>
      <c r="DZ219" s="38"/>
      <c r="EA219" s="38"/>
      <c r="EB219" s="38"/>
      <c r="EC219" s="38"/>
      <c r="ED219" s="38"/>
      <c r="EE219" s="38"/>
      <c r="EF219" s="38"/>
      <c r="EG219" s="38"/>
      <c r="EH219" s="38"/>
      <c r="EI219" s="38"/>
      <c r="EJ219" s="38"/>
      <c r="EK219" s="38"/>
      <c r="EL219" s="38"/>
      <c r="EM219" s="38"/>
      <c r="EN219" s="38"/>
      <c r="EO219" s="38"/>
      <c r="EP219" s="38"/>
      <c r="EQ219" s="38"/>
      <c r="ER219" s="38"/>
      <c r="ES219" s="38"/>
      <c r="ET219" s="38"/>
      <c r="EU219" s="38"/>
      <c r="EV219" s="38"/>
      <c r="EW219" s="38"/>
      <c r="EX219" s="38"/>
      <c r="EY219" s="38"/>
      <c r="EZ219" s="38"/>
      <c r="FA219" s="38"/>
      <c r="FB219" s="38"/>
      <c r="FC219" s="38"/>
      <c r="FD219" s="38"/>
      <c r="FE219" s="38"/>
      <c r="FF219" s="38"/>
      <c r="FG219" s="38"/>
      <c r="FH219" s="38"/>
      <c r="FI219" s="38"/>
      <c r="FJ219" s="38"/>
      <c r="FK219" s="38"/>
      <c r="FL219" s="38"/>
      <c r="FM219" s="38"/>
      <c r="FN219" s="38"/>
      <c r="FO219" s="38"/>
      <c r="FP219" s="38"/>
      <c r="FQ219" s="38"/>
      <c r="FR219" s="38"/>
      <c r="FS219" s="38"/>
      <c r="FT219" s="38"/>
      <c r="FU219" s="38"/>
      <c r="FV219" s="38"/>
      <c r="FW219" s="38"/>
      <c r="FX219" s="38"/>
      <c r="FY219" s="38"/>
      <c r="FZ219" s="38"/>
      <c r="GA219" s="38"/>
      <c r="GB219" s="38"/>
      <c r="GC219" s="38"/>
      <c r="GD219" s="38"/>
      <c r="GE219" s="38"/>
      <c r="GF219" s="38"/>
      <c r="GG219" s="38"/>
      <c r="GH219" s="38"/>
      <c r="GI219" s="38"/>
      <c r="GJ219" s="38"/>
      <c r="GK219" s="38"/>
      <c r="GL219" s="38"/>
      <c r="GM219" s="38"/>
      <c r="GN219" s="38"/>
      <c r="GO219" s="38"/>
      <c r="GP219" s="38"/>
      <c r="GQ219" s="38"/>
      <c r="GR219" s="38"/>
      <c r="GS219" s="38"/>
      <c r="GT219" s="38"/>
      <c r="GU219" s="38"/>
      <c r="GV219" s="38"/>
      <c r="GW219" s="38"/>
      <c r="GX219" s="38"/>
      <c r="GY219" s="38"/>
      <c r="GZ219" s="38"/>
      <c r="HA219" s="38"/>
      <c r="HB219" s="38"/>
      <c r="HC219" s="38"/>
      <c r="HD219" s="38"/>
      <c r="HE219" s="38"/>
      <c r="HF219" s="38"/>
      <c r="HG219" s="38"/>
      <c r="HH219" s="38"/>
      <c r="HI219" s="38"/>
      <c r="HJ219" s="38"/>
      <c r="HK219" s="38"/>
      <c r="HL219" s="38"/>
      <c r="HM219" s="38"/>
      <c r="HN219" s="38"/>
      <c r="HO219" s="38"/>
      <c r="HP219" s="38"/>
      <c r="HQ219" s="38"/>
      <c r="HR219" s="39"/>
    </row>
    <row r="220" spans="1:226" x14ac:dyDescent="0.25">
      <c r="A220" s="25">
        <f t="shared" si="52"/>
        <v>216</v>
      </c>
      <c r="B220" s="516"/>
      <c r="C220" s="516"/>
      <c r="D220" s="516"/>
      <c r="E220" s="516"/>
      <c r="F220" s="516"/>
      <c r="G220" s="40"/>
      <c r="H220" s="40"/>
      <c r="I220" s="41" t="str">
        <f t="shared" ref="I220:I228" si="100">IF(J220&lt;&gt;"",(J220-COUNTIF(L220:HR220,"□")+1),"")</f>
        <v/>
      </c>
      <c r="J220" s="42" t="str">
        <f t="shared" ref="J220:J228" si="101">IF(ISERROR(LOOKUP("□",L220:HR220,L$3:HR$3))=FALSE,LOOKUP("□",L220:HR220,L$3:HR$3),"")</f>
        <v/>
      </c>
      <c r="K220" s="445">
        <f>進捗管理票PSPT_管理項目名_1</f>
        <v>0</v>
      </c>
      <c r="L220" s="43"/>
      <c r="M220" s="44"/>
      <c r="N220" s="44"/>
      <c r="O220" s="44"/>
      <c r="P220" s="44"/>
      <c r="Q220" s="44"/>
      <c r="R220" s="44"/>
      <c r="S220" s="44"/>
      <c r="T220" s="44"/>
      <c r="U220" s="44"/>
      <c r="V220" s="44"/>
      <c r="W220" s="44"/>
      <c r="X220" s="44"/>
      <c r="Y220" s="45"/>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c r="BD220" s="44"/>
      <c r="BE220" s="44"/>
      <c r="BF220" s="44"/>
      <c r="BG220" s="44"/>
      <c r="BH220" s="44"/>
      <c r="BI220" s="44"/>
      <c r="BJ220" s="44"/>
      <c r="BK220" s="44"/>
      <c r="BL220" s="44"/>
      <c r="BM220" s="44"/>
      <c r="BN220" s="44"/>
      <c r="BO220" s="44"/>
      <c r="BP220" s="44"/>
      <c r="BQ220" s="44"/>
      <c r="BR220" s="44"/>
      <c r="BS220" s="44"/>
      <c r="BT220" s="44"/>
      <c r="BU220" s="44"/>
      <c r="BV220" s="44"/>
      <c r="BW220" s="44"/>
      <c r="BX220" s="44"/>
      <c r="BY220" s="44"/>
      <c r="BZ220" s="44"/>
      <c r="CA220" s="44"/>
      <c r="CB220" s="44"/>
      <c r="CC220" s="44"/>
      <c r="CD220" s="44"/>
      <c r="CE220" s="44"/>
      <c r="CF220" s="44"/>
      <c r="CG220" s="44"/>
      <c r="CH220" s="44"/>
      <c r="CI220" s="44"/>
      <c r="CJ220" s="44"/>
      <c r="CK220" s="44"/>
      <c r="CL220" s="44"/>
      <c r="CM220" s="44"/>
      <c r="CN220" s="44"/>
      <c r="CO220" s="44"/>
      <c r="CP220" s="44"/>
      <c r="CQ220" s="44"/>
      <c r="CR220" s="44"/>
      <c r="CS220" s="44"/>
      <c r="CT220" s="44"/>
      <c r="CU220" s="44"/>
      <c r="CV220" s="44"/>
      <c r="CW220" s="44"/>
      <c r="CX220" s="44"/>
      <c r="CY220" s="44"/>
      <c r="CZ220" s="44"/>
      <c r="DA220" s="44"/>
      <c r="DB220" s="44"/>
      <c r="DC220" s="44"/>
      <c r="DD220" s="44"/>
      <c r="DE220" s="44"/>
      <c r="DF220" s="44"/>
      <c r="DG220" s="44"/>
      <c r="DH220" s="44"/>
      <c r="DI220" s="44"/>
      <c r="DJ220" s="44"/>
      <c r="DK220" s="44"/>
      <c r="DL220" s="44"/>
      <c r="DM220" s="44"/>
      <c r="DN220" s="44"/>
      <c r="DO220" s="44"/>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c r="EX220" s="44"/>
      <c r="EY220" s="44"/>
      <c r="EZ220" s="44"/>
      <c r="FA220" s="44"/>
      <c r="FB220" s="44"/>
      <c r="FC220" s="44"/>
      <c r="FD220" s="44"/>
      <c r="FE220" s="44"/>
      <c r="FF220" s="44"/>
      <c r="FG220" s="44"/>
      <c r="FH220" s="44"/>
      <c r="FI220" s="44"/>
      <c r="FJ220" s="44"/>
      <c r="FK220" s="44"/>
      <c r="FL220" s="44"/>
      <c r="FM220" s="44"/>
      <c r="FN220" s="44"/>
      <c r="FO220" s="44"/>
      <c r="FP220" s="44"/>
      <c r="FQ220" s="44"/>
      <c r="FR220" s="44"/>
      <c r="FS220" s="44"/>
      <c r="FT220" s="44"/>
      <c r="FU220" s="44"/>
      <c r="FV220" s="44"/>
      <c r="FW220" s="44"/>
      <c r="FX220" s="44"/>
      <c r="FY220" s="44"/>
      <c r="FZ220" s="44"/>
      <c r="GA220" s="44"/>
      <c r="GB220" s="44"/>
      <c r="GC220" s="44"/>
      <c r="GD220" s="44"/>
      <c r="GE220" s="44"/>
      <c r="GF220" s="44"/>
      <c r="GG220" s="44"/>
      <c r="GH220" s="44"/>
      <c r="GI220" s="44"/>
      <c r="GJ220" s="44"/>
      <c r="GK220" s="44"/>
      <c r="GL220" s="44"/>
      <c r="GM220" s="44"/>
      <c r="GN220" s="44"/>
      <c r="GO220" s="44"/>
      <c r="GP220" s="44"/>
      <c r="GQ220" s="44"/>
      <c r="GR220" s="44"/>
      <c r="GS220" s="44"/>
      <c r="GT220" s="44"/>
      <c r="GU220" s="44"/>
      <c r="GV220" s="44"/>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6"/>
    </row>
    <row r="221" spans="1:226" x14ac:dyDescent="0.25">
      <c r="A221" s="32">
        <f t="shared" si="52"/>
        <v>217</v>
      </c>
      <c r="B221" s="517"/>
      <c r="C221" s="517"/>
      <c r="D221" s="517"/>
      <c r="E221" s="517"/>
      <c r="F221" s="517"/>
      <c r="G221" s="26"/>
      <c r="H221" s="26"/>
      <c r="I221" s="27" t="str">
        <f t="shared" si="100"/>
        <v/>
      </c>
      <c r="J221" s="33" t="str">
        <f t="shared" si="101"/>
        <v/>
      </c>
      <c r="K221" s="446">
        <f>進捗管理票PSPT_管理項目名_2</f>
        <v>0</v>
      </c>
      <c r="L221" s="29"/>
      <c r="M221" s="30"/>
      <c r="N221" s="30"/>
      <c r="O221" s="30"/>
      <c r="P221" s="30"/>
      <c r="Q221" s="30"/>
      <c r="R221" s="30"/>
      <c r="S221" s="30"/>
      <c r="T221" s="30"/>
      <c r="U221" s="30"/>
      <c r="V221" s="30"/>
      <c r="W221" s="30"/>
      <c r="X221" s="30"/>
      <c r="Y221" s="30"/>
      <c r="Z221" s="30"/>
      <c r="AA221" s="30"/>
      <c r="AB221" s="30"/>
      <c r="AC221" s="30"/>
      <c r="AD221" s="30"/>
      <c r="AE221" s="30"/>
      <c r="AF221" s="30"/>
      <c r="AG221" s="30"/>
      <c r="AH221" s="30"/>
      <c r="AI221" s="30"/>
      <c r="AJ221" s="30"/>
      <c r="AK221" s="30"/>
      <c r="AL221" s="30"/>
      <c r="AM221" s="30"/>
      <c r="AN221" s="30"/>
      <c r="AO221" s="30"/>
      <c r="AP221" s="30"/>
      <c r="AQ221" s="30"/>
      <c r="AR221" s="30"/>
      <c r="AS221" s="30"/>
      <c r="AT221" s="30"/>
      <c r="AU221" s="30"/>
      <c r="AV221" s="30"/>
      <c r="AW221" s="30"/>
      <c r="AX221" s="30"/>
      <c r="AY221" s="30"/>
      <c r="AZ221" s="30"/>
      <c r="BA221" s="30"/>
      <c r="BB221" s="30"/>
      <c r="BC221" s="30"/>
      <c r="BD221" s="30"/>
      <c r="BE221" s="30"/>
      <c r="BF221" s="30"/>
      <c r="BG221" s="30"/>
      <c r="BH221" s="30"/>
      <c r="BI221" s="30"/>
      <c r="BJ221" s="30"/>
      <c r="BK221" s="30"/>
      <c r="BL221" s="30"/>
      <c r="BM221" s="30"/>
      <c r="BN221" s="30"/>
      <c r="BO221" s="30"/>
      <c r="BP221" s="30"/>
      <c r="BQ221" s="30"/>
      <c r="BR221" s="30"/>
      <c r="BS221" s="30"/>
      <c r="BT221" s="30"/>
      <c r="BU221" s="30"/>
      <c r="BV221" s="30"/>
      <c r="BW221" s="30"/>
      <c r="BX221" s="30"/>
      <c r="BY221" s="30"/>
      <c r="BZ221" s="30"/>
      <c r="CA221" s="30"/>
      <c r="CB221" s="30"/>
      <c r="CC221" s="30"/>
      <c r="CD221" s="30"/>
      <c r="CE221" s="30"/>
      <c r="CF221" s="30"/>
      <c r="CG221" s="30"/>
      <c r="CH221" s="30"/>
      <c r="CI221" s="30"/>
      <c r="CJ221" s="30"/>
      <c r="CK221" s="30"/>
      <c r="CL221" s="30"/>
      <c r="CM221" s="30"/>
      <c r="CN221" s="30"/>
      <c r="CO221" s="30"/>
      <c r="CP221" s="30"/>
      <c r="CQ221" s="30"/>
      <c r="CR221" s="30"/>
      <c r="CS221" s="30"/>
      <c r="CT221" s="30"/>
      <c r="CU221" s="30"/>
      <c r="CV221" s="30"/>
      <c r="CW221" s="30"/>
      <c r="CX221" s="30"/>
      <c r="CY221" s="30"/>
      <c r="CZ221" s="30"/>
      <c r="DA221" s="30"/>
      <c r="DB221" s="30"/>
      <c r="DC221" s="30"/>
      <c r="DD221" s="30"/>
      <c r="DE221" s="30"/>
      <c r="DF221" s="30"/>
      <c r="DG221" s="30"/>
      <c r="DH221" s="30"/>
      <c r="DI221" s="30"/>
      <c r="DJ221" s="30"/>
      <c r="DK221" s="30"/>
      <c r="DL221" s="30"/>
      <c r="DM221" s="30"/>
      <c r="DN221" s="30"/>
      <c r="DO221" s="30"/>
      <c r="DP221" s="30"/>
      <c r="DQ221" s="30"/>
      <c r="DR221" s="30"/>
      <c r="DS221" s="30"/>
      <c r="DT221" s="30"/>
      <c r="DU221" s="30"/>
      <c r="DV221" s="30"/>
      <c r="DW221" s="30"/>
      <c r="DX221" s="30"/>
      <c r="DY221" s="30"/>
      <c r="DZ221" s="30"/>
      <c r="EA221" s="30"/>
      <c r="EB221" s="30"/>
      <c r="EC221" s="30"/>
      <c r="ED221" s="30"/>
      <c r="EE221" s="30"/>
      <c r="EF221" s="30"/>
      <c r="EG221" s="30"/>
      <c r="EH221" s="30"/>
      <c r="EI221" s="30"/>
      <c r="EJ221" s="30"/>
      <c r="EK221" s="30"/>
      <c r="EL221" s="30"/>
      <c r="EM221" s="30"/>
      <c r="EN221" s="30"/>
      <c r="EO221" s="30"/>
      <c r="EP221" s="30"/>
      <c r="EQ221" s="30"/>
      <c r="ER221" s="30"/>
      <c r="ES221" s="30"/>
      <c r="ET221" s="30"/>
      <c r="EU221" s="30"/>
      <c r="EV221" s="30"/>
      <c r="EW221" s="30"/>
      <c r="EX221" s="30"/>
      <c r="EY221" s="30"/>
      <c r="EZ221" s="30"/>
      <c r="FA221" s="30"/>
      <c r="FB221" s="30"/>
      <c r="FC221" s="30"/>
      <c r="FD221" s="30"/>
      <c r="FE221" s="30"/>
      <c r="FF221" s="30"/>
      <c r="FG221" s="30"/>
      <c r="FH221" s="30"/>
      <c r="FI221" s="30"/>
      <c r="FJ221" s="30"/>
      <c r="FK221" s="30"/>
      <c r="FL221" s="30"/>
      <c r="FM221" s="30"/>
      <c r="FN221" s="30"/>
      <c r="FO221" s="30"/>
      <c r="FP221" s="30"/>
      <c r="FQ221" s="30"/>
      <c r="FR221" s="30"/>
      <c r="FS221" s="30"/>
      <c r="FT221" s="30"/>
      <c r="FU221" s="30"/>
      <c r="FV221" s="30"/>
      <c r="FW221" s="30"/>
      <c r="FX221" s="30"/>
      <c r="FY221" s="30"/>
      <c r="FZ221" s="30"/>
      <c r="GA221" s="30"/>
      <c r="GB221" s="30"/>
      <c r="GC221" s="30"/>
      <c r="GD221" s="30"/>
      <c r="GE221" s="30"/>
      <c r="GF221" s="30"/>
      <c r="GG221" s="30"/>
      <c r="GH221" s="30"/>
      <c r="GI221" s="30"/>
      <c r="GJ221" s="30"/>
      <c r="GK221" s="30"/>
      <c r="GL221" s="30"/>
      <c r="GM221" s="30"/>
      <c r="GN221" s="30"/>
      <c r="GO221" s="30"/>
      <c r="GP221" s="30"/>
      <c r="GQ221" s="30"/>
      <c r="GR221" s="30"/>
      <c r="GS221" s="30"/>
      <c r="GT221" s="30"/>
      <c r="GU221" s="30"/>
      <c r="GV221" s="30"/>
      <c r="GW221" s="30"/>
      <c r="GX221" s="30"/>
      <c r="GY221" s="30"/>
      <c r="GZ221" s="30"/>
      <c r="HA221" s="30"/>
      <c r="HB221" s="30"/>
      <c r="HC221" s="30"/>
      <c r="HD221" s="30"/>
      <c r="HE221" s="30"/>
      <c r="HF221" s="30"/>
      <c r="HG221" s="30"/>
      <c r="HH221" s="30"/>
      <c r="HI221" s="30"/>
      <c r="HJ221" s="30"/>
      <c r="HK221" s="30"/>
      <c r="HL221" s="30"/>
      <c r="HM221" s="30"/>
      <c r="HN221" s="30"/>
      <c r="HO221" s="30"/>
      <c r="HP221" s="30"/>
      <c r="HQ221" s="30"/>
      <c r="HR221" s="31"/>
    </row>
    <row r="222" spans="1:226" x14ac:dyDescent="0.25">
      <c r="A222" s="32">
        <f t="shared" si="52"/>
        <v>218</v>
      </c>
      <c r="B222" s="517"/>
      <c r="C222" s="517"/>
      <c r="D222" s="517"/>
      <c r="E222" s="517"/>
      <c r="F222" s="517"/>
      <c r="G222" s="26"/>
      <c r="H222" s="26"/>
      <c r="I222" s="27" t="str">
        <f t="shared" si="100"/>
        <v/>
      </c>
      <c r="J222" s="33" t="str">
        <f t="shared" si="101"/>
        <v/>
      </c>
      <c r="K222" s="447" t="str">
        <f>進捗管理票PSPT_管理項目名_3</f>
        <v>①ＣＶ</v>
      </c>
      <c r="L222" s="29"/>
      <c r="M222" s="30"/>
      <c r="N222" s="30"/>
      <c r="O222" s="30"/>
      <c r="P222" s="30"/>
      <c r="Q222" s="30"/>
      <c r="R222" s="30"/>
      <c r="S222" s="30"/>
      <c r="T222" s="30"/>
      <c r="U222" s="30"/>
      <c r="V222" s="30"/>
      <c r="W222" s="30"/>
      <c r="X222" s="30"/>
      <c r="Y222" s="30"/>
      <c r="Z222" s="30"/>
      <c r="AA222" s="30"/>
      <c r="AB222" s="30"/>
      <c r="AC222" s="30"/>
      <c r="AD222" s="30"/>
      <c r="AE222" s="30"/>
      <c r="AF222" s="30"/>
      <c r="AG222" s="30"/>
      <c r="AH222" s="30"/>
      <c r="AI222" s="30"/>
      <c r="AJ222" s="30"/>
      <c r="AK222" s="30"/>
      <c r="AL222" s="30"/>
      <c r="AM222" s="30"/>
      <c r="AN222" s="30"/>
      <c r="AO222" s="30"/>
      <c r="AP222" s="30"/>
      <c r="AQ222" s="30"/>
      <c r="AR222" s="30"/>
      <c r="AS222" s="30"/>
      <c r="AT222" s="30"/>
      <c r="AU222" s="30"/>
      <c r="AV222" s="30"/>
      <c r="AW222" s="30"/>
      <c r="AX222" s="30"/>
      <c r="AY222" s="30"/>
      <c r="AZ222" s="30"/>
      <c r="BA222" s="30"/>
      <c r="BB222" s="30"/>
      <c r="BC222" s="30"/>
      <c r="BD222" s="30"/>
      <c r="BE222" s="30"/>
      <c r="BF222" s="30"/>
      <c r="BG222" s="30"/>
      <c r="BH222" s="30"/>
      <c r="BI222" s="30"/>
      <c r="BJ222" s="30"/>
      <c r="BK222" s="30"/>
      <c r="BL222" s="30"/>
      <c r="BM222" s="30"/>
      <c r="BN222" s="30"/>
      <c r="BO222" s="30"/>
      <c r="BP222" s="30"/>
      <c r="BQ222" s="30"/>
      <c r="BR222" s="30"/>
      <c r="BS222" s="30"/>
      <c r="BT222" s="30"/>
      <c r="BU222" s="30"/>
      <c r="BV222" s="30"/>
      <c r="BW222" s="30"/>
      <c r="BX222" s="30"/>
      <c r="BY222" s="30"/>
      <c r="BZ222" s="30"/>
      <c r="CA222" s="30"/>
      <c r="CB222" s="30"/>
      <c r="CC222" s="30"/>
      <c r="CD222" s="30"/>
      <c r="CE222" s="30"/>
      <c r="CF222" s="30"/>
      <c r="CG222" s="30"/>
      <c r="CH222" s="30"/>
      <c r="CI222" s="30"/>
      <c r="CJ222" s="30"/>
      <c r="CK222" s="30"/>
      <c r="CL222" s="30"/>
      <c r="CM222" s="30"/>
      <c r="CN222" s="30"/>
      <c r="CO222" s="30"/>
      <c r="CP222" s="30"/>
      <c r="CQ222" s="30"/>
      <c r="CR222" s="30"/>
      <c r="CS222" s="30"/>
      <c r="CT222" s="30"/>
      <c r="CU222" s="30"/>
      <c r="CV222" s="30"/>
      <c r="CW222" s="30"/>
      <c r="CX222" s="30"/>
      <c r="CY222" s="30"/>
      <c r="CZ222" s="30"/>
      <c r="DA222" s="30"/>
      <c r="DB222" s="30"/>
      <c r="DC222" s="30"/>
      <c r="DD222" s="30"/>
      <c r="DE222" s="30"/>
      <c r="DF222" s="30"/>
      <c r="DG222" s="30"/>
      <c r="DH222" s="30"/>
      <c r="DI222" s="30"/>
      <c r="DJ222" s="30"/>
      <c r="DK222" s="30"/>
      <c r="DL222" s="30"/>
      <c r="DM222" s="30"/>
      <c r="DN222" s="30"/>
      <c r="DO222" s="30"/>
      <c r="DP222" s="30"/>
      <c r="DQ222" s="30"/>
      <c r="DR222" s="30"/>
      <c r="DS222" s="30"/>
      <c r="DT222" s="30"/>
      <c r="DU222" s="30"/>
      <c r="DV222" s="30"/>
      <c r="DW222" s="30"/>
      <c r="DX222" s="30"/>
      <c r="DY222" s="30"/>
      <c r="DZ222" s="30"/>
      <c r="EA222" s="30"/>
      <c r="EB222" s="30"/>
      <c r="EC222" s="30"/>
      <c r="ED222" s="30"/>
      <c r="EE222" s="30"/>
      <c r="EF222" s="30"/>
      <c r="EG222" s="30"/>
      <c r="EH222" s="30"/>
      <c r="EI222" s="30"/>
      <c r="EJ222" s="30"/>
      <c r="EK222" s="30"/>
      <c r="EL222" s="30"/>
      <c r="EM222" s="30"/>
      <c r="EN222" s="30"/>
      <c r="EO222" s="30"/>
      <c r="EP222" s="30"/>
      <c r="EQ222" s="30"/>
      <c r="ER222" s="30"/>
      <c r="ES222" s="30"/>
      <c r="ET222" s="30"/>
      <c r="EU222" s="30"/>
      <c r="EV222" s="30"/>
      <c r="EW222" s="30"/>
      <c r="EX222" s="30"/>
      <c r="EY222" s="30"/>
      <c r="EZ222" s="30"/>
      <c r="FA222" s="30"/>
      <c r="FB222" s="30"/>
      <c r="FC222" s="30"/>
      <c r="FD222" s="30"/>
      <c r="FE222" s="30"/>
      <c r="FF222" s="30"/>
      <c r="FG222" s="30"/>
      <c r="FH222" s="30"/>
      <c r="FI222" s="30"/>
      <c r="FJ222" s="30"/>
      <c r="FK222" s="30"/>
      <c r="FL222" s="30"/>
      <c r="FM222" s="30"/>
      <c r="FN222" s="30"/>
      <c r="FO222" s="30"/>
      <c r="FP222" s="30"/>
      <c r="FQ222" s="30"/>
      <c r="FR222" s="30"/>
      <c r="FS222" s="30"/>
      <c r="FT222" s="30"/>
      <c r="FU222" s="30"/>
      <c r="FV222" s="30"/>
      <c r="FW222" s="30"/>
      <c r="FX222" s="30"/>
      <c r="FY222" s="30"/>
      <c r="FZ222" s="30"/>
      <c r="GA222" s="30"/>
      <c r="GB222" s="30"/>
      <c r="GC222" s="30"/>
      <c r="GD222" s="30"/>
      <c r="GE222" s="30"/>
      <c r="GF222" s="30"/>
      <c r="GG222" s="30"/>
      <c r="GH222" s="30"/>
      <c r="GI222" s="30"/>
      <c r="GJ222" s="30"/>
      <c r="GK222" s="30"/>
      <c r="GL222" s="30"/>
      <c r="GM222" s="30"/>
      <c r="GN222" s="30"/>
      <c r="GO222" s="30"/>
      <c r="GP222" s="30"/>
      <c r="GQ222" s="30"/>
      <c r="GR222" s="30"/>
      <c r="GS222" s="30"/>
      <c r="GT222" s="30"/>
      <c r="GU222" s="30"/>
      <c r="GV222" s="30"/>
      <c r="GW222" s="30"/>
      <c r="GX222" s="30"/>
      <c r="GY222" s="30"/>
      <c r="GZ222" s="30"/>
      <c r="HA222" s="30"/>
      <c r="HB222" s="30"/>
      <c r="HC222" s="30"/>
      <c r="HD222" s="30"/>
      <c r="HE222" s="30"/>
      <c r="HF222" s="30"/>
      <c r="HG222" s="30"/>
      <c r="HH222" s="30"/>
      <c r="HI222" s="30"/>
      <c r="HJ222" s="30"/>
      <c r="HK222" s="30"/>
      <c r="HL222" s="30"/>
      <c r="HM222" s="30"/>
      <c r="HN222" s="30"/>
      <c r="HO222" s="30"/>
      <c r="HP222" s="30"/>
      <c r="HQ222" s="30"/>
      <c r="HR222" s="31"/>
    </row>
    <row r="223" spans="1:226" x14ac:dyDescent="0.25">
      <c r="A223" s="34">
        <f t="shared" si="52"/>
        <v>219</v>
      </c>
      <c r="B223" s="517"/>
      <c r="C223" s="517"/>
      <c r="D223" s="517"/>
      <c r="E223" s="517"/>
      <c r="F223" s="517"/>
      <c r="G223" s="35"/>
      <c r="H223" s="35"/>
      <c r="I223" s="36" t="str">
        <f t="shared" si="100"/>
        <v/>
      </c>
      <c r="J223" s="28" t="str">
        <f t="shared" si="101"/>
        <v/>
      </c>
      <c r="K223" s="448" t="str">
        <f>進捗管理票PSPT_管理項目名_4</f>
        <v>②ＣＶＴ</v>
      </c>
      <c r="L223" s="37"/>
      <c r="M223" s="38"/>
      <c r="N223" s="38"/>
      <c r="O223" s="38"/>
      <c r="P223" s="38"/>
      <c r="Q223" s="38"/>
      <c r="R223" s="38"/>
      <c r="S223" s="38"/>
      <c r="T223" s="38"/>
      <c r="U223" s="38"/>
      <c r="V223" s="38"/>
      <c r="W223" s="38"/>
      <c r="X223" s="38"/>
      <c r="Y223" s="38"/>
      <c r="Z223" s="38"/>
      <c r="AA223" s="38"/>
      <c r="AB223" s="38"/>
      <c r="AC223" s="38"/>
      <c r="AD223" s="38"/>
      <c r="AE223" s="38"/>
      <c r="AF223" s="38"/>
      <c r="AG223" s="38"/>
      <c r="AH223" s="38"/>
      <c r="AI223" s="38"/>
      <c r="AJ223" s="38"/>
      <c r="AK223" s="38"/>
      <c r="AL223" s="38"/>
      <c r="AM223" s="38"/>
      <c r="AN223" s="38"/>
      <c r="AO223" s="38"/>
      <c r="AP223" s="38"/>
      <c r="AQ223" s="38"/>
      <c r="AR223" s="38"/>
      <c r="AS223" s="38"/>
      <c r="AT223" s="38"/>
      <c r="AU223" s="38"/>
      <c r="AV223" s="38"/>
      <c r="AW223" s="38"/>
      <c r="AX223" s="38"/>
      <c r="AY223" s="38"/>
      <c r="AZ223" s="38"/>
      <c r="BA223" s="38"/>
      <c r="BB223" s="38"/>
      <c r="BC223" s="38"/>
      <c r="BD223" s="38"/>
      <c r="BE223" s="38"/>
      <c r="BF223" s="38"/>
      <c r="BG223" s="38"/>
      <c r="BH223" s="38"/>
      <c r="BI223" s="38"/>
      <c r="BJ223" s="38"/>
      <c r="BK223" s="38"/>
      <c r="BL223" s="38"/>
      <c r="BM223" s="38"/>
      <c r="BN223" s="38"/>
      <c r="BO223" s="38"/>
      <c r="BP223" s="38"/>
      <c r="BQ223" s="38"/>
      <c r="BR223" s="38"/>
      <c r="BS223" s="38"/>
      <c r="BT223" s="38"/>
      <c r="BU223" s="38"/>
      <c r="BV223" s="38"/>
      <c r="BW223" s="38"/>
      <c r="BX223" s="38"/>
      <c r="BY223" s="38"/>
      <c r="BZ223" s="38"/>
      <c r="CA223" s="38"/>
      <c r="CB223" s="38"/>
      <c r="CC223" s="38"/>
      <c r="CD223" s="38"/>
      <c r="CE223" s="38"/>
      <c r="CF223" s="38"/>
      <c r="CG223" s="38"/>
      <c r="CH223" s="38"/>
      <c r="CI223" s="38"/>
      <c r="CJ223" s="38"/>
      <c r="CK223" s="38"/>
      <c r="CL223" s="38"/>
      <c r="CM223" s="38"/>
      <c r="CN223" s="38"/>
      <c r="CO223" s="38"/>
      <c r="CP223" s="38"/>
      <c r="CQ223" s="38"/>
      <c r="CR223" s="38"/>
      <c r="CS223" s="38"/>
      <c r="CT223" s="38"/>
      <c r="CU223" s="38"/>
      <c r="CV223" s="38"/>
      <c r="CW223" s="38"/>
      <c r="CX223" s="38"/>
      <c r="CY223" s="38"/>
      <c r="CZ223" s="38"/>
      <c r="DA223" s="38"/>
      <c r="DB223" s="38"/>
      <c r="DC223" s="38"/>
      <c r="DD223" s="38"/>
      <c r="DE223" s="38"/>
      <c r="DF223" s="38"/>
      <c r="DG223" s="38"/>
      <c r="DH223" s="38"/>
      <c r="DI223" s="38"/>
      <c r="DJ223" s="38"/>
      <c r="DK223" s="38"/>
      <c r="DL223" s="38"/>
      <c r="DM223" s="38"/>
      <c r="DN223" s="38"/>
      <c r="DO223" s="38"/>
      <c r="DP223" s="38"/>
      <c r="DQ223" s="38"/>
      <c r="DR223" s="38"/>
      <c r="DS223" s="38"/>
      <c r="DT223" s="38"/>
      <c r="DU223" s="38"/>
      <c r="DV223" s="38"/>
      <c r="DW223" s="38"/>
      <c r="DX223" s="38"/>
      <c r="DY223" s="38"/>
      <c r="DZ223" s="38"/>
      <c r="EA223" s="38"/>
      <c r="EB223" s="38"/>
      <c r="EC223" s="38"/>
      <c r="ED223" s="38"/>
      <c r="EE223" s="38"/>
      <c r="EF223" s="38"/>
      <c r="EG223" s="38"/>
      <c r="EH223" s="38"/>
      <c r="EI223" s="38"/>
      <c r="EJ223" s="38"/>
      <c r="EK223" s="38"/>
      <c r="EL223" s="38"/>
      <c r="EM223" s="38"/>
      <c r="EN223" s="38"/>
      <c r="EO223" s="38"/>
      <c r="EP223" s="38"/>
      <c r="EQ223" s="38"/>
      <c r="ER223" s="38"/>
      <c r="ES223" s="38"/>
      <c r="ET223" s="38"/>
      <c r="EU223" s="38"/>
      <c r="EV223" s="38"/>
      <c r="EW223" s="38"/>
      <c r="EX223" s="38"/>
      <c r="EY223" s="38"/>
      <c r="EZ223" s="38"/>
      <c r="FA223" s="38"/>
      <c r="FB223" s="38"/>
      <c r="FC223" s="38"/>
      <c r="FD223" s="38"/>
      <c r="FE223" s="38"/>
      <c r="FF223" s="38"/>
      <c r="FG223" s="38"/>
      <c r="FH223" s="38"/>
      <c r="FI223" s="38"/>
      <c r="FJ223" s="38"/>
      <c r="FK223" s="38"/>
      <c r="FL223" s="38"/>
      <c r="FM223" s="38"/>
      <c r="FN223" s="38"/>
      <c r="FO223" s="38"/>
      <c r="FP223" s="38"/>
      <c r="FQ223" s="38"/>
      <c r="FR223" s="38"/>
      <c r="FS223" s="38"/>
      <c r="FT223" s="38"/>
      <c r="FU223" s="38"/>
      <c r="FV223" s="38"/>
      <c r="FW223" s="38"/>
      <c r="FX223" s="38"/>
      <c r="FY223" s="38"/>
      <c r="FZ223" s="38"/>
      <c r="GA223" s="38"/>
      <c r="GB223" s="38"/>
      <c r="GC223" s="38"/>
      <c r="GD223" s="38"/>
      <c r="GE223" s="38"/>
      <c r="GF223" s="38"/>
      <c r="GG223" s="38"/>
      <c r="GH223" s="38"/>
      <c r="GI223" s="38"/>
      <c r="GJ223" s="38"/>
      <c r="GK223" s="38"/>
      <c r="GL223" s="38"/>
      <c r="GM223" s="38"/>
      <c r="GN223" s="38"/>
      <c r="GO223" s="38"/>
      <c r="GP223" s="38"/>
      <c r="GQ223" s="38"/>
      <c r="GR223" s="38"/>
      <c r="GS223" s="38"/>
      <c r="GT223" s="38"/>
      <c r="GU223" s="38"/>
      <c r="GV223" s="38"/>
      <c r="GW223" s="38"/>
      <c r="GX223" s="38"/>
      <c r="GY223" s="38"/>
      <c r="GZ223" s="38"/>
      <c r="HA223" s="38"/>
      <c r="HB223" s="38"/>
      <c r="HC223" s="38"/>
      <c r="HD223" s="38"/>
      <c r="HE223" s="38"/>
      <c r="HF223" s="38"/>
      <c r="HG223" s="38"/>
      <c r="HH223" s="38"/>
      <c r="HI223" s="38"/>
      <c r="HJ223" s="38"/>
      <c r="HK223" s="38"/>
      <c r="HL223" s="38"/>
      <c r="HM223" s="38"/>
      <c r="HN223" s="38"/>
      <c r="HO223" s="38"/>
      <c r="HP223" s="38"/>
      <c r="HQ223" s="38"/>
      <c r="HR223" s="39"/>
    </row>
    <row r="224" spans="1:226" s="315" customFormat="1" x14ac:dyDescent="0.25">
      <c r="A224" s="34">
        <f t="shared" si="52"/>
        <v>220</v>
      </c>
      <c r="B224" s="517"/>
      <c r="C224" s="517"/>
      <c r="D224" s="517"/>
      <c r="E224" s="517"/>
      <c r="F224" s="517"/>
      <c r="G224" s="35"/>
      <c r="H224" s="391"/>
      <c r="I224" s="36" t="str">
        <f t="shared" si="100"/>
        <v/>
      </c>
      <c r="J224" s="28" t="str">
        <f t="shared" si="101"/>
        <v/>
      </c>
      <c r="K224" s="448" t="str">
        <f>進捗管理票PSPT_管理項目名_5</f>
        <v>③受入</v>
      </c>
      <c r="L224" s="37"/>
      <c r="M224" s="38"/>
      <c r="N224" s="38"/>
      <c r="O224" s="38"/>
      <c r="P224" s="38"/>
      <c r="Q224" s="38"/>
      <c r="R224" s="38"/>
      <c r="S224" s="38"/>
      <c r="T224" s="38"/>
      <c r="U224" s="38"/>
      <c r="V224" s="38"/>
      <c r="W224" s="38"/>
      <c r="X224" s="30"/>
      <c r="Y224" s="38"/>
      <c r="Z224" s="38"/>
      <c r="AA224" s="38"/>
      <c r="AB224" s="38"/>
      <c r="AC224" s="38"/>
      <c r="AD224" s="38"/>
      <c r="AE224" s="38"/>
      <c r="AF224" s="38"/>
      <c r="AG224" s="38"/>
      <c r="AH224" s="38"/>
      <c r="AI224" s="38"/>
      <c r="AJ224" s="38"/>
      <c r="AK224" s="38"/>
      <c r="AL224" s="38"/>
      <c r="AM224" s="38"/>
      <c r="AN224" s="38"/>
      <c r="AO224" s="38"/>
      <c r="AP224" s="38"/>
      <c r="AQ224" s="38"/>
      <c r="AR224" s="38"/>
      <c r="AS224" s="38"/>
      <c r="AT224" s="38"/>
      <c r="AU224" s="38"/>
      <c r="AV224" s="38"/>
      <c r="AW224" s="38"/>
      <c r="AX224" s="38"/>
      <c r="AY224" s="38"/>
      <c r="AZ224" s="38"/>
      <c r="BA224" s="38"/>
      <c r="BB224" s="38"/>
      <c r="BC224" s="38"/>
      <c r="BD224" s="38"/>
      <c r="BE224" s="38"/>
      <c r="BF224" s="38"/>
      <c r="BG224" s="38"/>
      <c r="BH224" s="38"/>
      <c r="BI224" s="38"/>
      <c r="BJ224" s="38"/>
      <c r="BK224" s="38"/>
      <c r="BL224" s="38"/>
      <c r="BM224" s="38"/>
      <c r="BN224" s="38"/>
      <c r="BO224" s="38"/>
      <c r="BP224" s="38"/>
      <c r="BQ224" s="38"/>
      <c r="BR224" s="38"/>
      <c r="BS224" s="38"/>
      <c r="BT224" s="38"/>
      <c r="BU224" s="38"/>
      <c r="BV224" s="38"/>
      <c r="BW224" s="38"/>
      <c r="BX224" s="38"/>
      <c r="BY224" s="38"/>
      <c r="BZ224" s="38"/>
      <c r="CA224" s="38"/>
      <c r="CB224" s="38"/>
      <c r="CC224" s="38"/>
      <c r="CD224" s="38"/>
      <c r="CE224" s="38"/>
      <c r="CF224" s="38"/>
      <c r="CG224" s="38"/>
      <c r="CH224" s="38"/>
      <c r="CI224" s="38"/>
      <c r="CJ224" s="38"/>
      <c r="CK224" s="38"/>
      <c r="CL224" s="38"/>
      <c r="CM224" s="38"/>
      <c r="CN224" s="38"/>
      <c r="CO224" s="38"/>
      <c r="CP224" s="38"/>
      <c r="CQ224" s="38"/>
      <c r="CR224" s="38"/>
      <c r="CS224" s="38"/>
      <c r="CT224" s="38"/>
      <c r="CU224" s="38"/>
      <c r="CV224" s="38"/>
      <c r="CW224" s="38"/>
      <c r="CX224" s="38"/>
      <c r="CY224" s="38"/>
      <c r="CZ224" s="38"/>
      <c r="DA224" s="38"/>
      <c r="DB224" s="38"/>
      <c r="DC224" s="38"/>
      <c r="DD224" s="38"/>
      <c r="DE224" s="38"/>
      <c r="DF224" s="38"/>
      <c r="DG224" s="38"/>
      <c r="DH224" s="38"/>
      <c r="DI224" s="38"/>
      <c r="DJ224" s="38"/>
      <c r="DK224" s="38"/>
      <c r="DL224" s="38"/>
      <c r="DM224" s="38"/>
      <c r="DN224" s="38"/>
      <c r="DO224" s="38"/>
      <c r="DP224" s="38"/>
      <c r="DQ224" s="38"/>
      <c r="DR224" s="38"/>
      <c r="DS224" s="38"/>
      <c r="DT224" s="38"/>
      <c r="DU224" s="38"/>
      <c r="DV224" s="38"/>
      <c r="DW224" s="38"/>
      <c r="DX224" s="38"/>
      <c r="DY224" s="38"/>
      <c r="DZ224" s="38"/>
      <c r="EA224" s="38"/>
      <c r="EB224" s="38"/>
      <c r="EC224" s="38"/>
      <c r="ED224" s="38"/>
      <c r="EE224" s="38"/>
      <c r="EF224" s="38"/>
      <c r="EG224" s="38"/>
      <c r="EH224" s="38"/>
      <c r="EI224" s="38"/>
      <c r="EJ224" s="38"/>
      <c r="EK224" s="38"/>
      <c r="EL224" s="38"/>
      <c r="EM224" s="38"/>
      <c r="EN224" s="38"/>
      <c r="EO224" s="38"/>
      <c r="EP224" s="38"/>
      <c r="EQ224" s="38"/>
      <c r="ER224" s="38"/>
      <c r="ES224" s="38"/>
      <c r="ET224" s="38"/>
      <c r="EU224" s="38"/>
      <c r="EV224" s="38"/>
      <c r="EW224" s="38"/>
      <c r="EX224" s="38"/>
      <c r="EY224" s="38"/>
      <c r="EZ224" s="38"/>
      <c r="FA224" s="38"/>
      <c r="FB224" s="38"/>
      <c r="FC224" s="38"/>
      <c r="FD224" s="38"/>
      <c r="FE224" s="38"/>
      <c r="FF224" s="38"/>
      <c r="FG224" s="38"/>
      <c r="FH224" s="38"/>
      <c r="FI224" s="38"/>
      <c r="FJ224" s="38"/>
      <c r="FK224" s="38"/>
      <c r="FL224" s="38"/>
      <c r="FM224" s="38"/>
      <c r="FN224" s="38"/>
      <c r="FO224" s="38"/>
      <c r="FP224" s="38"/>
      <c r="FQ224" s="38"/>
      <c r="FR224" s="38"/>
      <c r="FS224" s="38"/>
      <c r="FT224" s="38"/>
      <c r="FU224" s="38"/>
      <c r="FV224" s="38"/>
      <c r="FW224" s="38"/>
      <c r="FX224" s="38"/>
      <c r="FY224" s="38"/>
      <c r="FZ224" s="38"/>
      <c r="GA224" s="38"/>
      <c r="GB224" s="38"/>
      <c r="GC224" s="38"/>
      <c r="GD224" s="38"/>
      <c r="GE224" s="38"/>
      <c r="GF224" s="38"/>
      <c r="GG224" s="38"/>
      <c r="GH224" s="38"/>
      <c r="GI224" s="38"/>
      <c r="GJ224" s="38"/>
      <c r="GK224" s="38"/>
      <c r="GL224" s="38"/>
      <c r="GM224" s="38"/>
      <c r="GN224" s="38"/>
      <c r="GO224" s="38"/>
      <c r="GP224" s="38"/>
      <c r="GQ224" s="38"/>
      <c r="GR224" s="38"/>
      <c r="GS224" s="38"/>
      <c r="GT224" s="38"/>
      <c r="GU224" s="38"/>
      <c r="GV224" s="38"/>
      <c r="GW224" s="38"/>
      <c r="GX224" s="38"/>
      <c r="GY224" s="38"/>
      <c r="GZ224" s="38"/>
      <c r="HA224" s="38"/>
      <c r="HB224" s="38"/>
      <c r="HC224" s="38"/>
      <c r="HD224" s="38"/>
      <c r="HE224" s="38"/>
      <c r="HF224" s="38"/>
      <c r="HG224" s="38"/>
      <c r="HH224" s="38"/>
      <c r="HI224" s="38"/>
      <c r="HJ224" s="38"/>
      <c r="HK224" s="38"/>
      <c r="HL224" s="38"/>
      <c r="HM224" s="38"/>
      <c r="HN224" s="38"/>
      <c r="HO224" s="38"/>
      <c r="HP224" s="38"/>
      <c r="HQ224" s="38"/>
      <c r="HR224" s="39"/>
    </row>
    <row r="225" spans="1:226" x14ac:dyDescent="0.25">
      <c r="A225" s="25">
        <f t="shared" si="52"/>
        <v>221</v>
      </c>
      <c r="B225" s="516"/>
      <c r="C225" s="516"/>
      <c r="D225" s="516"/>
      <c r="E225" s="516"/>
      <c r="F225" s="516"/>
      <c r="G225" s="40"/>
      <c r="H225" s="40"/>
      <c r="I225" s="41" t="str">
        <f t="shared" si="100"/>
        <v/>
      </c>
      <c r="J225" s="42" t="str">
        <f t="shared" si="101"/>
        <v/>
      </c>
      <c r="K225" s="445">
        <f>進捗管理票PSPT_管理項目名_1</f>
        <v>0</v>
      </c>
      <c r="L225" s="43"/>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c r="BD225" s="44"/>
      <c r="BE225" s="44"/>
      <c r="BF225" s="44"/>
      <c r="BG225" s="44"/>
      <c r="BH225" s="44"/>
      <c r="BI225" s="44"/>
      <c r="BJ225" s="44"/>
      <c r="BK225" s="44"/>
      <c r="BL225" s="44"/>
      <c r="BM225" s="44"/>
      <c r="BN225" s="44"/>
      <c r="BO225" s="44"/>
      <c r="BP225" s="44"/>
      <c r="BQ225" s="44"/>
      <c r="BR225" s="44"/>
      <c r="BS225" s="44"/>
      <c r="BT225" s="44"/>
      <c r="BU225" s="44"/>
      <c r="BV225" s="44"/>
      <c r="BW225" s="44"/>
      <c r="BX225" s="44"/>
      <c r="BY225" s="44"/>
      <c r="BZ225" s="44"/>
      <c r="CA225" s="44"/>
      <c r="CB225" s="44"/>
      <c r="CC225" s="44"/>
      <c r="CD225" s="44"/>
      <c r="CE225" s="44"/>
      <c r="CF225" s="44"/>
      <c r="CG225" s="44"/>
      <c r="CH225" s="44"/>
      <c r="CI225" s="44"/>
      <c r="CJ225" s="44"/>
      <c r="CK225" s="44"/>
      <c r="CL225" s="44"/>
      <c r="CM225" s="44"/>
      <c r="CN225" s="44"/>
      <c r="CO225" s="44"/>
      <c r="CP225" s="44"/>
      <c r="CQ225" s="44"/>
      <c r="CR225" s="44"/>
      <c r="CS225" s="44"/>
      <c r="CT225" s="44"/>
      <c r="CU225" s="44"/>
      <c r="CV225" s="44"/>
      <c r="CW225" s="44"/>
      <c r="CX225" s="44"/>
      <c r="CY225" s="44"/>
      <c r="CZ225" s="44"/>
      <c r="DA225" s="44"/>
      <c r="DB225" s="44"/>
      <c r="DC225" s="44"/>
      <c r="DD225" s="44"/>
      <c r="DE225" s="44"/>
      <c r="DF225" s="44"/>
      <c r="DG225" s="44"/>
      <c r="DH225" s="44"/>
      <c r="DI225" s="44"/>
      <c r="DJ225" s="44"/>
      <c r="DK225" s="44"/>
      <c r="DL225" s="44"/>
      <c r="DM225" s="44"/>
      <c r="DN225" s="44"/>
      <c r="DO225" s="44"/>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c r="EX225" s="44"/>
      <c r="EY225" s="44"/>
      <c r="EZ225" s="44"/>
      <c r="FA225" s="44"/>
      <c r="FB225" s="44"/>
      <c r="FC225" s="44"/>
      <c r="FD225" s="44"/>
      <c r="FE225" s="44"/>
      <c r="FF225" s="44"/>
      <c r="FG225" s="44"/>
      <c r="FH225" s="44"/>
      <c r="FI225" s="44"/>
      <c r="FJ225" s="44"/>
      <c r="FK225" s="44"/>
      <c r="FL225" s="44"/>
      <c r="FM225" s="44"/>
      <c r="FN225" s="44"/>
      <c r="FO225" s="44"/>
      <c r="FP225" s="44"/>
      <c r="FQ225" s="44"/>
      <c r="FR225" s="44"/>
      <c r="FS225" s="44"/>
      <c r="FT225" s="44"/>
      <c r="FU225" s="44"/>
      <c r="FV225" s="44"/>
      <c r="FW225" s="44"/>
      <c r="FX225" s="44"/>
      <c r="FY225" s="44"/>
      <c r="FZ225" s="44"/>
      <c r="GA225" s="44"/>
      <c r="GB225" s="44"/>
      <c r="GC225" s="44"/>
      <c r="GD225" s="44"/>
      <c r="GE225" s="44"/>
      <c r="GF225" s="44"/>
      <c r="GG225" s="44"/>
      <c r="GH225" s="44"/>
      <c r="GI225" s="44"/>
      <c r="GJ225" s="44"/>
      <c r="GK225" s="44"/>
      <c r="GL225" s="44"/>
      <c r="GM225" s="44"/>
      <c r="GN225" s="44"/>
      <c r="GO225" s="44"/>
      <c r="GP225" s="44"/>
      <c r="GQ225" s="44"/>
      <c r="GR225" s="44"/>
      <c r="GS225" s="44"/>
      <c r="GT225" s="44"/>
      <c r="GU225" s="44"/>
      <c r="GV225" s="44"/>
      <c r="GW225" s="44"/>
      <c r="GX225" s="44"/>
      <c r="GY225" s="44"/>
      <c r="GZ225" s="44"/>
      <c r="HA225" s="44"/>
      <c r="HB225" s="44"/>
      <c r="HC225" s="44"/>
      <c r="HD225" s="44"/>
      <c r="HE225" s="44"/>
      <c r="HF225" s="44"/>
      <c r="HG225" s="44"/>
      <c r="HH225" s="44"/>
      <c r="HI225" s="44"/>
      <c r="HJ225" s="44"/>
      <c r="HK225" s="44"/>
      <c r="HL225" s="44"/>
      <c r="HM225" s="44"/>
      <c r="HN225" s="44"/>
      <c r="HO225" s="44"/>
      <c r="HP225" s="44"/>
      <c r="HQ225" s="44"/>
      <c r="HR225" s="46"/>
    </row>
    <row r="226" spans="1:226" x14ac:dyDescent="0.25">
      <c r="A226" s="32">
        <f t="shared" si="52"/>
        <v>222</v>
      </c>
      <c r="B226" s="517"/>
      <c r="C226" s="517"/>
      <c r="D226" s="517"/>
      <c r="E226" s="517"/>
      <c r="F226" s="517"/>
      <c r="G226" s="26"/>
      <c r="H226" s="26"/>
      <c r="I226" s="27" t="str">
        <f t="shared" si="100"/>
        <v/>
      </c>
      <c r="J226" s="33" t="str">
        <f t="shared" si="101"/>
        <v/>
      </c>
      <c r="K226" s="446">
        <f>進捗管理票PSPT_管理項目名_2</f>
        <v>0</v>
      </c>
      <c r="L226" s="29"/>
      <c r="M226" s="30"/>
      <c r="N226" s="30"/>
      <c r="O226" s="30"/>
      <c r="P226" s="30"/>
      <c r="Q226" s="30"/>
      <c r="R226" s="30"/>
      <c r="S226" s="30"/>
      <c r="T226" s="30"/>
      <c r="U226" s="30"/>
      <c r="V226" s="30"/>
      <c r="W226" s="30"/>
      <c r="X226" s="30"/>
      <c r="Y226" s="30"/>
      <c r="Z226" s="30"/>
      <c r="AA226" s="30"/>
      <c r="AB226" s="30"/>
      <c r="AC226" s="30"/>
      <c r="AD226" s="30"/>
      <c r="AE226" s="30"/>
      <c r="AF226" s="30"/>
      <c r="AG226" s="30"/>
      <c r="AH226" s="30"/>
      <c r="AI226" s="30"/>
      <c r="AJ226" s="30"/>
      <c r="AK226" s="30"/>
      <c r="AL226" s="30"/>
      <c r="AM226" s="30"/>
      <c r="AN226" s="30"/>
      <c r="AO226" s="30"/>
      <c r="AP226" s="30"/>
      <c r="AQ226" s="30"/>
      <c r="AR226" s="30"/>
      <c r="AS226" s="30"/>
      <c r="AT226" s="30"/>
      <c r="AU226" s="30"/>
      <c r="AV226" s="30"/>
      <c r="AW226" s="30"/>
      <c r="AX226" s="30"/>
      <c r="AY226" s="30"/>
      <c r="AZ226" s="30"/>
      <c r="BA226" s="30"/>
      <c r="BB226" s="30"/>
      <c r="BC226" s="30"/>
      <c r="BD226" s="30"/>
      <c r="BE226" s="30"/>
      <c r="BF226" s="30"/>
      <c r="BG226" s="30"/>
      <c r="BH226" s="30"/>
      <c r="BI226" s="30"/>
      <c r="BJ226" s="30"/>
      <c r="BK226" s="30"/>
      <c r="BL226" s="30"/>
      <c r="BM226" s="30"/>
      <c r="BN226" s="30"/>
      <c r="BO226" s="30"/>
      <c r="BP226" s="30"/>
      <c r="BQ226" s="30"/>
      <c r="BR226" s="30"/>
      <c r="BS226" s="30"/>
      <c r="BT226" s="30"/>
      <c r="BU226" s="30"/>
      <c r="BV226" s="30"/>
      <c r="BW226" s="30"/>
      <c r="BX226" s="30"/>
      <c r="BY226" s="30"/>
      <c r="BZ226" s="30"/>
      <c r="CA226" s="30"/>
      <c r="CB226" s="30"/>
      <c r="CC226" s="30"/>
      <c r="CD226" s="30"/>
      <c r="CE226" s="30"/>
      <c r="CF226" s="30"/>
      <c r="CG226" s="30"/>
      <c r="CH226" s="30"/>
      <c r="CI226" s="30"/>
      <c r="CJ226" s="30"/>
      <c r="CK226" s="30"/>
      <c r="CL226" s="30"/>
      <c r="CM226" s="30"/>
      <c r="CN226" s="30"/>
      <c r="CO226" s="30"/>
      <c r="CP226" s="30"/>
      <c r="CQ226" s="30"/>
      <c r="CR226" s="30"/>
      <c r="CS226" s="30"/>
      <c r="CT226" s="30"/>
      <c r="CU226" s="30"/>
      <c r="CV226" s="30"/>
      <c r="CW226" s="30"/>
      <c r="CX226" s="30"/>
      <c r="CY226" s="30"/>
      <c r="CZ226" s="30"/>
      <c r="DA226" s="30"/>
      <c r="DB226" s="30"/>
      <c r="DC226" s="30"/>
      <c r="DD226" s="30"/>
      <c r="DE226" s="30"/>
      <c r="DF226" s="30"/>
      <c r="DG226" s="30"/>
      <c r="DH226" s="30"/>
      <c r="DI226" s="30"/>
      <c r="DJ226" s="30"/>
      <c r="DK226" s="30"/>
      <c r="DL226" s="30"/>
      <c r="DM226" s="30"/>
      <c r="DN226" s="30"/>
      <c r="DO226" s="30"/>
      <c r="DP226" s="30"/>
      <c r="DQ226" s="30"/>
      <c r="DR226" s="30"/>
      <c r="DS226" s="30"/>
      <c r="DT226" s="30"/>
      <c r="DU226" s="30"/>
      <c r="DV226" s="30"/>
      <c r="DW226" s="30"/>
      <c r="DX226" s="30"/>
      <c r="DY226" s="30"/>
      <c r="DZ226" s="30"/>
      <c r="EA226" s="30"/>
      <c r="EB226" s="30"/>
      <c r="EC226" s="30"/>
      <c r="ED226" s="30"/>
      <c r="EE226" s="30"/>
      <c r="EF226" s="30"/>
      <c r="EG226" s="30"/>
      <c r="EH226" s="30"/>
      <c r="EI226" s="30"/>
      <c r="EJ226" s="30"/>
      <c r="EK226" s="30"/>
      <c r="EL226" s="30"/>
      <c r="EM226" s="30"/>
      <c r="EN226" s="30"/>
      <c r="EO226" s="30"/>
      <c r="EP226" s="30"/>
      <c r="EQ226" s="30"/>
      <c r="ER226" s="30"/>
      <c r="ES226" s="30"/>
      <c r="ET226" s="30"/>
      <c r="EU226" s="30"/>
      <c r="EV226" s="30"/>
      <c r="EW226" s="30"/>
      <c r="EX226" s="30"/>
      <c r="EY226" s="30"/>
      <c r="EZ226" s="30"/>
      <c r="FA226" s="30"/>
      <c r="FB226" s="30"/>
      <c r="FC226" s="30"/>
      <c r="FD226" s="30"/>
      <c r="FE226" s="30"/>
      <c r="FF226" s="30"/>
      <c r="FG226" s="30"/>
      <c r="FH226" s="30"/>
      <c r="FI226" s="30"/>
      <c r="FJ226" s="30"/>
      <c r="FK226" s="30"/>
      <c r="FL226" s="30"/>
      <c r="FM226" s="30"/>
      <c r="FN226" s="30"/>
      <c r="FO226" s="30"/>
      <c r="FP226" s="30"/>
      <c r="FQ226" s="30"/>
      <c r="FR226" s="30"/>
      <c r="FS226" s="30"/>
      <c r="FT226" s="30"/>
      <c r="FU226" s="30"/>
      <c r="FV226" s="30"/>
      <c r="FW226" s="30"/>
      <c r="FX226" s="30"/>
      <c r="FY226" s="30"/>
      <c r="FZ226" s="30"/>
      <c r="GA226" s="30"/>
      <c r="GB226" s="30"/>
      <c r="GC226" s="30"/>
      <c r="GD226" s="30"/>
      <c r="GE226" s="30"/>
      <c r="GF226" s="30"/>
      <c r="GG226" s="30"/>
      <c r="GH226" s="30"/>
      <c r="GI226" s="30"/>
      <c r="GJ226" s="30"/>
      <c r="GK226" s="30"/>
      <c r="GL226" s="30"/>
      <c r="GM226" s="30"/>
      <c r="GN226" s="30"/>
      <c r="GO226" s="30"/>
      <c r="GP226" s="30"/>
      <c r="GQ226" s="30"/>
      <c r="GR226" s="30"/>
      <c r="GS226" s="30"/>
      <c r="GT226" s="30"/>
      <c r="GU226" s="30"/>
      <c r="GV226" s="30"/>
      <c r="GW226" s="30"/>
      <c r="GX226" s="30"/>
      <c r="GY226" s="30"/>
      <c r="GZ226" s="30"/>
      <c r="HA226" s="30"/>
      <c r="HB226" s="30"/>
      <c r="HC226" s="30"/>
      <c r="HD226" s="30"/>
      <c r="HE226" s="30"/>
      <c r="HF226" s="30"/>
      <c r="HG226" s="30"/>
      <c r="HH226" s="30"/>
      <c r="HI226" s="30"/>
      <c r="HJ226" s="30"/>
      <c r="HK226" s="30"/>
      <c r="HL226" s="30"/>
      <c r="HM226" s="30"/>
      <c r="HN226" s="30"/>
      <c r="HO226" s="30"/>
      <c r="HP226" s="30"/>
      <c r="HQ226" s="30"/>
      <c r="HR226" s="31"/>
    </row>
    <row r="227" spans="1:226" x14ac:dyDescent="0.25">
      <c r="A227" s="32">
        <f t="shared" si="52"/>
        <v>223</v>
      </c>
      <c r="B227" s="517"/>
      <c r="C227" s="517"/>
      <c r="D227" s="517"/>
      <c r="E227" s="517"/>
      <c r="F227" s="517"/>
      <c r="G227" s="26"/>
      <c r="H227" s="26"/>
      <c r="I227" s="27" t="str">
        <f t="shared" si="100"/>
        <v/>
      </c>
      <c r="J227" s="33" t="str">
        <f t="shared" si="101"/>
        <v/>
      </c>
      <c r="K227" s="447" t="str">
        <f>進捗管理票PSPT_管理項目名_3</f>
        <v>①ＣＶ</v>
      </c>
      <c r="L227" s="29"/>
      <c r="M227" s="30"/>
      <c r="N227" s="30"/>
      <c r="O227" s="30"/>
      <c r="P227" s="30"/>
      <c r="Q227" s="30"/>
      <c r="R227" s="30"/>
      <c r="S227" s="30"/>
      <c r="T227" s="30"/>
      <c r="U227" s="30"/>
      <c r="V227" s="30"/>
      <c r="W227" s="30"/>
      <c r="X227" s="30"/>
      <c r="Y227" s="30"/>
      <c r="Z227" s="30"/>
      <c r="AA227" s="30"/>
      <c r="AB227" s="30"/>
      <c r="AC227" s="30"/>
      <c r="AD227" s="30"/>
      <c r="AE227" s="30"/>
      <c r="AF227" s="30"/>
      <c r="AG227" s="30"/>
      <c r="AH227" s="30"/>
      <c r="AI227" s="30"/>
      <c r="AJ227" s="30"/>
      <c r="AK227" s="30"/>
      <c r="AL227" s="30"/>
      <c r="AM227" s="30"/>
      <c r="AN227" s="30"/>
      <c r="AO227" s="30"/>
      <c r="AP227" s="30"/>
      <c r="AQ227" s="30"/>
      <c r="AR227" s="30"/>
      <c r="AS227" s="30"/>
      <c r="AT227" s="30"/>
      <c r="AU227" s="30"/>
      <c r="AV227" s="30"/>
      <c r="AW227" s="30"/>
      <c r="AX227" s="30"/>
      <c r="AY227" s="30"/>
      <c r="AZ227" s="30"/>
      <c r="BA227" s="30"/>
      <c r="BB227" s="30"/>
      <c r="BC227" s="30"/>
      <c r="BD227" s="30"/>
      <c r="BE227" s="30"/>
      <c r="BF227" s="30"/>
      <c r="BG227" s="30"/>
      <c r="BH227" s="30"/>
      <c r="BI227" s="30"/>
      <c r="BJ227" s="30"/>
      <c r="BK227" s="30"/>
      <c r="BL227" s="30"/>
      <c r="BM227" s="30"/>
      <c r="BN227" s="30"/>
      <c r="BO227" s="30"/>
      <c r="BP227" s="30"/>
      <c r="BQ227" s="30"/>
      <c r="BR227" s="30"/>
      <c r="BS227" s="30"/>
      <c r="BT227" s="30"/>
      <c r="BU227" s="30"/>
      <c r="BV227" s="30"/>
      <c r="BW227" s="30"/>
      <c r="BX227" s="30"/>
      <c r="BY227" s="30"/>
      <c r="BZ227" s="30"/>
      <c r="CA227" s="30"/>
      <c r="CB227" s="30"/>
      <c r="CC227" s="30"/>
      <c r="CD227" s="30"/>
      <c r="CE227" s="30"/>
      <c r="CF227" s="30"/>
      <c r="CG227" s="30"/>
      <c r="CH227" s="30"/>
      <c r="CI227" s="30"/>
      <c r="CJ227" s="30"/>
      <c r="CK227" s="30"/>
      <c r="CL227" s="30"/>
      <c r="CM227" s="30"/>
      <c r="CN227" s="30"/>
      <c r="CO227" s="30"/>
      <c r="CP227" s="30"/>
      <c r="CQ227" s="30"/>
      <c r="CR227" s="30"/>
      <c r="CS227" s="30"/>
      <c r="CT227" s="30"/>
      <c r="CU227" s="30"/>
      <c r="CV227" s="30"/>
      <c r="CW227" s="30"/>
      <c r="CX227" s="30"/>
      <c r="CY227" s="30"/>
      <c r="CZ227" s="30"/>
      <c r="DA227" s="30"/>
      <c r="DB227" s="30"/>
      <c r="DC227" s="30"/>
      <c r="DD227" s="30"/>
      <c r="DE227" s="30"/>
      <c r="DF227" s="30"/>
      <c r="DG227" s="30"/>
      <c r="DH227" s="30"/>
      <c r="DI227" s="30"/>
      <c r="DJ227" s="30"/>
      <c r="DK227" s="30"/>
      <c r="DL227" s="30"/>
      <c r="DM227" s="30"/>
      <c r="DN227" s="30"/>
      <c r="DO227" s="30"/>
      <c r="DP227" s="30"/>
      <c r="DQ227" s="30"/>
      <c r="DR227" s="30"/>
      <c r="DS227" s="30"/>
      <c r="DT227" s="30"/>
      <c r="DU227" s="30"/>
      <c r="DV227" s="30"/>
      <c r="DW227" s="30"/>
      <c r="DX227" s="30"/>
      <c r="DY227" s="30"/>
      <c r="DZ227" s="30"/>
      <c r="EA227" s="30"/>
      <c r="EB227" s="30"/>
      <c r="EC227" s="30"/>
      <c r="ED227" s="30"/>
      <c r="EE227" s="30"/>
      <c r="EF227" s="30"/>
      <c r="EG227" s="30"/>
      <c r="EH227" s="30"/>
      <c r="EI227" s="30"/>
      <c r="EJ227" s="30"/>
      <c r="EK227" s="30"/>
      <c r="EL227" s="30"/>
      <c r="EM227" s="30"/>
      <c r="EN227" s="30"/>
      <c r="EO227" s="30"/>
      <c r="EP227" s="30"/>
      <c r="EQ227" s="30"/>
      <c r="ER227" s="30"/>
      <c r="ES227" s="30"/>
      <c r="ET227" s="30"/>
      <c r="EU227" s="30"/>
      <c r="EV227" s="30"/>
      <c r="EW227" s="30"/>
      <c r="EX227" s="30"/>
      <c r="EY227" s="30"/>
      <c r="EZ227" s="30"/>
      <c r="FA227" s="30"/>
      <c r="FB227" s="30"/>
      <c r="FC227" s="30"/>
      <c r="FD227" s="30"/>
      <c r="FE227" s="30"/>
      <c r="FF227" s="30"/>
      <c r="FG227" s="30"/>
      <c r="FH227" s="30"/>
      <c r="FI227" s="30"/>
      <c r="FJ227" s="30"/>
      <c r="FK227" s="30"/>
      <c r="FL227" s="30"/>
      <c r="FM227" s="30"/>
      <c r="FN227" s="30"/>
      <c r="FO227" s="30"/>
      <c r="FP227" s="30"/>
      <c r="FQ227" s="30"/>
      <c r="FR227" s="30"/>
      <c r="FS227" s="30"/>
      <c r="FT227" s="30"/>
      <c r="FU227" s="30"/>
      <c r="FV227" s="30"/>
      <c r="FW227" s="30"/>
      <c r="FX227" s="30"/>
      <c r="FY227" s="30"/>
      <c r="FZ227" s="30"/>
      <c r="GA227" s="30"/>
      <c r="GB227" s="30"/>
      <c r="GC227" s="30"/>
      <c r="GD227" s="30"/>
      <c r="GE227" s="30"/>
      <c r="GF227" s="30"/>
      <c r="GG227" s="30"/>
      <c r="GH227" s="30"/>
      <c r="GI227" s="30"/>
      <c r="GJ227" s="30"/>
      <c r="GK227" s="30"/>
      <c r="GL227" s="30"/>
      <c r="GM227" s="30"/>
      <c r="GN227" s="30"/>
      <c r="GO227" s="30"/>
      <c r="GP227" s="30"/>
      <c r="GQ227" s="30"/>
      <c r="GR227" s="30"/>
      <c r="GS227" s="30"/>
      <c r="GT227" s="30"/>
      <c r="GU227" s="30"/>
      <c r="GV227" s="30"/>
      <c r="GW227" s="30"/>
      <c r="GX227" s="30"/>
      <c r="GY227" s="30"/>
      <c r="GZ227" s="30"/>
      <c r="HA227" s="30"/>
      <c r="HB227" s="30"/>
      <c r="HC227" s="30"/>
      <c r="HD227" s="30"/>
      <c r="HE227" s="30"/>
      <c r="HF227" s="30"/>
      <c r="HG227" s="30"/>
      <c r="HH227" s="30"/>
      <c r="HI227" s="30"/>
      <c r="HJ227" s="30"/>
      <c r="HK227" s="30"/>
      <c r="HL227" s="30"/>
      <c r="HM227" s="30"/>
      <c r="HN227" s="30"/>
      <c r="HO227" s="30"/>
      <c r="HP227" s="30"/>
      <c r="HQ227" s="30"/>
      <c r="HR227" s="31"/>
    </row>
    <row r="228" spans="1:226" x14ac:dyDescent="0.25">
      <c r="A228" s="34">
        <f t="shared" si="52"/>
        <v>224</v>
      </c>
      <c r="B228" s="517"/>
      <c r="C228" s="517"/>
      <c r="D228" s="517"/>
      <c r="E228" s="517"/>
      <c r="F228" s="517"/>
      <c r="G228" s="35"/>
      <c r="H228" s="35"/>
      <c r="I228" s="36" t="str">
        <f t="shared" si="100"/>
        <v/>
      </c>
      <c r="J228" s="28" t="str">
        <f t="shared" si="101"/>
        <v/>
      </c>
      <c r="K228" s="448" t="str">
        <f>進捗管理票PSPT_管理項目名_4</f>
        <v>②ＣＶＴ</v>
      </c>
      <c r="L228" s="37"/>
      <c r="M228" s="38"/>
      <c r="N228" s="38"/>
      <c r="O228" s="38"/>
      <c r="P228" s="38"/>
      <c r="Q228" s="38"/>
      <c r="R228" s="38"/>
      <c r="S228" s="38"/>
      <c r="T228" s="38"/>
      <c r="U228" s="38"/>
      <c r="V228" s="38"/>
      <c r="W228" s="38"/>
      <c r="X228" s="38"/>
      <c r="Y228" s="38"/>
      <c r="Z228" s="38"/>
      <c r="AA228" s="38"/>
      <c r="AB228" s="38"/>
      <c r="AC228" s="38"/>
      <c r="AD228" s="38"/>
      <c r="AE228" s="38"/>
      <c r="AF228" s="38"/>
      <c r="AG228" s="38"/>
      <c r="AH228" s="38"/>
      <c r="AI228" s="38"/>
      <c r="AJ228" s="38"/>
      <c r="AK228" s="38"/>
      <c r="AL228" s="38"/>
      <c r="AM228" s="38"/>
      <c r="AN228" s="38"/>
      <c r="AO228" s="38"/>
      <c r="AP228" s="38"/>
      <c r="AQ228" s="38"/>
      <c r="AR228" s="38"/>
      <c r="AS228" s="38"/>
      <c r="AT228" s="38"/>
      <c r="AU228" s="38"/>
      <c r="AV228" s="38"/>
      <c r="AW228" s="38"/>
      <c r="AX228" s="38"/>
      <c r="AY228" s="38"/>
      <c r="AZ228" s="38"/>
      <c r="BA228" s="38"/>
      <c r="BB228" s="38"/>
      <c r="BC228" s="38"/>
      <c r="BD228" s="38"/>
      <c r="BE228" s="38"/>
      <c r="BF228" s="38"/>
      <c r="BG228" s="38"/>
      <c r="BH228" s="38"/>
      <c r="BI228" s="38"/>
      <c r="BJ228" s="38"/>
      <c r="BK228" s="38"/>
      <c r="BL228" s="38"/>
      <c r="BM228" s="38"/>
      <c r="BN228" s="38"/>
      <c r="BO228" s="38"/>
      <c r="BP228" s="38"/>
      <c r="BQ228" s="38"/>
      <c r="BR228" s="38"/>
      <c r="BS228" s="38"/>
      <c r="BT228" s="38"/>
      <c r="BU228" s="38"/>
      <c r="BV228" s="38"/>
      <c r="BW228" s="38"/>
      <c r="BX228" s="38"/>
      <c r="BY228" s="38"/>
      <c r="BZ228" s="38"/>
      <c r="CA228" s="38"/>
      <c r="CB228" s="38"/>
      <c r="CC228" s="38"/>
      <c r="CD228" s="38"/>
      <c r="CE228" s="38"/>
      <c r="CF228" s="38"/>
      <c r="CG228" s="38"/>
      <c r="CH228" s="38"/>
      <c r="CI228" s="38"/>
      <c r="CJ228" s="38"/>
      <c r="CK228" s="38"/>
      <c r="CL228" s="38"/>
      <c r="CM228" s="38"/>
      <c r="CN228" s="38"/>
      <c r="CO228" s="38"/>
      <c r="CP228" s="38"/>
      <c r="CQ228" s="38"/>
      <c r="CR228" s="38"/>
      <c r="CS228" s="38"/>
      <c r="CT228" s="38"/>
      <c r="CU228" s="38"/>
      <c r="CV228" s="38"/>
      <c r="CW228" s="38"/>
      <c r="CX228" s="38"/>
      <c r="CY228" s="38"/>
      <c r="CZ228" s="38"/>
      <c r="DA228" s="38"/>
      <c r="DB228" s="38"/>
      <c r="DC228" s="38"/>
      <c r="DD228" s="38"/>
      <c r="DE228" s="38"/>
      <c r="DF228" s="38"/>
      <c r="DG228" s="38"/>
      <c r="DH228" s="38"/>
      <c r="DI228" s="38"/>
      <c r="DJ228" s="38"/>
      <c r="DK228" s="38"/>
      <c r="DL228" s="38"/>
      <c r="DM228" s="38"/>
      <c r="DN228" s="38"/>
      <c r="DO228" s="38"/>
      <c r="DP228" s="38"/>
      <c r="DQ228" s="38"/>
      <c r="DR228" s="38"/>
      <c r="DS228" s="38"/>
      <c r="DT228" s="38"/>
      <c r="DU228" s="38"/>
      <c r="DV228" s="38"/>
      <c r="DW228" s="38"/>
      <c r="DX228" s="38"/>
      <c r="DY228" s="38"/>
      <c r="DZ228" s="38"/>
      <c r="EA228" s="38"/>
      <c r="EB228" s="38"/>
      <c r="EC228" s="38"/>
      <c r="ED228" s="38"/>
      <c r="EE228" s="38"/>
      <c r="EF228" s="38"/>
      <c r="EG228" s="38"/>
      <c r="EH228" s="38"/>
      <c r="EI228" s="38"/>
      <c r="EJ228" s="38"/>
      <c r="EK228" s="38"/>
      <c r="EL228" s="38"/>
      <c r="EM228" s="38"/>
      <c r="EN228" s="38"/>
      <c r="EO228" s="38"/>
      <c r="EP228" s="38"/>
      <c r="EQ228" s="38"/>
      <c r="ER228" s="38"/>
      <c r="ES228" s="38"/>
      <c r="ET228" s="38"/>
      <c r="EU228" s="38"/>
      <c r="EV228" s="38"/>
      <c r="EW228" s="38"/>
      <c r="EX228" s="38"/>
      <c r="EY228" s="38"/>
      <c r="EZ228" s="38"/>
      <c r="FA228" s="38"/>
      <c r="FB228" s="38"/>
      <c r="FC228" s="38"/>
      <c r="FD228" s="38"/>
      <c r="FE228" s="38"/>
      <c r="FF228" s="38"/>
      <c r="FG228" s="38"/>
      <c r="FH228" s="38"/>
      <c r="FI228" s="38"/>
      <c r="FJ228" s="38"/>
      <c r="FK228" s="38"/>
      <c r="FL228" s="38"/>
      <c r="FM228" s="38"/>
      <c r="FN228" s="38"/>
      <c r="FO228" s="38"/>
      <c r="FP228" s="38"/>
      <c r="FQ228" s="38"/>
      <c r="FR228" s="38"/>
      <c r="FS228" s="38"/>
      <c r="FT228" s="38"/>
      <c r="FU228" s="38"/>
      <c r="FV228" s="38"/>
      <c r="FW228" s="38"/>
      <c r="FX228" s="38"/>
      <c r="FY228" s="38"/>
      <c r="FZ228" s="38"/>
      <c r="GA228" s="38"/>
      <c r="GB228" s="38"/>
      <c r="GC228" s="38"/>
      <c r="GD228" s="38"/>
      <c r="GE228" s="38"/>
      <c r="GF228" s="38"/>
      <c r="GG228" s="38"/>
      <c r="GH228" s="38"/>
      <c r="GI228" s="38"/>
      <c r="GJ228" s="38"/>
      <c r="GK228" s="38"/>
      <c r="GL228" s="38"/>
      <c r="GM228" s="38"/>
      <c r="GN228" s="38"/>
      <c r="GO228" s="38"/>
      <c r="GP228" s="38"/>
      <c r="GQ228" s="38"/>
      <c r="GR228" s="38"/>
      <c r="GS228" s="38"/>
      <c r="GT228" s="38"/>
      <c r="GU228" s="38"/>
      <c r="GV228" s="38"/>
      <c r="GW228" s="38"/>
      <c r="GX228" s="38"/>
      <c r="GY228" s="38"/>
      <c r="GZ228" s="38"/>
      <c r="HA228" s="38"/>
      <c r="HB228" s="38"/>
      <c r="HC228" s="38"/>
      <c r="HD228" s="38"/>
      <c r="HE228" s="38"/>
      <c r="HF228" s="38"/>
      <c r="HG228" s="38"/>
      <c r="HH228" s="38"/>
      <c r="HI228" s="38"/>
      <c r="HJ228" s="38"/>
      <c r="HK228" s="38"/>
      <c r="HL228" s="38"/>
      <c r="HM228" s="38"/>
      <c r="HN228" s="38"/>
      <c r="HO228" s="38"/>
      <c r="HP228" s="38"/>
      <c r="HQ228" s="38"/>
      <c r="HR228" s="39"/>
    </row>
    <row r="229" spans="1:226" s="315" customFormat="1" x14ac:dyDescent="0.25">
      <c r="A229" s="34">
        <f t="shared" si="52"/>
        <v>225</v>
      </c>
      <c r="B229" s="517"/>
      <c r="C229" s="519"/>
      <c r="D229" s="519"/>
      <c r="E229" s="519"/>
      <c r="F229" s="519"/>
      <c r="G229" s="35"/>
      <c r="H229" s="391"/>
      <c r="I229" s="36" t="str">
        <f>IF(J229&lt;&gt;"",(J229-COUNTIF(L229:HR229,"□")+1),"")</f>
        <v/>
      </c>
      <c r="J229" s="28" t="str">
        <f>IF(ISERROR(LOOKUP("□",L229:HR229,L$3:HR$3))=FALSE,LOOKUP("□",L229:HR229,L$3:HR$3),"")</f>
        <v/>
      </c>
      <c r="K229" s="448" t="str">
        <f>進捗管理票PSPT_管理項目名_5</f>
        <v>③受入</v>
      </c>
      <c r="L229" s="37"/>
      <c r="M229" s="38"/>
      <c r="N229" s="38"/>
      <c r="O229" s="38"/>
      <c r="P229" s="38"/>
      <c r="Q229" s="38"/>
      <c r="R229" s="38"/>
      <c r="S229" s="38"/>
      <c r="T229" s="38"/>
      <c r="U229" s="38"/>
      <c r="V229" s="38"/>
      <c r="W229" s="38"/>
      <c r="X229" s="30"/>
      <c r="Y229" s="38"/>
      <c r="Z229" s="38"/>
      <c r="AA229" s="38"/>
      <c r="AB229" s="38"/>
      <c r="AC229" s="38"/>
      <c r="AD229" s="38"/>
      <c r="AE229" s="38"/>
      <c r="AF229" s="38"/>
      <c r="AG229" s="38"/>
      <c r="AH229" s="38"/>
      <c r="AI229" s="38"/>
      <c r="AJ229" s="38"/>
      <c r="AK229" s="38"/>
      <c r="AL229" s="38"/>
      <c r="AM229" s="38"/>
      <c r="AN229" s="38"/>
      <c r="AO229" s="38"/>
      <c r="AP229" s="38"/>
      <c r="AQ229" s="38"/>
      <c r="AR229" s="38"/>
      <c r="AS229" s="38"/>
      <c r="AT229" s="38"/>
      <c r="AU229" s="38"/>
      <c r="AV229" s="38"/>
      <c r="AW229" s="38"/>
      <c r="AX229" s="38"/>
      <c r="AY229" s="38"/>
      <c r="AZ229" s="38"/>
      <c r="BA229" s="38"/>
      <c r="BB229" s="38"/>
      <c r="BC229" s="38"/>
      <c r="BD229" s="38"/>
      <c r="BE229" s="38"/>
      <c r="BF229" s="38"/>
      <c r="BG229" s="38"/>
      <c r="BH229" s="38"/>
      <c r="BI229" s="38"/>
      <c r="BJ229" s="38"/>
      <c r="BK229" s="38"/>
      <c r="BL229" s="38"/>
      <c r="BM229" s="38"/>
      <c r="BN229" s="38"/>
      <c r="BO229" s="38"/>
      <c r="BP229" s="38"/>
      <c r="BQ229" s="38"/>
      <c r="BR229" s="38"/>
      <c r="BS229" s="38"/>
      <c r="BT229" s="38"/>
      <c r="BU229" s="38"/>
      <c r="BV229" s="38"/>
      <c r="BW229" s="38"/>
      <c r="BX229" s="38"/>
      <c r="BY229" s="38"/>
      <c r="BZ229" s="38"/>
      <c r="CA229" s="38"/>
      <c r="CB229" s="38"/>
      <c r="CC229" s="38"/>
      <c r="CD229" s="38"/>
      <c r="CE229" s="38"/>
      <c r="CF229" s="38"/>
      <c r="CG229" s="38"/>
      <c r="CH229" s="38"/>
      <c r="CI229" s="38"/>
      <c r="CJ229" s="38"/>
      <c r="CK229" s="38"/>
      <c r="CL229" s="38"/>
      <c r="CM229" s="38"/>
      <c r="CN229" s="38"/>
      <c r="CO229" s="38"/>
      <c r="CP229" s="38"/>
      <c r="CQ229" s="38"/>
      <c r="CR229" s="38"/>
      <c r="CS229" s="38"/>
      <c r="CT229" s="38"/>
      <c r="CU229" s="38"/>
      <c r="CV229" s="38"/>
      <c r="CW229" s="38"/>
      <c r="CX229" s="38"/>
      <c r="CY229" s="38"/>
      <c r="CZ229" s="38"/>
      <c r="DA229" s="38"/>
      <c r="DB229" s="38"/>
      <c r="DC229" s="38"/>
      <c r="DD229" s="38"/>
      <c r="DE229" s="38"/>
      <c r="DF229" s="38"/>
      <c r="DG229" s="38"/>
      <c r="DH229" s="38"/>
      <c r="DI229" s="38"/>
      <c r="DJ229" s="38"/>
      <c r="DK229" s="38"/>
      <c r="DL229" s="38"/>
      <c r="DM229" s="38"/>
      <c r="DN229" s="38"/>
      <c r="DO229" s="38"/>
      <c r="DP229" s="38"/>
      <c r="DQ229" s="38"/>
      <c r="DR229" s="38"/>
      <c r="DS229" s="38"/>
      <c r="DT229" s="38"/>
      <c r="DU229" s="38"/>
      <c r="DV229" s="38"/>
      <c r="DW229" s="38"/>
      <c r="DX229" s="38"/>
      <c r="DY229" s="38"/>
      <c r="DZ229" s="38"/>
      <c r="EA229" s="38"/>
      <c r="EB229" s="38"/>
      <c r="EC229" s="38"/>
      <c r="ED229" s="38"/>
      <c r="EE229" s="38"/>
      <c r="EF229" s="38"/>
      <c r="EG229" s="38"/>
      <c r="EH229" s="38"/>
      <c r="EI229" s="38"/>
      <c r="EJ229" s="38"/>
      <c r="EK229" s="38"/>
      <c r="EL229" s="38"/>
      <c r="EM229" s="38"/>
      <c r="EN229" s="38"/>
      <c r="EO229" s="38"/>
      <c r="EP229" s="38"/>
      <c r="EQ229" s="38"/>
      <c r="ER229" s="38"/>
      <c r="ES229" s="38"/>
      <c r="ET229" s="38"/>
      <c r="EU229" s="38"/>
      <c r="EV229" s="38"/>
      <c r="EW229" s="38"/>
      <c r="EX229" s="38"/>
      <c r="EY229" s="38"/>
      <c r="EZ229" s="38"/>
      <c r="FA229" s="38"/>
      <c r="FB229" s="38"/>
      <c r="FC229" s="38"/>
      <c r="FD229" s="38"/>
      <c r="FE229" s="38"/>
      <c r="FF229" s="38"/>
      <c r="FG229" s="38"/>
      <c r="FH229" s="38"/>
      <c r="FI229" s="38"/>
      <c r="FJ229" s="38"/>
      <c r="FK229" s="38"/>
      <c r="FL229" s="38"/>
      <c r="FM229" s="38"/>
      <c r="FN229" s="38"/>
      <c r="FO229" s="38"/>
      <c r="FP229" s="38"/>
      <c r="FQ229" s="38"/>
      <c r="FR229" s="38"/>
      <c r="FS229" s="38"/>
      <c r="FT229" s="38"/>
      <c r="FU229" s="38"/>
      <c r="FV229" s="38"/>
      <c r="FW229" s="38"/>
      <c r="FX229" s="38"/>
      <c r="FY229" s="38"/>
      <c r="FZ229" s="38"/>
      <c r="GA229" s="38"/>
      <c r="GB229" s="38"/>
      <c r="GC229" s="38"/>
      <c r="GD229" s="38"/>
      <c r="GE229" s="38"/>
      <c r="GF229" s="38"/>
      <c r="GG229" s="38"/>
      <c r="GH229" s="38"/>
      <c r="GI229" s="38"/>
      <c r="GJ229" s="38"/>
      <c r="GK229" s="38"/>
      <c r="GL229" s="38"/>
      <c r="GM229" s="38"/>
      <c r="GN229" s="38"/>
      <c r="GO229" s="38"/>
      <c r="GP229" s="38"/>
      <c r="GQ229" s="38"/>
      <c r="GR229" s="38"/>
      <c r="GS229" s="38"/>
      <c r="GT229" s="38"/>
      <c r="GU229" s="38"/>
      <c r="GV229" s="38"/>
      <c r="GW229" s="38"/>
      <c r="GX229" s="38"/>
      <c r="GY229" s="38"/>
      <c r="GZ229" s="38"/>
      <c r="HA229" s="38"/>
      <c r="HB229" s="38"/>
      <c r="HC229" s="38"/>
      <c r="HD229" s="38"/>
      <c r="HE229" s="38"/>
      <c r="HF229" s="38"/>
      <c r="HG229" s="38"/>
      <c r="HH229" s="38"/>
      <c r="HI229" s="38"/>
      <c r="HJ229" s="38"/>
      <c r="HK229" s="38"/>
      <c r="HL229" s="38"/>
      <c r="HM229" s="38"/>
      <c r="HN229" s="38"/>
      <c r="HO229" s="38"/>
      <c r="HP229" s="38"/>
      <c r="HQ229" s="38"/>
      <c r="HR229" s="39"/>
    </row>
    <row r="230" spans="1:226" x14ac:dyDescent="0.25">
      <c r="A230" s="25">
        <f t="shared" si="52"/>
        <v>226</v>
      </c>
      <c r="B230" s="516"/>
      <c r="C230" s="516"/>
      <c r="D230" s="516"/>
      <c r="E230" s="516"/>
      <c r="F230" s="516"/>
      <c r="G230" s="40"/>
      <c r="H230" s="40"/>
      <c r="I230" s="41" t="str">
        <f t="shared" ref="I230:I237" si="102">IF(J230&lt;&gt;"",(J230-COUNTIF(L230:HR230,"□")+1),"")</f>
        <v/>
      </c>
      <c r="J230" s="42" t="str">
        <f t="shared" ref="J230:J237" si="103">IF(ISERROR(LOOKUP("□",L230:HR230,L$3:HR$3))=FALSE,LOOKUP("□",L230:HR230,L$3:HR$3),"")</f>
        <v/>
      </c>
      <c r="K230" s="445">
        <f>進捗管理票PSPT_管理項目名_1</f>
        <v>0</v>
      </c>
      <c r="L230" s="43"/>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c r="BA230" s="44"/>
      <c r="BB230" s="44"/>
      <c r="BC230" s="44"/>
      <c r="BD230" s="44"/>
      <c r="BE230" s="44"/>
      <c r="BF230" s="44"/>
      <c r="BG230" s="44"/>
      <c r="BH230" s="44"/>
      <c r="BI230" s="44"/>
      <c r="BJ230" s="44"/>
      <c r="BK230" s="44"/>
      <c r="BL230" s="44"/>
      <c r="BM230" s="44"/>
      <c r="BN230" s="44"/>
      <c r="BO230" s="44"/>
      <c r="BP230" s="44"/>
      <c r="BQ230" s="44"/>
      <c r="BR230" s="44"/>
      <c r="BS230" s="44"/>
      <c r="BT230" s="44"/>
      <c r="BU230" s="44"/>
      <c r="BV230" s="44"/>
      <c r="BW230" s="44"/>
      <c r="BX230" s="44"/>
      <c r="BY230" s="44"/>
      <c r="BZ230" s="44"/>
      <c r="CA230" s="44"/>
      <c r="CB230" s="44"/>
      <c r="CC230" s="44"/>
      <c r="CD230" s="44"/>
      <c r="CE230" s="44"/>
      <c r="CF230" s="44"/>
      <c r="CG230" s="44"/>
      <c r="CH230" s="44"/>
      <c r="CI230" s="44"/>
      <c r="CJ230" s="44"/>
      <c r="CK230" s="44"/>
      <c r="CL230" s="44"/>
      <c r="CM230" s="44"/>
      <c r="CN230" s="44"/>
      <c r="CO230" s="44"/>
      <c r="CP230" s="44"/>
      <c r="CQ230" s="44"/>
      <c r="CR230" s="44"/>
      <c r="CS230" s="44"/>
      <c r="CT230" s="44"/>
      <c r="CU230" s="44"/>
      <c r="CV230" s="44"/>
      <c r="CW230" s="44"/>
      <c r="CX230" s="44"/>
      <c r="CY230" s="44"/>
      <c r="CZ230" s="44"/>
      <c r="DA230" s="44"/>
      <c r="DB230" s="44"/>
      <c r="DC230" s="44"/>
      <c r="DD230" s="44"/>
      <c r="DE230" s="44"/>
      <c r="DF230" s="44"/>
      <c r="DG230" s="44"/>
      <c r="DH230" s="44"/>
      <c r="DI230" s="44"/>
      <c r="DJ230" s="44"/>
      <c r="DK230" s="44"/>
      <c r="DL230" s="44"/>
      <c r="DM230" s="44"/>
      <c r="DN230" s="44"/>
      <c r="DO230" s="44"/>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c r="EX230" s="44"/>
      <c r="EY230" s="44"/>
      <c r="EZ230" s="44"/>
      <c r="FA230" s="44"/>
      <c r="FB230" s="44"/>
      <c r="FC230" s="44"/>
      <c r="FD230" s="44"/>
      <c r="FE230" s="44"/>
      <c r="FF230" s="44"/>
      <c r="FG230" s="44"/>
      <c r="FH230" s="44"/>
      <c r="FI230" s="44"/>
      <c r="FJ230" s="44"/>
      <c r="FK230" s="44"/>
      <c r="FL230" s="44"/>
      <c r="FM230" s="44"/>
      <c r="FN230" s="44"/>
      <c r="FO230" s="44"/>
      <c r="FP230" s="44"/>
      <c r="FQ230" s="44"/>
      <c r="FR230" s="44"/>
      <c r="FS230" s="44"/>
      <c r="FT230" s="44"/>
      <c r="FU230" s="44"/>
      <c r="FV230" s="44"/>
      <c r="FW230" s="44"/>
      <c r="FX230" s="44"/>
      <c r="FY230" s="44"/>
      <c r="FZ230" s="44"/>
      <c r="GA230" s="44"/>
      <c r="GB230" s="44"/>
      <c r="GC230" s="44"/>
      <c r="GD230" s="44"/>
      <c r="GE230" s="44"/>
      <c r="GF230" s="44"/>
      <c r="GG230" s="44"/>
      <c r="GH230" s="44"/>
      <c r="GI230" s="44"/>
      <c r="GJ230" s="44"/>
      <c r="GK230" s="44"/>
      <c r="GL230" s="44"/>
      <c r="GM230" s="44"/>
      <c r="GN230" s="44"/>
      <c r="GO230" s="44"/>
      <c r="GP230" s="44"/>
      <c r="GQ230" s="44"/>
      <c r="GR230" s="44"/>
      <c r="GS230" s="44"/>
      <c r="GT230" s="44"/>
      <c r="GU230" s="44"/>
      <c r="GV230" s="44"/>
      <c r="GW230" s="44"/>
      <c r="GX230" s="44"/>
      <c r="GY230" s="44"/>
      <c r="GZ230" s="44"/>
      <c r="HA230" s="44"/>
      <c r="HB230" s="44"/>
      <c r="HC230" s="44"/>
      <c r="HD230" s="44"/>
      <c r="HE230" s="44"/>
      <c r="HF230" s="44"/>
      <c r="HG230" s="44"/>
      <c r="HH230" s="44"/>
      <c r="HI230" s="44"/>
      <c r="HJ230" s="44"/>
      <c r="HK230" s="44"/>
      <c r="HL230" s="44"/>
      <c r="HM230" s="44"/>
      <c r="HN230" s="44"/>
      <c r="HO230" s="44"/>
      <c r="HP230" s="44"/>
      <c r="HQ230" s="44"/>
      <c r="HR230" s="46"/>
    </row>
    <row r="231" spans="1:226" x14ac:dyDescent="0.25">
      <c r="A231" s="32">
        <f t="shared" si="52"/>
        <v>227</v>
      </c>
      <c r="B231" s="517"/>
      <c r="C231" s="517"/>
      <c r="D231" s="517"/>
      <c r="E231" s="517"/>
      <c r="F231" s="517"/>
      <c r="G231" s="26"/>
      <c r="H231" s="26"/>
      <c r="I231" s="27" t="str">
        <f t="shared" si="102"/>
        <v/>
      </c>
      <c r="J231" s="33" t="str">
        <f t="shared" si="103"/>
        <v/>
      </c>
      <c r="K231" s="446">
        <f>進捗管理票PSPT_管理項目名_2</f>
        <v>0</v>
      </c>
      <c r="L231" s="29"/>
      <c r="M231" s="30"/>
      <c r="N231" s="30"/>
      <c r="O231" s="30"/>
      <c r="P231" s="30"/>
      <c r="Q231" s="30"/>
      <c r="R231" s="30"/>
      <c r="S231" s="30"/>
      <c r="T231" s="30"/>
      <c r="U231" s="30"/>
      <c r="V231" s="30"/>
      <c r="W231" s="30"/>
      <c r="X231" s="30"/>
      <c r="Y231" s="30"/>
      <c r="Z231" s="30"/>
      <c r="AA231" s="30"/>
      <c r="AB231" s="30"/>
      <c r="AC231" s="30"/>
      <c r="AD231" s="30"/>
      <c r="AE231" s="30"/>
      <c r="AF231" s="30"/>
      <c r="AG231" s="30"/>
      <c r="AH231" s="30"/>
      <c r="AI231" s="30"/>
      <c r="AJ231" s="30"/>
      <c r="AK231" s="30"/>
      <c r="AL231" s="30"/>
      <c r="AM231" s="30"/>
      <c r="AN231" s="30"/>
      <c r="AO231" s="30"/>
      <c r="AP231" s="30"/>
      <c r="AQ231" s="30"/>
      <c r="AR231" s="30"/>
      <c r="AS231" s="30"/>
      <c r="AT231" s="30"/>
      <c r="AU231" s="30"/>
      <c r="AV231" s="30"/>
      <c r="AW231" s="30"/>
      <c r="AX231" s="30"/>
      <c r="AY231" s="30"/>
      <c r="AZ231" s="30"/>
      <c r="BA231" s="30"/>
      <c r="BB231" s="30"/>
      <c r="BC231" s="30"/>
      <c r="BD231" s="30"/>
      <c r="BE231" s="30"/>
      <c r="BF231" s="30"/>
      <c r="BG231" s="30"/>
      <c r="BH231" s="30"/>
      <c r="BI231" s="30"/>
      <c r="BJ231" s="30"/>
      <c r="BK231" s="30"/>
      <c r="BL231" s="30"/>
      <c r="BM231" s="30"/>
      <c r="BN231" s="30"/>
      <c r="BO231" s="30"/>
      <c r="BP231" s="30"/>
      <c r="BQ231" s="30"/>
      <c r="BR231" s="30"/>
      <c r="BS231" s="30"/>
      <c r="BT231" s="30"/>
      <c r="BU231" s="30"/>
      <c r="BV231" s="30"/>
      <c r="BW231" s="30"/>
      <c r="BX231" s="30"/>
      <c r="BY231" s="30"/>
      <c r="BZ231" s="30"/>
      <c r="CA231" s="30"/>
      <c r="CB231" s="30"/>
      <c r="CC231" s="30"/>
      <c r="CD231" s="30"/>
      <c r="CE231" s="30"/>
      <c r="CF231" s="30"/>
      <c r="CG231" s="30"/>
      <c r="CH231" s="30"/>
      <c r="CI231" s="30"/>
      <c r="CJ231" s="30"/>
      <c r="CK231" s="30"/>
      <c r="CL231" s="30"/>
      <c r="CM231" s="30"/>
      <c r="CN231" s="30"/>
      <c r="CO231" s="30"/>
      <c r="CP231" s="30"/>
      <c r="CQ231" s="30"/>
      <c r="CR231" s="30"/>
      <c r="CS231" s="30"/>
      <c r="CT231" s="30"/>
      <c r="CU231" s="30"/>
      <c r="CV231" s="30"/>
      <c r="CW231" s="30"/>
      <c r="CX231" s="30"/>
      <c r="CY231" s="30"/>
      <c r="CZ231" s="30"/>
      <c r="DA231" s="30"/>
      <c r="DB231" s="30"/>
      <c r="DC231" s="30"/>
      <c r="DD231" s="30"/>
      <c r="DE231" s="30"/>
      <c r="DF231" s="30"/>
      <c r="DG231" s="30"/>
      <c r="DH231" s="30"/>
      <c r="DI231" s="30"/>
      <c r="DJ231" s="30"/>
      <c r="DK231" s="30"/>
      <c r="DL231" s="30"/>
      <c r="DM231" s="30"/>
      <c r="DN231" s="30"/>
      <c r="DO231" s="30"/>
      <c r="DP231" s="30"/>
      <c r="DQ231" s="30"/>
      <c r="DR231" s="30"/>
      <c r="DS231" s="30"/>
      <c r="DT231" s="30"/>
      <c r="DU231" s="30"/>
      <c r="DV231" s="30"/>
      <c r="DW231" s="30"/>
      <c r="DX231" s="30"/>
      <c r="DY231" s="30"/>
      <c r="DZ231" s="30"/>
      <c r="EA231" s="30"/>
      <c r="EB231" s="30"/>
      <c r="EC231" s="30"/>
      <c r="ED231" s="30"/>
      <c r="EE231" s="30"/>
      <c r="EF231" s="30"/>
      <c r="EG231" s="30"/>
      <c r="EH231" s="30"/>
      <c r="EI231" s="30"/>
      <c r="EJ231" s="30"/>
      <c r="EK231" s="30"/>
      <c r="EL231" s="30"/>
      <c r="EM231" s="30"/>
      <c r="EN231" s="30"/>
      <c r="EO231" s="30"/>
      <c r="EP231" s="30"/>
      <c r="EQ231" s="30"/>
      <c r="ER231" s="30"/>
      <c r="ES231" s="30"/>
      <c r="ET231" s="30"/>
      <c r="EU231" s="30"/>
      <c r="EV231" s="30"/>
      <c r="EW231" s="30"/>
      <c r="EX231" s="30"/>
      <c r="EY231" s="30"/>
      <c r="EZ231" s="30"/>
      <c r="FA231" s="30"/>
      <c r="FB231" s="30"/>
      <c r="FC231" s="30"/>
      <c r="FD231" s="30"/>
      <c r="FE231" s="30"/>
      <c r="FF231" s="30"/>
      <c r="FG231" s="30"/>
      <c r="FH231" s="30"/>
      <c r="FI231" s="30"/>
      <c r="FJ231" s="30"/>
      <c r="FK231" s="30"/>
      <c r="FL231" s="30"/>
      <c r="FM231" s="30"/>
      <c r="FN231" s="30"/>
      <c r="FO231" s="30"/>
      <c r="FP231" s="30"/>
      <c r="FQ231" s="30"/>
      <c r="FR231" s="30"/>
      <c r="FS231" s="30"/>
      <c r="FT231" s="30"/>
      <c r="FU231" s="30"/>
      <c r="FV231" s="30"/>
      <c r="FW231" s="30"/>
      <c r="FX231" s="30"/>
      <c r="FY231" s="30"/>
      <c r="FZ231" s="30"/>
      <c r="GA231" s="30"/>
      <c r="GB231" s="30"/>
      <c r="GC231" s="30"/>
      <c r="GD231" s="30"/>
      <c r="GE231" s="30"/>
      <c r="GF231" s="30"/>
      <c r="GG231" s="30"/>
      <c r="GH231" s="30"/>
      <c r="GI231" s="30"/>
      <c r="GJ231" s="30"/>
      <c r="GK231" s="30"/>
      <c r="GL231" s="30"/>
      <c r="GM231" s="30"/>
      <c r="GN231" s="30"/>
      <c r="GO231" s="30"/>
      <c r="GP231" s="30"/>
      <c r="GQ231" s="30"/>
      <c r="GR231" s="30"/>
      <c r="GS231" s="30"/>
      <c r="GT231" s="30"/>
      <c r="GU231" s="30"/>
      <c r="GV231" s="30"/>
      <c r="GW231" s="30"/>
      <c r="GX231" s="30"/>
      <c r="GY231" s="30"/>
      <c r="GZ231" s="30"/>
      <c r="HA231" s="30"/>
      <c r="HB231" s="30"/>
      <c r="HC231" s="30"/>
      <c r="HD231" s="30"/>
      <c r="HE231" s="30"/>
      <c r="HF231" s="30"/>
      <c r="HG231" s="30"/>
      <c r="HH231" s="30"/>
      <c r="HI231" s="30"/>
      <c r="HJ231" s="30"/>
      <c r="HK231" s="30"/>
      <c r="HL231" s="30"/>
      <c r="HM231" s="30"/>
      <c r="HN231" s="30"/>
      <c r="HO231" s="30"/>
      <c r="HP231" s="30"/>
      <c r="HQ231" s="30"/>
      <c r="HR231" s="31"/>
    </row>
    <row r="232" spans="1:226" x14ac:dyDescent="0.25">
      <c r="A232" s="32">
        <f t="shared" si="52"/>
        <v>228</v>
      </c>
      <c r="B232" s="517"/>
      <c r="C232" s="517"/>
      <c r="D232" s="517"/>
      <c r="E232" s="517"/>
      <c r="F232" s="517"/>
      <c r="G232" s="26"/>
      <c r="H232" s="26"/>
      <c r="I232" s="27" t="str">
        <f t="shared" si="102"/>
        <v/>
      </c>
      <c r="J232" s="33" t="str">
        <f t="shared" si="103"/>
        <v/>
      </c>
      <c r="K232" s="447" t="str">
        <f>進捗管理票PSPT_管理項目名_3</f>
        <v>①ＣＶ</v>
      </c>
      <c r="L232" s="29"/>
      <c r="M232" s="30"/>
      <c r="N232" s="30"/>
      <c r="O232" s="30"/>
      <c r="P232" s="30"/>
      <c r="Q232" s="30"/>
      <c r="R232" s="30"/>
      <c r="S232" s="30"/>
      <c r="T232" s="30"/>
      <c r="U232" s="30"/>
      <c r="V232" s="30"/>
      <c r="W232" s="30"/>
      <c r="X232" s="30"/>
      <c r="Y232" s="30"/>
      <c r="Z232" s="30"/>
      <c r="AA232" s="30"/>
      <c r="AB232" s="30"/>
      <c r="AC232" s="30"/>
      <c r="AD232" s="30"/>
      <c r="AE232" s="30"/>
      <c r="AF232" s="30"/>
      <c r="AG232" s="30"/>
      <c r="AH232" s="30"/>
      <c r="AI232" s="30"/>
      <c r="AJ232" s="30"/>
      <c r="AK232" s="30"/>
      <c r="AL232" s="30"/>
      <c r="AM232" s="30"/>
      <c r="AN232" s="30"/>
      <c r="AO232" s="30"/>
      <c r="AP232" s="30"/>
      <c r="AQ232" s="30"/>
      <c r="AR232" s="30"/>
      <c r="AS232" s="30"/>
      <c r="AT232" s="30"/>
      <c r="AU232" s="30"/>
      <c r="AV232" s="30"/>
      <c r="AW232" s="30"/>
      <c r="AX232" s="30"/>
      <c r="AY232" s="30"/>
      <c r="AZ232" s="30"/>
      <c r="BA232" s="30"/>
      <c r="BB232" s="30"/>
      <c r="BC232" s="30"/>
      <c r="BD232" s="30"/>
      <c r="BE232" s="30"/>
      <c r="BF232" s="30"/>
      <c r="BG232" s="30"/>
      <c r="BH232" s="30"/>
      <c r="BI232" s="30"/>
      <c r="BJ232" s="30"/>
      <c r="BK232" s="30"/>
      <c r="BL232" s="30"/>
      <c r="BM232" s="30"/>
      <c r="BN232" s="30"/>
      <c r="BO232" s="30"/>
      <c r="BP232" s="30"/>
      <c r="BQ232" s="30"/>
      <c r="BR232" s="30"/>
      <c r="BS232" s="30"/>
      <c r="BT232" s="30"/>
      <c r="BU232" s="30"/>
      <c r="BV232" s="30"/>
      <c r="BW232" s="30"/>
      <c r="BX232" s="30"/>
      <c r="BY232" s="30"/>
      <c r="BZ232" s="30"/>
      <c r="CA232" s="30"/>
      <c r="CB232" s="30"/>
      <c r="CC232" s="30"/>
      <c r="CD232" s="30"/>
      <c r="CE232" s="30"/>
      <c r="CF232" s="30"/>
      <c r="CG232" s="30"/>
      <c r="CH232" s="30"/>
      <c r="CI232" s="30"/>
      <c r="CJ232" s="30"/>
      <c r="CK232" s="30"/>
      <c r="CL232" s="30"/>
      <c r="CM232" s="30"/>
      <c r="CN232" s="30"/>
      <c r="CO232" s="30"/>
      <c r="CP232" s="30"/>
      <c r="CQ232" s="30"/>
      <c r="CR232" s="30"/>
      <c r="CS232" s="30"/>
      <c r="CT232" s="30"/>
      <c r="CU232" s="30"/>
      <c r="CV232" s="30"/>
      <c r="CW232" s="30"/>
      <c r="CX232" s="30"/>
      <c r="CY232" s="30"/>
      <c r="CZ232" s="30"/>
      <c r="DA232" s="30"/>
      <c r="DB232" s="30"/>
      <c r="DC232" s="30"/>
      <c r="DD232" s="30"/>
      <c r="DE232" s="30"/>
      <c r="DF232" s="30"/>
      <c r="DG232" s="30"/>
      <c r="DH232" s="30"/>
      <c r="DI232" s="30"/>
      <c r="DJ232" s="30"/>
      <c r="DK232" s="30"/>
      <c r="DL232" s="30"/>
      <c r="DM232" s="30"/>
      <c r="DN232" s="30"/>
      <c r="DO232" s="30"/>
      <c r="DP232" s="30"/>
      <c r="DQ232" s="30"/>
      <c r="DR232" s="30"/>
      <c r="DS232" s="30"/>
      <c r="DT232" s="30"/>
      <c r="DU232" s="30"/>
      <c r="DV232" s="30"/>
      <c r="DW232" s="30"/>
      <c r="DX232" s="30"/>
      <c r="DY232" s="30"/>
      <c r="DZ232" s="30"/>
      <c r="EA232" s="30"/>
      <c r="EB232" s="30"/>
      <c r="EC232" s="30"/>
      <c r="ED232" s="30"/>
      <c r="EE232" s="30"/>
      <c r="EF232" s="30"/>
      <c r="EG232" s="30"/>
      <c r="EH232" s="30"/>
      <c r="EI232" s="30"/>
      <c r="EJ232" s="30"/>
      <c r="EK232" s="30"/>
      <c r="EL232" s="30"/>
      <c r="EM232" s="30"/>
      <c r="EN232" s="30"/>
      <c r="EO232" s="30"/>
      <c r="EP232" s="30"/>
      <c r="EQ232" s="30"/>
      <c r="ER232" s="30"/>
      <c r="ES232" s="30"/>
      <c r="ET232" s="30"/>
      <c r="EU232" s="30"/>
      <c r="EV232" s="30"/>
      <c r="EW232" s="30"/>
      <c r="EX232" s="30"/>
      <c r="EY232" s="30"/>
      <c r="EZ232" s="30"/>
      <c r="FA232" s="30"/>
      <c r="FB232" s="30"/>
      <c r="FC232" s="30"/>
      <c r="FD232" s="30"/>
      <c r="FE232" s="30"/>
      <c r="FF232" s="30"/>
      <c r="FG232" s="30"/>
      <c r="FH232" s="30"/>
      <c r="FI232" s="30"/>
      <c r="FJ232" s="30"/>
      <c r="FK232" s="30"/>
      <c r="FL232" s="30"/>
      <c r="FM232" s="30"/>
      <c r="FN232" s="30"/>
      <c r="FO232" s="30"/>
      <c r="FP232" s="30"/>
      <c r="FQ232" s="30"/>
      <c r="FR232" s="30"/>
      <c r="FS232" s="30"/>
      <c r="FT232" s="30"/>
      <c r="FU232" s="30"/>
      <c r="FV232" s="30"/>
      <c r="FW232" s="30"/>
      <c r="FX232" s="30"/>
      <c r="FY232" s="30"/>
      <c r="FZ232" s="30"/>
      <c r="GA232" s="30"/>
      <c r="GB232" s="30"/>
      <c r="GC232" s="30"/>
      <c r="GD232" s="30"/>
      <c r="GE232" s="30"/>
      <c r="GF232" s="30"/>
      <c r="GG232" s="30"/>
      <c r="GH232" s="30"/>
      <c r="GI232" s="30"/>
      <c r="GJ232" s="30"/>
      <c r="GK232" s="30"/>
      <c r="GL232" s="30"/>
      <c r="GM232" s="30"/>
      <c r="GN232" s="30"/>
      <c r="GO232" s="30"/>
      <c r="GP232" s="30"/>
      <c r="GQ232" s="30"/>
      <c r="GR232" s="30"/>
      <c r="GS232" s="30"/>
      <c r="GT232" s="30"/>
      <c r="GU232" s="30"/>
      <c r="GV232" s="30"/>
      <c r="GW232" s="30"/>
      <c r="GX232" s="30"/>
      <c r="GY232" s="30"/>
      <c r="GZ232" s="30"/>
      <c r="HA232" s="30"/>
      <c r="HB232" s="30"/>
      <c r="HC232" s="30"/>
      <c r="HD232" s="30"/>
      <c r="HE232" s="30"/>
      <c r="HF232" s="30"/>
      <c r="HG232" s="30"/>
      <c r="HH232" s="30"/>
      <c r="HI232" s="30"/>
      <c r="HJ232" s="30"/>
      <c r="HK232" s="30"/>
      <c r="HL232" s="30"/>
      <c r="HM232" s="30"/>
      <c r="HN232" s="30"/>
      <c r="HO232" s="30"/>
      <c r="HP232" s="30"/>
      <c r="HQ232" s="30"/>
      <c r="HR232" s="31"/>
    </row>
    <row r="233" spans="1:226" x14ac:dyDescent="0.25">
      <c r="A233" s="34">
        <f t="shared" si="52"/>
        <v>229</v>
      </c>
      <c r="B233" s="517"/>
      <c r="C233" s="517"/>
      <c r="D233" s="517"/>
      <c r="E233" s="517"/>
      <c r="F233" s="517"/>
      <c r="G233" s="35"/>
      <c r="H233" s="35"/>
      <c r="I233" s="36" t="str">
        <f t="shared" si="102"/>
        <v/>
      </c>
      <c r="J233" s="28" t="str">
        <f t="shared" si="103"/>
        <v/>
      </c>
      <c r="K233" s="448" t="str">
        <f>進捗管理票PSPT_管理項目名_4</f>
        <v>②ＣＶＴ</v>
      </c>
      <c r="L233" s="37"/>
      <c r="M233" s="38"/>
      <c r="N233" s="38"/>
      <c r="O233" s="38"/>
      <c r="P233" s="38"/>
      <c r="Q233" s="38"/>
      <c r="R233" s="38"/>
      <c r="S233" s="38"/>
      <c r="T233" s="38"/>
      <c r="U233" s="38"/>
      <c r="V233" s="38"/>
      <c r="W233" s="38"/>
      <c r="X233" s="38"/>
      <c r="Y233" s="38"/>
      <c r="Z233" s="38"/>
      <c r="AA233" s="38"/>
      <c r="AB233" s="38"/>
      <c r="AC233" s="38"/>
      <c r="AD233" s="38"/>
      <c r="AE233" s="38"/>
      <c r="AF233" s="38"/>
      <c r="AG233" s="38"/>
      <c r="AH233" s="38"/>
      <c r="AI233" s="38"/>
      <c r="AJ233" s="38"/>
      <c r="AK233" s="38"/>
      <c r="AL233" s="38"/>
      <c r="AM233" s="38"/>
      <c r="AN233" s="38"/>
      <c r="AO233" s="38"/>
      <c r="AP233" s="38"/>
      <c r="AQ233" s="38"/>
      <c r="AR233" s="38"/>
      <c r="AS233" s="38"/>
      <c r="AT233" s="38"/>
      <c r="AU233" s="38"/>
      <c r="AV233" s="38"/>
      <c r="AW233" s="38"/>
      <c r="AX233" s="38"/>
      <c r="AY233" s="38"/>
      <c r="AZ233" s="38"/>
      <c r="BA233" s="38"/>
      <c r="BB233" s="38"/>
      <c r="BC233" s="38"/>
      <c r="BD233" s="38"/>
      <c r="BE233" s="38"/>
      <c r="BF233" s="38"/>
      <c r="BG233" s="38"/>
      <c r="BH233" s="38"/>
      <c r="BI233" s="38"/>
      <c r="BJ233" s="38"/>
      <c r="BK233" s="38"/>
      <c r="BL233" s="38"/>
      <c r="BM233" s="38"/>
      <c r="BN233" s="38"/>
      <c r="BO233" s="38"/>
      <c r="BP233" s="38"/>
      <c r="BQ233" s="38"/>
      <c r="BR233" s="38"/>
      <c r="BS233" s="38"/>
      <c r="BT233" s="38"/>
      <c r="BU233" s="38"/>
      <c r="BV233" s="38"/>
      <c r="BW233" s="38"/>
      <c r="BX233" s="38"/>
      <c r="BY233" s="38"/>
      <c r="BZ233" s="38"/>
      <c r="CA233" s="38"/>
      <c r="CB233" s="38"/>
      <c r="CC233" s="38"/>
      <c r="CD233" s="38"/>
      <c r="CE233" s="38"/>
      <c r="CF233" s="38"/>
      <c r="CG233" s="38"/>
      <c r="CH233" s="38"/>
      <c r="CI233" s="38"/>
      <c r="CJ233" s="38"/>
      <c r="CK233" s="38"/>
      <c r="CL233" s="38"/>
      <c r="CM233" s="38"/>
      <c r="CN233" s="38"/>
      <c r="CO233" s="38"/>
      <c r="CP233" s="38"/>
      <c r="CQ233" s="38"/>
      <c r="CR233" s="38"/>
      <c r="CS233" s="38"/>
      <c r="CT233" s="38"/>
      <c r="CU233" s="38"/>
      <c r="CV233" s="38"/>
      <c r="CW233" s="38"/>
      <c r="CX233" s="38"/>
      <c r="CY233" s="38"/>
      <c r="CZ233" s="38"/>
      <c r="DA233" s="38"/>
      <c r="DB233" s="38"/>
      <c r="DC233" s="38"/>
      <c r="DD233" s="38"/>
      <c r="DE233" s="38"/>
      <c r="DF233" s="38"/>
      <c r="DG233" s="38"/>
      <c r="DH233" s="38"/>
      <c r="DI233" s="38"/>
      <c r="DJ233" s="38"/>
      <c r="DK233" s="38"/>
      <c r="DL233" s="38"/>
      <c r="DM233" s="38"/>
      <c r="DN233" s="38"/>
      <c r="DO233" s="38"/>
      <c r="DP233" s="38"/>
      <c r="DQ233" s="38"/>
      <c r="DR233" s="38"/>
      <c r="DS233" s="38"/>
      <c r="DT233" s="38"/>
      <c r="DU233" s="38"/>
      <c r="DV233" s="38"/>
      <c r="DW233" s="38"/>
      <c r="DX233" s="38"/>
      <c r="DY233" s="38"/>
      <c r="DZ233" s="38"/>
      <c r="EA233" s="38"/>
      <c r="EB233" s="38"/>
      <c r="EC233" s="38"/>
      <c r="ED233" s="38"/>
      <c r="EE233" s="38"/>
      <c r="EF233" s="38"/>
      <c r="EG233" s="38"/>
      <c r="EH233" s="38"/>
      <c r="EI233" s="38"/>
      <c r="EJ233" s="38"/>
      <c r="EK233" s="38"/>
      <c r="EL233" s="38"/>
      <c r="EM233" s="38"/>
      <c r="EN233" s="38"/>
      <c r="EO233" s="38"/>
      <c r="EP233" s="38"/>
      <c r="EQ233" s="38"/>
      <c r="ER233" s="38"/>
      <c r="ES233" s="38"/>
      <c r="ET233" s="38"/>
      <c r="EU233" s="38"/>
      <c r="EV233" s="38"/>
      <c r="EW233" s="38"/>
      <c r="EX233" s="38"/>
      <c r="EY233" s="38"/>
      <c r="EZ233" s="38"/>
      <c r="FA233" s="38"/>
      <c r="FB233" s="38"/>
      <c r="FC233" s="38"/>
      <c r="FD233" s="38"/>
      <c r="FE233" s="38"/>
      <c r="FF233" s="38"/>
      <c r="FG233" s="38"/>
      <c r="FH233" s="38"/>
      <c r="FI233" s="38"/>
      <c r="FJ233" s="38"/>
      <c r="FK233" s="38"/>
      <c r="FL233" s="38"/>
      <c r="FM233" s="38"/>
      <c r="FN233" s="38"/>
      <c r="FO233" s="38"/>
      <c r="FP233" s="38"/>
      <c r="FQ233" s="38"/>
      <c r="FR233" s="38"/>
      <c r="FS233" s="38"/>
      <c r="FT233" s="38"/>
      <c r="FU233" s="38"/>
      <c r="FV233" s="38"/>
      <c r="FW233" s="38"/>
      <c r="FX233" s="38"/>
      <c r="FY233" s="38"/>
      <c r="FZ233" s="38"/>
      <c r="GA233" s="38"/>
      <c r="GB233" s="38"/>
      <c r="GC233" s="38"/>
      <c r="GD233" s="38"/>
      <c r="GE233" s="38"/>
      <c r="GF233" s="38"/>
      <c r="GG233" s="38"/>
      <c r="GH233" s="38"/>
      <c r="GI233" s="38"/>
      <c r="GJ233" s="38"/>
      <c r="GK233" s="38"/>
      <c r="GL233" s="38"/>
      <c r="GM233" s="38"/>
      <c r="GN233" s="38"/>
      <c r="GO233" s="38"/>
      <c r="GP233" s="38"/>
      <c r="GQ233" s="38"/>
      <c r="GR233" s="38"/>
      <c r="GS233" s="38"/>
      <c r="GT233" s="38"/>
      <c r="GU233" s="38"/>
      <c r="GV233" s="38"/>
      <c r="GW233" s="38"/>
      <c r="GX233" s="38"/>
      <c r="GY233" s="38"/>
      <c r="GZ233" s="38"/>
      <c r="HA233" s="38"/>
      <c r="HB233" s="38"/>
      <c r="HC233" s="38"/>
      <c r="HD233" s="38"/>
      <c r="HE233" s="38"/>
      <c r="HF233" s="38"/>
      <c r="HG233" s="38"/>
      <c r="HH233" s="38"/>
      <c r="HI233" s="38"/>
      <c r="HJ233" s="38"/>
      <c r="HK233" s="38"/>
      <c r="HL233" s="38"/>
      <c r="HM233" s="38"/>
      <c r="HN233" s="38"/>
      <c r="HO233" s="38"/>
      <c r="HP233" s="38"/>
      <c r="HQ233" s="38"/>
      <c r="HR233" s="39"/>
    </row>
    <row r="234" spans="1:226" s="315" customFormat="1" x14ac:dyDescent="0.25">
      <c r="A234" s="34">
        <f t="shared" si="52"/>
        <v>230</v>
      </c>
      <c r="B234" s="517"/>
      <c r="C234" s="517"/>
      <c r="D234" s="517"/>
      <c r="E234" s="517"/>
      <c r="F234" s="517"/>
      <c r="G234" s="35"/>
      <c r="H234" s="391"/>
      <c r="I234" s="36" t="str">
        <f t="shared" si="102"/>
        <v/>
      </c>
      <c r="J234" s="28" t="str">
        <f t="shared" si="103"/>
        <v/>
      </c>
      <c r="K234" s="448" t="str">
        <f>進捗管理票PSPT_管理項目名_5</f>
        <v>③受入</v>
      </c>
      <c r="L234" s="37"/>
      <c r="M234" s="38"/>
      <c r="N234" s="38"/>
      <c r="O234" s="38"/>
      <c r="P234" s="38"/>
      <c r="Q234" s="38"/>
      <c r="R234" s="38"/>
      <c r="S234" s="38"/>
      <c r="T234" s="38"/>
      <c r="U234" s="38"/>
      <c r="V234" s="38"/>
      <c r="W234" s="38"/>
      <c r="X234" s="30"/>
      <c r="Y234" s="38"/>
      <c r="Z234" s="38"/>
      <c r="AA234" s="38"/>
      <c r="AB234" s="38"/>
      <c r="AC234" s="38"/>
      <c r="AD234" s="38"/>
      <c r="AE234" s="38"/>
      <c r="AF234" s="38"/>
      <c r="AG234" s="38"/>
      <c r="AH234" s="38"/>
      <c r="AI234" s="38"/>
      <c r="AJ234" s="38"/>
      <c r="AK234" s="38"/>
      <c r="AL234" s="38"/>
      <c r="AM234" s="38"/>
      <c r="AN234" s="38"/>
      <c r="AO234" s="38"/>
      <c r="AP234" s="38"/>
      <c r="AQ234" s="38"/>
      <c r="AR234" s="38"/>
      <c r="AS234" s="38"/>
      <c r="AT234" s="38"/>
      <c r="AU234" s="38"/>
      <c r="AV234" s="38"/>
      <c r="AW234" s="38"/>
      <c r="AX234" s="38"/>
      <c r="AY234" s="38"/>
      <c r="AZ234" s="38"/>
      <c r="BA234" s="38"/>
      <c r="BB234" s="38"/>
      <c r="BC234" s="38"/>
      <c r="BD234" s="38"/>
      <c r="BE234" s="38"/>
      <c r="BF234" s="38"/>
      <c r="BG234" s="38"/>
      <c r="BH234" s="38"/>
      <c r="BI234" s="38"/>
      <c r="BJ234" s="38"/>
      <c r="BK234" s="38"/>
      <c r="BL234" s="38"/>
      <c r="BM234" s="38"/>
      <c r="BN234" s="38"/>
      <c r="BO234" s="38"/>
      <c r="BP234" s="38"/>
      <c r="BQ234" s="38"/>
      <c r="BR234" s="38"/>
      <c r="BS234" s="38"/>
      <c r="BT234" s="38"/>
      <c r="BU234" s="38"/>
      <c r="BV234" s="38"/>
      <c r="BW234" s="38"/>
      <c r="BX234" s="38"/>
      <c r="BY234" s="38"/>
      <c r="BZ234" s="38"/>
      <c r="CA234" s="38"/>
      <c r="CB234" s="38"/>
      <c r="CC234" s="38"/>
      <c r="CD234" s="38"/>
      <c r="CE234" s="38"/>
      <c r="CF234" s="38"/>
      <c r="CG234" s="38"/>
      <c r="CH234" s="38"/>
      <c r="CI234" s="38"/>
      <c r="CJ234" s="38"/>
      <c r="CK234" s="38"/>
      <c r="CL234" s="38"/>
      <c r="CM234" s="38"/>
      <c r="CN234" s="38"/>
      <c r="CO234" s="38"/>
      <c r="CP234" s="38"/>
      <c r="CQ234" s="38"/>
      <c r="CR234" s="38"/>
      <c r="CS234" s="38"/>
      <c r="CT234" s="38"/>
      <c r="CU234" s="38"/>
      <c r="CV234" s="38"/>
      <c r="CW234" s="38"/>
      <c r="CX234" s="38"/>
      <c r="CY234" s="38"/>
      <c r="CZ234" s="38"/>
      <c r="DA234" s="38"/>
      <c r="DB234" s="38"/>
      <c r="DC234" s="38"/>
      <c r="DD234" s="38"/>
      <c r="DE234" s="38"/>
      <c r="DF234" s="38"/>
      <c r="DG234" s="38"/>
      <c r="DH234" s="38"/>
      <c r="DI234" s="38"/>
      <c r="DJ234" s="38"/>
      <c r="DK234" s="38"/>
      <c r="DL234" s="38"/>
      <c r="DM234" s="38"/>
      <c r="DN234" s="38"/>
      <c r="DO234" s="38"/>
      <c r="DP234" s="38"/>
      <c r="DQ234" s="38"/>
      <c r="DR234" s="38"/>
      <c r="DS234" s="38"/>
      <c r="DT234" s="38"/>
      <c r="DU234" s="38"/>
      <c r="DV234" s="38"/>
      <c r="DW234" s="38"/>
      <c r="DX234" s="38"/>
      <c r="DY234" s="38"/>
      <c r="DZ234" s="38"/>
      <c r="EA234" s="38"/>
      <c r="EB234" s="38"/>
      <c r="EC234" s="38"/>
      <c r="ED234" s="38"/>
      <c r="EE234" s="38"/>
      <c r="EF234" s="38"/>
      <c r="EG234" s="38"/>
      <c r="EH234" s="38"/>
      <c r="EI234" s="38"/>
      <c r="EJ234" s="38"/>
      <c r="EK234" s="38"/>
      <c r="EL234" s="38"/>
      <c r="EM234" s="38"/>
      <c r="EN234" s="38"/>
      <c r="EO234" s="38"/>
      <c r="EP234" s="38"/>
      <c r="EQ234" s="38"/>
      <c r="ER234" s="38"/>
      <c r="ES234" s="38"/>
      <c r="ET234" s="38"/>
      <c r="EU234" s="38"/>
      <c r="EV234" s="38"/>
      <c r="EW234" s="38"/>
      <c r="EX234" s="38"/>
      <c r="EY234" s="38"/>
      <c r="EZ234" s="38"/>
      <c r="FA234" s="38"/>
      <c r="FB234" s="38"/>
      <c r="FC234" s="38"/>
      <c r="FD234" s="38"/>
      <c r="FE234" s="38"/>
      <c r="FF234" s="38"/>
      <c r="FG234" s="38"/>
      <c r="FH234" s="38"/>
      <c r="FI234" s="38"/>
      <c r="FJ234" s="38"/>
      <c r="FK234" s="38"/>
      <c r="FL234" s="38"/>
      <c r="FM234" s="38"/>
      <c r="FN234" s="38"/>
      <c r="FO234" s="38"/>
      <c r="FP234" s="38"/>
      <c r="FQ234" s="38"/>
      <c r="FR234" s="38"/>
      <c r="FS234" s="38"/>
      <c r="FT234" s="38"/>
      <c r="FU234" s="38"/>
      <c r="FV234" s="38"/>
      <c r="FW234" s="38"/>
      <c r="FX234" s="38"/>
      <c r="FY234" s="38"/>
      <c r="FZ234" s="38"/>
      <c r="GA234" s="38"/>
      <c r="GB234" s="38"/>
      <c r="GC234" s="38"/>
      <c r="GD234" s="38"/>
      <c r="GE234" s="38"/>
      <c r="GF234" s="38"/>
      <c r="GG234" s="38"/>
      <c r="GH234" s="38"/>
      <c r="GI234" s="38"/>
      <c r="GJ234" s="38"/>
      <c r="GK234" s="38"/>
      <c r="GL234" s="38"/>
      <c r="GM234" s="38"/>
      <c r="GN234" s="38"/>
      <c r="GO234" s="38"/>
      <c r="GP234" s="38"/>
      <c r="GQ234" s="38"/>
      <c r="GR234" s="38"/>
      <c r="GS234" s="38"/>
      <c r="GT234" s="38"/>
      <c r="GU234" s="38"/>
      <c r="GV234" s="38"/>
      <c r="GW234" s="38"/>
      <c r="GX234" s="38"/>
      <c r="GY234" s="38"/>
      <c r="GZ234" s="38"/>
      <c r="HA234" s="38"/>
      <c r="HB234" s="38"/>
      <c r="HC234" s="38"/>
      <c r="HD234" s="38"/>
      <c r="HE234" s="38"/>
      <c r="HF234" s="38"/>
      <c r="HG234" s="38"/>
      <c r="HH234" s="38"/>
      <c r="HI234" s="38"/>
      <c r="HJ234" s="38"/>
      <c r="HK234" s="38"/>
      <c r="HL234" s="38"/>
      <c r="HM234" s="38"/>
      <c r="HN234" s="38"/>
      <c r="HO234" s="38"/>
      <c r="HP234" s="38"/>
      <c r="HQ234" s="38"/>
      <c r="HR234" s="39"/>
    </row>
    <row r="235" spans="1:226" x14ac:dyDescent="0.25">
      <c r="A235" s="25">
        <f>ROW()-4</f>
        <v>231</v>
      </c>
      <c r="B235" s="516"/>
      <c r="C235" s="516"/>
      <c r="D235" s="516"/>
      <c r="E235" s="516"/>
      <c r="F235" s="516"/>
      <c r="G235" s="26"/>
      <c r="H235" s="26"/>
      <c r="I235" s="27" t="str">
        <f t="shared" si="102"/>
        <v/>
      </c>
      <c r="J235" s="28" t="str">
        <f t="shared" si="103"/>
        <v/>
      </c>
      <c r="K235" s="445">
        <f>進捗管理票PSPT_管理項目名_1</f>
        <v>0</v>
      </c>
      <c r="L235" s="29"/>
      <c r="M235" s="30"/>
      <c r="N235" s="30"/>
      <c r="O235" s="30"/>
      <c r="P235" s="30"/>
      <c r="Q235" s="30"/>
      <c r="R235" s="30"/>
      <c r="S235" s="30"/>
      <c r="T235" s="30"/>
      <c r="U235" s="30"/>
      <c r="V235" s="30"/>
      <c r="W235" s="30"/>
      <c r="X235" s="30"/>
      <c r="Y235" s="30"/>
      <c r="Z235" s="30"/>
      <c r="AA235" s="30"/>
      <c r="AB235" s="30"/>
      <c r="AC235" s="30"/>
      <c r="AD235" s="30"/>
      <c r="AE235" s="30"/>
      <c r="AF235" s="30"/>
      <c r="AG235" s="30"/>
      <c r="AH235" s="30"/>
      <c r="AI235" s="30"/>
      <c r="AJ235" s="30"/>
      <c r="AK235" s="30"/>
      <c r="AL235" s="30"/>
      <c r="AM235" s="30"/>
      <c r="AN235" s="30"/>
      <c r="AO235" s="30"/>
      <c r="AP235" s="30"/>
      <c r="AQ235" s="30"/>
      <c r="AR235" s="30"/>
      <c r="AS235" s="30"/>
      <c r="AT235" s="30"/>
      <c r="AU235" s="30"/>
      <c r="AV235" s="30"/>
      <c r="AW235" s="30"/>
      <c r="AX235" s="30"/>
      <c r="AY235" s="30"/>
      <c r="AZ235" s="30"/>
      <c r="BA235" s="30"/>
      <c r="BB235" s="30"/>
      <c r="BC235" s="30"/>
      <c r="BD235" s="30"/>
      <c r="BE235" s="30"/>
      <c r="BF235" s="30"/>
      <c r="BG235" s="30"/>
      <c r="BH235" s="30"/>
      <c r="BI235" s="30"/>
      <c r="BJ235" s="30"/>
      <c r="BK235" s="30"/>
      <c r="BL235" s="30"/>
      <c r="BM235" s="30"/>
      <c r="BN235" s="30"/>
      <c r="BO235" s="30"/>
      <c r="BP235" s="30"/>
      <c r="BQ235" s="30"/>
      <c r="BR235" s="30"/>
      <c r="BS235" s="30"/>
      <c r="BT235" s="30"/>
      <c r="BU235" s="30"/>
      <c r="BV235" s="30"/>
      <c r="BW235" s="30"/>
      <c r="BX235" s="30"/>
      <c r="BY235" s="30"/>
      <c r="BZ235" s="30"/>
      <c r="CA235" s="30"/>
      <c r="CB235" s="30"/>
      <c r="CC235" s="30"/>
      <c r="CD235" s="30"/>
      <c r="CE235" s="30"/>
      <c r="CF235" s="30"/>
      <c r="CG235" s="30"/>
      <c r="CH235" s="30"/>
      <c r="CI235" s="30"/>
      <c r="CJ235" s="30"/>
      <c r="CK235" s="30"/>
      <c r="CL235" s="30"/>
      <c r="CM235" s="30"/>
      <c r="CN235" s="30"/>
      <c r="CO235" s="30"/>
      <c r="CP235" s="30"/>
      <c r="CQ235" s="30"/>
      <c r="CR235" s="30"/>
      <c r="CS235" s="30"/>
      <c r="CT235" s="30"/>
      <c r="CU235" s="30"/>
      <c r="CV235" s="30"/>
      <c r="CW235" s="30"/>
      <c r="CX235" s="30"/>
      <c r="CY235" s="30"/>
      <c r="CZ235" s="30"/>
      <c r="DA235" s="30"/>
      <c r="DB235" s="30"/>
      <c r="DC235" s="30"/>
      <c r="DD235" s="30"/>
      <c r="DE235" s="30"/>
      <c r="DF235" s="30"/>
      <c r="DG235" s="30"/>
      <c r="DH235" s="30"/>
      <c r="DI235" s="30"/>
      <c r="DJ235" s="30"/>
      <c r="DK235" s="30"/>
      <c r="DL235" s="30"/>
      <c r="DM235" s="30"/>
      <c r="DN235" s="30"/>
      <c r="DO235" s="30"/>
      <c r="DP235" s="30"/>
      <c r="DQ235" s="30"/>
      <c r="DR235" s="30"/>
      <c r="DS235" s="30"/>
      <c r="DT235" s="30"/>
      <c r="DU235" s="30"/>
      <c r="DV235" s="30"/>
      <c r="DW235" s="30"/>
      <c r="DX235" s="30"/>
      <c r="DY235" s="30"/>
      <c r="DZ235" s="30"/>
      <c r="EA235" s="30"/>
      <c r="EB235" s="30"/>
      <c r="EC235" s="30"/>
      <c r="ED235" s="30"/>
      <c r="EE235" s="30"/>
      <c r="EF235" s="30"/>
      <c r="EG235" s="30"/>
      <c r="EH235" s="30"/>
      <c r="EI235" s="30"/>
      <c r="EJ235" s="30"/>
      <c r="EK235" s="30"/>
      <c r="EL235" s="30"/>
      <c r="EM235" s="30"/>
      <c r="EN235" s="30"/>
      <c r="EO235" s="30"/>
      <c r="EP235" s="30"/>
      <c r="EQ235" s="30"/>
      <c r="ER235" s="30"/>
      <c r="ES235" s="30"/>
      <c r="ET235" s="30"/>
      <c r="EU235" s="30"/>
      <c r="EV235" s="30"/>
      <c r="EW235" s="30"/>
      <c r="EX235" s="30"/>
      <c r="EY235" s="30"/>
      <c r="EZ235" s="30"/>
      <c r="FA235" s="30"/>
      <c r="FB235" s="30"/>
      <c r="FC235" s="30"/>
      <c r="FD235" s="30"/>
      <c r="FE235" s="30"/>
      <c r="FF235" s="30"/>
      <c r="FG235" s="30"/>
      <c r="FH235" s="30"/>
      <c r="FI235" s="30"/>
      <c r="FJ235" s="30"/>
      <c r="FK235" s="30"/>
      <c r="FL235" s="30"/>
      <c r="FM235" s="30"/>
      <c r="FN235" s="30"/>
      <c r="FO235" s="30"/>
      <c r="FP235" s="30"/>
      <c r="FQ235" s="30"/>
      <c r="FR235" s="30"/>
      <c r="FS235" s="30"/>
      <c r="FT235" s="30"/>
      <c r="FU235" s="30"/>
      <c r="FV235" s="30"/>
      <c r="FW235" s="30"/>
      <c r="FX235" s="30"/>
      <c r="FY235" s="30"/>
      <c r="FZ235" s="30"/>
      <c r="GA235" s="30"/>
      <c r="GB235" s="30"/>
      <c r="GC235" s="30"/>
      <c r="GD235" s="30"/>
      <c r="GE235" s="30"/>
      <c r="GF235" s="30"/>
      <c r="GG235" s="30"/>
      <c r="GH235" s="30"/>
      <c r="GI235" s="30"/>
      <c r="GJ235" s="30"/>
      <c r="GK235" s="30"/>
      <c r="GL235" s="30"/>
      <c r="GM235" s="30"/>
      <c r="GN235" s="30"/>
      <c r="GO235" s="30"/>
      <c r="GP235" s="30"/>
      <c r="GQ235" s="30"/>
      <c r="GR235" s="30"/>
      <c r="GS235" s="30"/>
      <c r="GT235" s="30"/>
      <c r="GU235" s="30"/>
      <c r="GV235" s="30"/>
      <c r="GW235" s="30"/>
      <c r="GX235" s="30"/>
      <c r="GY235" s="30"/>
      <c r="GZ235" s="30"/>
      <c r="HA235" s="30"/>
      <c r="HB235" s="30"/>
      <c r="HC235" s="30"/>
      <c r="HD235" s="30"/>
      <c r="HE235" s="30"/>
      <c r="HF235" s="30"/>
      <c r="HG235" s="30"/>
      <c r="HH235" s="30"/>
      <c r="HI235" s="30"/>
      <c r="HJ235" s="30"/>
      <c r="HK235" s="30"/>
      <c r="HL235" s="30"/>
      <c r="HM235" s="30"/>
      <c r="HN235" s="30"/>
      <c r="HO235" s="30"/>
      <c r="HP235" s="30"/>
      <c r="HQ235" s="30"/>
      <c r="HR235" s="31"/>
    </row>
    <row r="236" spans="1:226" x14ac:dyDescent="0.25">
      <c r="A236" s="32">
        <f>ROW()-4</f>
        <v>232</v>
      </c>
      <c r="B236" s="517"/>
      <c r="C236" s="517"/>
      <c r="D236" s="517"/>
      <c r="E236" s="517"/>
      <c r="F236" s="517"/>
      <c r="G236" s="26"/>
      <c r="H236" s="26"/>
      <c r="I236" s="27" t="str">
        <f t="shared" si="102"/>
        <v/>
      </c>
      <c r="J236" s="33" t="str">
        <f t="shared" si="103"/>
        <v/>
      </c>
      <c r="K236" s="446">
        <f>進捗管理票PSPT_管理項目名_2</f>
        <v>0</v>
      </c>
      <c r="L236" s="29"/>
      <c r="M236" s="30"/>
      <c r="N236" s="30"/>
      <c r="O236" s="30"/>
      <c r="P236" s="30"/>
      <c r="Q236" s="30"/>
      <c r="R236" s="30"/>
      <c r="S236" s="30"/>
      <c r="T236" s="30"/>
      <c r="U236" s="30"/>
      <c r="V236" s="30"/>
      <c r="W236" s="30"/>
      <c r="X236" s="30"/>
      <c r="Y236" s="30"/>
      <c r="Z236" s="30"/>
      <c r="AA236" s="30"/>
      <c r="AB236" s="30"/>
      <c r="AC236" s="30"/>
      <c r="AD236" s="30"/>
      <c r="AE236" s="30"/>
      <c r="AF236" s="30"/>
      <c r="AG236" s="30"/>
      <c r="AH236" s="30"/>
      <c r="AI236" s="30"/>
      <c r="AJ236" s="30"/>
      <c r="AK236" s="30"/>
      <c r="AL236" s="30"/>
      <c r="AM236" s="30"/>
      <c r="AN236" s="30"/>
      <c r="AO236" s="30"/>
      <c r="AP236" s="30"/>
      <c r="AQ236" s="30"/>
      <c r="AR236" s="30"/>
      <c r="AS236" s="30"/>
      <c r="AT236" s="30"/>
      <c r="AU236" s="30"/>
      <c r="AV236" s="30"/>
      <c r="AW236" s="30"/>
      <c r="AX236" s="30"/>
      <c r="AY236" s="30"/>
      <c r="AZ236" s="30"/>
      <c r="BA236" s="30"/>
      <c r="BB236" s="30"/>
      <c r="BC236" s="30"/>
      <c r="BD236" s="30"/>
      <c r="BE236" s="30"/>
      <c r="BF236" s="30"/>
      <c r="BG236" s="30"/>
      <c r="BH236" s="30"/>
      <c r="BI236" s="30"/>
      <c r="BJ236" s="30"/>
      <c r="BK236" s="30"/>
      <c r="BL236" s="30"/>
      <c r="BM236" s="30"/>
      <c r="BN236" s="30"/>
      <c r="BO236" s="30"/>
      <c r="BP236" s="30"/>
      <c r="BQ236" s="30"/>
      <c r="BR236" s="30"/>
      <c r="BS236" s="30"/>
      <c r="BT236" s="30"/>
      <c r="BU236" s="30"/>
      <c r="BV236" s="30"/>
      <c r="BW236" s="30"/>
      <c r="BX236" s="30"/>
      <c r="BY236" s="30"/>
      <c r="BZ236" s="30"/>
      <c r="CA236" s="30"/>
      <c r="CB236" s="30"/>
      <c r="CC236" s="30"/>
      <c r="CD236" s="30"/>
      <c r="CE236" s="30"/>
      <c r="CF236" s="30"/>
      <c r="CG236" s="30"/>
      <c r="CH236" s="30"/>
      <c r="CI236" s="30"/>
      <c r="CJ236" s="30"/>
      <c r="CK236" s="30"/>
      <c r="CL236" s="30"/>
      <c r="CM236" s="30"/>
      <c r="CN236" s="30"/>
      <c r="CO236" s="30"/>
      <c r="CP236" s="30"/>
      <c r="CQ236" s="30"/>
      <c r="CR236" s="30"/>
      <c r="CS236" s="30"/>
      <c r="CT236" s="30"/>
      <c r="CU236" s="30"/>
      <c r="CV236" s="30"/>
      <c r="CW236" s="30"/>
      <c r="CX236" s="30"/>
      <c r="CY236" s="30"/>
      <c r="CZ236" s="30"/>
      <c r="DA236" s="30"/>
      <c r="DB236" s="30"/>
      <c r="DC236" s="30"/>
      <c r="DD236" s="30"/>
      <c r="DE236" s="30"/>
      <c r="DF236" s="30"/>
      <c r="DG236" s="30"/>
      <c r="DH236" s="30"/>
      <c r="DI236" s="30"/>
      <c r="DJ236" s="30"/>
      <c r="DK236" s="30"/>
      <c r="DL236" s="30"/>
      <c r="DM236" s="30"/>
      <c r="DN236" s="30"/>
      <c r="DO236" s="30"/>
      <c r="DP236" s="30"/>
      <c r="DQ236" s="30"/>
      <c r="DR236" s="30"/>
      <c r="DS236" s="30"/>
      <c r="DT236" s="30"/>
      <c r="DU236" s="30"/>
      <c r="DV236" s="30"/>
      <c r="DW236" s="30"/>
      <c r="DX236" s="30"/>
      <c r="DY236" s="30"/>
      <c r="DZ236" s="30"/>
      <c r="EA236" s="30"/>
      <c r="EB236" s="30"/>
      <c r="EC236" s="30"/>
      <c r="ED236" s="30"/>
      <c r="EE236" s="30"/>
      <c r="EF236" s="30"/>
      <c r="EG236" s="30"/>
      <c r="EH236" s="30"/>
      <c r="EI236" s="30"/>
      <c r="EJ236" s="30"/>
      <c r="EK236" s="30"/>
      <c r="EL236" s="30"/>
      <c r="EM236" s="30"/>
      <c r="EN236" s="30"/>
      <c r="EO236" s="30"/>
      <c r="EP236" s="30"/>
      <c r="EQ236" s="30"/>
      <c r="ER236" s="30"/>
      <c r="ES236" s="30"/>
      <c r="ET236" s="30"/>
      <c r="EU236" s="30"/>
      <c r="EV236" s="30"/>
      <c r="EW236" s="30"/>
      <c r="EX236" s="30"/>
      <c r="EY236" s="30"/>
      <c r="EZ236" s="30"/>
      <c r="FA236" s="30"/>
      <c r="FB236" s="30"/>
      <c r="FC236" s="30"/>
      <c r="FD236" s="30"/>
      <c r="FE236" s="30"/>
      <c r="FF236" s="30"/>
      <c r="FG236" s="30"/>
      <c r="FH236" s="30"/>
      <c r="FI236" s="30"/>
      <c r="FJ236" s="30"/>
      <c r="FK236" s="30"/>
      <c r="FL236" s="30"/>
      <c r="FM236" s="30"/>
      <c r="FN236" s="30"/>
      <c r="FO236" s="30"/>
      <c r="FP236" s="30"/>
      <c r="FQ236" s="30"/>
      <c r="FR236" s="30"/>
      <c r="FS236" s="30"/>
      <c r="FT236" s="30"/>
      <c r="FU236" s="30"/>
      <c r="FV236" s="30"/>
      <c r="FW236" s="30"/>
      <c r="FX236" s="30"/>
      <c r="FY236" s="30"/>
      <c r="FZ236" s="30"/>
      <c r="GA236" s="30"/>
      <c r="GB236" s="30"/>
      <c r="GC236" s="30"/>
      <c r="GD236" s="30"/>
      <c r="GE236" s="30"/>
      <c r="GF236" s="30"/>
      <c r="GG236" s="30"/>
      <c r="GH236" s="30"/>
      <c r="GI236" s="30"/>
      <c r="GJ236" s="30"/>
      <c r="GK236" s="30"/>
      <c r="GL236" s="30"/>
      <c r="GM236" s="30"/>
      <c r="GN236" s="30"/>
      <c r="GO236" s="30"/>
      <c r="GP236" s="30"/>
      <c r="GQ236" s="30"/>
      <c r="GR236" s="30"/>
      <c r="GS236" s="30"/>
      <c r="GT236" s="30"/>
      <c r="GU236" s="30"/>
      <c r="GV236" s="30"/>
      <c r="GW236" s="30"/>
      <c r="GX236" s="30"/>
      <c r="GY236" s="30"/>
      <c r="GZ236" s="30"/>
      <c r="HA236" s="30"/>
      <c r="HB236" s="30"/>
      <c r="HC236" s="30"/>
      <c r="HD236" s="30"/>
      <c r="HE236" s="30"/>
      <c r="HF236" s="30"/>
      <c r="HG236" s="30"/>
      <c r="HH236" s="30"/>
      <c r="HI236" s="30"/>
      <c r="HJ236" s="30"/>
      <c r="HK236" s="30"/>
      <c r="HL236" s="30"/>
      <c r="HM236" s="30"/>
      <c r="HN236" s="30"/>
      <c r="HO236" s="30"/>
      <c r="HP236" s="30"/>
      <c r="HQ236" s="30"/>
      <c r="HR236" s="31"/>
    </row>
    <row r="237" spans="1:226" x14ac:dyDescent="0.25">
      <c r="A237" s="32">
        <f t="shared" si="52"/>
        <v>233</v>
      </c>
      <c r="B237" s="517"/>
      <c r="C237" s="517"/>
      <c r="D237" s="517"/>
      <c r="E237" s="517"/>
      <c r="F237" s="517"/>
      <c r="G237" s="26"/>
      <c r="H237" s="26"/>
      <c r="I237" s="27" t="str">
        <f t="shared" si="102"/>
        <v/>
      </c>
      <c r="J237" s="33" t="str">
        <f t="shared" si="103"/>
        <v/>
      </c>
      <c r="K237" s="447" t="str">
        <f>進捗管理票PSPT_管理項目名_3</f>
        <v>①ＣＶ</v>
      </c>
      <c r="L237" s="29"/>
      <c r="M237" s="30"/>
      <c r="N237" s="30"/>
      <c r="O237" s="30"/>
      <c r="P237" s="30"/>
      <c r="Q237" s="30"/>
      <c r="R237" s="30"/>
      <c r="S237" s="30"/>
      <c r="T237" s="30"/>
      <c r="U237" s="30"/>
      <c r="V237" s="30"/>
      <c r="W237" s="30"/>
      <c r="X237" s="30"/>
      <c r="Y237" s="30"/>
      <c r="Z237" s="30"/>
      <c r="AA237" s="30"/>
      <c r="AB237" s="30"/>
      <c r="AC237" s="30"/>
      <c r="AD237" s="30"/>
      <c r="AE237" s="30"/>
      <c r="AF237" s="30"/>
      <c r="AG237" s="30"/>
      <c r="AH237" s="30"/>
      <c r="AI237" s="30"/>
      <c r="AJ237" s="30"/>
      <c r="AK237" s="30"/>
      <c r="AL237" s="30"/>
      <c r="AM237" s="30"/>
      <c r="AN237" s="30"/>
      <c r="AO237" s="30"/>
      <c r="AP237" s="30"/>
      <c r="AQ237" s="30"/>
      <c r="AR237" s="30"/>
      <c r="AS237" s="30"/>
      <c r="AT237" s="30"/>
      <c r="AU237" s="30"/>
      <c r="AV237" s="30"/>
      <c r="AW237" s="30"/>
      <c r="AX237" s="30"/>
      <c r="AY237" s="30"/>
      <c r="AZ237" s="30"/>
      <c r="BA237" s="30"/>
      <c r="BB237" s="30"/>
      <c r="BC237" s="30"/>
      <c r="BD237" s="30"/>
      <c r="BE237" s="30"/>
      <c r="BF237" s="30"/>
      <c r="BG237" s="30"/>
      <c r="BH237" s="30"/>
      <c r="BI237" s="30"/>
      <c r="BJ237" s="30"/>
      <c r="BK237" s="30"/>
      <c r="BL237" s="30"/>
      <c r="BM237" s="30"/>
      <c r="BN237" s="30"/>
      <c r="BO237" s="30"/>
      <c r="BP237" s="30"/>
      <c r="BQ237" s="30"/>
      <c r="BR237" s="30"/>
      <c r="BS237" s="30"/>
      <c r="BT237" s="30"/>
      <c r="BU237" s="30"/>
      <c r="BV237" s="30"/>
      <c r="BW237" s="30"/>
      <c r="BX237" s="30"/>
      <c r="BY237" s="30"/>
      <c r="BZ237" s="30"/>
      <c r="CA237" s="30"/>
      <c r="CB237" s="30"/>
      <c r="CC237" s="30"/>
      <c r="CD237" s="30"/>
      <c r="CE237" s="30"/>
      <c r="CF237" s="30"/>
      <c r="CG237" s="30"/>
      <c r="CH237" s="30"/>
      <c r="CI237" s="30"/>
      <c r="CJ237" s="30"/>
      <c r="CK237" s="30"/>
      <c r="CL237" s="30"/>
      <c r="CM237" s="30"/>
      <c r="CN237" s="30"/>
      <c r="CO237" s="30"/>
      <c r="CP237" s="30"/>
      <c r="CQ237" s="30"/>
      <c r="CR237" s="30"/>
      <c r="CS237" s="30"/>
      <c r="CT237" s="30"/>
      <c r="CU237" s="30"/>
      <c r="CV237" s="30"/>
      <c r="CW237" s="30"/>
      <c r="CX237" s="30"/>
      <c r="CY237" s="30"/>
      <c r="CZ237" s="30"/>
      <c r="DA237" s="30"/>
      <c r="DB237" s="30"/>
      <c r="DC237" s="30"/>
      <c r="DD237" s="30"/>
      <c r="DE237" s="30"/>
      <c r="DF237" s="30"/>
      <c r="DG237" s="30"/>
      <c r="DH237" s="30"/>
      <c r="DI237" s="30"/>
      <c r="DJ237" s="30"/>
      <c r="DK237" s="30"/>
      <c r="DL237" s="30"/>
      <c r="DM237" s="30"/>
      <c r="DN237" s="30"/>
      <c r="DO237" s="30"/>
      <c r="DP237" s="30"/>
      <c r="DQ237" s="30"/>
      <c r="DR237" s="30"/>
      <c r="DS237" s="30"/>
      <c r="DT237" s="30"/>
      <c r="DU237" s="30"/>
      <c r="DV237" s="30"/>
      <c r="DW237" s="30"/>
      <c r="DX237" s="30"/>
      <c r="DY237" s="30"/>
      <c r="DZ237" s="30"/>
      <c r="EA237" s="30"/>
      <c r="EB237" s="30"/>
      <c r="EC237" s="30"/>
      <c r="ED237" s="30"/>
      <c r="EE237" s="30"/>
      <c r="EF237" s="30"/>
      <c r="EG237" s="30"/>
      <c r="EH237" s="30"/>
      <c r="EI237" s="30"/>
      <c r="EJ237" s="30"/>
      <c r="EK237" s="30"/>
      <c r="EL237" s="30"/>
      <c r="EM237" s="30"/>
      <c r="EN237" s="30"/>
      <c r="EO237" s="30"/>
      <c r="EP237" s="30"/>
      <c r="EQ237" s="30"/>
      <c r="ER237" s="30"/>
      <c r="ES237" s="30"/>
      <c r="ET237" s="30"/>
      <c r="EU237" s="30"/>
      <c r="EV237" s="30"/>
      <c r="EW237" s="30"/>
      <c r="EX237" s="30"/>
      <c r="EY237" s="30"/>
      <c r="EZ237" s="30"/>
      <c r="FA237" s="30"/>
      <c r="FB237" s="30"/>
      <c r="FC237" s="30"/>
      <c r="FD237" s="30"/>
      <c r="FE237" s="30"/>
      <c r="FF237" s="30"/>
      <c r="FG237" s="30"/>
      <c r="FH237" s="30"/>
      <c r="FI237" s="30"/>
      <c r="FJ237" s="30"/>
      <c r="FK237" s="30"/>
      <c r="FL237" s="30"/>
      <c r="FM237" s="30"/>
      <c r="FN237" s="30"/>
      <c r="FO237" s="30"/>
      <c r="FP237" s="30"/>
      <c r="FQ237" s="30"/>
      <c r="FR237" s="30"/>
      <c r="FS237" s="30"/>
      <c r="FT237" s="30"/>
      <c r="FU237" s="30"/>
      <c r="FV237" s="30"/>
      <c r="FW237" s="30"/>
      <c r="FX237" s="30"/>
      <c r="FY237" s="30"/>
      <c r="FZ237" s="30"/>
      <c r="GA237" s="30"/>
      <c r="GB237" s="30"/>
      <c r="GC237" s="30"/>
      <c r="GD237" s="30"/>
      <c r="GE237" s="30"/>
      <c r="GF237" s="30"/>
      <c r="GG237" s="30"/>
      <c r="GH237" s="30"/>
      <c r="GI237" s="30"/>
      <c r="GJ237" s="30"/>
      <c r="GK237" s="30"/>
      <c r="GL237" s="30"/>
      <c r="GM237" s="30"/>
      <c r="GN237" s="30"/>
      <c r="GO237" s="30"/>
      <c r="GP237" s="30"/>
      <c r="GQ237" s="30"/>
      <c r="GR237" s="30"/>
      <c r="GS237" s="30"/>
      <c r="GT237" s="30"/>
      <c r="GU237" s="30"/>
      <c r="GV237" s="30"/>
      <c r="GW237" s="30"/>
      <c r="GX237" s="30"/>
      <c r="GY237" s="30"/>
      <c r="GZ237" s="30"/>
      <c r="HA237" s="30"/>
      <c r="HB237" s="30"/>
      <c r="HC237" s="30"/>
      <c r="HD237" s="30"/>
      <c r="HE237" s="30"/>
      <c r="HF237" s="30"/>
      <c r="HG237" s="30"/>
      <c r="HH237" s="30"/>
      <c r="HI237" s="30"/>
      <c r="HJ237" s="30"/>
      <c r="HK237" s="30"/>
      <c r="HL237" s="30"/>
      <c r="HM237" s="30"/>
      <c r="HN237" s="30"/>
      <c r="HO237" s="30"/>
      <c r="HP237" s="30"/>
      <c r="HQ237" s="30"/>
      <c r="HR237" s="31"/>
    </row>
    <row r="238" spans="1:226" x14ac:dyDescent="0.25">
      <c r="A238" s="34">
        <f t="shared" si="52"/>
        <v>234</v>
      </c>
      <c r="B238" s="517"/>
      <c r="C238" s="517"/>
      <c r="D238" s="517"/>
      <c r="E238" s="517"/>
      <c r="F238" s="517"/>
      <c r="G238" s="35"/>
      <c r="H238" s="35"/>
      <c r="I238" s="36" t="str">
        <f>IF(J238&lt;&gt;"",(J238-COUNTIF(L238:HR238,"□")+1),"")</f>
        <v/>
      </c>
      <c r="J238" s="28" t="str">
        <f>IF(ISERROR(LOOKUP("□",L238:HR238,L$3:HR$3))=FALSE,LOOKUP("□",L238:HR238,L$3:HR$3),"")</f>
        <v/>
      </c>
      <c r="K238" s="448" t="str">
        <f>進捗管理票PSPT_管理項目名_4</f>
        <v>②ＣＶＴ</v>
      </c>
      <c r="L238" s="37"/>
      <c r="M238" s="38"/>
      <c r="N238" s="38"/>
      <c r="O238" s="38"/>
      <c r="P238" s="38"/>
      <c r="Q238" s="38"/>
      <c r="R238" s="38"/>
      <c r="S238" s="38"/>
      <c r="T238" s="38"/>
      <c r="U238" s="38"/>
      <c r="V238" s="38"/>
      <c r="W238" s="38"/>
      <c r="X238" s="30"/>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c r="BZ238" s="38"/>
      <c r="CA238" s="38"/>
      <c r="CB238" s="38"/>
      <c r="CC238" s="38"/>
      <c r="CD238" s="38"/>
      <c r="CE238" s="38"/>
      <c r="CF238" s="38"/>
      <c r="CG238" s="38"/>
      <c r="CH238" s="38"/>
      <c r="CI238" s="38"/>
      <c r="CJ238" s="38"/>
      <c r="CK238" s="38"/>
      <c r="CL238" s="38"/>
      <c r="CM238" s="38"/>
      <c r="CN238" s="38"/>
      <c r="CO238" s="38"/>
      <c r="CP238" s="38"/>
      <c r="CQ238" s="38"/>
      <c r="CR238" s="38"/>
      <c r="CS238" s="38"/>
      <c r="CT238" s="38"/>
      <c r="CU238" s="38"/>
      <c r="CV238" s="38"/>
      <c r="CW238" s="38"/>
      <c r="CX238" s="38"/>
      <c r="CY238" s="38"/>
      <c r="CZ238" s="38"/>
      <c r="DA238" s="38"/>
      <c r="DB238" s="38"/>
      <c r="DC238" s="38"/>
      <c r="DD238" s="38"/>
      <c r="DE238" s="38"/>
      <c r="DF238" s="38"/>
      <c r="DG238" s="38"/>
      <c r="DH238" s="38"/>
      <c r="DI238" s="38"/>
      <c r="DJ238" s="38"/>
      <c r="DK238" s="38"/>
      <c r="DL238" s="38"/>
      <c r="DM238" s="38"/>
      <c r="DN238" s="38"/>
      <c r="DO238" s="38"/>
      <c r="DP238" s="38"/>
      <c r="DQ238" s="38"/>
      <c r="DR238" s="38"/>
      <c r="DS238" s="38"/>
      <c r="DT238" s="38"/>
      <c r="DU238" s="38"/>
      <c r="DV238" s="38"/>
      <c r="DW238" s="38"/>
      <c r="DX238" s="38"/>
      <c r="DY238" s="38"/>
      <c r="DZ238" s="38"/>
      <c r="EA238" s="38"/>
      <c r="EB238" s="38"/>
      <c r="EC238" s="38"/>
      <c r="ED238" s="38"/>
      <c r="EE238" s="38"/>
      <c r="EF238" s="38"/>
      <c r="EG238" s="38"/>
      <c r="EH238" s="38"/>
      <c r="EI238" s="38"/>
      <c r="EJ238" s="38"/>
      <c r="EK238" s="38"/>
      <c r="EL238" s="38"/>
      <c r="EM238" s="38"/>
      <c r="EN238" s="38"/>
      <c r="EO238" s="38"/>
      <c r="EP238" s="38"/>
      <c r="EQ238" s="38"/>
      <c r="ER238" s="38"/>
      <c r="ES238" s="38"/>
      <c r="ET238" s="38"/>
      <c r="EU238" s="38"/>
      <c r="EV238" s="38"/>
      <c r="EW238" s="38"/>
      <c r="EX238" s="38"/>
      <c r="EY238" s="38"/>
      <c r="EZ238" s="38"/>
      <c r="FA238" s="38"/>
      <c r="FB238" s="38"/>
      <c r="FC238" s="38"/>
      <c r="FD238" s="38"/>
      <c r="FE238" s="38"/>
      <c r="FF238" s="38"/>
      <c r="FG238" s="38"/>
      <c r="FH238" s="38"/>
      <c r="FI238" s="38"/>
      <c r="FJ238" s="38"/>
      <c r="FK238" s="38"/>
      <c r="FL238" s="38"/>
      <c r="FM238" s="38"/>
      <c r="FN238" s="38"/>
      <c r="FO238" s="38"/>
      <c r="FP238" s="38"/>
      <c r="FQ238" s="38"/>
      <c r="FR238" s="38"/>
      <c r="FS238" s="38"/>
      <c r="FT238" s="38"/>
      <c r="FU238" s="38"/>
      <c r="FV238" s="38"/>
      <c r="FW238" s="38"/>
      <c r="FX238" s="38"/>
      <c r="FY238" s="38"/>
      <c r="FZ238" s="38"/>
      <c r="GA238" s="38"/>
      <c r="GB238" s="38"/>
      <c r="GC238" s="38"/>
      <c r="GD238" s="38"/>
      <c r="GE238" s="38"/>
      <c r="GF238" s="38"/>
      <c r="GG238" s="38"/>
      <c r="GH238" s="38"/>
      <c r="GI238" s="38"/>
      <c r="GJ238" s="38"/>
      <c r="GK238" s="38"/>
      <c r="GL238" s="38"/>
      <c r="GM238" s="38"/>
      <c r="GN238" s="38"/>
      <c r="GO238" s="38"/>
      <c r="GP238" s="38"/>
      <c r="GQ238" s="38"/>
      <c r="GR238" s="38"/>
      <c r="GS238" s="38"/>
      <c r="GT238" s="38"/>
      <c r="GU238" s="38"/>
      <c r="GV238" s="38"/>
      <c r="GW238" s="38"/>
      <c r="GX238" s="38"/>
      <c r="GY238" s="38"/>
      <c r="GZ238" s="38"/>
      <c r="HA238" s="38"/>
      <c r="HB238" s="38"/>
      <c r="HC238" s="38"/>
      <c r="HD238" s="38"/>
      <c r="HE238" s="38"/>
      <c r="HF238" s="38"/>
      <c r="HG238" s="38"/>
      <c r="HH238" s="38"/>
      <c r="HI238" s="38"/>
      <c r="HJ238" s="38"/>
      <c r="HK238" s="38"/>
      <c r="HL238" s="38"/>
      <c r="HM238" s="38"/>
      <c r="HN238" s="38"/>
      <c r="HO238" s="38"/>
      <c r="HP238" s="38"/>
      <c r="HQ238" s="38"/>
      <c r="HR238" s="39"/>
    </row>
    <row r="239" spans="1:226" s="315" customFormat="1" x14ac:dyDescent="0.25">
      <c r="A239" s="34">
        <f t="shared" si="52"/>
        <v>235</v>
      </c>
      <c r="B239" s="519"/>
      <c r="C239" s="519"/>
      <c r="D239" s="519"/>
      <c r="E239" s="519"/>
      <c r="F239" s="519"/>
      <c r="G239" s="35"/>
      <c r="H239" s="391"/>
      <c r="I239" s="36" t="str">
        <f t="shared" ref="I239:I243" si="104">IF(J239&lt;&gt;"",(J239-COUNTIF(L239:HR239,"□")+1),"")</f>
        <v/>
      </c>
      <c r="J239" s="28" t="str">
        <f t="shared" ref="J239:J243" si="105">IF(ISERROR(LOOKUP("□",L239:HR239,L$3:HR$3))=FALSE,LOOKUP("□",L239:HR239,L$3:HR$3),"")</f>
        <v/>
      </c>
      <c r="K239" s="448" t="str">
        <f>進捗管理票PSPT_管理項目名_5</f>
        <v>③受入</v>
      </c>
      <c r="L239" s="37"/>
      <c r="M239" s="38"/>
      <c r="N239" s="38"/>
      <c r="O239" s="38"/>
      <c r="P239" s="38"/>
      <c r="Q239" s="38"/>
      <c r="R239" s="38"/>
      <c r="S239" s="38"/>
      <c r="T239" s="38"/>
      <c r="U239" s="38"/>
      <c r="V239" s="38"/>
      <c r="W239" s="38"/>
      <c r="X239" s="30"/>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c r="BZ239" s="38"/>
      <c r="CA239" s="38"/>
      <c r="CB239" s="38"/>
      <c r="CC239" s="38"/>
      <c r="CD239" s="38"/>
      <c r="CE239" s="38"/>
      <c r="CF239" s="38"/>
      <c r="CG239" s="38"/>
      <c r="CH239" s="38"/>
      <c r="CI239" s="38"/>
      <c r="CJ239" s="38"/>
      <c r="CK239" s="38"/>
      <c r="CL239" s="38"/>
      <c r="CM239" s="38"/>
      <c r="CN239" s="38"/>
      <c r="CO239" s="38"/>
      <c r="CP239" s="38"/>
      <c r="CQ239" s="38"/>
      <c r="CR239" s="38"/>
      <c r="CS239" s="38"/>
      <c r="CT239" s="38"/>
      <c r="CU239" s="38"/>
      <c r="CV239" s="38"/>
      <c r="CW239" s="38"/>
      <c r="CX239" s="38"/>
      <c r="CY239" s="38"/>
      <c r="CZ239" s="38"/>
      <c r="DA239" s="38"/>
      <c r="DB239" s="38"/>
      <c r="DC239" s="38"/>
      <c r="DD239" s="38"/>
      <c r="DE239" s="38"/>
      <c r="DF239" s="38"/>
      <c r="DG239" s="38"/>
      <c r="DH239" s="38"/>
      <c r="DI239" s="38"/>
      <c r="DJ239" s="38"/>
      <c r="DK239" s="38"/>
      <c r="DL239" s="38"/>
      <c r="DM239" s="38"/>
      <c r="DN239" s="38"/>
      <c r="DO239" s="38"/>
      <c r="DP239" s="38"/>
      <c r="DQ239" s="38"/>
      <c r="DR239" s="38"/>
      <c r="DS239" s="38"/>
      <c r="DT239" s="38"/>
      <c r="DU239" s="38"/>
      <c r="DV239" s="38"/>
      <c r="DW239" s="38"/>
      <c r="DX239" s="38"/>
      <c r="DY239" s="38"/>
      <c r="DZ239" s="38"/>
      <c r="EA239" s="38"/>
      <c r="EB239" s="38"/>
      <c r="EC239" s="38"/>
      <c r="ED239" s="38"/>
      <c r="EE239" s="38"/>
      <c r="EF239" s="38"/>
      <c r="EG239" s="38"/>
      <c r="EH239" s="38"/>
      <c r="EI239" s="38"/>
      <c r="EJ239" s="38"/>
      <c r="EK239" s="38"/>
      <c r="EL239" s="38"/>
      <c r="EM239" s="38"/>
      <c r="EN239" s="38"/>
      <c r="EO239" s="38"/>
      <c r="EP239" s="38"/>
      <c r="EQ239" s="38"/>
      <c r="ER239" s="38"/>
      <c r="ES239" s="38"/>
      <c r="ET239" s="38"/>
      <c r="EU239" s="38"/>
      <c r="EV239" s="38"/>
      <c r="EW239" s="38"/>
      <c r="EX239" s="38"/>
      <c r="EY239" s="38"/>
      <c r="EZ239" s="38"/>
      <c r="FA239" s="38"/>
      <c r="FB239" s="38"/>
      <c r="FC239" s="38"/>
      <c r="FD239" s="38"/>
      <c r="FE239" s="38"/>
      <c r="FF239" s="38"/>
      <c r="FG239" s="38"/>
      <c r="FH239" s="38"/>
      <c r="FI239" s="38"/>
      <c r="FJ239" s="38"/>
      <c r="FK239" s="38"/>
      <c r="FL239" s="38"/>
      <c r="FM239" s="38"/>
      <c r="FN239" s="38"/>
      <c r="FO239" s="38"/>
      <c r="FP239" s="38"/>
      <c r="FQ239" s="38"/>
      <c r="FR239" s="38"/>
      <c r="FS239" s="38"/>
      <c r="FT239" s="38"/>
      <c r="FU239" s="38"/>
      <c r="FV239" s="38"/>
      <c r="FW239" s="38"/>
      <c r="FX239" s="38"/>
      <c r="FY239" s="38"/>
      <c r="FZ239" s="38"/>
      <c r="GA239" s="38"/>
      <c r="GB239" s="38"/>
      <c r="GC239" s="38"/>
      <c r="GD239" s="38"/>
      <c r="GE239" s="38"/>
      <c r="GF239" s="38"/>
      <c r="GG239" s="38"/>
      <c r="GH239" s="38"/>
      <c r="GI239" s="38"/>
      <c r="GJ239" s="38"/>
      <c r="GK239" s="38"/>
      <c r="GL239" s="38"/>
      <c r="GM239" s="38"/>
      <c r="GN239" s="38"/>
      <c r="GO239" s="38"/>
      <c r="GP239" s="38"/>
      <c r="GQ239" s="38"/>
      <c r="GR239" s="38"/>
      <c r="GS239" s="38"/>
      <c r="GT239" s="38"/>
      <c r="GU239" s="38"/>
      <c r="GV239" s="38"/>
      <c r="GW239" s="38"/>
      <c r="GX239" s="38"/>
      <c r="GY239" s="38"/>
      <c r="GZ239" s="38"/>
      <c r="HA239" s="38"/>
      <c r="HB239" s="38"/>
      <c r="HC239" s="38"/>
      <c r="HD239" s="38"/>
      <c r="HE239" s="38"/>
      <c r="HF239" s="38"/>
      <c r="HG239" s="38"/>
      <c r="HH239" s="38"/>
      <c r="HI239" s="38"/>
      <c r="HJ239" s="38"/>
      <c r="HK239" s="38"/>
      <c r="HL239" s="38"/>
      <c r="HM239" s="38"/>
      <c r="HN239" s="38"/>
      <c r="HO239" s="38"/>
      <c r="HP239" s="38"/>
      <c r="HQ239" s="38"/>
      <c r="HR239" s="39"/>
    </row>
    <row r="240" spans="1:226" x14ac:dyDescent="0.25">
      <c r="A240" s="25">
        <f t="shared" si="52"/>
        <v>236</v>
      </c>
      <c r="B240" s="516"/>
      <c r="C240" s="516"/>
      <c r="D240" s="516"/>
      <c r="E240" s="516"/>
      <c r="F240" s="516"/>
      <c r="G240" s="40"/>
      <c r="H240" s="40"/>
      <c r="I240" s="41" t="str">
        <f t="shared" si="104"/>
        <v/>
      </c>
      <c r="J240" s="42" t="str">
        <f t="shared" si="105"/>
        <v/>
      </c>
      <c r="K240" s="445">
        <f>進捗管理票PSPT_管理項目名_1</f>
        <v>0</v>
      </c>
      <c r="L240" s="43"/>
      <c r="M240" s="44"/>
      <c r="N240" s="44"/>
      <c r="O240" s="44"/>
      <c r="P240" s="44"/>
      <c r="Q240" s="44"/>
      <c r="R240" s="44"/>
      <c r="S240" s="44"/>
      <c r="T240" s="44"/>
      <c r="U240" s="44"/>
      <c r="V240" s="44"/>
      <c r="W240" s="45"/>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O240" s="44"/>
      <c r="BP240" s="44"/>
      <c r="BQ240" s="44"/>
      <c r="BR240" s="44"/>
      <c r="BS240" s="44"/>
      <c r="BT240" s="44"/>
      <c r="BU240" s="44"/>
      <c r="BV240" s="44"/>
      <c r="BW240" s="44"/>
      <c r="BX240" s="44"/>
      <c r="BY240" s="44"/>
      <c r="BZ240" s="44"/>
      <c r="CA240" s="44"/>
      <c r="CB240" s="44"/>
      <c r="CC240" s="44"/>
      <c r="CD240" s="44"/>
      <c r="CE240" s="44"/>
      <c r="CF240" s="44"/>
      <c r="CG240" s="44"/>
      <c r="CH240" s="44"/>
      <c r="CI240" s="44"/>
      <c r="CJ240" s="44"/>
      <c r="CK240" s="44"/>
      <c r="CL240" s="44"/>
      <c r="CM240" s="44"/>
      <c r="CN240" s="44"/>
      <c r="CO240" s="44"/>
      <c r="CP240" s="44"/>
      <c r="CQ240" s="44"/>
      <c r="CR240" s="44"/>
      <c r="CS240" s="44"/>
      <c r="CT240" s="44"/>
      <c r="CU240" s="44"/>
      <c r="CV240" s="44"/>
      <c r="CW240" s="44"/>
      <c r="CX240" s="44"/>
      <c r="CY240" s="44"/>
      <c r="CZ240" s="44"/>
      <c r="DA240" s="44"/>
      <c r="DB240" s="44"/>
      <c r="DC240" s="44"/>
      <c r="DD240" s="44"/>
      <c r="DE240" s="44"/>
      <c r="DF240" s="44"/>
      <c r="DG240" s="44"/>
      <c r="DH240" s="44"/>
      <c r="DI240" s="44"/>
      <c r="DJ240" s="44"/>
      <c r="DK240" s="44"/>
      <c r="DL240" s="44"/>
      <c r="DM240" s="44"/>
      <c r="DN240" s="44"/>
      <c r="DO240" s="44"/>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4"/>
      <c r="FA240" s="44"/>
      <c r="FB240" s="44"/>
      <c r="FC240" s="44"/>
      <c r="FD240" s="44"/>
      <c r="FE240" s="44"/>
      <c r="FF240" s="44"/>
      <c r="FG240" s="44"/>
      <c r="FH240" s="44"/>
      <c r="FI240" s="44"/>
      <c r="FJ240" s="44"/>
      <c r="FK240" s="44"/>
      <c r="FL240" s="44"/>
      <c r="FM240" s="44"/>
      <c r="FN240" s="44"/>
      <c r="FO240" s="44"/>
      <c r="FP240" s="44"/>
      <c r="FQ240" s="44"/>
      <c r="FR240" s="44"/>
      <c r="FS240" s="44"/>
      <c r="FT240" s="44"/>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6"/>
    </row>
    <row r="241" spans="1:226" x14ac:dyDescent="0.25">
      <c r="A241" s="32">
        <f t="shared" si="52"/>
        <v>237</v>
      </c>
      <c r="B241" s="517"/>
      <c r="C241" s="517"/>
      <c r="D241" s="517"/>
      <c r="E241" s="517"/>
      <c r="F241" s="517"/>
      <c r="G241" s="26"/>
      <c r="H241" s="26"/>
      <c r="I241" s="27" t="str">
        <f t="shared" si="104"/>
        <v/>
      </c>
      <c r="J241" s="33" t="str">
        <f t="shared" si="105"/>
        <v/>
      </c>
      <c r="K241" s="446">
        <f>進捗管理票PSPT_管理項目名_2</f>
        <v>0</v>
      </c>
      <c r="L241" s="29"/>
      <c r="M241" s="30"/>
      <c r="N241" s="30"/>
      <c r="O241" s="30"/>
      <c r="P241" s="30"/>
      <c r="Q241" s="30"/>
      <c r="R241" s="30"/>
      <c r="S241" s="30"/>
      <c r="T241" s="30"/>
      <c r="U241" s="30"/>
      <c r="V241" s="30"/>
      <c r="W241" s="47"/>
      <c r="X241" s="30"/>
      <c r="Y241" s="30"/>
      <c r="Z241" s="30"/>
      <c r="AA241" s="30"/>
      <c r="AB241" s="30"/>
      <c r="AC241" s="30"/>
      <c r="AD241" s="30"/>
      <c r="AE241" s="30"/>
      <c r="AF241" s="30"/>
      <c r="AG241" s="30"/>
      <c r="AH241" s="30"/>
      <c r="AI241" s="30"/>
      <c r="AJ241" s="30"/>
      <c r="AK241" s="30"/>
      <c r="AL241" s="30"/>
      <c r="AM241" s="30"/>
      <c r="AN241" s="30"/>
      <c r="AO241" s="30"/>
      <c r="AP241" s="30"/>
      <c r="AQ241" s="30"/>
      <c r="AR241" s="30"/>
      <c r="AS241" s="30"/>
      <c r="AT241" s="30"/>
      <c r="AU241" s="30"/>
      <c r="AV241" s="30"/>
      <c r="AW241" s="30"/>
      <c r="AX241" s="30"/>
      <c r="AY241" s="30"/>
      <c r="AZ241" s="30"/>
      <c r="BA241" s="30"/>
      <c r="BB241" s="30"/>
      <c r="BC241" s="30"/>
      <c r="BD241" s="30"/>
      <c r="BE241" s="30"/>
      <c r="BF241" s="30"/>
      <c r="BG241" s="30"/>
      <c r="BH241" s="30"/>
      <c r="BI241" s="30"/>
      <c r="BJ241" s="30"/>
      <c r="BK241" s="30"/>
      <c r="BL241" s="30"/>
      <c r="BM241" s="30"/>
      <c r="BN241" s="30"/>
      <c r="BO241" s="30"/>
      <c r="BP241" s="30"/>
      <c r="BQ241" s="30"/>
      <c r="BR241" s="30"/>
      <c r="BS241" s="30"/>
      <c r="BT241" s="30"/>
      <c r="BU241" s="30"/>
      <c r="BV241" s="30"/>
      <c r="BW241" s="30"/>
      <c r="BX241" s="30"/>
      <c r="BY241" s="30"/>
      <c r="BZ241" s="30"/>
      <c r="CA241" s="30"/>
      <c r="CB241" s="30"/>
      <c r="CC241" s="30"/>
      <c r="CD241" s="30"/>
      <c r="CE241" s="30"/>
      <c r="CF241" s="30"/>
      <c r="CG241" s="30"/>
      <c r="CH241" s="30"/>
      <c r="CI241" s="30"/>
      <c r="CJ241" s="30"/>
      <c r="CK241" s="30"/>
      <c r="CL241" s="30"/>
      <c r="CM241" s="30"/>
      <c r="CN241" s="30"/>
      <c r="CO241" s="30"/>
      <c r="CP241" s="30"/>
      <c r="CQ241" s="30"/>
      <c r="CR241" s="30"/>
      <c r="CS241" s="30"/>
      <c r="CT241" s="30"/>
      <c r="CU241" s="30"/>
      <c r="CV241" s="30"/>
      <c r="CW241" s="30"/>
      <c r="CX241" s="30"/>
      <c r="CY241" s="30"/>
      <c r="CZ241" s="30"/>
      <c r="DA241" s="30"/>
      <c r="DB241" s="30"/>
      <c r="DC241" s="30"/>
      <c r="DD241" s="30"/>
      <c r="DE241" s="30"/>
      <c r="DF241" s="30"/>
      <c r="DG241" s="30"/>
      <c r="DH241" s="30"/>
      <c r="DI241" s="30"/>
      <c r="DJ241" s="30"/>
      <c r="DK241" s="30"/>
      <c r="DL241" s="30"/>
      <c r="DM241" s="30"/>
      <c r="DN241" s="30"/>
      <c r="DO241" s="30"/>
      <c r="DP241" s="30"/>
      <c r="DQ241" s="30"/>
      <c r="DR241" s="30"/>
      <c r="DS241" s="30"/>
      <c r="DT241" s="30"/>
      <c r="DU241" s="30"/>
      <c r="DV241" s="30"/>
      <c r="DW241" s="30"/>
      <c r="DX241" s="30"/>
      <c r="DY241" s="30"/>
      <c r="DZ241" s="30"/>
      <c r="EA241" s="30"/>
      <c r="EB241" s="30"/>
      <c r="EC241" s="30"/>
      <c r="ED241" s="30"/>
      <c r="EE241" s="30"/>
      <c r="EF241" s="30"/>
      <c r="EG241" s="30"/>
      <c r="EH241" s="30"/>
      <c r="EI241" s="30"/>
      <c r="EJ241" s="30"/>
      <c r="EK241" s="30"/>
      <c r="EL241" s="30"/>
      <c r="EM241" s="30"/>
      <c r="EN241" s="30"/>
      <c r="EO241" s="30"/>
      <c r="EP241" s="30"/>
      <c r="EQ241" s="30"/>
      <c r="ER241" s="30"/>
      <c r="ES241" s="30"/>
      <c r="ET241" s="30"/>
      <c r="EU241" s="30"/>
      <c r="EV241" s="30"/>
      <c r="EW241" s="30"/>
      <c r="EX241" s="30"/>
      <c r="EY241" s="30"/>
      <c r="EZ241" s="30"/>
      <c r="FA241" s="30"/>
      <c r="FB241" s="30"/>
      <c r="FC241" s="30"/>
      <c r="FD241" s="30"/>
      <c r="FE241" s="30"/>
      <c r="FF241" s="30"/>
      <c r="FG241" s="30"/>
      <c r="FH241" s="30"/>
      <c r="FI241" s="30"/>
      <c r="FJ241" s="30"/>
      <c r="FK241" s="30"/>
      <c r="FL241" s="30"/>
      <c r="FM241" s="30"/>
      <c r="FN241" s="30"/>
      <c r="FO241" s="30"/>
      <c r="FP241" s="30"/>
      <c r="FQ241" s="30"/>
      <c r="FR241" s="30"/>
      <c r="FS241" s="30"/>
      <c r="FT241" s="30"/>
      <c r="FU241" s="30"/>
      <c r="FV241" s="30"/>
      <c r="FW241" s="30"/>
      <c r="FX241" s="30"/>
      <c r="FY241" s="30"/>
      <c r="FZ241" s="30"/>
      <c r="GA241" s="30"/>
      <c r="GB241" s="30"/>
      <c r="GC241" s="30"/>
      <c r="GD241" s="30"/>
      <c r="GE241" s="30"/>
      <c r="GF241" s="30"/>
      <c r="GG241" s="30"/>
      <c r="GH241" s="30"/>
      <c r="GI241" s="30"/>
      <c r="GJ241" s="30"/>
      <c r="GK241" s="30"/>
      <c r="GL241" s="30"/>
      <c r="GM241" s="30"/>
      <c r="GN241" s="30"/>
      <c r="GO241" s="30"/>
      <c r="GP241" s="30"/>
      <c r="GQ241" s="30"/>
      <c r="GR241" s="30"/>
      <c r="GS241" s="30"/>
      <c r="GT241" s="30"/>
      <c r="GU241" s="30"/>
      <c r="GV241" s="30"/>
      <c r="GW241" s="30"/>
      <c r="GX241" s="30"/>
      <c r="GY241" s="30"/>
      <c r="GZ241" s="30"/>
      <c r="HA241" s="30"/>
      <c r="HB241" s="30"/>
      <c r="HC241" s="30"/>
      <c r="HD241" s="30"/>
      <c r="HE241" s="30"/>
      <c r="HF241" s="30"/>
      <c r="HG241" s="30"/>
      <c r="HH241" s="30"/>
      <c r="HI241" s="30"/>
      <c r="HJ241" s="30"/>
      <c r="HK241" s="30"/>
      <c r="HL241" s="30"/>
      <c r="HM241" s="30"/>
      <c r="HN241" s="30"/>
      <c r="HO241" s="30"/>
      <c r="HP241" s="30"/>
      <c r="HQ241" s="30"/>
      <c r="HR241" s="31"/>
    </row>
    <row r="242" spans="1:226" x14ac:dyDescent="0.25">
      <c r="A242" s="32">
        <f t="shared" si="52"/>
        <v>238</v>
      </c>
      <c r="B242" s="517"/>
      <c r="C242" s="517"/>
      <c r="D242" s="517"/>
      <c r="E242" s="517"/>
      <c r="F242" s="517"/>
      <c r="G242" s="26"/>
      <c r="H242" s="26"/>
      <c r="I242" s="27" t="str">
        <f t="shared" si="104"/>
        <v/>
      </c>
      <c r="J242" s="33" t="str">
        <f t="shared" si="105"/>
        <v/>
      </c>
      <c r="K242" s="447" t="str">
        <f>進捗管理票PSPT_管理項目名_3</f>
        <v>①ＣＶ</v>
      </c>
      <c r="L242" s="29"/>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c r="AN242" s="30"/>
      <c r="AO242" s="30"/>
      <c r="AP242" s="30"/>
      <c r="AQ242" s="30"/>
      <c r="AR242" s="30"/>
      <c r="AS242" s="30"/>
      <c r="AT242" s="30"/>
      <c r="AU242" s="30"/>
      <c r="AV242" s="30"/>
      <c r="AW242" s="30"/>
      <c r="AX242" s="30"/>
      <c r="AY242" s="30"/>
      <c r="AZ242" s="30"/>
      <c r="BA242" s="30"/>
      <c r="BB242" s="30"/>
      <c r="BC242" s="30"/>
      <c r="BD242" s="30"/>
      <c r="BE242" s="30"/>
      <c r="BF242" s="30"/>
      <c r="BG242" s="30"/>
      <c r="BH242" s="30"/>
      <c r="BI242" s="30"/>
      <c r="BJ242" s="30"/>
      <c r="BK242" s="30"/>
      <c r="BL242" s="30"/>
      <c r="BM242" s="30"/>
      <c r="BN242" s="30"/>
      <c r="BO242" s="30"/>
      <c r="BP242" s="30"/>
      <c r="BQ242" s="30"/>
      <c r="BR242" s="30"/>
      <c r="BS242" s="30"/>
      <c r="BT242" s="30"/>
      <c r="BU242" s="30"/>
      <c r="BV242" s="30"/>
      <c r="BW242" s="30"/>
      <c r="BX242" s="30"/>
      <c r="BY242" s="30"/>
      <c r="BZ242" s="30"/>
      <c r="CA242" s="30"/>
      <c r="CB242" s="30"/>
      <c r="CC242" s="30"/>
      <c r="CD242" s="30"/>
      <c r="CE242" s="30"/>
      <c r="CF242" s="30"/>
      <c r="CG242" s="30"/>
      <c r="CH242" s="30"/>
      <c r="CI242" s="30"/>
      <c r="CJ242" s="30"/>
      <c r="CK242" s="30"/>
      <c r="CL242" s="30"/>
      <c r="CM242" s="30"/>
      <c r="CN242" s="30"/>
      <c r="CO242" s="30"/>
      <c r="CP242" s="30"/>
      <c r="CQ242" s="30"/>
      <c r="CR242" s="30"/>
      <c r="CS242" s="30"/>
      <c r="CT242" s="30"/>
      <c r="CU242" s="30"/>
      <c r="CV242" s="30"/>
      <c r="CW242" s="30"/>
      <c r="CX242" s="30"/>
      <c r="CY242" s="30"/>
      <c r="CZ242" s="30"/>
      <c r="DA242" s="30"/>
      <c r="DB242" s="30"/>
      <c r="DC242" s="30"/>
      <c r="DD242" s="30"/>
      <c r="DE242" s="30"/>
      <c r="DF242" s="30"/>
      <c r="DG242" s="30"/>
      <c r="DH242" s="30"/>
      <c r="DI242" s="30"/>
      <c r="DJ242" s="30"/>
      <c r="DK242" s="30"/>
      <c r="DL242" s="30"/>
      <c r="DM242" s="30"/>
      <c r="DN242" s="30"/>
      <c r="DO242" s="30"/>
      <c r="DP242" s="30"/>
      <c r="DQ242" s="30"/>
      <c r="DR242" s="30"/>
      <c r="DS242" s="30"/>
      <c r="DT242" s="30"/>
      <c r="DU242" s="30"/>
      <c r="DV242" s="30"/>
      <c r="DW242" s="30"/>
      <c r="DX242" s="30"/>
      <c r="DY242" s="30"/>
      <c r="DZ242" s="30"/>
      <c r="EA242" s="30"/>
      <c r="EB242" s="30"/>
      <c r="EC242" s="30"/>
      <c r="ED242" s="30"/>
      <c r="EE242" s="30"/>
      <c r="EF242" s="30"/>
      <c r="EG242" s="30"/>
      <c r="EH242" s="30"/>
      <c r="EI242" s="30"/>
      <c r="EJ242" s="30"/>
      <c r="EK242" s="30"/>
      <c r="EL242" s="30"/>
      <c r="EM242" s="30"/>
      <c r="EN242" s="30"/>
      <c r="EO242" s="30"/>
      <c r="EP242" s="30"/>
      <c r="EQ242" s="30"/>
      <c r="ER242" s="30"/>
      <c r="ES242" s="30"/>
      <c r="ET242" s="30"/>
      <c r="EU242" s="30"/>
      <c r="EV242" s="30"/>
      <c r="EW242" s="30"/>
      <c r="EX242" s="30"/>
      <c r="EY242" s="30"/>
      <c r="EZ242" s="30"/>
      <c r="FA242" s="30"/>
      <c r="FB242" s="30"/>
      <c r="FC242" s="30"/>
      <c r="FD242" s="30"/>
      <c r="FE242" s="30"/>
      <c r="FF242" s="30"/>
      <c r="FG242" s="30"/>
      <c r="FH242" s="30"/>
      <c r="FI242" s="30"/>
      <c r="FJ242" s="30"/>
      <c r="FK242" s="30"/>
      <c r="FL242" s="30"/>
      <c r="FM242" s="30"/>
      <c r="FN242" s="30"/>
      <c r="FO242" s="30"/>
      <c r="FP242" s="30"/>
      <c r="FQ242" s="30"/>
      <c r="FR242" s="30"/>
      <c r="FS242" s="30"/>
      <c r="FT242" s="30"/>
      <c r="FU242" s="30"/>
      <c r="FV242" s="30"/>
      <c r="FW242" s="30"/>
      <c r="FX242" s="30"/>
      <c r="FY242" s="30"/>
      <c r="FZ242" s="30"/>
      <c r="GA242" s="30"/>
      <c r="GB242" s="30"/>
      <c r="GC242" s="30"/>
      <c r="GD242" s="30"/>
      <c r="GE242" s="30"/>
      <c r="GF242" s="30"/>
      <c r="GG242" s="30"/>
      <c r="GH242" s="30"/>
      <c r="GI242" s="30"/>
      <c r="GJ242" s="30"/>
      <c r="GK242" s="30"/>
      <c r="GL242" s="30"/>
      <c r="GM242" s="30"/>
      <c r="GN242" s="30"/>
      <c r="GO242" s="30"/>
      <c r="GP242" s="30"/>
      <c r="GQ242" s="30"/>
      <c r="GR242" s="30"/>
      <c r="GS242" s="30"/>
      <c r="GT242" s="30"/>
      <c r="GU242" s="30"/>
      <c r="GV242" s="30"/>
      <c r="GW242" s="30"/>
      <c r="GX242" s="30"/>
      <c r="GY242" s="30"/>
      <c r="GZ242" s="30"/>
      <c r="HA242" s="30"/>
      <c r="HB242" s="30"/>
      <c r="HC242" s="30"/>
      <c r="HD242" s="30"/>
      <c r="HE242" s="30"/>
      <c r="HF242" s="30"/>
      <c r="HG242" s="30"/>
      <c r="HH242" s="30"/>
      <c r="HI242" s="30"/>
      <c r="HJ242" s="30"/>
      <c r="HK242" s="30"/>
      <c r="HL242" s="30"/>
      <c r="HM242" s="30"/>
      <c r="HN242" s="30"/>
      <c r="HO242" s="30"/>
      <c r="HP242" s="30"/>
      <c r="HQ242" s="30"/>
      <c r="HR242" s="31"/>
    </row>
    <row r="243" spans="1:226" x14ac:dyDescent="0.25">
      <c r="A243" s="34">
        <f t="shared" si="52"/>
        <v>239</v>
      </c>
      <c r="B243" s="517"/>
      <c r="C243" s="517"/>
      <c r="D243" s="517"/>
      <c r="E243" s="517"/>
      <c r="F243" s="517"/>
      <c r="G243" s="35"/>
      <c r="H243" s="35"/>
      <c r="I243" s="36" t="str">
        <f t="shared" si="104"/>
        <v/>
      </c>
      <c r="J243" s="28" t="str">
        <f t="shared" si="105"/>
        <v/>
      </c>
      <c r="K243" s="448" t="str">
        <f>進捗管理票PSPT_管理項目名_4</f>
        <v>②ＣＶＴ</v>
      </c>
      <c r="L243" s="37"/>
      <c r="M243" s="38"/>
      <c r="N243" s="38"/>
      <c r="O243" s="38"/>
      <c r="P243" s="38"/>
      <c r="Q243" s="38"/>
      <c r="R243" s="38"/>
      <c r="S243" s="38"/>
      <c r="T243" s="38"/>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c r="BZ243" s="38"/>
      <c r="CA243" s="38"/>
      <c r="CB243" s="38"/>
      <c r="CC243" s="38"/>
      <c r="CD243" s="38"/>
      <c r="CE243" s="38"/>
      <c r="CF243" s="38"/>
      <c r="CG243" s="38"/>
      <c r="CH243" s="38"/>
      <c r="CI243" s="38"/>
      <c r="CJ243" s="38"/>
      <c r="CK243" s="38"/>
      <c r="CL243" s="38"/>
      <c r="CM243" s="38"/>
      <c r="CN243" s="38"/>
      <c r="CO243" s="38"/>
      <c r="CP243" s="38"/>
      <c r="CQ243" s="38"/>
      <c r="CR243" s="38"/>
      <c r="CS243" s="38"/>
      <c r="CT243" s="38"/>
      <c r="CU243" s="38"/>
      <c r="CV243" s="38"/>
      <c r="CW243" s="38"/>
      <c r="CX243" s="38"/>
      <c r="CY243" s="38"/>
      <c r="CZ243" s="38"/>
      <c r="DA243" s="38"/>
      <c r="DB243" s="38"/>
      <c r="DC243" s="38"/>
      <c r="DD243" s="38"/>
      <c r="DE243" s="38"/>
      <c r="DF243" s="38"/>
      <c r="DG243" s="38"/>
      <c r="DH243" s="38"/>
      <c r="DI243" s="38"/>
      <c r="DJ243" s="38"/>
      <c r="DK243" s="38"/>
      <c r="DL243" s="38"/>
      <c r="DM243" s="38"/>
      <c r="DN243" s="38"/>
      <c r="DO243" s="38"/>
      <c r="DP243" s="38"/>
      <c r="DQ243" s="38"/>
      <c r="DR243" s="38"/>
      <c r="DS243" s="38"/>
      <c r="DT243" s="38"/>
      <c r="DU243" s="38"/>
      <c r="DV243" s="38"/>
      <c r="DW243" s="38"/>
      <c r="DX243" s="38"/>
      <c r="DY243" s="38"/>
      <c r="DZ243" s="38"/>
      <c r="EA243" s="38"/>
      <c r="EB243" s="38"/>
      <c r="EC243" s="38"/>
      <c r="ED243" s="38"/>
      <c r="EE243" s="38"/>
      <c r="EF243" s="38"/>
      <c r="EG243" s="38"/>
      <c r="EH243" s="38"/>
      <c r="EI243" s="38"/>
      <c r="EJ243" s="38"/>
      <c r="EK243" s="38"/>
      <c r="EL243" s="38"/>
      <c r="EM243" s="38"/>
      <c r="EN243" s="38"/>
      <c r="EO243" s="38"/>
      <c r="EP243" s="38"/>
      <c r="EQ243" s="38"/>
      <c r="ER243" s="38"/>
      <c r="ES243" s="38"/>
      <c r="ET243" s="38"/>
      <c r="EU243" s="38"/>
      <c r="EV243" s="38"/>
      <c r="EW243" s="38"/>
      <c r="EX243" s="38"/>
      <c r="EY243" s="38"/>
      <c r="EZ243" s="38"/>
      <c r="FA243" s="38"/>
      <c r="FB243" s="38"/>
      <c r="FC243" s="38"/>
      <c r="FD243" s="38"/>
      <c r="FE243" s="38"/>
      <c r="FF243" s="38"/>
      <c r="FG243" s="38"/>
      <c r="FH243" s="38"/>
      <c r="FI243" s="38"/>
      <c r="FJ243" s="38"/>
      <c r="FK243" s="38"/>
      <c r="FL243" s="38"/>
      <c r="FM243" s="38"/>
      <c r="FN243" s="38"/>
      <c r="FO243" s="38"/>
      <c r="FP243" s="38"/>
      <c r="FQ243" s="38"/>
      <c r="FR243" s="38"/>
      <c r="FS243" s="38"/>
      <c r="FT243" s="38"/>
      <c r="FU243" s="38"/>
      <c r="FV243" s="38"/>
      <c r="FW243" s="38"/>
      <c r="FX243" s="38"/>
      <c r="FY243" s="38"/>
      <c r="FZ243" s="38"/>
      <c r="GA243" s="38"/>
      <c r="GB243" s="38"/>
      <c r="GC243" s="38"/>
      <c r="GD243" s="38"/>
      <c r="GE243" s="38"/>
      <c r="GF243" s="38"/>
      <c r="GG243" s="38"/>
      <c r="GH243" s="38"/>
      <c r="GI243" s="38"/>
      <c r="GJ243" s="38"/>
      <c r="GK243" s="38"/>
      <c r="GL243" s="38"/>
      <c r="GM243" s="38"/>
      <c r="GN243" s="38"/>
      <c r="GO243" s="38"/>
      <c r="GP243" s="38"/>
      <c r="GQ243" s="38"/>
      <c r="GR243" s="38"/>
      <c r="GS243" s="38"/>
      <c r="GT243" s="38"/>
      <c r="GU243" s="38"/>
      <c r="GV243" s="38"/>
      <c r="GW243" s="38"/>
      <c r="GX243" s="38"/>
      <c r="GY243" s="38"/>
      <c r="GZ243" s="38"/>
      <c r="HA243" s="38"/>
      <c r="HB243" s="38"/>
      <c r="HC243" s="38"/>
      <c r="HD243" s="38"/>
      <c r="HE243" s="38"/>
      <c r="HF243" s="38"/>
      <c r="HG243" s="38"/>
      <c r="HH243" s="38"/>
      <c r="HI243" s="38"/>
      <c r="HJ243" s="38"/>
      <c r="HK243" s="38"/>
      <c r="HL243" s="38"/>
      <c r="HM243" s="38"/>
      <c r="HN243" s="38"/>
      <c r="HO243" s="38"/>
      <c r="HP243" s="38"/>
      <c r="HQ243" s="38"/>
      <c r="HR243" s="39"/>
    </row>
    <row r="244" spans="1:226" s="315" customFormat="1" x14ac:dyDescent="0.25">
      <c r="A244" s="34">
        <f t="shared" si="52"/>
        <v>240</v>
      </c>
      <c r="B244" s="517"/>
      <c r="C244" s="517"/>
      <c r="D244" s="517"/>
      <c r="E244" s="517"/>
      <c r="F244" s="517"/>
      <c r="G244" s="35"/>
      <c r="H244" s="391"/>
      <c r="I244" s="36" t="str">
        <f>IF(J244&lt;&gt;"",(J244-COUNTIF(L244:HR244,"□")+1),"")</f>
        <v/>
      </c>
      <c r="J244" s="28" t="str">
        <f>IF(ISERROR(LOOKUP("□",L244:HR244,L$3:HR$3))=FALSE,LOOKUP("□",L244:HR244,L$3:HR$3),"")</f>
        <v/>
      </c>
      <c r="K244" s="448" t="str">
        <f>進捗管理票PSPT_管理項目名_5</f>
        <v>③受入</v>
      </c>
      <c r="L244" s="37"/>
      <c r="M244" s="38"/>
      <c r="N244" s="38"/>
      <c r="O244" s="38"/>
      <c r="P244" s="38"/>
      <c r="Q244" s="38"/>
      <c r="R244" s="38"/>
      <c r="S244" s="38"/>
      <c r="T244" s="38"/>
      <c r="U244" s="38"/>
      <c r="V244" s="38"/>
      <c r="W244" s="38"/>
      <c r="X244" s="30"/>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c r="BZ244" s="38"/>
      <c r="CA244" s="38"/>
      <c r="CB244" s="38"/>
      <c r="CC244" s="38"/>
      <c r="CD244" s="38"/>
      <c r="CE244" s="38"/>
      <c r="CF244" s="38"/>
      <c r="CG244" s="38"/>
      <c r="CH244" s="38"/>
      <c r="CI244" s="38"/>
      <c r="CJ244" s="38"/>
      <c r="CK244" s="38"/>
      <c r="CL244" s="38"/>
      <c r="CM244" s="38"/>
      <c r="CN244" s="38"/>
      <c r="CO244" s="38"/>
      <c r="CP244" s="38"/>
      <c r="CQ244" s="38"/>
      <c r="CR244" s="38"/>
      <c r="CS244" s="38"/>
      <c r="CT244" s="38"/>
      <c r="CU244" s="38"/>
      <c r="CV244" s="38"/>
      <c r="CW244" s="38"/>
      <c r="CX244" s="38"/>
      <c r="CY244" s="38"/>
      <c r="CZ244" s="38"/>
      <c r="DA244" s="38"/>
      <c r="DB244" s="38"/>
      <c r="DC244" s="38"/>
      <c r="DD244" s="38"/>
      <c r="DE244" s="38"/>
      <c r="DF244" s="38"/>
      <c r="DG244" s="38"/>
      <c r="DH244" s="38"/>
      <c r="DI244" s="38"/>
      <c r="DJ244" s="38"/>
      <c r="DK244" s="38"/>
      <c r="DL244" s="38"/>
      <c r="DM244" s="38"/>
      <c r="DN244" s="38"/>
      <c r="DO244" s="38"/>
      <c r="DP244" s="38"/>
      <c r="DQ244" s="38"/>
      <c r="DR244" s="38"/>
      <c r="DS244" s="38"/>
      <c r="DT244" s="38"/>
      <c r="DU244" s="38"/>
      <c r="DV244" s="38"/>
      <c r="DW244" s="38"/>
      <c r="DX244" s="38"/>
      <c r="DY244" s="38"/>
      <c r="DZ244" s="38"/>
      <c r="EA244" s="38"/>
      <c r="EB244" s="38"/>
      <c r="EC244" s="38"/>
      <c r="ED244" s="38"/>
      <c r="EE244" s="38"/>
      <c r="EF244" s="38"/>
      <c r="EG244" s="38"/>
      <c r="EH244" s="38"/>
      <c r="EI244" s="38"/>
      <c r="EJ244" s="38"/>
      <c r="EK244" s="38"/>
      <c r="EL244" s="38"/>
      <c r="EM244" s="38"/>
      <c r="EN244" s="38"/>
      <c r="EO244" s="38"/>
      <c r="EP244" s="38"/>
      <c r="EQ244" s="38"/>
      <c r="ER244" s="38"/>
      <c r="ES244" s="38"/>
      <c r="ET244" s="38"/>
      <c r="EU244" s="38"/>
      <c r="EV244" s="38"/>
      <c r="EW244" s="38"/>
      <c r="EX244" s="38"/>
      <c r="EY244" s="38"/>
      <c r="EZ244" s="38"/>
      <c r="FA244" s="38"/>
      <c r="FB244" s="38"/>
      <c r="FC244" s="38"/>
      <c r="FD244" s="38"/>
      <c r="FE244" s="38"/>
      <c r="FF244" s="38"/>
      <c r="FG244" s="38"/>
      <c r="FH244" s="38"/>
      <c r="FI244" s="38"/>
      <c r="FJ244" s="38"/>
      <c r="FK244" s="38"/>
      <c r="FL244" s="38"/>
      <c r="FM244" s="38"/>
      <c r="FN244" s="38"/>
      <c r="FO244" s="38"/>
      <c r="FP244" s="38"/>
      <c r="FQ244" s="38"/>
      <c r="FR244" s="38"/>
      <c r="FS244" s="38"/>
      <c r="FT244" s="38"/>
      <c r="FU244" s="38"/>
      <c r="FV244" s="38"/>
      <c r="FW244" s="38"/>
      <c r="FX244" s="38"/>
      <c r="FY244" s="38"/>
      <c r="FZ244" s="38"/>
      <c r="GA244" s="38"/>
      <c r="GB244" s="38"/>
      <c r="GC244" s="38"/>
      <c r="GD244" s="38"/>
      <c r="GE244" s="38"/>
      <c r="GF244" s="38"/>
      <c r="GG244" s="38"/>
      <c r="GH244" s="38"/>
      <c r="GI244" s="38"/>
      <c r="GJ244" s="38"/>
      <c r="GK244" s="38"/>
      <c r="GL244" s="38"/>
      <c r="GM244" s="38"/>
      <c r="GN244" s="38"/>
      <c r="GO244" s="38"/>
      <c r="GP244" s="38"/>
      <c r="GQ244" s="38"/>
      <c r="GR244" s="38"/>
      <c r="GS244" s="38"/>
      <c r="GT244" s="38"/>
      <c r="GU244" s="38"/>
      <c r="GV244" s="38"/>
      <c r="GW244" s="38"/>
      <c r="GX244" s="38"/>
      <c r="GY244" s="38"/>
      <c r="GZ244" s="38"/>
      <c r="HA244" s="38"/>
      <c r="HB244" s="38"/>
      <c r="HC244" s="38"/>
      <c r="HD244" s="38"/>
      <c r="HE244" s="38"/>
      <c r="HF244" s="38"/>
      <c r="HG244" s="38"/>
      <c r="HH244" s="38"/>
      <c r="HI244" s="38"/>
      <c r="HJ244" s="38"/>
      <c r="HK244" s="38"/>
      <c r="HL244" s="38"/>
      <c r="HM244" s="38"/>
      <c r="HN244" s="38"/>
      <c r="HO244" s="38"/>
      <c r="HP244" s="38"/>
      <c r="HQ244" s="38"/>
      <c r="HR244" s="39"/>
    </row>
    <row r="245" spans="1:226" x14ac:dyDescent="0.25">
      <c r="A245" s="25">
        <f t="shared" si="52"/>
        <v>241</v>
      </c>
      <c r="B245" s="516"/>
      <c r="C245" s="516"/>
      <c r="D245" s="516"/>
      <c r="E245" s="516"/>
      <c r="F245" s="516"/>
      <c r="G245" s="40"/>
      <c r="H245" s="40"/>
      <c r="I245" s="41" t="str">
        <f t="shared" ref="I245:I253" si="106">IF(J245&lt;&gt;"",(J245-COUNTIF(L245:HR245,"□")+1),"")</f>
        <v/>
      </c>
      <c r="J245" s="42" t="str">
        <f t="shared" ref="J245:J253" si="107">IF(ISERROR(LOOKUP("□",L245:HR245,L$3:HR$3))=FALSE,LOOKUP("□",L245:HR245,L$3:HR$3),"")</f>
        <v/>
      </c>
      <c r="K245" s="445">
        <f>進捗管理票PSPT_管理項目名_1</f>
        <v>0</v>
      </c>
      <c r="L245" s="43"/>
      <c r="M245" s="44"/>
      <c r="N245" s="44"/>
      <c r="O245" s="44"/>
      <c r="P245" s="44"/>
      <c r="Q245" s="44"/>
      <c r="R245" s="44"/>
      <c r="S245" s="44"/>
      <c r="T245" s="44"/>
      <c r="U245" s="44"/>
      <c r="V245" s="44"/>
      <c r="W245" s="44"/>
      <c r="X245" s="44"/>
      <c r="Y245" s="45"/>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c r="BD245" s="44"/>
      <c r="BE245" s="44"/>
      <c r="BF245" s="44"/>
      <c r="BG245" s="44"/>
      <c r="BH245" s="44"/>
      <c r="BI245" s="44"/>
      <c r="BJ245" s="44"/>
      <c r="BK245" s="44"/>
      <c r="BL245" s="44"/>
      <c r="BM245" s="44"/>
      <c r="BN245" s="44"/>
      <c r="BO245" s="44"/>
      <c r="BP245" s="44"/>
      <c r="BQ245" s="44"/>
      <c r="BR245" s="44"/>
      <c r="BS245" s="44"/>
      <c r="BT245" s="44"/>
      <c r="BU245" s="44"/>
      <c r="BV245" s="44"/>
      <c r="BW245" s="44"/>
      <c r="BX245" s="44"/>
      <c r="BY245" s="44"/>
      <c r="BZ245" s="44"/>
      <c r="CA245" s="44"/>
      <c r="CB245" s="44"/>
      <c r="CC245" s="44"/>
      <c r="CD245" s="44"/>
      <c r="CE245" s="44"/>
      <c r="CF245" s="44"/>
      <c r="CG245" s="44"/>
      <c r="CH245" s="44"/>
      <c r="CI245" s="44"/>
      <c r="CJ245" s="44"/>
      <c r="CK245" s="44"/>
      <c r="CL245" s="44"/>
      <c r="CM245" s="44"/>
      <c r="CN245" s="44"/>
      <c r="CO245" s="44"/>
      <c r="CP245" s="44"/>
      <c r="CQ245" s="44"/>
      <c r="CR245" s="44"/>
      <c r="CS245" s="44"/>
      <c r="CT245" s="44"/>
      <c r="CU245" s="44"/>
      <c r="CV245" s="44"/>
      <c r="CW245" s="44"/>
      <c r="CX245" s="44"/>
      <c r="CY245" s="44"/>
      <c r="CZ245" s="44"/>
      <c r="DA245" s="44"/>
      <c r="DB245" s="44"/>
      <c r="DC245" s="44"/>
      <c r="DD245" s="44"/>
      <c r="DE245" s="44"/>
      <c r="DF245" s="44"/>
      <c r="DG245" s="44"/>
      <c r="DH245" s="44"/>
      <c r="DI245" s="44"/>
      <c r="DJ245" s="44"/>
      <c r="DK245" s="44"/>
      <c r="DL245" s="44"/>
      <c r="DM245" s="44"/>
      <c r="DN245" s="44"/>
      <c r="DO245" s="44"/>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c r="EX245" s="44"/>
      <c r="EY245" s="44"/>
      <c r="EZ245" s="44"/>
      <c r="FA245" s="44"/>
      <c r="FB245" s="44"/>
      <c r="FC245" s="44"/>
      <c r="FD245" s="44"/>
      <c r="FE245" s="44"/>
      <c r="FF245" s="44"/>
      <c r="FG245" s="44"/>
      <c r="FH245" s="44"/>
      <c r="FI245" s="44"/>
      <c r="FJ245" s="44"/>
      <c r="FK245" s="44"/>
      <c r="FL245" s="44"/>
      <c r="FM245" s="44"/>
      <c r="FN245" s="44"/>
      <c r="FO245" s="44"/>
      <c r="FP245" s="44"/>
      <c r="FQ245" s="44"/>
      <c r="FR245" s="44"/>
      <c r="FS245" s="44"/>
      <c r="FT245" s="44"/>
      <c r="FU245" s="44"/>
      <c r="FV245" s="44"/>
      <c r="FW245" s="44"/>
      <c r="FX245" s="44"/>
      <c r="FY245" s="44"/>
      <c r="FZ245" s="44"/>
      <c r="GA245" s="44"/>
      <c r="GB245" s="44"/>
      <c r="GC245" s="44"/>
      <c r="GD245" s="44"/>
      <c r="GE245" s="44"/>
      <c r="GF245" s="44"/>
      <c r="GG245" s="44"/>
      <c r="GH245" s="44"/>
      <c r="GI245" s="44"/>
      <c r="GJ245" s="44"/>
      <c r="GK245" s="44"/>
      <c r="GL245" s="44"/>
      <c r="GM245" s="44"/>
      <c r="GN245" s="44"/>
      <c r="GO245" s="44"/>
      <c r="GP245" s="44"/>
      <c r="GQ245" s="44"/>
      <c r="GR245" s="44"/>
      <c r="GS245" s="44"/>
      <c r="GT245" s="44"/>
      <c r="GU245" s="44"/>
      <c r="GV245" s="44"/>
      <c r="GW245" s="44"/>
      <c r="GX245" s="44"/>
      <c r="GY245" s="44"/>
      <c r="GZ245" s="44"/>
      <c r="HA245" s="44"/>
      <c r="HB245" s="44"/>
      <c r="HC245" s="44"/>
      <c r="HD245" s="44"/>
      <c r="HE245" s="44"/>
      <c r="HF245" s="44"/>
      <c r="HG245" s="44"/>
      <c r="HH245" s="44"/>
      <c r="HI245" s="44"/>
      <c r="HJ245" s="44"/>
      <c r="HK245" s="44"/>
      <c r="HL245" s="44"/>
      <c r="HM245" s="44"/>
      <c r="HN245" s="44"/>
      <c r="HO245" s="44"/>
      <c r="HP245" s="44"/>
      <c r="HQ245" s="44"/>
      <c r="HR245" s="46"/>
    </row>
    <row r="246" spans="1:226" x14ac:dyDescent="0.25">
      <c r="A246" s="32">
        <f t="shared" si="52"/>
        <v>242</v>
      </c>
      <c r="B246" s="517"/>
      <c r="C246" s="517"/>
      <c r="D246" s="517"/>
      <c r="E246" s="517"/>
      <c r="F246" s="517"/>
      <c r="G246" s="26"/>
      <c r="H246" s="26"/>
      <c r="I246" s="27" t="str">
        <f t="shared" si="106"/>
        <v/>
      </c>
      <c r="J246" s="33" t="str">
        <f t="shared" si="107"/>
        <v/>
      </c>
      <c r="K246" s="446">
        <f>進捗管理票PSPT_管理項目名_2</f>
        <v>0</v>
      </c>
      <c r="L246" s="29"/>
      <c r="M246" s="30"/>
      <c r="N246" s="30"/>
      <c r="O246" s="30"/>
      <c r="P246" s="30"/>
      <c r="Q246" s="30"/>
      <c r="R246" s="30"/>
      <c r="S246" s="30"/>
      <c r="T246" s="30"/>
      <c r="U246" s="30"/>
      <c r="V246" s="30"/>
      <c r="W246" s="30"/>
      <c r="X246" s="30"/>
      <c r="Y246" s="30"/>
      <c r="Z246" s="30"/>
      <c r="AA246" s="30"/>
      <c r="AB246" s="30"/>
      <c r="AC246" s="30"/>
      <c r="AD246" s="30"/>
      <c r="AE246" s="30"/>
      <c r="AF246" s="30"/>
      <c r="AG246" s="30"/>
      <c r="AH246" s="30"/>
      <c r="AI246" s="30"/>
      <c r="AJ246" s="30"/>
      <c r="AK246" s="30"/>
      <c r="AL246" s="30"/>
      <c r="AM246" s="30"/>
      <c r="AN246" s="30"/>
      <c r="AO246" s="30"/>
      <c r="AP246" s="30"/>
      <c r="AQ246" s="30"/>
      <c r="AR246" s="30"/>
      <c r="AS246" s="30"/>
      <c r="AT246" s="30"/>
      <c r="AU246" s="30"/>
      <c r="AV246" s="30"/>
      <c r="AW246" s="30"/>
      <c r="AX246" s="30"/>
      <c r="AY246" s="30"/>
      <c r="AZ246" s="30"/>
      <c r="BA246" s="30"/>
      <c r="BB246" s="30"/>
      <c r="BC246" s="30"/>
      <c r="BD246" s="30"/>
      <c r="BE246" s="30"/>
      <c r="BF246" s="30"/>
      <c r="BG246" s="30"/>
      <c r="BH246" s="30"/>
      <c r="BI246" s="30"/>
      <c r="BJ246" s="30"/>
      <c r="BK246" s="30"/>
      <c r="BL246" s="30"/>
      <c r="BM246" s="30"/>
      <c r="BN246" s="30"/>
      <c r="BO246" s="30"/>
      <c r="BP246" s="30"/>
      <c r="BQ246" s="30"/>
      <c r="BR246" s="30"/>
      <c r="BS246" s="30"/>
      <c r="BT246" s="30"/>
      <c r="BU246" s="30"/>
      <c r="BV246" s="30"/>
      <c r="BW246" s="30"/>
      <c r="BX246" s="30"/>
      <c r="BY246" s="30"/>
      <c r="BZ246" s="30"/>
      <c r="CA246" s="30"/>
      <c r="CB246" s="30"/>
      <c r="CC246" s="30"/>
      <c r="CD246" s="30"/>
      <c r="CE246" s="30"/>
      <c r="CF246" s="30"/>
      <c r="CG246" s="30"/>
      <c r="CH246" s="30"/>
      <c r="CI246" s="30"/>
      <c r="CJ246" s="30"/>
      <c r="CK246" s="30"/>
      <c r="CL246" s="30"/>
      <c r="CM246" s="30"/>
      <c r="CN246" s="30"/>
      <c r="CO246" s="30"/>
      <c r="CP246" s="30"/>
      <c r="CQ246" s="30"/>
      <c r="CR246" s="30"/>
      <c r="CS246" s="30"/>
      <c r="CT246" s="30"/>
      <c r="CU246" s="30"/>
      <c r="CV246" s="30"/>
      <c r="CW246" s="30"/>
      <c r="CX246" s="30"/>
      <c r="CY246" s="30"/>
      <c r="CZ246" s="30"/>
      <c r="DA246" s="30"/>
      <c r="DB246" s="30"/>
      <c r="DC246" s="30"/>
      <c r="DD246" s="30"/>
      <c r="DE246" s="30"/>
      <c r="DF246" s="30"/>
      <c r="DG246" s="30"/>
      <c r="DH246" s="30"/>
      <c r="DI246" s="30"/>
      <c r="DJ246" s="30"/>
      <c r="DK246" s="30"/>
      <c r="DL246" s="30"/>
      <c r="DM246" s="30"/>
      <c r="DN246" s="30"/>
      <c r="DO246" s="30"/>
      <c r="DP246" s="30"/>
      <c r="DQ246" s="30"/>
      <c r="DR246" s="30"/>
      <c r="DS246" s="30"/>
      <c r="DT246" s="30"/>
      <c r="DU246" s="30"/>
      <c r="DV246" s="30"/>
      <c r="DW246" s="30"/>
      <c r="DX246" s="30"/>
      <c r="DY246" s="30"/>
      <c r="DZ246" s="30"/>
      <c r="EA246" s="30"/>
      <c r="EB246" s="30"/>
      <c r="EC246" s="30"/>
      <c r="ED246" s="30"/>
      <c r="EE246" s="30"/>
      <c r="EF246" s="30"/>
      <c r="EG246" s="30"/>
      <c r="EH246" s="30"/>
      <c r="EI246" s="30"/>
      <c r="EJ246" s="30"/>
      <c r="EK246" s="30"/>
      <c r="EL246" s="30"/>
      <c r="EM246" s="30"/>
      <c r="EN246" s="30"/>
      <c r="EO246" s="30"/>
      <c r="EP246" s="30"/>
      <c r="EQ246" s="30"/>
      <c r="ER246" s="30"/>
      <c r="ES246" s="30"/>
      <c r="ET246" s="30"/>
      <c r="EU246" s="30"/>
      <c r="EV246" s="30"/>
      <c r="EW246" s="30"/>
      <c r="EX246" s="30"/>
      <c r="EY246" s="30"/>
      <c r="EZ246" s="30"/>
      <c r="FA246" s="30"/>
      <c r="FB246" s="30"/>
      <c r="FC246" s="30"/>
      <c r="FD246" s="30"/>
      <c r="FE246" s="30"/>
      <c r="FF246" s="30"/>
      <c r="FG246" s="30"/>
      <c r="FH246" s="30"/>
      <c r="FI246" s="30"/>
      <c r="FJ246" s="30"/>
      <c r="FK246" s="30"/>
      <c r="FL246" s="30"/>
      <c r="FM246" s="30"/>
      <c r="FN246" s="30"/>
      <c r="FO246" s="30"/>
      <c r="FP246" s="30"/>
      <c r="FQ246" s="30"/>
      <c r="FR246" s="30"/>
      <c r="FS246" s="30"/>
      <c r="FT246" s="30"/>
      <c r="FU246" s="30"/>
      <c r="FV246" s="30"/>
      <c r="FW246" s="30"/>
      <c r="FX246" s="30"/>
      <c r="FY246" s="30"/>
      <c r="FZ246" s="30"/>
      <c r="GA246" s="30"/>
      <c r="GB246" s="30"/>
      <c r="GC246" s="30"/>
      <c r="GD246" s="30"/>
      <c r="GE246" s="30"/>
      <c r="GF246" s="30"/>
      <c r="GG246" s="30"/>
      <c r="GH246" s="30"/>
      <c r="GI246" s="30"/>
      <c r="GJ246" s="30"/>
      <c r="GK246" s="30"/>
      <c r="GL246" s="30"/>
      <c r="GM246" s="30"/>
      <c r="GN246" s="30"/>
      <c r="GO246" s="30"/>
      <c r="GP246" s="30"/>
      <c r="GQ246" s="30"/>
      <c r="GR246" s="30"/>
      <c r="GS246" s="30"/>
      <c r="GT246" s="30"/>
      <c r="GU246" s="30"/>
      <c r="GV246" s="30"/>
      <c r="GW246" s="30"/>
      <c r="GX246" s="30"/>
      <c r="GY246" s="30"/>
      <c r="GZ246" s="30"/>
      <c r="HA246" s="30"/>
      <c r="HB246" s="30"/>
      <c r="HC246" s="30"/>
      <c r="HD246" s="30"/>
      <c r="HE246" s="30"/>
      <c r="HF246" s="30"/>
      <c r="HG246" s="30"/>
      <c r="HH246" s="30"/>
      <c r="HI246" s="30"/>
      <c r="HJ246" s="30"/>
      <c r="HK246" s="30"/>
      <c r="HL246" s="30"/>
      <c r="HM246" s="30"/>
      <c r="HN246" s="30"/>
      <c r="HO246" s="30"/>
      <c r="HP246" s="30"/>
      <c r="HQ246" s="30"/>
      <c r="HR246" s="31"/>
    </row>
    <row r="247" spans="1:226" x14ac:dyDescent="0.25">
      <c r="A247" s="32">
        <f t="shared" si="52"/>
        <v>243</v>
      </c>
      <c r="B247" s="517"/>
      <c r="C247" s="517"/>
      <c r="D247" s="517"/>
      <c r="E247" s="517"/>
      <c r="F247" s="517"/>
      <c r="G247" s="26"/>
      <c r="H247" s="26"/>
      <c r="I247" s="27" t="str">
        <f t="shared" si="106"/>
        <v/>
      </c>
      <c r="J247" s="33" t="str">
        <f t="shared" si="107"/>
        <v/>
      </c>
      <c r="K247" s="447" t="str">
        <f>進捗管理票PSPT_管理項目名_3</f>
        <v>①ＣＶ</v>
      </c>
      <c r="L247" s="29"/>
      <c r="M247" s="30"/>
      <c r="N247" s="30"/>
      <c r="O247" s="30"/>
      <c r="P247" s="30"/>
      <c r="Q247" s="30"/>
      <c r="R247" s="30"/>
      <c r="S247" s="30"/>
      <c r="T247" s="30"/>
      <c r="U247" s="30"/>
      <c r="V247" s="30"/>
      <c r="W247" s="30"/>
      <c r="X247" s="30"/>
      <c r="Y247" s="30"/>
      <c r="Z247" s="30"/>
      <c r="AA247" s="30"/>
      <c r="AB247" s="30"/>
      <c r="AC247" s="30"/>
      <c r="AD247" s="30"/>
      <c r="AE247" s="30"/>
      <c r="AF247" s="30"/>
      <c r="AG247" s="30"/>
      <c r="AH247" s="30"/>
      <c r="AI247" s="30"/>
      <c r="AJ247" s="30"/>
      <c r="AK247" s="30"/>
      <c r="AL247" s="30"/>
      <c r="AM247" s="30"/>
      <c r="AN247" s="30"/>
      <c r="AO247" s="30"/>
      <c r="AP247" s="30"/>
      <c r="AQ247" s="30"/>
      <c r="AR247" s="30"/>
      <c r="AS247" s="30"/>
      <c r="AT247" s="30"/>
      <c r="AU247" s="30"/>
      <c r="AV247" s="30"/>
      <c r="AW247" s="30"/>
      <c r="AX247" s="30"/>
      <c r="AY247" s="30"/>
      <c r="AZ247" s="30"/>
      <c r="BA247" s="30"/>
      <c r="BB247" s="30"/>
      <c r="BC247" s="30"/>
      <c r="BD247" s="30"/>
      <c r="BE247" s="30"/>
      <c r="BF247" s="30"/>
      <c r="BG247" s="30"/>
      <c r="BH247" s="30"/>
      <c r="BI247" s="30"/>
      <c r="BJ247" s="30"/>
      <c r="BK247" s="30"/>
      <c r="BL247" s="30"/>
      <c r="BM247" s="30"/>
      <c r="BN247" s="30"/>
      <c r="BO247" s="30"/>
      <c r="BP247" s="30"/>
      <c r="BQ247" s="30"/>
      <c r="BR247" s="30"/>
      <c r="BS247" s="30"/>
      <c r="BT247" s="30"/>
      <c r="BU247" s="30"/>
      <c r="BV247" s="30"/>
      <c r="BW247" s="30"/>
      <c r="BX247" s="30"/>
      <c r="BY247" s="30"/>
      <c r="BZ247" s="30"/>
      <c r="CA247" s="30"/>
      <c r="CB247" s="30"/>
      <c r="CC247" s="30"/>
      <c r="CD247" s="30"/>
      <c r="CE247" s="30"/>
      <c r="CF247" s="30"/>
      <c r="CG247" s="30"/>
      <c r="CH247" s="30"/>
      <c r="CI247" s="30"/>
      <c r="CJ247" s="30"/>
      <c r="CK247" s="30"/>
      <c r="CL247" s="30"/>
      <c r="CM247" s="30"/>
      <c r="CN247" s="30"/>
      <c r="CO247" s="30"/>
      <c r="CP247" s="30"/>
      <c r="CQ247" s="30"/>
      <c r="CR247" s="30"/>
      <c r="CS247" s="30"/>
      <c r="CT247" s="30"/>
      <c r="CU247" s="30"/>
      <c r="CV247" s="30"/>
      <c r="CW247" s="30"/>
      <c r="CX247" s="30"/>
      <c r="CY247" s="30"/>
      <c r="CZ247" s="30"/>
      <c r="DA247" s="30"/>
      <c r="DB247" s="30"/>
      <c r="DC247" s="30"/>
      <c r="DD247" s="30"/>
      <c r="DE247" s="30"/>
      <c r="DF247" s="30"/>
      <c r="DG247" s="30"/>
      <c r="DH247" s="30"/>
      <c r="DI247" s="30"/>
      <c r="DJ247" s="30"/>
      <c r="DK247" s="30"/>
      <c r="DL247" s="30"/>
      <c r="DM247" s="30"/>
      <c r="DN247" s="30"/>
      <c r="DO247" s="30"/>
      <c r="DP247" s="30"/>
      <c r="DQ247" s="30"/>
      <c r="DR247" s="30"/>
      <c r="DS247" s="30"/>
      <c r="DT247" s="30"/>
      <c r="DU247" s="30"/>
      <c r="DV247" s="30"/>
      <c r="DW247" s="30"/>
      <c r="DX247" s="30"/>
      <c r="DY247" s="30"/>
      <c r="DZ247" s="30"/>
      <c r="EA247" s="30"/>
      <c r="EB247" s="30"/>
      <c r="EC247" s="30"/>
      <c r="ED247" s="30"/>
      <c r="EE247" s="30"/>
      <c r="EF247" s="30"/>
      <c r="EG247" s="30"/>
      <c r="EH247" s="30"/>
      <c r="EI247" s="30"/>
      <c r="EJ247" s="30"/>
      <c r="EK247" s="30"/>
      <c r="EL247" s="30"/>
      <c r="EM247" s="30"/>
      <c r="EN247" s="30"/>
      <c r="EO247" s="30"/>
      <c r="EP247" s="30"/>
      <c r="EQ247" s="30"/>
      <c r="ER247" s="30"/>
      <c r="ES247" s="30"/>
      <c r="ET247" s="30"/>
      <c r="EU247" s="30"/>
      <c r="EV247" s="30"/>
      <c r="EW247" s="30"/>
      <c r="EX247" s="30"/>
      <c r="EY247" s="30"/>
      <c r="EZ247" s="30"/>
      <c r="FA247" s="30"/>
      <c r="FB247" s="30"/>
      <c r="FC247" s="30"/>
      <c r="FD247" s="30"/>
      <c r="FE247" s="30"/>
      <c r="FF247" s="30"/>
      <c r="FG247" s="30"/>
      <c r="FH247" s="30"/>
      <c r="FI247" s="30"/>
      <c r="FJ247" s="30"/>
      <c r="FK247" s="30"/>
      <c r="FL247" s="30"/>
      <c r="FM247" s="30"/>
      <c r="FN247" s="30"/>
      <c r="FO247" s="30"/>
      <c r="FP247" s="30"/>
      <c r="FQ247" s="30"/>
      <c r="FR247" s="30"/>
      <c r="FS247" s="30"/>
      <c r="FT247" s="30"/>
      <c r="FU247" s="30"/>
      <c r="FV247" s="30"/>
      <c r="FW247" s="30"/>
      <c r="FX247" s="30"/>
      <c r="FY247" s="30"/>
      <c r="FZ247" s="30"/>
      <c r="GA247" s="30"/>
      <c r="GB247" s="30"/>
      <c r="GC247" s="30"/>
      <c r="GD247" s="30"/>
      <c r="GE247" s="30"/>
      <c r="GF247" s="30"/>
      <c r="GG247" s="30"/>
      <c r="GH247" s="30"/>
      <c r="GI247" s="30"/>
      <c r="GJ247" s="30"/>
      <c r="GK247" s="30"/>
      <c r="GL247" s="30"/>
      <c r="GM247" s="30"/>
      <c r="GN247" s="30"/>
      <c r="GO247" s="30"/>
      <c r="GP247" s="30"/>
      <c r="GQ247" s="30"/>
      <c r="GR247" s="30"/>
      <c r="GS247" s="30"/>
      <c r="GT247" s="30"/>
      <c r="GU247" s="30"/>
      <c r="GV247" s="30"/>
      <c r="GW247" s="30"/>
      <c r="GX247" s="30"/>
      <c r="GY247" s="30"/>
      <c r="GZ247" s="30"/>
      <c r="HA247" s="30"/>
      <c r="HB247" s="30"/>
      <c r="HC247" s="30"/>
      <c r="HD247" s="30"/>
      <c r="HE247" s="30"/>
      <c r="HF247" s="30"/>
      <c r="HG247" s="30"/>
      <c r="HH247" s="30"/>
      <c r="HI247" s="30"/>
      <c r="HJ247" s="30"/>
      <c r="HK247" s="30"/>
      <c r="HL247" s="30"/>
      <c r="HM247" s="30"/>
      <c r="HN247" s="30"/>
      <c r="HO247" s="30"/>
      <c r="HP247" s="30"/>
      <c r="HQ247" s="30"/>
      <c r="HR247" s="31"/>
    </row>
    <row r="248" spans="1:226" x14ac:dyDescent="0.25">
      <c r="A248" s="34">
        <f t="shared" si="52"/>
        <v>244</v>
      </c>
      <c r="B248" s="517"/>
      <c r="C248" s="517"/>
      <c r="D248" s="517"/>
      <c r="E248" s="517"/>
      <c r="F248" s="517"/>
      <c r="G248" s="35"/>
      <c r="H248" s="35"/>
      <c r="I248" s="36" t="str">
        <f t="shared" si="106"/>
        <v/>
      </c>
      <c r="J248" s="28" t="str">
        <f t="shared" si="107"/>
        <v/>
      </c>
      <c r="K248" s="448" t="str">
        <f>進捗管理票PSPT_管理項目名_4</f>
        <v>②ＣＶＴ</v>
      </c>
      <c r="L248" s="37"/>
      <c r="M248" s="38"/>
      <c r="N248" s="38"/>
      <c r="O248" s="38"/>
      <c r="P248" s="38"/>
      <c r="Q248" s="38"/>
      <c r="R248" s="38"/>
      <c r="S248" s="38"/>
      <c r="T248" s="38"/>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c r="BZ248" s="38"/>
      <c r="CA248" s="38"/>
      <c r="CB248" s="38"/>
      <c r="CC248" s="38"/>
      <c r="CD248" s="38"/>
      <c r="CE248" s="38"/>
      <c r="CF248" s="38"/>
      <c r="CG248" s="38"/>
      <c r="CH248" s="38"/>
      <c r="CI248" s="38"/>
      <c r="CJ248" s="38"/>
      <c r="CK248" s="38"/>
      <c r="CL248" s="38"/>
      <c r="CM248" s="38"/>
      <c r="CN248" s="38"/>
      <c r="CO248" s="38"/>
      <c r="CP248" s="38"/>
      <c r="CQ248" s="38"/>
      <c r="CR248" s="38"/>
      <c r="CS248" s="38"/>
      <c r="CT248" s="38"/>
      <c r="CU248" s="38"/>
      <c r="CV248" s="38"/>
      <c r="CW248" s="38"/>
      <c r="CX248" s="38"/>
      <c r="CY248" s="38"/>
      <c r="CZ248" s="38"/>
      <c r="DA248" s="38"/>
      <c r="DB248" s="38"/>
      <c r="DC248" s="38"/>
      <c r="DD248" s="38"/>
      <c r="DE248" s="38"/>
      <c r="DF248" s="38"/>
      <c r="DG248" s="38"/>
      <c r="DH248" s="38"/>
      <c r="DI248" s="38"/>
      <c r="DJ248" s="38"/>
      <c r="DK248" s="38"/>
      <c r="DL248" s="38"/>
      <c r="DM248" s="38"/>
      <c r="DN248" s="38"/>
      <c r="DO248" s="38"/>
      <c r="DP248" s="38"/>
      <c r="DQ248" s="38"/>
      <c r="DR248" s="38"/>
      <c r="DS248" s="38"/>
      <c r="DT248" s="38"/>
      <c r="DU248" s="38"/>
      <c r="DV248" s="38"/>
      <c r="DW248" s="38"/>
      <c r="DX248" s="38"/>
      <c r="DY248" s="38"/>
      <c r="DZ248" s="38"/>
      <c r="EA248" s="38"/>
      <c r="EB248" s="38"/>
      <c r="EC248" s="38"/>
      <c r="ED248" s="38"/>
      <c r="EE248" s="38"/>
      <c r="EF248" s="38"/>
      <c r="EG248" s="38"/>
      <c r="EH248" s="38"/>
      <c r="EI248" s="38"/>
      <c r="EJ248" s="38"/>
      <c r="EK248" s="38"/>
      <c r="EL248" s="38"/>
      <c r="EM248" s="38"/>
      <c r="EN248" s="38"/>
      <c r="EO248" s="38"/>
      <c r="EP248" s="38"/>
      <c r="EQ248" s="38"/>
      <c r="ER248" s="38"/>
      <c r="ES248" s="38"/>
      <c r="ET248" s="38"/>
      <c r="EU248" s="38"/>
      <c r="EV248" s="38"/>
      <c r="EW248" s="38"/>
      <c r="EX248" s="38"/>
      <c r="EY248" s="38"/>
      <c r="EZ248" s="38"/>
      <c r="FA248" s="38"/>
      <c r="FB248" s="38"/>
      <c r="FC248" s="38"/>
      <c r="FD248" s="38"/>
      <c r="FE248" s="38"/>
      <c r="FF248" s="38"/>
      <c r="FG248" s="38"/>
      <c r="FH248" s="38"/>
      <c r="FI248" s="38"/>
      <c r="FJ248" s="38"/>
      <c r="FK248" s="38"/>
      <c r="FL248" s="38"/>
      <c r="FM248" s="38"/>
      <c r="FN248" s="38"/>
      <c r="FO248" s="38"/>
      <c r="FP248" s="38"/>
      <c r="FQ248" s="38"/>
      <c r="FR248" s="38"/>
      <c r="FS248" s="38"/>
      <c r="FT248" s="38"/>
      <c r="FU248" s="38"/>
      <c r="FV248" s="38"/>
      <c r="FW248" s="38"/>
      <c r="FX248" s="38"/>
      <c r="FY248" s="38"/>
      <c r="FZ248" s="38"/>
      <c r="GA248" s="38"/>
      <c r="GB248" s="38"/>
      <c r="GC248" s="38"/>
      <c r="GD248" s="38"/>
      <c r="GE248" s="38"/>
      <c r="GF248" s="38"/>
      <c r="GG248" s="38"/>
      <c r="GH248" s="38"/>
      <c r="GI248" s="38"/>
      <c r="GJ248" s="38"/>
      <c r="GK248" s="38"/>
      <c r="GL248" s="38"/>
      <c r="GM248" s="38"/>
      <c r="GN248" s="38"/>
      <c r="GO248" s="38"/>
      <c r="GP248" s="38"/>
      <c r="GQ248" s="38"/>
      <c r="GR248" s="38"/>
      <c r="GS248" s="38"/>
      <c r="GT248" s="38"/>
      <c r="GU248" s="38"/>
      <c r="GV248" s="38"/>
      <c r="GW248" s="38"/>
      <c r="GX248" s="38"/>
      <c r="GY248" s="38"/>
      <c r="GZ248" s="38"/>
      <c r="HA248" s="38"/>
      <c r="HB248" s="38"/>
      <c r="HC248" s="38"/>
      <c r="HD248" s="38"/>
      <c r="HE248" s="38"/>
      <c r="HF248" s="38"/>
      <c r="HG248" s="38"/>
      <c r="HH248" s="38"/>
      <c r="HI248" s="38"/>
      <c r="HJ248" s="38"/>
      <c r="HK248" s="38"/>
      <c r="HL248" s="38"/>
      <c r="HM248" s="38"/>
      <c r="HN248" s="38"/>
      <c r="HO248" s="38"/>
      <c r="HP248" s="38"/>
      <c r="HQ248" s="38"/>
      <c r="HR248" s="39"/>
    </row>
    <row r="249" spans="1:226" s="315" customFormat="1" x14ac:dyDescent="0.25">
      <c r="A249" s="34">
        <f t="shared" si="52"/>
        <v>245</v>
      </c>
      <c r="B249" s="517"/>
      <c r="C249" s="517"/>
      <c r="D249" s="517"/>
      <c r="E249" s="517"/>
      <c r="F249" s="517"/>
      <c r="G249" s="35"/>
      <c r="H249" s="391"/>
      <c r="I249" s="36" t="str">
        <f t="shared" si="106"/>
        <v/>
      </c>
      <c r="J249" s="28" t="str">
        <f t="shared" si="107"/>
        <v/>
      </c>
      <c r="K249" s="448" t="str">
        <f>進捗管理票PSPT_管理項目名_5</f>
        <v>③受入</v>
      </c>
      <c r="L249" s="37"/>
      <c r="M249" s="38"/>
      <c r="N249" s="38"/>
      <c r="O249" s="38"/>
      <c r="P249" s="38"/>
      <c r="Q249" s="38"/>
      <c r="R249" s="38"/>
      <c r="S249" s="38"/>
      <c r="T249" s="38"/>
      <c r="U249" s="38"/>
      <c r="V249" s="38"/>
      <c r="W249" s="38"/>
      <c r="X249" s="30"/>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c r="BZ249" s="38"/>
      <c r="CA249" s="38"/>
      <c r="CB249" s="38"/>
      <c r="CC249" s="38"/>
      <c r="CD249" s="38"/>
      <c r="CE249" s="38"/>
      <c r="CF249" s="38"/>
      <c r="CG249" s="38"/>
      <c r="CH249" s="38"/>
      <c r="CI249" s="38"/>
      <c r="CJ249" s="38"/>
      <c r="CK249" s="38"/>
      <c r="CL249" s="38"/>
      <c r="CM249" s="38"/>
      <c r="CN249" s="38"/>
      <c r="CO249" s="38"/>
      <c r="CP249" s="38"/>
      <c r="CQ249" s="38"/>
      <c r="CR249" s="38"/>
      <c r="CS249" s="38"/>
      <c r="CT249" s="38"/>
      <c r="CU249" s="38"/>
      <c r="CV249" s="38"/>
      <c r="CW249" s="38"/>
      <c r="CX249" s="38"/>
      <c r="CY249" s="38"/>
      <c r="CZ249" s="38"/>
      <c r="DA249" s="38"/>
      <c r="DB249" s="38"/>
      <c r="DC249" s="38"/>
      <c r="DD249" s="38"/>
      <c r="DE249" s="38"/>
      <c r="DF249" s="38"/>
      <c r="DG249" s="38"/>
      <c r="DH249" s="38"/>
      <c r="DI249" s="38"/>
      <c r="DJ249" s="38"/>
      <c r="DK249" s="38"/>
      <c r="DL249" s="38"/>
      <c r="DM249" s="38"/>
      <c r="DN249" s="38"/>
      <c r="DO249" s="38"/>
      <c r="DP249" s="38"/>
      <c r="DQ249" s="38"/>
      <c r="DR249" s="38"/>
      <c r="DS249" s="38"/>
      <c r="DT249" s="38"/>
      <c r="DU249" s="38"/>
      <c r="DV249" s="38"/>
      <c r="DW249" s="38"/>
      <c r="DX249" s="38"/>
      <c r="DY249" s="38"/>
      <c r="DZ249" s="38"/>
      <c r="EA249" s="38"/>
      <c r="EB249" s="38"/>
      <c r="EC249" s="38"/>
      <c r="ED249" s="38"/>
      <c r="EE249" s="38"/>
      <c r="EF249" s="38"/>
      <c r="EG249" s="38"/>
      <c r="EH249" s="38"/>
      <c r="EI249" s="38"/>
      <c r="EJ249" s="38"/>
      <c r="EK249" s="38"/>
      <c r="EL249" s="38"/>
      <c r="EM249" s="38"/>
      <c r="EN249" s="38"/>
      <c r="EO249" s="38"/>
      <c r="EP249" s="38"/>
      <c r="EQ249" s="38"/>
      <c r="ER249" s="38"/>
      <c r="ES249" s="38"/>
      <c r="ET249" s="38"/>
      <c r="EU249" s="38"/>
      <c r="EV249" s="38"/>
      <c r="EW249" s="38"/>
      <c r="EX249" s="38"/>
      <c r="EY249" s="38"/>
      <c r="EZ249" s="38"/>
      <c r="FA249" s="38"/>
      <c r="FB249" s="38"/>
      <c r="FC249" s="38"/>
      <c r="FD249" s="38"/>
      <c r="FE249" s="38"/>
      <c r="FF249" s="38"/>
      <c r="FG249" s="38"/>
      <c r="FH249" s="38"/>
      <c r="FI249" s="38"/>
      <c r="FJ249" s="38"/>
      <c r="FK249" s="38"/>
      <c r="FL249" s="38"/>
      <c r="FM249" s="38"/>
      <c r="FN249" s="38"/>
      <c r="FO249" s="38"/>
      <c r="FP249" s="38"/>
      <c r="FQ249" s="38"/>
      <c r="FR249" s="38"/>
      <c r="FS249" s="38"/>
      <c r="FT249" s="38"/>
      <c r="FU249" s="38"/>
      <c r="FV249" s="38"/>
      <c r="FW249" s="38"/>
      <c r="FX249" s="38"/>
      <c r="FY249" s="38"/>
      <c r="FZ249" s="38"/>
      <c r="GA249" s="38"/>
      <c r="GB249" s="38"/>
      <c r="GC249" s="38"/>
      <c r="GD249" s="38"/>
      <c r="GE249" s="38"/>
      <c r="GF249" s="38"/>
      <c r="GG249" s="38"/>
      <c r="GH249" s="38"/>
      <c r="GI249" s="38"/>
      <c r="GJ249" s="38"/>
      <c r="GK249" s="38"/>
      <c r="GL249" s="38"/>
      <c r="GM249" s="38"/>
      <c r="GN249" s="38"/>
      <c r="GO249" s="38"/>
      <c r="GP249" s="38"/>
      <c r="GQ249" s="38"/>
      <c r="GR249" s="38"/>
      <c r="GS249" s="38"/>
      <c r="GT249" s="38"/>
      <c r="GU249" s="38"/>
      <c r="GV249" s="38"/>
      <c r="GW249" s="38"/>
      <c r="GX249" s="38"/>
      <c r="GY249" s="38"/>
      <c r="GZ249" s="38"/>
      <c r="HA249" s="38"/>
      <c r="HB249" s="38"/>
      <c r="HC249" s="38"/>
      <c r="HD249" s="38"/>
      <c r="HE249" s="38"/>
      <c r="HF249" s="38"/>
      <c r="HG249" s="38"/>
      <c r="HH249" s="38"/>
      <c r="HI249" s="38"/>
      <c r="HJ249" s="38"/>
      <c r="HK249" s="38"/>
      <c r="HL249" s="38"/>
      <c r="HM249" s="38"/>
      <c r="HN249" s="38"/>
      <c r="HO249" s="38"/>
      <c r="HP249" s="38"/>
      <c r="HQ249" s="38"/>
      <c r="HR249" s="39"/>
    </row>
    <row r="250" spans="1:226" x14ac:dyDescent="0.25">
      <c r="A250" s="25">
        <f t="shared" si="52"/>
        <v>246</v>
      </c>
      <c r="B250" s="516"/>
      <c r="C250" s="516"/>
      <c r="D250" s="516"/>
      <c r="E250" s="516"/>
      <c r="F250" s="516"/>
      <c r="G250" s="40"/>
      <c r="H250" s="40"/>
      <c r="I250" s="41" t="str">
        <f t="shared" si="106"/>
        <v/>
      </c>
      <c r="J250" s="42" t="str">
        <f t="shared" si="107"/>
        <v/>
      </c>
      <c r="K250" s="445">
        <f>進捗管理票PSPT_管理項目名_1</f>
        <v>0</v>
      </c>
      <c r="L250" s="43"/>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c r="BD250" s="44"/>
      <c r="BE250" s="44"/>
      <c r="BF250" s="44"/>
      <c r="BG250" s="44"/>
      <c r="BH250" s="44"/>
      <c r="BI250" s="44"/>
      <c r="BJ250" s="44"/>
      <c r="BK250" s="44"/>
      <c r="BL250" s="44"/>
      <c r="BM250" s="44"/>
      <c r="BN250" s="44"/>
      <c r="BO250" s="44"/>
      <c r="BP250" s="44"/>
      <c r="BQ250" s="44"/>
      <c r="BR250" s="44"/>
      <c r="BS250" s="44"/>
      <c r="BT250" s="44"/>
      <c r="BU250" s="44"/>
      <c r="BV250" s="44"/>
      <c r="BW250" s="44"/>
      <c r="BX250" s="44"/>
      <c r="BY250" s="44"/>
      <c r="BZ250" s="44"/>
      <c r="CA250" s="44"/>
      <c r="CB250" s="44"/>
      <c r="CC250" s="44"/>
      <c r="CD250" s="44"/>
      <c r="CE250" s="44"/>
      <c r="CF250" s="44"/>
      <c r="CG250" s="44"/>
      <c r="CH250" s="44"/>
      <c r="CI250" s="44"/>
      <c r="CJ250" s="44"/>
      <c r="CK250" s="44"/>
      <c r="CL250" s="44"/>
      <c r="CM250" s="44"/>
      <c r="CN250" s="44"/>
      <c r="CO250" s="44"/>
      <c r="CP250" s="44"/>
      <c r="CQ250" s="44"/>
      <c r="CR250" s="44"/>
      <c r="CS250" s="44"/>
      <c r="CT250" s="44"/>
      <c r="CU250" s="44"/>
      <c r="CV250" s="44"/>
      <c r="CW250" s="44"/>
      <c r="CX250" s="44"/>
      <c r="CY250" s="44"/>
      <c r="CZ250" s="44"/>
      <c r="DA250" s="44"/>
      <c r="DB250" s="44"/>
      <c r="DC250" s="44"/>
      <c r="DD250" s="44"/>
      <c r="DE250" s="44"/>
      <c r="DF250" s="44"/>
      <c r="DG250" s="44"/>
      <c r="DH250" s="44"/>
      <c r="DI250" s="44"/>
      <c r="DJ250" s="44"/>
      <c r="DK250" s="44"/>
      <c r="DL250" s="44"/>
      <c r="DM250" s="44"/>
      <c r="DN250" s="44"/>
      <c r="DO250" s="44"/>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c r="EX250" s="44"/>
      <c r="EY250" s="44"/>
      <c r="EZ250" s="44"/>
      <c r="FA250" s="44"/>
      <c r="FB250" s="44"/>
      <c r="FC250" s="44"/>
      <c r="FD250" s="44"/>
      <c r="FE250" s="44"/>
      <c r="FF250" s="44"/>
      <c r="FG250" s="44"/>
      <c r="FH250" s="44"/>
      <c r="FI250" s="44"/>
      <c r="FJ250" s="44"/>
      <c r="FK250" s="44"/>
      <c r="FL250" s="44"/>
      <c r="FM250" s="44"/>
      <c r="FN250" s="44"/>
      <c r="FO250" s="44"/>
      <c r="FP250" s="44"/>
      <c r="FQ250" s="44"/>
      <c r="FR250" s="44"/>
      <c r="FS250" s="44"/>
      <c r="FT250" s="44"/>
      <c r="FU250" s="44"/>
      <c r="FV250" s="44"/>
      <c r="FW250" s="44"/>
      <c r="FX250" s="44"/>
      <c r="FY250" s="44"/>
      <c r="FZ250" s="44"/>
      <c r="GA250" s="44"/>
      <c r="GB250" s="44"/>
      <c r="GC250" s="44"/>
      <c r="GD250" s="44"/>
      <c r="GE250" s="44"/>
      <c r="GF250" s="44"/>
      <c r="GG250" s="44"/>
      <c r="GH250" s="44"/>
      <c r="GI250" s="44"/>
      <c r="GJ250" s="44"/>
      <c r="GK250" s="44"/>
      <c r="GL250" s="44"/>
      <c r="GM250" s="44"/>
      <c r="GN250" s="44"/>
      <c r="GO250" s="44"/>
      <c r="GP250" s="44"/>
      <c r="GQ250" s="44"/>
      <c r="GR250" s="44"/>
      <c r="GS250" s="44"/>
      <c r="GT250" s="44"/>
      <c r="GU250" s="44"/>
      <c r="GV250" s="44"/>
      <c r="GW250" s="44"/>
      <c r="GX250" s="44"/>
      <c r="GY250" s="44"/>
      <c r="GZ250" s="44"/>
      <c r="HA250" s="44"/>
      <c r="HB250" s="44"/>
      <c r="HC250" s="44"/>
      <c r="HD250" s="44"/>
      <c r="HE250" s="44"/>
      <c r="HF250" s="44"/>
      <c r="HG250" s="44"/>
      <c r="HH250" s="44"/>
      <c r="HI250" s="44"/>
      <c r="HJ250" s="44"/>
      <c r="HK250" s="44"/>
      <c r="HL250" s="44"/>
      <c r="HM250" s="44"/>
      <c r="HN250" s="44"/>
      <c r="HO250" s="44"/>
      <c r="HP250" s="44"/>
      <c r="HQ250" s="44"/>
      <c r="HR250" s="46"/>
    </row>
    <row r="251" spans="1:226" x14ac:dyDescent="0.25">
      <c r="A251" s="32">
        <f t="shared" si="52"/>
        <v>247</v>
      </c>
      <c r="B251" s="517"/>
      <c r="C251" s="517"/>
      <c r="D251" s="517"/>
      <c r="E251" s="517"/>
      <c r="F251" s="517"/>
      <c r="G251" s="26"/>
      <c r="H251" s="26"/>
      <c r="I251" s="27" t="str">
        <f t="shared" si="106"/>
        <v/>
      </c>
      <c r="J251" s="33" t="str">
        <f t="shared" si="107"/>
        <v/>
      </c>
      <c r="K251" s="446">
        <f>進捗管理票PSPT_管理項目名_2</f>
        <v>0</v>
      </c>
      <c r="L251" s="29"/>
      <c r="M251" s="30"/>
      <c r="N251" s="30"/>
      <c r="O251" s="30"/>
      <c r="P251" s="30"/>
      <c r="Q251" s="30"/>
      <c r="R251" s="30"/>
      <c r="S251" s="30"/>
      <c r="T251" s="30"/>
      <c r="U251" s="30"/>
      <c r="V251" s="30"/>
      <c r="W251" s="30"/>
      <c r="X251" s="30"/>
      <c r="Y251" s="30"/>
      <c r="Z251" s="30"/>
      <c r="AA251" s="30"/>
      <c r="AB251" s="30"/>
      <c r="AC251" s="30"/>
      <c r="AD251" s="30"/>
      <c r="AE251" s="30"/>
      <c r="AF251" s="30"/>
      <c r="AG251" s="30"/>
      <c r="AH251" s="30"/>
      <c r="AI251" s="30"/>
      <c r="AJ251" s="30"/>
      <c r="AK251" s="30"/>
      <c r="AL251" s="30"/>
      <c r="AM251" s="30"/>
      <c r="AN251" s="30"/>
      <c r="AO251" s="30"/>
      <c r="AP251" s="30"/>
      <c r="AQ251" s="30"/>
      <c r="AR251" s="30"/>
      <c r="AS251" s="30"/>
      <c r="AT251" s="30"/>
      <c r="AU251" s="30"/>
      <c r="AV251" s="30"/>
      <c r="AW251" s="30"/>
      <c r="AX251" s="30"/>
      <c r="AY251" s="30"/>
      <c r="AZ251" s="30"/>
      <c r="BA251" s="30"/>
      <c r="BB251" s="30"/>
      <c r="BC251" s="30"/>
      <c r="BD251" s="30"/>
      <c r="BE251" s="30"/>
      <c r="BF251" s="30"/>
      <c r="BG251" s="30"/>
      <c r="BH251" s="30"/>
      <c r="BI251" s="30"/>
      <c r="BJ251" s="30"/>
      <c r="BK251" s="30"/>
      <c r="BL251" s="30"/>
      <c r="BM251" s="30"/>
      <c r="BN251" s="30"/>
      <c r="BO251" s="30"/>
      <c r="BP251" s="30"/>
      <c r="BQ251" s="30"/>
      <c r="BR251" s="30"/>
      <c r="BS251" s="30"/>
      <c r="BT251" s="30"/>
      <c r="BU251" s="30"/>
      <c r="BV251" s="30"/>
      <c r="BW251" s="30"/>
      <c r="BX251" s="30"/>
      <c r="BY251" s="30"/>
      <c r="BZ251" s="30"/>
      <c r="CA251" s="30"/>
      <c r="CB251" s="30"/>
      <c r="CC251" s="30"/>
      <c r="CD251" s="30"/>
      <c r="CE251" s="30"/>
      <c r="CF251" s="30"/>
      <c r="CG251" s="30"/>
      <c r="CH251" s="30"/>
      <c r="CI251" s="30"/>
      <c r="CJ251" s="30"/>
      <c r="CK251" s="30"/>
      <c r="CL251" s="30"/>
      <c r="CM251" s="30"/>
      <c r="CN251" s="30"/>
      <c r="CO251" s="30"/>
      <c r="CP251" s="30"/>
      <c r="CQ251" s="30"/>
      <c r="CR251" s="30"/>
      <c r="CS251" s="30"/>
      <c r="CT251" s="30"/>
      <c r="CU251" s="30"/>
      <c r="CV251" s="30"/>
      <c r="CW251" s="30"/>
      <c r="CX251" s="30"/>
      <c r="CY251" s="30"/>
      <c r="CZ251" s="30"/>
      <c r="DA251" s="30"/>
      <c r="DB251" s="30"/>
      <c r="DC251" s="30"/>
      <c r="DD251" s="30"/>
      <c r="DE251" s="30"/>
      <c r="DF251" s="30"/>
      <c r="DG251" s="30"/>
      <c r="DH251" s="30"/>
      <c r="DI251" s="30"/>
      <c r="DJ251" s="30"/>
      <c r="DK251" s="30"/>
      <c r="DL251" s="30"/>
      <c r="DM251" s="30"/>
      <c r="DN251" s="30"/>
      <c r="DO251" s="30"/>
      <c r="DP251" s="30"/>
      <c r="DQ251" s="30"/>
      <c r="DR251" s="30"/>
      <c r="DS251" s="30"/>
      <c r="DT251" s="30"/>
      <c r="DU251" s="30"/>
      <c r="DV251" s="30"/>
      <c r="DW251" s="30"/>
      <c r="DX251" s="30"/>
      <c r="DY251" s="30"/>
      <c r="DZ251" s="30"/>
      <c r="EA251" s="30"/>
      <c r="EB251" s="30"/>
      <c r="EC251" s="30"/>
      <c r="ED251" s="30"/>
      <c r="EE251" s="30"/>
      <c r="EF251" s="30"/>
      <c r="EG251" s="30"/>
      <c r="EH251" s="30"/>
      <c r="EI251" s="30"/>
      <c r="EJ251" s="30"/>
      <c r="EK251" s="30"/>
      <c r="EL251" s="30"/>
      <c r="EM251" s="30"/>
      <c r="EN251" s="30"/>
      <c r="EO251" s="30"/>
      <c r="EP251" s="30"/>
      <c r="EQ251" s="30"/>
      <c r="ER251" s="30"/>
      <c r="ES251" s="30"/>
      <c r="ET251" s="30"/>
      <c r="EU251" s="30"/>
      <c r="EV251" s="30"/>
      <c r="EW251" s="30"/>
      <c r="EX251" s="30"/>
      <c r="EY251" s="30"/>
      <c r="EZ251" s="30"/>
      <c r="FA251" s="30"/>
      <c r="FB251" s="30"/>
      <c r="FC251" s="30"/>
      <c r="FD251" s="30"/>
      <c r="FE251" s="30"/>
      <c r="FF251" s="30"/>
      <c r="FG251" s="30"/>
      <c r="FH251" s="30"/>
      <c r="FI251" s="30"/>
      <c r="FJ251" s="30"/>
      <c r="FK251" s="30"/>
      <c r="FL251" s="30"/>
      <c r="FM251" s="30"/>
      <c r="FN251" s="30"/>
      <c r="FO251" s="30"/>
      <c r="FP251" s="30"/>
      <c r="FQ251" s="30"/>
      <c r="FR251" s="30"/>
      <c r="FS251" s="30"/>
      <c r="FT251" s="30"/>
      <c r="FU251" s="30"/>
      <c r="FV251" s="30"/>
      <c r="FW251" s="30"/>
      <c r="FX251" s="30"/>
      <c r="FY251" s="30"/>
      <c r="FZ251" s="30"/>
      <c r="GA251" s="30"/>
      <c r="GB251" s="30"/>
      <c r="GC251" s="30"/>
      <c r="GD251" s="30"/>
      <c r="GE251" s="30"/>
      <c r="GF251" s="30"/>
      <c r="GG251" s="30"/>
      <c r="GH251" s="30"/>
      <c r="GI251" s="30"/>
      <c r="GJ251" s="30"/>
      <c r="GK251" s="30"/>
      <c r="GL251" s="30"/>
      <c r="GM251" s="30"/>
      <c r="GN251" s="30"/>
      <c r="GO251" s="30"/>
      <c r="GP251" s="30"/>
      <c r="GQ251" s="30"/>
      <c r="GR251" s="30"/>
      <c r="GS251" s="30"/>
      <c r="GT251" s="30"/>
      <c r="GU251" s="30"/>
      <c r="GV251" s="30"/>
      <c r="GW251" s="30"/>
      <c r="GX251" s="30"/>
      <c r="GY251" s="30"/>
      <c r="GZ251" s="30"/>
      <c r="HA251" s="30"/>
      <c r="HB251" s="30"/>
      <c r="HC251" s="30"/>
      <c r="HD251" s="30"/>
      <c r="HE251" s="30"/>
      <c r="HF251" s="30"/>
      <c r="HG251" s="30"/>
      <c r="HH251" s="30"/>
      <c r="HI251" s="30"/>
      <c r="HJ251" s="30"/>
      <c r="HK251" s="30"/>
      <c r="HL251" s="30"/>
      <c r="HM251" s="30"/>
      <c r="HN251" s="30"/>
      <c r="HO251" s="30"/>
      <c r="HP251" s="30"/>
      <c r="HQ251" s="30"/>
      <c r="HR251" s="31"/>
    </row>
    <row r="252" spans="1:226" x14ac:dyDescent="0.25">
      <c r="A252" s="32">
        <f t="shared" si="52"/>
        <v>248</v>
      </c>
      <c r="B252" s="517"/>
      <c r="C252" s="517"/>
      <c r="D252" s="517"/>
      <c r="E252" s="517"/>
      <c r="F252" s="517"/>
      <c r="G252" s="26"/>
      <c r="H252" s="26"/>
      <c r="I252" s="27" t="str">
        <f t="shared" si="106"/>
        <v/>
      </c>
      <c r="J252" s="33" t="str">
        <f t="shared" si="107"/>
        <v/>
      </c>
      <c r="K252" s="447" t="str">
        <f>進捗管理票PSPT_管理項目名_3</f>
        <v>①ＣＶ</v>
      </c>
      <c r="L252" s="29"/>
      <c r="M252" s="30"/>
      <c r="N252" s="30"/>
      <c r="O252" s="30"/>
      <c r="P252" s="30"/>
      <c r="Q252" s="30"/>
      <c r="R252" s="30"/>
      <c r="S252" s="30"/>
      <c r="T252" s="30"/>
      <c r="U252" s="30"/>
      <c r="V252" s="30"/>
      <c r="W252" s="30"/>
      <c r="X252" s="30"/>
      <c r="Y252" s="30"/>
      <c r="Z252" s="30"/>
      <c r="AA252" s="30"/>
      <c r="AB252" s="30"/>
      <c r="AC252" s="30"/>
      <c r="AD252" s="30"/>
      <c r="AE252" s="30"/>
      <c r="AF252" s="30"/>
      <c r="AG252" s="30"/>
      <c r="AH252" s="30"/>
      <c r="AI252" s="30"/>
      <c r="AJ252" s="30"/>
      <c r="AK252" s="30"/>
      <c r="AL252" s="30"/>
      <c r="AM252" s="30"/>
      <c r="AN252" s="30"/>
      <c r="AO252" s="30"/>
      <c r="AP252" s="30"/>
      <c r="AQ252" s="30"/>
      <c r="AR252" s="30"/>
      <c r="AS252" s="30"/>
      <c r="AT252" s="30"/>
      <c r="AU252" s="30"/>
      <c r="AV252" s="30"/>
      <c r="AW252" s="30"/>
      <c r="AX252" s="30"/>
      <c r="AY252" s="30"/>
      <c r="AZ252" s="30"/>
      <c r="BA252" s="30"/>
      <c r="BB252" s="30"/>
      <c r="BC252" s="30"/>
      <c r="BD252" s="30"/>
      <c r="BE252" s="30"/>
      <c r="BF252" s="30"/>
      <c r="BG252" s="30"/>
      <c r="BH252" s="30"/>
      <c r="BI252" s="30"/>
      <c r="BJ252" s="30"/>
      <c r="BK252" s="30"/>
      <c r="BL252" s="30"/>
      <c r="BM252" s="30"/>
      <c r="BN252" s="30"/>
      <c r="BO252" s="30"/>
      <c r="BP252" s="30"/>
      <c r="BQ252" s="30"/>
      <c r="BR252" s="30"/>
      <c r="BS252" s="30"/>
      <c r="BT252" s="30"/>
      <c r="BU252" s="30"/>
      <c r="BV252" s="30"/>
      <c r="BW252" s="30"/>
      <c r="BX252" s="30"/>
      <c r="BY252" s="30"/>
      <c r="BZ252" s="30"/>
      <c r="CA252" s="30"/>
      <c r="CB252" s="30"/>
      <c r="CC252" s="30"/>
      <c r="CD252" s="30"/>
      <c r="CE252" s="30"/>
      <c r="CF252" s="30"/>
      <c r="CG252" s="30"/>
      <c r="CH252" s="30"/>
      <c r="CI252" s="30"/>
      <c r="CJ252" s="30"/>
      <c r="CK252" s="30"/>
      <c r="CL252" s="30"/>
      <c r="CM252" s="30"/>
      <c r="CN252" s="30"/>
      <c r="CO252" s="30"/>
      <c r="CP252" s="30"/>
      <c r="CQ252" s="30"/>
      <c r="CR252" s="30"/>
      <c r="CS252" s="30"/>
      <c r="CT252" s="30"/>
      <c r="CU252" s="30"/>
      <c r="CV252" s="30"/>
      <c r="CW252" s="30"/>
      <c r="CX252" s="30"/>
      <c r="CY252" s="30"/>
      <c r="CZ252" s="30"/>
      <c r="DA252" s="30"/>
      <c r="DB252" s="30"/>
      <c r="DC252" s="30"/>
      <c r="DD252" s="30"/>
      <c r="DE252" s="30"/>
      <c r="DF252" s="30"/>
      <c r="DG252" s="30"/>
      <c r="DH252" s="30"/>
      <c r="DI252" s="30"/>
      <c r="DJ252" s="30"/>
      <c r="DK252" s="30"/>
      <c r="DL252" s="30"/>
      <c r="DM252" s="30"/>
      <c r="DN252" s="30"/>
      <c r="DO252" s="30"/>
      <c r="DP252" s="30"/>
      <c r="DQ252" s="30"/>
      <c r="DR252" s="30"/>
      <c r="DS252" s="30"/>
      <c r="DT252" s="30"/>
      <c r="DU252" s="30"/>
      <c r="DV252" s="30"/>
      <c r="DW252" s="30"/>
      <c r="DX252" s="30"/>
      <c r="DY252" s="30"/>
      <c r="DZ252" s="30"/>
      <c r="EA252" s="30"/>
      <c r="EB252" s="30"/>
      <c r="EC252" s="30"/>
      <c r="ED252" s="30"/>
      <c r="EE252" s="30"/>
      <c r="EF252" s="30"/>
      <c r="EG252" s="30"/>
      <c r="EH252" s="30"/>
      <c r="EI252" s="30"/>
      <c r="EJ252" s="30"/>
      <c r="EK252" s="30"/>
      <c r="EL252" s="30"/>
      <c r="EM252" s="30"/>
      <c r="EN252" s="30"/>
      <c r="EO252" s="30"/>
      <c r="EP252" s="30"/>
      <c r="EQ252" s="30"/>
      <c r="ER252" s="30"/>
      <c r="ES252" s="30"/>
      <c r="ET252" s="30"/>
      <c r="EU252" s="30"/>
      <c r="EV252" s="30"/>
      <c r="EW252" s="30"/>
      <c r="EX252" s="30"/>
      <c r="EY252" s="30"/>
      <c r="EZ252" s="30"/>
      <c r="FA252" s="30"/>
      <c r="FB252" s="30"/>
      <c r="FC252" s="30"/>
      <c r="FD252" s="30"/>
      <c r="FE252" s="30"/>
      <c r="FF252" s="30"/>
      <c r="FG252" s="30"/>
      <c r="FH252" s="30"/>
      <c r="FI252" s="30"/>
      <c r="FJ252" s="30"/>
      <c r="FK252" s="30"/>
      <c r="FL252" s="30"/>
      <c r="FM252" s="30"/>
      <c r="FN252" s="30"/>
      <c r="FO252" s="30"/>
      <c r="FP252" s="30"/>
      <c r="FQ252" s="30"/>
      <c r="FR252" s="30"/>
      <c r="FS252" s="30"/>
      <c r="FT252" s="30"/>
      <c r="FU252" s="30"/>
      <c r="FV252" s="30"/>
      <c r="FW252" s="30"/>
      <c r="FX252" s="30"/>
      <c r="FY252" s="30"/>
      <c r="FZ252" s="30"/>
      <c r="GA252" s="30"/>
      <c r="GB252" s="30"/>
      <c r="GC252" s="30"/>
      <c r="GD252" s="30"/>
      <c r="GE252" s="30"/>
      <c r="GF252" s="30"/>
      <c r="GG252" s="30"/>
      <c r="GH252" s="30"/>
      <c r="GI252" s="30"/>
      <c r="GJ252" s="30"/>
      <c r="GK252" s="30"/>
      <c r="GL252" s="30"/>
      <c r="GM252" s="30"/>
      <c r="GN252" s="30"/>
      <c r="GO252" s="30"/>
      <c r="GP252" s="30"/>
      <c r="GQ252" s="30"/>
      <c r="GR252" s="30"/>
      <c r="GS252" s="30"/>
      <c r="GT252" s="30"/>
      <c r="GU252" s="30"/>
      <c r="GV252" s="30"/>
      <c r="GW252" s="30"/>
      <c r="GX252" s="30"/>
      <c r="GY252" s="30"/>
      <c r="GZ252" s="30"/>
      <c r="HA252" s="30"/>
      <c r="HB252" s="30"/>
      <c r="HC252" s="30"/>
      <c r="HD252" s="30"/>
      <c r="HE252" s="30"/>
      <c r="HF252" s="30"/>
      <c r="HG252" s="30"/>
      <c r="HH252" s="30"/>
      <c r="HI252" s="30"/>
      <c r="HJ252" s="30"/>
      <c r="HK252" s="30"/>
      <c r="HL252" s="30"/>
      <c r="HM252" s="30"/>
      <c r="HN252" s="30"/>
      <c r="HO252" s="30"/>
      <c r="HP252" s="30"/>
      <c r="HQ252" s="30"/>
      <c r="HR252" s="31"/>
    </row>
    <row r="253" spans="1:226" x14ac:dyDescent="0.25">
      <c r="A253" s="34">
        <f t="shared" si="52"/>
        <v>249</v>
      </c>
      <c r="B253" s="517"/>
      <c r="C253" s="517"/>
      <c r="D253" s="517"/>
      <c r="E253" s="517"/>
      <c r="F253" s="517"/>
      <c r="G253" s="35"/>
      <c r="H253" s="35"/>
      <c r="I253" s="36" t="str">
        <f t="shared" si="106"/>
        <v/>
      </c>
      <c r="J253" s="28" t="str">
        <f t="shared" si="107"/>
        <v/>
      </c>
      <c r="K253" s="448" t="str">
        <f>進捗管理票PSPT_管理項目名_4</f>
        <v>②ＣＶＴ</v>
      </c>
      <c r="L253" s="37"/>
      <c r="M253" s="38"/>
      <c r="N253" s="38"/>
      <c r="O253" s="38"/>
      <c r="P253" s="38"/>
      <c r="Q253" s="38"/>
      <c r="R253" s="38"/>
      <c r="S253" s="38"/>
      <c r="T253" s="38"/>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c r="BZ253" s="38"/>
      <c r="CA253" s="38"/>
      <c r="CB253" s="38"/>
      <c r="CC253" s="38"/>
      <c r="CD253" s="38"/>
      <c r="CE253" s="38"/>
      <c r="CF253" s="38"/>
      <c r="CG253" s="38"/>
      <c r="CH253" s="38"/>
      <c r="CI253" s="38"/>
      <c r="CJ253" s="38"/>
      <c r="CK253" s="38"/>
      <c r="CL253" s="38"/>
      <c r="CM253" s="38"/>
      <c r="CN253" s="38"/>
      <c r="CO253" s="38"/>
      <c r="CP253" s="38"/>
      <c r="CQ253" s="38"/>
      <c r="CR253" s="38"/>
      <c r="CS253" s="38"/>
      <c r="CT253" s="38"/>
      <c r="CU253" s="38"/>
      <c r="CV253" s="38"/>
      <c r="CW253" s="38"/>
      <c r="CX253" s="38"/>
      <c r="CY253" s="38"/>
      <c r="CZ253" s="38"/>
      <c r="DA253" s="38"/>
      <c r="DB253" s="38"/>
      <c r="DC253" s="38"/>
      <c r="DD253" s="38"/>
      <c r="DE253" s="38"/>
      <c r="DF253" s="38"/>
      <c r="DG253" s="38"/>
      <c r="DH253" s="38"/>
      <c r="DI253" s="38"/>
      <c r="DJ253" s="38"/>
      <c r="DK253" s="38"/>
      <c r="DL253" s="38"/>
      <c r="DM253" s="38"/>
      <c r="DN253" s="38"/>
      <c r="DO253" s="38"/>
      <c r="DP253" s="38"/>
      <c r="DQ253" s="38"/>
      <c r="DR253" s="38"/>
      <c r="DS253" s="38"/>
      <c r="DT253" s="38"/>
      <c r="DU253" s="38"/>
      <c r="DV253" s="38"/>
      <c r="DW253" s="38"/>
      <c r="DX253" s="38"/>
      <c r="DY253" s="38"/>
      <c r="DZ253" s="38"/>
      <c r="EA253" s="38"/>
      <c r="EB253" s="38"/>
      <c r="EC253" s="38"/>
      <c r="ED253" s="38"/>
      <c r="EE253" s="38"/>
      <c r="EF253" s="38"/>
      <c r="EG253" s="38"/>
      <c r="EH253" s="38"/>
      <c r="EI253" s="38"/>
      <c r="EJ253" s="38"/>
      <c r="EK253" s="38"/>
      <c r="EL253" s="38"/>
      <c r="EM253" s="38"/>
      <c r="EN253" s="38"/>
      <c r="EO253" s="38"/>
      <c r="EP253" s="38"/>
      <c r="EQ253" s="38"/>
      <c r="ER253" s="38"/>
      <c r="ES253" s="38"/>
      <c r="ET253" s="38"/>
      <c r="EU253" s="38"/>
      <c r="EV253" s="38"/>
      <c r="EW253" s="38"/>
      <c r="EX253" s="38"/>
      <c r="EY253" s="38"/>
      <c r="EZ253" s="38"/>
      <c r="FA253" s="38"/>
      <c r="FB253" s="38"/>
      <c r="FC253" s="38"/>
      <c r="FD253" s="38"/>
      <c r="FE253" s="38"/>
      <c r="FF253" s="38"/>
      <c r="FG253" s="38"/>
      <c r="FH253" s="38"/>
      <c r="FI253" s="38"/>
      <c r="FJ253" s="38"/>
      <c r="FK253" s="38"/>
      <c r="FL253" s="38"/>
      <c r="FM253" s="38"/>
      <c r="FN253" s="38"/>
      <c r="FO253" s="38"/>
      <c r="FP253" s="38"/>
      <c r="FQ253" s="38"/>
      <c r="FR253" s="38"/>
      <c r="FS253" s="38"/>
      <c r="FT253" s="38"/>
      <c r="FU253" s="38"/>
      <c r="FV253" s="38"/>
      <c r="FW253" s="38"/>
      <c r="FX253" s="38"/>
      <c r="FY253" s="38"/>
      <c r="FZ253" s="38"/>
      <c r="GA253" s="38"/>
      <c r="GB253" s="38"/>
      <c r="GC253" s="38"/>
      <c r="GD253" s="38"/>
      <c r="GE253" s="38"/>
      <c r="GF253" s="38"/>
      <c r="GG253" s="38"/>
      <c r="GH253" s="38"/>
      <c r="GI253" s="38"/>
      <c r="GJ253" s="38"/>
      <c r="GK253" s="38"/>
      <c r="GL253" s="38"/>
      <c r="GM253" s="38"/>
      <c r="GN253" s="38"/>
      <c r="GO253" s="38"/>
      <c r="GP253" s="38"/>
      <c r="GQ253" s="38"/>
      <c r="GR253" s="38"/>
      <c r="GS253" s="38"/>
      <c r="GT253" s="38"/>
      <c r="GU253" s="38"/>
      <c r="GV253" s="38"/>
      <c r="GW253" s="38"/>
      <c r="GX253" s="38"/>
      <c r="GY253" s="38"/>
      <c r="GZ253" s="38"/>
      <c r="HA253" s="38"/>
      <c r="HB253" s="38"/>
      <c r="HC253" s="38"/>
      <c r="HD253" s="38"/>
      <c r="HE253" s="38"/>
      <c r="HF253" s="38"/>
      <c r="HG253" s="38"/>
      <c r="HH253" s="38"/>
      <c r="HI253" s="38"/>
      <c r="HJ253" s="38"/>
      <c r="HK253" s="38"/>
      <c r="HL253" s="38"/>
      <c r="HM253" s="38"/>
      <c r="HN253" s="38"/>
      <c r="HO253" s="38"/>
      <c r="HP253" s="38"/>
      <c r="HQ253" s="38"/>
      <c r="HR253" s="39"/>
    </row>
    <row r="254" spans="1:226" s="315" customFormat="1" x14ac:dyDescent="0.25">
      <c r="A254" s="34">
        <f t="shared" si="52"/>
        <v>250</v>
      </c>
      <c r="B254" s="517"/>
      <c r="C254" s="519"/>
      <c r="D254" s="519"/>
      <c r="E254" s="519"/>
      <c r="F254" s="519"/>
      <c r="G254" s="35"/>
      <c r="H254" s="391"/>
      <c r="I254" s="36" t="str">
        <f>IF(J254&lt;&gt;"",(J254-COUNTIF(L254:HR254,"□")+1),"")</f>
        <v/>
      </c>
      <c r="J254" s="28" t="str">
        <f>IF(ISERROR(LOOKUP("□",L254:HR254,L$3:HR$3))=FALSE,LOOKUP("□",L254:HR254,L$3:HR$3),"")</f>
        <v/>
      </c>
      <c r="K254" s="448" t="str">
        <f>進捗管理票PSPT_管理項目名_5</f>
        <v>③受入</v>
      </c>
      <c r="L254" s="37"/>
      <c r="M254" s="38"/>
      <c r="N254" s="38"/>
      <c r="O254" s="38"/>
      <c r="P254" s="38"/>
      <c r="Q254" s="38"/>
      <c r="R254" s="38"/>
      <c r="S254" s="38"/>
      <c r="T254" s="38"/>
      <c r="U254" s="38"/>
      <c r="V254" s="38"/>
      <c r="W254" s="38"/>
      <c r="X254" s="30"/>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c r="BZ254" s="38"/>
      <c r="CA254" s="38"/>
      <c r="CB254" s="38"/>
      <c r="CC254" s="38"/>
      <c r="CD254" s="38"/>
      <c r="CE254" s="38"/>
      <c r="CF254" s="38"/>
      <c r="CG254" s="38"/>
      <c r="CH254" s="38"/>
      <c r="CI254" s="38"/>
      <c r="CJ254" s="38"/>
      <c r="CK254" s="38"/>
      <c r="CL254" s="38"/>
      <c r="CM254" s="38"/>
      <c r="CN254" s="38"/>
      <c r="CO254" s="38"/>
      <c r="CP254" s="38"/>
      <c r="CQ254" s="38"/>
      <c r="CR254" s="38"/>
      <c r="CS254" s="38"/>
      <c r="CT254" s="38"/>
      <c r="CU254" s="38"/>
      <c r="CV254" s="38"/>
      <c r="CW254" s="38"/>
      <c r="CX254" s="38"/>
      <c r="CY254" s="38"/>
      <c r="CZ254" s="38"/>
      <c r="DA254" s="38"/>
      <c r="DB254" s="38"/>
      <c r="DC254" s="38"/>
      <c r="DD254" s="38"/>
      <c r="DE254" s="38"/>
      <c r="DF254" s="38"/>
      <c r="DG254" s="38"/>
      <c r="DH254" s="38"/>
      <c r="DI254" s="38"/>
      <c r="DJ254" s="38"/>
      <c r="DK254" s="38"/>
      <c r="DL254" s="38"/>
      <c r="DM254" s="38"/>
      <c r="DN254" s="38"/>
      <c r="DO254" s="38"/>
      <c r="DP254" s="38"/>
      <c r="DQ254" s="38"/>
      <c r="DR254" s="38"/>
      <c r="DS254" s="38"/>
      <c r="DT254" s="38"/>
      <c r="DU254" s="38"/>
      <c r="DV254" s="38"/>
      <c r="DW254" s="38"/>
      <c r="DX254" s="38"/>
      <c r="DY254" s="38"/>
      <c r="DZ254" s="38"/>
      <c r="EA254" s="38"/>
      <c r="EB254" s="38"/>
      <c r="EC254" s="38"/>
      <c r="ED254" s="38"/>
      <c r="EE254" s="38"/>
      <c r="EF254" s="38"/>
      <c r="EG254" s="38"/>
      <c r="EH254" s="38"/>
      <c r="EI254" s="38"/>
      <c r="EJ254" s="38"/>
      <c r="EK254" s="38"/>
      <c r="EL254" s="38"/>
      <c r="EM254" s="38"/>
      <c r="EN254" s="38"/>
      <c r="EO254" s="38"/>
      <c r="EP254" s="38"/>
      <c r="EQ254" s="38"/>
      <c r="ER254" s="38"/>
      <c r="ES254" s="38"/>
      <c r="ET254" s="38"/>
      <c r="EU254" s="38"/>
      <c r="EV254" s="38"/>
      <c r="EW254" s="38"/>
      <c r="EX254" s="38"/>
      <c r="EY254" s="38"/>
      <c r="EZ254" s="38"/>
      <c r="FA254" s="38"/>
      <c r="FB254" s="38"/>
      <c r="FC254" s="38"/>
      <c r="FD254" s="38"/>
      <c r="FE254" s="38"/>
      <c r="FF254" s="38"/>
      <c r="FG254" s="38"/>
      <c r="FH254" s="38"/>
      <c r="FI254" s="38"/>
      <c r="FJ254" s="38"/>
      <c r="FK254" s="38"/>
      <c r="FL254" s="38"/>
      <c r="FM254" s="38"/>
      <c r="FN254" s="38"/>
      <c r="FO254" s="38"/>
      <c r="FP254" s="38"/>
      <c r="FQ254" s="38"/>
      <c r="FR254" s="38"/>
      <c r="FS254" s="38"/>
      <c r="FT254" s="38"/>
      <c r="FU254" s="38"/>
      <c r="FV254" s="38"/>
      <c r="FW254" s="38"/>
      <c r="FX254" s="38"/>
      <c r="FY254" s="38"/>
      <c r="FZ254" s="38"/>
      <c r="GA254" s="38"/>
      <c r="GB254" s="38"/>
      <c r="GC254" s="38"/>
      <c r="GD254" s="38"/>
      <c r="GE254" s="38"/>
      <c r="GF254" s="38"/>
      <c r="GG254" s="38"/>
      <c r="GH254" s="38"/>
      <c r="GI254" s="38"/>
      <c r="GJ254" s="38"/>
      <c r="GK254" s="38"/>
      <c r="GL254" s="38"/>
      <c r="GM254" s="38"/>
      <c r="GN254" s="38"/>
      <c r="GO254" s="38"/>
      <c r="GP254" s="38"/>
      <c r="GQ254" s="38"/>
      <c r="GR254" s="38"/>
      <c r="GS254" s="38"/>
      <c r="GT254" s="38"/>
      <c r="GU254" s="38"/>
      <c r="GV254" s="38"/>
      <c r="GW254" s="38"/>
      <c r="GX254" s="38"/>
      <c r="GY254" s="38"/>
      <c r="GZ254" s="38"/>
      <c r="HA254" s="38"/>
      <c r="HB254" s="38"/>
      <c r="HC254" s="38"/>
      <c r="HD254" s="38"/>
      <c r="HE254" s="38"/>
      <c r="HF254" s="38"/>
      <c r="HG254" s="38"/>
      <c r="HH254" s="38"/>
      <c r="HI254" s="38"/>
      <c r="HJ254" s="38"/>
      <c r="HK254" s="38"/>
      <c r="HL254" s="38"/>
      <c r="HM254" s="38"/>
      <c r="HN254" s="38"/>
      <c r="HO254" s="38"/>
      <c r="HP254" s="38"/>
      <c r="HQ254" s="38"/>
      <c r="HR254" s="39"/>
    </row>
    <row r="255" spans="1:226" x14ac:dyDescent="0.25">
      <c r="A255" s="25">
        <f t="shared" si="52"/>
        <v>251</v>
      </c>
      <c r="B255" s="516"/>
      <c r="C255" s="516"/>
      <c r="D255" s="516"/>
      <c r="E255" s="516"/>
      <c r="F255" s="516"/>
      <c r="G255" s="40"/>
      <c r="H255" s="40"/>
      <c r="I255" s="41" t="str">
        <f t="shared" ref="I255:I263" si="108">IF(J255&lt;&gt;"",(J255-COUNTIF(L255:HR255,"□")+1),"")</f>
        <v/>
      </c>
      <c r="J255" s="42" t="str">
        <f t="shared" ref="J255:J263" si="109">IF(ISERROR(LOOKUP("□",L255:HR255,L$3:HR$3))=FALSE,LOOKUP("□",L255:HR255,L$3:HR$3),"")</f>
        <v/>
      </c>
      <c r="K255" s="445">
        <f>進捗管理票PSPT_管理項目名_1</f>
        <v>0</v>
      </c>
      <c r="L255" s="43"/>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c r="BD255" s="44"/>
      <c r="BE255" s="44"/>
      <c r="BF255" s="44"/>
      <c r="BG255" s="44"/>
      <c r="BH255" s="44"/>
      <c r="BI255" s="44"/>
      <c r="BJ255" s="44"/>
      <c r="BK255" s="44"/>
      <c r="BL255" s="44"/>
      <c r="BM255" s="44"/>
      <c r="BN255" s="44"/>
      <c r="BO255" s="44"/>
      <c r="BP255" s="44"/>
      <c r="BQ255" s="44"/>
      <c r="BR255" s="44"/>
      <c r="BS255" s="44"/>
      <c r="BT255" s="44"/>
      <c r="BU255" s="44"/>
      <c r="BV255" s="44"/>
      <c r="BW255" s="44"/>
      <c r="BX255" s="44"/>
      <c r="BY255" s="44"/>
      <c r="BZ255" s="44"/>
      <c r="CA255" s="44"/>
      <c r="CB255" s="44"/>
      <c r="CC255" s="44"/>
      <c r="CD255" s="44"/>
      <c r="CE255" s="44"/>
      <c r="CF255" s="44"/>
      <c r="CG255" s="44"/>
      <c r="CH255" s="44"/>
      <c r="CI255" s="44"/>
      <c r="CJ255" s="44"/>
      <c r="CK255" s="44"/>
      <c r="CL255" s="44"/>
      <c r="CM255" s="44"/>
      <c r="CN255" s="44"/>
      <c r="CO255" s="44"/>
      <c r="CP255" s="44"/>
      <c r="CQ255" s="44"/>
      <c r="CR255" s="44"/>
      <c r="CS255" s="44"/>
      <c r="CT255" s="44"/>
      <c r="CU255" s="44"/>
      <c r="CV255" s="44"/>
      <c r="CW255" s="44"/>
      <c r="CX255" s="44"/>
      <c r="CY255" s="44"/>
      <c r="CZ255" s="44"/>
      <c r="DA255" s="44"/>
      <c r="DB255" s="44"/>
      <c r="DC255" s="44"/>
      <c r="DD255" s="44"/>
      <c r="DE255" s="44"/>
      <c r="DF255" s="44"/>
      <c r="DG255" s="44"/>
      <c r="DH255" s="44"/>
      <c r="DI255" s="44"/>
      <c r="DJ255" s="44"/>
      <c r="DK255" s="44"/>
      <c r="DL255" s="44"/>
      <c r="DM255" s="44"/>
      <c r="DN255" s="44"/>
      <c r="DO255" s="44"/>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c r="EX255" s="44"/>
      <c r="EY255" s="44"/>
      <c r="EZ255" s="44"/>
      <c r="FA255" s="44"/>
      <c r="FB255" s="44"/>
      <c r="FC255" s="44"/>
      <c r="FD255" s="44"/>
      <c r="FE255" s="44"/>
      <c r="FF255" s="44"/>
      <c r="FG255" s="44"/>
      <c r="FH255" s="44"/>
      <c r="FI255" s="44"/>
      <c r="FJ255" s="44"/>
      <c r="FK255" s="44"/>
      <c r="FL255" s="44"/>
      <c r="FM255" s="44"/>
      <c r="FN255" s="44"/>
      <c r="FO255" s="44"/>
      <c r="FP255" s="44"/>
      <c r="FQ255" s="44"/>
      <c r="FR255" s="44"/>
      <c r="FS255" s="44"/>
      <c r="FT255" s="44"/>
      <c r="FU255" s="44"/>
      <c r="FV255" s="44"/>
      <c r="FW255" s="44"/>
      <c r="FX255" s="44"/>
      <c r="FY255" s="44"/>
      <c r="FZ255" s="44"/>
      <c r="GA255" s="44"/>
      <c r="GB255" s="44"/>
      <c r="GC255" s="44"/>
      <c r="GD255" s="44"/>
      <c r="GE255" s="44"/>
      <c r="GF255" s="44"/>
      <c r="GG255" s="44"/>
      <c r="GH255" s="44"/>
      <c r="GI255" s="44"/>
      <c r="GJ255" s="44"/>
      <c r="GK255" s="44"/>
      <c r="GL255" s="44"/>
      <c r="GM255" s="44"/>
      <c r="GN255" s="44"/>
      <c r="GO255" s="44"/>
      <c r="GP255" s="44"/>
      <c r="GQ255" s="44"/>
      <c r="GR255" s="44"/>
      <c r="GS255" s="44"/>
      <c r="GT255" s="44"/>
      <c r="GU255" s="44"/>
      <c r="GV255" s="44"/>
      <c r="GW255" s="44"/>
      <c r="GX255" s="44"/>
      <c r="GY255" s="44"/>
      <c r="GZ255" s="44"/>
      <c r="HA255" s="44"/>
      <c r="HB255" s="44"/>
      <c r="HC255" s="44"/>
      <c r="HD255" s="44"/>
      <c r="HE255" s="44"/>
      <c r="HF255" s="44"/>
      <c r="HG255" s="44"/>
      <c r="HH255" s="44"/>
      <c r="HI255" s="44"/>
      <c r="HJ255" s="44"/>
      <c r="HK255" s="44"/>
      <c r="HL255" s="44"/>
      <c r="HM255" s="44"/>
      <c r="HN255" s="44"/>
      <c r="HO255" s="44"/>
      <c r="HP255" s="44"/>
      <c r="HQ255" s="44"/>
      <c r="HR255" s="46"/>
    </row>
    <row r="256" spans="1:226" x14ac:dyDescent="0.25">
      <c r="A256" s="32">
        <f t="shared" si="52"/>
        <v>252</v>
      </c>
      <c r="B256" s="517"/>
      <c r="C256" s="517"/>
      <c r="D256" s="517"/>
      <c r="E256" s="517"/>
      <c r="F256" s="517"/>
      <c r="G256" s="26"/>
      <c r="H256" s="26"/>
      <c r="I256" s="27" t="str">
        <f t="shared" si="108"/>
        <v/>
      </c>
      <c r="J256" s="33" t="str">
        <f t="shared" si="109"/>
        <v/>
      </c>
      <c r="K256" s="446">
        <f>進捗管理票PSPT_管理項目名_2</f>
        <v>0</v>
      </c>
      <c r="L256" s="29"/>
      <c r="M256" s="30"/>
      <c r="N256" s="30"/>
      <c r="O256" s="30"/>
      <c r="P256" s="30"/>
      <c r="Q256" s="30"/>
      <c r="R256" s="30"/>
      <c r="S256" s="30"/>
      <c r="T256" s="30"/>
      <c r="U256" s="30"/>
      <c r="V256" s="30"/>
      <c r="W256" s="30"/>
      <c r="X256" s="30"/>
      <c r="Y256" s="30"/>
      <c r="Z256" s="30"/>
      <c r="AA256" s="30"/>
      <c r="AB256" s="30"/>
      <c r="AC256" s="30"/>
      <c r="AD256" s="30"/>
      <c r="AE256" s="30"/>
      <c r="AF256" s="30"/>
      <c r="AG256" s="30"/>
      <c r="AH256" s="30"/>
      <c r="AI256" s="30"/>
      <c r="AJ256" s="30"/>
      <c r="AK256" s="30"/>
      <c r="AL256" s="30"/>
      <c r="AM256" s="30"/>
      <c r="AN256" s="30"/>
      <c r="AO256" s="30"/>
      <c r="AP256" s="30"/>
      <c r="AQ256" s="30"/>
      <c r="AR256" s="30"/>
      <c r="AS256" s="30"/>
      <c r="AT256" s="30"/>
      <c r="AU256" s="30"/>
      <c r="AV256" s="30"/>
      <c r="AW256" s="30"/>
      <c r="AX256" s="30"/>
      <c r="AY256" s="30"/>
      <c r="AZ256" s="30"/>
      <c r="BA256" s="30"/>
      <c r="BB256" s="30"/>
      <c r="BC256" s="30"/>
      <c r="BD256" s="30"/>
      <c r="BE256" s="30"/>
      <c r="BF256" s="30"/>
      <c r="BG256" s="30"/>
      <c r="BH256" s="30"/>
      <c r="BI256" s="30"/>
      <c r="BJ256" s="30"/>
      <c r="BK256" s="30"/>
      <c r="BL256" s="30"/>
      <c r="BM256" s="30"/>
      <c r="BN256" s="30"/>
      <c r="BO256" s="30"/>
      <c r="BP256" s="30"/>
      <c r="BQ256" s="30"/>
      <c r="BR256" s="30"/>
      <c r="BS256" s="30"/>
      <c r="BT256" s="30"/>
      <c r="BU256" s="30"/>
      <c r="BV256" s="30"/>
      <c r="BW256" s="30"/>
      <c r="BX256" s="30"/>
      <c r="BY256" s="30"/>
      <c r="BZ256" s="30"/>
      <c r="CA256" s="30"/>
      <c r="CB256" s="30"/>
      <c r="CC256" s="30"/>
      <c r="CD256" s="30"/>
      <c r="CE256" s="30"/>
      <c r="CF256" s="30"/>
      <c r="CG256" s="30"/>
      <c r="CH256" s="30"/>
      <c r="CI256" s="30"/>
      <c r="CJ256" s="30"/>
      <c r="CK256" s="30"/>
      <c r="CL256" s="30"/>
      <c r="CM256" s="30"/>
      <c r="CN256" s="30"/>
      <c r="CO256" s="30"/>
      <c r="CP256" s="30"/>
      <c r="CQ256" s="30"/>
      <c r="CR256" s="30"/>
      <c r="CS256" s="30"/>
      <c r="CT256" s="30"/>
      <c r="CU256" s="30"/>
      <c r="CV256" s="30"/>
      <c r="CW256" s="30"/>
      <c r="CX256" s="30"/>
      <c r="CY256" s="30"/>
      <c r="CZ256" s="30"/>
      <c r="DA256" s="30"/>
      <c r="DB256" s="30"/>
      <c r="DC256" s="30"/>
      <c r="DD256" s="30"/>
      <c r="DE256" s="30"/>
      <c r="DF256" s="30"/>
      <c r="DG256" s="30"/>
      <c r="DH256" s="30"/>
      <c r="DI256" s="30"/>
      <c r="DJ256" s="30"/>
      <c r="DK256" s="30"/>
      <c r="DL256" s="30"/>
      <c r="DM256" s="30"/>
      <c r="DN256" s="30"/>
      <c r="DO256" s="30"/>
      <c r="DP256" s="30"/>
      <c r="DQ256" s="30"/>
      <c r="DR256" s="30"/>
      <c r="DS256" s="30"/>
      <c r="DT256" s="30"/>
      <c r="DU256" s="30"/>
      <c r="DV256" s="30"/>
      <c r="DW256" s="30"/>
      <c r="DX256" s="30"/>
      <c r="DY256" s="30"/>
      <c r="DZ256" s="30"/>
      <c r="EA256" s="30"/>
      <c r="EB256" s="30"/>
      <c r="EC256" s="30"/>
      <c r="ED256" s="30"/>
      <c r="EE256" s="30"/>
      <c r="EF256" s="30"/>
      <c r="EG256" s="30"/>
      <c r="EH256" s="30"/>
      <c r="EI256" s="30"/>
      <c r="EJ256" s="30"/>
      <c r="EK256" s="30"/>
      <c r="EL256" s="30"/>
      <c r="EM256" s="30"/>
      <c r="EN256" s="30"/>
      <c r="EO256" s="30"/>
      <c r="EP256" s="30"/>
      <c r="EQ256" s="30"/>
      <c r="ER256" s="30"/>
      <c r="ES256" s="30"/>
      <c r="ET256" s="30"/>
      <c r="EU256" s="30"/>
      <c r="EV256" s="30"/>
      <c r="EW256" s="30"/>
      <c r="EX256" s="30"/>
      <c r="EY256" s="30"/>
      <c r="EZ256" s="30"/>
      <c r="FA256" s="30"/>
      <c r="FB256" s="30"/>
      <c r="FC256" s="30"/>
      <c r="FD256" s="30"/>
      <c r="FE256" s="30"/>
      <c r="FF256" s="30"/>
      <c r="FG256" s="30"/>
      <c r="FH256" s="30"/>
      <c r="FI256" s="30"/>
      <c r="FJ256" s="30"/>
      <c r="FK256" s="30"/>
      <c r="FL256" s="30"/>
      <c r="FM256" s="30"/>
      <c r="FN256" s="30"/>
      <c r="FO256" s="30"/>
      <c r="FP256" s="30"/>
      <c r="FQ256" s="30"/>
      <c r="FR256" s="30"/>
      <c r="FS256" s="30"/>
      <c r="FT256" s="30"/>
      <c r="FU256" s="30"/>
      <c r="FV256" s="30"/>
      <c r="FW256" s="30"/>
      <c r="FX256" s="30"/>
      <c r="FY256" s="30"/>
      <c r="FZ256" s="30"/>
      <c r="GA256" s="30"/>
      <c r="GB256" s="30"/>
      <c r="GC256" s="30"/>
      <c r="GD256" s="30"/>
      <c r="GE256" s="30"/>
      <c r="GF256" s="30"/>
      <c r="GG256" s="30"/>
      <c r="GH256" s="30"/>
      <c r="GI256" s="30"/>
      <c r="GJ256" s="30"/>
      <c r="GK256" s="30"/>
      <c r="GL256" s="30"/>
      <c r="GM256" s="30"/>
      <c r="GN256" s="30"/>
      <c r="GO256" s="30"/>
      <c r="GP256" s="30"/>
      <c r="GQ256" s="30"/>
      <c r="GR256" s="30"/>
      <c r="GS256" s="30"/>
      <c r="GT256" s="30"/>
      <c r="GU256" s="30"/>
      <c r="GV256" s="30"/>
      <c r="GW256" s="30"/>
      <c r="GX256" s="30"/>
      <c r="GY256" s="30"/>
      <c r="GZ256" s="30"/>
      <c r="HA256" s="30"/>
      <c r="HB256" s="30"/>
      <c r="HC256" s="30"/>
      <c r="HD256" s="30"/>
      <c r="HE256" s="30"/>
      <c r="HF256" s="30"/>
      <c r="HG256" s="30"/>
      <c r="HH256" s="30"/>
      <c r="HI256" s="30"/>
      <c r="HJ256" s="30"/>
      <c r="HK256" s="30"/>
      <c r="HL256" s="30"/>
      <c r="HM256" s="30"/>
      <c r="HN256" s="30"/>
      <c r="HO256" s="30"/>
      <c r="HP256" s="30"/>
      <c r="HQ256" s="30"/>
      <c r="HR256" s="31"/>
    </row>
    <row r="257" spans="1:226" x14ac:dyDescent="0.25">
      <c r="A257" s="32">
        <f t="shared" si="52"/>
        <v>253</v>
      </c>
      <c r="B257" s="517"/>
      <c r="C257" s="517"/>
      <c r="D257" s="517"/>
      <c r="E257" s="517"/>
      <c r="F257" s="517"/>
      <c r="G257" s="26"/>
      <c r="H257" s="26"/>
      <c r="I257" s="27" t="str">
        <f t="shared" si="108"/>
        <v/>
      </c>
      <c r="J257" s="33" t="str">
        <f t="shared" si="109"/>
        <v/>
      </c>
      <c r="K257" s="447" t="str">
        <f>進捗管理票PSPT_管理項目名_3</f>
        <v>①ＣＶ</v>
      </c>
      <c r="L257" s="29"/>
      <c r="M257" s="30"/>
      <c r="N257" s="30"/>
      <c r="O257" s="30"/>
      <c r="P257" s="30"/>
      <c r="Q257" s="30"/>
      <c r="R257" s="30"/>
      <c r="S257" s="30"/>
      <c r="T257" s="30"/>
      <c r="U257" s="30"/>
      <c r="V257" s="30"/>
      <c r="W257" s="30"/>
      <c r="X257" s="30"/>
      <c r="Y257" s="30"/>
      <c r="Z257" s="30"/>
      <c r="AA257" s="30"/>
      <c r="AB257" s="30"/>
      <c r="AC257" s="30"/>
      <c r="AD257" s="30"/>
      <c r="AE257" s="30"/>
      <c r="AF257" s="30"/>
      <c r="AG257" s="30"/>
      <c r="AH257" s="30"/>
      <c r="AI257" s="30"/>
      <c r="AJ257" s="30"/>
      <c r="AK257" s="30"/>
      <c r="AL257" s="30"/>
      <c r="AM257" s="30"/>
      <c r="AN257" s="30"/>
      <c r="AO257" s="30"/>
      <c r="AP257" s="30"/>
      <c r="AQ257" s="30"/>
      <c r="AR257" s="30"/>
      <c r="AS257" s="30"/>
      <c r="AT257" s="30"/>
      <c r="AU257" s="30"/>
      <c r="AV257" s="30"/>
      <c r="AW257" s="30"/>
      <c r="AX257" s="30"/>
      <c r="AY257" s="30"/>
      <c r="AZ257" s="30"/>
      <c r="BA257" s="30"/>
      <c r="BB257" s="30"/>
      <c r="BC257" s="30"/>
      <c r="BD257" s="30"/>
      <c r="BE257" s="30"/>
      <c r="BF257" s="30"/>
      <c r="BG257" s="30"/>
      <c r="BH257" s="30"/>
      <c r="BI257" s="30"/>
      <c r="BJ257" s="30"/>
      <c r="BK257" s="30"/>
      <c r="BL257" s="30"/>
      <c r="BM257" s="30"/>
      <c r="BN257" s="30"/>
      <c r="BO257" s="30"/>
      <c r="BP257" s="30"/>
      <c r="BQ257" s="30"/>
      <c r="BR257" s="30"/>
      <c r="BS257" s="30"/>
      <c r="BT257" s="30"/>
      <c r="BU257" s="30"/>
      <c r="BV257" s="30"/>
      <c r="BW257" s="30"/>
      <c r="BX257" s="30"/>
      <c r="BY257" s="30"/>
      <c r="BZ257" s="30"/>
      <c r="CA257" s="30"/>
      <c r="CB257" s="30"/>
      <c r="CC257" s="30"/>
      <c r="CD257" s="30"/>
      <c r="CE257" s="30"/>
      <c r="CF257" s="30"/>
      <c r="CG257" s="30"/>
      <c r="CH257" s="30"/>
      <c r="CI257" s="30"/>
      <c r="CJ257" s="30"/>
      <c r="CK257" s="30"/>
      <c r="CL257" s="30"/>
      <c r="CM257" s="30"/>
      <c r="CN257" s="30"/>
      <c r="CO257" s="30"/>
      <c r="CP257" s="30"/>
      <c r="CQ257" s="30"/>
      <c r="CR257" s="30"/>
      <c r="CS257" s="30"/>
      <c r="CT257" s="30"/>
      <c r="CU257" s="30"/>
      <c r="CV257" s="30"/>
      <c r="CW257" s="30"/>
      <c r="CX257" s="30"/>
      <c r="CY257" s="30"/>
      <c r="CZ257" s="30"/>
      <c r="DA257" s="30"/>
      <c r="DB257" s="30"/>
      <c r="DC257" s="30"/>
      <c r="DD257" s="30"/>
      <c r="DE257" s="30"/>
      <c r="DF257" s="30"/>
      <c r="DG257" s="30"/>
      <c r="DH257" s="30"/>
      <c r="DI257" s="30"/>
      <c r="DJ257" s="30"/>
      <c r="DK257" s="30"/>
      <c r="DL257" s="30"/>
      <c r="DM257" s="30"/>
      <c r="DN257" s="30"/>
      <c r="DO257" s="30"/>
      <c r="DP257" s="30"/>
      <c r="DQ257" s="30"/>
      <c r="DR257" s="30"/>
      <c r="DS257" s="30"/>
      <c r="DT257" s="30"/>
      <c r="DU257" s="30"/>
      <c r="DV257" s="30"/>
      <c r="DW257" s="30"/>
      <c r="DX257" s="30"/>
      <c r="DY257" s="30"/>
      <c r="DZ257" s="30"/>
      <c r="EA257" s="30"/>
      <c r="EB257" s="30"/>
      <c r="EC257" s="30"/>
      <c r="ED257" s="30"/>
      <c r="EE257" s="30"/>
      <c r="EF257" s="30"/>
      <c r="EG257" s="30"/>
      <c r="EH257" s="30"/>
      <c r="EI257" s="30"/>
      <c r="EJ257" s="30"/>
      <c r="EK257" s="30"/>
      <c r="EL257" s="30"/>
      <c r="EM257" s="30"/>
      <c r="EN257" s="30"/>
      <c r="EO257" s="30"/>
      <c r="EP257" s="30"/>
      <c r="EQ257" s="30"/>
      <c r="ER257" s="30"/>
      <c r="ES257" s="30"/>
      <c r="ET257" s="30"/>
      <c r="EU257" s="30"/>
      <c r="EV257" s="30"/>
      <c r="EW257" s="30"/>
      <c r="EX257" s="30"/>
      <c r="EY257" s="30"/>
      <c r="EZ257" s="30"/>
      <c r="FA257" s="30"/>
      <c r="FB257" s="30"/>
      <c r="FC257" s="30"/>
      <c r="FD257" s="30"/>
      <c r="FE257" s="30"/>
      <c r="FF257" s="30"/>
      <c r="FG257" s="30"/>
      <c r="FH257" s="30"/>
      <c r="FI257" s="30"/>
      <c r="FJ257" s="30"/>
      <c r="FK257" s="30"/>
      <c r="FL257" s="30"/>
      <c r="FM257" s="30"/>
      <c r="FN257" s="30"/>
      <c r="FO257" s="30"/>
      <c r="FP257" s="30"/>
      <c r="FQ257" s="30"/>
      <c r="FR257" s="30"/>
      <c r="FS257" s="30"/>
      <c r="FT257" s="30"/>
      <c r="FU257" s="30"/>
      <c r="FV257" s="30"/>
      <c r="FW257" s="30"/>
      <c r="FX257" s="30"/>
      <c r="FY257" s="30"/>
      <c r="FZ257" s="30"/>
      <c r="GA257" s="30"/>
      <c r="GB257" s="30"/>
      <c r="GC257" s="30"/>
      <c r="GD257" s="30"/>
      <c r="GE257" s="30"/>
      <c r="GF257" s="30"/>
      <c r="GG257" s="30"/>
      <c r="GH257" s="30"/>
      <c r="GI257" s="30"/>
      <c r="GJ257" s="30"/>
      <c r="GK257" s="30"/>
      <c r="GL257" s="30"/>
      <c r="GM257" s="30"/>
      <c r="GN257" s="30"/>
      <c r="GO257" s="30"/>
      <c r="GP257" s="30"/>
      <c r="GQ257" s="30"/>
      <c r="GR257" s="30"/>
      <c r="GS257" s="30"/>
      <c r="GT257" s="30"/>
      <c r="GU257" s="30"/>
      <c r="GV257" s="30"/>
      <c r="GW257" s="30"/>
      <c r="GX257" s="30"/>
      <c r="GY257" s="30"/>
      <c r="GZ257" s="30"/>
      <c r="HA257" s="30"/>
      <c r="HB257" s="30"/>
      <c r="HC257" s="30"/>
      <c r="HD257" s="30"/>
      <c r="HE257" s="30"/>
      <c r="HF257" s="30"/>
      <c r="HG257" s="30"/>
      <c r="HH257" s="30"/>
      <c r="HI257" s="30"/>
      <c r="HJ257" s="30"/>
      <c r="HK257" s="30"/>
      <c r="HL257" s="30"/>
      <c r="HM257" s="30"/>
      <c r="HN257" s="30"/>
      <c r="HO257" s="30"/>
      <c r="HP257" s="30"/>
      <c r="HQ257" s="30"/>
      <c r="HR257" s="31"/>
    </row>
    <row r="258" spans="1:226" x14ac:dyDescent="0.25">
      <c r="A258" s="34">
        <f t="shared" si="52"/>
        <v>254</v>
      </c>
      <c r="B258" s="517"/>
      <c r="C258" s="517"/>
      <c r="D258" s="517"/>
      <c r="E258" s="517"/>
      <c r="F258" s="517"/>
      <c r="G258" s="35"/>
      <c r="H258" s="35"/>
      <c r="I258" s="36" t="str">
        <f t="shared" si="108"/>
        <v/>
      </c>
      <c r="J258" s="28" t="str">
        <f t="shared" si="109"/>
        <v/>
      </c>
      <c r="K258" s="448" t="str">
        <f>進捗管理票PSPT_管理項目名_4</f>
        <v>②ＣＶＴ</v>
      </c>
      <c r="L258" s="37"/>
      <c r="M258" s="38"/>
      <c r="N258" s="38"/>
      <c r="O258" s="38"/>
      <c r="P258" s="38"/>
      <c r="Q258" s="38"/>
      <c r="R258" s="38"/>
      <c r="S258" s="38"/>
      <c r="T258" s="38"/>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c r="BZ258" s="38"/>
      <c r="CA258" s="38"/>
      <c r="CB258" s="38"/>
      <c r="CC258" s="38"/>
      <c r="CD258" s="38"/>
      <c r="CE258" s="38"/>
      <c r="CF258" s="38"/>
      <c r="CG258" s="38"/>
      <c r="CH258" s="38"/>
      <c r="CI258" s="38"/>
      <c r="CJ258" s="38"/>
      <c r="CK258" s="38"/>
      <c r="CL258" s="38"/>
      <c r="CM258" s="38"/>
      <c r="CN258" s="38"/>
      <c r="CO258" s="38"/>
      <c r="CP258" s="38"/>
      <c r="CQ258" s="38"/>
      <c r="CR258" s="38"/>
      <c r="CS258" s="38"/>
      <c r="CT258" s="38"/>
      <c r="CU258" s="38"/>
      <c r="CV258" s="38"/>
      <c r="CW258" s="38"/>
      <c r="CX258" s="38"/>
      <c r="CY258" s="38"/>
      <c r="CZ258" s="38"/>
      <c r="DA258" s="38"/>
      <c r="DB258" s="38"/>
      <c r="DC258" s="38"/>
      <c r="DD258" s="38"/>
      <c r="DE258" s="38"/>
      <c r="DF258" s="38"/>
      <c r="DG258" s="38"/>
      <c r="DH258" s="38"/>
      <c r="DI258" s="38"/>
      <c r="DJ258" s="38"/>
      <c r="DK258" s="38"/>
      <c r="DL258" s="38"/>
      <c r="DM258" s="38"/>
      <c r="DN258" s="38"/>
      <c r="DO258" s="38"/>
      <c r="DP258" s="38"/>
      <c r="DQ258" s="38"/>
      <c r="DR258" s="38"/>
      <c r="DS258" s="38"/>
      <c r="DT258" s="38"/>
      <c r="DU258" s="38"/>
      <c r="DV258" s="38"/>
      <c r="DW258" s="38"/>
      <c r="DX258" s="38"/>
      <c r="DY258" s="38"/>
      <c r="DZ258" s="38"/>
      <c r="EA258" s="38"/>
      <c r="EB258" s="38"/>
      <c r="EC258" s="38"/>
      <c r="ED258" s="38"/>
      <c r="EE258" s="38"/>
      <c r="EF258" s="38"/>
      <c r="EG258" s="38"/>
      <c r="EH258" s="38"/>
      <c r="EI258" s="38"/>
      <c r="EJ258" s="38"/>
      <c r="EK258" s="38"/>
      <c r="EL258" s="38"/>
      <c r="EM258" s="38"/>
      <c r="EN258" s="38"/>
      <c r="EO258" s="38"/>
      <c r="EP258" s="38"/>
      <c r="EQ258" s="38"/>
      <c r="ER258" s="38"/>
      <c r="ES258" s="38"/>
      <c r="ET258" s="38"/>
      <c r="EU258" s="38"/>
      <c r="EV258" s="38"/>
      <c r="EW258" s="38"/>
      <c r="EX258" s="38"/>
      <c r="EY258" s="38"/>
      <c r="EZ258" s="38"/>
      <c r="FA258" s="38"/>
      <c r="FB258" s="38"/>
      <c r="FC258" s="38"/>
      <c r="FD258" s="38"/>
      <c r="FE258" s="38"/>
      <c r="FF258" s="38"/>
      <c r="FG258" s="38"/>
      <c r="FH258" s="38"/>
      <c r="FI258" s="38"/>
      <c r="FJ258" s="38"/>
      <c r="FK258" s="38"/>
      <c r="FL258" s="38"/>
      <c r="FM258" s="38"/>
      <c r="FN258" s="38"/>
      <c r="FO258" s="38"/>
      <c r="FP258" s="38"/>
      <c r="FQ258" s="38"/>
      <c r="FR258" s="38"/>
      <c r="FS258" s="38"/>
      <c r="FT258" s="38"/>
      <c r="FU258" s="38"/>
      <c r="FV258" s="38"/>
      <c r="FW258" s="38"/>
      <c r="FX258" s="38"/>
      <c r="FY258" s="38"/>
      <c r="FZ258" s="38"/>
      <c r="GA258" s="38"/>
      <c r="GB258" s="38"/>
      <c r="GC258" s="38"/>
      <c r="GD258" s="38"/>
      <c r="GE258" s="38"/>
      <c r="GF258" s="38"/>
      <c r="GG258" s="38"/>
      <c r="GH258" s="38"/>
      <c r="GI258" s="38"/>
      <c r="GJ258" s="38"/>
      <c r="GK258" s="38"/>
      <c r="GL258" s="38"/>
      <c r="GM258" s="38"/>
      <c r="GN258" s="38"/>
      <c r="GO258" s="38"/>
      <c r="GP258" s="38"/>
      <c r="GQ258" s="38"/>
      <c r="GR258" s="38"/>
      <c r="GS258" s="38"/>
      <c r="GT258" s="38"/>
      <c r="GU258" s="38"/>
      <c r="GV258" s="38"/>
      <c r="GW258" s="38"/>
      <c r="GX258" s="38"/>
      <c r="GY258" s="38"/>
      <c r="GZ258" s="38"/>
      <c r="HA258" s="38"/>
      <c r="HB258" s="38"/>
      <c r="HC258" s="38"/>
      <c r="HD258" s="38"/>
      <c r="HE258" s="38"/>
      <c r="HF258" s="38"/>
      <c r="HG258" s="38"/>
      <c r="HH258" s="38"/>
      <c r="HI258" s="38"/>
      <c r="HJ258" s="38"/>
      <c r="HK258" s="38"/>
      <c r="HL258" s="38"/>
      <c r="HM258" s="38"/>
      <c r="HN258" s="38"/>
      <c r="HO258" s="38"/>
      <c r="HP258" s="38"/>
      <c r="HQ258" s="38"/>
      <c r="HR258" s="39"/>
    </row>
    <row r="259" spans="1:226" s="315" customFormat="1" x14ac:dyDescent="0.25">
      <c r="A259" s="34">
        <f t="shared" si="52"/>
        <v>255</v>
      </c>
      <c r="B259" s="517"/>
      <c r="C259" s="517"/>
      <c r="D259" s="517"/>
      <c r="E259" s="517"/>
      <c r="F259" s="517"/>
      <c r="G259" s="35"/>
      <c r="H259" s="391"/>
      <c r="I259" s="36" t="str">
        <f t="shared" si="108"/>
        <v/>
      </c>
      <c r="J259" s="28" t="str">
        <f t="shared" si="109"/>
        <v/>
      </c>
      <c r="K259" s="448" t="str">
        <f>進捗管理票PSPT_管理項目名_5</f>
        <v>③受入</v>
      </c>
      <c r="L259" s="37"/>
      <c r="M259" s="38"/>
      <c r="N259" s="38"/>
      <c r="O259" s="38"/>
      <c r="P259" s="38"/>
      <c r="Q259" s="38"/>
      <c r="R259" s="38"/>
      <c r="S259" s="38"/>
      <c r="T259" s="38"/>
      <c r="U259" s="38"/>
      <c r="V259" s="38"/>
      <c r="W259" s="38"/>
      <c r="X259" s="30"/>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c r="BZ259" s="38"/>
      <c r="CA259" s="38"/>
      <c r="CB259" s="38"/>
      <c r="CC259" s="38"/>
      <c r="CD259" s="38"/>
      <c r="CE259" s="38"/>
      <c r="CF259" s="38"/>
      <c r="CG259" s="38"/>
      <c r="CH259" s="38"/>
      <c r="CI259" s="38"/>
      <c r="CJ259" s="38"/>
      <c r="CK259" s="38"/>
      <c r="CL259" s="38"/>
      <c r="CM259" s="38"/>
      <c r="CN259" s="38"/>
      <c r="CO259" s="38"/>
      <c r="CP259" s="38"/>
      <c r="CQ259" s="38"/>
      <c r="CR259" s="38"/>
      <c r="CS259" s="38"/>
      <c r="CT259" s="38"/>
      <c r="CU259" s="38"/>
      <c r="CV259" s="38"/>
      <c r="CW259" s="38"/>
      <c r="CX259" s="38"/>
      <c r="CY259" s="38"/>
      <c r="CZ259" s="38"/>
      <c r="DA259" s="38"/>
      <c r="DB259" s="38"/>
      <c r="DC259" s="38"/>
      <c r="DD259" s="38"/>
      <c r="DE259" s="38"/>
      <c r="DF259" s="38"/>
      <c r="DG259" s="38"/>
      <c r="DH259" s="38"/>
      <c r="DI259" s="38"/>
      <c r="DJ259" s="38"/>
      <c r="DK259" s="38"/>
      <c r="DL259" s="38"/>
      <c r="DM259" s="38"/>
      <c r="DN259" s="38"/>
      <c r="DO259" s="38"/>
      <c r="DP259" s="38"/>
      <c r="DQ259" s="38"/>
      <c r="DR259" s="38"/>
      <c r="DS259" s="38"/>
      <c r="DT259" s="38"/>
      <c r="DU259" s="38"/>
      <c r="DV259" s="38"/>
      <c r="DW259" s="38"/>
      <c r="DX259" s="38"/>
      <c r="DY259" s="38"/>
      <c r="DZ259" s="38"/>
      <c r="EA259" s="38"/>
      <c r="EB259" s="38"/>
      <c r="EC259" s="38"/>
      <c r="ED259" s="38"/>
      <c r="EE259" s="38"/>
      <c r="EF259" s="38"/>
      <c r="EG259" s="38"/>
      <c r="EH259" s="38"/>
      <c r="EI259" s="38"/>
      <c r="EJ259" s="38"/>
      <c r="EK259" s="38"/>
      <c r="EL259" s="38"/>
      <c r="EM259" s="38"/>
      <c r="EN259" s="38"/>
      <c r="EO259" s="38"/>
      <c r="EP259" s="38"/>
      <c r="EQ259" s="38"/>
      <c r="ER259" s="38"/>
      <c r="ES259" s="38"/>
      <c r="ET259" s="38"/>
      <c r="EU259" s="38"/>
      <c r="EV259" s="38"/>
      <c r="EW259" s="38"/>
      <c r="EX259" s="38"/>
      <c r="EY259" s="38"/>
      <c r="EZ259" s="38"/>
      <c r="FA259" s="38"/>
      <c r="FB259" s="38"/>
      <c r="FC259" s="38"/>
      <c r="FD259" s="38"/>
      <c r="FE259" s="38"/>
      <c r="FF259" s="38"/>
      <c r="FG259" s="38"/>
      <c r="FH259" s="38"/>
      <c r="FI259" s="38"/>
      <c r="FJ259" s="38"/>
      <c r="FK259" s="38"/>
      <c r="FL259" s="38"/>
      <c r="FM259" s="38"/>
      <c r="FN259" s="38"/>
      <c r="FO259" s="38"/>
      <c r="FP259" s="38"/>
      <c r="FQ259" s="38"/>
      <c r="FR259" s="38"/>
      <c r="FS259" s="38"/>
      <c r="FT259" s="38"/>
      <c r="FU259" s="38"/>
      <c r="FV259" s="38"/>
      <c r="FW259" s="38"/>
      <c r="FX259" s="38"/>
      <c r="FY259" s="38"/>
      <c r="FZ259" s="38"/>
      <c r="GA259" s="38"/>
      <c r="GB259" s="38"/>
      <c r="GC259" s="38"/>
      <c r="GD259" s="38"/>
      <c r="GE259" s="38"/>
      <c r="GF259" s="38"/>
      <c r="GG259" s="38"/>
      <c r="GH259" s="38"/>
      <c r="GI259" s="38"/>
      <c r="GJ259" s="38"/>
      <c r="GK259" s="38"/>
      <c r="GL259" s="38"/>
      <c r="GM259" s="38"/>
      <c r="GN259" s="38"/>
      <c r="GO259" s="38"/>
      <c r="GP259" s="38"/>
      <c r="GQ259" s="38"/>
      <c r="GR259" s="38"/>
      <c r="GS259" s="38"/>
      <c r="GT259" s="38"/>
      <c r="GU259" s="38"/>
      <c r="GV259" s="38"/>
      <c r="GW259" s="38"/>
      <c r="GX259" s="38"/>
      <c r="GY259" s="38"/>
      <c r="GZ259" s="38"/>
      <c r="HA259" s="38"/>
      <c r="HB259" s="38"/>
      <c r="HC259" s="38"/>
      <c r="HD259" s="38"/>
      <c r="HE259" s="38"/>
      <c r="HF259" s="38"/>
      <c r="HG259" s="38"/>
      <c r="HH259" s="38"/>
      <c r="HI259" s="38"/>
      <c r="HJ259" s="38"/>
      <c r="HK259" s="38"/>
      <c r="HL259" s="38"/>
      <c r="HM259" s="38"/>
      <c r="HN259" s="38"/>
      <c r="HO259" s="38"/>
      <c r="HP259" s="38"/>
      <c r="HQ259" s="38"/>
      <c r="HR259" s="39"/>
    </row>
    <row r="260" spans="1:226" x14ac:dyDescent="0.25">
      <c r="A260" s="25">
        <f t="shared" si="52"/>
        <v>256</v>
      </c>
      <c r="B260" s="516"/>
      <c r="C260" s="516"/>
      <c r="D260" s="516"/>
      <c r="E260" s="516"/>
      <c r="F260" s="516"/>
      <c r="G260" s="40"/>
      <c r="H260" s="40"/>
      <c r="I260" s="41" t="str">
        <f t="shared" si="108"/>
        <v/>
      </c>
      <c r="J260" s="42" t="str">
        <f t="shared" si="109"/>
        <v/>
      </c>
      <c r="K260" s="445">
        <f>進捗管理票PSPT_管理項目名_1</f>
        <v>0</v>
      </c>
      <c r="L260" s="43"/>
      <c r="M260" s="44"/>
      <c r="N260" s="44"/>
      <c r="O260" s="44"/>
      <c r="P260" s="44"/>
      <c r="Q260" s="44"/>
      <c r="R260" s="44"/>
      <c r="S260" s="44"/>
      <c r="T260" s="44"/>
      <c r="U260" s="44"/>
      <c r="V260" s="44"/>
      <c r="W260" s="45"/>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c r="BD260" s="44"/>
      <c r="BE260" s="44"/>
      <c r="BF260" s="44"/>
      <c r="BG260" s="44"/>
      <c r="BH260" s="44"/>
      <c r="BI260" s="44"/>
      <c r="BJ260" s="44"/>
      <c r="BK260" s="44"/>
      <c r="BL260" s="44"/>
      <c r="BM260" s="44"/>
      <c r="BN260" s="44"/>
      <c r="BO260" s="44"/>
      <c r="BP260" s="44"/>
      <c r="BQ260" s="44"/>
      <c r="BR260" s="44"/>
      <c r="BS260" s="44"/>
      <c r="BT260" s="44"/>
      <c r="BU260" s="44"/>
      <c r="BV260" s="44"/>
      <c r="BW260" s="44"/>
      <c r="BX260" s="44"/>
      <c r="BY260" s="44"/>
      <c r="BZ260" s="44"/>
      <c r="CA260" s="44"/>
      <c r="CB260" s="44"/>
      <c r="CC260" s="44"/>
      <c r="CD260" s="44"/>
      <c r="CE260" s="44"/>
      <c r="CF260" s="44"/>
      <c r="CG260" s="44"/>
      <c r="CH260" s="44"/>
      <c r="CI260" s="44"/>
      <c r="CJ260" s="44"/>
      <c r="CK260" s="44"/>
      <c r="CL260" s="44"/>
      <c r="CM260" s="44"/>
      <c r="CN260" s="44"/>
      <c r="CO260" s="44"/>
      <c r="CP260" s="44"/>
      <c r="CQ260" s="44"/>
      <c r="CR260" s="44"/>
      <c r="CS260" s="44"/>
      <c r="CT260" s="44"/>
      <c r="CU260" s="44"/>
      <c r="CV260" s="44"/>
      <c r="CW260" s="44"/>
      <c r="CX260" s="44"/>
      <c r="CY260" s="44"/>
      <c r="CZ260" s="44"/>
      <c r="DA260" s="44"/>
      <c r="DB260" s="44"/>
      <c r="DC260" s="44"/>
      <c r="DD260" s="44"/>
      <c r="DE260" s="44"/>
      <c r="DF260" s="44"/>
      <c r="DG260" s="44"/>
      <c r="DH260" s="44"/>
      <c r="DI260" s="44"/>
      <c r="DJ260" s="44"/>
      <c r="DK260" s="44"/>
      <c r="DL260" s="44"/>
      <c r="DM260" s="44"/>
      <c r="DN260" s="44"/>
      <c r="DO260" s="44"/>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c r="EX260" s="44"/>
      <c r="EY260" s="44"/>
      <c r="EZ260" s="44"/>
      <c r="FA260" s="44"/>
      <c r="FB260" s="44"/>
      <c r="FC260" s="44"/>
      <c r="FD260" s="44"/>
      <c r="FE260" s="44"/>
      <c r="FF260" s="44"/>
      <c r="FG260" s="44"/>
      <c r="FH260" s="44"/>
      <c r="FI260" s="44"/>
      <c r="FJ260" s="44"/>
      <c r="FK260" s="44"/>
      <c r="FL260" s="44"/>
      <c r="FM260" s="44"/>
      <c r="FN260" s="44"/>
      <c r="FO260" s="44"/>
      <c r="FP260" s="44"/>
      <c r="FQ260" s="44"/>
      <c r="FR260" s="44"/>
      <c r="FS260" s="44"/>
      <c r="FT260" s="44"/>
      <c r="FU260" s="44"/>
      <c r="FV260" s="44"/>
      <c r="FW260" s="44"/>
      <c r="FX260" s="44"/>
      <c r="FY260" s="44"/>
      <c r="FZ260" s="44"/>
      <c r="GA260" s="44"/>
      <c r="GB260" s="44"/>
      <c r="GC260" s="44"/>
      <c r="GD260" s="44"/>
      <c r="GE260" s="44"/>
      <c r="GF260" s="44"/>
      <c r="GG260" s="44"/>
      <c r="GH260" s="44"/>
      <c r="GI260" s="44"/>
      <c r="GJ260" s="44"/>
      <c r="GK260" s="44"/>
      <c r="GL260" s="44"/>
      <c r="GM260" s="44"/>
      <c r="GN260" s="44"/>
      <c r="GO260" s="44"/>
      <c r="GP260" s="44"/>
      <c r="GQ260" s="44"/>
      <c r="GR260" s="44"/>
      <c r="GS260" s="44"/>
      <c r="GT260" s="44"/>
      <c r="GU260" s="44"/>
      <c r="GV260" s="44"/>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6"/>
    </row>
    <row r="261" spans="1:226" x14ac:dyDescent="0.25">
      <c r="A261" s="32">
        <f t="shared" si="52"/>
        <v>257</v>
      </c>
      <c r="B261" s="517"/>
      <c r="C261" s="517"/>
      <c r="D261" s="517"/>
      <c r="E261" s="517"/>
      <c r="F261" s="517"/>
      <c r="G261" s="26"/>
      <c r="H261" s="26"/>
      <c r="I261" s="27" t="str">
        <f t="shared" si="108"/>
        <v/>
      </c>
      <c r="J261" s="33" t="str">
        <f t="shared" si="109"/>
        <v/>
      </c>
      <c r="K261" s="446">
        <f>進捗管理票PSPT_管理項目名_2</f>
        <v>0</v>
      </c>
      <c r="L261" s="29"/>
      <c r="M261" s="30"/>
      <c r="N261" s="30"/>
      <c r="O261" s="30"/>
      <c r="P261" s="30"/>
      <c r="Q261" s="30"/>
      <c r="R261" s="30"/>
      <c r="S261" s="30"/>
      <c r="T261" s="30"/>
      <c r="U261" s="30"/>
      <c r="V261" s="30"/>
      <c r="W261" s="47"/>
      <c r="X261" s="30"/>
      <c r="Y261" s="30"/>
      <c r="Z261" s="30"/>
      <c r="AA261" s="30"/>
      <c r="AB261" s="30"/>
      <c r="AC261" s="30"/>
      <c r="AD261" s="30"/>
      <c r="AE261" s="30"/>
      <c r="AF261" s="30"/>
      <c r="AG261" s="30"/>
      <c r="AH261" s="30"/>
      <c r="AI261" s="30"/>
      <c r="AJ261" s="30"/>
      <c r="AK261" s="30"/>
      <c r="AL261" s="30"/>
      <c r="AM261" s="30"/>
      <c r="AN261" s="30"/>
      <c r="AO261" s="30"/>
      <c r="AP261" s="30"/>
      <c r="AQ261" s="30"/>
      <c r="AR261" s="30"/>
      <c r="AS261" s="30"/>
      <c r="AT261" s="30"/>
      <c r="AU261" s="30"/>
      <c r="AV261" s="30"/>
      <c r="AW261" s="30"/>
      <c r="AX261" s="30"/>
      <c r="AY261" s="30"/>
      <c r="AZ261" s="30"/>
      <c r="BA261" s="30"/>
      <c r="BB261" s="30"/>
      <c r="BC261" s="30"/>
      <c r="BD261" s="30"/>
      <c r="BE261" s="30"/>
      <c r="BF261" s="30"/>
      <c r="BG261" s="30"/>
      <c r="BH261" s="30"/>
      <c r="BI261" s="30"/>
      <c r="BJ261" s="30"/>
      <c r="BK261" s="30"/>
      <c r="BL261" s="30"/>
      <c r="BM261" s="30"/>
      <c r="BN261" s="30"/>
      <c r="BO261" s="30"/>
      <c r="BP261" s="30"/>
      <c r="BQ261" s="30"/>
      <c r="BR261" s="30"/>
      <c r="BS261" s="30"/>
      <c r="BT261" s="30"/>
      <c r="BU261" s="30"/>
      <c r="BV261" s="30"/>
      <c r="BW261" s="30"/>
      <c r="BX261" s="30"/>
      <c r="BY261" s="30"/>
      <c r="BZ261" s="30"/>
      <c r="CA261" s="30"/>
      <c r="CB261" s="30"/>
      <c r="CC261" s="30"/>
      <c r="CD261" s="30"/>
      <c r="CE261" s="30"/>
      <c r="CF261" s="30"/>
      <c r="CG261" s="30"/>
      <c r="CH261" s="30"/>
      <c r="CI261" s="30"/>
      <c r="CJ261" s="30"/>
      <c r="CK261" s="30"/>
      <c r="CL261" s="30"/>
      <c r="CM261" s="30"/>
      <c r="CN261" s="30"/>
      <c r="CO261" s="30"/>
      <c r="CP261" s="30"/>
      <c r="CQ261" s="30"/>
      <c r="CR261" s="30"/>
      <c r="CS261" s="30"/>
      <c r="CT261" s="30"/>
      <c r="CU261" s="30"/>
      <c r="CV261" s="30"/>
      <c r="CW261" s="30"/>
      <c r="CX261" s="30"/>
      <c r="CY261" s="30"/>
      <c r="CZ261" s="30"/>
      <c r="DA261" s="30"/>
      <c r="DB261" s="30"/>
      <c r="DC261" s="30"/>
      <c r="DD261" s="30"/>
      <c r="DE261" s="30"/>
      <c r="DF261" s="30"/>
      <c r="DG261" s="30"/>
      <c r="DH261" s="30"/>
      <c r="DI261" s="30"/>
      <c r="DJ261" s="30"/>
      <c r="DK261" s="30"/>
      <c r="DL261" s="30"/>
      <c r="DM261" s="30"/>
      <c r="DN261" s="30"/>
      <c r="DO261" s="30"/>
      <c r="DP261" s="30"/>
      <c r="DQ261" s="30"/>
      <c r="DR261" s="30"/>
      <c r="DS261" s="30"/>
      <c r="DT261" s="30"/>
      <c r="DU261" s="30"/>
      <c r="DV261" s="30"/>
      <c r="DW261" s="30"/>
      <c r="DX261" s="30"/>
      <c r="DY261" s="30"/>
      <c r="DZ261" s="30"/>
      <c r="EA261" s="30"/>
      <c r="EB261" s="30"/>
      <c r="EC261" s="30"/>
      <c r="ED261" s="30"/>
      <c r="EE261" s="30"/>
      <c r="EF261" s="30"/>
      <c r="EG261" s="30"/>
      <c r="EH261" s="30"/>
      <c r="EI261" s="30"/>
      <c r="EJ261" s="30"/>
      <c r="EK261" s="30"/>
      <c r="EL261" s="30"/>
      <c r="EM261" s="30"/>
      <c r="EN261" s="30"/>
      <c r="EO261" s="30"/>
      <c r="EP261" s="30"/>
      <c r="EQ261" s="30"/>
      <c r="ER261" s="30"/>
      <c r="ES261" s="30"/>
      <c r="ET261" s="30"/>
      <c r="EU261" s="30"/>
      <c r="EV261" s="30"/>
      <c r="EW261" s="30"/>
      <c r="EX261" s="30"/>
      <c r="EY261" s="30"/>
      <c r="EZ261" s="30"/>
      <c r="FA261" s="30"/>
      <c r="FB261" s="30"/>
      <c r="FC261" s="30"/>
      <c r="FD261" s="30"/>
      <c r="FE261" s="30"/>
      <c r="FF261" s="30"/>
      <c r="FG261" s="30"/>
      <c r="FH261" s="30"/>
      <c r="FI261" s="30"/>
      <c r="FJ261" s="30"/>
      <c r="FK261" s="30"/>
      <c r="FL261" s="30"/>
      <c r="FM261" s="30"/>
      <c r="FN261" s="30"/>
      <c r="FO261" s="30"/>
      <c r="FP261" s="30"/>
      <c r="FQ261" s="30"/>
      <c r="FR261" s="30"/>
      <c r="FS261" s="30"/>
      <c r="FT261" s="30"/>
      <c r="FU261" s="30"/>
      <c r="FV261" s="30"/>
      <c r="FW261" s="30"/>
      <c r="FX261" s="30"/>
      <c r="FY261" s="30"/>
      <c r="FZ261" s="30"/>
      <c r="GA261" s="30"/>
      <c r="GB261" s="30"/>
      <c r="GC261" s="30"/>
      <c r="GD261" s="30"/>
      <c r="GE261" s="30"/>
      <c r="GF261" s="30"/>
      <c r="GG261" s="30"/>
      <c r="GH261" s="30"/>
      <c r="GI261" s="30"/>
      <c r="GJ261" s="30"/>
      <c r="GK261" s="30"/>
      <c r="GL261" s="30"/>
      <c r="GM261" s="30"/>
      <c r="GN261" s="30"/>
      <c r="GO261" s="30"/>
      <c r="GP261" s="30"/>
      <c r="GQ261" s="30"/>
      <c r="GR261" s="30"/>
      <c r="GS261" s="30"/>
      <c r="GT261" s="30"/>
      <c r="GU261" s="30"/>
      <c r="GV261" s="30"/>
      <c r="GW261" s="30"/>
      <c r="GX261" s="30"/>
      <c r="GY261" s="30"/>
      <c r="GZ261" s="30"/>
      <c r="HA261" s="30"/>
      <c r="HB261" s="30"/>
      <c r="HC261" s="30"/>
      <c r="HD261" s="30"/>
      <c r="HE261" s="30"/>
      <c r="HF261" s="30"/>
      <c r="HG261" s="30"/>
      <c r="HH261" s="30"/>
      <c r="HI261" s="30"/>
      <c r="HJ261" s="30"/>
      <c r="HK261" s="30"/>
      <c r="HL261" s="30"/>
      <c r="HM261" s="30"/>
      <c r="HN261" s="30"/>
      <c r="HO261" s="30"/>
      <c r="HP261" s="30"/>
      <c r="HQ261" s="30"/>
      <c r="HR261" s="31"/>
    </row>
    <row r="262" spans="1:226" x14ac:dyDescent="0.25">
      <c r="A262" s="32">
        <f t="shared" si="52"/>
        <v>258</v>
      </c>
      <c r="B262" s="517"/>
      <c r="C262" s="517"/>
      <c r="D262" s="517"/>
      <c r="E262" s="517"/>
      <c r="F262" s="517"/>
      <c r="G262" s="26"/>
      <c r="H262" s="26"/>
      <c r="I262" s="27" t="str">
        <f t="shared" si="108"/>
        <v/>
      </c>
      <c r="J262" s="33" t="str">
        <f t="shared" si="109"/>
        <v/>
      </c>
      <c r="K262" s="447" t="str">
        <f>進捗管理票PSPT_管理項目名_3</f>
        <v>①ＣＶ</v>
      </c>
      <c r="L262" s="29"/>
      <c r="M262" s="30"/>
      <c r="N262" s="30"/>
      <c r="O262" s="30"/>
      <c r="P262" s="30"/>
      <c r="Q262" s="30"/>
      <c r="R262" s="30"/>
      <c r="S262" s="30"/>
      <c r="T262" s="30"/>
      <c r="U262" s="30"/>
      <c r="V262" s="30"/>
      <c r="W262" s="30"/>
      <c r="X262" s="30"/>
      <c r="Y262" s="30"/>
      <c r="Z262" s="30"/>
      <c r="AA262" s="30"/>
      <c r="AB262" s="30"/>
      <c r="AC262" s="30"/>
      <c r="AD262" s="30"/>
      <c r="AE262" s="30"/>
      <c r="AF262" s="30"/>
      <c r="AG262" s="30"/>
      <c r="AH262" s="30"/>
      <c r="AI262" s="30"/>
      <c r="AJ262" s="30"/>
      <c r="AK262" s="30"/>
      <c r="AL262" s="30"/>
      <c r="AM262" s="30"/>
      <c r="AN262" s="30"/>
      <c r="AO262" s="30"/>
      <c r="AP262" s="30"/>
      <c r="AQ262" s="30"/>
      <c r="AR262" s="30"/>
      <c r="AS262" s="30"/>
      <c r="AT262" s="30"/>
      <c r="AU262" s="30"/>
      <c r="AV262" s="30"/>
      <c r="AW262" s="30"/>
      <c r="AX262" s="30"/>
      <c r="AY262" s="30"/>
      <c r="AZ262" s="30"/>
      <c r="BA262" s="30"/>
      <c r="BB262" s="30"/>
      <c r="BC262" s="30"/>
      <c r="BD262" s="30"/>
      <c r="BE262" s="30"/>
      <c r="BF262" s="30"/>
      <c r="BG262" s="30"/>
      <c r="BH262" s="30"/>
      <c r="BI262" s="30"/>
      <c r="BJ262" s="30"/>
      <c r="BK262" s="30"/>
      <c r="BL262" s="30"/>
      <c r="BM262" s="30"/>
      <c r="BN262" s="30"/>
      <c r="BO262" s="30"/>
      <c r="BP262" s="30"/>
      <c r="BQ262" s="30"/>
      <c r="BR262" s="30"/>
      <c r="BS262" s="30"/>
      <c r="BT262" s="30"/>
      <c r="BU262" s="30"/>
      <c r="BV262" s="30"/>
      <c r="BW262" s="30"/>
      <c r="BX262" s="30"/>
      <c r="BY262" s="30"/>
      <c r="BZ262" s="30"/>
      <c r="CA262" s="30"/>
      <c r="CB262" s="30"/>
      <c r="CC262" s="30"/>
      <c r="CD262" s="30"/>
      <c r="CE262" s="30"/>
      <c r="CF262" s="30"/>
      <c r="CG262" s="30"/>
      <c r="CH262" s="30"/>
      <c r="CI262" s="30"/>
      <c r="CJ262" s="30"/>
      <c r="CK262" s="30"/>
      <c r="CL262" s="30"/>
      <c r="CM262" s="30"/>
      <c r="CN262" s="30"/>
      <c r="CO262" s="30"/>
      <c r="CP262" s="30"/>
      <c r="CQ262" s="30"/>
      <c r="CR262" s="30"/>
      <c r="CS262" s="30"/>
      <c r="CT262" s="30"/>
      <c r="CU262" s="30"/>
      <c r="CV262" s="30"/>
      <c r="CW262" s="30"/>
      <c r="CX262" s="30"/>
      <c r="CY262" s="30"/>
      <c r="CZ262" s="30"/>
      <c r="DA262" s="30"/>
      <c r="DB262" s="30"/>
      <c r="DC262" s="30"/>
      <c r="DD262" s="30"/>
      <c r="DE262" s="30"/>
      <c r="DF262" s="30"/>
      <c r="DG262" s="30"/>
      <c r="DH262" s="30"/>
      <c r="DI262" s="30"/>
      <c r="DJ262" s="30"/>
      <c r="DK262" s="30"/>
      <c r="DL262" s="30"/>
      <c r="DM262" s="30"/>
      <c r="DN262" s="30"/>
      <c r="DO262" s="30"/>
      <c r="DP262" s="30"/>
      <c r="DQ262" s="30"/>
      <c r="DR262" s="30"/>
      <c r="DS262" s="30"/>
      <c r="DT262" s="30"/>
      <c r="DU262" s="30"/>
      <c r="DV262" s="30"/>
      <c r="DW262" s="30"/>
      <c r="DX262" s="30"/>
      <c r="DY262" s="30"/>
      <c r="DZ262" s="30"/>
      <c r="EA262" s="30"/>
      <c r="EB262" s="30"/>
      <c r="EC262" s="30"/>
      <c r="ED262" s="30"/>
      <c r="EE262" s="30"/>
      <c r="EF262" s="30"/>
      <c r="EG262" s="30"/>
      <c r="EH262" s="30"/>
      <c r="EI262" s="30"/>
      <c r="EJ262" s="30"/>
      <c r="EK262" s="30"/>
      <c r="EL262" s="30"/>
      <c r="EM262" s="30"/>
      <c r="EN262" s="30"/>
      <c r="EO262" s="30"/>
      <c r="EP262" s="30"/>
      <c r="EQ262" s="30"/>
      <c r="ER262" s="30"/>
      <c r="ES262" s="30"/>
      <c r="ET262" s="30"/>
      <c r="EU262" s="30"/>
      <c r="EV262" s="30"/>
      <c r="EW262" s="30"/>
      <c r="EX262" s="30"/>
      <c r="EY262" s="30"/>
      <c r="EZ262" s="30"/>
      <c r="FA262" s="30"/>
      <c r="FB262" s="30"/>
      <c r="FC262" s="30"/>
      <c r="FD262" s="30"/>
      <c r="FE262" s="30"/>
      <c r="FF262" s="30"/>
      <c r="FG262" s="30"/>
      <c r="FH262" s="30"/>
      <c r="FI262" s="30"/>
      <c r="FJ262" s="30"/>
      <c r="FK262" s="30"/>
      <c r="FL262" s="30"/>
      <c r="FM262" s="30"/>
      <c r="FN262" s="30"/>
      <c r="FO262" s="30"/>
      <c r="FP262" s="30"/>
      <c r="FQ262" s="30"/>
      <c r="FR262" s="30"/>
      <c r="FS262" s="30"/>
      <c r="FT262" s="30"/>
      <c r="FU262" s="30"/>
      <c r="FV262" s="30"/>
      <c r="FW262" s="30"/>
      <c r="FX262" s="30"/>
      <c r="FY262" s="30"/>
      <c r="FZ262" s="30"/>
      <c r="GA262" s="30"/>
      <c r="GB262" s="30"/>
      <c r="GC262" s="30"/>
      <c r="GD262" s="30"/>
      <c r="GE262" s="30"/>
      <c r="GF262" s="30"/>
      <c r="GG262" s="30"/>
      <c r="GH262" s="30"/>
      <c r="GI262" s="30"/>
      <c r="GJ262" s="30"/>
      <c r="GK262" s="30"/>
      <c r="GL262" s="30"/>
      <c r="GM262" s="30"/>
      <c r="GN262" s="30"/>
      <c r="GO262" s="30"/>
      <c r="GP262" s="30"/>
      <c r="GQ262" s="30"/>
      <c r="GR262" s="30"/>
      <c r="GS262" s="30"/>
      <c r="GT262" s="30"/>
      <c r="GU262" s="30"/>
      <c r="GV262" s="30"/>
      <c r="GW262" s="30"/>
      <c r="GX262" s="30"/>
      <c r="GY262" s="30"/>
      <c r="GZ262" s="30"/>
      <c r="HA262" s="30"/>
      <c r="HB262" s="30"/>
      <c r="HC262" s="30"/>
      <c r="HD262" s="30"/>
      <c r="HE262" s="30"/>
      <c r="HF262" s="30"/>
      <c r="HG262" s="30"/>
      <c r="HH262" s="30"/>
      <c r="HI262" s="30"/>
      <c r="HJ262" s="30"/>
      <c r="HK262" s="30"/>
      <c r="HL262" s="30"/>
      <c r="HM262" s="30"/>
      <c r="HN262" s="30"/>
      <c r="HO262" s="30"/>
      <c r="HP262" s="30"/>
      <c r="HQ262" s="30"/>
      <c r="HR262" s="31"/>
    </row>
    <row r="263" spans="1:226" x14ac:dyDescent="0.25">
      <c r="A263" s="34">
        <f t="shared" si="52"/>
        <v>259</v>
      </c>
      <c r="B263" s="517"/>
      <c r="C263" s="517"/>
      <c r="D263" s="517"/>
      <c r="E263" s="517"/>
      <c r="F263" s="517"/>
      <c r="G263" s="35"/>
      <c r="H263" s="35"/>
      <c r="I263" s="36" t="str">
        <f t="shared" si="108"/>
        <v/>
      </c>
      <c r="J263" s="28" t="str">
        <f t="shared" si="109"/>
        <v/>
      </c>
      <c r="K263" s="448" t="str">
        <f>進捗管理票PSPT_管理項目名_4</f>
        <v>②ＣＶＴ</v>
      </c>
      <c r="L263" s="37"/>
      <c r="M263" s="38"/>
      <c r="N263" s="38"/>
      <c r="O263" s="38"/>
      <c r="P263" s="38"/>
      <c r="Q263" s="38"/>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M263" s="38"/>
      <c r="CN263" s="38"/>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c r="DM263" s="38"/>
      <c r="DN263" s="38"/>
      <c r="DO263" s="38"/>
      <c r="DP263" s="38"/>
      <c r="DQ263" s="38"/>
      <c r="DR263" s="38"/>
      <c r="DS263" s="38"/>
      <c r="DT263" s="38"/>
      <c r="DU263" s="38"/>
      <c r="DV263" s="38"/>
      <c r="DW263" s="38"/>
      <c r="DX263" s="38"/>
      <c r="DY263" s="38"/>
      <c r="DZ263" s="38"/>
      <c r="EA263" s="38"/>
      <c r="EB263" s="38"/>
      <c r="EC263" s="38"/>
      <c r="ED263" s="38"/>
      <c r="EE263" s="38"/>
      <c r="EF263" s="38"/>
      <c r="EG263" s="38"/>
      <c r="EH263" s="38"/>
      <c r="EI263" s="38"/>
      <c r="EJ263" s="38"/>
      <c r="EK263" s="38"/>
      <c r="EL263" s="38"/>
      <c r="EM263" s="38"/>
      <c r="EN263" s="38"/>
      <c r="EO263" s="38"/>
      <c r="EP263" s="38"/>
      <c r="EQ263" s="38"/>
      <c r="ER263" s="38"/>
      <c r="ES263" s="38"/>
      <c r="ET263" s="38"/>
      <c r="EU263" s="38"/>
      <c r="EV263" s="38"/>
      <c r="EW263" s="38"/>
      <c r="EX263" s="38"/>
      <c r="EY263" s="38"/>
      <c r="EZ263" s="38"/>
      <c r="FA263" s="38"/>
      <c r="FB263" s="38"/>
      <c r="FC263" s="38"/>
      <c r="FD263" s="38"/>
      <c r="FE263" s="38"/>
      <c r="FF263" s="38"/>
      <c r="FG263" s="38"/>
      <c r="FH263" s="38"/>
      <c r="FI263" s="38"/>
      <c r="FJ263" s="38"/>
      <c r="FK263" s="38"/>
      <c r="FL263" s="38"/>
      <c r="FM263" s="38"/>
      <c r="FN263" s="38"/>
      <c r="FO263" s="38"/>
      <c r="FP263" s="38"/>
      <c r="FQ263" s="38"/>
      <c r="FR263" s="38"/>
      <c r="FS263" s="38"/>
      <c r="FT263" s="38"/>
      <c r="FU263" s="38"/>
      <c r="FV263" s="38"/>
      <c r="FW263" s="38"/>
      <c r="FX263" s="38"/>
      <c r="FY263" s="38"/>
      <c r="FZ263" s="38"/>
      <c r="GA263" s="38"/>
      <c r="GB263" s="38"/>
      <c r="GC263" s="38"/>
      <c r="GD263" s="38"/>
      <c r="GE263" s="38"/>
      <c r="GF263" s="38"/>
      <c r="GG263" s="38"/>
      <c r="GH263" s="38"/>
      <c r="GI263" s="38"/>
      <c r="GJ263" s="38"/>
      <c r="GK263" s="38"/>
      <c r="GL263" s="38"/>
      <c r="GM263" s="38"/>
      <c r="GN263" s="38"/>
      <c r="GO263" s="38"/>
      <c r="GP263" s="38"/>
      <c r="GQ263" s="38"/>
      <c r="GR263" s="38"/>
      <c r="GS263" s="38"/>
      <c r="GT263" s="38"/>
      <c r="GU263" s="38"/>
      <c r="GV263" s="38"/>
      <c r="GW263" s="38"/>
      <c r="GX263" s="38"/>
      <c r="GY263" s="38"/>
      <c r="GZ263" s="38"/>
      <c r="HA263" s="38"/>
      <c r="HB263" s="38"/>
      <c r="HC263" s="38"/>
      <c r="HD263" s="38"/>
      <c r="HE263" s="38"/>
      <c r="HF263" s="38"/>
      <c r="HG263" s="38"/>
      <c r="HH263" s="38"/>
      <c r="HI263" s="38"/>
      <c r="HJ263" s="38"/>
      <c r="HK263" s="38"/>
      <c r="HL263" s="38"/>
      <c r="HM263" s="38"/>
      <c r="HN263" s="38"/>
      <c r="HO263" s="38"/>
      <c r="HP263" s="38"/>
      <c r="HQ263" s="38"/>
      <c r="HR263" s="39"/>
    </row>
    <row r="264" spans="1:226" s="315" customFormat="1" x14ac:dyDescent="0.25">
      <c r="A264" s="34">
        <f t="shared" si="52"/>
        <v>260</v>
      </c>
      <c r="B264" s="517"/>
      <c r="C264" s="517"/>
      <c r="D264" s="517"/>
      <c r="E264" s="517"/>
      <c r="F264" s="517"/>
      <c r="G264" s="35"/>
      <c r="H264" s="391"/>
      <c r="I264" s="36" t="str">
        <f>IF(J264&lt;&gt;"",(J264-COUNTIF(L264:HR264,"□")+1),"")</f>
        <v/>
      </c>
      <c r="J264" s="28" t="str">
        <f>IF(ISERROR(LOOKUP("□",L264:HR264,L$3:HR$3))=FALSE,LOOKUP("□",L264:HR264,L$3:HR$3),"")</f>
        <v/>
      </c>
      <c r="K264" s="448" t="str">
        <f>進捗管理票PSPT_管理項目名_5</f>
        <v>③受入</v>
      </c>
      <c r="L264" s="37"/>
      <c r="M264" s="38"/>
      <c r="N264" s="38"/>
      <c r="O264" s="38"/>
      <c r="P264" s="38"/>
      <c r="Q264" s="38"/>
      <c r="R264" s="38"/>
      <c r="S264" s="38"/>
      <c r="T264" s="38"/>
      <c r="U264" s="38"/>
      <c r="V264" s="38"/>
      <c r="W264" s="38"/>
      <c r="X264" s="30"/>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M264" s="38"/>
      <c r="CN264" s="38"/>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c r="DM264" s="38"/>
      <c r="DN264" s="38"/>
      <c r="DO264" s="38"/>
      <c r="DP264" s="38"/>
      <c r="DQ264" s="38"/>
      <c r="DR264" s="38"/>
      <c r="DS264" s="38"/>
      <c r="DT264" s="38"/>
      <c r="DU264" s="38"/>
      <c r="DV264" s="38"/>
      <c r="DW264" s="38"/>
      <c r="DX264" s="38"/>
      <c r="DY264" s="38"/>
      <c r="DZ264" s="38"/>
      <c r="EA264" s="38"/>
      <c r="EB264" s="38"/>
      <c r="EC264" s="38"/>
      <c r="ED264" s="38"/>
      <c r="EE264" s="38"/>
      <c r="EF264" s="38"/>
      <c r="EG264" s="38"/>
      <c r="EH264" s="38"/>
      <c r="EI264" s="38"/>
      <c r="EJ264" s="38"/>
      <c r="EK264" s="38"/>
      <c r="EL264" s="38"/>
      <c r="EM264" s="38"/>
      <c r="EN264" s="38"/>
      <c r="EO264" s="38"/>
      <c r="EP264" s="38"/>
      <c r="EQ264" s="38"/>
      <c r="ER264" s="38"/>
      <c r="ES264" s="38"/>
      <c r="ET264" s="38"/>
      <c r="EU264" s="38"/>
      <c r="EV264" s="38"/>
      <c r="EW264" s="38"/>
      <c r="EX264" s="38"/>
      <c r="EY264" s="38"/>
      <c r="EZ264" s="38"/>
      <c r="FA264" s="38"/>
      <c r="FB264" s="38"/>
      <c r="FC264" s="38"/>
      <c r="FD264" s="38"/>
      <c r="FE264" s="38"/>
      <c r="FF264" s="38"/>
      <c r="FG264" s="38"/>
      <c r="FH264" s="38"/>
      <c r="FI264" s="38"/>
      <c r="FJ264" s="38"/>
      <c r="FK264" s="38"/>
      <c r="FL264" s="38"/>
      <c r="FM264" s="38"/>
      <c r="FN264" s="38"/>
      <c r="FO264" s="38"/>
      <c r="FP264" s="38"/>
      <c r="FQ264" s="38"/>
      <c r="FR264" s="38"/>
      <c r="FS264" s="38"/>
      <c r="FT264" s="38"/>
      <c r="FU264" s="38"/>
      <c r="FV264" s="38"/>
      <c r="FW264" s="38"/>
      <c r="FX264" s="38"/>
      <c r="FY264" s="38"/>
      <c r="FZ264" s="38"/>
      <c r="GA264" s="38"/>
      <c r="GB264" s="38"/>
      <c r="GC264" s="38"/>
      <c r="GD264" s="38"/>
      <c r="GE264" s="38"/>
      <c r="GF264" s="38"/>
      <c r="GG264" s="38"/>
      <c r="GH264" s="38"/>
      <c r="GI264" s="38"/>
      <c r="GJ264" s="38"/>
      <c r="GK264" s="38"/>
      <c r="GL264" s="38"/>
      <c r="GM264" s="38"/>
      <c r="GN264" s="38"/>
      <c r="GO264" s="38"/>
      <c r="GP264" s="38"/>
      <c r="GQ264" s="38"/>
      <c r="GR264" s="38"/>
      <c r="GS264" s="38"/>
      <c r="GT264" s="38"/>
      <c r="GU264" s="38"/>
      <c r="GV264" s="38"/>
      <c r="GW264" s="38"/>
      <c r="GX264" s="38"/>
      <c r="GY264" s="38"/>
      <c r="GZ264" s="38"/>
      <c r="HA264" s="38"/>
      <c r="HB264" s="38"/>
      <c r="HC264" s="38"/>
      <c r="HD264" s="38"/>
      <c r="HE264" s="38"/>
      <c r="HF264" s="38"/>
      <c r="HG264" s="38"/>
      <c r="HH264" s="38"/>
      <c r="HI264" s="38"/>
      <c r="HJ264" s="38"/>
      <c r="HK264" s="38"/>
      <c r="HL264" s="38"/>
      <c r="HM264" s="38"/>
      <c r="HN264" s="38"/>
      <c r="HO264" s="38"/>
      <c r="HP264" s="38"/>
      <c r="HQ264" s="38"/>
      <c r="HR264" s="39"/>
    </row>
    <row r="265" spans="1:226" x14ac:dyDescent="0.25">
      <c r="A265" s="25">
        <f t="shared" si="52"/>
        <v>261</v>
      </c>
      <c r="B265" s="516"/>
      <c r="C265" s="516"/>
      <c r="D265" s="516"/>
      <c r="E265" s="516"/>
      <c r="F265" s="516"/>
      <c r="G265" s="40"/>
      <c r="H265" s="40"/>
      <c r="I265" s="41" t="str">
        <f t="shared" ref="I265:I273" si="110">IF(J265&lt;&gt;"",(J265-COUNTIF(L265:HR265,"□")+1),"")</f>
        <v/>
      </c>
      <c r="J265" s="42" t="str">
        <f t="shared" ref="J265:J273" si="111">IF(ISERROR(LOOKUP("□",L265:HR265,L$3:HR$3))=FALSE,LOOKUP("□",L265:HR265,L$3:HR$3),"")</f>
        <v/>
      </c>
      <c r="K265" s="445">
        <f>進捗管理票PSPT_管理項目名_1</f>
        <v>0</v>
      </c>
      <c r="L265" s="43"/>
      <c r="M265" s="44"/>
      <c r="N265" s="44"/>
      <c r="O265" s="44"/>
      <c r="P265" s="44"/>
      <c r="Q265" s="44"/>
      <c r="R265" s="44"/>
      <c r="S265" s="44"/>
      <c r="T265" s="44"/>
      <c r="U265" s="44"/>
      <c r="V265" s="44"/>
      <c r="W265" s="44"/>
      <c r="X265" s="44"/>
      <c r="Y265" s="45"/>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c r="BD265" s="44"/>
      <c r="BE265" s="44"/>
      <c r="BF265" s="44"/>
      <c r="BG265" s="44"/>
      <c r="BH265" s="44"/>
      <c r="BI265" s="44"/>
      <c r="BJ265" s="44"/>
      <c r="BK265" s="44"/>
      <c r="BL265" s="44"/>
      <c r="BM265" s="44"/>
      <c r="BN265" s="44"/>
      <c r="BO265" s="44"/>
      <c r="BP265" s="44"/>
      <c r="BQ265" s="44"/>
      <c r="BR265" s="44"/>
      <c r="BS265" s="44"/>
      <c r="BT265" s="44"/>
      <c r="BU265" s="44"/>
      <c r="BV265" s="44"/>
      <c r="BW265" s="44"/>
      <c r="BX265" s="44"/>
      <c r="BY265" s="44"/>
      <c r="BZ265" s="44"/>
      <c r="CA265" s="44"/>
      <c r="CB265" s="44"/>
      <c r="CC265" s="44"/>
      <c r="CD265" s="44"/>
      <c r="CE265" s="44"/>
      <c r="CF265" s="44"/>
      <c r="CG265" s="44"/>
      <c r="CH265" s="44"/>
      <c r="CI265" s="44"/>
      <c r="CJ265" s="44"/>
      <c r="CK265" s="44"/>
      <c r="CL265" s="44"/>
      <c r="CM265" s="44"/>
      <c r="CN265" s="44"/>
      <c r="CO265" s="44"/>
      <c r="CP265" s="44"/>
      <c r="CQ265" s="44"/>
      <c r="CR265" s="44"/>
      <c r="CS265" s="44"/>
      <c r="CT265" s="44"/>
      <c r="CU265" s="44"/>
      <c r="CV265" s="44"/>
      <c r="CW265" s="44"/>
      <c r="CX265" s="44"/>
      <c r="CY265" s="44"/>
      <c r="CZ265" s="44"/>
      <c r="DA265" s="44"/>
      <c r="DB265" s="44"/>
      <c r="DC265" s="44"/>
      <c r="DD265" s="44"/>
      <c r="DE265" s="44"/>
      <c r="DF265" s="44"/>
      <c r="DG265" s="44"/>
      <c r="DH265" s="44"/>
      <c r="DI265" s="44"/>
      <c r="DJ265" s="44"/>
      <c r="DK265" s="44"/>
      <c r="DL265" s="44"/>
      <c r="DM265" s="44"/>
      <c r="DN265" s="44"/>
      <c r="DO265" s="44"/>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c r="EX265" s="44"/>
      <c r="EY265" s="44"/>
      <c r="EZ265" s="44"/>
      <c r="FA265" s="44"/>
      <c r="FB265" s="44"/>
      <c r="FC265" s="44"/>
      <c r="FD265" s="44"/>
      <c r="FE265" s="44"/>
      <c r="FF265" s="44"/>
      <c r="FG265" s="44"/>
      <c r="FH265" s="44"/>
      <c r="FI265" s="44"/>
      <c r="FJ265" s="44"/>
      <c r="FK265" s="44"/>
      <c r="FL265" s="44"/>
      <c r="FM265" s="44"/>
      <c r="FN265" s="44"/>
      <c r="FO265" s="44"/>
      <c r="FP265" s="44"/>
      <c r="FQ265" s="44"/>
      <c r="FR265" s="44"/>
      <c r="FS265" s="44"/>
      <c r="FT265" s="44"/>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6"/>
    </row>
    <row r="266" spans="1:226" x14ac:dyDescent="0.25">
      <c r="A266" s="32">
        <f t="shared" si="52"/>
        <v>262</v>
      </c>
      <c r="B266" s="517"/>
      <c r="C266" s="517"/>
      <c r="D266" s="517"/>
      <c r="E266" s="517"/>
      <c r="F266" s="517"/>
      <c r="G266" s="26"/>
      <c r="H266" s="26"/>
      <c r="I266" s="27" t="str">
        <f t="shared" si="110"/>
        <v/>
      </c>
      <c r="J266" s="33" t="str">
        <f t="shared" si="111"/>
        <v/>
      </c>
      <c r="K266" s="446">
        <f>進捗管理票PSPT_管理項目名_2</f>
        <v>0</v>
      </c>
      <c r="L266" s="29"/>
      <c r="M266" s="30"/>
      <c r="N266" s="30"/>
      <c r="O266" s="30"/>
      <c r="P266" s="30"/>
      <c r="Q266" s="30"/>
      <c r="R266" s="30"/>
      <c r="S266" s="30"/>
      <c r="T266" s="30"/>
      <c r="U266" s="30"/>
      <c r="V266" s="30"/>
      <c r="W266" s="30"/>
      <c r="X266" s="30"/>
      <c r="Y266" s="30"/>
      <c r="Z266" s="30"/>
      <c r="AA266" s="30"/>
      <c r="AB266" s="30"/>
      <c r="AC266" s="30"/>
      <c r="AD266" s="30"/>
      <c r="AE266" s="30"/>
      <c r="AF266" s="30"/>
      <c r="AG266" s="30"/>
      <c r="AH266" s="30"/>
      <c r="AI266" s="30"/>
      <c r="AJ266" s="30"/>
      <c r="AK266" s="30"/>
      <c r="AL266" s="30"/>
      <c r="AM266" s="30"/>
      <c r="AN266" s="30"/>
      <c r="AO266" s="30"/>
      <c r="AP266" s="30"/>
      <c r="AQ266" s="30"/>
      <c r="AR266" s="30"/>
      <c r="AS266" s="30"/>
      <c r="AT266" s="30"/>
      <c r="AU266" s="30"/>
      <c r="AV266" s="30"/>
      <c r="AW266" s="30"/>
      <c r="AX266" s="30"/>
      <c r="AY266" s="30"/>
      <c r="AZ266" s="30"/>
      <c r="BA266" s="30"/>
      <c r="BB266" s="30"/>
      <c r="BC266" s="30"/>
      <c r="BD266" s="30"/>
      <c r="BE266" s="30"/>
      <c r="BF266" s="30"/>
      <c r="BG266" s="30"/>
      <c r="BH266" s="30"/>
      <c r="BI266" s="30"/>
      <c r="BJ266" s="30"/>
      <c r="BK266" s="30"/>
      <c r="BL266" s="30"/>
      <c r="BM266" s="30"/>
      <c r="BN266" s="30"/>
      <c r="BO266" s="30"/>
      <c r="BP266" s="30"/>
      <c r="BQ266" s="30"/>
      <c r="BR266" s="30"/>
      <c r="BS266" s="30"/>
      <c r="BT266" s="30"/>
      <c r="BU266" s="30"/>
      <c r="BV266" s="30"/>
      <c r="BW266" s="30"/>
      <c r="BX266" s="30"/>
      <c r="BY266" s="30"/>
      <c r="BZ266" s="30"/>
      <c r="CA266" s="30"/>
      <c r="CB266" s="30"/>
      <c r="CC266" s="30"/>
      <c r="CD266" s="30"/>
      <c r="CE266" s="30"/>
      <c r="CF266" s="30"/>
      <c r="CG266" s="30"/>
      <c r="CH266" s="30"/>
      <c r="CI266" s="30"/>
      <c r="CJ266" s="30"/>
      <c r="CK266" s="30"/>
      <c r="CL266" s="30"/>
      <c r="CM266" s="30"/>
      <c r="CN266" s="30"/>
      <c r="CO266" s="30"/>
      <c r="CP266" s="30"/>
      <c r="CQ266" s="30"/>
      <c r="CR266" s="30"/>
      <c r="CS266" s="30"/>
      <c r="CT266" s="30"/>
      <c r="CU266" s="30"/>
      <c r="CV266" s="30"/>
      <c r="CW266" s="30"/>
      <c r="CX266" s="30"/>
      <c r="CY266" s="30"/>
      <c r="CZ266" s="30"/>
      <c r="DA266" s="30"/>
      <c r="DB266" s="30"/>
      <c r="DC266" s="30"/>
      <c r="DD266" s="30"/>
      <c r="DE266" s="30"/>
      <c r="DF266" s="30"/>
      <c r="DG266" s="30"/>
      <c r="DH266" s="30"/>
      <c r="DI266" s="30"/>
      <c r="DJ266" s="30"/>
      <c r="DK266" s="30"/>
      <c r="DL266" s="30"/>
      <c r="DM266" s="30"/>
      <c r="DN266" s="30"/>
      <c r="DO266" s="30"/>
      <c r="DP266" s="30"/>
      <c r="DQ266" s="30"/>
      <c r="DR266" s="30"/>
      <c r="DS266" s="30"/>
      <c r="DT266" s="30"/>
      <c r="DU266" s="30"/>
      <c r="DV266" s="30"/>
      <c r="DW266" s="30"/>
      <c r="DX266" s="30"/>
      <c r="DY266" s="30"/>
      <c r="DZ266" s="30"/>
      <c r="EA266" s="30"/>
      <c r="EB266" s="30"/>
      <c r="EC266" s="30"/>
      <c r="ED266" s="30"/>
      <c r="EE266" s="30"/>
      <c r="EF266" s="30"/>
      <c r="EG266" s="30"/>
      <c r="EH266" s="30"/>
      <c r="EI266" s="30"/>
      <c r="EJ266" s="30"/>
      <c r="EK266" s="30"/>
      <c r="EL266" s="30"/>
      <c r="EM266" s="30"/>
      <c r="EN266" s="30"/>
      <c r="EO266" s="30"/>
      <c r="EP266" s="30"/>
      <c r="EQ266" s="30"/>
      <c r="ER266" s="30"/>
      <c r="ES266" s="30"/>
      <c r="ET266" s="30"/>
      <c r="EU266" s="30"/>
      <c r="EV266" s="30"/>
      <c r="EW266" s="30"/>
      <c r="EX266" s="30"/>
      <c r="EY266" s="30"/>
      <c r="EZ266" s="30"/>
      <c r="FA266" s="30"/>
      <c r="FB266" s="30"/>
      <c r="FC266" s="30"/>
      <c r="FD266" s="30"/>
      <c r="FE266" s="30"/>
      <c r="FF266" s="30"/>
      <c r="FG266" s="30"/>
      <c r="FH266" s="30"/>
      <c r="FI266" s="30"/>
      <c r="FJ266" s="30"/>
      <c r="FK266" s="30"/>
      <c r="FL266" s="30"/>
      <c r="FM266" s="30"/>
      <c r="FN266" s="30"/>
      <c r="FO266" s="30"/>
      <c r="FP266" s="30"/>
      <c r="FQ266" s="30"/>
      <c r="FR266" s="30"/>
      <c r="FS266" s="30"/>
      <c r="FT266" s="30"/>
      <c r="FU266" s="30"/>
      <c r="FV266" s="30"/>
      <c r="FW266" s="30"/>
      <c r="FX266" s="30"/>
      <c r="FY266" s="30"/>
      <c r="FZ266" s="30"/>
      <c r="GA266" s="30"/>
      <c r="GB266" s="30"/>
      <c r="GC266" s="30"/>
      <c r="GD266" s="30"/>
      <c r="GE266" s="30"/>
      <c r="GF266" s="30"/>
      <c r="GG266" s="30"/>
      <c r="GH266" s="30"/>
      <c r="GI266" s="30"/>
      <c r="GJ266" s="30"/>
      <c r="GK266" s="30"/>
      <c r="GL266" s="30"/>
      <c r="GM266" s="30"/>
      <c r="GN266" s="30"/>
      <c r="GO266" s="30"/>
      <c r="GP266" s="30"/>
      <c r="GQ266" s="30"/>
      <c r="GR266" s="30"/>
      <c r="GS266" s="30"/>
      <c r="GT266" s="30"/>
      <c r="GU266" s="30"/>
      <c r="GV266" s="30"/>
      <c r="GW266" s="30"/>
      <c r="GX266" s="30"/>
      <c r="GY266" s="30"/>
      <c r="GZ266" s="30"/>
      <c r="HA266" s="30"/>
      <c r="HB266" s="30"/>
      <c r="HC266" s="30"/>
      <c r="HD266" s="30"/>
      <c r="HE266" s="30"/>
      <c r="HF266" s="30"/>
      <c r="HG266" s="30"/>
      <c r="HH266" s="30"/>
      <c r="HI266" s="30"/>
      <c r="HJ266" s="30"/>
      <c r="HK266" s="30"/>
      <c r="HL266" s="30"/>
      <c r="HM266" s="30"/>
      <c r="HN266" s="30"/>
      <c r="HO266" s="30"/>
      <c r="HP266" s="30"/>
      <c r="HQ266" s="30"/>
      <c r="HR266" s="31"/>
    </row>
    <row r="267" spans="1:226" x14ac:dyDescent="0.25">
      <c r="A267" s="32">
        <f t="shared" si="52"/>
        <v>263</v>
      </c>
      <c r="B267" s="517"/>
      <c r="C267" s="517"/>
      <c r="D267" s="517"/>
      <c r="E267" s="517"/>
      <c r="F267" s="517"/>
      <c r="G267" s="26"/>
      <c r="H267" s="26"/>
      <c r="I267" s="27" t="str">
        <f t="shared" si="110"/>
        <v/>
      </c>
      <c r="J267" s="33" t="str">
        <f t="shared" si="111"/>
        <v/>
      </c>
      <c r="K267" s="447" t="str">
        <f>進捗管理票PSPT_管理項目名_3</f>
        <v>①ＣＶ</v>
      </c>
      <c r="L267" s="29"/>
      <c r="M267" s="30"/>
      <c r="N267" s="30"/>
      <c r="O267" s="30"/>
      <c r="P267" s="30"/>
      <c r="Q267" s="30"/>
      <c r="R267" s="30"/>
      <c r="S267" s="30"/>
      <c r="T267" s="30"/>
      <c r="U267" s="30"/>
      <c r="V267" s="30"/>
      <c r="W267" s="30"/>
      <c r="X267" s="30"/>
      <c r="Y267" s="30"/>
      <c r="Z267" s="30"/>
      <c r="AA267" s="30"/>
      <c r="AB267" s="30"/>
      <c r="AC267" s="30"/>
      <c r="AD267" s="30"/>
      <c r="AE267" s="30"/>
      <c r="AF267" s="30"/>
      <c r="AG267" s="30"/>
      <c r="AH267" s="30"/>
      <c r="AI267" s="30"/>
      <c r="AJ267" s="30"/>
      <c r="AK267" s="30"/>
      <c r="AL267" s="30"/>
      <c r="AM267" s="30"/>
      <c r="AN267" s="30"/>
      <c r="AO267" s="30"/>
      <c r="AP267" s="30"/>
      <c r="AQ267" s="30"/>
      <c r="AR267" s="30"/>
      <c r="AS267" s="30"/>
      <c r="AT267" s="30"/>
      <c r="AU267" s="30"/>
      <c r="AV267" s="30"/>
      <c r="AW267" s="30"/>
      <c r="AX267" s="30"/>
      <c r="AY267" s="30"/>
      <c r="AZ267" s="30"/>
      <c r="BA267" s="30"/>
      <c r="BB267" s="30"/>
      <c r="BC267" s="30"/>
      <c r="BD267" s="30"/>
      <c r="BE267" s="30"/>
      <c r="BF267" s="30"/>
      <c r="BG267" s="30"/>
      <c r="BH267" s="30"/>
      <c r="BI267" s="30"/>
      <c r="BJ267" s="30"/>
      <c r="BK267" s="30"/>
      <c r="BL267" s="30"/>
      <c r="BM267" s="30"/>
      <c r="BN267" s="30"/>
      <c r="BO267" s="30"/>
      <c r="BP267" s="30"/>
      <c r="BQ267" s="30"/>
      <c r="BR267" s="30"/>
      <c r="BS267" s="30"/>
      <c r="BT267" s="30"/>
      <c r="BU267" s="30"/>
      <c r="BV267" s="30"/>
      <c r="BW267" s="30"/>
      <c r="BX267" s="30"/>
      <c r="BY267" s="30"/>
      <c r="BZ267" s="30"/>
      <c r="CA267" s="30"/>
      <c r="CB267" s="30"/>
      <c r="CC267" s="30"/>
      <c r="CD267" s="30"/>
      <c r="CE267" s="30"/>
      <c r="CF267" s="30"/>
      <c r="CG267" s="30"/>
      <c r="CH267" s="30"/>
      <c r="CI267" s="30"/>
      <c r="CJ267" s="30"/>
      <c r="CK267" s="30"/>
      <c r="CL267" s="30"/>
      <c r="CM267" s="30"/>
      <c r="CN267" s="30"/>
      <c r="CO267" s="30"/>
      <c r="CP267" s="30"/>
      <c r="CQ267" s="30"/>
      <c r="CR267" s="30"/>
      <c r="CS267" s="30"/>
      <c r="CT267" s="30"/>
      <c r="CU267" s="30"/>
      <c r="CV267" s="30"/>
      <c r="CW267" s="30"/>
      <c r="CX267" s="30"/>
      <c r="CY267" s="30"/>
      <c r="CZ267" s="30"/>
      <c r="DA267" s="30"/>
      <c r="DB267" s="30"/>
      <c r="DC267" s="30"/>
      <c r="DD267" s="30"/>
      <c r="DE267" s="30"/>
      <c r="DF267" s="30"/>
      <c r="DG267" s="30"/>
      <c r="DH267" s="30"/>
      <c r="DI267" s="30"/>
      <c r="DJ267" s="30"/>
      <c r="DK267" s="30"/>
      <c r="DL267" s="30"/>
      <c r="DM267" s="30"/>
      <c r="DN267" s="30"/>
      <c r="DO267" s="30"/>
      <c r="DP267" s="30"/>
      <c r="DQ267" s="30"/>
      <c r="DR267" s="30"/>
      <c r="DS267" s="30"/>
      <c r="DT267" s="30"/>
      <c r="DU267" s="30"/>
      <c r="DV267" s="30"/>
      <c r="DW267" s="30"/>
      <c r="DX267" s="30"/>
      <c r="DY267" s="30"/>
      <c r="DZ267" s="30"/>
      <c r="EA267" s="30"/>
      <c r="EB267" s="30"/>
      <c r="EC267" s="30"/>
      <c r="ED267" s="30"/>
      <c r="EE267" s="30"/>
      <c r="EF267" s="30"/>
      <c r="EG267" s="30"/>
      <c r="EH267" s="30"/>
      <c r="EI267" s="30"/>
      <c r="EJ267" s="30"/>
      <c r="EK267" s="30"/>
      <c r="EL267" s="30"/>
      <c r="EM267" s="30"/>
      <c r="EN267" s="30"/>
      <c r="EO267" s="30"/>
      <c r="EP267" s="30"/>
      <c r="EQ267" s="30"/>
      <c r="ER267" s="30"/>
      <c r="ES267" s="30"/>
      <c r="ET267" s="30"/>
      <c r="EU267" s="30"/>
      <c r="EV267" s="30"/>
      <c r="EW267" s="30"/>
      <c r="EX267" s="30"/>
      <c r="EY267" s="30"/>
      <c r="EZ267" s="30"/>
      <c r="FA267" s="30"/>
      <c r="FB267" s="30"/>
      <c r="FC267" s="30"/>
      <c r="FD267" s="30"/>
      <c r="FE267" s="30"/>
      <c r="FF267" s="30"/>
      <c r="FG267" s="30"/>
      <c r="FH267" s="30"/>
      <c r="FI267" s="30"/>
      <c r="FJ267" s="30"/>
      <c r="FK267" s="30"/>
      <c r="FL267" s="30"/>
      <c r="FM267" s="30"/>
      <c r="FN267" s="30"/>
      <c r="FO267" s="30"/>
      <c r="FP267" s="30"/>
      <c r="FQ267" s="30"/>
      <c r="FR267" s="30"/>
      <c r="FS267" s="30"/>
      <c r="FT267" s="30"/>
      <c r="FU267" s="30"/>
      <c r="FV267" s="30"/>
      <c r="FW267" s="30"/>
      <c r="FX267" s="30"/>
      <c r="FY267" s="30"/>
      <c r="FZ267" s="30"/>
      <c r="GA267" s="30"/>
      <c r="GB267" s="30"/>
      <c r="GC267" s="30"/>
      <c r="GD267" s="30"/>
      <c r="GE267" s="30"/>
      <c r="GF267" s="30"/>
      <c r="GG267" s="30"/>
      <c r="GH267" s="30"/>
      <c r="GI267" s="30"/>
      <c r="GJ267" s="30"/>
      <c r="GK267" s="30"/>
      <c r="GL267" s="30"/>
      <c r="GM267" s="30"/>
      <c r="GN267" s="30"/>
      <c r="GO267" s="30"/>
      <c r="GP267" s="30"/>
      <c r="GQ267" s="30"/>
      <c r="GR267" s="30"/>
      <c r="GS267" s="30"/>
      <c r="GT267" s="30"/>
      <c r="GU267" s="30"/>
      <c r="GV267" s="30"/>
      <c r="GW267" s="30"/>
      <c r="GX267" s="30"/>
      <c r="GY267" s="30"/>
      <c r="GZ267" s="30"/>
      <c r="HA267" s="30"/>
      <c r="HB267" s="30"/>
      <c r="HC267" s="30"/>
      <c r="HD267" s="30"/>
      <c r="HE267" s="30"/>
      <c r="HF267" s="30"/>
      <c r="HG267" s="30"/>
      <c r="HH267" s="30"/>
      <c r="HI267" s="30"/>
      <c r="HJ267" s="30"/>
      <c r="HK267" s="30"/>
      <c r="HL267" s="30"/>
      <c r="HM267" s="30"/>
      <c r="HN267" s="30"/>
      <c r="HO267" s="30"/>
      <c r="HP267" s="30"/>
      <c r="HQ267" s="30"/>
      <c r="HR267" s="31"/>
    </row>
    <row r="268" spans="1:226" x14ac:dyDescent="0.25">
      <c r="A268" s="34">
        <f t="shared" si="52"/>
        <v>264</v>
      </c>
      <c r="B268" s="517"/>
      <c r="C268" s="517"/>
      <c r="D268" s="517"/>
      <c r="E268" s="517"/>
      <c r="F268" s="517"/>
      <c r="G268" s="35"/>
      <c r="H268" s="35"/>
      <c r="I268" s="36" t="str">
        <f t="shared" si="110"/>
        <v/>
      </c>
      <c r="J268" s="28" t="str">
        <f t="shared" si="111"/>
        <v/>
      </c>
      <c r="K268" s="448" t="str">
        <f>進捗管理票PSPT_管理項目名_4</f>
        <v>②ＣＶＴ</v>
      </c>
      <c r="L268" s="37"/>
      <c r="M268" s="38"/>
      <c r="N268" s="38"/>
      <c r="O268" s="38"/>
      <c r="P268" s="38"/>
      <c r="Q268" s="38"/>
      <c r="R268" s="38"/>
      <c r="S268" s="38"/>
      <c r="T268" s="38"/>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c r="EP268" s="38"/>
      <c r="EQ268" s="38"/>
      <c r="ER268" s="38"/>
      <c r="ES268" s="38"/>
      <c r="ET268" s="38"/>
      <c r="EU268" s="38"/>
      <c r="EV268" s="38"/>
      <c r="EW268" s="38"/>
      <c r="EX268" s="38"/>
      <c r="EY268" s="38"/>
      <c r="EZ268" s="38"/>
      <c r="FA268" s="38"/>
      <c r="FB268" s="38"/>
      <c r="FC268" s="38"/>
      <c r="FD268" s="38"/>
      <c r="FE268" s="38"/>
      <c r="FF268" s="38"/>
      <c r="FG268" s="38"/>
      <c r="FH268" s="38"/>
      <c r="FI268" s="38"/>
      <c r="FJ268" s="38"/>
      <c r="FK268" s="38"/>
      <c r="FL268" s="38"/>
      <c r="FM268" s="38"/>
      <c r="FN268" s="38"/>
      <c r="FO268" s="38"/>
      <c r="FP268" s="38"/>
      <c r="FQ268" s="38"/>
      <c r="FR268" s="38"/>
      <c r="FS268" s="38"/>
      <c r="FT268" s="38"/>
      <c r="FU268" s="38"/>
      <c r="FV268" s="38"/>
      <c r="FW268" s="38"/>
      <c r="FX268" s="38"/>
      <c r="FY268" s="38"/>
      <c r="FZ268" s="38"/>
      <c r="GA268" s="38"/>
      <c r="GB268" s="38"/>
      <c r="GC268" s="38"/>
      <c r="GD268" s="38"/>
      <c r="GE268" s="38"/>
      <c r="GF268" s="38"/>
      <c r="GG268" s="38"/>
      <c r="GH268" s="38"/>
      <c r="GI268" s="38"/>
      <c r="GJ268" s="38"/>
      <c r="GK268" s="38"/>
      <c r="GL268" s="38"/>
      <c r="GM268" s="38"/>
      <c r="GN268" s="38"/>
      <c r="GO268" s="38"/>
      <c r="GP268" s="38"/>
      <c r="GQ268" s="38"/>
      <c r="GR268" s="38"/>
      <c r="GS268" s="38"/>
      <c r="GT268" s="38"/>
      <c r="GU268" s="38"/>
      <c r="GV268" s="38"/>
      <c r="GW268" s="38"/>
      <c r="GX268" s="38"/>
      <c r="GY268" s="38"/>
      <c r="GZ268" s="38"/>
      <c r="HA268" s="38"/>
      <c r="HB268" s="38"/>
      <c r="HC268" s="38"/>
      <c r="HD268" s="38"/>
      <c r="HE268" s="38"/>
      <c r="HF268" s="38"/>
      <c r="HG268" s="38"/>
      <c r="HH268" s="38"/>
      <c r="HI268" s="38"/>
      <c r="HJ268" s="38"/>
      <c r="HK268" s="38"/>
      <c r="HL268" s="38"/>
      <c r="HM268" s="38"/>
      <c r="HN268" s="38"/>
      <c r="HO268" s="38"/>
      <c r="HP268" s="38"/>
      <c r="HQ268" s="38"/>
      <c r="HR268" s="39"/>
    </row>
    <row r="269" spans="1:226" s="315" customFormat="1" x14ac:dyDescent="0.25">
      <c r="A269" s="34">
        <f t="shared" si="52"/>
        <v>265</v>
      </c>
      <c r="B269" s="517"/>
      <c r="C269" s="517"/>
      <c r="D269" s="517"/>
      <c r="E269" s="517"/>
      <c r="F269" s="517"/>
      <c r="G269" s="35"/>
      <c r="H269" s="391"/>
      <c r="I269" s="36" t="str">
        <f t="shared" si="110"/>
        <v/>
      </c>
      <c r="J269" s="28" t="str">
        <f t="shared" si="111"/>
        <v/>
      </c>
      <c r="K269" s="448" t="str">
        <f>進捗管理票PSPT_管理項目名_5</f>
        <v>③受入</v>
      </c>
      <c r="L269" s="37"/>
      <c r="M269" s="38"/>
      <c r="N269" s="38"/>
      <c r="O269" s="38"/>
      <c r="P269" s="38"/>
      <c r="Q269" s="38"/>
      <c r="R269" s="38"/>
      <c r="S269" s="38"/>
      <c r="T269" s="38"/>
      <c r="U269" s="38"/>
      <c r="V269" s="38"/>
      <c r="W269" s="38"/>
      <c r="X269" s="30"/>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c r="EP269" s="38"/>
      <c r="EQ269" s="38"/>
      <c r="ER269" s="38"/>
      <c r="ES269" s="38"/>
      <c r="ET269" s="38"/>
      <c r="EU269" s="38"/>
      <c r="EV269" s="38"/>
      <c r="EW269" s="38"/>
      <c r="EX269" s="38"/>
      <c r="EY269" s="38"/>
      <c r="EZ269" s="38"/>
      <c r="FA269" s="38"/>
      <c r="FB269" s="38"/>
      <c r="FC269" s="38"/>
      <c r="FD269" s="38"/>
      <c r="FE269" s="38"/>
      <c r="FF269" s="38"/>
      <c r="FG269" s="38"/>
      <c r="FH269" s="38"/>
      <c r="FI269" s="38"/>
      <c r="FJ269" s="38"/>
      <c r="FK269" s="38"/>
      <c r="FL269" s="38"/>
      <c r="FM269" s="38"/>
      <c r="FN269" s="38"/>
      <c r="FO269" s="38"/>
      <c r="FP269" s="38"/>
      <c r="FQ269" s="38"/>
      <c r="FR269" s="38"/>
      <c r="FS269" s="38"/>
      <c r="FT269" s="38"/>
      <c r="FU269" s="38"/>
      <c r="FV269" s="38"/>
      <c r="FW269" s="38"/>
      <c r="FX269" s="38"/>
      <c r="FY269" s="38"/>
      <c r="FZ269" s="38"/>
      <c r="GA269" s="38"/>
      <c r="GB269" s="38"/>
      <c r="GC269" s="38"/>
      <c r="GD269" s="38"/>
      <c r="GE269" s="38"/>
      <c r="GF269" s="38"/>
      <c r="GG269" s="38"/>
      <c r="GH269" s="38"/>
      <c r="GI269" s="38"/>
      <c r="GJ269" s="38"/>
      <c r="GK269" s="38"/>
      <c r="GL269" s="38"/>
      <c r="GM269" s="38"/>
      <c r="GN269" s="38"/>
      <c r="GO269" s="38"/>
      <c r="GP269" s="38"/>
      <c r="GQ269" s="38"/>
      <c r="GR269" s="38"/>
      <c r="GS269" s="38"/>
      <c r="GT269" s="38"/>
      <c r="GU269" s="38"/>
      <c r="GV269" s="38"/>
      <c r="GW269" s="38"/>
      <c r="GX269" s="38"/>
      <c r="GY269" s="38"/>
      <c r="GZ269" s="38"/>
      <c r="HA269" s="38"/>
      <c r="HB269" s="38"/>
      <c r="HC269" s="38"/>
      <c r="HD269" s="38"/>
      <c r="HE269" s="38"/>
      <c r="HF269" s="38"/>
      <c r="HG269" s="38"/>
      <c r="HH269" s="38"/>
      <c r="HI269" s="38"/>
      <c r="HJ269" s="38"/>
      <c r="HK269" s="38"/>
      <c r="HL269" s="38"/>
      <c r="HM269" s="38"/>
      <c r="HN269" s="38"/>
      <c r="HO269" s="38"/>
      <c r="HP269" s="38"/>
      <c r="HQ269" s="38"/>
      <c r="HR269" s="39"/>
    </row>
    <row r="270" spans="1:226" x14ac:dyDescent="0.25">
      <c r="A270" s="25">
        <f t="shared" si="52"/>
        <v>266</v>
      </c>
      <c r="B270" s="516"/>
      <c r="C270" s="516"/>
      <c r="D270" s="516"/>
      <c r="E270" s="516"/>
      <c r="F270" s="516"/>
      <c r="G270" s="40"/>
      <c r="H270" s="40"/>
      <c r="I270" s="41" t="str">
        <f t="shared" si="110"/>
        <v/>
      </c>
      <c r="J270" s="42" t="str">
        <f t="shared" si="111"/>
        <v/>
      </c>
      <c r="K270" s="445">
        <f>進捗管理票PSPT_管理項目名_1</f>
        <v>0</v>
      </c>
      <c r="L270" s="43"/>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c r="BD270" s="44"/>
      <c r="BE270" s="44"/>
      <c r="BF270" s="44"/>
      <c r="BG270" s="44"/>
      <c r="BH270" s="44"/>
      <c r="BI270" s="44"/>
      <c r="BJ270" s="44"/>
      <c r="BK270" s="44"/>
      <c r="BL270" s="44"/>
      <c r="BM270" s="44"/>
      <c r="BN270" s="44"/>
      <c r="BO270" s="44"/>
      <c r="BP270" s="44"/>
      <c r="BQ270" s="44"/>
      <c r="BR270" s="44"/>
      <c r="BS270" s="44"/>
      <c r="BT270" s="44"/>
      <c r="BU270" s="44"/>
      <c r="BV270" s="44"/>
      <c r="BW270" s="44"/>
      <c r="BX270" s="44"/>
      <c r="BY270" s="44"/>
      <c r="BZ270" s="44"/>
      <c r="CA270" s="44"/>
      <c r="CB270" s="44"/>
      <c r="CC270" s="44"/>
      <c r="CD270" s="44"/>
      <c r="CE270" s="44"/>
      <c r="CF270" s="44"/>
      <c r="CG270" s="44"/>
      <c r="CH270" s="44"/>
      <c r="CI270" s="44"/>
      <c r="CJ270" s="44"/>
      <c r="CK270" s="44"/>
      <c r="CL270" s="44"/>
      <c r="CM270" s="44"/>
      <c r="CN270" s="44"/>
      <c r="CO270" s="44"/>
      <c r="CP270" s="44"/>
      <c r="CQ270" s="44"/>
      <c r="CR270" s="44"/>
      <c r="CS270" s="44"/>
      <c r="CT270" s="44"/>
      <c r="CU270" s="44"/>
      <c r="CV270" s="44"/>
      <c r="CW270" s="44"/>
      <c r="CX270" s="44"/>
      <c r="CY270" s="44"/>
      <c r="CZ270" s="44"/>
      <c r="DA270" s="44"/>
      <c r="DB270" s="44"/>
      <c r="DC270" s="44"/>
      <c r="DD270" s="44"/>
      <c r="DE270" s="44"/>
      <c r="DF270" s="44"/>
      <c r="DG270" s="44"/>
      <c r="DH270" s="44"/>
      <c r="DI270" s="44"/>
      <c r="DJ270" s="44"/>
      <c r="DK270" s="44"/>
      <c r="DL270" s="44"/>
      <c r="DM270" s="44"/>
      <c r="DN270" s="44"/>
      <c r="DO270" s="44"/>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c r="EX270" s="44"/>
      <c r="EY270" s="44"/>
      <c r="EZ270" s="44"/>
      <c r="FA270" s="44"/>
      <c r="FB270" s="44"/>
      <c r="FC270" s="44"/>
      <c r="FD270" s="44"/>
      <c r="FE270" s="44"/>
      <c r="FF270" s="44"/>
      <c r="FG270" s="44"/>
      <c r="FH270" s="44"/>
      <c r="FI270" s="44"/>
      <c r="FJ270" s="44"/>
      <c r="FK270" s="44"/>
      <c r="FL270" s="44"/>
      <c r="FM270" s="44"/>
      <c r="FN270" s="44"/>
      <c r="FO270" s="44"/>
      <c r="FP270" s="44"/>
      <c r="FQ270" s="44"/>
      <c r="FR270" s="44"/>
      <c r="FS270" s="44"/>
      <c r="FT270" s="44"/>
      <c r="FU270" s="44"/>
      <c r="FV270" s="44"/>
      <c r="FW270" s="44"/>
      <c r="FX270" s="44"/>
      <c r="FY270" s="44"/>
      <c r="FZ270" s="44"/>
      <c r="GA270" s="44"/>
      <c r="GB270" s="44"/>
      <c r="GC270" s="44"/>
      <c r="GD270" s="44"/>
      <c r="GE270" s="44"/>
      <c r="GF270" s="44"/>
      <c r="GG270" s="44"/>
      <c r="GH270" s="44"/>
      <c r="GI270" s="44"/>
      <c r="GJ270" s="44"/>
      <c r="GK270" s="44"/>
      <c r="GL270" s="44"/>
      <c r="GM270" s="44"/>
      <c r="GN270" s="44"/>
      <c r="GO270" s="44"/>
      <c r="GP270" s="44"/>
      <c r="GQ270" s="44"/>
      <c r="GR270" s="44"/>
      <c r="GS270" s="44"/>
      <c r="GT270" s="44"/>
      <c r="GU270" s="44"/>
      <c r="GV270" s="44"/>
      <c r="GW270" s="44"/>
      <c r="GX270" s="44"/>
      <c r="GY270" s="44"/>
      <c r="GZ270" s="44"/>
      <c r="HA270" s="44"/>
      <c r="HB270" s="44"/>
      <c r="HC270" s="44"/>
      <c r="HD270" s="44"/>
      <c r="HE270" s="44"/>
      <c r="HF270" s="44"/>
      <c r="HG270" s="44"/>
      <c r="HH270" s="44"/>
      <c r="HI270" s="44"/>
      <c r="HJ270" s="44"/>
      <c r="HK270" s="44"/>
      <c r="HL270" s="44"/>
      <c r="HM270" s="44"/>
      <c r="HN270" s="44"/>
      <c r="HO270" s="44"/>
      <c r="HP270" s="44"/>
      <c r="HQ270" s="44"/>
      <c r="HR270" s="46"/>
    </row>
    <row r="271" spans="1:226" x14ac:dyDescent="0.25">
      <c r="A271" s="32">
        <f t="shared" si="52"/>
        <v>267</v>
      </c>
      <c r="B271" s="517"/>
      <c r="C271" s="517"/>
      <c r="D271" s="517"/>
      <c r="E271" s="517"/>
      <c r="F271" s="517"/>
      <c r="G271" s="26"/>
      <c r="H271" s="26"/>
      <c r="I271" s="27" t="str">
        <f t="shared" si="110"/>
        <v/>
      </c>
      <c r="J271" s="33" t="str">
        <f t="shared" si="111"/>
        <v/>
      </c>
      <c r="K271" s="446">
        <f>進捗管理票PSPT_管理項目名_2</f>
        <v>0</v>
      </c>
      <c r="L271" s="29"/>
      <c r="M271" s="30"/>
      <c r="N271" s="30"/>
      <c r="O271" s="30"/>
      <c r="P271" s="30"/>
      <c r="Q271" s="30"/>
      <c r="R271" s="30"/>
      <c r="S271" s="30"/>
      <c r="T271" s="30"/>
      <c r="U271" s="30"/>
      <c r="V271" s="30"/>
      <c r="W271" s="30"/>
      <c r="X271" s="30"/>
      <c r="Y271" s="30"/>
      <c r="Z271" s="30"/>
      <c r="AA271" s="30"/>
      <c r="AB271" s="30"/>
      <c r="AC271" s="30"/>
      <c r="AD271" s="30"/>
      <c r="AE271" s="30"/>
      <c r="AF271" s="30"/>
      <c r="AG271" s="30"/>
      <c r="AH271" s="30"/>
      <c r="AI271" s="30"/>
      <c r="AJ271" s="30"/>
      <c r="AK271" s="30"/>
      <c r="AL271" s="30"/>
      <c r="AM271" s="30"/>
      <c r="AN271" s="30"/>
      <c r="AO271" s="30"/>
      <c r="AP271" s="30"/>
      <c r="AQ271" s="30"/>
      <c r="AR271" s="30"/>
      <c r="AS271" s="30"/>
      <c r="AT271" s="30"/>
      <c r="AU271" s="30"/>
      <c r="AV271" s="30"/>
      <c r="AW271" s="30"/>
      <c r="AX271" s="30"/>
      <c r="AY271" s="30"/>
      <c r="AZ271" s="30"/>
      <c r="BA271" s="30"/>
      <c r="BB271" s="30"/>
      <c r="BC271" s="30"/>
      <c r="BD271" s="30"/>
      <c r="BE271" s="30"/>
      <c r="BF271" s="30"/>
      <c r="BG271" s="30"/>
      <c r="BH271" s="30"/>
      <c r="BI271" s="30"/>
      <c r="BJ271" s="30"/>
      <c r="BK271" s="30"/>
      <c r="BL271" s="30"/>
      <c r="BM271" s="30"/>
      <c r="BN271" s="30"/>
      <c r="BO271" s="30"/>
      <c r="BP271" s="30"/>
      <c r="BQ271" s="30"/>
      <c r="BR271" s="30"/>
      <c r="BS271" s="30"/>
      <c r="BT271" s="30"/>
      <c r="BU271" s="30"/>
      <c r="BV271" s="30"/>
      <c r="BW271" s="30"/>
      <c r="BX271" s="30"/>
      <c r="BY271" s="30"/>
      <c r="BZ271" s="30"/>
      <c r="CA271" s="30"/>
      <c r="CB271" s="30"/>
      <c r="CC271" s="30"/>
      <c r="CD271" s="30"/>
      <c r="CE271" s="30"/>
      <c r="CF271" s="30"/>
      <c r="CG271" s="30"/>
      <c r="CH271" s="30"/>
      <c r="CI271" s="30"/>
      <c r="CJ271" s="30"/>
      <c r="CK271" s="30"/>
      <c r="CL271" s="30"/>
      <c r="CM271" s="30"/>
      <c r="CN271" s="30"/>
      <c r="CO271" s="30"/>
      <c r="CP271" s="30"/>
      <c r="CQ271" s="30"/>
      <c r="CR271" s="30"/>
      <c r="CS271" s="30"/>
      <c r="CT271" s="30"/>
      <c r="CU271" s="30"/>
      <c r="CV271" s="30"/>
      <c r="CW271" s="30"/>
      <c r="CX271" s="30"/>
      <c r="CY271" s="30"/>
      <c r="CZ271" s="30"/>
      <c r="DA271" s="30"/>
      <c r="DB271" s="30"/>
      <c r="DC271" s="30"/>
      <c r="DD271" s="30"/>
      <c r="DE271" s="30"/>
      <c r="DF271" s="30"/>
      <c r="DG271" s="30"/>
      <c r="DH271" s="30"/>
      <c r="DI271" s="30"/>
      <c r="DJ271" s="30"/>
      <c r="DK271" s="30"/>
      <c r="DL271" s="30"/>
      <c r="DM271" s="30"/>
      <c r="DN271" s="30"/>
      <c r="DO271" s="30"/>
      <c r="DP271" s="30"/>
      <c r="DQ271" s="30"/>
      <c r="DR271" s="30"/>
      <c r="DS271" s="30"/>
      <c r="DT271" s="30"/>
      <c r="DU271" s="30"/>
      <c r="DV271" s="30"/>
      <c r="DW271" s="30"/>
      <c r="DX271" s="30"/>
      <c r="DY271" s="30"/>
      <c r="DZ271" s="30"/>
      <c r="EA271" s="30"/>
      <c r="EB271" s="30"/>
      <c r="EC271" s="30"/>
      <c r="ED271" s="30"/>
      <c r="EE271" s="30"/>
      <c r="EF271" s="30"/>
      <c r="EG271" s="30"/>
      <c r="EH271" s="30"/>
      <c r="EI271" s="30"/>
      <c r="EJ271" s="30"/>
      <c r="EK271" s="30"/>
      <c r="EL271" s="30"/>
      <c r="EM271" s="30"/>
      <c r="EN271" s="30"/>
      <c r="EO271" s="30"/>
      <c r="EP271" s="30"/>
      <c r="EQ271" s="30"/>
      <c r="ER271" s="30"/>
      <c r="ES271" s="30"/>
      <c r="ET271" s="30"/>
      <c r="EU271" s="30"/>
      <c r="EV271" s="30"/>
      <c r="EW271" s="30"/>
      <c r="EX271" s="30"/>
      <c r="EY271" s="30"/>
      <c r="EZ271" s="30"/>
      <c r="FA271" s="30"/>
      <c r="FB271" s="30"/>
      <c r="FC271" s="30"/>
      <c r="FD271" s="30"/>
      <c r="FE271" s="30"/>
      <c r="FF271" s="30"/>
      <c r="FG271" s="30"/>
      <c r="FH271" s="30"/>
      <c r="FI271" s="30"/>
      <c r="FJ271" s="30"/>
      <c r="FK271" s="30"/>
      <c r="FL271" s="30"/>
      <c r="FM271" s="30"/>
      <c r="FN271" s="30"/>
      <c r="FO271" s="30"/>
      <c r="FP271" s="30"/>
      <c r="FQ271" s="30"/>
      <c r="FR271" s="30"/>
      <c r="FS271" s="30"/>
      <c r="FT271" s="30"/>
      <c r="FU271" s="30"/>
      <c r="FV271" s="30"/>
      <c r="FW271" s="30"/>
      <c r="FX271" s="30"/>
      <c r="FY271" s="30"/>
      <c r="FZ271" s="30"/>
      <c r="GA271" s="30"/>
      <c r="GB271" s="30"/>
      <c r="GC271" s="30"/>
      <c r="GD271" s="30"/>
      <c r="GE271" s="30"/>
      <c r="GF271" s="30"/>
      <c r="GG271" s="30"/>
      <c r="GH271" s="30"/>
      <c r="GI271" s="30"/>
      <c r="GJ271" s="30"/>
      <c r="GK271" s="30"/>
      <c r="GL271" s="30"/>
      <c r="GM271" s="30"/>
      <c r="GN271" s="30"/>
      <c r="GO271" s="30"/>
      <c r="GP271" s="30"/>
      <c r="GQ271" s="30"/>
      <c r="GR271" s="30"/>
      <c r="GS271" s="30"/>
      <c r="GT271" s="30"/>
      <c r="GU271" s="30"/>
      <c r="GV271" s="30"/>
      <c r="GW271" s="30"/>
      <c r="GX271" s="30"/>
      <c r="GY271" s="30"/>
      <c r="GZ271" s="30"/>
      <c r="HA271" s="30"/>
      <c r="HB271" s="30"/>
      <c r="HC271" s="30"/>
      <c r="HD271" s="30"/>
      <c r="HE271" s="30"/>
      <c r="HF271" s="30"/>
      <c r="HG271" s="30"/>
      <c r="HH271" s="30"/>
      <c r="HI271" s="30"/>
      <c r="HJ271" s="30"/>
      <c r="HK271" s="30"/>
      <c r="HL271" s="30"/>
      <c r="HM271" s="30"/>
      <c r="HN271" s="30"/>
      <c r="HO271" s="30"/>
      <c r="HP271" s="30"/>
      <c r="HQ271" s="30"/>
      <c r="HR271" s="31"/>
    </row>
    <row r="272" spans="1:226" x14ac:dyDescent="0.25">
      <c r="A272" s="32">
        <f t="shared" si="52"/>
        <v>268</v>
      </c>
      <c r="B272" s="517"/>
      <c r="C272" s="517"/>
      <c r="D272" s="517"/>
      <c r="E272" s="517"/>
      <c r="F272" s="517"/>
      <c r="G272" s="26"/>
      <c r="H272" s="26"/>
      <c r="I272" s="27" t="str">
        <f t="shared" si="110"/>
        <v/>
      </c>
      <c r="J272" s="33" t="str">
        <f t="shared" si="111"/>
        <v/>
      </c>
      <c r="K272" s="447" t="str">
        <f>進捗管理票PSPT_管理項目名_3</f>
        <v>①ＣＶ</v>
      </c>
      <c r="L272" s="29"/>
      <c r="M272" s="30"/>
      <c r="N272" s="30"/>
      <c r="O272" s="30"/>
      <c r="P272" s="30"/>
      <c r="Q272" s="30"/>
      <c r="R272" s="30"/>
      <c r="S272" s="30"/>
      <c r="T272" s="30"/>
      <c r="U272" s="30"/>
      <c r="V272" s="30"/>
      <c r="W272" s="30"/>
      <c r="X272" s="30"/>
      <c r="Y272" s="30"/>
      <c r="Z272" s="30"/>
      <c r="AA272" s="30"/>
      <c r="AB272" s="30"/>
      <c r="AC272" s="30"/>
      <c r="AD272" s="30"/>
      <c r="AE272" s="30"/>
      <c r="AF272" s="30"/>
      <c r="AG272" s="30"/>
      <c r="AH272" s="30"/>
      <c r="AI272" s="30"/>
      <c r="AJ272" s="30"/>
      <c r="AK272" s="30"/>
      <c r="AL272" s="30"/>
      <c r="AM272" s="30"/>
      <c r="AN272" s="30"/>
      <c r="AO272" s="30"/>
      <c r="AP272" s="30"/>
      <c r="AQ272" s="30"/>
      <c r="AR272" s="30"/>
      <c r="AS272" s="30"/>
      <c r="AT272" s="30"/>
      <c r="AU272" s="30"/>
      <c r="AV272" s="30"/>
      <c r="AW272" s="30"/>
      <c r="AX272" s="30"/>
      <c r="AY272" s="30"/>
      <c r="AZ272" s="30"/>
      <c r="BA272" s="30"/>
      <c r="BB272" s="30"/>
      <c r="BC272" s="30"/>
      <c r="BD272" s="30"/>
      <c r="BE272" s="30"/>
      <c r="BF272" s="30"/>
      <c r="BG272" s="30"/>
      <c r="BH272" s="30"/>
      <c r="BI272" s="30"/>
      <c r="BJ272" s="30"/>
      <c r="BK272" s="30"/>
      <c r="BL272" s="30"/>
      <c r="BM272" s="30"/>
      <c r="BN272" s="30"/>
      <c r="BO272" s="30"/>
      <c r="BP272" s="30"/>
      <c r="BQ272" s="30"/>
      <c r="BR272" s="30"/>
      <c r="BS272" s="30"/>
      <c r="BT272" s="30"/>
      <c r="BU272" s="30"/>
      <c r="BV272" s="30"/>
      <c r="BW272" s="30"/>
      <c r="BX272" s="30"/>
      <c r="BY272" s="30"/>
      <c r="BZ272" s="30"/>
      <c r="CA272" s="30"/>
      <c r="CB272" s="30"/>
      <c r="CC272" s="30"/>
      <c r="CD272" s="30"/>
      <c r="CE272" s="30"/>
      <c r="CF272" s="30"/>
      <c r="CG272" s="30"/>
      <c r="CH272" s="30"/>
      <c r="CI272" s="30"/>
      <c r="CJ272" s="30"/>
      <c r="CK272" s="30"/>
      <c r="CL272" s="30"/>
      <c r="CM272" s="30"/>
      <c r="CN272" s="30"/>
      <c r="CO272" s="30"/>
      <c r="CP272" s="30"/>
      <c r="CQ272" s="30"/>
      <c r="CR272" s="30"/>
      <c r="CS272" s="30"/>
      <c r="CT272" s="30"/>
      <c r="CU272" s="30"/>
      <c r="CV272" s="30"/>
      <c r="CW272" s="30"/>
      <c r="CX272" s="30"/>
      <c r="CY272" s="30"/>
      <c r="CZ272" s="30"/>
      <c r="DA272" s="30"/>
      <c r="DB272" s="30"/>
      <c r="DC272" s="30"/>
      <c r="DD272" s="30"/>
      <c r="DE272" s="30"/>
      <c r="DF272" s="30"/>
      <c r="DG272" s="30"/>
      <c r="DH272" s="30"/>
      <c r="DI272" s="30"/>
      <c r="DJ272" s="30"/>
      <c r="DK272" s="30"/>
      <c r="DL272" s="30"/>
      <c r="DM272" s="30"/>
      <c r="DN272" s="30"/>
      <c r="DO272" s="30"/>
      <c r="DP272" s="30"/>
      <c r="DQ272" s="30"/>
      <c r="DR272" s="30"/>
      <c r="DS272" s="30"/>
      <c r="DT272" s="30"/>
      <c r="DU272" s="30"/>
      <c r="DV272" s="30"/>
      <c r="DW272" s="30"/>
      <c r="DX272" s="30"/>
      <c r="DY272" s="30"/>
      <c r="DZ272" s="30"/>
      <c r="EA272" s="30"/>
      <c r="EB272" s="30"/>
      <c r="EC272" s="30"/>
      <c r="ED272" s="30"/>
      <c r="EE272" s="30"/>
      <c r="EF272" s="30"/>
      <c r="EG272" s="30"/>
      <c r="EH272" s="30"/>
      <c r="EI272" s="30"/>
      <c r="EJ272" s="30"/>
      <c r="EK272" s="30"/>
      <c r="EL272" s="30"/>
      <c r="EM272" s="30"/>
      <c r="EN272" s="30"/>
      <c r="EO272" s="30"/>
      <c r="EP272" s="30"/>
      <c r="EQ272" s="30"/>
      <c r="ER272" s="30"/>
      <c r="ES272" s="30"/>
      <c r="ET272" s="30"/>
      <c r="EU272" s="30"/>
      <c r="EV272" s="30"/>
      <c r="EW272" s="30"/>
      <c r="EX272" s="30"/>
      <c r="EY272" s="30"/>
      <c r="EZ272" s="30"/>
      <c r="FA272" s="30"/>
      <c r="FB272" s="30"/>
      <c r="FC272" s="30"/>
      <c r="FD272" s="30"/>
      <c r="FE272" s="30"/>
      <c r="FF272" s="30"/>
      <c r="FG272" s="30"/>
      <c r="FH272" s="30"/>
      <c r="FI272" s="30"/>
      <c r="FJ272" s="30"/>
      <c r="FK272" s="30"/>
      <c r="FL272" s="30"/>
      <c r="FM272" s="30"/>
      <c r="FN272" s="30"/>
      <c r="FO272" s="30"/>
      <c r="FP272" s="30"/>
      <c r="FQ272" s="30"/>
      <c r="FR272" s="30"/>
      <c r="FS272" s="30"/>
      <c r="FT272" s="30"/>
      <c r="FU272" s="30"/>
      <c r="FV272" s="30"/>
      <c r="FW272" s="30"/>
      <c r="FX272" s="30"/>
      <c r="FY272" s="30"/>
      <c r="FZ272" s="30"/>
      <c r="GA272" s="30"/>
      <c r="GB272" s="30"/>
      <c r="GC272" s="30"/>
      <c r="GD272" s="30"/>
      <c r="GE272" s="30"/>
      <c r="GF272" s="30"/>
      <c r="GG272" s="30"/>
      <c r="GH272" s="30"/>
      <c r="GI272" s="30"/>
      <c r="GJ272" s="30"/>
      <c r="GK272" s="30"/>
      <c r="GL272" s="30"/>
      <c r="GM272" s="30"/>
      <c r="GN272" s="30"/>
      <c r="GO272" s="30"/>
      <c r="GP272" s="30"/>
      <c r="GQ272" s="30"/>
      <c r="GR272" s="30"/>
      <c r="GS272" s="30"/>
      <c r="GT272" s="30"/>
      <c r="GU272" s="30"/>
      <c r="GV272" s="30"/>
      <c r="GW272" s="30"/>
      <c r="GX272" s="30"/>
      <c r="GY272" s="30"/>
      <c r="GZ272" s="30"/>
      <c r="HA272" s="30"/>
      <c r="HB272" s="30"/>
      <c r="HC272" s="30"/>
      <c r="HD272" s="30"/>
      <c r="HE272" s="30"/>
      <c r="HF272" s="30"/>
      <c r="HG272" s="30"/>
      <c r="HH272" s="30"/>
      <c r="HI272" s="30"/>
      <c r="HJ272" s="30"/>
      <c r="HK272" s="30"/>
      <c r="HL272" s="30"/>
      <c r="HM272" s="30"/>
      <c r="HN272" s="30"/>
      <c r="HO272" s="30"/>
      <c r="HP272" s="30"/>
      <c r="HQ272" s="30"/>
      <c r="HR272" s="31"/>
    </row>
    <row r="273" spans="1:226" x14ac:dyDescent="0.25">
      <c r="A273" s="34">
        <f t="shared" si="52"/>
        <v>269</v>
      </c>
      <c r="B273" s="517"/>
      <c r="C273" s="517"/>
      <c r="D273" s="517"/>
      <c r="E273" s="517"/>
      <c r="F273" s="517"/>
      <c r="G273" s="35"/>
      <c r="H273" s="35"/>
      <c r="I273" s="36" t="str">
        <f t="shared" si="110"/>
        <v/>
      </c>
      <c r="J273" s="28" t="str">
        <f t="shared" si="111"/>
        <v/>
      </c>
      <c r="K273" s="448" t="str">
        <f>進捗管理票PSPT_管理項目名_4</f>
        <v>②ＣＶＴ</v>
      </c>
      <c r="L273" s="37"/>
      <c r="M273" s="38"/>
      <c r="N273" s="38"/>
      <c r="O273" s="38"/>
      <c r="P273" s="38"/>
      <c r="Q273" s="38"/>
      <c r="R273" s="38"/>
      <c r="S273" s="38"/>
      <c r="T273" s="38"/>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c r="EP273" s="38"/>
      <c r="EQ273" s="38"/>
      <c r="ER273" s="38"/>
      <c r="ES273" s="38"/>
      <c r="ET273" s="38"/>
      <c r="EU273" s="38"/>
      <c r="EV273" s="38"/>
      <c r="EW273" s="38"/>
      <c r="EX273" s="38"/>
      <c r="EY273" s="38"/>
      <c r="EZ273" s="38"/>
      <c r="FA273" s="38"/>
      <c r="FB273" s="38"/>
      <c r="FC273" s="38"/>
      <c r="FD273" s="38"/>
      <c r="FE273" s="38"/>
      <c r="FF273" s="38"/>
      <c r="FG273" s="38"/>
      <c r="FH273" s="38"/>
      <c r="FI273" s="38"/>
      <c r="FJ273" s="38"/>
      <c r="FK273" s="38"/>
      <c r="FL273" s="38"/>
      <c r="FM273" s="38"/>
      <c r="FN273" s="38"/>
      <c r="FO273" s="38"/>
      <c r="FP273" s="38"/>
      <c r="FQ273" s="38"/>
      <c r="FR273" s="38"/>
      <c r="FS273" s="38"/>
      <c r="FT273" s="38"/>
      <c r="FU273" s="38"/>
      <c r="FV273" s="38"/>
      <c r="FW273" s="38"/>
      <c r="FX273" s="38"/>
      <c r="FY273" s="38"/>
      <c r="FZ273" s="38"/>
      <c r="GA273" s="38"/>
      <c r="GB273" s="38"/>
      <c r="GC273" s="38"/>
      <c r="GD273" s="38"/>
      <c r="GE273" s="38"/>
      <c r="GF273" s="38"/>
      <c r="GG273" s="38"/>
      <c r="GH273" s="38"/>
      <c r="GI273" s="38"/>
      <c r="GJ273" s="38"/>
      <c r="GK273" s="38"/>
      <c r="GL273" s="38"/>
      <c r="GM273" s="38"/>
      <c r="GN273" s="38"/>
      <c r="GO273" s="38"/>
      <c r="GP273" s="38"/>
      <c r="GQ273" s="38"/>
      <c r="GR273" s="38"/>
      <c r="GS273" s="38"/>
      <c r="GT273" s="38"/>
      <c r="GU273" s="38"/>
      <c r="GV273" s="38"/>
      <c r="GW273" s="38"/>
      <c r="GX273" s="38"/>
      <c r="GY273" s="38"/>
      <c r="GZ273" s="38"/>
      <c r="HA273" s="38"/>
      <c r="HB273" s="38"/>
      <c r="HC273" s="38"/>
      <c r="HD273" s="38"/>
      <c r="HE273" s="38"/>
      <c r="HF273" s="38"/>
      <c r="HG273" s="38"/>
      <c r="HH273" s="38"/>
      <c r="HI273" s="38"/>
      <c r="HJ273" s="38"/>
      <c r="HK273" s="38"/>
      <c r="HL273" s="38"/>
      <c r="HM273" s="38"/>
      <c r="HN273" s="38"/>
      <c r="HO273" s="38"/>
      <c r="HP273" s="38"/>
      <c r="HQ273" s="38"/>
      <c r="HR273" s="39"/>
    </row>
    <row r="274" spans="1:226" s="315" customFormat="1" x14ac:dyDescent="0.25">
      <c r="A274" s="34">
        <f t="shared" si="52"/>
        <v>270</v>
      </c>
      <c r="B274" s="517"/>
      <c r="C274" s="519"/>
      <c r="D274" s="519"/>
      <c r="E274" s="519"/>
      <c r="F274" s="519"/>
      <c r="G274" s="35"/>
      <c r="H274" s="391"/>
      <c r="I274" s="36" t="str">
        <f>IF(J274&lt;&gt;"",(J274-COUNTIF(L274:HR274,"□")+1),"")</f>
        <v/>
      </c>
      <c r="J274" s="28" t="str">
        <f>IF(ISERROR(LOOKUP("□",L274:HR274,L$3:HR$3))=FALSE,LOOKUP("□",L274:HR274,L$3:HR$3),"")</f>
        <v/>
      </c>
      <c r="K274" s="448" t="str">
        <f>進捗管理票PSPT_管理項目名_5</f>
        <v>③受入</v>
      </c>
      <c r="L274" s="37"/>
      <c r="M274" s="38"/>
      <c r="N274" s="38"/>
      <c r="O274" s="38"/>
      <c r="P274" s="38"/>
      <c r="Q274" s="38"/>
      <c r="R274" s="38"/>
      <c r="S274" s="38"/>
      <c r="T274" s="38"/>
      <c r="U274" s="38"/>
      <c r="V274" s="38"/>
      <c r="W274" s="38"/>
      <c r="X274" s="30"/>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c r="BZ274" s="38"/>
      <c r="CA274" s="38"/>
      <c r="CB274" s="38"/>
      <c r="CC274" s="38"/>
      <c r="CD274" s="38"/>
      <c r="CE274" s="38"/>
      <c r="CF274" s="38"/>
      <c r="CG274" s="38"/>
      <c r="CH274" s="38"/>
      <c r="CI274" s="38"/>
      <c r="CJ274" s="38"/>
      <c r="CK274" s="38"/>
      <c r="CL274" s="38"/>
      <c r="CM274" s="38"/>
      <c r="CN274" s="38"/>
      <c r="CO274" s="38"/>
      <c r="CP274" s="38"/>
      <c r="CQ274" s="38"/>
      <c r="CR274" s="38"/>
      <c r="CS274" s="38"/>
      <c r="CT274" s="38"/>
      <c r="CU274" s="38"/>
      <c r="CV274" s="38"/>
      <c r="CW274" s="38"/>
      <c r="CX274" s="38"/>
      <c r="CY274" s="38"/>
      <c r="CZ274" s="38"/>
      <c r="DA274" s="38"/>
      <c r="DB274" s="38"/>
      <c r="DC274" s="38"/>
      <c r="DD274" s="38"/>
      <c r="DE274" s="38"/>
      <c r="DF274" s="38"/>
      <c r="DG274" s="38"/>
      <c r="DH274" s="38"/>
      <c r="DI274" s="38"/>
      <c r="DJ274" s="38"/>
      <c r="DK274" s="38"/>
      <c r="DL274" s="38"/>
      <c r="DM274" s="38"/>
      <c r="DN274" s="38"/>
      <c r="DO274" s="38"/>
      <c r="DP274" s="38"/>
      <c r="DQ274" s="38"/>
      <c r="DR274" s="38"/>
      <c r="DS274" s="38"/>
      <c r="DT274" s="38"/>
      <c r="DU274" s="38"/>
      <c r="DV274" s="38"/>
      <c r="DW274" s="38"/>
      <c r="DX274" s="38"/>
      <c r="DY274" s="38"/>
      <c r="DZ274" s="38"/>
      <c r="EA274" s="38"/>
      <c r="EB274" s="38"/>
      <c r="EC274" s="38"/>
      <c r="ED274" s="38"/>
      <c r="EE274" s="38"/>
      <c r="EF274" s="38"/>
      <c r="EG274" s="38"/>
      <c r="EH274" s="38"/>
      <c r="EI274" s="38"/>
      <c r="EJ274" s="38"/>
      <c r="EK274" s="38"/>
      <c r="EL274" s="38"/>
      <c r="EM274" s="38"/>
      <c r="EN274" s="38"/>
      <c r="EO274" s="38"/>
      <c r="EP274" s="38"/>
      <c r="EQ274" s="38"/>
      <c r="ER274" s="38"/>
      <c r="ES274" s="38"/>
      <c r="ET274" s="38"/>
      <c r="EU274" s="38"/>
      <c r="EV274" s="38"/>
      <c r="EW274" s="38"/>
      <c r="EX274" s="38"/>
      <c r="EY274" s="38"/>
      <c r="EZ274" s="38"/>
      <c r="FA274" s="38"/>
      <c r="FB274" s="38"/>
      <c r="FC274" s="38"/>
      <c r="FD274" s="38"/>
      <c r="FE274" s="38"/>
      <c r="FF274" s="38"/>
      <c r="FG274" s="38"/>
      <c r="FH274" s="38"/>
      <c r="FI274" s="38"/>
      <c r="FJ274" s="38"/>
      <c r="FK274" s="38"/>
      <c r="FL274" s="38"/>
      <c r="FM274" s="38"/>
      <c r="FN274" s="38"/>
      <c r="FO274" s="38"/>
      <c r="FP274" s="38"/>
      <c r="FQ274" s="38"/>
      <c r="FR274" s="38"/>
      <c r="FS274" s="38"/>
      <c r="FT274" s="38"/>
      <c r="FU274" s="38"/>
      <c r="FV274" s="38"/>
      <c r="FW274" s="38"/>
      <c r="FX274" s="38"/>
      <c r="FY274" s="38"/>
      <c r="FZ274" s="38"/>
      <c r="GA274" s="38"/>
      <c r="GB274" s="38"/>
      <c r="GC274" s="38"/>
      <c r="GD274" s="38"/>
      <c r="GE274" s="38"/>
      <c r="GF274" s="38"/>
      <c r="GG274" s="38"/>
      <c r="GH274" s="38"/>
      <c r="GI274" s="38"/>
      <c r="GJ274" s="38"/>
      <c r="GK274" s="38"/>
      <c r="GL274" s="38"/>
      <c r="GM274" s="38"/>
      <c r="GN274" s="38"/>
      <c r="GO274" s="38"/>
      <c r="GP274" s="38"/>
      <c r="GQ274" s="38"/>
      <c r="GR274" s="38"/>
      <c r="GS274" s="38"/>
      <c r="GT274" s="38"/>
      <c r="GU274" s="38"/>
      <c r="GV274" s="38"/>
      <c r="GW274" s="38"/>
      <c r="GX274" s="38"/>
      <c r="GY274" s="38"/>
      <c r="GZ274" s="38"/>
      <c r="HA274" s="38"/>
      <c r="HB274" s="38"/>
      <c r="HC274" s="38"/>
      <c r="HD274" s="38"/>
      <c r="HE274" s="38"/>
      <c r="HF274" s="38"/>
      <c r="HG274" s="38"/>
      <c r="HH274" s="38"/>
      <c r="HI274" s="38"/>
      <c r="HJ274" s="38"/>
      <c r="HK274" s="38"/>
      <c r="HL274" s="38"/>
      <c r="HM274" s="38"/>
      <c r="HN274" s="38"/>
      <c r="HO274" s="38"/>
      <c r="HP274" s="38"/>
      <c r="HQ274" s="38"/>
      <c r="HR274" s="39"/>
    </row>
    <row r="275" spans="1:226" x14ac:dyDescent="0.25">
      <c r="A275" s="25">
        <f t="shared" si="52"/>
        <v>271</v>
      </c>
      <c r="B275" s="516"/>
      <c r="C275" s="516"/>
      <c r="D275" s="516"/>
      <c r="E275" s="516"/>
      <c r="F275" s="516"/>
      <c r="G275" s="40"/>
      <c r="H275" s="40"/>
      <c r="I275" s="41" t="str">
        <f t="shared" ref="I275:I282" si="112">IF(J275&lt;&gt;"",(J275-COUNTIF(L275:HR275,"□")+1),"")</f>
        <v/>
      </c>
      <c r="J275" s="42" t="str">
        <f t="shared" ref="J275:J282" si="113">IF(ISERROR(LOOKUP("□",L275:HR275,L$3:HR$3))=FALSE,LOOKUP("□",L275:HR275,L$3:HR$3),"")</f>
        <v/>
      </c>
      <c r="K275" s="445">
        <f>進捗管理票PSPT_管理項目名_1</f>
        <v>0</v>
      </c>
      <c r="L275" s="43"/>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c r="BA275" s="44"/>
      <c r="BB275" s="44"/>
      <c r="BC275" s="44"/>
      <c r="BD275" s="44"/>
      <c r="BE275" s="44"/>
      <c r="BF275" s="44"/>
      <c r="BG275" s="44"/>
      <c r="BH275" s="44"/>
      <c r="BI275" s="44"/>
      <c r="BJ275" s="44"/>
      <c r="BK275" s="44"/>
      <c r="BL275" s="44"/>
      <c r="BM275" s="44"/>
      <c r="BN275" s="44"/>
      <c r="BO275" s="44"/>
      <c r="BP275" s="44"/>
      <c r="BQ275" s="44"/>
      <c r="BR275" s="44"/>
      <c r="BS275" s="44"/>
      <c r="BT275" s="44"/>
      <c r="BU275" s="44"/>
      <c r="BV275" s="44"/>
      <c r="BW275" s="44"/>
      <c r="BX275" s="44"/>
      <c r="BY275" s="44"/>
      <c r="BZ275" s="44"/>
      <c r="CA275" s="44"/>
      <c r="CB275" s="44"/>
      <c r="CC275" s="44"/>
      <c r="CD275" s="44"/>
      <c r="CE275" s="44"/>
      <c r="CF275" s="44"/>
      <c r="CG275" s="44"/>
      <c r="CH275" s="44"/>
      <c r="CI275" s="44"/>
      <c r="CJ275" s="44"/>
      <c r="CK275" s="44"/>
      <c r="CL275" s="44"/>
      <c r="CM275" s="44"/>
      <c r="CN275" s="44"/>
      <c r="CO275" s="44"/>
      <c r="CP275" s="44"/>
      <c r="CQ275" s="44"/>
      <c r="CR275" s="44"/>
      <c r="CS275" s="44"/>
      <c r="CT275" s="44"/>
      <c r="CU275" s="44"/>
      <c r="CV275" s="44"/>
      <c r="CW275" s="44"/>
      <c r="CX275" s="44"/>
      <c r="CY275" s="44"/>
      <c r="CZ275" s="44"/>
      <c r="DA275" s="44"/>
      <c r="DB275" s="44"/>
      <c r="DC275" s="44"/>
      <c r="DD275" s="44"/>
      <c r="DE275" s="44"/>
      <c r="DF275" s="44"/>
      <c r="DG275" s="44"/>
      <c r="DH275" s="44"/>
      <c r="DI275" s="44"/>
      <c r="DJ275" s="44"/>
      <c r="DK275" s="44"/>
      <c r="DL275" s="44"/>
      <c r="DM275" s="44"/>
      <c r="DN275" s="44"/>
      <c r="DO275" s="44"/>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c r="EX275" s="44"/>
      <c r="EY275" s="44"/>
      <c r="EZ275" s="44"/>
      <c r="FA275" s="44"/>
      <c r="FB275" s="44"/>
      <c r="FC275" s="44"/>
      <c r="FD275" s="44"/>
      <c r="FE275" s="44"/>
      <c r="FF275" s="44"/>
      <c r="FG275" s="44"/>
      <c r="FH275" s="44"/>
      <c r="FI275" s="44"/>
      <c r="FJ275" s="44"/>
      <c r="FK275" s="44"/>
      <c r="FL275" s="44"/>
      <c r="FM275" s="44"/>
      <c r="FN275" s="44"/>
      <c r="FO275" s="44"/>
      <c r="FP275" s="44"/>
      <c r="FQ275" s="44"/>
      <c r="FR275" s="44"/>
      <c r="FS275" s="44"/>
      <c r="FT275" s="44"/>
      <c r="FU275" s="44"/>
      <c r="FV275" s="44"/>
      <c r="FW275" s="44"/>
      <c r="FX275" s="44"/>
      <c r="FY275" s="44"/>
      <c r="FZ275" s="44"/>
      <c r="GA275" s="44"/>
      <c r="GB275" s="44"/>
      <c r="GC275" s="44"/>
      <c r="GD275" s="44"/>
      <c r="GE275" s="44"/>
      <c r="GF275" s="44"/>
      <c r="GG275" s="44"/>
      <c r="GH275" s="44"/>
      <c r="GI275" s="44"/>
      <c r="GJ275" s="44"/>
      <c r="GK275" s="44"/>
      <c r="GL275" s="44"/>
      <c r="GM275" s="44"/>
      <c r="GN275" s="44"/>
      <c r="GO275" s="44"/>
      <c r="GP275" s="44"/>
      <c r="GQ275" s="44"/>
      <c r="GR275" s="44"/>
      <c r="GS275" s="44"/>
      <c r="GT275" s="44"/>
      <c r="GU275" s="44"/>
      <c r="GV275" s="44"/>
      <c r="GW275" s="44"/>
      <c r="GX275" s="44"/>
      <c r="GY275" s="44"/>
      <c r="GZ275" s="44"/>
      <c r="HA275" s="44"/>
      <c r="HB275" s="44"/>
      <c r="HC275" s="44"/>
      <c r="HD275" s="44"/>
      <c r="HE275" s="44"/>
      <c r="HF275" s="44"/>
      <c r="HG275" s="44"/>
      <c r="HH275" s="44"/>
      <c r="HI275" s="44"/>
      <c r="HJ275" s="44"/>
      <c r="HK275" s="44"/>
      <c r="HL275" s="44"/>
      <c r="HM275" s="44"/>
      <c r="HN275" s="44"/>
      <c r="HO275" s="44"/>
      <c r="HP275" s="44"/>
      <c r="HQ275" s="44"/>
      <c r="HR275" s="46"/>
    </row>
    <row r="276" spans="1:226" x14ac:dyDescent="0.25">
      <c r="A276" s="32">
        <f t="shared" si="52"/>
        <v>272</v>
      </c>
      <c r="B276" s="517"/>
      <c r="C276" s="517"/>
      <c r="D276" s="517"/>
      <c r="E276" s="517"/>
      <c r="F276" s="517"/>
      <c r="G276" s="26"/>
      <c r="H276" s="26"/>
      <c r="I276" s="27" t="str">
        <f t="shared" si="112"/>
        <v/>
      </c>
      <c r="J276" s="33" t="str">
        <f t="shared" si="113"/>
        <v/>
      </c>
      <c r="K276" s="446">
        <f>進捗管理票PSPT_管理項目名_2</f>
        <v>0</v>
      </c>
      <c r="L276" s="29"/>
      <c r="M276" s="30"/>
      <c r="N276" s="30"/>
      <c r="O276" s="30"/>
      <c r="P276" s="30"/>
      <c r="Q276" s="30"/>
      <c r="R276" s="30"/>
      <c r="S276" s="30"/>
      <c r="T276" s="30"/>
      <c r="U276" s="30"/>
      <c r="V276" s="30"/>
      <c r="W276" s="30"/>
      <c r="X276" s="30"/>
      <c r="Y276" s="30"/>
      <c r="Z276" s="30"/>
      <c r="AA276" s="30"/>
      <c r="AB276" s="30"/>
      <c r="AC276" s="30"/>
      <c r="AD276" s="30"/>
      <c r="AE276" s="30"/>
      <c r="AF276" s="30"/>
      <c r="AG276" s="30"/>
      <c r="AH276" s="30"/>
      <c r="AI276" s="30"/>
      <c r="AJ276" s="30"/>
      <c r="AK276" s="30"/>
      <c r="AL276" s="30"/>
      <c r="AM276" s="30"/>
      <c r="AN276" s="30"/>
      <c r="AO276" s="30"/>
      <c r="AP276" s="30"/>
      <c r="AQ276" s="30"/>
      <c r="AR276" s="30"/>
      <c r="AS276" s="30"/>
      <c r="AT276" s="30"/>
      <c r="AU276" s="30"/>
      <c r="AV276" s="30"/>
      <c r="AW276" s="30"/>
      <c r="AX276" s="30"/>
      <c r="AY276" s="30"/>
      <c r="AZ276" s="30"/>
      <c r="BA276" s="30"/>
      <c r="BB276" s="30"/>
      <c r="BC276" s="30"/>
      <c r="BD276" s="30"/>
      <c r="BE276" s="30"/>
      <c r="BF276" s="30"/>
      <c r="BG276" s="30"/>
      <c r="BH276" s="30"/>
      <c r="BI276" s="30"/>
      <c r="BJ276" s="30"/>
      <c r="BK276" s="30"/>
      <c r="BL276" s="30"/>
      <c r="BM276" s="30"/>
      <c r="BN276" s="30"/>
      <c r="BO276" s="30"/>
      <c r="BP276" s="30"/>
      <c r="BQ276" s="30"/>
      <c r="BR276" s="30"/>
      <c r="BS276" s="30"/>
      <c r="BT276" s="30"/>
      <c r="BU276" s="30"/>
      <c r="BV276" s="30"/>
      <c r="BW276" s="30"/>
      <c r="BX276" s="30"/>
      <c r="BY276" s="30"/>
      <c r="BZ276" s="30"/>
      <c r="CA276" s="30"/>
      <c r="CB276" s="30"/>
      <c r="CC276" s="30"/>
      <c r="CD276" s="30"/>
      <c r="CE276" s="30"/>
      <c r="CF276" s="30"/>
      <c r="CG276" s="30"/>
      <c r="CH276" s="30"/>
      <c r="CI276" s="30"/>
      <c r="CJ276" s="30"/>
      <c r="CK276" s="30"/>
      <c r="CL276" s="30"/>
      <c r="CM276" s="30"/>
      <c r="CN276" s="30"/>
      <c r="CO276" s="30"/>
      <c r="CP276" s="30"/>
      <c r="CQ276" s="30"/>
      <c r="CR276" s="30"/>
      <c r="CS276" s="30"/>
      <c r="CT276" s="30"/>
      <c r="CU276" s="30"/>
      <c r="CV276" s="30"/>
      <c r="CW276" s="30"/>
      <c r="CX276" s="30"/>
      <c r="CY276" s="30"/>
      <c r="CZ276" s="30"/>
      <c r="DA276" s="30"/>
      <c r="DB276" s="30"/>
      <c r="DC276" s="30"/>
      <c r="DD276" s="30"/>
      <c r="DE276" s="30"/>
      <c r="DF276" s="30"/>
      <c r="DG276" s="30"/>
      <c r="DH276" s="30"/>
      <c r="DI276" s="30"/>
      <c r="DJ276" s="30"/>
      <c r="DK276" s="30"/>
      <c r="DL276" s="30"/>
      <c r="DM276" s="30"/>
      <c r="DN276" s="30"/>
      <c r="DO276" s="30"/>
      <c r="DP276" s="30"/>
      <c r="DQ276" s="30"/>
      <c r="DR276" s="30"/>
      <c r="DS276" s="30"/>
      <c r="DT276" s="30"/>
      <c r="DU276" s="30"/>
      <c r="DV276" s="30"/>
      <c r="DW276" s="30"/>
      <c r="DX276" s="30"/>
      <c r="DY276" s="30"/>
      <c r="DZ276" s="30"/>
      <c r="EA276" s="30"/>
      <c r="EB276" s="30"/>
      <c r="EC276" s="30"/>
      <c r="ED276" s="30"/>
      <c r="EE276" s="30"/>
      <c r="EF276" s="30"/>
      <c r="EG276" s="30"/>
      <c r="EH276" s="30"/>
      <c r="EI276" s="30"/>
      <c r="EJ276" s="30"/>
      <c r="EK276" s="30"/>
      <c r="EL276" s="30"/>
      <c r="EM276" s="30"/>
      <c r="EN276" s="30"/>
      <c r="EO276" s="30"/>
      <c r="EP276" s="30"/>
      <c r="EQ276" s="30"/>
      <c r="ER276" s="30"/>
      <c r="ES276" s="30"/>
      <c r="ET276" s="30"/>
      <c r="EU276" s="30"/>
      <c r="EV276" s="30"/>
      <c r="EW276" s="30"/>
      <c r="EX276" s="30"/>
      <c r="EY276" s="30"/>
      <c r="EZ276" s="30"/>
      <c r="FA276" s="30"/>
      <c r="FB276" s="30"/>
      <c r="FC276" s="30"/>
      <c r="FD276" s="30"/>
      <c r="FE276" s="30"/>
      <c r="FF276" s="30"/>
      <c r="FG276" s="30"/>
      <c r="FH276" s="30"/>
      <c r="FI276" s="30"/>
      <c r="FJ276" s="30"/>
      <c r="FK276" s="30"/>
      <c r="FL276" s="30"/>
      <c r="FM276" s="30"/>
      <c r="FN276" s="30"/>
      <c r="FO276" s="30"/>
      <c r="FP276" s="30"/>
      <c r="FQ276" s="30"/>
      <c r="FR276" s="30"/>
      <c r="FS276" s="30"/>
      <c r="FT276" s="30"/>
      <c r="FU276" s="30"/>
      <c r="FV276" s="30"/>
      <c r="FW276" s="30"/>
      <c r="FX276" s="30"/>
      <c r="FY276" s="30"/>
      <c r="FZ276" s="30"/>
      <c r="GA276" s="30"/>
      <c r="GB276" s="30"/>
      <c r="GC276" s="30"/>
      <c r="GD276" s="30"/>
      <c r="GE276" s="30"/>
      <c r="GF276" s="30"/>
      <c r="GG276" s="30"/>
      <c r="GH276" s="30"/>
      <c r="GI276" s="30"/>
      <c r="GJ276" s="30"/>
      <c r="GK276" s="30"/>
      <c r="GL276" s="30"/>
      <c r="GM276" s="30"/>
      <c r="GN276" s="30"/>
      <c r="GO276" s="30"/>
      <c r="GP276" s="30"/>
      <c r="GQ276" s="30"/>
      <c r="GR276" s="30"/>
      <c r="GS276" s="30"/>
      <c r="GT276" s="30"/>
      <c r="GU276" s="30"/>
      <c r="GV276" s="30"/>
      <c r="GW276" s="30"/>
      <c r="GX276" s="30"/>
      <c r="GY276" s="30"/>
      <c r="GZ276" s="30"/>
      <c r="HA276" s="30"/>
      <c r="HB276" s="30"/>
      <c r="HC276" s="30"/>
      <c r="HD276" s="30"/>
      <c r="HE276" s="30"/>
      <c r="HF276" s="30"/>
      <c r="HG276" s="30"/>
      <c r="HH276" s="30"/>
      <c r="HI276" s="30"/>
      <c r="HJ276" s="30"/>
      <c r="HK276" s="30"/>
      <c r="HL276" s="30"/>
      <c r="HM276" s="30"/>
      <c r="HN276" s="30"/>
      <c r="HO276" s="30"/>
      <c r="HP276" s="30"/>
      <c r="HQ276" s="30"/>
      <c r="HR276" s="31"/>
    </row>
    <row r="277" spans="1:226" x14ac:dyDescent="0.25">
      <c r="A277" s="32">
        <f t="shared" si="52"/>
        <v>273</v>
      </c>
      <c r="B277" s="517"/>
      <c r="C277" s="517"/>
      <c r="D277" s="517"/>
      <c r="E277" s="517"/>
      <c r="F277" s="517"/>
      <c r="G277" s="26"/>
      <c r="H277" s="26"/>
      <c r="I277" s="27" t="str">
        <f t="shared" si="112"/>
        <v/>
      </c>
      <c r="J277" s="33" t="str">
        <f t="shared" si="113"/>
        <v/>
      </c>
      <c r="K277" s="447" t="str">
        <f>進捗管理票PSPT_管理項目名_3</f>
        <v>①ＣＶ</v>
      </c>
      <c r="L277" s="29"/>
      <c r="M277" s="30"/>
      <c r="N277" s="30"/>
      <c r="O277" s="30"/>
      <c r="P277" s="30"/>
      <c r="Q277" s="30"/>
      <c r="R277" s="30"/>
      <c r="S277" s="30"/>
      <c r="T277" s="30"/>
      <c r="U277" s="30"/>
      <c r="V277" s="30"/>
      <c r="W277" s="30"/>
      <c r="X277" s="30"/>
      <c r="Y277" s="30"/>
      <c r="Z277" s="30"/>
      <c r="AA277" s="30"/>
      <c r="AB277" s="30"/>
      <c r="AC277" s="30"/>
      <c r="AD277" s="30"/>
      <c r="AE277" s="30"/>
      <c r="AF277" s="30"/>
      <c r="AG277" s="30"/>
      <c r="AH277" s="30"/>
      <c r="AI277" s="30"/>
      <c r="AJ277" s="30"/>
      <c r="AK277" s="30"/>
      <c r="AL277" s="30"/>
      <c r="AM277" s="30"/>
      <c r="AN277" s="30"/>
      <c r="AO277" s="30"/>
      <c r="AP277" s="30"/>
      <c r="AQ277" s="30"/>
      <c r="AR277" s="30"/>
      <c r="AS277" s="30"/>
      <c r="AT277" s="30"/>
      <c r="AU277" s="30"/>
      <c r="AV277" s="30"/>
      <c r="AW277" s="30"/>
      <c r="AX277" s="30"/>
      <c r="AY277" s="30"/>
      <c r="AZ277" s="30"/>
      <c r="BA277" s="30"/>
      <c r="BB277" s="30"/>
      <c r="BC277" s="30"/>
      <c r="BD277" s="30"/>
      <c r="BE277" s="30"/>
      <c r="BF277" s="30"/>
      <c r="BG277" s="30"/>
      <c r="BH277" s="30"/>
      <c r="BI277" s="30"/>
      <c r="BJ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c r="CJ277" s="30"/>
      <c r="CK277" s="30"/>
      <c r="CL277" s="30"/>
      <c r="CM277" s="30"/>
      <c r="CN277" s="30"/>
      <c r="CO277" s="30"/>
      <c r="CP277" s="30"/>
      <c r="CQ277" s="30"/>
      <c r="CR277" s="30"/>
      <c r="CS277" s="30"/>
      <c r="CT277" s="30"/>
      <c r="CU277" s="30"/>
      <c r="CV277" s="30"/>
      <c r="CW277" s="30"/>
      <c r="CX277" s="30"/>
      <c r="CY277" s="30"/>
      <c r="CZ277" s="30"/>
      <c r="DA277" s="30"/>
      <c r="DB277" s="30"/>
      <c r="DC277" s="30"/>
      <c r="DD277" s="30"/>
      <c r="DE277" s="30"/>
      <c r="DF277" s="30"/>
      <c r="DG277" s="30"/>
      <c r="DH277" s="30"/>
      <c r="DI277" s="30"/>
      <c r="DJ277" s="30"/>
      <c r="DK277" s="30"/>
      <c r="DL277" s="30"/>
      <c r="DM277" s="30"/>
      <c r="DN277" s="30"/>
      <c r="DO277" s="30"/>
      <c r="DP277" s="30"/>
      <c r="DQ277" s="30"/>
      <c r="DR277" s="30"/>
      <c r="DS277" s="30"/>
      <c r="DT277" s="30"/>
      <c r="DU277" s="30"/>
      <c r="DV277" s="30"/>
      <c r="DW277" s="30"/>
      <c r="DX277" s="30"/>
      <c r="DY277" s="30"/>
      <c r="DZ277" s="30"/>
      <c r="EA277" s="30"/>
      <c r="EB277" s="30"/>
      <c r="EC277" s="30"/>
      <c r="ED277" s="30"/>
      <c r="EE277" s="30"/>
      <c r="EF277" s="30"/>
      <c r="EG277" s="30"/>
      <c r="EH277" s="30"/>
      <c r="EI277" s="30"/>
      <c r="EJ277" s="30"/>
      <c r="EK277" s="30"/>
      <c r="EL277" s="30"/>
      <c r="EM277" s="30"/>
      <c r="EN277" s="30"/>
      <c r="EO277" s="30"/>
      <c r="EP277" s="30"/>
      <c r="EQ277" s="30"/>
      <c r="ER277" s="30"/>
      <c r="ES277" s="30"/>
      <c r="ET277" s="30"/>
      <c r="EU277" s="30"/>
      <c r="EV277" s="30"/>
      <c r="EW277" s="30"/>
      <c r="EX277" s="30"/>
      <c r="EY277" s="30"/>
      <c r="EZ277" s="30"/>
      <c r="FA277" s="30"/>
      <c r="FB277" s="30"/>
      <c r="FC277" s="30"/>
      <c r="FD277" s="30"/>
      <c r="FE277" s="30"/>
      <c r="FF277" s="30"/>
      <c r="FG277" s="30"/>
      <c r="FH277" s="30"/>
      <c r="FI277" s="30"/>
      <c r="FJ277" s="30"/>
      <c r="FK277" s="30"/>
      <c r="FL277" s="30"/>
      <c r="FM277" s="30"/>
      <c r="FN277" s="30"/>
      <c r="FO277" s="30"/>
      <c r="FP277" s="30"/>
      <c r="FQ277" s="30"/>
      <c r="FR277" s="30"/>
      <c r="FS277" s="30"/>
      <c r="FT277" s="30"/>
      <c r="FU277" s="30"/>
      <c r="FV277" s="30"/>
      <c r="FW277" s="30"/>
      <c r="FX277" s="30"/>
      <c r="FY277" s="30"/>
      <c r="FZ277" s="30"/>
      <c r="GA277" s="30"/>
      <c r="GB277" s="30"/>
      <c r="GC277" s="30"/>
      <c r="GD277" s="30"/>
      <c r="GE277" s="30"/>
      <c r="GF277" s="30"/>
      <c r="GG277" s="30"/>
      <c r="GH277" s="30"/>
      <c r="GI277" s="30"/>
      <c r="GJ277" s="30"/>
      <c r="GK277" s="30"/>
      <c r="GL277" s="30"/>
      <c r="GM277" s="30"/>
      <c r="GN277" s="30"/>
      <c r="GO277" s="30"/>
      <c r="GP277" s="30"/>
      <c r="GQ277" s="30"/>
      <c r="GR277" s="30"/>
      <c r="GS277" s="30"/>
      <c r="GT277" s="30"/>
      <c r="GU277" s="30"/>
      <c r="GV277" s="30"/>
      <c r="GW277" s="30"/>
      <c r="GX277" s="30"/>
      <c r="GY277" s="30"/>
      <c r="GZ277" s="30"/>
      <c r="HA277" s="30"/>
      <c r="HB277" s="30"/>
      <c r="HC277" s="30"/>
      <c r="HD277" s="30"/>
      <c r="HE277" s="30"/>
      <c r="HF277" s="30"/>
      <c r="HG277" s="30"/>
      <c r="HH277" s="30"/>
      <c r="HI277" s="30"/>
      <c r="HJ277" s="30"/>
      <c r="HK277" s="30"/>
      <c r="HL277" s="30"/>
      <c r="HM277" s="30"/>
      <c r="HN277" s="30"/>
      <c r="HO277" s="30"/>
      <c r="HP277" s="30"/>
      <c r="HQ277" s="30"/>
      <c r="HR277" s="31"/>
    </row>
    <row r="278" spans="1:226" x14ac:dyDescent="0.25">
      <c r="A278" s="34">
        <f t="shared" si="52"/>
        <v>274</v>
      </c>
      <c r="B278" s="517"/>
      <c r="C278" s="517"/>
      <c r="D278" s="517"/>
      <c r="E278" s="517"/>
      <c r="F278" s="517"/>
      <c r="G278" s="35"/>
      <c r="H278" s="35"/>
      <c r="I278" s="36" t="str">
        <f t="shared" si="112"/>
        <v/>
      </c>
      <c r="J278" s="28" t="str">
        <f t="shared" si="113"/>
        <v/>
      </c>
      <c r="K278" s="448" t="str">
        <f>進捗管理票PSPT_管理項目名_4</f>
        <v>②ＣＶＴ</v>
      </c>
      <c r="L278" s="37"/>
      <c r="M278" s="38"/>
      <c r="N278" s="38"/>
      <c r="O278" s="38"/>
      <c r="P278" s="38"/>
      <c r="Q278" s="38"/>
      <c r="R278" s="38"/>
      <c r="S278" s="38"/>
      <c r="T278" s="38"/>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c r="EP278" s="38"/>
      <c r="EQ278" s="38"/>
      <c r="ER278" s="38"/>
      <c r="ES278" s="38"/>
      <c r="ET278" s="38"/>
      <c r="EU278" s="38"/>
      <c r="EV278" s="38"/>
      <c r="EW278" s="38"/>
      <c r="EX278" s="38"/>
      <c r="EY278" s="38"/>
      <c r="EZ278" s="38"/>
      <c r="FA278" s="38"/>
      <c r="FB278" s="38"/>
      <c r="FC278" s="38"/>
      <c r="FD278" s="38"/>
      <c r="FE278" s="38"/>
      <c r="FF278" s="38"/>
      <c r="FG278" s="38"/>
      <c r="FH278" s="38"/>
      <c r="FI278" s="38"/>
      <c r="FJ278" s="38"/>
      <c r="FK278" s="38"/>
      <c r="FL278" s="38"/>
      <c r="FM278" s="38"/>
      <c r="FN278" s="38"/>
      <c r="FO278" s="38"/>
      <c r="FP278" s="38"/>
      <c r="FQ278" s="38"/>
      <c r="FR278" s="38"/>
      <c r="FS278" s="38"/>
      <c r="FT278" s="38"/>
      <c r="FU278" s="38"/>
      <c r="FV278" s="38"/>
      <c r="FW278" s="38"/>
      <c r="FX278" s="38"/>
      <c r="FY278" s="38"/>
      <c r="FZ278" s="38"/>
      <c r="GA278" s="38"/>
      <c r="GB278" s="38"/>
      <c r="GC278" s="38"/>
      <c r="GD278" s="38"/>
      <c r="GE278" s="38"/>
      <c r="GF278" s="38"/>
      <c r="GG278" s="38"/>
      <c r="GH278" s="38"/>
      <c r="GI278" s="38"/>
      <c r="GJ278" s="38"/>
      <c r="GK278" s="38"/>
      <c r="GL278" s="38"/>
      <c r="GM278" s="38"/>
      <c r="GN278" s="38"/>
      <c r="GO278" s="38"/>
      <c r="GP278" s="38"/>
      <c r="GQ278" s="38"/>
      <c r="GR278" s="38"/>
      <c r="GS278" s="38"/>
      <c r="GT278" s="38"/>
      <c r="GU278" s="38"/>
      <c r="GV278" s="38"/>
      <c r="GW278" s="38"/>
      <c r="GX278" s="38"/>
      <c r="GY278" s="38"/>
      <c r="GZ278" s="38"/>
      <c r="HA278" s="38"/>
      <c r="HB278" s="38"/>
      <c r="HC278" s="38"/>
      <c r="HD278" s="38"/>
      <c r="HE278" s="38"/>
      <c r="HF278" s="38"/>
      <c r="HG278" s="38"/>
      <c r="HH278" s="38"/>
      <c r="HI278" s="38"/>
      <c r="HJ278" s="38"/>
      <c r="HK278" s="38"/>
      <c r="HL278" s="38"/>
      <c r="HM278" s="38"/>
      <c r="HN278" s="38"/>
      <c r="HO278" s="38"/>
      <c r="HP278" s="38"/>
      <c r="HQ278" s="38"/>
      <c r="HR278" s="39"/>
    </row>
    <row r="279" spans="1:226" s="315" customFormat="1" x14ac:dyDescent="0.25">
      <c r="A279" s="34">
        <f t="shared" si="52"/>
        <v>275</v>
      </c>
      <c r="B279" s="517"/>
      <c r="C279" s="517"/>
      <c r="D279" s="517"/>
      <c r="E279" s="517"/>
      <c r="F279" s="517"/>
      <c r="G279" s="35"/>
      <c r="H279" s="391"/>
      <c r="I279" s="36" t="str">
        <f t="shared" si="112"/>
        <v/>
      </c>
      <c r="J279" s="28" t="str">
        <f t="shared" si="113"/>
        <v/>
      </c>
      <c r="K279" s="448" t="str">
        <f>進捗管理票PSPT_管理項目名_5</f>
        <v>③受入</v>
      </c>
      <c r="L279" s="37"/>
      <c r="M279" s="38"/>
      <c r="N279" s="38"/>
      <c r="O279" s="38"/>
      <c r="P279" s="38"/>
      <c r="Q279" s="38"/>
      <c r="R279" s="38"/>
      <c r="S279" s="38"/>
      <c r="T279" s="38"/>
      <c r="U279" s="38"/>
      <c r="V279" s="38"/>
      <c r="W279" s="38"/>
      <c r="X279" s="30"/>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c r="EP279" s="38"/>
      <c r="EQ279" s="38"/>
      <c r="ER279" s="38"/>
      <c r="ES279" s="38"/>
      <c r="ET279" s="38"/>
      <c r="EU279" s="38"/>
      <c r="EV279" s="38"/>
      <c r="EW279" s="38"/>
      <c r="EX279" s="38"/>
      <c r="EY279" s="38"/>
      <c r="EZ279" s="38"/>
      <c r="FA279" s="38"/>
      <c r="FB279" s="38"/>
      <c r="FC279" s="38"/>
      <c r="FD279" s="38"/>
      <c r="FE279" s="38"/>
      <c r="FF279" s="38"/>
      <c r="FG279" s="38"/>
      <c r="FH279" s="38"/>
      <c r="FI279" s="38"/>
      <c r="FJ279" s="38"/>
      <c r="FK279" s="38"/>
      <c r="FL279" s="38"/>
      <c r="FM279" s="38"/>
      <c r="FN279" s="38"/>
      <c r="FO279" s="38"/>
      <c r="FP279" s="38"/>
      <c r="FQ279" s="38"/>
      <c r="FR279" s="38"/>
      <c r="FS279" s="38"/>
      <c r="FT279" s="38"/>
      <c r="FU279" s="38"/>
      <c r="FV279" s="38"/>
      <c r="FW279" s="38"/>
      <c r="FX279" s="38"/>
      <c r="FY279" s="38"/>
      <c r="FZ279" s="38"/>
      <c r="GA279" s="38"/>
      <c r="GB279" s="38"/>
      <c r="GC279" s="38"/>
      <c r="GD279" s="38"/>
      <c r="GE279" s="38"/>
      <c r="GF279" s="38"/>
      <c r="GG279" s="38"/>
      <c r="GH279" s="38"/>
      <c r="GI279" s="38"/>
      <c r="GJ279" s="38"/>
      <c r="GK279" s="38"/>
      <c r="GL279" s="38"/>
      <c r="GM279" s="38"/>
      <c r="GN279" s="38"/>
      <c r="GO279" s="38"/>
      <c r="GP279" s="38"/>
      <c r="GQ279" s="38"/>
      <c r="GR279" s="38"/>
      <c r="GS279" s="38"/>
      <c r="GT279" s="38"/>
      <c r="GU279" s="38"/>
      <c r="GV279" s="38"/>
      <c r="GW279" s="38"/>
      <c r="GX279" s="38"/>
      <c r="GY279" s="38"/>
      <c r="GZ279" s="38"/>
      <c r="HA279" s="38"/>
      <c r="HB279" s="38"/>
      <c r="HC279" s="38"/>
      <c r="HD279" s="38"/>
      <c r="HE279" s="38"/>
      <c r="HF279" s="38"/>
      <c r="HG279" s="38"/>
      <c r="HH279" s="38"/>
      <c r="HI279" s="38"/>
      <c r="HJ279" s="38"/>
      <c r="HK279" s="38"/>
      <c r="HL279" s="38"/>
      <c r="HM279" s="38"/>
      <c r="HN279" s="38"/>
      <c r="HO279" s="38"/>
      <c r="HP279" s="38"/>
      <c r="HQ279" s="38"/>
      <c r="HR279" s="39"/>
    </row>
    <row r="280" spans="1:226" x14ac:dyDescent="0.25">
      <c r="A280" s="25">
        <f>ROW()-4</f>
        <v>276</v>
      </c>
      <c r="B280" s="516"/>
      <c r="C280" s="516"/>
      <c r="D280" s="516"/>
      <c r="E280" s="516"/>
      <c r="F280" s="516"/>
      <c r="G280" s="26"/>
      <c r="H280" s="26"/>
      <c r="I280" s="27" t="str">
        <f t="shared" si="112"/>
        <v/>
      </c>
      <c r="J280" s="28" t="str">
        <f t="shared" si="113"/>
        <v/>
      </c>
      <c r="K280" s="445">
        <f>進捗管理票PSPT_管理項目名_1</f>
        <v>0</v>
      </c>
      <c r="L280" s="29"/>
      <c r="M280" s="30"/>
      <c r="N280" s="30"/>
      <c r="O280" s="30"/>
      <c r="P280" s="30"/>
      <c r="Q280" s="30"/>
      <c r="R280" s="30"/>
      <c r="S280" s="30"/>
      <c r="T280" s="30"/>
      <c r="U280" s="30"/>
      <c r="V280" s="30"/>
      <c r="W280" s="30"/>
      <c r="X280" s="30"/>
      <c r="Y280" s="30"/>
      <c r="Z280" s="30"/>
      <c r="AA280" s="30"/>
      <c r="AB280" s="30"/>
      <c r="AC280" s="30"/>
      <c r="AD280" s="30"/>
      <c r="AE280" s="30"/>
      <c r="AF280" s="30"/>
      <c r="AG280" s="30"/>
      <c r="AH280" s="30"/>
      <c r="AI280" s="30"/>
      <c r="AJ280" s="30"/>
      <c r="AK280" s="30"/>
      <c r="AL280" s="30"/>
      <c r="AM280" s="30"/>
      <c r="AN280" s="30"/>
      <c r="AO280" s="30"/>
      <c r="AP280" s="30"/>
      <c r="AQ280" s="30"/>
      <c r="AR280" s="30"/>
      <c r="AS280" s="30"/>
      <c r="AT280" s="30"/>
      <c r="AU280" s="30"/>
      <c r="AV280" s="30"/>
      <c r="AW280" s="30"/>
      <c r="AX280" s="30"/>
      <c r="AY280" s="30"/>
      <c r="AZ280" s="30"/>
      <c r="BA280" s="30"/>
      <c r="BB280" s="30"/>
      <c r="BC280" s="30"/>
      <c r="BD280" s="30"/>
      <c r="BE280" s="30"/>
      <c r="BF280" s="30"/>
      <c r="BG280" s="30"/>
      <c r="BH280" s="30"/>
      <c r="BI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c r="CL280" s="30"/>
      <c r="CM280" s="30"/>
      <c r="CN280" s="30"/>
      <c r="CO280" s="30"/>
      <c r="CP280" s="30"/>
      <c r="CQ280" s="30"/>
      <c r="CR280" s="30"/>
      <c r="CS280" s="30"/>
      <c r="CT280" s="30"/>
      <c r="CU280" s="30"/>
      <c r="CV280" s="30"/>
      <c r="CW280" s="30"/>
      <c r="CX280" s="30"/>
      <c r="CY280" s="30"/>
      <c r="CZ280" s="30"/>
      <c r="DA280" s="30"/>
      <c r="DB280" s="30"/>
      <c r="DC280" s="30"/>
      <c r="DD280" s="30"/>
      <c r="DE280" s="30"/>
      <c r="DF280" s="30"/>
      <c r="DG280" s="30"/>
      <c r="DH280" s="30"/>
      <c r="DI280" s="30"/>
      <c r="DJ280" s="30"/>
      <c r="DK280" s="30"/>
      <c r="DL280" s="30"/>
      <c r="DM280" s="30"/>
      <c r="DN280" s="30"/>
      <c r="DO280" s="30"/>
      <c r="DP280" s="30"/>
      <c r="DQ280" s="30"/>
      <c r="DR280" s="30"/>
      <c r="DS280" s="30"/>
      <c r="DT280" s="30"/>
      <c r="DU280" s="30"/>
      <c r="DV280" s="30"/>
      <c r="DW280" s="30"/>
      <c r="DX280" s="30"/>
      <c r="DY280" s="30"/>
      <c r="DZ280" s="30"/>
      <c r="EA280" s="30"/>
      <c r="EB280" s="30"/>
      <c r="EC280" s="30"/>
      <c r="ED280" s="30"/>
      <c r="EE280" s="30"/>
      <c r="EF280" s="30"/>
      <c r="EG280" s="30"/>
      <c r="EH280" s="30"/>
      <c r="EI280" s="30"/>
      <c r="EJ280" s="30"/>
      <c r="EK280" s="30"/>
      <c r="EL280" s="30"/>
      <c r="EM280" s="30"/>
      <c r="EN280" s="30"/>
      <c r="EO280" s="30"/>
      <c r="EP280" s="30"/>
      <c r="EQ280" s="30"/>
      <c r="ER280" s="30"/>
      <c r="ES280" s="30"/>
      <c r="ET280" s="30"/>
      <c r="EU280" s="30"/>
      <c r="EV280" s="30"/>
      <c r="EW280" s="30"/>
      <c r="EX280" s="30"/>
      <c r="EY280" s="30"/>
      <c r="EZ280" s="30"/>
      <c r="FA280" s="30"/>
      <c r="FB280" s="30"/>
      <c r="FC280" s="30"/>
      <c r="FD280" s="30"/>
      <c r="FE280" s="30"/>
      <c r="FF280" s="30"/>
      <c r="FG280" s="30"/>
      <c r="FH280" s="30"/>
      <c r="FI280" s="30"/>
      <c r="FJ280" s="30"/>
      <c r="FK280" s="30"/>
      <c r="FL280" s="30"/>
      <c r="FM280" s="30"/>
      <c r="FN280" s="30"/>
      <c r="FO280" s="30"/>
      <c r="FP280" s="30"/>
      <c r="FQ280" s="30"/>
      <c r="FR280" s="30"/>
      <c r="FS280" s="30"/>
      <c r="FT280" s="30"/>
      <c r="FU280" s="30"/>
      <c r="FV280" s="30"/>
      <c r="FW280" s="30"/>
      <c r="FX280" s="30"/>
      <c r="FY280" s="30"/>
      <c r="FZ280" s="30"/>
      <c r="GA280" s="30"/>
      <c r="GB280" s="30"/>
      <c r="GC280" s="30"/>
      <c r="GD280" s="30"/>
      <c r="GE280" s="30"/>
      <c r="GF280" s="30"/>
      <c r="GG280" s="30"/>
      <c r="GH280" s="30"/>
      <c r="GI280" s="30"/>
      <c r="GJ280" s="30"/>
      <c r="GK280" s="30"/>
      <c r="GL280" s="30"/>
      <c r="GM280" s="30"/>
      <c r="GN280" s="30"/>
      <c r="GO280" s="30"/>
      <c r="GP280" s="30"/>
      <c r="GQ280" s="30"/>
      <c r="GR280" s="30"/>
      <c r="GS280" s="30"/>
      <c r="GT280" s="30"/>
      <c r="GU280" s="30"/>
      <c r="GV280" s="30"/>
      <c r="GW280" s="30"/>
      <c r="GX280" s="30"/>
      <c r="GY280" s="30"/>
      <c r="GZ280" s="30"/>
      <c r="HA280" s="30"/>
      <c r="HB280" s="30"/>
      <c r="HC280" s="30"/>
      <c r="HD280" s="30"/>
      <c r="HE280" s="30"/>
      <c r="HF280" s="30"/>
      <c r="HG280" s="30"/>
      <c r="HH280" s="30"/>
      <c r="HI280" s="30"/>
      <c r="HJ280" s="30"/>
      <c r="HK280" s="30"/>
      <c r="HL280" s="30"/>
      <c r="HM280" s="30"/>
      <c r="HN280" s="30"/>
      <c r="HO280" s="30"/>
      <c r="HP280" s="30"/>
      <c r="HQ280" s="30"/>
      <c r="HR280" s="31"/>
    </row>
    <row r="281" spans="1:226" x14ac:dyDescent="0.25">
      <c r="A281" s="32">
        <f>ROW()-4</f>
        <v>277</v>
      </c>
      <c r="B281" s="517"/>
      <c r="C281" s="517"/>
      <c r="D281" s="517"/>
      <c r="E281" s="517"/>
      <c r="F281" s="517"/>
      <c r="G281" s="26"/>
      <c r="H281" s="26"/>
      <c r="I281" s="27" t="str">
        <f t="shared" si="112"/>
        <v/>
      </c>
      <c r="J281" s="33" t="str">
        <f t="shared" si="113"/>
        <v/>
      </c>
      <c r="K281" s="446">
        <f>進捗管理票PSPT_管理項目名_2</f>
        <v>0</v>
      </c>
      <c r="L281" s="29"/>
      <c r="M281" s="30"/>
      <c r="N281" s="30"/>
      <c r="O281" s="30"/>
      <c r="P281" s="30"/>
      <c r="Q281" s="30"/>
      <c r="R281" s="30"/>
      <c r="S281" s="30"/>
      <c r="T281" s="30"/>
      <c r="U281" s="30"/>
      <c r="V281" s="30"/>
      <c r="W281" s="30"/>
      <c r="X281" s="30"/>
      <c r="Y281" s="30"/>
      <c r="Z281" s="30"/>
      <c r="AA281" s="30"/>
      <c r="AB281" s="30"/>
      <c r="AC281" s="30"/>
      <c r="AD281" s="30"/>
      <c r="AE281" s="30"/>
      <c r="AF281" s="30"/>
      <c r="AG281" s="30"/>
      <c r="AH281" s="30"/>
      <c r="AI281" s="30"/>
      <c r="AJ281" s="30"/>
      <c r="AK281" s="30"/>
      <c r="AL281" s="30"/>
      <c r="AM281" s="30"/>
      <c r="AN281" s="30"/>
      <c r="AO281" s="30"/>
      <c r="AP281" s="30"/>
      <c r="AQ281" s="30"/>
      <c r="AR281" s="30"/>
      <c r="AS281" s="30"/>
      <c r="AT281" s="30"/>
      <c r="AU281" s="30"/>
      <c r="AV281" s="30"/>
      <c r="AW281" s="30"/>
      <c r="AX281" s="30"/>
      <c r="AY281" s="30"/>
      <c r="AZ281" s="30"/>
      <c r="BA281" s="30"/>
      <c r="BB281" s="30"/>
      <c r="BC281" s="30"/>
      <c r="BD281" s="30"/>
      <c r="BE281" s="30"/>
      <c r="BF281" s="30"/>
      <c r="BG281" s="30"/>
      <c r="BH281" s="30"/>
      <c r="BI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c r="CL281" s="30"/>
      <c r="CM281" s="30"/>
      <c r="CN281" s="30"/>
      <c r="CO281" s="30"/>
      <c r="CP281" s="30"/>
      <c r="CQ281" s="30"/>
      <c r="CR281" s="30"/>
      <c r="CS281" s="30"/>
      <c r="CT281" s="30"/>
      <c r="CU281" s="30"/>
      <c r="CV281" s="30"/>
      <c r="CW281" s="30"/>
      <c r="CX281" s="30"/>
      <c r="CY281" s="30"/>
      <c r="CZ281" s="30"/>
      <c r="DA281" s="30"/>
      <c r="DB281" s="30"/>
      <c r="DC281" s="30"/>
      <c r="DD281" s="30"/>
      <c r="DE281" s="30"/>
      <c r="DF281" s="30"/>
      <c r="DG281" s="30"/>
      <c r="DH281" s="30"/>
      <c r="DI281" s="30"/>
      <c r="DJ281" s="30"/>
      <c r="DK281" s="30"/>
      <c r="DL281" s="30"/>
      <c r="DM281" s="30"/>
      <c r="DN281" s="30"/>
      <c r="DO281" s="30"/>
      <c r="DP281" s="30"/>
      <c r="DQ281" s="30"/>
      <c r="DR281" s="30"/>
      <c r="DS281" s="30"/>
      <c r="DT281" s="30"/>
      <c r="DU281" s="30"/>
      <c r="DV281" s="30"/>
      <c r="DW281" s="30"/>
      <c r="DX281" s="30"/>
      <c r="DY281" s="30"/>
      <c r="DZ281" s="30"/>
      <c r="EA281" s="30"/>
      <c r="EB281" s="30"/>
      <c r="EC281" s="30"/>
      <c r="ED281" s="30"/>
      <c r="EE281" s="30"/>
      <c r="EF281" s="30"/>
      <c r="EG281" s="30"/>
      <c r="EH281" s="30"/>
      <c r="EI281" s="30"/>
      <c r="EJ281" s="30"/>
      <c r="EK281" s="30"/>
      <c r="EL281" s="30"/>
      <c r="EM281" s="30"/>
      <c r="EN281" s="30"/>
      <c r="EO281" s="30"/>
      <c r="EP281" s="30"/>
      <c r="EQ281" s="30"/>
      <c r="ER281" s="30"/>
      <c r="ES281" s="30"/>
      <c r="ET281" s="30"/>
      <c r="EU281" s="30"/>
      <c r="EV281" s="30"/>
      <c r="EW281" s="30"/>
      <c r="EX281" s="30"/>
      <c r="EY281" s="30"/>
      <c r="EZ281" s="30"/>
      <c r="FA281" s="30"/>
      <c r="FB281" s="30"/>
      <c r="FC281" s="30"/>
      <c r="FD281" s="30"/>
      <c r="FE281" s="30"/>
      <c r="FF281" s="30"/>
      <c r="FG281" s="30"/>
      <c r="FH281" s="30"/>
      <c r="FI281" s="30"/>
      <c r="FJ281" s="30"/>
      <c r="FK281" s="30"/>
      <c r="FL281" s="30"/>
      <c r="FM281" s="30"/>
      <c r="FN281" s="30"/>
      <c r="FO281" s="30"/>
      <c r="FP281" s="30"/>
      <c r="FQ281" s="30"/>
      <c r="FR281" s="30"/>
      <c r="FS281" s="30"/>
      <c r="FT281" s="30"/>
      <c r="FU281" s="30"/>
      <c r="FV281" s="30"/>
      <c r="FW281" s="30"/>
      <c r="FX281" s="30"/>
      <c r="FY281" s="30"/>
      <c r="FZ281" s="30"/>
      <c r="GA281" s="30"/>
      <c r="GB281" s="30"/>
      <c r="GC281" s="30"/>
      <c r="GD281" s="30"/>
      <c r="GE281" s="30"/>
      <c r="GF281" s="30"/>
      <c r="GG281" s="30"/>
      <c r="GH281" s="30"/>
      <c r="GI281" s="30"/>
      <c r="GJ281" s="30"/>
      <c r="GK281" s="30"/>
      <c r="GL281" s="30"/>
      <c r="GM281" s="30"/>
      <c r="GN281" s="30"/>
      <c r="GO281" s="30"/>
      <c r="GP281" s="30"/>
      <c r="GQ281" s="30"/>
      <c r="GR281" s="30"/>
      <c r="GS281" s="30"/>
      <c r="GT281" s="30"/>
      <c r="GU281" s="30"/>
      <c r="GV281" s="30"/>
      <c r="GW281" s="30"/>
      <c r="GX281" s="30"/>
      <c r="GY281" s="30"/>
      <c r="GZ281" s="30"/>
      <c r="HA281" s="30"/>
      <c r="HB281" s="30"/>
      <c r="HC281" s="30"/>
      <c r="HD281" s="30"/>
      <c r="HE281" s="30"/>
      <c r="HF281" s="30"/>
      <c r="HG281" s="30"/>
      <c r="HH281" s="30"/>
      <c r="HI281" s="30"/>
      <c r="HJ281" s="30"/>
      <c r="HK281" s="30"/>
      <c r="HL281" s="30"/>
      <c r="HM281" s="30"/>
      <c r="HN281" s="30"/>
      <c r="HO281" s="30"/>
      <c r="HP281" s="30"/>
      <c r="HQ281" s="30"/>
      <c r="HR281" s="31"/>
    </row>
    <row r="282" spans="1:226" x14ac:dyDescent="0.25">
      <c r="A282" s="32">
        <f t="shared" si="52"/>
        <v>278</v>
      </c>
      <c r="B282" s="517"/>
      <c r="C282" s="517"/>
      <c r="D282" s="517"/>
      <c r="E282" s="517"/>
      <c r="F282" s="517"/>
      <c r="G282" s="26"/>
      <c r="H282" s="26"/>
      <c r="I282" s="27" t="str">
        <f t="shared" si="112"/>
        <v/>
      </c>
      <c r="J282" s="33" t="str">
        <f t="shared" si="113"/>
        <v/>
      </c>
      <c r="K282" s="447" t="str">
        <f>進捗管理票PSPT_管理項目名_3</f>
        <v>①ＣＶ</v>
      </c>
      <c r="L282" s="29"/>
      <c r="M282" s="30"/>
      <c r="N282" s="30"/>
      <c r="O282" s="30"/>
      <c r="P282" s="30"/>
      <c r="Q282" s="30"/>
      <c r="R282" s="30"/>
      <c r="S282" s="30"/>
      <c r="T282" s="30"/>
      <c r="U282" s="30"/>
      <c r="V282" s="30"/>
      <c r="W282" s="30"/>
      <c r="X282" s="30"/>
      <c r="Y282" s="30"/>
      <c r="Z282" s="30"/>
      <c r="AA282" s="30"/>
      <c r="AB282" s="30"/>
      <c r="AC282" s="30"/>
      <c r="AD282" s="30"/>
      <c r="AE282" s="30"/>
      <c r="AF282" s="30"/>
      <c r="AG282" s="30"/>
      <c r="AH282" s="30"/>
      <c r="AI282" s="30"/>
      <c r="AJ282" s="30"/>
      <c r="AK282" s="30"/>
      <c r="AL282" s="30"/>
      <c r="AM282" s="30"/>
      <c r="AN282" s="30"/>
      <c r="AO282" s="30"/>
      <c r="AP282" s="30"/>
      <c r="AQ282" s="30"/>
      <c r="AR282" s="30"/>
      <c r="AS282" s="30"/>
      <c r="AT282" s="30"/>
      <c r="AU282" s="30"/>
      <c r="AV282" s="30"/>
      <c r="AW282" s="30"/>
      <c r="AX282" s="30"/>
      <c r="AY282" s="30"/>
      <c r="AZ282" s="30"/>
      <c r="BA282" s="30"/>
      <c r="BB282" s="30"/>
      <c r="BC282" s="30"/>
      <c r="BD282" s="30"/>
      <c r="BE282" s="30"/>
      <c r="BF282" s="30"/>
      <c r="BG282" s="30"/>
      <c r="BH282" s="30"/>
      <c r="BI282" s="30"/>
      <c r="BJ282" s="30"/>
      <c r="BK282" s="30"/>
      <c r="BL282" s="30"/>
      <c r="BM282" s="30"/>
      <c r="BN282" s="30"/>
      <c r="BO282" s="30"/>
      <c r="BP282" s="30"/>
      <c r="BQ282" s="30"/>
      <c r="BR282" s="30"/>
      <c r="BS282" s="30"/>
      <c r="BT282" s="30"/>
      <c r="BU282" s="30"/>
      <c r="BV282" s="30"/>
      <c r="BW282" s="30"/>
      <c r="BX282" s="30"/>
      <c r="BY282" s="30"/>
      <c r="BZ282" s="30"/>
      <c r="CA282" s="30"/>
      <c r="CB282" s="30"/>
      <c r="CC282" s="30"/>
      <c r="CD282" s="30"/>
      <c r="CE282" s="30"/>
      <c r="CF282" s="30"/>
      <c r="CG282" s="30"/>
      <c r="CH282" s="30"/>
      <c r="CI282" s="30"/>
      <c r="CJ282" s="30"/>
      <c r="CK282" s="30"/>
      <c r="CL282" s="30"/>
      <c r="CM282" s="30"/>
      <c r="CN282" s="30"/>
      <c r="CO282" s="30"/>
      <c r="CP282" s="30"/>
      <c r="CQ282" s="30"/>
      <c r="CR282" s="30"/>
      <c r="CS282" s="30"/>
      <c r="CT282" s="30"/>
      <c r="CU282" s="30"/>
      <c r="CV282" s="30"/>
      <c r="CW282" s="30"/>
      <c r="CX282" s="30"/>
      <c r="CY282" s="30"/>
      <c r="CZ282" s="30"/>
      <c r="DA282" s="30"/>
      <c r="DB282" s="30"/>
      <c r="DC282" s="30"/>
      <c r="DD282" s="30"/>
      <c r="DE282" s="30"/>
      <c r="DF282" s="30"/>
      <c r="DG282" s="30"/>
      <c r="DH282" s="30"/>
      <c r="DI282" s="30"/>
      <c r="DJ282" s="30"/>
      <c r="DK282" s="30"/>
      <c r="DL282" s="30"/>
      <c r="DM282" s="30"/>
      <c r="DN282" s="30"/>
      <c r="DO282" s="30"/>
      <c r="DP282" s="30"/>
      <c r="DQ282" s="30"/>
      <c r="DR282" s="30"/>
      <c r="DS282" s="30"/>
      <c r="DT282" s="30"/>
      <c r="DU282" s="30"/>
      <c r="DV282" s="30"/>
      <c r="DW282" s="30"/>
      <c r="DX282" s="30"/>
      <c r="DY282" s="30"/>
      <c r="DZ282" s="30"/>
      <c r="EA282" s="30"/>
      <c r="EB282" s="30"/>
      <c r="EC282" s="30"/>
      <c r="ED282" s="30"/>
      <c r="EE282" s="30"/>
      <c r="EF282" s="30"/>
      <c r="EG282" s="30"/>
      <c r="EH282" s="30"/>
      <c r="EI282" s="30"/>
      <c r="EJ282" s="30"/>
      <c r="EK282" s="30"/>
      <c r="EL282" s="30"/>
      <c r="EM282" s="30"/>
      <c r="EN282" s="30"/>
      <c r="EO282" s="30"/>
      <c r="EP282" s="30"/>
      <c r="EQ282" s="30"/>
      <c r="ER282" s="30"/>
      <c r="ES282" s="30"/>
      <c r="ET282" s="30"/>
      <c r="EU282" s="30"/>
      <c r="EV282" s="30"/>
      <c r="EW282" s="30"/>
      <c r="EX282" s="30"/>
      <c r="EY282" s="30"/>
      <c r="EZ282" s="30"/>
      <c r="FA282" s="30"/>
      <c r="FB282" s="30"/>
      <c r="FC282" s="30"/>
      <c r="FD282" s="30"/>
      <c r="FE282" s="30"/>
      <c r="FF282" s="30"/>
      <c r="FG282" s="30"/>
      <c r="FH282" s="30"/>
      <c r="FI282" s="30"/>
      <c r="FJ282" s="30"/>
      <c r="FK282" s="30"/>
      <c r="FL282" s="30"/>
      <c r="FM282" s="30"/>
      <c r="FN282" s="30"/>
      <c r="FO282" s="30"/>
      <c r="FP282" s="30"/>
      <c r="FQ282" s="30"/>
      <c r="FR282" s="30"/>
      <c r="FS282" s="30"/>
      <c r="FT282" s="30"/>
      <c r="FU282" s="30"/>
      <c r="FV282" s="30"/>
      <c r="FW282" s="30"/>
      <c r="FX282" s="30"/>
      <c r="FY282" s="30"/>
      <c r="FZ282" s="30"/>
      <c r="GA282" s="30"/>
      <c r="GB282" s="30"/>
      <c r="GC282" s="30"/>
      <c r="GD282" s="30"/>
      <c r="GE282" s="30"/>
      <c r="GF282" s="30"/>
      <c r="GG282" s="30"/>
      <c r="GH282" s="30"/>
      <c r="GI282" s="30"/>
      <c r="GJ282" s="30"/>
      <c r="GK282" s="30"/>
      <c r="GL282" s="30"/>
      <c r="GM282" s="30"/>
      <c r="GN282" s="30"/>
      <c r="GO282" s="30"/>
      <c r="GP282" s="30"/>
      <c r="GQ282" s="30"/>
      <c r="GR282" s="30"/>
      <c r="GS282" s="30"/>
      <c r="GT282" s="30"/>
      <c r="GU282" s="30"/>
      <c r="GV282" s="30"/>
      <c r="GW282" s="30"/>
      <c r="GX282" s="30"/>
      <c r="GY282" s="30"/>
      <c r="GZ282" s="30"/>
      <c r="HA282" s="30"/>
      <c r="HB282" s="30"/>
      <c r="HC282" s="30"/>
      <c r="HD282" s="30"/>
      <c r="HE282" s="30"/>
      <c r="HF282" s="30"/>
      <c r="HG282" s="30"/>
      <c r="HH282" s="30"/>
      <c r="HI282" s="30"/>
      <c r="HJ282" s="30"/>
      <c r="HK282" s="30"/>
      <c r="HL282" s="30"/>
      <c r="HM282" s="30"/>
      <c r="HN282" s="30"/>
      <c r="HO282" s="30"/>
      <c r="HP282" s="30"/>
      <c r="HQ282" s="30"/>
      <c r="HR282" s="31"/>
    </row>
    <row r="283" spans="1:226" x14ac:dyDescent="0.25">
      <c r="A283" s="34">
        <f t="shared" si="52"/>
        <v>279</v>
      </c>
      <c r="B283" s="517"/>
      <c r="C283" s="517"/>
      <c r="D283" s="517"/>
      <c r="E283" s="517"/>
      <c r="F283" s="517"/>
      <c r="G283" s="35"/>
      <c r="H283" s="35"/>
      <c r="I283" s="36" t="str">
        <f>IF(J283&lt;&gt;"",(J283-COUNTIF(L283:HR283,"□")+1),"")</f>
        <v/>
      </c>
      <c r="J283" s="28" t="str">
        <f>IF(ISERROR(LOOKUP("□",L283:HR283,L$3:HR$3))=FALSE,LOOKUP("□",L283:HR283,L$3:HR$3),"")</f>
        <v/>
      </c>
      <c r="K283" s="448" t="str">
        <f>進捗管理票PSPT_管理項目名_4</f>
        <v>②ＣＶＴ</v>
      </c>
      <c r="L283" s="37"/>
      <c r="M283" s="38"/>
      <c r="N283" s="38"/>
      <c r="O283" s="38"/>
      <c r="P283" s="38"/>
      <c r="Q283" s="38"/>
      <c r="R283" s="38"/>
      <c r="S283" s="38"/>
      <c r="T283" s="38"/>
      <c r="U283" s="38"/>
      <c r="V283" s="38"/>
      <c r="W283" s="38"/>
      <c r="X283" s="30"/>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c r="EP283" s="38"/>
      <c r="EQ283" s="38"/>
      <c r="ER283" s="38"/>
      <c r="ES283" s="38"/>
      <c r="ET283" s="38"/>
      <c r="EU283" s="38"/>
      <c r="EV283" s="38"/>
      <c r="EW283" s="38"/>
      <c r="EX283" s="38"/>
      <c r="EY283" s="38"/>
      <c r="EZ283" s="38"/>
      <c r="FA283" s="38"/>
      <c r="FB283" s="38"/>
      <c r="FC283" s="38"/>
      <c r="FD283" s="38"/>
      <c r="FE283" s="38"/>
      <c r="FF283" s="38"/>
      <c r="FG283" s="38"/>
      <c r="FH283" s="38"/>
      <c r="FI283" s="38"/>
      <c r="FJ283" s="38"/>
      <c r="FK283" s="38"/>
      <c r="FL283" s="38"/>
      <c r="FM283" s="38"/>
      <c r="FN283" s="38"/>
      <c r="FO283" s="38"/>
      <c r="FP283" s="38"/>
      <c r="FQ283" s="38"/>
      <c r="FR283" s="38"/>
      <c r="FS283" s="38"/>
      <c r="FT283" s="38"/>
      <c r="FU283" s="38"/>
      <c r="FV283" s="38"/>
      <c r="FW283" s="38"/>
      <c r="FX283" s="38"/>
      <c r="FY283" s="38"/>
      <c r="FZ283" s="38"/>
      <c r="GA283" s="38"/>
      <c r="GB283" s="38"/>
      <c r="GC283" s="38"/>
      <c r="GD283" s="38"/>
      <c r="GE283" s="38"/>
      <c r="GF283" s="38"/>
      <c r="GG283" s="38"/>
      <c r="GH283" s="38"/>
      <c r="GI283" s="38"/>
      <c r="GJ283" s="38"/>
      <c r="GK283" s="38"/>
      <c r="GL283" s="38"/>
      <c r="GM283" s="38"/>
      <c r="GN283" s="38"/>
      <c r="GO283" s="38"/>
      <c r="GP283" s="38"/>
      <c r="GQ283" s="38"/>
      <c r="GR283" s="38"/>
      <c r="GS283" s="38"/>
      <c r="GT283" s="38"/>
      <c r="GU283" s="38"/>
      <c r="GV283" s="38"/>
      <c r="GW283" s="38"/>
      <c r="GX283" s="38"/>
      <c r="GY283" s="38"/>
      <c r="GZ283" s="38"/>
      <c r="HA283" s="38"/>
      <c r="HB283" s="38"/>
      <c r="HC283" s="38"/>
      <c r="HD283" s="38"/>
      <c r="HE283" s="38"/>
      <c r="HF283" s="38"/>
      <c r="HG283" s="38"/>
      <c r="HH283" s="38"/>
      <c r="HI283" s="38"/>
      <c r="HJ283" s="38"/>
      <c r="HK283" s="38"/>
      <c r="HL283" s="38"/>
      <c r="HM283" s="38"/>
      <c r="HN283" s="38"/>
      <c r="HO283" s="38"/>
      <c r="HP283" s="38"/>
      <c r="HQ283" s="38"/>
      <c r="HR283" s="39"/>
    </row>
    <row r="284" spans="1:226" s="315" customFormat="1" x14ac:dyDescent="0.25">
      <c r="A284" s="34">
        <f t="shared" si="52"/>
        <v>280</v>
      </c>
      <c r="B284" s="519"/>
      <c r="C284" s="519"/>
      <c r="D284" s="519"/>
      <c r="E284" s="519"/>
      <c r="F284" s="519"/>
      <c r="G284" s="35"/>
      <c r="H284" s="391"/>
      <c r="I284" s="36" t="str">
        <f t="shared" ref="I284:I288" si="114">IF(J284&lt;&gt;"",(J284-COUNTIF(L284:HR284,"□")+1),"")</f>
        <v/>
      </c>
      <c r="J284" s="28" t="str">
        <f t="shared" ref="J284:J288" si="115">IF(ISERROR(LOOKUP("□",L284:HR284,L$3:HR$3))=FALSE,LOOKUP("□",L284:HR284,L$3:HR$3),"")</f>
        <v/>
      </c>
      <c r="K284" s="448" t="str">
        <f>進捗管理票PSPT_管理項目名_5</f>
        <v>③受入</v>
      </c>
      <c r="L284" s="37"/>
      <c r="M284" s="38"/>
      <c r="N284" s="38"/>
      <c r="O284" s="38"/>
      <c r="P284" s="38"/>
      <c r="Q284" s="38"/>
      <c r="R284" s="38"/>
      <c r="S284" s="38"/>
      <c r="T284" s="38"/>
      <c r="U284" s="38"/>
      <c r="V284" s="38"/>
      <c r="W284" s="38"/>
      <c r="X284" s="30"/>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c r="EP284" s="38"/>
      <c r="EQ284" s="38"/>
      <c r="ER284" s="38"/>
      <c r="ES284" s="38"/>
      <c r="ET284" s="38"/>
      <c r="EU284" s="38"/>
      <c r="EV284" s="38"/>
      <c r="EW284" s="38"/>
      <c r="EX284" s="38"/>
      <c r="EY284" s="38"/>
      <c r="EZ284" s="38"/>
      <c r="FA284" s="38"/>
      <c r="FB284" s="38"/>
      <c r="FC284" s="38"/>
      <c r="FD284" s="38"/>
      <c r="FE284" s="38"/>
      <c r="FF284" s="38"/>
      <c r="FG284" s="38"/>
      <c r="FH284" s="38"/>
      <c r="FI284" s="38"/>
      <c r="FJ284" s="38"/>
      <c r="FK284" s="38"/>
      <c r="FL284" s="38"/>
      <c r="FM284" s="38"/>
      <c r="FN284" s="38"/>
      <c r="FO284" s="38"/>
      <c r="FP284" s="38"/>
      <c r="FQ284" s="38"/>
      <c r="FR284" s="38"/>
      <c r="FS284" s="38"/>
      <c r="FT284" s="38"/>
      <c r="FU284" s="38"/>
      <c r="FV284" s="38"/>
      <c r="FW284" s="38"/>
      <c r="FX284" s="38"/>
      <c r="FY284" s="38"/>
      <c r="FZ284" s="38"/>
      <c r="GA284" s="38"/>
      <c r="GB284" s="38"/>
      <c r="GC284" s="38"/>
      <c r="GD284" s="38"/>
      <c r="GE284" s="38"/>
      <c r="GF284" s="38"/>
      <c r="GG284" s="38"/>
      <c r="GH284" s="38"/>
      <c r="GI284" s="38"/>
      <c r="GJ284" s="38"/>
      <c r="GK284" s="38"/>
      <c r="GL284" s="38"/>
      <c r="GM284" s="38"/>
      <c r="GN284" s="38"/>
      <c r="GO284" s="38"/>
      <c r="GP284" s="38"/>
      <c r="GQ284" s="38"/>
      <c r="GR284" s="38"/>
      <c r="GS284" s="38"/>
      <c r="GT284" s="38"/>
      <c r="GU284" s="38"/>
      <c r="GV284" s="38"/>
      <c r="GW284" s="38"/>
      <c r="GX284" s="38"/>
      <c r="GY284" s="38"/>
      <c r="GZ284" s="38"/>
      <c r="HA284" s="38"/>
      <c r="HB284" s="38"/>
      <c r="HC284" s="38"/>
      <c r="HD284" s="38"/>
      <c r="HE284" s="38"/>
      <c r="HF284" s="38"/>
      <c r="HG284" s="38"/>
      <c r="HH284" s="38"/>
      <c r="HI284" s="38"/>
      <c r="HJ284" s="38"/>
      <c r="HK284" s="38"/>
      <c r="HL284" s="38"/>
      <c r="HM284" s="38"/>
      <c r="HN284" s="38"/>
      <c r="HO284" s="38"/>
      <c r="HP284" s="38"/>
      <c r="HQ284" s="38"/>
      <c r="HR284" s="39"/>
    </row>
    <row r="285" spans="1:226" x14ac:dyDescent="0.25">
      <c r="A285" s="25">
        <f t="shared" si="52"/>
        <v>281</v>
      </c>
      <c r="B285" s="516"/>
      <c r="C285" s="516"/>
      <c r="D285" s="516"/>
      <c r="E285" s="516"/>
      <c r="F285" s="516"/>
      <c r="G285" s="40"/>
      <c r="H285" s="40"/>
      <c r="I285" s="41" t="str">
        <f t="shared" si="114"/>
        <v/>
      </c>
      <c r="J285" s="42" t="str">
        <f t="shared" si="115"/>
        <v/>
      </c>
      <c r="K285" s="445">
        <f>進捗管理票PSPT_管理項目名_1</f>
        <v>0</v>
      </c>
      <c r="L285" s="43"/>
      <c r="M285" s="44"/>
      <c r="N285" s="44"/>
      <c r="O285" s="44"/>
      <c r="P285" s="44"/>
      <c r="Q285" s="44"/>
      <c r="R285" s="44"/>
      <c r="S285" s="44"/>
      <c r="T285" s="44"/>
      <c r="U285" s="44"/>
      <c r="V285" s="44"/>
      <c r="W285" s="45"/>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c r="BD285" s="44"/>
      <c r="BE285" s="44"/>
      <c r="BF285" s="44"/>
      <c r="BG285" s="44"/>
      <c r="BH285" s="44"/>
      <c r="BI285" s="44"/>
      <c r="BJ285" s="44"/>
      <c r="BK285" s="44"/>
      <c r="BL285" s="44"/>
      <c r="BM285" s="44"/>
      <c r="BN285" s="44"/>
      <c r="BO285" s="44"/>
      <c r="BP285" s="44"/>
      <c r="BQ285" s="44"/>
      <c r="BR285" s="44"/>
      <c r="BS285" s="44"/>
      <c r="BT285" s="44"/>
      <c r="BU285" s="44"/>
      <c r="BV285" s="44"/>
      <c r="BW285" s="44"/>
      <c r="BX285" s="44"/>
      <c r="BY285" s="44"/>
      <c r="BZ285" s="44"/>
      <c r="CA285" s="44"/>
      <c r="CB285" s="44"/>
      <c r="CC285" s="44"/>
      <c r="CD285" s="44"/>
      <c r="CE285" s="44"/>
      <c r="CF285" s="44"/>
      <c r="CG285" s="44"/>
      <c r="CH285" s="44"/>
      <c r="CI285" s="44"/>
      <c r="CJ285" s="44"/>
      <c r="CK285" s="44"/>
      <c r="CL285" s="44"/>
      <c r="CM285" s="44"/>
      <c r="CN285" s="44"/>
      <c r="CO285" s="44"/>
      <c r="CP285" s="44"/>
      <c r="CQ285" s="44"/>
      <c r="CR285" s="44"/>
      <c r="CS285" s="44"/>
      <c r="CT285" s="44"/>
      <c r="CU285" s="44"/>
      <c r="CV285" s="44"/>
      <c r="CW285" s="44"/>
      <c r="CX285" s="44"/>
      <c r="CY285" s="44"/>
      <c r="CZ285" s="44"/>
      <c r="DA285" s="44"/>
      <c r="DB285" s="44"/>
      <c r="DC285" s="44"/>
      <c r="DD285" s="44"/>
      <c r="DE285" s="44"/>
      <c r="DF285" s="44"/>
      <c r="DG285" s="44"/>
      <c r="DH285" s="44"/>
      <c r="DI285" s="44"/>
      <c r="DJ285" s="44"/>
      <c r="DK285" s="44"/>
      <c r="DL285" s="44"/>
      <c r="DM285" s="44"/>
      <c r="DN285" s="44"/>
      <c r="DO285" s="44"/>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c r="EX285" s="44"/>
      <c r="EY285" s="44"/>
      <c r="EZ285" s="44"/>
      <c r="FA285" s="44"/>
      <c r="FB285" s="44"/>
      <c r="FC285" s="44"/>
      <c r="FD285" s="44"/>
      <c r="FE285" s="44"/>
      <c r="FF285" s="44"/>
      <c r="FG285" s="44"/>
      <c r="FH285" s="44"/>
      <c r="FI285" s="44"/>
      <c r="FJ285" s="44"/>
      <c r="FK285" s="44"/>
      <c r="FL285" s="44"/>
      <c r="FM285" s="44"/>
      <c r="FN285" s="44"/>
      <c r="FO285" s="44"/>
      <c r="FP285" s="44"/>
      <c r="FQ285" s="44"/>
      <c r="FR285" s="44"/>
      <c r="FS285" s="44"/>
      <c r="FT285" s="44"/>
      <c r="FU285" s="44"/>
      <c r="FV285" s="44"/>
      <c r="FW285" s="44"/>
      <c r="FX285" s="44"/>
      <c r="FY285" s="44"/>
      <c r="FZ285" s="44"/>
      <c r="GA285" s="44"/>
      <c r="GB285" s="44"/>
      <c r="GC285" s="44"/>
      <c r="GD285" s="44"/>
      <c r="GE285" s="44"/>
      <c r="GF285" s="44"/>
      <c r="GG285" s="44"/>
      <c r="GH285" s="44"/>
      <c r="GI285" s="44"/>
      <c r="GJ285" s="44"/>
      <c r="GK285" s="44"/>
      <c r="GL285" s="44"/>
      <c r="GM285" s="44"/>
      <c r="GN285" s="44"/>
      <c r="GO285" s="44"/>
      <c r="GP285" s="44"/>
      <c r="GQ285" s="44"/>
      <c r="GR285" s="44"/>
      <c r="GS285" s="44"/>
      <c r="GT285" s="44"/>
      <c r="GU285" s="44"/>
      <c r="GV285" s="44"/>
      <c r="GW285" s="44"/>
      <c r="GX285" s="44"/>
      <c r="GY285" s="44"/>
      <c r="GZ285" s="44"/>
      <c r="HA285" s="44"/>
      <c r="HB285" s="44"/>
      <c r="HC285" s="44"/>
      <c r="HD285" s="44"/>
      <c r="HE285" s="44"/>
      <c r="HF285" s="44"/>
      <c r="HG285" s="44"/>
      <c r="HH285" s="44"/>
      <c r="HI285" s="44"/>
      <c r="HJ285" s="44"/>
      <c r="HK285" s="44"/>
      <c r="HL285" s="44"/>
      <c r="HM285" s="44"/>
      <c r="HN285" s="44"/>
      <c r="HO285" s="44"/>
      <c r="HP285" s="44"/>
      <c r="HQ285" s="44"/>
      <c r="HR285" s="46"/>
    </row>
    <row r="286" spans="1:226" x14ac:dyDescent="0.25">
      <c r="A286" s="32">
        <f t="shared" si="52"/>
        <v>282</v>
      </c>
      <c r="B286" s="517"/>
      <c r="C286" s="517"/>
      <c r="D286" s="517"/>
      <c r="E286" s="517"/>
      <c r="F286" s="517"/>
      <c r="G286" s="26"/>
      <c r="H286" s="26"/>
      <c r="I286" s="27" t="str">
        <f t="shared" si="114"/>
        <v/>
      </c>
      <c r="J286" s="33" t="str">
        <f t="shared" si="115"/>
        <v/>
      </c>
      <c r="K286" s="446">
        <f>進捗管理票PSPT_管理項目名_2</f>
        <v>0</v>
      </c>
      <c r="L286" s="29"/>
      <c r="M286" s="30"/>
      <c r="N286" s="30"/>
      <c r="O286" s="30"/>
      <c r="P286" s="30"/>
      <c r="Q286" s="30"/>
      <c r="R286" s="30"/>
      <c r="S286" s="30"/>
      <c r="T286" s="30"/>
      <c r="U286" s="30"/>
      <c r="V286" s="30"/>
      <c r="W286" s="47"/>
      <c r="X286" s="30"/>
      <c r="Y286" s="30"/>
      <c r="Z286" s="30"/>
      <c r="AA286" s="30"/>
      <c r="AB286" s="30"/>
      <c r="AC286" s="30"/>
      <c r="AD286" s="30"/>
      <c r="AE286" s="30"/>
      <c r="AF286" s="30"/>
      <c r="AG286" s="30"/>
      <c r="AH286" s="30"/>
      <c r="AI286" s="30"/>
      <c r="AJ286" s="30"/>
      <c r="AK286" s="30"/>
      <c r="AL286" s="30"/>
      <c r="AM286" s="30"/>
      <c r="AN286" s="30"/>
      <c r="AO286" s="30"/>
      <c r="AP286" s="30"/>
      <c r="AQ286" s="30"/>
      <c r="AR286" s="30"/>
      <c r="AS286" s="30"/>
      <c r="AT286" s="30"/>
      <c r="AU286" s="30"/>
      <c r="AV286" s="30"/>
      <c r="AW286" s="30"/>
      <c r="AX286" s="30"/>
      <c r="AY286" s="30"/>
      <c r="AZ286" s="30"/>
      <c r="BA286" s="30"/>
      <c r="BB286" s="30"/>
      <c r="BC286" s="30"/>
      <c r="BD286" s="30"/>
      <c r="BE286" s="30"/>
      <c r="BF286" s="30"/>
      <c r="BG286" s="30"/>
      <c r="BH286" s="30"/>
      <c r="BI286" s="30"/>
      <c r="BJ286" s="30"/>
      <c r="BK286" s="30"/>
      <c r="BL286" s="30"/>
      <c r="BM286" s="30"/>
      <c r="BN286" s="30"/>
      <c r="BO286" s="30"/>
      <c r="BP286" s="30"/>
      <c r="BQ286" s="30"/>
      <c r="BR286" s="30"/>
      <c r="BS286" s="30"/>
      <c r="BT286" s="30"/>
      <c r="BU286" s="30"/>
      <c r="BV286" s="30"/>
      <c r="BW286" s="30"/>
      <c r="BX286" s="30"/>
      <c r="BY286" s="30"/>
      <c r="BZ286" s="30"/>
      <c r="CA286" s="30"/>
      <c r="CB286" s="30"/>
      <c r="CC286" s="30"/>
      <c r="CD286" s="30"/>
      <c r="CE286" s="30"/>
      <c r="CF286" s="30"/>
      <c r="CG286" s="30"/>
      <c r="CH286" s="30"/>
      <c r="CI286" s="30"/>
      <c r="CJ286" s="30"/>
      <c r="CK286" s="30"/>
      <c r="CL286" s="30"/>
      <c r="CM286" s="30"/>
      <c r="CN286" s="30"/>
      <c r="CO286" s="30"/>
      <c r="CP286" s="30"/>
      <c r="CQ286" s="30"/>
      <c r="CR286" s="30"/>
      <c r="CS286" s="30"/>
      <c r="CT286" s="30"/>
      <c r="CU286" s="30"/>
      <c r="CV286" s="30"/>
      <c r="CW286" s="30"/>
      <c r="CX286" s="30"/>
      <c r="CY286" s="30"/>
      <c r="CZ286" s="30"/>
      <c r="DA286" s="30"/>
      <c r="DB286" s="30"/>
      <c r="DC286" s="30"/>
      <c r="DD286" s="30"/>
      <c r="DE286" s="30"/>
      <c r="DF286" s="30"/>
      <c r="DG286" s="30"/>
      <c r="DH286" s="30"/>
      <c r="DI286" s="30"/>
      <c r="DJ286" s="30"/>
      <c r="DK286" s="30"/>
      <c r="DL286" s="30"/>
      <c r="DM286" s="30"/>
      <c r="DN286" s="30"/>
      <c r="DO286" s="30"/>
      <c r="DP286" s="30"/>
      <c r="DQ286" s="30"/>
      <c r="DR286" s="30"/>
      <c r="DS286" s="30"/>
      <c r="DT286" s="30"/>
      <c r="DU286" s="30"/>
      <c r="DV286" s="30"/>
      <c r="DW286" s="30"/>
      <c r="DX286" s="30"/>
      <c r="DY286" s="30"/>
      <c r="DZ286" s="30"/>
      <c r="EA286" s="30"/>
      <c r="EB286" s="30"/>
      <c r="EC286" s="30"/>
      <c r="ED286" s="30"/>
      <c r="EE286" s="30"/>
      <c r="EF286" s="30"/>
      <c r="EG286" s="30"/>
      <c r="EH286" s="30"/>
      <c r="EI286" s="30"/>
      <c r="EJ286" s="30"/>
      <c r="EK286" s="30"/>
      <c r="EL286" s="30"/>
      <c r="EM286" s="30"/>
      <c r="EN286" s="30"/>
      <c r="EO286" s="30"/>
      <c r="EP286" s="30"/>
      <c r="EQ286" s="30"/>
      <c r="ER286" s="30"/>
      <c r="ES286" s="30"/>
      <c r="ET286" s="30"/>
      <c r="EU286" s="30"/>
      <c r="EV286" s="30"/>
      <c r="EW286" s="30"/>
      <c r="EX286" s="30"/>
      <c r="EY286" s="30"/>
      <c r="EZ286" s="30"/>
      <c r="FA286" s="30"/>
      <c r="FB286" s="30"/>
      <c r="FC286" s="30"/>
      <c r="FD286" s="30"/>
      <c r="FE286" s="30"/>
      <c r="FF286" s="30"/>
      <c r="FG286" s="30"/>
      <c r="FH286" s="30"/>
      <c r="FI286" s="30"/>
      <c r="FJ286" s="30"/>
      <c r="FK286" s="30"/>
      <c r="FL286" s="30"/>
      <c r="FM286" s="30"/>
      <c r="FN286" s="30"/>
      <c r="FO286" s="30"/>
      <c r="FP286" s="30"/>
      <c r="FQ286" s="30"/>
      <c r="FR286" s="30"/>
      <c r="FS286" s="30"/>
      <c r="FT286" s="30"/>
      <c r="FU286" s="30"/>
      <c r="FV286" s="30"/>
      <c r="FW286" s="30"/>
      <c r="FX286" s="30"/>
      <c r="FY286" s="30"/>
      <c r="FZ286" s="30"/>
      <c r="GA286" s="30"/>
      <c r="GB286" s="30"/>
      <c r="GC286" s="30"/>
      <c r="GD286" s="30"/>
      <c r="GE286" s="30"/>
      <c r="GF286" s="30"/>
      <c r="GG286" s="30"/>
      <c r="GH286" s="30"/>
      <c r="GI286" s="30"/>
      <c r="GJ286" s="30"/>
      <c r="GK286" s="30"/>
      <c r="GL286" s="30"/>
      <c r="GM286" s="30"/>
      <c r="GN286" s="30"/>
      <c r="GO286" s="30"/>
      <c r="GP286" s="30"/>
      <c r="GQ286" s="30"/>
      <c r="GR286" s="30"/>
      <c r="GS286" s="30"/>
      <c r="GT286" s="30"/>
      <c r="GU286" s="30"/>
      <c r="GV286" s="30"/>
      <c r="GW286" s="30"/>
      <c r="GX286" s="30"/>
      <c r="GY286" s="30"/>
      <c r="GZ286" s="30"/>
      <c r="HA286" s="30"/>
      <c r="HB286" s="30"/>
      <c r="HC286" s="30"/>
      <c r="HD286" s="30"/>
      <c r="HE286" s="30"/>
      <c r="HF286" s="30"/>
      <c r="HG286" s="30"/>
      <c r="HH286" s="30"/>
      <c r="HI286" s="30"/>
      <c r="HJ286" s="30"/>
      <c r="HK286" s="30"/>
      <c r="HL286" s="30"/>
      <c r="HM286" s="30"/>
      <c r="HN286" s="30"/>
      <c r="HO286" s="30"/>
      <c r="HP286" s="30"/>
      <c r="HQ286" s="30"/>
      <c r="HR286" s="31"/>
    </row>
    <row r="287" spans="1:226" x14ac:dyDescent="0.25">
      <c r="A287" s="32">
        <f t="shared" si="52"/>
        <v>283</v>
      </c>
      <c r="B287" s="517"/>
      <c r="C287" s="517"/>
      <c r="D287" s="517"/>
      <c r="E287" s="517"/>
      <c r="F287" s="517"/>
      <c r="G287" s="26"/>
      <c r="H287" s="26"/>
      <c r="I287" s="27" t="str">
        <f t="shared" si="114"/>
        <v/>
      </c>
      <c r="J287" s="33" t="str">
        <f t="shared" si="115"/>
        <v/>
      </c>
      <c r="K287" s="447" t="str">
        <f>進捗管理票PSPT_管理項目名_3</f>
        <v>①ＣＶ</v>
      </c>
      <c r="L287" s="29"/>
      <c r="M287" s="30"/>
      <c r="N287" s="30"/>
      <c r="O287" s="30"/>
      <c r="P287" s="30"/>
      <c r="Q287" s="30"/>
      <c r="R287" s="30"/>
      <c r="S287" s="30"/>
      <c r="T287" s="30"/>
      <c r="U287" s="30"/>
      <c r="V287" s="30"/>
      <c r="W287" s="30"/>
      <c r="X287" s="30"/>
      <c r="Y287" s="30"/>
      <c r="Z287" s="30"/>
      <c r="AA287" s="30"/>
      <c r="AB287" s="30"/>
      <c r="AC287" s="30"/>
      <c r="AD287" s="30"/>
      <c r="AE287" s="30"/>
      <c r="AF287" s="30"/>
      <c r="AG287" s="30"/>
      <c r="AH287" s="30"/>
      <c r="AI287" s="30"/>
      <c r="AJ287" s="30"/>
      <c r="AK287" s="30"/>
      <c r="AL287" s="30"/>
      <c r="AM287" s="30"/>
      <c r="AN287" s="30"/>
      <c r="AO287" s="30"/>
      <c r="AP287" s="30"/>
      <c r="AQ287" s="30"/>
      <c r="AR287" s="30"/>
      <c r="AS287" s="30"/>
      <c r="AT287" s="30"/>
      <c r="AU287" s="30"/>
      <c r="AV287" s="30"/>
      <c r="AW287" s="30"/>
      <c r="AX287" s="30"/>
      <c r="AY287" s="30"/>
      <c r="AZ287" s="30"/>
      <c r="BA287" s="30"/>
      <c r="BB287" s="30"/>
      <c r="BC287" s="30"/>
      <c r="BD287" s="30"/>
      <c r="BE287" s="30"/>
      <c r="BF287" s="30"/>
      <c r="BG287" s="30"/>
      <c r="BH287" s="30"/>
      <c r="BI287" s="30"/>
      <c r="BJ287" s="30"/>
      <c r="BK287" s="30"/>
      <c r="BL287" s="30"/>
      <c r="BM287" s="30"/>
      <c r="BN287" s="30"/>
      <c r="BO287" s="30"/>
      <c r="BP287" s="30"/>
      <c r="BQ287" s="30"/>
      <c r="BR287" s="30"/>
      <c r="BS287" s="30"/>
      <c r="BT287" s="30"/>
      <c r="BU287" s="30"/>
      <c r="BV287" s="30"/>
      <c r="BW287" s="30"/>
      <c r="BX287" s="30"/>
      <c r="BY287" s="30"/>
      <c r="BZ287" s="30"/>
      <c r="CA287" s="30"/>
      <c r="CB287" s="30"/>
      <c r="CC287" s="30"/>
      <c r="CD287" s="30"/>
      <c r="CE287" s="30"/>
      <c r="CF287" s="30"/>
      <c r="CG287" s="30"/>
      <c r="CH287" s="30"/>
      <c r="CI287" s="30"/>
      <c r="CJ287" s="30"/>
      <c r="CK287" s="30"/>
      <c r="CL287" s="30"/>
      <c r="CM287" s="30"/>
      <c r="CN287" s="30"/>
      <c r="CO287" s="30"/>
      <c r="CP287" s="30"/>
      <c r="CQ287" s="30"/>
      <c r="CR287" s="30"/>
      <c r="CS287" s="30"/>
      <c r="CT287" s="30"/>
      <c r="CU287" s="30"/>
      <c r="CV287" s="30"/>
      <c r="CW287" s="30"/>
      <c r="CX287" s="30"/>
      <c r="CY287" s="30"/>
      <c r="CZ287" s="30"/>
      <c r="DA287" s="30"/>
      <c r="DB287" s="30"/>
      <c r="DC287" s="30"/>
      <c r="DD287" s="30"/>
      <c r="DE287" s="30"/>
      <c r="DF287" s="30"/>
      <c r="DG287" s="30"/>
      <c r="DH287" s="30"/>
      <c r="DI287" s="30"/>
      <c r="DJ287" s="30"/>
      <c r="DK287" s="30"/>
      <c r="DL287" s="30"/>
      <c r="DM287" s="30"/>
      <c r="DN287" s="30"/>
      <c r="DO287" s="30"/>
      <c r="DP287" s="30"/>
      <c r="DQ287" s="30"/>
      <c r="DR287" s="30"/>
      <c r="DS287" s="30"/>
      <c r="DT287" s="30"/>
      <c r="DU287" s="30"/>
      <c r="DV287" s="30"/>
      <c r="DW287" s="30"/>
      <c r="DX287" s="30"/>
      <c r="DY287" s="30"/>
      <c r="DZ287" s="30"/>
      <c r="EA287" s="30"/>
      <c r="EB287" s="30"/>
      <c r="EC287" s="30"/>
      <c r="ED287" s="30"/>
      <c r="EE287" s="30"/>
      <c r="EF287" s="30"/>
      <c r="EG287" s="30"/>
      <c r="EH287" s="30"/>
      <c r="EI287" s="30"/>
      <c r="EJ287" s="30"/>
      <c r="EK287" s="30"/>
      <c r="EL287" s="30"/>
      <c r="EM287" s="30"/>
      <c r="EN287" s="30"/>
      <c r="EO287" s="30"/>
      <c r="EP287" s="30"/>
      <c r="EQ287" s="30"/>
      <c r="ER287" s="30"/>
      <c r="ES287" s="30"/>
      <c r="ET287" s="30"/>
      <c r="EU287" s="30"/>
      <c r="EV287" s="30"/>
      <c r="EW287" s="30"/>
      <c r="EX287" s="30"/>
      <c r="EY287" s="30"/>
      <c r="EZ287" s="30"/>
      <c r="FA287" s="30"/>
      <c r="FB287" s="30"/>
      <c r="FC287" s="30"/>
      <c r="FD287" s="30"/>
      <c r="FE287" s="30"/>
      <c r="FF287" s="30"/>
      <c r="FG287" s="30"/>
      <c r="FH287" s="30"/>
      <c r="FI287" s="30"/>
      <c r="FJ287" s="30"/>
      <c r="FK287" s="30"/>
      <c r="FL287" s="30"/>
      <c r="FM287" s="30"/>
      <c r="FN287" s="30"/>
      <c r="FO287" s="30"/>
      <c r="FP287" s="30"/>
      <c r="FQ287" s="30"/>
      <c r="FR287" s="30"/>
      <c r="FS287" s="30"/>
      <c r="FT287" s="30"/>
      <c r="FU287" s="30"/>
      <c r="FV287" s="30"/>
      <c r="FW287" s="30"/>
      <c r="FX287" s="30"/>
      <c r="FY287" s="30"/>
      <c r="FZ287" s="30"/>
      <c r="GA287" s="30"/>
      <c r="GB287" s="30"/>
      <c r="GC287" s="30"/>
      <c r="GD287" s="30"/>
      <c r="GE287" s="30"/>
      <c r="GF287" s="30"/>
      <c r="GG287" s="30"/>
      <c r="GH287" s="30"/>
      <c r="GI287" s="30"/>
      <c r="GJ287" s="30"/>
      <c r="GK287" s="30"/>
      <c r="GL287" s="30"/>
      <c r="GM287" s="30"/>
      <c r="GN287" s="30"/>
      <c r="GO287" s="30"/>
      <c r="GP287" s="30"/>
      <c r="GQ287" s="30"/>
      <c r="GR287" s="30"/>
      <c r="GS287" s="30"/>
      <c r="GT287" s="30"/>
      <c r="GU287" s="30"/>
      <c r="GV287" s="30"/>
      <c r="GW287" s="30"/>
      <c r="GX287" s="30"/>
      <c r="GY287" s="30"/>
      <c r="GZ287" s="30"/>
      <c r="HA287" s="30"/>
      <c r="HB287" s="30"/>
      <c r="HC287" s="30"/>
      <c r="HD287" s="30"/>
      <c r="HE287" s="30"/>
      <c r="HF287" s="30"/>
      <c r="HG287" s="30"/>
      <c r="HH287" s="30"/>
      <c r="HI287" s="30"/>
      <c r="HJ287" s="30"/>
      <c r="HK287" s="30"/>
      <c r="HL287" s="30"/>
      <c r="HM287" s="30"/>
      <c r="HN287" s="30"/>
      <c r="HO287" s="30"/>
      <c r="HP287" s="30"/>
      <c r="HQ287" s="30"/>
      <c r="HR287" s="31"/>
    </row>
    <row r="288" spans="1:226" x14ac:dyDescent="0.25">
      <c r="A288" s="34">
        <f t="shared" si="52"/>
        <v>284</v>
      </c>
      <c r="B288" s="517"/>
      <c r="C288" s="517"/>
      <c r="D288" s="517"/>
      <c r="E288" s="517"/>
      <c r="F288" s="517"/>
      <c r="G288" s="35"/>
      <c r="H288" s="35"/>
      <c r="I288" s="36" t="str">
        <f t="shared" si="114"/>
        <v/>
      </c>
      <c r="J288" s="28" t="str">
        <f t="shared" si="115"/>
        <v/>
      </c>
      <c r="K288" s="448" t="str">
        <f>進捗管理票PSPT_管理項目名_4</f>
        <v>②ＣＶＴ</v>
      </c>
      <c r="L288" s="37"/>
      <c r="M288" s="38"/>
      <c r="N288" s="38"/>
      <c r="O288" s="38"/>
      <c r="P288" s="38"/>
      <c r="Q288" s="38"/>
      <c r="R288" s="38"/>
      <c r="S288" s="38"/>
      <c r="T288" s="38"/>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c r="EP288" s="38"/>
      <c r="EQ288" s="38"/>
      <c r="ER288" s="38"/>
      <c r="ES288" s="38"/>
      <c r="ET288" s="38"/>
      <c r="EU288" s="38"/>
      <c r="EV288" s="38"/>
      <c r="EW288" s="38"/>
      <c r="EX288" s="38"/>
      <c r="EY288" s="38"/>
      <c r="EZ288" s="38"/>
      <c r="FA288" s="38"/>
      <c r="FB288" s="38"/>
      <c r="FC288" s="38"/>
      <c r="FD288" s="38"/>
      <c r="FE288" s="38"/>
      <c r="FF288" s="38"/>
      <c r="FG288" s="38"/>
      <c r="FH288" s="38"/>
      <c r="FI288" s="38"/>
      <c r="FJ288" s="38"/>
      <c r="FK288" s="38"/>
      <c r="FL288" s="38"/>
      <c r="FM288" s="38"/>
      <c r="FN288" s="38"/>
      <c r="FO288" s="38"/>
      <c r="FP288" s="38"/>
      <c r="FQ288" s="38"/>
      <c r="FR288" s="38"/>
      <c r="FS288" s="38"/>
      <c r="FT288" s="38"/>
      <c r="FU288" s="38"/>
      <c r="FV288" s="38"/>
      <c r="FW288" s="38"/>
      <c r="FX288" s="38"/>
      <c r="FY288" s="38"/>
      <c r="FZ288" s="38"/>
      <c r="GA288" s="38"/>
      <c r="GB288" s="38"/>
      <c r="GC288" s="38"/>
      <c r="GD288" s="38"/>
      <c r="GE288" s="38"/>
      <c r="GF288" s="38"/>
      <c r="GG288" s="38"/>
      <c r="GH288" s="38"/>
      <c r="GI288" s="38"/>
      <c r="GJ288" s="38"/>
      <c r="GK288" s="38"/>
      <c r="GL288" s="38"/>
      <c r="GM288" s="38"/>
      <c r="GN288" s="38"/>
      <c r="GO288" s="38"/>
      <c r="GP288" s="38"/>
      <c r="GQ288" s="38"/>
      <c r="GR288" s="38"/>
      <c r="GS288" s="38"/>
      <c r="GT288" s="38"/>
      <c r="GU288" s="38"/>
      <c r="GV288" s="38"/>
      <c r="GW288" s="38"/>
      <c r="GX288" s="38"/>
      <c r="GY288" s="38"/>
      <c r="GZ288" s="38"/>
      <c r="HA288" s="38"/>
      <c r="HB288" s="38"/>
      <c r="HC288" s="38"/>
      <c r="HD288" s="38"/>
      <c r="HE288" s="38"/>
      <c r="HF288" s="38"/>
      <c r="HG288" s="38"/>
      <c r="HH288" s="38"/>
      <c r="HI288" s="38"/>
      <c r="HJ288" s="38"/>
      <c r="HK288" s="38"/>
      <c r="HL288" s="38"/>
      <c r="HM288" s="38"/>
      <c r="HN288" s="38"/>
      <c r="HO288" s="38"/>
      <c r="HP288" s="38"/>
      <c r="HQ288" s="38"/>
      <c r="HR288" s="39"/>
    </row>
    <row r="289" spans="1:226" s="315" customFormat="1" x14ac:dyDescent="0.25">
      <c r="A289" s="34">
        <f t="shared" si="52"/>
        <v>285</v>
      </c>
      <c r="B289" s="517"/>
      <c r="C289" s="517"/>
      <c r="D289" s="517"/>
      <c r="E289" s="517"/>
      <c r="F289" s="517"/>
      <c r="G289" s="35"/>
      <c r="H289" s="391"/>
      <c r="I289" s="36" t="str">
        <f>IF(J289&lt;&gt;"",(J289-COUNTIF(L289:HR289,"□")+1),"")</f>
        <v/>
      </c>
      <c r="J289" s="28" t="str">
        <f>IF(ISERROR(LOOKUP("□",L289:HR289,L$3:HR$3))=FALSE,LOOKUP("□",L289:HR289,L$3:HR$3),"")</f>
        <v/>
      </c>
      <c r="K289" s="448" t="str">
        <f>進捗管理票PSPT_管理項目名_5</f>
        <v>③受入</v>
      </c>
      <c r="L289" s="37"/>
      <c r="M289" s="38"/>
      <c r="N289" s="38"/>
      <c r="O289" s="38"/>
      <c r="P289" s="38"/>
      <c r="Q289" s="38"/>
      <c r="R289" s="38"/>
      <c r="S289" s="38"/>
      <c r="T289" s="38"/>
      <c r="U289" s="38"/>
      <c r="V289" s="38"/>
      <c r="W289" s="38"/>
      <c r="X289" s="30"/>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c r="EP289" s="38"/>
      <c r="EQ289" s="38"/>
      <c r="ER289" s="38"/>
      <c r="ES289" s="38"/>
      <c r="ET289" s="38"/>
      <c r="EU289" s="38"/>
      <c r="EV289" s="38"/>
      <c r="EW289" s="38"/>
      <c r="EX289" s="38"/>
      <c r="EY289" s="38"/>
      <c r="EZ289" s="38"/>
      <c r="FA289" s="38"/>
      <c r="FB289" s="38"/>
      <c r="FC289" s="38"/>
      <c r="FD289" s="38"/>
      <c r="FE289" s="38"/>
      <c r="FF289" s="38"/>
      <c r="FG289" s="38"/>
      <c r="FH289" s="38"/>
      <c r="FI289" s="38"/>
      <c r="FJ289" s="38"/>
      <c r="FK289" s="38"/>
      <c r="FL289" s="38"/>
      <c r="FM289" s="38"/>
      <c r="FN289" s="38"/>
      <c r="FO289" s="38"/>
      <c r="FP289" s="38"/>
      <c r="FQ289" s="38"/>
      <c r="FR289" s="38"/>
      <c r="FS289" s="38"/>
      <c r="FT289" s="38"/>
      <c r="FU289" s="38"/>
      <c r="FV289" s="38"/>
      <c r="FW289" s="38"/>
      <c r="FX289" s="38"/>
      <c r="FY289" s="38"/>
      <c r="FZ289" s="38"/>
      <c r="GA289" s="38"/>
      <c r="GB289" s="38"/>
      <c r="GC289" s="38"/>
      <c r="GD289" s="38"/>
      <c r="GE289" s="38"/>
      <c r="GF289" s="38"/>
      <c r="GG289" s="38"/>
      <c r="GH289" s="38"/>
      <c r="GI289" s="38"/>
      <c r="GJ289" s="38"/>
      <c r="GK289" s="38"/>
      <c r="GL289" s="38"/>
      <c r="GM289" s="38"/>
      <c r="GN289" s="38"/>
      <c r="GO289" s="38"/>
      <c r="GP289" s="38"/>
      <c r="GQ289" s="38"/>
      <c r="GR289" s="38"/>
      <c r="GS289" s="38"/>
      <c r="GT289" s="38"/>
      <c r="GU289" s="38"/>
      <c r="GV289" s="38"/>
      <c r="GW289" s="38"/>
      <c r="GX289" s="38"/>
      <c r="GY289" s="38"/>
      <c r="GZ289" s="38"/>
      <c r="HA289" s="38"/>
      <c r="HB289" s="38"/>
      <c r="HC289" s="38"/>
      <c r="HD289" s="38"/>
      <c r="HE289" s="38"/>
      <c r="HF289" s="38"/>
      <c r="HG289" s="38"/>
      <c r="HH289" s="38"/>
      <c r="HI289" s="38"/>
      <c r="HJ289" s="38"/>
      <c r="HK289" s="38"/>
      <c r="HL289" s="38"/>
      <c r="HM289" s="38"/>
      <c r="HN289" s="38"/>
      <c r="HO289" s="38"/>
      <c r="HP289" s="38"/>
      <c r="HQ289" s="38"/>
      <c r="HR289" s="39"/>
    </row>
    <row r="290" spans="1:226" x14ac:dyDescent="0.25">
      <c r="A290" s="25">
        <f t="shared" si="52"/>
        <v>286</v>
      </c>
      <c r="B290" s="516"/>
      <c r="C290" s="516"/>
      <c r="D290" s="516"/>
      <c r="E290" s="516"/>
      <c r="F290" s="516"/>
      <c r="G290" s="40"/>
      <c r="H290" s="40"/>
      <c r="I290" s="41" t="str">
        <f t="shared" ref="I290:I298" si="116">IF(J290&lt;&gt;"",(J290-COUNTIF(L290:HR290,"□")+1),"")</f>
        <v/>
      </c>
      <c r="J290" s="42" t="str">
        <f t="shared" ref="J290:J298" si="117">IF(ISERROR(LOOKUP("□",L290:HR290,L$3:HR$3))=FALSE,LOOKUP("□",L290:HR290,L$3:HR$3),"")</f>
        <v/>
      </c>
      <c r="K290" s="445">
        <f>進捗管理票PSPT_管理項目名_1</f>
        <v>0</v>
      </c>
      <c r="L290" s="43"/>
      <c r="M290" s="44"/>
      <c r="N290" s="44"/>
      <c r="O290" s="44"/>
      <c r="P290" s="44"/>
      <c r="Q290" s="44"/>
      <c r="R290" s="44"/>
      <c r="S290" s="44"/>
      <c r="T290" s="44"/>
      <c r="U290" s="44"/>
      <c r="V290" s="44"/>
      <c r="W290" s="44"/>
      <c r="X290" s="44"/>
      <c r="Y290" s="45"/>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c r="BD290" s="44"/>
      <c r="BE290" s="44"/>
      <c r="BF290" s="44"/>
      <c r="BG290" s="44"/>
      <c r="BH290" s="44"/>
      <c r="BI290" s="44"/>
      <c r="BJ290" s="44"/>
      <c r="BK290" s="44"/>
      <c r="BL290" s="44"/>
      <c r="BM290" s="44"/>
      <c r="BN290" s="44"/>
      <c r="BO290" s="44"/>
      <c r="BP290" s="44"/>
      <c r="BQ290" s="44"/>
      <c r="BR290" s="44"/>
      <c r="BS290" s="44"/>
      <c r="BT290" s="44"/>
      <c r="BU290" s="44"/>
      <c r="BV290" s="44"/>
      <c r="BW290" s="44"/>
      <c r="BX290" s="44"/>
      <c r="BY290" s="44"/>
      <c r="BZ290" s="44"/>
      <c r="CA290" s="44"/>
      <c r="CB290" s="44"/>
      <c r="CC290" s="44"/>
      <c r="CD290" s="44"/>
      <c r="CE290" s="44"/>
      <c r="CF290" s="44"/>
      <c r="CG290" s="44"/>
      <c r="CH290" s="44"/>
      <c r="CI290" s="44"/>
      <c r="CJ290" s="44"/>
      <c r="CK290" s="44"/>
      <c r="CL290" s="44"/>
      <c r="CM290" s="44"/>
      <c r="CN290" s="44"/>
      <c r="CO290" s="44"/>
      <c r="CP290" s="44"/>
      <c r="CQ290" s="44"/>
      <c r="CR290" s="44"/>
      <c r="CS290" s="44"/>
      <c r="CT290" s="44"/>
      <c r="CU290" s="44"/>
      <c r="CV290" s="44"/>
      <c r="CW290" s="44"/>
      <c r="CX290" s="44"/>
      <c r="CY290" s="44"/>
      <c r="CZ290" s="44"/>
      <c r="DA290" s="44"/>
      <c r="DB290" s="44"/>
      <c r="DC290" s="44"/>
      <c r="DD290" s="44"/>
      <c r="DE290" s="44"/>
      <c r="DF290" s="44"/>
      <c r="DG290" s="44"/>
      <c r="DH290" s="44"/>
      <c r="DI290" s="44"/>
      <c r="DJ290" s="44"/>
      <c r="DK290" s="44"/>
      <c r="DL290" s="44"/>
      <c r="DM290" s="44"/>
      <c r="DN290" s="44"/>
      <c r="DO290" s="44"/>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c r="EX290" s="44"/>
      <c r="EY290" s="44"/>
      <c r="EZ290" s="44"/>
      <c r="FA290" s="44"/>
      <c r="FB290" s="44"/>
      <c r="FC290" s="44"/>
      <c r="FD290" s="44"/>
      <c r="FE290" s="44"/>
      <c r="FF290" s="44"/>
      <c r="FG290" s="44"/>
      <c r="FH290" s="44"/>
      <c r="FI290" s="44"/>
      <c r="FJ290" s="44"/>
      <c r="FK290" s="44"/>
      <c r="FL290" s="44"/>
      <c r="FM290" s="44"/>
      <c r="FN290" s="44"/>
      <c r="FO290" s="44"/>
      <c r="FP290" s="44"/>
      <c r="FQ290" s="44"/>
      <c r="FR290" s="44"/>
      <c r="FS290" s="44"/>
      <c r="FT290" s="44"/>
      <c r="FU290" s="44"/>
      <c r="FV290" s="44"/>
      <c r="FW290" s="44"/>
      <c r="FX290" s="44"/>
      <c r="FY290" s="44"/>
      <c r="FZ290" s="44"/>
      <c r="GA290" s="44"/>
      <c r="GB290" s="44"/>
      <c r="GC290" s="44"/>
      <c r="GD290" s="44"/>
      <c r="GE290" s="44"/>
      <c r="GF290" s="44"/>
      <c r="GG290" s="44"/>
      <c r="GH290" s="44"/>
      <c r="GI290" s="44"/>
      <c r="GJ290" s="44"/>
      <c r="GK290" s="44"/>
      <c r="GL290" s="44"/>
      <c r="GM290" s="44"/>
      <c r="GN290" s="44"/>
      <c r="GO290" s="44"/>
      <c r="GP290" s="44"/>
      <c r="GQ290" s="44"/>
      <c r="GR290" s="44"/>
      <c r="GS290" s="44"/>
      <c r="GT290" s="44"/>
      <c r="GU290" s="44"/>
      <c r="GV290" s="44"/>
      <c r="GW290" s="44"/>
      <c r="GX290" s="44"/>
      <c r="GY290" s="44"/>
      <c r="GZ290" s="44"/>
      <c r="HA290" s="44"/>
      <c r="HB290" s="44"/>
      <c r="HC290" s="44"/>
      <c r="HD290" s="44"/>
      <c r="HE290" s="44"/>
      <c r="HF290" s="44"/>
      <c r="HG290" s="44"/>
      <c r="HH290" s="44"/>
      <c r="HI290" s="44"/>
      <c r="HJ290" s="44"/>
      <c r="HK290" s="44"/>
      <c r="HL290" s="44"/>
      <c r="HM290" s="44"/>
      <c r="HN290" s="44"/>
      <c r="HO290" s="44"/>
      <c r="HP290" s="44"/>
      <c r="HQ290" s="44"/>
      <c r="HR290" s="46"/>
    </row>
    <row r="291" spans="1:226" x14ac:dyDescent="0.25">
      <c r="A291" s="32">
        <f t="shared" si="52"/>
        <v>287</v>
      </c>
      <c r="B291" s="517"/>
      <c r="C291" s="517"/>
      <c r="D291" s="517"/>
      <c r="E291" s="517"/>
      <c r="F291" s="517"/>
      <c r="G291" s="26"/>
      <c r="H291" s="26"/>
      <c r="I291" s="27" t="str">
        <f t="shared" si="116"/>
        <v/>
      </c>
      <c r="J291" s="33" t="str">
        <f t="shared" si="117"/>
        <v/>
      </c>
      <c r="K291" s="446">
        <f>進捗管理票PSPT_管理項目名_2</f>
        <v>0</v>
      </c>
      <c r="L291" s="29"/>
      <c r="M291" s="30"/>
      <c r="N291" s="30"/>
      <c r="O291" s="30"/>
      <c r="P291" s="30"/>
      <c r="Q291" s="30"/>
      <c r="R291" s="30"/>
      <c r="S291" s="30"/>
      <c r="T291" s="30"/>
      <c r="U291" s="30"/>
      <c r="V291" s="30"/>
      <c r="W291" s="30"/>
      <c r="X291" s="30"/>
      <c r="Y291" s="30"/>
      <c r="Z291" s="30"/>
      <c r="AA291" s="30"/>
      <c r="AB291" s="30"/>
      <c r="AC291" s="30"/>
      <c r="AD291" s="30"/>
      <c r="AE291" s="30"/>
      <c r="AF291" s="30"/>
      <c r="AG291" s="30"/>
      <c r="AH291" s="30"/>
      <c r="AI291" s="30"/>
      <c r="AJ291" s="30"/>
      <c r="AK291" s="30"/>
      <c r="AL291" s="30"/>
      <c r="AM291" s="30"/>
      <c r="AN291" s="30"/>
      <c r="AO291" s="30"/>
      <c r="AP291" s="30"/>
      <c r="AQ291" s="30"/>
      <c r="AR291" s="30"/>
      <c r="AS291" s="30"/>
      <c r="AT291" s="30"/>
      <c r="AU291" s="30"/>
      <c r="AV291" s="30"/>
      <c r="AW291" s="30"/>
      <c r="AX291" s="30"/>
      <c r="AY291" s="30"/>
      <c r="AZ291" s="30"/>
      <c r="BA291" s="30"/>
      <c r="BB291" s="30"/>
      <c r="BC291" s="30"/>
      <c r="BD291" s="30"/>
      <c r="BE291" s="30"/>
      <c r="BF291" s="30"/>
      <c r="BG291" s="30"/>
      <c r="BH291" s="30"/>
      <c r="BI291" s="30"/>
      <c r="BJ291" s="30"/>
      <c r="BK291" s="30"/>
      <c r="BL291" s="30"/>
      <c r="BM291" s="30"/>
      <c r="BN291" s="30"/>
      <c r="BO291" s="30"/>
      <c r="BP291" s="30"/>
      <c r="BQ291" s="30"/>
      <c r="BR291" s="30"/>
      <c r="BS291" s="30"/>
      <c r="BT291" s="30"/>
      <c r="BU291" s="30"/>
      <c r="BV291" s="30"/>
      <c r="BW291" s="30"/>
      <c r="BX291" s="30"/>
      <c r="BY291" s="30"/>
      <c r="BZ291" s="30"/>
      <c r="CA291" s="30"/>
      <c r="CB291" s="30"/>
      <c r="CC291" s="30"/>
      <c r="CD291" s="30"/>
      <c r="CE291" s="30"/>
      <c r="CF291" s="30"/>
      <c r="CG291" s="30"/>
      <c r="CH291" s="30"/>
      <c r="CI291" s="30"/>
      <c r="CJ291" s="30"/>
      <c r="CK291" s="30"/>
      <c r="CL291" s="30"/>
      <c r="CM291" s="30"/>
      <c r="CN291" s="30"/>
      <c r="CO291" s="30"/>
      <c r="CP291" s="30"/>
      <c r="CQ291" s="30"/>
      <c r="CR291" s="30"/>
      <c r="CS291" s="30"/>
      <c r="CT291" s="30"/>
      <c r="CU291" s="30"/>
      <c r="CV291" s="30"/>
      <c r="CW291" s="30"/>
      <c r="CX291" s="30"/>
      <c r="CY291" s="30"/>
      <c r="CZ291" s="30"/>
      <c r="DA291" s="30"/>
      <c r="DB291" s="30"/>
      <c r="DC291" s="30"/>
      <c r="DD291" s="30"/>
      <c r="DE291" s="30"/>
      <c r="DF291" s="30"/>
      <c r="DG291" s="30"/>
      <c r="DH291" s="30"/>
      <c r="DI291" s="30"/>
      <c r="DJ291" s="30"/>
      <c r="DK291" s="30"/>
      <c r="DL291" s="30"/>
      <c r="DM291" s="30"/>
      <c r="DN291" s="30"/>
      <c r="DO291" s="30"/>
      <c r="DP291" s="30"/>
      <c r="DQ291" s="30"/>
      <c r="DR291" s="30"/>
      <c r="DS291" s="30"/>
      <c r="DT291" s="30"/>
      <c r="DU291" s="30"/>
      <c r="DV291" s="30"/>
      <c r="DW291" s="30"/>
      <c r="DX291" s="30"/>
      <c r="DY291" s="30"/>
      <c r="DZ291" s="30"/>
      <c r="EA291" s="30"/>
      <c r="EB291" s="30"/>
      <c r="EC291" s="30"/>
      <c r="ED291" s="30"/>
      <c r="EE291" s="30"/>
      <c r="EF291" s="30"/>
      <c r="EG291" s="30"/>
      <c r="EH291" s="30"/>
      <c r="EI291" s="30"/>
      <c r="EJ291" s="30"/>
      <c r="EK291" s="30"/>
      <c r="EL291" s="30"/>
      <c r="EM291" s="30"/>
      <c r="EN291" s="30"/>
      <c r="EO291" s="30"/>
      <c r="EP291" s="30"/>
      <c r="EQ291" s="30"/>
      <c r="ER291" s="30"/>
      <c r="ES291" s="30"/>
      <c r="ET291" s="30"/>
      <c r="EU291" s="30"/>
      <c r="EV291" s="30"/>
      <c r="EW291" s="30"/>
      <c r="EX291" s="30"/>
      <c r="EY291" s="30"/>
      <c r="EZ291" s="30"/>
      <c r="FA291" s="30"/>
      <c r="FB291" s="30"/>
      <c r="FC291" s="30"/>
      <c r="FD291" s="30"/>
      <c r="FE291" s="30"/>
      <c r="FF291" s="30"/>
      <c r="FG291" s="30"/>
      <c r="FH291" s="30"/>
      <c r="FI291" s="30"/>
      <c r="FJ291" s="30"/>
      <c r="FK291" s="30"/>
      <c r="FL291" s="30"/>
      <c r="FM291" s="30"/>
      <c r="FN291" s="30"/>
      <c r="FO291" s="30"/>
      <c r="FP291" s="30"/>
      <c r="FQ291" s="30"/>
      <c r="FR291" s="30"/>
      <c r="FS291" s="30"/>
      <c r="FT291" s="30"/>
      <c r="FU291" s="30"/>
      <c r="FV291" s="30"/>
      <c r="FW291" s="30"/>
      <c r="FX291" s="30"/>
      <c r="FY291" s="30"/>
      <c r="FZ291" s="30"/>
      <c r="GA291" s="30"/>
      <c r="GB291" s="30"/>
      <c r="GC291" s="30"/>
      <c r="GD291" s="30"/>
      <c r="GE291" s="30"/>
      <c r="GF291" s="30"/>
      <c r="GG291" s="30"/>
      <c r="GH291" s="30"/>
      <c r="GI291" s="30"/>
      <c r="GJ291" s="30"/>
      <c r="GK291" s="30"/>
      <c r="GL291" s="30"/>
      <c r="GM291" s="30"/>
      <c r="GN291" s="30"/>
      <c r="GO291" s="30"/>
      <c r="GP291" s="30"/>
      <c r="GQ291" s="30"/>
      <c r="GR291" s="30"/>
      <c r="GS291" s="30"/>
      <c r="GT291" s="30"/>
      <c r="GU291" s="30"/>
      <c r="GV291" s="30"/>
      <c r="GW291" s="30"/>
      <c r="GX291" s="30"/>
      <c r="GY291" s="30"/>
      <c r="GZ291" s="30"/>
      <c r="HA291" s="30"/>
      <c r="HB291" s="30"/>
      <c r="HC291" s="30"/>
      <c r="HD291" s="30"/>
      <c r="HE291" s="30"/>
      <c r="HF291" s="30"/>
      <c r="HG291" s="30"/>
      <c r="HH291" s="30"/>
      <c r="HI291" s="30"/>
      <c r="HJ291" s="30"/>
      <c r="HK291" s="30"/>
      <c r="HL291" s="30"/>
      <c r="HM291" s="30"/>
      <c r="HN291" s="30"/>
      <c r="HO291" s="30"/>
      <c r="HP291" s="30"/>
      <c r="HQ291" s="30"/>
      <c r="HR291" s="31"/>
    </row>
    <row r="292" spans="1:226" x14ac:dyDescent="0.25">
      <c r="A292" s="32">
        <f t="shared" si="52"/>
        <v>288</v>
      </c>
      <c r="B292" s="517"/>
      <c r="C292" s="517"/>
      <c r="D292" s="517"/>
      <c r="E292" s="517"/>
      <c r="F292" s="517"/>
      <c r="G292" s="26"/>
      <c r="H292" s="26"/>
      <c r="I292" s="27" t="str">
        <f t="shared" si="116"/>
        <v/>
      </c>
      <c r="J292" s="33" t="str">
        <f t="shared" si="117"/>
        <v/>
      </c>
      <c r="K292" s="447" t="str">
        <f>進捗管理票PSPT_管理項目名_3</f>
        <v>①ＣＶ</v>
      </c>
      <c r="L292" s="29"/>
      <c r="M292" s="30"/>
      <c r="N292" s="30"/>
      <c r="O292" s="30"/>
      <c r="P292" s="30"/>
      <c r="Q292" s="30"/>
      <c r="R292" s="30"/>
      <c r="S292" s="30"/>
      <c r="T292" s="30"/>
      <c r="U292" s="30"/>
      <c r="V292" s="30"/>
      <c r="W292" s="30"/>
      <c r="X292" s="30"/>
      <c r="Y292" s="30"/>
      <c r="Z292" s="30"/>
      <c r="AA292" s="30"/>
      <c r="AB292" s="30"/>
      <c r="AC292" s="30"/>
      <c r="AD292" s="30"/>
      <c r="AE292" s="30"/>
      <c r="AF292" s="30"/>
      <c r="AG292" s="30"/>
      <c r="AH292" s="30"/>
      <c r="AI292" s="30"/>
      <c r="AJ292" s="30"/>
      <c r="AK292" s="30"/>
      <c r="AL292" s="30"/>
      <c r="AM292" s="30"/>
      <c r="AN292" s="30"/>
      <c r="AO292" s="30"/>
      <c r="AP292" s="30"/>
      <c r="AQ292" s="30"/>
      <c r="AR292" s="30"/>
      <c r="AS292" s="30"/>
      <c r="AT292" s="30"/>
      <c r="AU292" s="30"/>
      <c r="AV292" s="30"/>
      <c r="AW292" s="30"/>
      <c r="AX292" s="30"/>
      <c r="AY292" s="30"/>
      <c r="AZ292" s="30"/>
      <c r="BA292" s="30"/>
      <c r="BB292" s="30"/>
      <c r="BC292" s="30"/>
      <c r="BD292" s="30"/>
      <c r="BE292" s="30"/>
      <c r="BF292" s="30"/>
      <c r="BG292" s="30"/>
      <c r="BH292" s="30"/>
      <c r="BI292" s="30"/>
      <c r="BJ292" s="30"/>
      <c r="BK292" s="30"/>
      <c r="BL292" s="30"/>
      <c r="BM292" s="30"/>
      <c r="BN292" s="30"/>
      <c r="BO292" s="30"/>
      <c r="BP292" s="30"/>
      <c r="BQ292" s="30"/>
      <c r="BR292" s="30"/>
      <c r="BS292" s="30"/>
      <c r="BT292" s="30"/>
      <c r="BU292" s="30"/>
      <c r="BV292" s="30"/>
      <c r="BW292" s="30"/>
      <c r="BX292" s="30"/>
      <c r="BY292" s="30"/>
      <c r="BZ292" s="30"/>
      <c r="CA292" s="30"/>
      <c r="CB292" s="30"/>
      <c r="CC292" s="30"/>
      <c r="CD292" s="30"/>
      <c r="CE292" s="30"/>
      <c r="CF292" s="30"/>
      <c r="CG292" s="30"/>
      <c r="CH292" s="30"/>
      <c r="CI292" s="30"/>
      <c r="CJ292" s="30"/>
      <c r="CK292" s="30"/>
      <c r="CL292" s="30"/>
      <c r="CM292" s="30"/>
      <c r="CN292" s="30"/>
      <c r="CO292" s="30"/>
      <c r="CP292" s="30"/>
      <c r="CQ292" s="30"/>
      <c r="CR292" s="30"/>
      <c r="CS292" s="30"/>
      <c r="CT292" s="30"/>
      <c r="CU292" s="30"/>
      <c r="CV292" s="30"/>
      <c r="CW292" s="30"/>
      <c r="CX292" s="30"/>
      <c r="CY292" s="30"/>
      <c r="CZ292" s="30"/>
      <c r="DA292" s="30"/>
      <c r="DB292" s="30"/>
      <c r="DC292" s="30"/>
      <c r="DD292" s="30"/>
      <c r="DE292" s="30"/>
      <c r="DF292" s="30"/>
      <c r="DG292" s="30"/>
      <c r="DH292" s="30"/>
      <c r="DI292" s="30"/>
      <c r="DJ292" s="30"/>
      <c r="DK292" s="30"/>
      <c r="DL292" s="30"/>
      <c r="DM292" s="30"/>
      <c r="DN292" s="30"/>
      <c r="DO292" s="30"/>
      <c r="DP292" s="30"/>
      <c r="DQ292" s="30"/>
      <c r="DR292" s="30"/>
      <c r="DS292" s="30"/>
      <c r="DT292" s="30"/>
      <c r="DU292" s="30"/>
      <c r="DV292" s="30"/>
      <c r="DW292" s="30"/>
      <c r="DX292" s="30"/>
      <c r="DY292" s="30"/>
      <c r="DZ292" s="30"/>
      <c r="EA292" s="30"/>
      <c r="EB292" s="30"/>
      <c r="EC292" s="30"/>
      <c r="ED292" s="30"/>
      <c r="EE292" s="30"/>
      <c r="EF292" s="30"/>
      <c r="EG292" s="30"/>
      <c r="EH292" s="30"/>
      <c r="EI292" s="30"/>
      <c r="EJ292" s="30"/>
      <c r="EK292" s="30"/>
      <c r="EL292" s="30"/>
      <c r="EM292" s="30"/>
      <c r="EN292" s="30"/>
      <c r="EO292" s="30"/>
      <c r="EP292" s="30"/>
      <c r="EQ292" s="30"/>
      <c r="ER292" s="30"/>
      <c r="ES292" s="30"/>
      <c r="ET292" s="30"/>
      <c r="EU292" s="30"/>
      <c r="EV292" s="30"/>
      <c r="EW292" s="30"/>
      <c r="EX292" s="30"/>
      <c r="EY292" s="30"/>
      <c r="EZ292" s="30"/>
      <c r="FA292" s="30"/>
      <c r="FB292" s="30"/>
      <c r="FC292" s="30"/>
      <c r="FD292" s="30"/>
      <c r="FE292" s="30"/>
      <c r="FF292" s="30"/>
      <c r="FG292" s="30"/>
      <c r="FH292" s="30"/>
      <c r="FI292" s="30"/>
      <c r="FJ292" s="30"/>
      <c r="FK292" s="30"/>
      <c r="FL292" s="30"/>
      <c r="FM292" s="30"/>
      <c r="FN292" s="30"/>
      <c r="FO292" s="30"/>
      <c r="FP292" s="30"/>
      <c r="FQ292" s="30"/>
      <c r="FR292" s="30"/>
      <c r="FS292" s="30"/>
      <c r="FT292" s="30"/>
      <c r="FU292" s="30"/>
      <c r="FV292" s="30"/>
      <c r="FW292" s="30"/>
      <c r="FX292" s="30"/>
      <c r="FY292" s="30"/>
      <c r="FZ292" s="30"/>
      <c r="GA292" s="30"/>
      <c r="GB292" s="30"/>
      <c r="GC292" s="30"/>
      <c r="GD292" s="30"/>
      <c r="GE292" s="30"/>
      <c r="GF292" s="30"/>
      <c r="GG292" s="30"/>
      <c r="GH292" s="30"/>
      <c r="GI292" s="30"/>
      <c r="GJ292" s="30"/>
      <c r="GK292" s="30"/>
      <c r="GL292" s="30"/>
      <c r="GM292" s="30"/>
      <c r="GN292" s="30"/>
      <c r="GO292" s="30"/>
      <c r="GP292" s="30"/>
      <c r="GQ292" s="30"/>
      <c r="GR292" s="30"/>
      <c r="GS292" s="30"/>
      <c r="GT292" s="30"/>
      <c r="GU292" s="30"/>
      <c r="GV292" s="30"/>
      <c r="GW292" s="30"/>
      <c r="GX292" s="30"/>
      <c r="GY292" s="30"/>
      <c r="GZ292" s="30"/>
      <c r="HA292" s="30"/>
      <c r="HB292" s="30"/>
      <c r="HC292" s="30"/>
      <c r="HD292" s="30"/>
      <c r="HE292" s="30"/>
      <c r="HF292" s="30"/>
      <c r="HG292" s="30"/>
      <c r="HH292" s="30"/>
      <c r="HI292" s="30"/>
      <c r="HJ292" s="30"/>
      <c r="HK292" s="30"/>
      <c r="HL292" s="30"/>
      <c r="HM292" s="30"/>
      <c r="HN292" s="30"/>
      <c r="HO292" s="30"/>
      <c r="HP292" s="30"/>
      <c r="HQ292" s="30"/>
      <c r="HR292" s="31"/>
    </row>
    <row r="293" spans="1:226" x14ac:dyDescent="0.25">
      <c r="A293" s="34">
        <f t="shared" si="52"/>
        <v>289</v>
      </c>
      <c r="B293" s="517"/>
      <c r="C293" s="517"/>
      <c r="D293" s="517"/>
      <c r="E293" s="517"/>
      <c r="F293" s="517"/>
      <c r="G293" s="35"/>
      <c r="H293" s="35"/>
      <c r="I293" s="36" t="str">
        <f t="shared" si="116"/>
        <v/>
      </c>
      <c r="J293" s="28" t="str">
        <f t="shared" si="117"/>
        <v/>
      </c>
      <c r="K293" s="448" t="str">
        <f>進捗管理票PSPT_管理項目名_4</f>
        <v>②ＣＶＴ</v>
      </c>
      <c r="L293" s="37"/>
      <c r="M293" s="38"/>
      <c r="N293" s="38"/>
      <c r="O293" s="38"/>
      <c r="P293" s="38"/>
      <c r="Q293" s="38"/>
      <c r="R293" s="38"/>
      <c r="S293" s="38"/>
      <c r="T293" s="38"/>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c r="EP293" s="38"/>
      <c r="EQ293" s="38"/>
      <c r="ER293" s="38"/>
      <c r="ES293" s="38"/>
      <c r="ET293" s="38"/>
      <c r="EU293" s="38"/>
      <c r="EV293" s="38"/>
      <c r="EW293" s="38"/>
      <c r="EX293" s="38"/>
      <c r="EY293" s="38"/>
      <c r="EZ293" s="38"/>
      <c r="FA293" s="38"/>
      <c r="FB293" s="38"/>
      <c r="FC293" s="38"/>
      <c r="FD293" s="38"/>
      <c r="FE293" s="38"/>
      <c r="FF293" s="38"/>
      <c r="FG293" s="38"/>
      <c r="FH293" s="38"/>
      <c r="FI293" s="38"/>
      <c r="FJ293" s="38"/>
      <c r="FK293" s="38"/>
      <c r="FL293" s="38"/>
      <c r="FM293" s="38"/>
      <c r="FN293" s="38"/>
      <c r="FO293" s="38"/>
      <c r="FP293" s="38"/>
      <c r="FQ293" s="38"/>
      <c r="FR293" s="38"/>
      <c r="FS293" s="38"/>
      <c r="FT293" s="38"/>
      <c r="FU293" s="38"/>
      <c r="FV293" s="38"/>
      <c r="FW293" s="38"/>
      <c r="FX293" s="38"/>
      <c r="FY293" s="38"/>
      <c r="FZ293" s="38"/>
      <c r="GA293" s="38"/>
      <c r="GB293" s="38"/>
      <c r="GC293" s="38"/>
      <c r="GD293" s="38"/>
      <c r="GE293" s="38"/>
      <c r="GF293" s="38"/>
      <c r="GG293" s="38"/>
      <c r="GH293" s="38"/>
      <c r="GI293" s="38"/>
      <c r="GJ293" s="38"/>
      <c r="GK293" s="38"/>
      <c r="GL293" s="38"/>
      <c r="GM293" s="38"/>
      <c r="GN293" s="38"/>
      <c r="GO293" s="38"/>
      <c r="GP293" s="38"/>
      <c r="GQ293" s="38"/>
      <c r="GR293" s="38"/>
      <c r="GS293" s="38"/>
      <c r="GT293" s="38"/>
      <c r="GU293" s="38"/>
      <c r="GV293" s="38"/>
      <c r="GW293" s="38"/>
      <c r="GX293" s="38"/>
      <c r="GY293" s="38"/>
      <c r="GZ293" s="38"/>
      <c r="HA293" s="38"/>
      <c r="HB293" s="38"/>
      <c r="HC293" s="38"/>
      <c r="HD293" s="38"/>
      <c r="HE293" s="38"/>
      <c r="HF293" s="38"/>
      <c r="HG293" s="38"/>
      <c r="HH293" s="38"/>
      <c r="HI293" s="38"/>
      <c r="HJ293" s="38"/>
      <c r="HK293" s="38"/>
      <c r="HL293" s="38"/>
      <c r="HM293" s="38"/>
      <c r="HN293" s="38"/>
      <c r="HO293" s="38"/>
      <c r="HP293" s="38"/>
      <c r="HQ293" s="38"/>
      <c r="HR293" s="39"/>
    </row>
    <row r="294" spans="1:226" s="315" customFormat="1" x14ac:dyDescent="0.25">
      <c r="A294" s="34">
        <f t="shared" si="52"/>
        <v>290</v>
      </c>
      <c r="B294" s="517"/>
      <c r="C294" s="517"/>
      <c r="D294" s="517"/>
      <c r="E294" s="517"/>
      <c r="F294" s="517"/>
      <c r="G294" s="35"/>
      <c r="H294" s="391"/>
      <c r="I294" s="36" t="str">
        <f t="shared" si="116"/>
        <v/>
      </c>
      <c r="J294" s="28" t="str">
        <f t="shared" si="117"/>
        <v/>
      </c>
      <c r="K294" s="448" t="str">
        <f>進捗管理票PSPT_管理項目名_5</f>
        <v>③受入</v>
      </c>
      <c r="L294" s="37"/>
      <c r="M294" s="38"/>
      <c r="N294" s="38"/>
      <c r="O294" s="38"/>
      <c r="P294" s="38"/>
      <c r="Q294" s="38"/>
      <c r="R294" s="38"/>
      <c r="S294" s="38"/>
      <c r="T294" s="38"/>
      <c r="U294" s="38"/>
      <c r="V294" s="38"/>
      <c r="W294" s="38"/>
      <c r="X294" s="30"/>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c r="EP294" s="38"/>
      <c r="EQ294" s="38"/>
      <c r="ER294" s="38"/>
      <c r="ES294" s="38"/>
      <c r="ET294" s="38"/>
      <c r="EU294" s="38"/>
      <c r="EV294" s="38"/>
      <c r="EW294" s="38"/>
      <c r="EX294" s="38"/>
      <c r="EY294" s="38"/>
      <c r="EZ294" s="38"/>
      <c r="FA294" s="38"/>
      <c r="FB294" s="38"/>
      <c r="FC294" s="38"/>
      <c r="FD294" s="38"/>
      <c r="FE294" s="38"/>
      <c r="FF294" s="38"/>
      <c r="FG294" s="38"/>
      <c r="FH294" s="38"/>
      <c r="FI294" s="38"/>
      <c r="FJ294" s="38"/>
      <c r="FK294" s="38"/>
      <c r="FL294" s="38"/>
      <c r="FM294" s="38"/>
      <c r="FN294" s="38"/>
      <c r="FO294" s="38"/>
      <c r="FP294" s="38"/>
      <c r="FQ294" s="38"/>
      <c r="FR294" s="38"/>
      <c r="FS294" s="38"/>
      <c r="FT294" s="38"/>
      <c r="FU294" s="38"/>
      <c r="FV294" s="38"/>
      <c r="FW294" s="38"/>
      <c r="FX294" s="38"/>
      <c r="FY294" s="38"/>
      <c r="FZ294" s="38"/>
      <c r="GA294" s="38"/>
      <c r="GB294" s="38"/>
      <c r="GC294" s="38"/>
      <c r="GD294" s="38"/>
      <c r="GE294" s="38"/>
      <c r="GF294" s="38"/>
      <c r="GG294" s="38"/>
      <c r="GH294" s="38"/>
      <c r="GI294" s="38"/>
      <c r="GJ294" s="38"/>
      <c r="GK294" s="38"/>
      <c r="GL294" s="38"/>
      <c r="GM294" s="38"/>
      <c r="GN294" s="38"/>
      <c r="GO294" s="38"/>
      <c r="GP294" s="38"/>
      <c r="GQ294" s="38"/>
      <c r="GR294" s="38"/>
      <c r="GS294" s="38"/>
      <c r="GT294" s="38"/>
      <c r="GU294" s="38"/>
      <c r="GV294" s="38"/>
      <c r="GW294" s="38"/>
      <c r="GX294" s="38"/>
      <c r="GY294" s="38"/>
      <c r="GZ294" s="38"/>
      <c r="HA294" s="38"/>
      <c r="HB294" s="38"/>
      <c r="HC294" s="38"/>
      <c r="HD294" s="38"/>
      <c r="HE294" s="38"/>
      <c r="HF294" s="38"/>
      <c r="HG294" s="38"/>
      <c r="HH294" s="38"/>
      <c r="HI294" s="38"/>
      <c r="HJ294" s="38"/>
      <c r="HK294" s="38"/>
      <c r="HL294" s="38"/>
      <c r="HM294" s="38"/>
      <c r="HN294" s="38"/>
      <c r="HO294" s="38"/>
      <c r="HP294" s="38"/>
      <c r="HQ294" s="38"/>
      <c r="HR294" s="39"/>
    </row>
    <row r="295" spans="1:226" x14ac:dyDescent="0.25">
      <c r="A295" s="25">
        <f t="shared" si="52"/>
        <v>291</v>
      </c>
      <c r="B295" s="516"/>
      <c r="C295" s="516"/>
      <c r="D295" s="516"/>
      <c r="E295" s="516"/>
      <c r="F295" s="516"/>
      <c r="G295" s="40"/>
      <c r="H295" s="40"/>
      <c r="I295" s="41" t="str">
        <f t="shared" si="116"/>
        <v/>
      </c>
      <c r="J295" s="42" t="str">
        <f t="shared" si="117"/>
        <v/>
      </c>
      <c r="K295" s="445">
        <f>進捗管理票PSPT_管理項目名_1</f>
        <v>0</v>
      </c>
      <c r="L295" s="43"/>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c r="CI295" s="44"/>
      <c r="CJ295" s="44"/>
      <c r="CK295" s="44"/>
      <c r="CL295" s="44"/>
      <c r="CM295" s="44"/>
      <c r="CN295" s="44"/>
      <c r="CO295" s="44"/>
      <c r="CP295" s="44"/>
      <c r="CQ295" s="44"/>
      <c r="CR295" s="44"/>
      <c r="CS295" s="44"/>
      <c r="CT295" s="44"/>
      <c r="CU295" s="44"/>
      <c r="CV295" s="44"/>
      <c r="CW295" s="44"/>
      <c r="CX295" s="44"/>
      <c r="CY295" s="44"/>
      <c r="CZ295" s="44"/>
      <c r="DA295" s="44"/>
      <c r="DB295" s="44"/>
      <c r="DC295" s="44"/>
      <c r="DD295" s="44"/>
      <c r="DE295" s="44"/>
      <c r="DF295" s="44"/>
      <c r="DG295" s="44"/>
      <c r="DH295" s="44"/>
      <c r="DI295" s="44"/>
      <c r="DJ295" s="44"/>
      <c r="DK295" s="44"/>
      <c r="DL295" s="44"/>
      <c r="DM295" s="44"/>
      <c r="DN295" s="44"/>
      <c r="DO295" s="44"/>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c r="EX295" s="44"/>
      <c r="EY295" s="44"/>
      <c r="EZ295" s="44"/>
      <c r="FA295" s="44"/>
      <c r="FB295" s="44"/>
      <c r="FC295" s="44"/>
      <c r="FD295" s="44"/>
      <c r="FE295" s="44"/>
      <c r="FF295" s="44"/>
      <c r="FG295" s="44"/>
      <c r="FH295" s="44"/>
      <c r="FI295" s="44"/>
      <c r="FJ295" s="44"/>
      <c r="FK295" s="44"/>
      <c r="FL295" s="44"/>
      <c r="FM295" s="44"/>
      <c r="FN295" s="44"/>
      <c r="FO295" s="44"/>
      <c r="FP295" s="44"/>
      <c r="FQ295" s="44"/>
      <c r="FR295" s="44"/>
      <c r="FS295" s="44"/>
      <c r="FT295" s="44"/>
      <c r="FU295" s="44"/>
      <c r="FV295" s="44"/>
      <c r="FW295" s="44"/>
      <c r="FX295" s="44"/>
      <c r="FY295" s="44"/>
      <c r="FZ295" s="44"/>
      <c r="GA295" s="44"/>
      <c r="GB295" s="44"/>
      <c r="GC295" s="44"/>
      <c r="GD295" s="44"/>
      <c r="GE295" s="44"/>
      <c r="GF295" s="44"/>
      <c r="GG295" s="44"/>
      <c r="GH295" s="44"/>
      <c r="GI295" s="44"/>
      <c r="GJ295" s="44"/>
      <c r="GK295" s="44"/>
      <c r="GL295" s="44"/>
      <c r="GM295" s="44"/>
      <c r="GN295" s="44"/>
      <c r="GO295" s="44"/>
      <c r="GP295" s="44"/>
      <c r="GQ295" s="44"/>
      <c r="GR295" s="44"/>
      <c r="GS295" s="44"/>
      <c r="GT295" s="44"/>
      <c r="GU295" s="44"/>
      <c r="GV295" s="44"/>
      <c r="GW295" s="44"/>
      <c r="GX295" s="44"/>
      <c r="GY295" s="44"/>
      <c r="GZ295" s="44"/>
      <c r="HA295" s="44"/>
      <c r="HB295" s="44"/>
      <c r="HC295" s="44"/>
      <c r="HD295" s="44"/>
      <c r="HE295" s="44"/>
      <c r="HF295" s="44"/>
      <c r="HG295" s="44"/>
      <c r="HH295" s="44"/>
      <c r="HI295" s="44"/>
      <c r="HJ295" s="44"/>
      <c r="HK295" s="44"/>
      <c r="HL295" s="44"/>
      <c r="HM295" s="44"/>
      <c r="HN295" s="44"/>
      <c r="HO295" s="44"/>
      <c r="HP295" s="44"/>
      <c r="HQ295" s="44"/>
      <c r="HR295" s="46"/>
    </row>
    <row r="296" spans="1:226" x14ac:dyDescent="0.25">
      <c r="A296" s="32">
        <f t="shared" si="52"/>
        <v>292</v>
      </c>
      <c r="B296" s="517"/>
      <c r="C296" s="517"/>
      <c r="D296" s="517"/>
      <c r="E296" s="517"/>
      <c r="F296" s="517"/>
      <c r="G296" s="26"/>
      <c r="H296" s="26"/>
      <c r="I296" s="27" t="str">
        <f t="shared" si="116"/>
        <v/>
      </c>
      <c r="J296" s="33" t="str">
        <f t="shared" si="117"/>
        <v/>
      </c>
      <c r="K296" s="446">
        <f>進捗管理票PSPT_管理項目名_2</f>
        <v>0</v>
      </c>
      <c r="L296" s="29"/>
      <c r="M296" s="30"/>
      <c r="N296" s="30"/>
      <c r="O296" s="30"/>
      <c r="P296" s="30"/>
      <c r="Q296" s="30"/>
      <c r="R296" s="30"/>
      <c r="S296" s="30"/>
      <c r="T296" s="30"/>
      <c r="U296" s="30"/>
      <c r="V296" s="30"/>
      <c r="W296" s="30"/>
      <c r="X296" s="30"/>
      <c r="Y296" s="30"/>
      <c r="Z296" s="30"/>
      <c r="AA296" s="30"/>
      <c r="AB296" s="30"/>
      <c r="AC296" s="30"/>
      <c r="AD296" s="30"/>
      <c r="AE296" s="30"/>
      <c r="AF296" s="30"/>
      <c r="AG296" s="30"/>
      <c r="AH296" s="30"/>
      <c r="AI296" s="30"/>
      <c r="AJ296" s="30"/>
      <c r="AK296" s="30"/>
      <c r="AL296" s="30"/>
      <c r="AM296" s="30"/>
      <c r="AN296" s="30"/>
      <c r="AO296" s="30"/>
      <c r="AP296" s="30"/>
      <c r="AQ296" s="30"/>
      <c r="AR296" s="30"/>
      <c r="AS296" s="30"/>
      <c r="AT296" s="30"/>
      <c r="AU296" s="30"/>
      <c r="AV296" s="30"/>
      <c r="AW296" s="30"/>
      <c r="AX296" s="30"/>
      <c r="AY296" s="30"/>
      <c r="AZ296" s="30"/>
      <c r="BA296" s="30"/>
      <c r="BB296" s="30"/>
      <c r="BC296" s="30"/>
      <c r="BD296" s="30"/>
      <c r="BE296" s="30"/>
      <c r="BF296" s="30"/>
      <c r="BG296" s="30"/>
      <c r="BH296" s="30"/>
      <c r="BI296" s="30"/>
      <c r="BJ296" s="30"/>
      <c r="BK296" s="30"/>
      <c r="BL296" s="30"/>
      <c r="BM296" s="30"/>
      <c r="BN296" s="30"/>
      <c r="BO296" s="30"/>
      <c r="BP296" s="30"/>
      <c r="BQ296" s="30"/>
      <c r="BR296" s="30"/>
      <c r="BS296" s="30"/>
      <c r="BT296" s="30"/>
      <c r="BU296" s="30"/>
      <c r="BV296" s="30"/>
      <c r="BW296" s="30"/>
      <c r="BX296" s="30"/>
      <c r="BY296" s="30"/>
      <c r="BZ296" s="30"/>
      <c r="CA296" s="30"/>
      <c r="CB296" s="30"/>
      <c r="CC296" s="30"/>
      <c r="CD296" s="30"/>
      <c r="CE296" s="30"/>
      <c r="CF296" s="30"/>
      <c r="CG296" s="30"/>
      <c r="CH296" s="30"/>
      <c r="CI296" s="30"/>
      <c r="CJ296" s="30"/>
      <c r="CK296" s="30"/>
      <c r="CL296" s="30"/>
      <c r="CM296" s="30"/>
      <c r="CN296" s="30"/>
      <c r="CO296" s="30"/>
      <c r="CP296" s="30"/>
      <c r="CQ296" s="30"/>
      <c r="CR296" s="30"/>
      <c r="CS296" s="30"/>
      <c r="CT296" s="30"/>
      <c r="CU296" s="30"/>
      <c r="CV296" s="30"/>
      <c r="CW296" s="30"/>
      <c r="CX296" s="30"/>
      <c r="CY296" s="30"/>
      <c r="CZ296" s="30"/>
      <c r="DA296" s="30"/>
      <c r="DB296" s="30"/>
      <c r="DC296" s="30"/>
      <c r="DD296" s="30"/>
      <c r="DE296" s="30"/>
      <c r="DF296" s="30"/>
      <c r="DG296" s="30"/>
      <c r="DH296" s="30"/>
      <c r="DI296" s="30"/>
      <c r="DJ296" s="30"/>
      <c r="DK296" s="30"/>
      <c r="DL296" s="30"/>
      <c r="DM296" s="30"/>
      <c r="DN296" s="30"/>
      <c r="DO296" s="30"/>
      <c r="DP296" s="30"/>
      <c r="DQ296" s="30"/>
      <c r="DR296" s="30"/>
      <c r="DS296" s="30"/>
      <c r="DT296" s="30"/>
      <c r="DU296" s="30"/>
      <c r="DV296" s="30"/>
      <c r="DW296" s="30"/>
      <c r="DX296" s="30"/>
      <c r="DY296" s="30"/>
      <c r="DZ296" s="30"/>
      <c r="EA296" s="30"/>
      <c r="EB296" s="30"/>
      <c r="EC296" s="30"/>
      <c r="ED296" s="30"/>
      <c r="EE296" s="30"/>
      <c r="EF296" s="30"/>
      <c r="EG296" s="30"/>
      <c r="EH296" s="30"/>
      <c r="EI296" s="30"/>
      <c r="EJ296" s="30"/>
      <c r="EK296" s="30"/>
      <c r="EL296" s="30"/>
      <c r="EM296" s="30"/>
      <c r="EN296" s="30"/>
      <c r="EO296" s="30"/>
      <c r="EP296" s="30"/>
      <c r="EQ296" s="30"/>
      <c r="ER296" s="30"/>
      <c r="ES296" s="30"/>
      <c r="ET296" s="30"/>
      <c r="EU296" s="30"/>
      <c r="EV296" s="30"/>
      <c r="EW296" s="30"/>
      <c r="EX296" s="30"/>
      <c r="EY296" s="30"/>
      <c r="EZ296" s="30"/>
      <c r="FA296" s="30"/>
      <c r="FB296" s="30"/>
      <c r="FC296" s="30"/>
      <c r="FD296" s="30"/>
      <c r="FE296" s="30"/>
      <c r="FF296" s="30"/>
      <c r="FG296" s="30"/>
      <c r="FH296" s="30"/>
      <c r="FI296" s="30"/>
      <c r="FJ296" s="30"/>
      <c r="FK296" s="30"/>
      <c r="FL296" s="30"/>
      <c r="FM296" s="30"/>
      <c r="FN296" s="30"/>
      <c r="FO296" s="30"/>
      <c r="FP296" s="30"/>
      <c r="FQ296" s="30"/>
      <c r="FR296" s="30"/>
      <c r="FS296" s="30"/>
      <c r="FT296" s="30"/>
      <c r="FU296" s="30"/>
      <c r="FV296" s="30"/>
      <c r="FW296" s="30"/>
      <c r="FX296" s="30"/>
      <c r="FY296" s="30"/>
      <c r="FZ296" s="30"/>
      <c r="GA296" s="30"/>
      <c r="GB296" s="30"/>
      <c r="GC296" s="30"/>
      <c r="GD296" s="30"/>
      <c r="GE296" s="30"/>
      <c r="GF296" s="30"/>
      <c r="GG296" s="30"/>
      <c r="GH296" s="30"/>
      <c r="GI296" s="30"/>
      <c r="GJ296" s="30"/>
      <c r="GK296" s="30"/>
      <c r="GL296" s="30"/>
      <c r="GM296" s="30"/>
      <c r="GN296" s="30"/>
      <c r="GO296" s="30"/>
      <c r="GP296" s="30"/>
      <c r="GQ296" s="30"/>
      <c r="GR296" s="30"/>
      <c r="GS296" s="30"/>
      <c r="GT296" s="30"/>
      <c r="GU296" s="30"/>
      <c r="GV296" s="30"/>
      <c r="GW296" s="30"/>
      <c r="GX296" s="30"/>
      <c r="GY296" s="30"/>
      <c r="GZ296" s="30"/>
      <c r="HA296" s="30"/>
      <c r="HB296" s="30"/>
      <c r="HC296" s="30"/>
      <c r="HD296" s="30"/>
      <c r="HE296" s="30"/>
      <c r="HF296" s="30"/>
      <c r="HG296" s="30"/>
      <c r="HH296" s="30"/>
      <c r="HI296" s="30"/>
      <c r="HJ296" s="30"/>
      <c r="HK296" s="30"/>
      <c r="HL296" s="30"/>
      <c r="HM296" s="30"/>
      <c r="HN296" s="30"/>
      <c r="HO296" s="30"/>
      <c r="HP296" s="30"/>
      <c r="HQ296" s="30"/>
      <c r="HR296" s="31"/>
    </row>
    <row r="297" spans="1:226" x14ac:dyDescent="0.25">
      <c r="A297" s="32">
        <f t="shared" si="52"/>
        <v>293</v>
      </c>
      <c r="B297" s="517"/>
      <c r="C297" s="517"/>
      <c r="D297" s="517"/>
      <c r="E297" s="517"/>
      <c r="F297" s="517"/>
      <c r="G297" s="26"/>
      <c r="H297" s="26"/>
      <c r="I297" s="27" t="str">
        <f t="shared" si="116"/>
        <v/>
      </c>
      <c r="J297" s="33" t="str">
        <f t="shared" si="117"/>
        <v/>
      </c>
      <c r="K297" s="447" t="str">
        <f>進捗管理票PSPT_管理項目名_3</f>
        <v>①ＣＶ</v>
      </c>
      <c r="L297" s="29"/>
      <c r="M297" s="30"/>
      <c r="N297" s="30"/>
      <c r="O297" s="30"/>
      <c r="P297" s="30"/>
      <c r="Q297" s="30"/>
      <c r="R297" s="30"/>
      <c r="S297" s="30"/>
      <c r="T297" s="30"/>
      <c r="U297" s="30"/>
      <c r="V297" s="30"/>
      <c r="W297" s="30"/>
      <c r="X297" s="30"/>
      <c r="Y297" s="30"/>
      <c r="Z297" s="30"/>
      <c r="AA297" s="30"/>
      <c r="AB297" s="30"/>
      <c r="AC297" s="30"/>
      <c r="AD297" s="30"/>
      <c r="AE297" s="30"/>
      <c r="AF297" s="30"/>
      <c r="AG297" s="30"/>
      <c r="AH297" s="30"/>
      <c r="AI297" s="30"/>
      <c r="AJ297" s="30"/>
      <c r="AK297" s="30"/>
      <c r="AL297" s="30"/>
      <c r="AM297" s="30"/>
      <c r="AN297" s="30"/>
      <c r="AO297" s="30"/>
      <c r="AP297" s="30"/>
      <c r="AQ297" s="30"/>
      <c r="AR297" s="30"/>
      <c r="AS297" s="30"/>
      <c r="AT297" s="30"/>
      <c r="AU297" s="30"/>
      <c r="AV297" s="30"/>
      <c r="AW297" s="30"/>
      <c r="AX297" s="30"/>
      <c r="AY297" s="30"/>
      <c r="AZ297" s="30"/>
      <c r="BA297" s="30"/>
      <c r="BB297" s="30"/>
      <c r="BC297" s="30"/>
      <c r="BD297" s="30"/>
      <c r="BE297" s="30"/>
      <c r="BF297" s="30"/>
      <c r="BG297" s="30"/>
      <c r="BH297" s="30"/>
      <c r="BI297" s="30"/>
      <c r="BJ297" s="30"/>
      <c r="BK297" s="30"/>
      <c r="BL297" s="30"/>
      <c r="BM297" s="30"/>
      <c r="BN297" s="30"/>
      <c r="BO297" s="30"/>
      <c r="BP297" s="30"/>
      <c r="BQ297" s="30"/>
      <c r="BR297" s="30"/>
      <c r="BS297" s="30"/>
      <c r="BT297" s="30"/>
      <c r="BU297" s="30"/>
      <c r="BV297" s="30"/>
      <c r="BW297" s="30"/>
      <c r="BX297" s="30"/>
      <c r="BY297" s="30"/>
      <c r="BZ297" s="30"/>
      <c r="CA297" s="30"/>
      <c r="CB297" s="30"/>
      <c r="CC297" s="30"/>
      <c r="CD297" s="30"/>
      <c r="CE297" s="30"/>
      <c r="CF297" s="30"/>
      <c r="CG297" s="30"/>
      <c r="CH297" s="30"/>
      <c r="CI297" s="30"/>
      <c r="CJ297" s="30"/>
      <c r="CK297" s="30"/>
      <c r="CL297" s="30"/>
      <c r="CM297" s="30"/>
      <c r="CN297" s="30"/>
      <c r="CO297" s="30"/>
      <c r="CP297" s="30"/>
      <c r="CQ297" s="30"/>
      <c r="CR297" s="30"/>
      <c r="CS297" s="30"/>
      <c r="CT297" s="30"/>
      <c r="CU297" s="30"/>
      <c r="CV297" s="30"/>
      <c r="CW297" s="30"/>
      <c r="CX297" s="30"/>
      <c r="CY297" s="30"/>
      <c r="CZ297" s="30"/>
      <c r="DA297" s="30"/>
      <c r="DB297" s="30"/>
      <c r="DC297" s="30"/>
      <c r="DD297" s="30"/>
      <c r="DE297" s="30"/>
      <c r="DF297" s="30"/>
      <c r="DG297" s="30"/>
      <c r="DH297" s="30"/>
      <c r="DI297" s="30"/>
      <c r="DJ297" s="30"/>
      <c r="DK297" s="30"/>
      <c r="DL297" s="30"/>
      <c r="DM297" s="30"/>
      <c r="DN297" s="30"/>
      <c r="DO297" s="30"/>
      <c r="DP297" s="30"/>
      <c r="DQ297" s="30"/>
      <c r="DR297" s="30"/>
      <c r="DS297" s="30"/>
      <c r="DT297" s="30"/>
      <c r="DU297" s="30"/>
      <c r="DV297" s="30"/>
      <c r="DW297" s="30"/>
      <c r="DX297" s="30"/>
      <c r="DY297" s="30"/>
      <c r="DZ297" s="30"/>
      <c r="EA297" s="30"/>
      <c r="EB297" s="30"/>
      <c r="EC297" s="30"/>
      <c r="ED297" s="30"/>
      <c r="EE297" s="30"/>
      <c r="EF297" s="30"/>
      <c r="EG297" s="30"/>
      <c r="EH297" s="30"/>
      <c r="EI297" s="30"/>
      <c r="EJ297" s="30"/>
      <c r="EK297" s="30"/>
      <c r="EL297" s="30"/>
      <c r="EM297" s="30"/>
      <c r="EN297" s="30"/>
      <c r="EO297" s="30"/>
      <c r="EP297" s="30"/>
      <c r="EQ297" s="30"/>
      <c r="ER297" s="30"/>
      <c r="ES297" s="30"/>
      <c r="ET297" s="30"/>
      <c r="EU297" s="30"/>
      <c r="EV297" s="30"/>
      <c r="EW297" s="30"/>
      <c r="EX297" s="30"/>
      <c r="EY297" s="30"/>
      <c r="EZ297" s="30"/>
      <c r="FA297" s="30"/>
      <c r="FB297" s="30"/>
      <c r="FC297" s="30"/>
      <c r="FD297" s="30"/>
      <c r="FE297" s="30"/>
      <c r="FF297" s="30"/>
      <c r="FG297" s="30"/>
      <c r="FH297" s="30"/>
      <c r="FI297" s="30"/>
      <c r="FJ297" s="30"/>
      <c r="FK297" s="30"/>
      <c r="FL297" s="30"/>
      <c r="FM297" s="30"/>
      <c r="FN297" s="30"/>
      <c r="FO297" s="30"/>
      <c r="FP297" s="30"/>
      <c r="FQ297" s="30"/>
      <c r="FR297" s="30"/>
      <c r="FS297" s="30"/>
      <c r="FT297" s="30"/>
      <c r="FU297" s="30"/>
      <c r="FV297" s="30"/>
      <c r="FW297" s="30"/>
      <c r="FX297" s="30"/>
      <c r="FY297" s="30"/>
      <c r="FZ297" s="30"/>
      <c r="GA297" s="30"/>
      <c r="GB297" s="30"/>
      <c r="GC297" s="30"/>
      <c r="GD297" s="30"/>
      <c r="GE297" s="30"/>
      <c r="GF297" s="30"/>
      <c r="GG297" s="30"/>
      <c r="GH297" s="30"/>
      <c r="GI297" s="30"/>
      <c r="GJ297" s="30"/>
      <c r="GK297" s="30"/>
      <c r="GL297" s="30"/>
      <c r="GM297" s="30"/>
      <c r="GN297" s="30"/>
      <c r="GO297" s="30"/>
      <c r="GP297" s="30"/>
      <c r="GQ297" s="30"/>
      <c r="GR297" s="30"/>
      <c r="GS297" s="30"/>
      <c r="GT297" s="30"/>
      <c r="GU297" s="30"/>
      <c r="GV297" s="30"/>
      <c r="GW297" s="30"/>
      <c r="GX297" s="30"/>
      <c r="GY297" s="30"/>
      <c r="GZ297" s="30"/>
      <c r="HA297" s="30"/>
      <c r="HB297" s="30"/>
      <c r="HC297" s="30"/>
      <c r="HD297" s="30"/>
      <c r="HE297" s="30"/>
      <c r="HF297" s="30"/>
      <c r="HG297" s="30"/>
      <c r="HH297" s="30"/>
      <c r="HI297" s="30"/>
      <c r="HJ297" s="30"/>
      <c r="HK297" s="30"/>
      <c r="HL297" s="30"/>
      <c r="HM297" s="30"/>
      <c r="HN297" s="30"/>
      <c r="HO297" s="30"/>
      <c r="HP297" s="30"/>
      <c r="HQ297" s="30"/>
      <c r="HR297" s="31"/>
    </row>
    <row r="298" spans="1:226" x14ac:dyDescent="0.25">
      <c r="A298" s="34">
        <f t="shared" si="52"/>
        <v>294</v>
      </c>
      <c r="B298" s="517"/>
      <c r="C298" s="517"/>
      <c r="D298" s="517"/>
      <c r="E298" s="517"/>
      <c r="F298" s="517"/>
      <c r="G298" s="35"/>
      <c r="H298" s="35"/>
      <c r="I298" s="36" t="str">
        <f t="shared" si="116"/>
        <v/>
      </c>
      <c r="J298" s="28" t="str">
        <f t="shared" si="117"/>
        <v/>
      </c>
      <c r="K298" s="448" t="str">
        <f>進捗管理票PSPT_管理項目名_4</f>
        <v>②ＣＶＴ</v>
      </c>
      <c r="L298" s="37"/>
      <c r="M298" s="38"/>
      <c r="N298" s="38"/>
      <c r="O298" s="38"/>
      <c r="P298" s="38"/>
      <c r="Q298" s="38"/>
      <c r="R298" s="38"/>
      <c r="S298" s="38"/>
      <c r="T298" s="38"/>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38"/>
      <c r="EQ298" s="38"/>
      <c r="ER298" s="38"/>
      <c r="ES298" s="38"/>
      <c r="ET298" s="38"/>
      <c r="EU298" s="38"/>
      <c r="EV298" s="38"/>
      <c r="EW298" s="38"/>
      <c r="EX298" s="38"/>
      <c r="EY298" s="38"/>
      <c r="EZ298" s="38"/>
      <c r="FA298" s="38"/>
      <c r="FB298" s="38"/>
      <c r="FC298" s="38"/>
      <c r="FD298" s="38"/>
      <c r="FE298" s="38"/>
      <c r="FF298" s="38"/>
      <c r="FG298" s="38"/>
      <c r="FH298" s="38"/>
      <c r="FI298" s="38"/>
      <c r="FJ298" s="38"/>
      <c r="FK298" s="38"/>
      <c r="FL298" s="38"/>
      <c r="FM298" s="38"/>
      <c r="FN298" s="38"/>
      <c r="FO298" s="38"/>
      <c r="FP298" s="38"/>
      <c r="FQ298" s="38"/>
      <c r="FR298" s="38"/>
      <c r="FS298" s="38"/>
      <c r="FT298" s="38"/>
      <c r="FU298" s="38"/>
      <c r="FV298" s="38"/>
      <c r="FW298" s="38"/>
      <c r="FX298" s="38"/>
      <c r="FY298" s="38"/>
      <c r="FZ298" s="38"/>
      <c r="GA298" s="38"/>
      <c r="GB298" s="38"/>
      <c r="GC298" s="38"/>
      <c r="GD298" s="38"/>
      <c r="GE298" s="38"/>
      <c r="GF298" s="38"/>
      <c r="GG298" s="38"/>
      <c r="GH298" s="38"/>
      <c r="GI298" s="38"/>
      <c r="GJ298" s="38"/>
      <c r="GK298" s="38"/>
      <c r="GL298" s="38"/>
      <c r="GM298" s="38"/>
      <c r="GN298" s="38"/>
      <c r="GO298" s="38"/>
      <c r="GP298" s="38"/>
      <c r="GQ298" s="38"/>
      <c r="GR298" s="38"/>
      <c r="GS298" s="38"/>
      <c r="GT298" s="38"/>
      <c r="GU298" s="38"/>
      <c r="GV298" s="38"/>
      <c r="GW298" s="38"/>
      <c r="GX298" s="38"/>
      <c r="GY298" s="38"/>
      <c r="GZ298" s="38"/>
      <c r="HA298" s="38"/>
      <c r="HB298" s="38"/>
      <c r="HC298" s="38"/>
      <c r="HD298" s="38"/>
      <c r="HE298" s="38"/>
      <c r="HF298" s="38"/>
      <c r="HG298" s="38"/>
      <c r="HH298" s="38"/>
      <c r="HI298" s="38"/>
      <c r="HJ298" s="38"/>
      <c r="HK298" s="38"/>
      <c r="HL298" s="38"/>
      <c r="HM298" s="38"/>
      <c r="HN298" s="38"/>
      <c r="HO298" s="38"/>
      <c r="HP298" s="38"/>
      <c r="HQ298" s="38"/>
      <c r="HR298" s="39"/>
    </row>
    <row r="299" spans="1:226" s="315" customFormat="1" x14ac:dyDescent="0.25">
      <c r="A299" s="34">
        <f t="shared" si="52"/>
        <v>295</v>
      </c>
      <c r="B299" s="517"/>
      <c r="C299" s="519"/>
      <c r="D299" s="519"/>
      <c r="E299" s="519"/>
      <c r="F299" s="519"/>
      <c r="G299" s="35"/>
      <c r="H299" s="391"/>
      <c r="I299" s="36" t="str">
        <f>IF(J299&lt;&gt;"",(J299-COUNTIF(L299:HR299,"□")+1),"")</f>
        <v/>
      </c>
      <c r="J299" s="28" t="str">
        <f>IF(ISERROR(LOOKUP("□",L299:HR299,L$3:HR$3))=FALSE,LOOKUP("□",L299:HR299,L$3:HR$3),"")</f>
        <v/>
      </c>
      <c r="K299" s="448" t="str">
        <f>進捗管理票PSPT_管理項目名_5</f>
        <v>③受入</v>
      </c>
      <c r="L299" s="37"/>
      <c r="M299" s="38"/>
      <c r="N299" s="38"/>
      <c r="O299" s="38"/>
      <c r="P299" s="38"/>
      <c r="Q299" s="38"/>
      <c r="R299" s="38"/>
      <c r="S299" s="38"/>
      <c r="T299" s="38"/>
      <c r="U299" s="38"/>
      <c r="V299" s="38"/>
      <c r="W299" s="38"/>
      <c r="X299" s="30"/>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38"/>
      <c r="EQ299" s="38"/>
      <c r="ER299" s="38"/>
      <c r="ES299" s="38"/>
      <c r="ET299" s="38"/>
      <c r="EU299" s="38"/>
      <c r="EV299" s="38"/>
      <c r="EW299" s="38"/>
      <c r="EX299" s="38"/>
      <c r="EY299" s="38"/>
      <c r="EZ299" s="38"/>
      <c r="FA299" s="38"/>
      <c r="FB299" s="38"/>
      <c r="FC299" s="38"/>
      <c r="FD299" s="38"/>
      <c r="FE299" s="38"/>
      <c r="FF299" s="38"/>
      <c r="FG299" s="38"/>
      <c r="FH299" s="38"/>
      <c r="FI299" s="38"/>
      <c r="FJ299" s="38"/>
      <c r="FK299" s="38"/>
      <c r="FL299" s="38"/>
      <c r="FM299" s="38"/>
      <c r="FN299" s="38"/>
      <c r="FO299" s="38"/>
      <c r="FP299" s="38"/>
      <c r="FQ299" s="38"/>
      <c r="FR299" s="38"/>
      <c r="FS299" s="38"/>
      <c r="FT299" s="38"/>
      <c r="FU299" s="38"/>
      <c r="FV299" s="38"/>
      <c r="FW299" s="38"/>
      <c r="FX299" s="38"/>
      <c r="FY299" s="38"/>
      <c r="FZ299" s="38"/>
      <c r="GA299" s="38"/>
      <c r="GB299" s="38"/>
      <c r="GC299" s="38"/>
      <c r="GD299" s="38"/>
      <c r="GE299" s="38"/>
      <c r="GF299" s="38"/>
      <c r="GG299" s="38"/>
      <c r="GH299" s="38"/>
      <c r="GI299" s="38"/>
      <c r="GJ299" s="38"/>
      <c r="GK299" s="38"/>
      <c r="GL299" s="38"/>
      <c r="GM299" s="38"/>
      <c r="GN299" s="38"/>
      <c r="GO299" s="38"/>
      <c r="GP299" s="38"/>
      <c r="GQ299" s="38"/>
      <c r="GR299" s="38"/>
      <c r="GS299" s="38"/>
      <c r="GT299" s="38"/>
      <c r="GU299" s="38"/>
      <c r="GV299" s="38"/>
      <c r="GW299" s="38"/>
      <c r="GX299" s="38"/>
      <c r="GY299" s="38"/>
      <c r="GZ299" s="38"/>
      <c r="HA299" s="38"/>
      <c r="HB299" s="38"/>
      <c r="HC299" s="38"/>
      <c r="HD299" s="38"/>
      <c r="HE299" s="38"/>
      <c r="HF299" s="38"/>
      <c r="HG299" s="38"/>
      <c r="HH299" s="38"/>
      <c r="HI299" s="38"/>
      <c r="HJ299" s="38"/>
      <c r="HK299" s="38"/>
      <c r="HL299" s="38"/>
      <c r="HM299" s="38"/>
      <c r="HN299" s="38"/>
      <c r="HO299" s="38"/>
      <c r="HP299" s="38"/>
      <c r="HQ299" s="38"/>
      <c r="HR299" s="39"/>
    </row>
    <row r="300" spans="1:226" x14ac:dyDescent="0.25">
      <c r="A300" s="25">
        <f t="shared" si="52"/>
        <v>296</v>
      </c>
      <c r="B300" s="516"/>
      <c r="C300" s="516"/>
      <c r="D300" s="516"/>
      <c r="E300" s="516"/>
      <c r="F300" s="516"/>
      <c r="G300" s="40"/>
      <c r="H300" s="40"/>
      <c r="I300" s="41" t="str">
        <f t="shared" ref="I300:I308" si="118">IF(J300&lt;&gt;"",(J300-COUNTIF(L300:HR300,"□")+1),"")</f>
        <v/>
      </c>
      <c r="J300" s="42" t="str">
        <f t="shared" ref="J300:J308" si="119">IF(ISERROR(LOOKUP("□",L300:HR300,L$3:HR$3))=FALSE,LOOKUP("□",L300:HR300,L$3:HR$3),"")</f>
        <v/>
      </c>
      <c r="K300" s="445">
        <f>進捗管理票PSPT_管理項目名_1</f>
        <v>0</v>
      </c>
      <c r="L300" s="43"/>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c r="BD300" s="44"/>
      <c r="BE300" s="44"/>
      <c r="BF300" s="44"/>
      <c r="BG300" s="44"/>
      <c r="BH300" s="44"/>
      <c r="BI300" s="44"/>
      <c r="BJ300" s="44"/>
      <c r="BK300" s="44"/>
      <c r="BL300" s="44"/>
      <c r="BM300" s="44"/>
      <c r="BN300" s="44"/>
      <c r="BO300" s="44"/>
      <c r="BP300" s="44"/>
      <c r="BQ300" s="44"/>
      <c r="BR300" s="44"/>
      <c r="BS300" s="44"/>
      <c r="BT300" s="44"/>
      <c r="BU300" s="44"/>
      <c r="BV300" s="44"/>
      <c r="BW300" s="44"/>
      <c r="BX300" s="44"/>
      <c r="BY300" s="44"/>
      <c r="BZ300" s="44"/>
      <c r="CA300" s="44"/>
      <c r="CB300" s="44"/>
      <c r="CC300" s="44"/>
      <c r="CD300" s="44"/>
      <c r="CE300" s="44"/>
      <c r="CF300" s="44"/>
      <c r="CG300" s="44"/>
      <c r="CH300" s="44"/>
      <c r="CI300" s="44"/>
      <c r="CJ300" s="44"/>
      <c r="CK300" s="44"/>
      <c r="CL300" s="44"/>
      <c r="CM300" s="44"/>
      <c r="CN300" s="44"/>
      <c r="CO300" s="44"/>
      <c r="CP300" s="44"/>
      <c r="CQ300" s="44"/>
      <c r="CR300" s="44"/>
      <c r="CS300" s="44"/>
      <c r="CT300" s="44"/>
      <c r="CU300" s="44"/>
      <c r="CV300" s="44"/>
      <c r="CW300" s="44"/>
      <c r="CX300" s="44"/>
      <c r="CY300" s="44"/>
      <c r="CZ300" s="44"/>
      <c r="DA300" s="44"/>
      <c r="DB300" s="44"/>
      <c r="DC300" s="44"/>
      <c r="DD300" s="44"/>
      <c r="DE300" s="44"/>
      <c r="DF300" s="44"/>
      <c r="DG300" s="44"/>
      <c r="DH300" s="44"/>
      <c r="DI300" s="44"/>
      <c r="DJ300" s="44"/>
      <c r="DK300" s="44"/>
      <c r="DL300" s="44"/>
      <c r="DM300" s="44"/>
      <c r="DN300" s="44"/>
      <c r="DO300" s="44"/>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c r="EX300" s="44"/>
      <c r="EY300" s="44"/>
      <c r="EZ300" s="44"/>
      <c r="FA300" s="44"/>
      <c r="FB300" s="44"/>
      <c r="FC300" s="44"/>
      <c r="FD300" s="44"/>
      <c r="FE300" s="44"/>
      <c r="FF300" s="44"/>
      <c r="FG300" s="44"/>
      <c r="FH300" s="44"/>
      <c r="FI300" s="44"/>
      <c r="FJ300" s="44"/>
      <c r="FK300" s="44"/>
      <c r="FL300" s="44"/>
      <c r="FM300" s="44"/>
      <c r="FN300" s="44"/>
      <c r="FO300" s="44"/>
      <c r="FP300" s="44"/>
      <c r="FQ300" s="44"/>
      <c r="FR300" s="44"/>
      <c r="FS300" s="44"/>
      <c r="FT300" s="44"/>
      <c r="FU300" s="44"/>
      <c r="FV300" s="44"/>
      <c r="FW300" s="44"/>
      <c r="FX300" s="44"/>
      <c r="FY300" s="44"/>
      <c r="FZ300" s="44"/>
      <c r="GA300" s="44"/>
      <c r="GB300" s="44"/>
      <c r="GC300" s="44"/>
      <c r="GD300" s="44"/>
      <c r="GE300" s="44"/>
      <c r="GF300" s="44"/>
      <c r="GG300" s="44"/>
      <c r="GH300" s="44"/>
      <c r="GI300" s="44"/>
      <c r="GJ300" s="44"/>
      <c r="GK300" s="44"/>
      <c r="GL300" s="44"/>
      <c r="GM300" s="44"/>
      <c r="GN300" s="44"/>
      <c r="GO300" s="44"/>
      <c r="GP300" s="44"/>
      <c r="GQ300" s="44"/>
      <c r="GR300" s="44"/>
      <c r="GS300" s="44"/>
      <c r="GT300" s="44"/>
      <c r="GU300" s="44"/>
      <c r="GV300" s="44"/>
      <c r="GW300" s="44"/>
      <c r="GX300" s="44"/>
      <c r="GY300" s="44"/>
      <c r="GZ300" s="44"/>
      <c r="HA300" s="44"/>
      <c r="HB300" s="44"/>
      <c r="HC300" s="44"/>
      <c r="HD300" s="44"/>
      <c r="HE300" s="44"/>
      <c r="HF300" s="44"/>
      <c r="HG300" s="44"/>
      <c r="HH300" s="44"/>
      <c r="HI300" s="44"/>
      <c r="HJ300" s="44"/>
      <c r="HK300" s="44"/>
      <c r="HL300" s="44"/>
      <c r="HM300" s="44"/>
      <c r="HN300" s="44"/>
      <c r="HO300" s="44"/>
      <c r="HP300" s="44"/>
      <c r="HQ300" s="44"/>
      <c r="HR300" s="46"/>
    </row>
    <row r="301" spans="1:226" x14ac:dyDescent="0.25">
      <c r="A301" s="32">
        <f t="shared" si="52"/>
        <v>297</v>
      </c>
      <c r="B301" s="517"/>
      <c r="C301" s="517"/>
      <c r="D301" s="517"/>
      <c r="E301" s="517"/>
      <c r="F301" s="517"/>
      <c r="G301" s="26"/>
      <c r="H301" s="26"/>
      <c r="I301" s="27" t="str">
        <f t="shared" si="118"/>
        <v/>
      </c>
      <c r="J301" s="33" t="str">
        <f t="shared" si="119"/>
        <v/>
      </c>
      <c r="K301" s="446">
        <f>進捗管理票PSPT_管理項目名_2</f>
        <v>0</v>
      </c>
      <c r="L301" s="29"/>
      <c r="M301" s="30"/>
      <c r="N301" s="30"/>
      <c r="O301" s="30"/>
      <c r="P301" s="30"/>
      <c r="Q301" s="30"/>
      <c r="R301" s="30"/>
      <c r="S301" s="30"/>
      <c r="T301" s="30"/>
      <c r="U301" s="30"/>
      <c r="V301" s="30"/>
      <c r="W301" s="30"/>
      <c r="X301" s="30"/>
      <c r="Y301" s="30"/>
      <c r="Z301" s="30"/>
      <c r="AA301" s="30"/>
      <c r="AB301" s="30"/>
      <c r="AC301" s="30"/>
      <c r="AD301" s="30"/>
      <c r="AE301" s="30"/>
      <c r="AF301" s="30"/>
      <c r="AG301" s="30"/>
      <c r="AH301" s="30"/>
      <c r="AI301" s="30"/>
      <c r="AJ301" s="30"/>
      <c r="AK301" s="30"/>
      <c r="AL301" s="30"/>
      <c r="AM301" s="30"/>
      <c r="AN301" s="30"/>
      <c r="AO301" s="30"/>
      <c r="AP301" s="30"/>
      <c r="AQ301" s="30"/>
      <c r="AR301" s="30"/>
      <c r="AS301" s="30"/>
      <c r="AT301" s="30"/>
      <c r="AU301" s="30"/>
      <c r="AV301" s="30"/>
      <c r="AW301" s="30"/>
      <c r="AX301" s="30"/>
      <c r="AY301" s="30"/>
      <c r="AZ301" s="30"/>
      <c r="BA301" s="30"/>
      <c r="BB301" s="30"/>
      <c r="BC301" s="30"/>
      <c r="BD301" s="30"/>
      <c r="BE301" s="30"/>
      <c r="BF301" s="30"/>
      <c r="BG301" s="30"/>
      <c r="BH301" s="30"/>
      <c r="BI301" s="30"/>
      <c r="BJ301" s="30"/>
      <c r="BK301" s="30"/>
      <c r="BL301" s="30"/>
      <c r="BM301" s="30"/>
      <c r="BN301" s="30"/>
      <c r="BO301" s="30"/>
      <c r="BP301" s="30"/>
      <c r="BQ301" s="30"/>
      <c r="BR301" s="30"/>
      <c r="BS301" s="30"/>
      <c r="BT301" s="30"/>
      <c r="BU301" s="30"/>
      <c r="BV301" s="30"/>
      <c r="BW301" s="30"/>
      <c r="BX301" s="30"/>
      <c r="BY301" s="30"/>
      <c r="BZ301" s="30"/>
      <c r="CA301" s="30"/>
      <c r="CB301" s="30"/>
      <c r="CC301" s="30"/>
      <c r="CD301" s="30"/>
      <c r="CE301" s="30"/>
      <c r="CF301" s="30"/>
      <c r="CG301" s="30"/>
      <c r="CH301" s="30"/>
      <c r="CI301" s="30"/>
      <c r="CJ301" s="30"/>
      <c r="CK301" s="30"/>
      <c r="CL301" s="30"/>
      <c r="CM301" s="30"/>
      <c r="CN301" s="30"/>
      <c r="CO301" s="30"/>
      <c r="CP301" s="30"/>
      <c r="CQ301" s="30"/>
      <c r="CR301" s="30"/>
      <c r="CS301" s="30"/>
      <c r="CT301" s="30"/>
      <c r="CU301" s="30"/>
      <c r="CV301" s="30"/>
      <c r="CW301" s="30"/>
      <c r="CX301" s="30"/>
      <c r="CY301" s="30"/>
      <c r="CZ301" s="30"/>
      <c r="DA301" s="30"/>
      <c r="DB301" s="30"/>
      <c r="DC301" s="30"/>
      <c r="DD301" s="30"/>
      <c r="DE301" s="30"/>
      <c r="DF301" s="30"/>
      <c r="DG301" s="30"/>
      <c r="DH301" s="30"/>
      <c r="DI301" s="30"/>
      <c r="DJ301" s="30"/>
      <c r="DK301" s="30"/>
      <c r="DL301" s="30"/>
      <c r="DM301" s="30"/>
      <c r="DN301" s="30"/>
      <c r="DO301" s="30"/>
      <c r="DP301" s="30"/>
      <c r="DQ301" s="30"/>
      <c r="DR301" s="30"/>
      <c r="DS301" s="30"/>
      <c r="DT301" s="30"/>
      <c r="DU301" s="30"/>
      <c r="DV301" s="30"/>
      <c r="DW301" s="30"/>
      <c r="DX301" s="30"/>
      <c r="DY301" s="30"/>
      <c r="DZ301" s="30"/>
      <c r="EA301" s="30"/>
      <c r="EB301" s="30"/>
      <c r="EC301" s="30"/>
      <c r="ED301" s="30"/>
      <c r="EE301" s="30"/>
      <c r="EF301" s="30"/>
      <c r="EG301" s="30"/>
      <c r="EH301" s="30"/>
      <c r="EI301" s="30"/>
      <c r="EJ301" s="30"/>
      <c r="EK301" s="30"/>
      <c r="EL301" s="30"/>
      <c r="EM301" s="30"/>
      <c r="EN301" s="30"/>
      <c r="EO301" s="30"/>
      <c r="EP301" s="30"/>
      <c r="EQ301" s="30"/>
      <c r="ER301" s="30"/>
      <c r="ES301" s="30"/>
      <c r="ET301" s="30"/>
      <c r="EU301" s="30"/>
      <c r="EV301" s="30"/>
      <c r="EW301" s="30"/>
      <c r="EX301" s="30"/>
      <c r="EY301" s="30"/>
      <c r="EZ301" s="30"/>
      <c r="FA301" s="30"/>
      <c r="FB301" s="30"/>
      <c r="FC301" s="30"/>
      <c r="FD301" s="30"/>
      <c r="FE301" s="30"/>
      <c r="FF301" s="30"/>
      <c r="FG301" s="30"/>
      <c r="FH301" s="30"/>
      <c r="FI301" s="30"/>
      <c r="FJ301" s="30"/>
      <c r="FK301" s="30"/>
      <c r="FL301" s="30"/>
      <c r="FM301" s="30"/>
      <c r="FN301" s="30"/>
      <c r="FO301" s="30"/>
      <c r="FP301" s="30"/>
      <c r="FQ301" s="30"/>
      <c r="FR301" s="30"/>
      <c r="FS301" s="30"/>
      <c r="FT301" s="30"/>
      <c r="FU301" s="30"/>
      <c r="FV301" s="30"/>
      <c r="FW301" s="30"/>
      <c r="FX301" s="30"/>
      <c r="FY301" s="30"/>
      <c r="FZ301" s="30"/>
      <c r="GA301" s="30"/>
      <c r="GB301" s="30"/>
      <c r="GC301" s="30"/>
      <c r="GD301" s="30"/>
      <c r="GE301" s="30"/>
      <c r="GF301" s="30"/>
      <c r="GG301" s="30"/>
      <c r="GH301" s="30"/>
      <c r="GI301" s="30"/>
      <c r="GJ301" s="30"/>
      <c r="GK301" s="30"/>
      <c r="GL301" s="30"/>
      <c r="GM301" s="30"/>
      <c r="GN301" s="30"/>
      <c r="GO301" s="30"/>
      <c r="GP301" s="30"/>
      <c r="GQ301" s="30"/>
      <c r="GR301" s="30"/>
      <c r="GS301" s="30"/>
      <c r="GT301" s="30"/>
      <c r="GU301" s="30"/>
      <c r="GV301" s="30"/>
      <c r="GW301" s="30"/>
      <c r="GX301" s="30"/>
      <c r="GY301" s="30"/>
      <c r="GZ301" s="30"/>
      <c r="HA301" s="30"/>
      <c r="HB301" s="30"/>
      <c r="HC301" s="30"/>
      <c r="HD301" s="30"/>
      <c r="HE301" s="30"/>
      <c r="HF301" s="30"/>
      <c r="HG301" s="30"/>
      <c r="HH301" s="30"/>
      <c r="HI301" s="30"/>
      <c r="HJ301" s="30"/>
      <c r="HK301" s="30"/>
      <c r="HL301" s="30"/>
      <c r="HM301" s="30"/>
      <c r="HN301" s="30"/>
      <c r="HO301" s="30"/>
      <c r="HP301" s="30"/>
      <c r="HQ301" s="30"/>
      <c r="HR301" s="31"/>
    </row>
    <row r="302" spans="1:226" x14ac:dyDescent="0.25">
      <c r="A302" s="32">
        <f t="shared" si="52"/>
        <v>298</v>
      </c>
      <c r="B302" s="517"/>
      <c r="C302" s="517"/>
      <c r="D302" s="517"/>
      <c r="E302" s="517"/>
      <c r="F302" s="517"/>
      <c r="G302" s="26"/>
      <c r="H302" s="26"/>
      <c r="I302" s="27" t="str">
        <f t="shared" si="118"/>
        <v/>
      </c>
      <c r="J302" s="33" t="str">
        <f t="shared" si="119"/>
        <v/>
      </c>
      <c r="K302" s="447" t="str">
        <f>進捗管理票PSPT_管理項目名_3</f>
        <v>①ＣＶ</v>
      </c>
      <c r="L302" s="29"/>
      <c r="M302" s="30"/>
      <c r="N302" s="30"/>
      <c r="O302" s="30"/>
      <c r="P302" s="30"/>
      <c r="Q302" s="30"/>
      <c r="R302" s="30"/>
      <c r="S302" s="30"/>
      <c r="T302" s="30"/>
      <c r="U302" s="30"/>
      <c r="V302" s="30"/>
      <c r="W302" s="30"/>
      <c r="X302" s="30"/>
      <c r="Y302" s="30"/>
      <c r="Z302" s="30"/>
      <c r="AA302" s="30"/>
      <c r="AB302" s="30"/>
      <c r="AC302" s="30"/>
      <c r="AD302" s="30"/>
      <c r="AE302" s="30"/>
      <c r="AF302" s="30"/>
      <c r="AG302" s="30"/>
      <c r="AH302" s="30"/>
      <c r="AI302" s="30"/>
      <c r="AJ302" s="30"/>
      <c r="AK302" s="30"/>
      <c r="AL302" s="30"/>
      <c r="AM302" s="30"/>
      <c r="AN302" s="30"/>
      <c r="AO302" s="30"/>
      <c r="AP302" s="30"/>
      <c r="AQ302" s="30"/>
      <c r="AR302" s="30"/>
      <c r="AS302" s="30"/>
      <c r="AT302" s="30"/>
      <c r="AU302" s="30"/>
      <c r="AV302" s="30"/>
      <c r="AW302" s="30"/>
      <c r="AX302" s="30"/>
      <c r="AY302" s="30"/>
      <c r="AZ302" s="30"/>
      <c r="BA302" s="30"/>
      <c r="BB302" s="30"/>
      <c r="BC302" s="30"/>
      <c r="BD302" s="30"/>
      <c r="BE302" s="30"/>
      <c r="BF302" s="30"/>
      <c r="BG302" s="30"/>
      <c r="BH302" s="30"/>
      <c r="BI302" s="30"/>
      <c r="BJ302" s="30"/>
      <c r="BK302" s="30"/>
      <c r="BL302" s="30"/>
      <c r="BM302" s="30"/>
      <c r="BN302" s="30"/>
      <c r="BO302" s="30"/>
      <c r="BP302" s="30"/>
      <c r="BQ302" s="30"/>
      <c r="BR302" s="30"/>
      <c r="BS302" s="30"/>
      <c r="BT302" s="30"/>
      <c r="BU302" s="30"/>
      <c r="BV302" s="30"/>
      <c r="BW302" s="30"/>
      <c r="BX302" s="30"/>
      <c r="BY302" s="30"/>
      <c r="BZ302" s="30"/>
      <c r="CA302" s="30"/>
      <c r="CB302" s="30"/>
      <c r="CC302" s="30"/>
      <c r="CD302" s="30"/>
      <c r="CE302" s="30"/>
      <c r="CF302" s="30"/>
      <c r="CG302" s="30"/>
      <c r="CH302" s="30"/>
      <c r="CI302" s="30"/>
      <c r="CJ302" s="30"/>
      <c r="CK302" s="30"/>
      <c r="CL302" s="30"/>
      <c r="CM302" s="30"/>
      <c r="CN302" s="30"/>
      <c r="CO302" s="30"/>
      <c r="CP302" s="30"/>
      <c r="CQ302" s="30"/>
      <c r="CR302" s="30"/>
      <c r="CS302" s="30"/>
      <c r="CT302" s="30"/>
      <c r="CU302" s="30"/>
      <c r="CV302" s="30"/>
      <c r="CW302" s="30"/>
      <c r="CX302" s="30"/>
      <c r="CY302" s="30"/>
      <c r="CZ302" s="30"/>
      <c r="DA302" s="30"/>
      <c r="DB302" s="30"/>
      <c r="DC302" s="30"/>
      <c r="DD302" s="30"/>
      <c r="DE302" s="30"/>
      <c r="DF302" s="30"/>
      <c r="DG302" s="30"/>
      <c r="DH302" s="30"/>
      <c r="DI302" s="30"/>
      <c r="DJ302" s="30"/>
      <c r="DK302" s="30"/>
      <c r="DL302" s="30"/>
      <c r="DM302" s="30"/>
      <c r="DN302" s="30"/>
      <c r="DO302" s="30"/>
      <c r="DP302" s="30"/>
      <c r="DQ302" s="30"/>
      <c r="DR302" s="30"/>
      <c r="DS302" s="30"/>
      <c r="DT302" s="30"/>
      <c r="DU302" s="30"/>
      <c r="DV302" s="30"/>
      <c r="DW302" s="30"/>
      <c r="DX302" s="30"/>
      <c r="DY302" s="30"/>
      <c r="DZ302" s="30"/>
      <c r="EA302" s="30"/>
      <c r="EB302" s="30"/>
      <c r="EC302" s="30"/>
      <c r="ED302" s="30"/>
      <c r="EE302" s="30"/>
      <c r="EF302" s="30"/>
      <c r="EG302" s="30"/>
      <c r="EH302" s="30"/>
      <c r="EI302" s="30"/>
      <c r="EJ302" s="30"/>
      <c r="EK302" s="30"/>
      <c r="EL302" s="30"/>
      <c r="EM302" s="30"/>
      <c r="EN302" s="30"/>
      <c r="EO302" s="30"/>
      <c r="EP302" s="30"/>
      <c r="EQ302" s="30"/>
      <c r="ER302" s="30"/>
      <c r="ES302" s="30"/>
      <c r="ET302" s="30"/>
      <c r="EU302" s="30"/>
      <c r="EV302" s="30"/>
      <c r="EW302" s="30"/>
      <c r="EX302" s="30"/>
      <c r="EY302" s="30"/>
      <c r="EZ302" s="30"/>
      <c r="FA302" s="30"/>
      <c r="FB302" s="30"/>
      <c r="FC302" s="30"/>
      <c r="FD302" s="30"/>
      <c r="FE302" s="30"/>
      <c r="FF302" s="30"/>
      <c r="FG302" s="30"/>
      <c r="FH302" s="30"/>
      <c r="FI302" s="30"/>
      <c r="FJ302" s="30"/>
      <c r="FK302" s="30"/>
      <c r="FL302" s="30"/>
      <c r="FM302" s="30"/>
      <c r="FN302" s="30"/>
      <c r="FO302" s="30"/>
      <c r="FP302" s="30"/>
      <c r="FQ302" s="30"/>
      <c r="FR302" s="30"/>
      <c r="FS302" s="30"/>
      <c r="FT302" s="30"/>
      <c r="FU302" s="30"/>
      <c r="FV302" s="30"/>
      <c r="FW302" s="30"/>
      <c r="FX302" s="30"/>
      <c r="FY302" s="30"/>
      <c r="FZ302" s="30"/>
      <c r="GA302" s="30"/>
      <c r="GB302" s="30"/>
      <c r="GC302" s="30"/>
      <c r="GD302" s="30"/>
      <c r="GE302" s="30"/>
      <c r="GF302" s="30"/>
      <c r="GG302" s="30"/>
      <c r="GH302" s="30"/>
      <c r="GI302" s="30"/>
      <c r="GJ302" s="30"/>
      <c r="GK302" s="30"/>
      <c r="GL302" s="30"/>
      <c r="GM302" s="30"/>
      <c r="GN302" s="30"/>
      <c r="GO302" s="30"/>
      <c r="GP302" s="30"/>
      <c r="GQ302" s="30"/>
      <c r="GR302" s="30"/>
      <c r="GS302" s="30"/>
      <c r="GT302" s="30"/>
      <c r="GU302" s="30"/>
      <c r="GV302" s="30"/>
      <c r="GW302" s="30"/>
      <c r="GX302" s="30"/>
      <c r="GY302" s="30"/>
      <c r="GZ302" s="30"/>
      <c r="HA302" s="30"/>
      <c r="HB302" s="30"/>
      <c r="HC302" s="30"/>
      <c r="HD302" s="30"/>
      <c r="HE302" s="30"/>
      <c r="HF302" s="30"/>
      <c r="HG302" s="30"/>
      <c r="HH302" s="30"/>
      <c r="HI302" s="30"/>
      <c r="HJ302" s="30"/>
      <c r="HK302" s="30"/>
      <c r="HL302" s="30"/>
      <c r="HM302" s="30"/>
      <c r="HN302" s="30"/>
      <c r="HO302" s="30"/>
      <c r="HP302" s="30"/>
      <c r="HQ302" s="30"/>
      <c r="HR302" s="31"/>
    </row>
    <row r="303" spans="1:226" x14ac:dyDescent="0.25">
      <c r="A303" s="34">
        <f t="shared" si="52"/>
        <v>299</v>
      </c>
      <c r="B303" s="517"/>
      <c r="C303" s="517"/>
      <c r="D303" s="517"/>
      <c r="E303" s="517"/>
      <c r="F303" s="517"/>
      <c r="G303" s="35"/>
      <c r="H303" s="35"/>
      <c r="I303" s="36" t="str">
        <f t="shared" si="118"/>
        <v/>
      </c>
      <c r="J303" s="28" t="str">
        <f t="shared" si="119"/>
        <v/>
      </c>
      <c r="K303" s="448" t="str">
        <f>進捗管理票PSPT_管理項目名_4</f>
        <v>②ＣＶＴ</v>
      </c>
      <c r="L303" s="37"/>
      <c r="M303" s="38"/>
      <c r="N303" s="38"/>
      <c r="O303" s="38"/>
      <c r="P303" s="38"/>
      <c r="Q303" s="38"/>
      <c r="R303" s="38"/>
      <c r="S303" s="38"/>
      <c r="T303" s="38"/>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c r="BZ303" s="38"/>
      <c r="CA303" s="38"/>
      <c r="CB303" s="38"/>
      <c r="CC303" s="38"/>
      <c r="CD303" s="38"/>
      <c r="CE303" s="38"/>
      <c r="CF303" s="38"/>
      <c r="CG303" s="38"/>
      <c r="CH303" s="38"/>
      <c r="CI303" s="38"/>
      <c r="CJ303" s="38"/>
      <c r="CK303" s="38"/>
      <c r="CL303" s="38"/>
      <c r="CM303" s="38"/>
      <c r="CN303" s="38"/>
      <c r="CO303" s="38"/>
      <c r="CP303" s="38"/>
      <c r="CQ303" s="38"/>
      <c r="CR303" s="38"/>
      <c r="CS303" s="38"/>
      <c r="CT303" s="38"/>
      <c r="CU303" s="38"/>
      <c r="CV303" s="38"/>
      <c r="CW303" s="38"/>
      <c r="CX303" s="38"/>
      <c r="CY303" s="38"/>
      <c r="CZ303" s="38"/>
      <c r="DA303" s="38"/>
      <c r="DB303" s="38"/>
      <c r="DC303" s="38"/>
      <c r="DD303" s="38"/>
      <c r="DE303" s="38"/>
      <c r="DF303" s="38"/>
      <c r="DG303" s="38"/>
      <c r="DH303" s="38"/>
      <c r="DI303" s="38"/>
      <c r="DJ303" s="38"/>
      <c r="DK303" s="38"/>
      <c r="DL303" s="38"/>
      <c r="DM303" s="38"/>
      <c r="DN303" s="38"/>
      <c r="DO303" s="38"/>
      <c r="DP303" s="38"/>
      <c r="DQ303" s="38"/>
      <c r="DR303" s="38"/>
      <c r="DS303" s="38"/>
      <c r="DT303" s="38"/>
      <c r="DU303" s="38"/>
      <c r="DV303" s="38"/>
      <c r="DW303" s="38"/>
      <c r="DX303" s="38"/>
      <c r="DY303" s="38"/>
      <c r="DZ303" s="38"/>
      <c r="EA303" s="38"/>
      <c r="EB303" s="38"/>
      <c r="EC303" s="38"/>
      <c r="ED303" s="38"/>
      <c r="EE303" s="38"/>
      <c r="EF303" s="38"/>
      <c r="EG303" s="38"/>
      <c r="EH303" s="38"/>
      <c r="EI303" s="38"/>
      <c r="EJ303" s="38"/>
      <c r="EK303" s="38"/>
      <c r="EL303" s="38"/>
      <c r="EM303" s="38"/>
      <c r="EN303" s="38"/>
      <c r="EO303" s="38"/>
      <c r="EP303" s="38"/>
      <c r="EQ303" s="38"/>
      <c r="ER303" s="38"/>
      <c r="ES303" s="38"/>
      <c r="ET303" s="38"/>
      <c r="EU303" s="38"/>
      <c r="EV303" s="38"/>
      <c r="EW303" s="38"/>
      <c r="EX303" s="38"/>
      <c r="EY303" s="38"/>
      <c r="EZ303" s="38"/>
      <c r="FA303" s="38"/>
      <c r="FB303" s="38"/>
      <c r="FC303" s="38"/>
      <c r="FD303" s="38"/>
      <c r="FE303" s="38"/>
      <c r="FF303" s="38"/>
      <c r="FG303" s="38"/>
      <c r="FH303" s="38"/>
      <c r="FI303" s="38"/>
      <c r="FJ303" s="38"/>
      <c r="FK303" s="38"/>
      <c r="FL303" s="38"/>
      <c r="FM303" s="38"/>
      <c r="FN303" s="38"/>
      <c r="FO303" s="38"/>
      <c r="FP303" s="38"/>
      <c r="FQ303" s="38"/>
      <c r="FR303" s="38"/>
      <c r="FS303" s="38"/>
      <c r="FT303" s="38"/>
      <c r="FU303" s="38"/>
      <c r="FV303" s="38"/>
      <c r="FW303" s="38"/>
      <c r="FX303" s="38"/>
      <c r="FY303" s="38"/>
      <c r="FZ303" s="38"/>
      <c r="GA303" s="38"/>
      <c r="GB303" s="38"/>
      <c r="GC303" s="38"/>
      <c r="GD303" s="38"/>
      <c r="GE303" s="38"/>
      <c r="GF303" s="38"/>
      <c r="GG303" s="38"/>
      <c r="GH303" s="38"/>
      <c r="GI303" s="38"/>
      <c r="GJ303" s="38"/>
      <c r="GK303" s="38"/>
      <c r="GL303" s="38"/>
      <c r="GM303" s="38"/>
      <c r="GN303" s="38"/>
      <c r="GO303" s="38"/>
      <c r="GP303" s="38"/>
      <c r="GQ303" s="38"/>
      <c r="GR303" s="38"/>
      <c r="GS303" s="38"/>
      <c r="GT303" s="38"/>
      <c r="GU303" s="38"/>
      <c r="GV303" s="38"/>
      <c r="GW303" s="38"/>
      <c r="GX303" s="38"/>
      <c r="GY303" s="38"/>
      <c r="GZ303" s="38"/>
      <c r="HA303" s="38"/>
      <c r="HB303" s="38"/>
      <c r="HC303" s="38"/>
      <c r="HD303" s="38"/>
      <c r="HE303" s="38"/>
      <c r="HF303" s="38"/>
      <c r="HG303" s="38"/>
      <c r="HH303" s="38"/>
      <c r="HI303" s="38"/>
      <c r="HJ303" s="38"/>
      <c r="HK303" s="38"/>
      <c r="HL303" s="38"/>
      <c r="HM303" s="38"/>
      <c r="HN303" s="38"/>
      <c r="HO303" s="38"/>
      <c r="HP303" s="38"/>
      <c r="HQ303" s="38"/>
      <c r="HR303" s="39"/>
    </row>
    <row r="304" spans="1:226" s="315" customFormat="1" x14ac:dyDescent="0.25">
      <c r="A304" s="34">
        <f t="shared" si="52"/>
        <v>300</v>
      </c>
      <c r="B304" s="517"/>
      <c r="C304" s="517"/>
      <c r="D304" s="517"/>
      <c r="E304" s="517"/>
      <c r="F304" s="517"/>
      <c r="G304" s="35"/>
      <c r="H304" s="391"/>
      <c r="I304" s="36" t="str">
        <f t="shared" si="118"/>
        <v/>
      </c>
      <c r="J304" s="28" t="str">
        <f t="shared" si="119"/>
        <v/>
      </c>
      <c r="K304" s="448" t="str">
        <f>進捗管理票PSPT_管理項目名_5</f>
        <v>③受入</v>
      </c>
      <c r="L304" s="37"/>
      <c r="M304" s="38"/>
      <c r="N304" s="38"/>
      <c r="O304" s="38"/>
      <c r="P304" s="38"/>
      <c r="Q304" s="38"/>
      <c r="R304" s="38"/>
      <c r="S304" s="38"/>
      <c r="T304" s="38"/>
      <c r="U304" s="38"/>
      <c r="V304" s="38"/>
      <c r="W304" s="38"/>
      <c r="X304" s="30"/>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c r="BZ304" s="38"/>
      <c r="CA304" s="38"/>
      <c r="CB304" s="38"/>
      <c r="CC304" s="38"/>
      <c r="CD304" s="38"/>
      <c r="CE304" s="38"/>
      <c r="CF304" s="38"/>
      <c r="CG304" s="38"/>
      <c r="CH304" s="38"/>
      <c r="CI304" s="38"/>
      <c r="CJ304" s="38"/>
      <c r="CK304" s="38"/>
      <c r="CL304" s="38"/>
      <c r="CM304" s="38"/>
      <c r="CN304" s="38"/>
      <c r="CO304" s="38"/>
      <c r="CP304" s="38"/>
      <c r="CQ304" s="38"/>
      <c r="CR304" s="38"/>
      <c r="CS304" s="38"/>
      <c r="CT304" s="38"/>
      <c r="CU304" s="38"/>
      <c r="CV304" s="38"/>
      <c r="CW304" s="38"/>
      <c r="CX304" s="38"/>
      <c r="CY304" s="38"/>
      <c r="CZ304" s="38"/>
      <c r="DA304" s="38"/>
      <c r="DB304" s="38"/>
      <c r="DC304" s="38"/>
      <c r="DD304" s="38"/>
      <c r="DE304" s="38"/>
      <c r="DF304" s="38"/>
      <c r="DG304" s="38"/>
      <c r="DH304" s="38"/>
      <c r="DI304" s="38"/>
      <c r="DJ304" s="38"/>
      <c r="DK304" s="38"/>
      <c r="DL304" s="38"/>
      <c r="DM304" s="38"/>
      <c r="DN304" s="38"/>
      <c r="DO304" s="38"/>
      <c r="DP304" s="38"/>
      <c r="DQ304" s="38"/>
      <c r="DR304" s="38"/>
      <c r="DS304" s="38"/>
      <c r="DT304" s="38"/>
      <c r="DU304" s="38"/>
      <c r="DV304" s="38"/>
      <c r="DW304" s="38"/>
      <c r="DX304" s="38"/>
      <c r="DY304" s="38"/>
      <c r="DZ304" s="38"/>
      <c r="EA304" s="38"/>
      <c r="EB304" s="38"/>
      <c r="EC304" s="38"/>
      <c r="ED304" s="38"/>
      <c r="EE304" s="38"/>
      <c r="EF304" s="38"/>
      <c r="EG304" s="38"/>
      <c r="EH304" s="38"/>
      <c r="EI304" s="38"/>
      <c r="EJ304" s="38"/>
      <c r="EK304" s="38"/>
      <c r="EL304" s="38"/>
      <c r="EM304" s="38"/>
      <c r="EN304" s="38"/>
      <c r="EO304" s="38"/>
      <c r="EP304" s="38"/>
      <c r="EQ304" s="38"/>
      <c r="ER304" s="38"/>
      <c r="ES304" s="38"/>
      <c r="ET304" s="38"/>
      <c r="EU304" s="38"/>
      <c r="EV304" s="38"/>
      <c r="EW304" s="38"/>
      <c r="EX304" s="38"/>
      <c r="EY304" s="38"/>
      <c r="EZ304" s="38"/>
      <c r="FA304" s="38"/>
      <c r="FB304" s="38"/>
      <c r="FC304" s="38"/>
      <c r="FD304" s="38"/>
      <c r="FE304" s="38"/>
      <c r="FF304" s="38"/>
      <c r="FG304" s="38"/>
      <c r="FH304" s="38"/>
      <c r="FI304" s="38"/>
      <c r="FJ304" s="38"/>
      <c r="FK304" s="38"/>
      <c r="FL304" s="38"/>
      <c r="FM304" s="38"/>
      <c r="FN304" s="38"/>
      <c r="FO304" s="38"/>
      <c r="FP304" s="38"/>
      <c r="FQ304" s="38"/>
      <c r="FR304" s="38"/>
      <c r="FS304" s="38"/>
      <c r="FT304" s="38"/>
      <c r="FU304" s="38"/>
      <c r="FV304" s="38"/>
      <c r="FW304" s="38"/>
      <c r="FX304" s="38"/>
      <c r="FY304" s="38"/>
      <c r="FZ304" s="38"/>
      <c r="GA304" s="38"/>
      <c r="GB304" s="38"/>
      <c r="GC304" s="38"/>
      <c r="GD304" s="38"/>
      <c r="GE304" s="38"/>
      <c r="GF304" s="38"/>
      <c r="GG304" s="38"/>
      <c r="GH304" s="38"/>
      <c r="GI304" s="38"/>
      <c r="GJ304" s="38"/>
      <c r="GK304" s="38"/>
      <c r="GL304" s="38"/>
      <c r="GM304" s="38"/>
      <c r="GN304" s="38"/>
      <c r="GO304" s="38"/>
      <c r="GP304" s="38"/>
      <c r="GQ304" s="38"/>
      <c r="GR304" s="38"/>
      <c r="GS304" s="38"/>
      <c r="GT304" s="38"/>
      <c r="GU304" s="38"/>
      <c r="GV304" s="38"/>
      <c r="GW304" s="38"/>
      <c r="GX304" s="38"/>
      <c r="GY304" s="38"/>
      <c r="GZ304" s="38"/>
      <c r="HA304" s="38"/>
      <c r="HB304" s="38"/>
      <c r="HC304" s="38"/>
      <c r="HD304" s="38"/>
      <c r="HE304" s="38"/>
      <c r="HF304" s="38"/>
      <c r="HG304" s="38"/>
      <c r="HH304" s="38"/>
      <c r="HI304" s="38"/>
      <c r="HJ304" s="38"/>
      <c r="HK304" s="38"/>
      <c r="HL304" s="38"/>
      <c r="HM304" s="38"/>
      <c r="HN304" s="38"/>
      <c r="HO304" s="38"/>
      <c r="HP304" s="38"/>
      <c r="HQ304" s="38"/>
      <c r="HR304" s="39"/>
    </row>
    <row r="305" spans="1:226" x14ac:dyDescent="0.25">
      <c r="A305" s="25">
        <f t="shared" si="52"/>
        <v>301</v>
      </c>
      <c r="B305" s="516"/>
      <c r="C305" s="516"/>
      <c r="D305" s="516"/>
      <c r="E305" s="516"/>
      <c r="F305" s="516"/>
      <c r="G305" s="40"/>
      <c r="H305" s="40"/>
      <c r="I305" s="41" t="str">
        <f t="shared" si="118"/>
        <v/>
      </c>
      <c r="J305" s="42" t="str">
        <f t="shared" si="119"/>
        <v/>
      </c>
      <c r="K305" s="445">
        <f>進捗管理票PSPT_管理項目名_1</f>
        <v>0</v>
      </c>
      <c r="L305" s="43"/>
      <c r="M305" s="44"/>
      <c r="N305" s="44"/>
      <c r="O305" s="44"/>
      <c r="P305" s="44"/>
      <c r="Q305" s="44"/>
      <c r="R305" s="44"/>
      <c r="S305" s="44"/>
      <c r="T305" s="44"/>
      <c r="U305" s="44"/>
      <c r="V305" s="44"/>
      <c r="W305" s="45"/>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c r="BD305" s="44"/>
      <c r="BE305" s="44"/>
      <c r="BF305" s="44"/>
      <c r="BG305" s="44"/>
      <c r="BH305" s="44"/>
      <c r="BI305" s="44"/>
      <c r="BJ305" s="44"/>
      <c r="BK305" s="44"/>
      <c r="BL305" s="44"/>
      <c r="BM305" s="44"/>
      <c r="BN305" s="44"/>
      <c r="BO305" s="44"/>
      <c r="BP305" s="44"/>
      <c r="BQ305" s="44"/>
      <c r="BR305" s="44"/>
      <c r="BS305" s="44"/>
      <c r="BT305" s="44"/>
      <c r="BU305" s="44"/>
      <c r="BV305" s="44"/>
      <c r="BW305" s="44"/>
      <c r="BX305" s="44"/>
      <c r="BY305" s="44"/>
      <c r="BZ305" s="44"/>
      <c r="CA305" s="44"/>
      <c r="CB305" s="44"/>
      <c r="CC305" s="44"/>
      <c r="CD305" s="44"/>
      <c r="CE305" s="44"/>
      <c r="CF305" s="44"/>
      <c r="CG305" s="44"/>
      <c r="CH305" s="44"/>
      <c r="CI305" s="44"/>
      <c r="CJ305" s="44"/>
      <c r="CK305" s="44"/>
      <c r="CL305" s="44"/>
      <c r="CM305" s="44"/>
      <c r="CN305" s="44"/>
      <c r="CO305" s="44"/>
      <c r="CP305" s="44"/>
      <c r="CQ305" s="44"/>
      <c r="CR305" s="44"/>
      <c r="CS305" s="44"/>
      <c r="CT305" s="44"/>
      <c r="CU305" s="44"/>
      <c r="CV305" s="44"/>
      <c r="CW305" s="44"/>
      <c r="CX305" s="44"/>
      <c r="CY305" s="44"/>
      <c r="CZ305" s="44"/>
      <c r="DA305" s="44"/>
      <c r="DB305" s="44"/>
      <c r="DC305" s="44"/>
      <c r="DD305" s="44"/>
      <c r="DE305" s="44"/>
      <c r="DF305" s="44"/>
      <c r="DG305" s="44"/>
      <c r="DH305" s="44"/>
      <c r="DI305" s="44"/>
      <c r="DJ305" s="44"/>
      <c r="DK305" s="44"/>
      <c r="DL305" s="44"/>
      <c r="DM305" s="44"/>
      <c r="DN305" s="44"/>
      <c r="DO305" s="44"/>
      <c r="DP305" s="44"/>
      <c r="DQ305" s="44"/>
      <c r="DR305" s="44"/>
      <c r="DS305" s="44"/>
      <c r="DT305" s="44"/>
      <c r="DU305" s="44"/>
      <c r="DV305" s="44"/>
      <c r="DW305" s="44"/>
      <c r="DX305" s="44"/>
      <c r="DY305" s="44"/>
      <c r="DZ305" s="44"/>
      <c r="EA305" s="44"/>
      <c r="EB305" s="44"/>
      <c r="EC305" s="44"/>
      <c r="ED305" s="44"/>
      <c r="EE305" s="44"/>
      <c r="EF305" s="44"/>
      <c r="EG305" s="44"/>
      <c r="EH305" s="44"/>
      <c r="EI305" s="44"/>
      <c r="EJ305" s="44"/>
      <c r="EK305" s="44"/>
      <c r="EL305" s="44"/>
      <c r="EM305" s="44"/>
      <c r="EN305" s="44"/>
      <c r="EO305" s="44"/>
      <c r="EP305" s="44"/>
      <c r="EQ305" s="44"/>
      <c r="ER305" s="44"/>
      <c r="ES305" s="44"/>
      <c r="ET305" s="44"/>
      <c r="EU305" s="44"/>
      <c r="EV305" s="44"/>
      <c r="EW305" s="44"/>
      <c r="EX305" s="44"/>
      <c r="EY305" s="44"/>
      <c r="EZ305" s="44"/>
      <c r="FA305" s="44"/>
      <c r="FB305" s="44"/>
      <c r="FC305" s="44"/>
      <c r="FD305" s="44"/>
      <c r="FE305" s="44"/>
      <c r="FF305" s="44"/>
      <c r="FG305" s="44"/>
      <c r="FH305" s="44"/>
      <c r="FI305" s="44"/>
      <c r="FJ305" s="44"/>
      <c r="FK305" s="44"/>
      <c r="FL305" s="44"/>
      <c r="FM305" s="44"/>
      <c r="FN305" s="44"/>
      <c r="FO305" s="44"/>
      <c r="FP305" s="44"/>
      <c r="FQ305" s="44"/>
      <c r="FR305" s="44"/>
      <c r="FS305" s="44"/>
      <c r="FT305" s="44"/>
      <c r="FU305" s="44"/>
      <c r="FV305" s="44"/>
      <c r="FW305" s="44"/>
      <c r="FX305" s="44"/>
      <c r="FY305" s="44"/>
      <c r="FZ305" s="44"/>
      <c r="GA305" s="44"/>
      <c r="GB305" s="44"/>
      <c r="GC305" s="44"/>
      <c r="GD305" s="44"/>
      <c r="GE305" s="44"/>
      <c r="GF305" s="44"/>
      <c r="GG305" s="44"/>
      <c r="GH305" s="44"/>
      <c r="GI305" s="44"/>
      <c r="GJ305" s="44"/>
      <c r="GK305" s="44"/>
      <c r="GL305" s="44"/>
      <c r="GM305" s="44"/>
      <c r="GN305" s="44"/>
      <c r="GO305" s="44"/>
      <c r="GP305" s="44"/>
      <c r="GQ305" s="44"/>
      <c r="GR305" s="44"/>
      <c r="GS305" s="44"/>
      <c r="GT305" s="44"/>
      <c r="GU305" s="44"/>
      <c r="GV305" s="44"/>
      <c r="GW305" s="44"/>
      <c r="GX305" s="44"/>
      <c r="GY305" s="44"/>
      <c r="GZ305" s="44"/>
      <c r="HA305" s="44"/>
      <c r="HB305" s="44"/>
      <c r="HC305" s="44"/>
      <c r="HD305" s="44"/>
      <c r="HE305" s="44"/>
      <c r="HF305" s="44"/>
      <c r="HG305" s="44"/>
      <c r="HH305" s="44"/>
      <c r="HI305" s="44"/>
      <c r="HJ305" s="44"/>
      <c r="HK305" s="44"/>
      <c r="HL305" s="44"/>
      <c r="HM305" s="44"/>
      <c r="HN305" s="44"/>
      <c r="HO305" s="44"/>
      <c r="HP305" s="44"/>
      <c r="HQ305" s="44"/>
      <c r="HR305" s="46"/>
    </row>
    <row r="306" spans="1:226" x14ac:dyDescent="0.25">
      <c r="A306" s="32">
        <f t="shared" si="52"/>
        <v>302</v>
      </c>
      <c r="B306" s="517"/>
      <c r="C306" s="517"/>
      <c r="D306" s="517"/>
      <c r="E306" s="517"/>
      <c r="F306" s="517"/>
      <c r="G306" s="26"/>
      <c r="H306" s="26"/>
      <c r="I306" s="27" t="str">
        <f t="shared" si="118"/>
        <v/>
      </c>
      <c r="J306" s="33" t="str">
        <f t="shared" si="119"/>
        <v/>
      </c>
      <c r="K306" s="446">
        <f>進捗管理票PSPT_管理項目名_2</f>
        <v>0</v>
      </c>
      <c r="L306" s="29"/>
      <c r="M306" s="30"/>
      <c r="N306" s="30"/>
      <c r="O306" s="30"/>
      <c r="P306" s="30"/>
      <c r="Q306" s="30"/>
      <c r="R306" s="30"/>
      <c r="S306" s="30"/>
      <c r="T306" s="30"/>
      <c r="U306" s="30"/>
      <c r="V306" s="30"/>
      <c r="W306" s="47"/>
      <c r="X306" s="30"/>
      <c r="Y306" s="30"/>
      <c r="Z306" s="30"/>
      <c r="AA306" s="30"/>
      <c r="AB306" s="30"/>
      <c r="AC306" s="30"/>
      <c r="AD306" s="30"/>
      <c r="AE306" s="30"/>
      <c r="AF306" s="30"/>
      <c r="AG306" s="30"/>
      <c r="AH306" s="30"/>
      <c r="AI306" s="30"/>
      <c r="AJ306" s="30"/>
      <c r="AK306" s="30"/>
      <c r="AL306" s="30"/>
      <c r="AM306" s="30"/>
      <c r="AN306" s="30"/>
      <c r="AO306" s="30"/>
      <c r="AP306" s="30"/>
      <c r="AQ306" s="30"/>
      <c r="AR306" s="30"/>
      <c r="AS306" s="30"/>
      <c r="AT306" s="30"/>
      <c r="AU306" s="30"/>
      <c r="AV306" s="30"/>
      <c r="AW306" s="30"/>
      <c r="AX306" s="30"/>
      <c r="AY306" s="30"/>
      <c r="AZ306" s="30"/>
      <c r="BA306" s="30"/>
      <c r="BB306" s="30"/>
      <c r="BC306" s="30"/>
      <c r="BD306" s="30"/>
      <c r="BE306" s="30"/>
      <c r="BF306" s="30"/>
      <c r="BG306" s="30"/>
      <c r="BH306" s="30"/>
      <c r="BI306" s="30"/>
      <c r="BJ306" s="30"/>
      <c r="BK306" s="30"/>
      <c r="BL306" s="30"/>
      <c r="BM306" s="30"/>
      <c r="BN306" s="30"/>
      <c r="BO306" s="30"/>
      <c r="BP306" s="30"/>
      <c r="BQ306" s="30"/>
      <c r="BR306" s="30"/>
      <c r="BS306" s="30"/>
      <c r="BT306" s="30"/>
      <c r="BU306" s="30"/>
      <c r="BV306" s="30"/>
      <c r="BW306" s="30"/>
      <c r="BX306" s="30"/>
      <c r="BY306" s="30"/>
      <c r="BZ306" s="30"/>
      <c r="CA306" s="30"/>
      <c r="CB306" s="30"/>
      <c r="CC306" s="30"/>
      <c r="CD306" s="30"/>
      <c r="CE306" s="30"/>
      <c r="CF306" s="30"/>
      <c r="CG306" s="30"/>
      <c r="CH306" s="30"/>
      <c r="CI306" s="30"/>
      <c r="CJ306" s="30"/>
      <c r="CK306" s="30"/>
      <c r="CL306" s="30"/>
      <c r="CM306" s="30"/>
      <c r="CN306" s="30"/>
      <c r="CO306" s="30"/>
      <c r="CP306" s="30"/>
      <c r="CQ306" s="30"/>
      <c r="CR306" s="30"/>
      <c r="CS306" s="30"/>
      <c r="CT306" s="30"/>
      <c r="CU306" s="30"/>
      <c r="CV306" s="30"/>
      <c r="CW306" s="30"/>
      <c r="CX306" s="30"/>
      <c r="CY306" s="30"/>
      <c r="CZ306" s="30"/>
      <c r="DA306" s="30"/>
      <c r="DB306" s="30"/>
      <c r="DC306" s="30"/>
      <c r="DD306" s="30"/>
      <c r="DE306" s="30"/>
      <c r="DF306" s="30"/>
      <c r="DG306" s="30"/>
      <c r="DH306" s="30"/>
      <c r="DI306" s="30"/>
      <c r="DJ306" s="30"/>
      <c r="DK306" s="30"/>
      <c r="DL306" s="30"/>
      <c r="DM306" s="30"/>
      <c r="DN306" s="30"/>
      <c r="DO306" s="30"/>
      <c r="DP306" s="30"/>
      <c r="DQ306" s="30"/>
      <c r="DR306" s="30"/>
      <c r="DS306" s="30"/>
      <c r="DT306" s="30"/>
      <c r="DU306" s="30"/>
      <c r="DV306" s="30"/>
      <c r="DW306" s="30"/>
      <c r="DX306" s="30"/>
      <c r="DY306" s="30"/>
      <c r="DZ306" s="30"/>
      <c r="EA306" s="30"/>
      <c r="EB306" s="30"/>
      <c r="EC306" s="30"/>
      <c r="ED306" s="30"/>
      <c r="EE306" s="30"/>
      <c r="EF306" s="30"/>
      <c r="EG306" s="30"/>
      <c r="EH306" s="30"/>
      <c r="EI306" s="30"/>
      <c r="EJ306" s="30"/>
      <c r="EK306" s="30"/>
      <c r="EL306" s="30"/>
      <c r="EM306" s="30"/>
      <c r="EN306" s="30"/>
      <c r="EO306" s="30"/>
      <c r="EP306" s="30"/>
      <c r="EQ306" s="30"/>
      <c r="ER306" s="30"/>
      <c r="ES306" s="30"/>
      <c r="ET306" s="30"/>
      <c r="EU306" s="30"/>
      <c r="EV306" s="30"/>
      <c r="EW306" s="30"/>
      <c r="EX306" s="30"/>
      <c r="EY306" s="30"/>
      <c r="EZ306" s="30"/>
      <c r="FA306" s="30"/>
      <c r="FB306" s="30"/>
      <c r="FC306" s="30"/>
      <c r="FD306" s="30"/>
      <c r="FE306" s="30"/>
      <c r="FF306" s="30"/>
      <c r="FG306" s="30"/>
      <c r="FH306" s="30"/>
      <c r="FI306" s="30"/>
      <c r="FJ306" s="30"/>
      <c r="FK306" s="30"/>
      <c r="FL306" s="30"/>
      <c r="FM306" s="30"/>
      <c r="FN306" s="30"/>
      <c r="FO306" s="30"/>
      <c r="FP306" s="30"/>
      <c r="FQ306" s="30"/>
      <c r="FR306" s="30"/>
      <c r="FS306" s="30"/>
      <c r="FT306" s="30"/>
      <c r="FU306" s="30"/>
      <c r="FV306" s="30"/>
      <c r="FW306" s="30"/>
      <c r="FX306" s="30"/>
      <c r="FY306" s="30"/>
      <c r="FZ306" s="30"/>
      <c r="GA306" s="30"/>
      <c r="GB306" s="30"/>
      <c r="GC306" s="30"/>
      <c r="GD306" s="30"/>
      <c r="GE306" s="30"/>
      <c r="GF306" s="30"/>
      <c r="GG306" s="30"/>
      <c r="GH306" s="30"/>
      <c r="GI306" s="30"/>
      <c r="GJ306" s="30"/>
      <c r="GK306" s="30"/>
      <c r="GL306" s="30"/>
      <c r="GM306" s="30"/>
      <c r="GN306" s="30"/>
      <c r="GO306" s="30"/>
      <c r="GP306" s="30"/>
      <c r="GQ306" s="30"/>
      <c r="GR306" s="30"/>
      <c r="GS306" s="30"/>
      <c r="GT306" s="30"/>
      <c r="GU306" s="30"/>
      <c r="GV306" s="30"/>
      <c r="GW306" s="30"/>
      <c r="GX306" s="30"/>
      <c r="GY306" s="30"/>
      <c r="GZ306" s="30"/>
      <c r="HA306" s="30"/>
      <c r="HB306" s="30"/>
      <c r="HC306" s="30"/>
      <c r="HD306" s="30"/>
      <c r="HE306" s="30"/>
      <c r="HF306" s="30"/>
      <c r="HG306" s="30"/>
      <c r="HH306" s="30"/>
      <c r="HI306" s="30"/>
      <c r="HJ306" s="30"/>
      <c r="HK306" s="30"/>
      <c r="HL306" s="30"/>
      <c r="HM306" s="30"/>
      <c r="HN306" s="30"/>
      <c r="HO306" s="30"/>
      <c r="HP306" s="30"/>
      <c r="HQ306" s="30"/>
      <c r="HR306" s="31"/>
    </row>
    <row r="307" spans="1:226" x14ac:dyDescent="0.25">
      <c r="A307" s="32">
        <f t="shared" si="52"/>
        <v>303</v>
      </c>
      <c r="B307" s="517"/>
      <c r="C307" s="517"/>
      <c r="D307" s="517"/>
      <c r="E307" s="517"/>
      <c r="F307" s="517"/>
      <c r="G307" s="26"/>
      <c r="H307" s="26"/>
      <c r="I307" s="27" t="str">
        <f t="shared" si="118"/>
        <v/>
      </c>
      <c r="J307" s="33" t="str">
        <f t="shared" si="119"/>
        <v/>
      </c>
      <c r="K307" s="447" t="str">
        <f>進捗管理票PSPT_管理項目名_3</f>
        <v>①ＣＶ</v>
      </c>
      <c r="L307" s="29"/>
      <c r="M307" s="30"/>
      <c r="N307" s="30"/>
      <c r="O307" s="30"/>
      <c r="P307" s="30"/>
      <c r="Q307" s="30"/>
      <c r="R307" s="30"/>
      <c r="S307" s="30"/>
      <c r="T307" s="30"/>
      <c r="U307" s="30"/>
      <c r="V307" s="30"/>
      <c r="W307" s="30"/>
      <c r="X307" s="30"/>
      <c r="Y307" s="30"/>
      <c r="Z307" s="30"/>
      <c r="AA307" s="30"/>
      <c r="AB307" s="30"/>
      <c r="AC307" s="30"/>
      <c r="AD307" s="30"/>
      <c r="AE307" s="30"/>
      <c r="AF307" s="30"/>
      <c r="AG307" s="30"/>
      <c r="AH307" s="30"/>
      <c r="AI307" s="30"/>
      <c r="AJ307" s="30"/>
      <c r="AK307" s="30"/>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c r="BP307" s="30"/>
      <c r="BQ307" s="30"/>
      <c r="BR307" s="30"/>
      <c r="BS307" s="30"/>
      <c r="BT307" s="30"/>
      <c r="BU307" s="30"/>
      <c r="BV307" s="30"/>
      <c r="BW307" s="30"/>
      <c r="BX307" s="30"/>
      <c r="BY307" s="30"/>
      <c r="BZ307" s="30"/>
      <c r="CA307" s="30"/>
      <c r="CB307" s="30"/>
      <c r="CC307" s="30"/>
      <c r="CD307" s="30"/>
      <c r="CE307" s="30"/>
      <c r="CF307" s="30"/>
      <c r="CG307" s="30"/>
      <c r="CH307" s="30"/>
      <c r="CI307" s="30"/>
      <c r="CJ307" s="30"/>
      <c r="CK307" s="30"/>
      <c r="CL307" s="30"/>
      <c r="CM307" s="30"/>
      <c r="CN307" s="30"/>
      <c r="CO307" s="30"/>
      <c r="CP307" s="30"/>
      <c r="CQ307" s="30"/>
      <c r="CR307" s="30"/>
      <c r="CS307" s="30"/>
      <c r="CT307" s="30"/>
      <c r="CU307" s="30"/>
      <c r="CV307" s="30"/>
      <c r="CW307" s="30"/>
      <c r="CX307" s="30"/>
      <c r="CY307" s="30"/>
      <c r="CZ307" s="30"/>
      <c r="DA307" s="30"/>
      <c r="DB307" s="30"/>
      <c r="DC307" s="30"/>
      <c r="DD307" s="30"/>
      <c r="DE307" s="30"/>
      <c r="DF307" s="30"/>
      <c r="DG307" s="30"/>
      <c r="DH307" s="30"/>
      <c r="DI307" s="30"/>
      <c r="DJ307" s="30"/>
      <c r="DK307" s="30"/>
      <c r="DL307" s="30"/>
      <c r="DM307" s="30"/>
      <c r="DN307" s="30"/>
      <c r="DO307" s="30"/>
      <c r="DP307" s="30"/>
      <c r="DQ307" s="30"/>
      <c r="DR307" s="30"/>
      <c r="DS307" s="30"/>
      <c r="DT307" s="30"/>
      <c r="DU307" s="30"/>
      <c r="DV307" s="30"/>
      <c r="DW307" s="30"/>
      <c r="DX307" s="30"/>
      <c r="DY307" s="30"/>
      <c r="DZ307" s="30"/>
      <c r="EA307" s="30"/>
      <c r="EB307" s="30"/>
      <c r="EC307" s="30"/>
      <c r="ED307" s="30"/>
      <c r="EE307" s="30"/>
      <c r="EF307" s="30"/>
      <c r="EG307" s="30"/>
      <c r="EH307" s="30"/>
      <c r="EI307" s="30"/>
      <c r="EJ307" s="30"/>
      <c r="EK307" s="30"/>
      <c r="EL307" s="30"/>
      <c r="EM307" s="30"/>
      <c r="EN307" s="30"/>
      <c r="EO307" s="30"/>
      <c r="EP307" s="30"/>
      <c r="EQ307" s="30"/>
      <c r="ER307" s="30"/>
      <c r="ES307" s="30"/>
      <c r="ET307" s="30"/>
      <c r="EU307" s="30"/>
      <c r="EV307" s="30"/>
      <c r="EW307" s="30"/>
      <c r="EX307" s="30"/>
      <c r="EY307" s="30"/>
      <c r="EZ307" s="30"/>
      <c r="FA307" s="30"/>
      <c r="FB307" s="30"/>
      <c r="FC307" s="30"/>
      <c r="FD307" s="30"/>
      <c r="FE307" s="30"/>
      <c r="FF307" s="30"/>
      <c r="FG307" s="30"/>
      <c r="FH307" s="30"/>
      <c r="FI307" s="30"/>
      <c r="FJ307" s="30"/>
      <c r="FK307" s="30"/>
      <c r="FL307" s="30"/>
      <c r="FM307" s="30"/>
      <c r="FN307" s="30"/>
      <c r="FO307" s="30"/>
      <c r="FP307" s="30"/>
      <c r="FQ307" s="30"/>
      <c r="FR307" s="30"/>
      <c r="FS307" s="30"/>
      <c r="FT307" s="30"/>
      <c r="FU307" s="30"/>
      <c r="FV307" s="30"/>
      <c r="FW307" s="30"/>
      <c r="FX307" s="30"/>
      <c r="FY307" s="30"/>
      <c r="FZ307" s="30"/>
      <c r="GA307" s="30"/>
      <c r="GB307" s="30"/>
      <c r="GC307" s="30"/>
      <c r="GD307" s="30"/>
      <c r="GE307" s="30"/>
      <c r="GF307" s="30"/>
      <c r="GG307" s="30"/>
      <c r="GH307" s="30"/>
      <c r="GI307" s="30"/>
      <c r="GJ307" s="30"/>
      <c r="GK307" s="30"/>
      <c r="GL307" s="30"/>
      <c r="GM307" s="30"/>
      <c r="GN307" s="30"/>
      <c r="GO307" s="30"/>
      <c r="GP307" s="30"/>
      <c r="GQ307" s="30"/>
      <c r="GR307" s="30"/>
      <c r="GS307" s="30"/>
      <c r="GT307" s="30"/>
      <c r="GU307" s="30"/>
      <c r="GV307" s="30"/>
      <c r="GW307" s="30"/>
      <c r="GX307" s="30"/>
      <c r="GY307" s="30"/>
      <c r="GZ307" s="30"/>
      <c r="HA307" s="30"/>
      <c r="HB307" s="30"/>
      <c r="HC307" s="30"/>
      <c r="HD307" s="30"/>
      <c r="HE307" s="30"/>
      <c r="HF307" s="30"/>
      <c r="HG307" s="30"/>
      <c r="HH307" s="30"/>
      <c r="HI307" s="30"/>
      <c r="HJ307" s="30"/>
      <c r="HK307" s="30"/>
      <c r="HL307" s="30"/>
      <c r="HM307" s="30"/>
      <c r="HN307" s="30"/>
      <c r="HO307" s="30"/>
      <c r="HP307" s="30"/>
      <c r="HQ307" s="30"/>
      <c r="HR307" s="31"/>
    </row>
    <row r="308" spans="1:226" x14ac:dyDescent="0.25">
      <c r="A308" s="34">
        <f t="shared" si="52"/>
        <v>304</v>
      </c>
      <c r="B308" s="517"/>
      <c r="C308" s="517"/>
      <c r="D308" s="517"/>
      <c r="E308" s="517"/>
      <c r="F308" s="517"/>
      <c r="G308" s="35"/>
      <c r="H308" s="35"/>
      <c r="I308" s="36" t="str">
        <f t="shared" si="118"/>
        <v/>
      </c>
      <c r="J308" s="28" t="str">
        <f t="shared" si="119"/>
        <v/>
      </c>
      <c r="K308" s="448" t="str">
        <f>進捗管理票PSPT_管理項目名_4</f>
        <v>②ＣＶＴ</v>
      </c>
      <c r="L308" s="37"/>
      <c r="M308" s="38"/>
      <c r="N308" s="38"/>
      <c r="O308" s="38"/>
      <c r="P308" s="38"/>
      <c r="Q308" s="38"/>
      <c r="R308" s="38"/>
      <c r="S308" s="38"/>
      <c r="T308" s="38"/>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c r="BZ308" s="38"/>
      <c r="CA308" s="38"/>
      <c r="CB308" s="38"/>
      <c r="CC308" s="38"/>
      <c r="CD308" s="38"/>
      <c r="CE308" s="38"/>
      <c r="CF308" s="38"/>
      <c r="CG308" s="38"/>
      <c r="CH308" s="38"/>
      <c r="CI308" s="38"/>
      <c r="CJ308" s="38"/>
      <c r="CK308" s="38"/>
      <c r="CL308" s="38"/>
      <c r="CM308" s="38"/>
      <c r="CN308" s="38"/>
      <c r="CO308" s="38"/>
      <c r="CP308" s="38"/>
      <c r="CQ308" s="38"/>
      <c r="CR308" s="38"/>
      <c r="CS308" s="38"/>
      <c r="CT308" s="38"/>
      <c r="CU308" s="38"/>
      <c r="CV308" s="38"/>
      <c r="CW308" s="38"/>
      <c r="CX308" s="38"/>
      <c r="CY308" s="38"/>
      <c r="CZ308" s="38"/>
      <c r="DA308" s="38"/>
      <c r="DB308" s="38"/>
      <c r="DC308" s="38"/>
      <c r="DD308" s="38"/>
      <c r="DE308" s="38"/>
      <c r="DF308" s="38"/>
      <c r="DG308" s="38"/>
      <c r="DH308" s="38"/>
      <c r="DI308" s="38"/>
      <c r="DJ308" s="38"/>
      <c r="DK308" s="38"/>
      <c r="DL308" s="38"/>
      <c r="DM308" s="38"/>
      <c r="DN308" s="38"/>
      <c r="DO308" s="38"/>
      <c r="DP308" s="38"/>
      <c r="DQ308" s="38"/>
      <c r="DR308" s="38"/>
      <c r="DS308" s="38"/>
      <c r="DT308" s="38"/>
      <c r="DU308" s="38"/>
      <c r="DV308" s="38"/>
      <c r="DW308" s="38"/>
      <c r="DX308" s="38"/>
      <c r="DY308" s="38"/>
      <c r="DZ308" s="38"/>
      <c r="EA308" s="38"/>
      <c r="EB308" s="38"/>
      <c r="EC308" s="38"/>
      <c r="ED308" s="38"/>
      <c r="EE308" s="38"/>
      <c r="EF308" s="38"/>
      <c r="EG308" s="38"/>
      <c r="EH308" s="38"/>
      <c r="EI308" s="38"/>
      <c r="EJ308" s="38"/>
      <c r="EK308" s="38"/>
      <c r="EL308" s="38"/>
      <c r="EM308" s="38"/>
      <c r="EN308" s="38"/>
      <c r="EO308" s="38"/>
      <c r="EP308" s="38"/>
      <c r="EQ308" s="38"/>
      <c r="ER308" s="38"/>
      <c r="ES308" s="38"/>
      <c r="ET308" s="38"/>
      <c r="EU308" s="38"/>
      <c r="EV308" s="38"/>
      <c r="EW308" s="38"/>
      <c r="EX308" s="38"/>
      <c r="EY308" s="38"/>
      <c r="EZ308" s="38"/>
      <c r="FA308" s="38"/>
      <c r="FB308" s="38"/>
      <c r="FC308" s="38"/>
      <c r="FD308" s="38"/>
      <c r="FE308" s="38"/>
      <c r="FF308" s="38"/>
      <c r="FG308" s="38"/>
      <c r="FH308" s="38"/>
      <c r="FI308" s="38"/>
      <c r="FJ308" s="38"/>
      <c r="FK308" s="38"/>
      <c r="FL308" s="38"/>
      <c r="FM308" s="38"/>
      <c r="FN308" s="38"/>
      <c r="FO308" s="38"/>
      <c r="FP308" s="38"/>
      <c r="FQ308" s="38"/>
      <c r="FR308" s="38"/>
      <c r="FS308" s="38"/>
      <c r="FT308" s="38"/>
      <c r="FU308" s="38"/>
      <c r="FV308" s="38"/>
      <c r="FW308" s="38"/>
      <c r="FX308" s="38"/>
      <c r="FY308" s="38"/>
      <c r="FZ308" s="38"/>
      <c r="GA308" s="38"/>
      <c r="GB308" s="38"/>
      <c r="GC308" s="38"/>
      <c r="GD308" s="38"/>
      <c r="GE308" s="38"/>
      <c r="GF308" s="38"/>
      <c r="GG308" s="38"/>
      <c r="GH308" s="38"/>
      <c r="GI308" s="38"/>
      <c r="GJ308" s="38"/>
      <c r="GK308" s="38"/>
      <c r="GL308" s="38"/>
      <c r="GM308" s="38"/>
      <c r="GN308" s="38"/>
      <c r="GO308" s="38"/>
      <c r="GP308" s="38"/>
      <c r="GQ308" s="38"/>
      <c r="GR308" s="38"/>
      <c r="GS308" s="38"/>
      <c r="GT308" s="38"/>
      <c r="GU308" s="38"/>
      <c r="GV308" s="38"/>
      <c r="GW308" s="38"/>
      <c r="GX308" s="38"/>
      <c r="GY308" s="38"/>
      <c r="GZ308" s="38"/>
      <c r="HA308" s="38"/>
      <c r="HB308" s="38"/>
      <c r="HC308" s="38"/>
      <c r="HD308" s="38"/>
      <c r="HE308" s="38"/>
      <c r="HF308" s="38"/>
      <c r="HG308" s="38"/>
      <c r="HH308" s="38"/>
      <c r="HI308" s="38"/>
      <c r="HJ308" s="38"/>
      <c r="HK308" s="38"/>
      <c r="HL308" s="38"/>
      <c r="HM308" s="38"/>
      <c r="HN308" s="38"/>
      <c r="HO308" s="38"/>
      <c r="HP308" s="38"/>
      <c r="HQ308" s="38"/>
      <c r="HR308" s="39"/>
    </row>
    <row r="309" spans="1:226" s="315" customFormat="1" x14ac:dyDescent="0.25">
      <c r="A309" s="34">
        <f t="shared" si="52"/>
        <v>305</v>
      </c>
      <c r="B309" s="517"/>
      <c r="C309" s="517"/>
      <c r="D309" s="517"/>
      <c r="E309" s="517"/>
      <c r="F309" s="517"/>
      <c r="G309" s="35"/>
      <c r="H309" s="391"/>
      <c r="I309" s="36" t="str">
        <f>IF(J309&lt;&gt;"",(J309-COUNTIF(L309:HR309,"□")+1),"")</f>
        <v/>
      </c>
      <c r="J309" s="28" t="str">
        <f>IF(ISERROR(LOOKUP("□",L309:HR309,L$3:HR$3))=FALSE,LOOKUP("□",L309:HR309,L$3:HR$3),"")</f>
        <v/>
      </c>
      <c r="K309" s="448" t="str">
        <f>進捗管理票PSPT_管理項目名_5</f>
        <v>③受入</v>
      </c>
      <c r="L309" s="37"/>
      <c r="M309" s="38"/>
      <c r="N309" s="38"/>
      <c r="O309" s="38"/>
      <c r="P309" s="38"/>
      <c r="Q309" s="38"/>
      <c r="R309" s="38"/>
      <c r="S309" s="38"/>
      <c r="T309" s="38"/>
      <c r="U309" s="38"/>
      <c r="V309" s="38"/>
      <c r="W309" s="38"/>
      <c r="X309" s="30"/>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c r="BZ309" s="38"/>
      <c r="CA309" s="38"/>
      <c r="CB309" s="38"/>
      <c r="CC309" s="38"/>
      <c r="CD309" s="38"/>
      <c r="CE309" s="38"/>
      <c r="CF309" s="38"/>
      <c r="CG309" s="38"/>
      <c r="CH309" s="38"/>
      <c r="CI309" s="38"/>
      <c r="CJ309" s="38"/>
      <c r="CK309" s="38"/>
      <c r="CL309" s="38"/>
      <c r="CM309" s="38"/>
      <c r="CN309" s="38"/>
      <c r="CO309" s="38"/>
      <c r="CP309" s="38"/>
      <c r="CQ309" s="38"/>
      <c r="CR309" s="38"/>
      <c r="CS309" s="38"/>
      <c r="CT309" s="38"/>
      <c r="CU309" s="38"/>
      <c r="CV309" s="38"/>
      <c r="CW309" s="38"/>
      <c r="CX309" s="38"/>
      <c r="CY309" s="38"/>
      <c r="CZ309" s="38"/>
      <c r="DA309" s="38"/>
      <c r="DB309" s="38"/>
      <c r="DC309" s="38"/>
      <c r="DD309" s="38"/>
      <c r="DE309" s="38"/>
      <c r="DF309" s="38"/>
      <c r="DG309" s="38"/>
      <c r="DH309" s="38"/>
      <c r="DI309" s="38"/>
      <c r="DJ309" s="38"/>
      <c r="DK309" s="38"/>
      <c r="DL309" s="38"/>
      <c r="DM309" s="38"/>
      <c r="DN309" s="38"/>
      <c r="DO309" s="38"/>
      <c r="DP309" s="38"/>
      <c r="DQ309" s="38"/>
      <c r="DR309" s="38"/>
      <c r="DS309" s="38"/>
      <c r="DT309" s="38"/>
      <c r="DU309" s="38"/>
      <c r="DV309" s="38"/>
      <c r="DW309" s="38"/>
      <c r="DX309" s="38"/>
      <c r="DY309" s="38"/>
      <c r="DZ309" s="38"/>
      <c r="EA309" s="38"/>
      <c r="EB309" s="38"/>
      <c r="EC309" s="38"/>
      <c r="ED309" s="38"/>
      <c r="EE309" s="38"/>
      <c r="EF309" s="38"/>
      <c r="EG309" s="38"/>
      <c r="EH309" s="38"/>
      <c r="EI309" s="38"/>
      <c r="EJ309" s="38"/>
      <c r="EK309" s="38"/>
      <c r="EL309" s="38"/>
      <c r="EM309" s="38"/>
      <c r="EN309" s="38"/>
      <c r="EO309" s="38"/>
      <c r="EP309" s="38"/>
      <c r="EQ309" s="38"/>
      <c r="ER309" s="38"/>
      <c r="ES309" s="38"/>
      <c r="ET309" s="38"/>
      <c r="EU309" s="38"/>
      <c r="EV309" s="38"/>
      <c r="EW309" s="38"/>
      <c r="EX309" s="38"/>
      <c r="EY309" s="38"/>
      <c r="EZ309" s="38"/>
      <c r="FA309" s="38"/>
      <c r="FB309" s="38"/>
      <c r="FC309" s="38"/>
      <c r="FD309" s="38"/>
      <c r="FE309" s="38"/>
      <c r="FF309" s="38"/>
      <c r="FG309" s="38"/>
      <c r="FH309" s="38"/>
      <c r="FI309" s="38"/>
      <c r="FJ309" s="38"/>
      <c r="FK309" s="38"/>
      <c r="FL309" s="38"/>
      <c r="FM309" s="38"/>
      <c r="FN309" s="38"/>
      <c r="FO309" s="38"/>
      <c r="FP309" s="38"/>
      <c r="FQ309" s="38"/>
      <c r="FR309" s="38"/>
      <c r="FS309" s="38"/>
      <c r="FT309" s="38"/>
      <c r="FU309" s="38"/>
      <c r="FV309" s="38"/>
      <c r="FW309" s="38"/>
      <c r="FX309" s="38"/>
      <c r="FY309" s="38"/>
      <c r="FZ309" s="38"/>
      <c r="GA309" s="38"/>
      <c r="GB309" s="38"/>
      <c r="GC309" s="38"/>
      <c r="GD309" s="38"/>
      <c r="GE309" s="38"/>
      <c r="GF309" s="38"/>
      <c r="GG309" s="38"/>
      <c r="GH309" s="38"/>
      <c r="GI309" s="38"/>
      <c r="GJ309" s="38"/>
      <c r="GK309" s="38"/>
      <c r="GL309" s="38"/>
      <c r="GM309" s="38"/>
      <c r="GN309" s="38"/>
      <c r="GO309" s="38"/>
      <c r="GP309" s="38"/>
      <c r="GQ309" s="38"/>
      <c r="GR309" s="38"/>
      <c r="GS309" s="38"/>
      <c r="GT309" s="38"/>
      <c r="GU309" s="38"/>
      <c r="GV309" s="38"/>
      <c r="GW309" s="38"/>
      <c r="GX309" s="38"/>
      <c r="GY309" s="38"/>
      <c r="GZ309" s="38"/>
      <c r="HA309" s="38"/>
      <c r="HB309" s="38"/>
      <c r="HC309" s="38"/>
      <c r="HD309" s="38"/>
      <c r="HE309" s="38"/>
      <c r="HF309" s="38"/>
      <c r="HG309" s="38"/>
      <c r="HH309" s="38"/>
      <c r="HI309" s="38"/>
      <c r="HJ309" s="38"/>
      <c r="HK309" s="38"/>
      <c r="HL309" s="38"/>
      <c r="HM309" s="38"/>
      <c r="HN309" s="38"/>
      <c r="HO309" s="38"/>
      <c r="HP309" s="38"/>
      <c r="HQ309" s="38"/>
      <c r="HR309" s="39"/>
    </row>
    <row r="310" spans="1:226" x14ac:dyDescent="0.25">
      <c r="A310" s="25">
        <f t="shared" ref="A310:A499" si="120">ROW()-4</f>
        <v>306</v>
      </c>
      <c r="B310" s="516"/>
      <c r="C310" s="516"/>
      <c r="D310" s="516"/>
      <c r="E310" s="516"/>
      <c r="F310" s="516"/>
      <c r="G310" s="40"/>
      <c r="H310" s="40"/>
      <c r="I310" s="41" t="str">
        <f t="shared" ref="I310:I408" si="121">IF(J310&lt;&gt;"",(J310-COUNTIF(L310:HR310,"□")+1),"")</f>
        <v/>
      </c>
      <c r="J310" s="42" t="str">
        <f t="shared" ref="J310:J408" si="122">IF(ISERROR(LOOKUP("□",L310:HR310,L$3:HR$3))=FALSE,LOOKUP("□",L310:HR310,L$3:HR$3),"")</f>
        <v/>
      </c>
      <c r="K310" s="445">
        <f>進捗管理票PSPT_管理項目名_1</f>
        <v>0</v>
      </c>
      <c r="L310" s="43"/>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c r="BD310" s="44"/>
      <c r="BE310" s="44"/>
      <c r="BF310" s="44"/>
      <c r="BG310" s="44"/>
      <c r="BH310" s="44"/>
      <c r="BI310" s="44"/>
      <c r="BJ310" s="44"/>
      <c r="BK310" s="44"/>
      <c r="BL310" s="44"/>
      <c r="BM310" s="44"/>
      <c r="BN310" s="44"/>
      <c r="BO310" s="44"/>
      <c r="BP310" s="44"/>
      <c r="BQ310" s="44"/>
      <c r="BR310" s="44"/>
      <c r="BS310" s="44"/>
      <c r="BT310" s="44"/>
      <c r="BU310" s="44"/>
      <c r="BV310" s="44"/>
      <c r="BW310" s="44"/>
      <c r="BX310" s="44"/>
      <c r="BY310" s="44"/>
      <c r="BZ310" s="44"/>
      <c r="CA310" s="44"/>
      <c r="CB310" s="44"/>
      <c r="CC310" s="44"/>
      <c r="CD310" s="44"/>
      <c r="CE310" s="44"/>
      <c r="CF310" s="44"/>
      <c r="CG310" s="44"/>
      <c r="CH310" s="44"/>
      <c r="CI310" s="44"/>
      <c r="CJ310" s="44"/>
      <c r="CK310" s="44"/>
      <c r="CL310" s="44"/>
      <c r="CM310" s="44"/>
      <c r="CN310" s="44"/>
      <c r="CO310" s="44"/>
      <c r="CP310" s="44"/>
      <c r="CQ310" s="44"/>
      <c r="CR310" s="44"/>
      <c r="CS310" s="44"/>
      <c r="CT310" s="44"/>
      <c r="CU310" s="44"/>
      <c r="CV310" s="44"/>
      <c r="CW310" s="44"/>
      <c r="CX310" s="44"/>
      <c r="CY310" s="44"/>
      <c r="CZ310" s="44"/>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4"/>
      <c r="EX310" s="44"/>
      <c r="EY310" s="44"/>
      <c r="EZ310" s="44"/>
      <c r="FA310" s="44"/>
      <c r="FB310" s="44"/>
      <c r="FC310" s="44"/>
      <c r="FD310" s="44"/>
      <c r="FE310" s="44"/>
      <c r="FF310" s="44"/>
      <c r="FG310" s="44"/>
      <c r="FH310" s="44"/>
      <c r="FI310" s="44"/>
      <c r="FJ310" s="44"/>
      <c r="FK310" s="44"/>
      <c r="FL310" s="44"/>
      <c r="FM310" s="44"/>
      <c r="FN310" s="44"/>
      <c r="FO310" s="44"/>
      <c r="FP310" s="44"/>
      <c r="FQ310" s="44"/>
      <c r="FR310" s="44"/>
      <c r="FS310" s="44"/>
      <c r="FT310" s="44"/>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6"/>
    </row>
    <row r="311" spans="1:226" x14ac:dyDescent="0.25">
      <c r="A311" s="32">
        <f t="shared" si="120"/>
        <v>307</v>
      </c>
      <c r="B311" s="517"/>
      <c r="C311" s="517"/>
      <c r="D311" s="517"/>
      <c r="E311" s="517"/>
      <c r="F311" s="517"/>
      <c r="G311" s="26"/>
      <c r="H311" s="26"/>
      <c r="I311" s="27" t="str">
        <f t="shared" si="121"/>
        <v/>
      </c>
      <c r="J311" s="33" t="str">
        <f t="shared" si="122"/>
        <v/>
      </c>
      <c r="K311" s="446">
        <f>進捗管理票PSPT_管理項目名_2</f>
        <v>0</v>
      </c>
      <c r="L311" s="29"/>
      <c r="M311" s="30"/>
      <c r="N311" s="30"/>
      <c r="O311" s="30"/>
      <c r="P311" s="30"/>
      <c r="Q311" s="30"/>
      <c r="R311" s="30"/>
      <c r="S311" s="30"/>
      <c r="T311" s="30"/>
      <c r="U311" s="30"/>
      <c r="V311" s="30"/>
      <c r="W311" s="30"/>
      <c r="X311" s="30"/>
      <c r="Y311" s="30"/>
      <c r="Z311" s="30"/>
      <c r="AA311" s="30"/>
      <c r="AB311" s="30"/>
      <c r="AC311" s="30"/>
      <c r="AD311" s="30"/>
      <c r="AE311" s="30"/>
      <c r="AF311" s="30"/>
      <c r="AG311" s="30"/>
      <c r="AH311" s="30"/>
      <c r="AI311" s="30"/>
      <c r="AJ311" s="30"/>
      <c r="AK311" s="30"/>
      <c r="AL311" s="30"/>
      <c r="AM311" s="30"/>
      <c r="AN311" s="30"/>
      <c r="AO311" s="30"/>
      <c r="AP311" s="30"/>
      <c r="AQ311" s="30"/>
      <c r="AR311" s="30"/>
      <c r="AS311" s="30"/>
      <c r="AT311" s="30"/>
      <c r="AU311" s="30"/>
      <c r="AV311" s="30"/>
      <c r="AW311" s="30"/>
      <c r="AX311" s="30"/>
      <c r="AY311" s="30"/>
      <c r="AZ311" s="30"/>
      <c r="BA311" s="30"/>
      <c r="BB311" s="30"/>
      <c r="BC311" s="30"/>
      <c r="BD311" s="30"/>
      <c r="BE311" s="30"/>
      <c r="BF311" s="30"/>
      <c r="BG311" s="30"/>
      <c r="BH311" s="30"/>
      <c r="BI311" s="30"/>
      <c r="BJ311" s="30"/>
      <c r="BK311" s="30"/>
      <c r="BL311" s="30"/>
      <c r="BM311" s="30"/>
      <c r="BN311" s="30"/>
      <c r="BO311" s="30"/>
      <c r="BP311" s="30"/>
      <c r="BQ311" s="30"/>
      <c r="BR311" s="30"/>
      <c r="BS311" s="30"/>
      <c r="BT311" s="30"/>
      <c r="BU311" s="30"/>
      <c r="BV311" s="30"/>
      <c r="BW311" s="30"/>
      <c r="BX311" s="30"/>
      <c r="BY311" s="30"/>
      <c r="BZ311" s="30"/>
      <c r="CA311" s="30"/>
      <c r="CB311" s="30"/>
      <c r="CC311" s="30"/>
      <c r="CD311" s="30"/>
      <c r="CE311" s="30"/>
      <c r="CF311" s="30"/>
      <c r="CG311" s="30"/>
      <c r="CH311" s="30"/>
      <c r="CI311" s="30"/>
      <c r="CJ311" s="30"/>
      <c r="CK311" s="30"/>
      <c r="CL311" s="30"/>
      <c r="CM311" s="30"/>
      <c r="CN311" s="30"/>
      <c r="CO311" s="30"/>
      <c r="CP311" s="30"/>
      <c r="CQ311" s="30"/>
      <c r="CR311" s="30"/>
      <c r="CS311" s="30"/>
      <c r="CT311" s="30"/>
      <c r="CU311" s="30"/>
      <c r="CV311" s="30"/>
      <c r="CW311" s="30"/>
      <c r="CX311" s="30"/>
      <c r="CY311" s="30"/>
      <c r="CZ311" s="30"/>
      <c r="DA311" s="30"/>
      <c r="DB311" s="30"/>
      <c r="DC311" s="30"/>
      <c r="DD311" s="30"/>
      <c r="DE311" s="30"/>
      <c r="DF311" s="30"/>
      <c r="DG311" s="30"/>
      <c r="DH311" s="30"/>
      <c r="DI311" s="30"/>
      <c r="DJ311" s="30"/>
      <c r="DK311" s="30"/>
      <c r="DL311" s="30"/>
      <c r="DM311" s="30"/>
      <c r="DN311" s="30"/>
      <c r="DO311" s="30"/>
      <c r="DP311" s="30"/>
      <c r="DQ311" s="30"/>
      <c r="DR311" s="30"/>
      <c r="DS311" s="30"/>
      <c r="DT311" s="30"/>
      <c r="DU311" s="30"/>
      <c r="DV311" s="30"/>
      <c r="DW311" s="30"/>
      <c r="DX311" s="30"/>
      <c r="DY311" s="30"/>
      <c r="DZ311" s="30"/>
      <c r="EA311" s="30"/>
      <c r="EB311" s="30"/>
      <c r="EC311" s="30"/>
      <c r="ED311" s="30"/>
      <c r="EE311" s="30"/>
      <c r="EF311" s="30"/>
      <c r="EG311" s="30"/>
      <c r="EH311" s="30"/>
      <c r="EI311" s="30"/>
      <c r="EJ311" s="30"/>
      <c r="EK311" s="30"/>
      <c r="EL311" s="30"/>
      <c r="EM311" s="30"/>
      <c r="EN311" s="30"/>
      <c r="EO311" s="30"/>
      <c r="EP311" s="30"/>
      <c r="EQ311" s="30"/>
      <c r="ER311" s="30"/>
      <c r="ES311" s="30"/>
      <c r="ET311" s="30"/>
      <c r="EU311" s="30"/>
      <c r="EV311" s="30"/>
      <c r="EW311" s="30"/>
      <c r="EX311" s="30"/>
      <c r="EY311" s="30"/>
      <c r="EZ311" s="30"/>
      <c r="FA311" s="30"/>
      <c r="FB311" s="30"/>
      <c r="FC311" s="30"/>
      <c r="FD311" s="30"/>
      <c r="FE311" s="30"/>
      <c r="FF311" s="30"/>
      <c r="FG311" s="30"/>
      <c r="FH311" s="30"/>
      <c r="FI311" s="30"/>
      <c r="FJ311" s="30"/>
      <c r="FK311" s="30"/>
      <c r="FL311" s="30"/>
      <c r="FM311" s="30"/>
      <c r="FN311" s="30"/>
      <c r="FO311" s="30"/>
      <c r="FP311" s="30"/>
      <c r="FQ311" s="30"/>
      <c r="FR311" s="30"/>
      <c r="FS311" s="30"/>
      <c r="FT311" s="30"/>
      <c r="FU311" s="30"/>
      <c r="FV311" s="30"/>
      <c r="FW311" s="30"/>
      <c r="FX311" s="30"/>
      <c r="FY311" s="30"/>
      <c r="FZ311" s="30"/>
      <c r="GA311" s="30"/>
      <c r="GB311" s="30"/>
      <c r="GC311" s="30"/>
      <c r="GD311" s="30"/>
      <c r="GE311" s="30"/>
      <c r="GF311" s="30"/>
      <c r="GG311" s="30"/>
      <c r="GH311" s="30"/>
      <c r="GI311" s="30"/>
      <c r="GJ311" s="30"/>
      <c r="GK311" s="30"/>
      <c r="GL311" s="30"/>
      <c r="GM311" s="30"/>
      <c r="GN311" s="30"/>
      <c r="GO311" s="30"/>
      <c r="GP311" s="30"/>
      <c r="GQ311" s="30"/>
      <c r="GR311" s="30"/>
      <c r="GS311" s="30"/>
      <c r="GT311" s="30"/>
      <c r="GU311" s="30"/>
      <c r="GV311" s="30"/>
      <c r="GW311" s="30"/>
      <c r="GX311" s="30"/>
      <c r="GY311" s="30"/>
      <c r="GZ311" s="30"/>
      <c r="HA311" s="30"/>
      <c r="HB311" s="30"/>
      <c r="HC311" s="30"/>
      <c r="HD311" s="30"/>
      <c r="HE311" s="30"/>
      <c r="HF311" s="30"/>
      <c r="HG311" s="30"/>
      <c r="HH311" s="30"/>
      <c r="HI311" s="30"/>
      <c r="HJ311" s="30"/>
      <c r="HK311" s="30"/>
      <c r="HL311" s="30"/>
      <c r="HM311" s="30"/>
      <c r="HN311" s="30"/>
      <c r="HO311" s="30"/>
      <c r="HP311" s="30"/>
      <c r="HQ311" s="30"/>
      <c r="HR311" s="31"/>
    </row>
    <row r="312" spans="1:226" x14ac:dyDescent="0.25">
      <c r="A312" s="32">
        <f t="shared" si="120"/>
        <v>308</v>
      </c>
      <c r="B312" s="517"/>
      <c r="C312" s="517"/>
      <c r="D312" s="517"/>
      <c r="E312" s="517"/>
      <c r="F312" s="517"/>
      <c r="G312" s="26"/>
      <c r="H312" s="26"/>
      <c r="I312" s="27" t="str">
        <f t="shared" si="121"/>
        <v/>
      </c>
      <c r="J312" s="33" t="str">
        <f t="shared" si="122"/>
        <v/>
      </c>
      <c r="K312" s="447" t="str">
        <f>進捗管理票PSPT_管理項目名_3</f>
        <v>①ＣＶ</v>
      </c>
      <c r="L312" s="29"/>
      <c r="M312" s="30"/>
      <c r="N312" s="30"/>
      <c r="O312" s="30"/>
      <c r="P312" s="30"/>
      <c r="Q312" s="30"/>
      <c r="R312" s="30"/>
      <c r="S312" s="30"/>
      <c r="T312" s="30"/>
      <c r="U312" s="30"/>
      <c r="V312" s="30"/>
      <c r="W312" s="30"/>
      <c r="X312" s="30"/>
      <c r="Y312" s="30"/>
      <c r="Z312" s="30"/>
      <c r="AA312" s="30"/>
      <c r="AB312" s="30"/>
      <c r="AC312" s="30"/>
      <c r="AD312" s="30"/>
      <c r="AE312" s="30"/>
      <c r="AF312" s="30"/>
      <c r="AG312" s="30"/>
      <c r="AH312" s="30"/>
      <c r="AI312" s="30"/>
      <c r="AJ312" s="30"/>
      <c r="AK312" s="30"/>
      <c r="AL312" s="30"/>
      <c r="AM312" s="30"/>
      <c r="AN312" s="30"/>
      <c r="AO312" s="30"/>
      <c r="AP312" s="30"/>
      <c r="AQ312" s="30"/>
      <c r="AR312" s="30"/>
      <c r="AS312" s="30"/>
      <c r="AT312" s="30"/>
      <c r="AU312" s="30"/>
      <c r="AV312" s="30"/>
      <c r="AW312" s="30"/>
      <c r="AX312" s="30"/>
      <c r="AY312" s="30"/>
      <c r="AZ312" s="30"/>
      <c r="BA312" s="30"/>
      <c r="BB312" s="30"/>
      <c r="BC312" s="30"/>
      <c r="BD312" s="30"/>
      <c r="BE312" s="30"/>
      <c r="BF312" s="30"/>
      <c r="BG312" s="30"/>
      <c r="BH312" s="30"/>
      <c r="BI312" s="30"/>
      <c r="BJ312" s="30"/>
      <c r="BK312" s="30"/>
      <c r="BL312" s="30"/>
      <c r="BM312" s="30"/>
      <c r="BN312" s="30"/>
      <c r="BO312" s="30"/>
      <c r="BP312" s="30"/>
      <c r="BQ312" s="30"/>
      <c r="BR312" s="30"/>
      <c r="BS312" s="30"/>
      <c r="BT312" s="30"/>
      <c r="BU312" s="30"/>
      <c r="BV312" s="30"/>
      <c r="BW312" s="30"/>
      <c r="BX312" s="30"/>
      <c r="BY312" s="30"/>
      <c r="BZ312" s="30"/>
      <c r="CA312" s="30"/>
      <c r="CB312" s="30"/>
      <c r="CC312" s="30"/>
      <c r="CD312" s="30"/>
      <c r="CE312" s="30"/>
      <c r="CF312" s="30"/>
      <c r="CG312" s="30"/>
      <c r="CH312" s="30"/>
      <c r="CI312" s="30"/>
      <c r="CJ312" s="30"/>
      <c r="CK312" s="30"/>
      <c r="CL312" s="30"/>
      <c r="CM312" s="30"/>
      <c r="CN312" s="30"/>
      <c r="CO312" s="30"/>
      <c r="CP312" s="30"/>
      <c r="CQ312" s="30"/>
      <c r="CR312" s="30"/>
      <c r="CS312" s="30"/>
      <c r="CT312" s="30"/>
      <c r="CU312" s="30"/>
      <c r="CV312" s="30"/>
      <c r="CW312" s="30"/>
      <c r="CX312" s="30"/>
      <c r="CY312" s="30"/>
      <c r="CZ312" s="30"/>
      <c r="DA312" s="30"/>
      <c r="DB312" s="30"/>
      <c r="DC312" s="30"/>
      <c r="DD312" s="30"/>
      <c r="DE312" s="30"/>
      <c r="DF312" s="30"/>
      <c r="DG312" s="30"/>
      <c r="DH312" s="30"/>
      <c r="DI312" s="30"/>
      <c r="DJ312" s="30"/>
      <c r="DK312" s="30"/>
      <c r="DL312" s="30"/>
      <c r="DM312" s="30"/>
      <c r="DN312" s="30"/>
      <c r="DO312" s="30"/>
      <c r="DP312" s="30"/>
      <c r="DQ312" s="30"/>
      <c r="DR312" s="30"/>
      <c r="DS312" s="30"/>
      <c r="DT312" s="30"/>
      <c r="DU312" s="30"/>
      <c r="DV312" s="30"/>
      <c r="DW312" s="30"/>
      <c r="DX312" s="30"/>
      <c r="DY312" s="30"/>
      <c r="DZ312" s="30"/>
      <c r="EA312" s="30"/>
      <c r="EB312" s="30"/>
      <c r="EC312" s="30"/>
      <c r="ED312" s="30"/>
      <c r="EE312" s="30"/>
      <c r="EF312" s="30"/>
      <c r="EG312" s="30"/>
      <c r="EH312" s="30"/>
      <c r="EI312" s="30"/>
      <c r="EJ312" s="30"/>
      <c r="EK312" s="30"/>
      <c r="EL312" s="30"/>
      <c r="EM312" s="30"/>
      <c r="EN312" s="30"/>
      <c r="EO312" s="30"/>
      <c r="EP312" s="30"/>
      <c r="EQ312" s="30"/>
      <c r="ER312" s="30"/>
      <c r="ES312" s="30"/>
      <c r="ET312" s="30"/>
      <c r="EU312" s="30"/>
      <c r="EV312" s="30"/>
      <c r="EW312" s="30"/>
      <c r="EX312" s="30"/>
      <c r="EY312" s="30"/>
      <c r="EZ312" s="30"/>
      <c r="FA312" s="30"/>
      <c r="FB312" s="30"/>
      <c r="FC312" s="30"/>
      <c r="FD312" s="30"/>
      <c r="FE312" s="30"/>
      <c r="FF312" s="30"/>
      <c r="FG312" s="30"/>
      <c r="FH312" s="30"/>
      <c r="FI312" s="30"/>
      <c r="FJ312" s="30"/>
      <c r="FK312" s="30"/>
      <c r="FL312" s="30"/>
      <c r="FM312" s="30"/>
      <c r="FN312" s="30"/>
      <c r="FO312" s="30"/>
      <c r="FP312" s="30"/>
      <c r="FQ312" s="30"/>
      <c r="FR312" s="30"/>
      <c r="FS312" s="30"/>
      <c r="FT312" s="30"/>
      <c r="FU312" s="30"/>
      <c r="FV312" s="30"/>
      <c r="FW312" s="30"/>
      <c r="FX312" s="30"/>
      <c r="FY312" s="30"/>
      <c r="FZ312" s="30"/>
      <c r="GA312" s="30"/>
      <c r="GB312" s="30"/>
      <c r="GC312" s="30"/>
      <c r="GD312" s="30"/>
      <c r="GE312" s="30"/>
      <c r="GF312" s="30"/>
      <c r="GG312" s="30"/>
      <c r="GH312" s="30"/>
      <c r="GI312" s="30"/>
      <c r="GJ312" s="30"/>
      <c r="GK312" s="30"/>
      <c r="GL312" s="30"/>
      <c r="GM312" s="30"/>
      <c r="GN312" s="30"/>
      <c r="GO312" s="30"/>
      <c r="GP312" s="30"/>
      <c r="GQ312" s="30"/>
      <c r="GR312" s="30"/>
      <c r="GS312" s="30"/>
      <c r="GT312" s="30"/>
      <c r="GU312" s="30"/>
      <c r="GV312" s="30"/>
      <c r="GW312" s="30"/>
      <c r="GX312" s="30"/>
      <c r="GY312" s="30"/>
      <c r="GZ312" s="30"/>
      <c r="HA312" s="30"/>
      <c r="HB312" s="30"/>
      <c r="HC312" s="30"/>
      <c r="HD312" s="30"/>
      <c r="HE312" s="30"/>
      <c r="HF312" s="30"/>
      <c r="HG312" s="30"/>
      <c r="HH312" s="30"/>
      <c r="HI312" s="30"/>
      <c r="HJ312" s="30"/>
      <c r="HK312" s="30"/>
      <c r="HL312" s="30"/>
      <c r="HM312" s="30"/>
      <c r="HN312" s="30"/>
      <c r="HO312" s="30"/>
      <c r="HP312" s="30"/>
      <c r="HQ312" s="30"/>
      <c r="HR312" s="31"/>
    </row>
    <row r="313" spans="1:226" x14ac:dyDescent="0.25">
      <c r="A313" s="34">
        <f t="shared" si="120"/>
        <v>309</v>
      </c>
      <c r="B313" s="517"/>
      <c r="C313" s="517"/>
      <c r="D313" s="517"/>
      <c r="E313" s="517"/>
      <c r="F313" s="517"/>
      <c r="G313" s="35"/>
      <c r="H313" s="35"/>
      <c r="I313" s="36" t="str">
        <f t="shared" si="121"/>
        <v/>
      </c>
      <c r="J313" s="28" t="str">
        <f t="shared" si="122"/>
        <v/>
      </c>
      <c r="K313" s="448" t="str">
        <f>進捗管理票PSPT_管理項目名_4</f>
        <v>②ＣＶＴ</v>
      </c>
      <c r="L313" s="37"/>
      <c r="M313" s="38"/>
      <c r="N313" s="38"/>
      <c r="O313" s="38"/>
      <c r="P313" s="38"/>
      <c r="Q313" s="38"/>
      <c r="R313" s="38"/>
      <c r="S313" s="38"/>
      <c r="T313" s="38"/>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c r="BZ313" s="38"/>
      <c r="CA313" s="38"/>
      <c r="CB313" s="38"/>
      <c r="CC313" s="38"/>
      <c r="CD313" s="38"/>
      <c r="CE313" s="38"/>
      <c r="CF313" s="38"/>
      <c r="CG313" s="38"/>
      <c r="CH313" s="38"/>
      <c r="CI313" s="38"/>
      <c r="CJ313" s="38"/>
      <c r="CK313" s="38"/>
      <c r="CL313" s="38"/>
      <c r="CM313" s="38"/>
      <c r="CN313" s="38"/>
      <c r="CO313" s="38"/>
      <c r="CP313" s="38"/>
      <c r="CQ313" s="38"/>
      <c r="CR313" s="38"/>
      <c r="CS313" s="38"/>
      <c r="CT313" s="38"/>
      <c r="CU313" s="38"/>
      <c r="CV313" s="38"/>
      <c r="CW313" s="38"/>
      <c r="CX313" s="38"/>
      <c r="CY313" s="38"/>
      <c r="CZ313" s="38"/>
      <c r="DA313" s="38"/>
      <c r="DB313" s="38"/>
      <c r="DC313" s="38"/>
      <c r="DD313" s="38"/>
      <c r="DE313" s="38"/>
      <c r="DF313" s="38"/>
      <c r="DG313" s="38"/>
      <c r="DH313" s="38"/>
      <c r="DI313" s="38"/>
      <c r="DJ313" s="38"/>
      <c r="DK313" s="38"/>
      <c r="DL313" s="38"/>
      <c r="DM313" s="38"/>
      <c r="DN313" s="38"/>
      <c r="DO313" s="38"/>
      <c r="DP313" s="38"/>
      <c r="DQ313" s="38"/>
      <c r="DR313" s="38"/>
      <c r="DS313" s="38"/>
      <c r="DT313" s="38"/>
      <c r="DU313" s="38"/>
      <c r="DV313" s="38"/>
      <c r="DW313" s="38"/>
      <c r="DX313" s="38"/>
      <c r="DY313" s="38"/>
      <c r="DZ313" s="38"/>
      <c r="EA313" s="38"/>
      <c r="EB313" s="38"/>
      <c r="EC313" s="38"/>
      <c r="ED313" s="38"/>
      <c r="EE313" s="38"/>
      <c r="EF313" s="38"/>
      <c r="EG313" s="38"/>
      <c r="EH313" s="38"/>
      <c r="EI313" s="38"/>
      <c r="EJ313" s="38"/>
      <c r="EK313" s="38"/>
      <c r="EL313" s="38"/>
      <c r="EM313" s="38"/>
      <c r="EN313" s="38"/>
      <c r="EO313" s="38"/>
      <c r="EP313" s="38"/>
      <c r="EQ313" s="38"/>
      <c r="ER313" s="38"/>
      <c r="ES313" s="38"/>
      <c r="ET313" s="38"/>
      <c r="EU313" s="38"/>
      <c r="EV313" s="38"/>
      <c r="EW313" s="38"/>
      <c r="EX313" s="38"/>
      <c r="EY313" s="38"/>
      <c r="EZ313" s="38"/>
      <c r="FA313" s="38"/>
      <c r="FB313" s="38"/>
      <c r="FC313" s="38"/>
      <c r="FD313" s="38"/>
      <c r="FE313" s="38"/>
      <c r="FF313" s="38"/>
      <c r="FG313" s="38"/>
      <c r="FH313" s="38"/>
      <c r="FI313" s="38"/>
      <c r="FJ313" s="38"/>
      <c r="FK313" s="38"/>
      <c r="FL313" s="38"/>
      <c r="FM313" s="38"/>
      <c r="FN313" s="38"/>
      <c r="FO313" s="38"/>
      <c r="FP313" s="38"/>
      <c r="FQ313" s="38"/>
      <c r="FR313" s="38"/>
      <c r="FS313" s="38"/>
      <c r="FT313" s="38"/>
      <c r="FU313" s="38"/>
      <c r="FV313" s="38"/>
      <c r="FW313" s="38"/>
      <c r="FX313" s="38"/>
      <c r="FY313" s="38"/>
      <c r="FZ313" s="38"/>
      <c r="GA313" s="38"/>
      <c r="GB313" s="38"/>
      <c r="GC313" s="38"/>
      <c r="GD313" s="38"/>
      <c r="GE313" s="38"/>
      <c r="GF313" s="38"/>
      <c r="GG313" s="38"/>
      <c r="GH313" s="38"/>
      <c r="GI313" s="38"/>
      <c r="GJ313" s="38"/>
      <c r="GK313" s="38"/>
      <c r="GL313" s="38"/>
      <c r="GM313" s="38"/>
      <c r="GN313" s="38"/>
      <c r="GO313" s="38"/>
      <c r="GP313" s="38"/>
      <c r="GQ313" s="38"/>
      <c r="GR313" s="38"/>
      <c r="GS313" s="38"/>
      <c r="GT313" s="38"/>
      <c r="GU313" s="38"/>
      <c r="GV313" s="38"/>
      <c r="GW313" s="38"/>
      <c r="GX313" s="38"/>
      <c r="GY313" s="38"/>
      <c r="GZ313" s="38"/>
      <c r="HA313" s="38"/>
      <c r="HB313" s="38"/>
      <c r="HC313" s="38"/>
      <c r="HD313" s="38"/>
      <c r="HE313" s="38"/>
      <c r="HF313" s="38"/>
      <c r="HG313" s="38"/>
      <c r="HH313" s="38"/>
      <c r="HI313" s="38"/>
      <c r="HJ313" s="38"/>
      <c r="HK313" s="38"/>
      <c r="HL313" s="38"/>
      <c r="HM313" s="38"/>
      <c r="HN313" s="38"/>
      <c r="HO313" s="38"/>
      <c r="HP313" s="38"/>
      <c r="HQ313" s="38"/>
      <c r="HR313" s="39"/>
    </row>
    <row r="314" spans="1:226" s="315" customFormat="1" x14ac:dyDescent="0.25">
      <c r="A314" s="34">
        <f t="shared" si="120"/>
        <v>310</v>
      </c>
      <c r="B314" s="517"/>
      <c r="C314" s="517"/>
      <c r="D314" s="517"/>
      <c r="E314" s="517"/>
      <c r="F314" s="517"/>
      <c r="G314" s="35"/>
      <c r="H314" s="391"/>
      <c r="I314" s="36" t="str">
        <f t="shared" si="121"/>
        <v/>
      </c>
      <c r="J314" s="28" t="str">
        <f t="shared" si="122"/>
        <v/>
      </c>
      <c r="K314" s="448" t="str">
        <f>進捗管理票PSPT_管理項目名_5</f>
        <v>③受入</v>
      </c>
      <c r="L314" s="37"/>
      <c r="M314" s="38"/>
      <c r="N314" s="38"/>
      <c r="O314" s="38"/>
      <c r="P314" s="38"/>
      <c r="Q314" s="38"/>
      <c r="R314" s="38"/>
      <c r="S314" s="38"/>
      <c r="T314" s="38"/>
      <c r="U314" s="38"/>
      <c r="V314" s="38"/>
      <c r="W314" s="38"/>
      <c r="X314" s="30"/>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M314" s="38"/>
      <c r="CN314" s="38"/>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c r="DM314" s="38"/>
      <c r="DN314" s="38"/>
      <c r="DO314" s="38"/>
      <c r="DP314" s="38"/>
      <c r="DQ314" s="38"/>
      <c r="DR314" s="38"/>
      <c r="DS314" s="38"/>
      <c r="DT314" s="38"/>
      <c r="DU314" s="38"/>
      <c r="DV314" s="38"/>
      <c r="DW314" s="38"/>
      <c r="DX314" s="38"/>
      <c r="DY314" s="38"/>
      <c r="DZ314" s="38"/>
      <c r="EA314" s="38"/>
      <c r="EB314" s="38"/>
      <c r="EC314" s="38"/>
      <c r="ED314" s="38"/>
      <c r="EE314" s="38"/>
      <c r="EF314" s="38"/>
      <c r="EG314" s="38"/>
      <c r="EH314" s="38"/>
      <c r="EI314" s="38"/>
      <c r="EJ314" s="38"/>
      <c r="EK314" s="38"/>
      <c r="EL314" s="38"/>
      <c r="EM314" s="38"/>
      <c r="EN314" s="38"/>
      <c r="EO314" s="38"/>
      <c r="EP314" s="38"/>
      <c r="EQ314" s="38"/>
      <c r="ER314" s="38"/>
      <c r="ES314" s="38"/>
      <c r="ET314" s="38"/>
      <c r="EU314" s="38"/>
      <c r="EV314" s="38"/>
      <c r="EW314" s="38"/>
      <c r="EX314" s="38"/>
      <c r="EY314" s="38"/>
      <c r="EZ314" s="38"/>
      <c r="FA314" s="38"/>
      <c r="FB314" s="38"/>
      <c r="FC314" s="38"/>
      <c r="FD314" s="38"/>
      <c r="FE314" s="38"/>
      <c r="FF314" s="38"/>
      <c r="FG314" s="38"/>
      <c r="FH314" s="38"/>
      <c r="FI314" s="38"/>
      <c r="FJ314" s="38"/>
      <c r="FK314" s="38"/>
      <c r="FL314" s="38"/>
      <c r="FM314" s="38"/>
      <c r="FN314" s="38"/>
      <c r="FO314" s="38"/>
      <c r="FP314" s="38"/>
      <c r="FQ314" s="38"/>
      <c r="FR314" s="38"/>
      <c r="FS314" s="38"/>
      <c r="FT314" s="38"/>
      <c r="FU314" s="38"/>
      <c r="FV314" s="38"/>
      <c r="FW314" s="38"/>
      <c r="FX314" s="38"/>
      <c r="FY314" s="38"/>
      <c r="FZ314" s="38"/>
      <c r="GA314" s="38"/>
      <c r="GB314" s="38"/>
      <c r="GC314" s="38"/>
      <c r="GD314" s="38"/>
      <c r="GE314" s="38"/>
      <c r="GF314" s="38"/>
      <c r="GG314" s="38"/>
      <c r="GH314" s="38"/>
      <c r="GI314" s="38"/>
      <c r="GJ314" s="38"/>
      <c r="GK314" s="38"/>
      <c r="GL314" s="38"/>
      <c r="GM314" s="38"/>
      <c r="GN314" s="38"/>
      <c r="GO314" s="38"/>
      <c r="GP314" s="38"/>
      <c r="GQ314" s="38"/>
      <c r="GR314" s="38"/>
      <c r="GS314" s="38"/>
      <c r="GT314" s="38"/>
      <c r="GU314" s="38"/>
      <c r="GV314" s="38"/>
      <c r="GW314" s="38"/>
      <c r="GX314" s="38"/>
      <c r="GY314" s="38"/>
      <c r="GZ314" s="38"/>
      <c r="HA314" s="38"/>
      <c r="HB314" s="38"/>
      <c r="HC314" s="38"/>
      <c r="HD314" s="38"/>
      <c r="HE314" s="38"/>
      <c r="HF314" s="38"/>
      <c r="HG314" s="38"/>
      <c r="HH314" s="38"/>
      <c r="HI314" s="38"/>
      <c r="HJ314" s="38"/>
      <c r="HK314" s="38"/>
      <c r="HL314" s="38"/>
      <c r="HM314" s="38"/>
      <c r="HN314" s="38"/>
      <c r="HO314" s="38"/>
      <c r="HP314" s="38"/>
      <c r="HQ314" s="38"/>
      <c r="HR314" s="39"/>
    </row>
    <row r="315" spans="1:226" x14ac:dyDescent="0.25">
      <c r="A315" s="25">
        <f t="shared" si="120"/>
        <v>311</v>
      </c>
      <c r="B315" s="516"/>
      <c r="C315" s="516"/>
      <c r="D315" s="516"/>
      <c r="E315" s="516"/>
      <c r="F315" s="516"/>
      <c r="G315" s="40"/>
      <c r="H315" s="40"/>
      <c r="I315" s="41" t="str">
        <f t="shared" ref="I315:I318" si="123">IF(J315&lt;&gt;"",(J315-COUNTIF(L315:HR315,"□")+1),"")</f>
        <v/>
      </c>
      <c r="J315" s="42" t="str">
        <f t="shared" ref="J315:J318" si="124">IF(ISERROR(LOOKUP("□",L315:HR315,L$3:HR$3))=FALSE,LOOKUP("□",L315:HR315,L$3:HR$3),"")</f>
        <v/>
      </c>
      <c r="K315" s="445">
        <f>進捗管理票PSPT_管理項目名_1</f>
        <v>0</v>
      </c>
      <c r="L315" s="43"/>
      <c r="M315" s="44"/>
      <c r="N315" s="44"/>
      <c r="O315" s="44"/>
      <c r="P315" s="44"/>
      <c r="Q315" s="44"/>
      <c r="R315" s="44"/>
      <c r="S315" s="44"/>
      <c r="T315" s="44"/>
      <c r="U315" s="44"/>
      <c r="V315" s="44"/>
      <c r="W315" s="45"/>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c r="BD315" s="44"/>
      <c r="BE315" s="44"/>
      <c r="BF315" s="44"/>
      <c r="BG315" s="44"/>
      <c r="BH315" s="44"/>
      <c r="BI315" s="44"/>
      <c r="BJ315" s="44"/>
      <c r="BK315" s="44"/>
      <c r="BL315" s="44"/>
      <c r="BM315" s="44"/>
      <c r="BN315" s="44"/>
      <c r="BO315" s="44"/>
      <c r="BP315" s="44"/>
      <c r="BQ315" s="44"/>
      <c r="BR315" s="44"/>
      <c r="BS315" s="44"/>
      <c r="BT315" s="44"/>
      <c r="BU315" s="44"/>
      <c r="BV315" s="44"/>
      <c r="BW315" s="44"/>
      <c r="BX315" s="44"/>
      <c r="BY315" s="44"/>
      <c r="BZ315" s="44"/>
      <c r="CA315" s="44"/>
      <c r="CB315" s="44"/>
      <c r="CC315" s="44"/>
      <c r="CD315" s="44"/>
      <c r="CE315" s="44"/>
      <c r="CF315" s="44"/>
      <c r="CG315" s="44"/>
      <c r="CH315" s="44"/>
      <c r="CI315" s="44"/>
      <c r="CJ315" s="44"/>
      <c r="CK315" s="44"/>
      <c r="CL315" s="44"/>
      <c r="CM315" s="44"/>
      <c r="CN315" s="44"/>
      <c r="CO315" s="44"/>
      <c r="CP315" s="44"/>
      <c r="CQ315" s="44"/>
      <c r="CR315" s="44"/>
      <c r="CS315" s="44"/>
      <c r="CT315" s="44"/>
      <c r="CU315" s="44"/>
      <c r="CV315" s="44"/>
      <c r="CW315" s="44"/>
      <c r="CX315" s="44"/>
      <c r="CY315" s="44"/>
      <c r="CZ315" s="44"/>
      <c r="DA315" s="44"/>
      <c r="DB315" s="44"/>
      <c r="DC315" s="44"/>
      <c r="DD315" s="44"/>
      <c r="DE315" s="44"/>
      <c r="DF315" s="44"/>
      <c r="DG315" s="44"/>
      <c r="DH315" s="44"/>
      <c r="DI315" s="44"/>
      <c r="DJ315" s="44"/>
      <c r="DK315" s="44"/>
      <c r="DL315" s="44"/>
      <c r="DM315" s="44"/>
      <c r="DN315" s="44"/>
      <c r="DO315" s="44"/>
      <c r="DP315" s="44"/>
      <c r="DQ315" s="44"/>
      <c r="DR315" s="44"/>
      <c r="DS315" s="44"/>
      <c r="DT315" s="44"/>
      <c r="DU315" s="44"/>
      <c r="DV315" s="44"/>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4"/>
      <c r="FA315" s="44"/>
      <c r="FB315" s="44"/>
      <c r="FC315" s="44"/>
      <c r="FD315" s="44"/>
      <c r="FE315" s="44"/>
      <c r="FF315" s="44"/>
      <c r="FG315" s="44"/>
      <c r="FH315" s="44"/>
      <c r="FI315" s="44"/>
      <c r="FJ315" s="44"/>
      <c r="FK315" s="44"/>
      <c r="FL315" s="44"/>
      <c r="FM315" s="44"/>
      <c r="FN315" s="44"/>
      <c r="FO315" s="44"/>
      <c r="FP315" s="44"/>
      <c r="FQ315" s="44"/>
      <c r="FR315" s="44"/>
      <c r="FS315" s="44"/>
      <c r="FT315" s="44"/>
      <c r="FU315" s="44"/>
      <c r="FV315" s="44"/>
      <c r="FW315" s="44"/>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6"/>
    </row>
    <row r="316" spans="1:226" x14ac:dyDescent="0.25">
      <c r="A316" s="32">
        <f t="shared" si="120"/>
        <v>312</v>
      </c>
      <c r="B316" s="517"/>
      <c r="C316" s="517"/>
      <c r="D316" s="517"/>
      <c r="E316" s="517"/>
      <c r="F316" s="517"/>
      <c r="G316" s="26"/>
      <c r="H316" s="26"/>
      <c r="I316" s="27" t="str">
        <f t="shared" si="123"/>
        <v/>
      </c>
      <c r="J316" s="33" t="str">
        <f t="shared" si="124"/>
        <v/>
      </c>
      <c r="K316" s="446">
        <f>進捗管理票PSPT_管理項目名_2</f>
        <v>0</v>
      </c>
      <c r="L316" s="29"/>
      <c r="M316" s="30"/>
      <c r="N316" s="30"/>
      <c r="O316" s="30"/>
      <c r="P316" s="30"/>
      <c r="Q316" s="30"/>
      <c r="R316" s="30"/>
      <c r="S316" s="30"/>
      <c r="T316" s="30"/>
      <c r="U316" s="30"/>
      <c r="V316" s="30"/>
      <c r="W316" s="47"/>
      <c r="X316" s="30"/>
      <c r="Y316" s="30"/>
      <c r="Z316" s="30"/>
      <c r="AA316" s="30"/>
      <c r="AB316" s="30"/>
      <c r="AC316" s="30"/>
      <c r="AD316" s="30"/>
      <c r="AE316" s="30"/>
      <c r="AF316" s="30"/>
      <c r="AG316" s="30"/>
      <c r="AH316" s="30"/>
      <c r="AI316" s="30"/>
      <c r="AJ316" s="30"/>
      <c r="AK316" s="30"/>
      <c r="AL316" s="30"/>
      <c r="AM316" s="30"/>
      <c r="AN316" s="30"/>
      <c r="AO316" s="30"/>
      <c r="AP316" s="30"/>
      <c r="AQ316" s="30"/>
      <c r="AR316" s="30"/>
      <c r="AS316" s="30"/>
      <c r="AT316" s="30"/>
      <c r="AU316" s="30"/>
      <c r="AV316" s="30"/>
      <c r="AW316" s="30"/>
      <c r="AX316" s="30"/>
      <c r="AY316" s="30"/>
      <c r="AZ316" s="30"/>
      <c r="BA316" s="30"/>
      <c r="BB316" s="30"/>
      <c r="BC316" s="30"/>
      <c r="BD316" s="30"/>
      <c r="BE316" s="30"/>
      <c r="BF316" s="30"/>
      <c r="BG316" s="30"/>
      <c r="BH316" s="30"/>
      <c r="BI316" s="30"/>
      <c r="BJ316" s="30"/>
      <c r="BK316" s="30"/>
      <c r="BL316" s="30"/>
      <c r="BM316" s="30"/>
      <c r="BN316" s="30"/>
      <c r="BO316" s="30"/>
      <c r="BP316" s="30"/>
      <c r="BQ316" s="30"/>
      <c r="BR316" s="30"/>
      <c r="BS316" s="30"/>
      <c r="BT316" s="30"/>
      <c r="BU316" s="30"/>
      <c r="BV316" s="30"/>
      <c r="BW316" s="30"/>
      <c r="BX316" s="30"/>
      <c r="BY316" s="30"/>
      <c r="BZ316" s="30"/>
      <c r="CA316" s="30"/>
      <c r="CB316" s="30"/>
      <c r="CC316" s="30"/>
      <c r="CD316" s="30"/>
      <c r="CE316" s="30"/>
      <c r="CF316" s="30"/>
      <c r="CG316" s="30"/>
      <c r="CH316" s="30"/>
      <c r="CI316" s="30"/>
      <c r="CJ316" s="30"/>
      <c r="CK316" s="30"/>
      <c r="CL316" s="30"/>
      <c r="CM316" s="30"/>
      <c r="CN316" s="30"/>
      <c r="CO316" s="30"/>
      <c r="CP316" s="30"/>
      <c r="CQ316" s="30"/>
      <c r="CR316" s="30"/>
      <c r="CS316" s="30"/>
      <c r="CT316" s="30"/>
      <c r="CU316" s="30"/>
      <c r="CV316" s="30"/>
      <c r="CW316" s="30"/>
      <c r="CX316" s="30"/>
      <c r="CY316" s="30"/>
      <c r="CZ316" s="30"/>
      <c r="DA316" s="30"/>
      <c r="DB316" s="30"/>
      <c r="DC316" s="30"/>
      <c r="DD316" s="30"/>
      <c r="DE316" s="30"/>
      <c r="DF316" s="30"/>
      <c r="DG316" s="30"/>
      <c r="DH316" s="30"/>
      <c r="DI316" s="30"/>
      <c r="DJ316" s="30"/>
      <c r="DK316" s="30"/>
      <c r="DL316" s="30"/>
      <c r="DM316" s="30"/>
      <c r="DN316" s="30"/>
      <c r="DO316" s="30"/>
      <c r="DP316" s="30"/>
      <c r="DQ316" s="30"/>
      <c r="DR316" s="30"/>
      <c r="DS316" s="30"/>
      <c r="DT316" s="30"/>
      <c r="DU316" s="30"/>
      <c r="DV316" s="30"/>
      <c r="DW316" s="30"/>
      <c r="DX316" s="30"/>
      <c r="DY316" s="30"/>
      <c r="DZ316" s="30"/>
      <c r="EA316" s="30"/>
      <c r="EB316" s="30"/>
      <c r="EC316" s="30"/>
      <c r="ED316" s="30"/>
      <c r="EE316" s="30"/>
      <c r="EF316" s="30"/>
      <c r="EG316" s="30"/>
      <c r="EH316" s="30"/>
      <c r="EI316" s="30"/>
      <c r="EJ316" s="30"/>
      <c r="EK316" s="30"/>
      <c r="EL316" s="30"/>
      <c r="EM316" s="30"/>
      <c r="EN316" s="30"/>
      <c r="EO316" s="30"/>
      <c r="EP316" s="30"/>
      <c r="EQ316" s="30"/>
      <c r="ER316" s="30"/>
      <c r="ES316" s="30"/>
      <c r="ET316" s="30"/>
      <c r="EU316" s="30"/>
      <c r="EV316" s="30"/>
      <c r="EW316" s="30"/>
      <c r="EX316" s="30"/>
      <c r="EY316" s="30"/>
      <c r="EZ316" s="30"/>
      <c r="FA316" s="30"/>
      <c r="FB316" s="30"/>
      <c r="FC316" s="30"/>
      <c r="FD316" s="30"/>
      <c r="FE316" s="30"/>
      <c r="FF316" s="30"/>
      <c r="FG316" s="30"/>
      <c r="FH316" s="30"/>
      <c r="FI316" s="30"/>
      <c r="FJ316" s="30"/>
      <c r="FK316" s="30"/>
      <c r="FL316" s="30"/>
      <c r="FM316" s="30"/>
      <c r="FN316" s="30"/>
      <c r="FO316" s="30"/>
      <c r="FP316" s="30"/>
      <c r="FQ316" s="30"/>
      <c r="FR316" s="30"/>
      <c r="FS316" s="30"/>
      <c r="FT316" s="30"/>
      <c r="FU316" s="30"/>
      <c r="FV316" s="30"/>
      <c r="FW316" s="30"/>
      <c r="FX316" s="30"/>
      <c r="FY316" s="30"/>
      <c r="FZ316" s="30"/>
      <c r="GA316" s="30"/>
      <c r="GB316" s="30"/>
      <c r="GC316" s="30"/>
      <c r="GD316" s="30"/>
      <c r="GE316" s="30"/>
      <c r="GF316" s="30"/>
      <c r="GG316" s="30"/>
      <c r="GH316" s="30"/>
      <c r="GI316" s="30"/>
      <c r="GJ316" s="30"/>
      <c r="GK316" s="30"/>
      <c r="GL316" s="30"/>
      <c r="GM316" s="30"/>
      <c r="GN316" s="30"/>
      <c r="GO316" s="30"/>
      <c r="GP316" s="30"/>
      <c r="GQ316" s="30"/>
      <c r="GR316" s="30"/>
      <c r="GS316" s="30"/>
      <c r="GT316" s="30"/>
      <c r="GU316" s="30"/>
      <c r="GV316" s="30"/>
      <c r="GW316" s="30"/>
      <c r="GX316" s="30"/>
      <c r="GY316" s="30"/>
      <c r="GZ316" s="30"/>
      <c r="HA316" s="30"/>
      <c r="HB316" s="30"/>
      <c r="HC316" s="30"/>
      <c r="HD316" s="30"/>
      <c r="HE316" s="30"/>
      <c r="HF316" s="30"/>
      <c r="HG316" s="30"/>
      <c r="HH316" s="30"/>
      <c r="HI316" s="30"/>
      <c r="HJ316" s="30"/>
      <c r="HK316" s="30"/>
      <c r="HL316" s="30"/>
      <c r="HM316" s="30"/>
      <c r="HN316" s="30"/>
      <c r="HO316" s="30"/>
      <c r="HP316" s="30"/>
      <c r="HQ316" s="30"/>
      <c r="HR316" s="31"/>
    </row>
    <row r="317" spans="1:226" x14ac:dyDescent="0.25">
      <c r="A317" s="32">
        <f t="shared" si="120"/>
        <v>313</v>
      </c>
      <c r="B317" s="517"/>
      <c r="C317" s="517"/>
      <c r="D317" s="517"/>
      <c r="E317" s="517"/>
      <c r="F317" s="517"/>
      <c r="G317" s="26"/>
      <c r="H317" s="26"/>
      <c r="I317" s="27" t="str">
        <f t="shared" si="123"/>
        <v/>
      </c>
      <c r="J317" s="33" t="str">
        <f t="shared" si="124"/>
        <v/>
      </c>
      <c r="K317" s="447" t="str">
        <f>進捗管理票PSPT_管理項目名_3</f>
        <v>①ＣＶ</v>
      </c>
      <c r="L317" s="29"/>
      <c r="M317" s="30"/>
      <c r="N317" s="30"/>
      <c r="O317" s="30"/>
      <c r="P317" s="30"/>
      <c r="Q317" s="30"/>
      <c r="R317" s="30"/>
      <c r="S317" s="30"/>
      <c r="T317" s="30"/>
      <c r="U317" s="30"/>
      <c r="V317" s="30"/>
      <c r="W317" s="30"/>
      <c r="X317" s="30"/>
      <c r="Y317" s="30"/>
      <c r="Z317" s="30"/>
      <c r="AA317" s="30"/>
      <c r="AB317" s="30"/>
      <c r="AC317" s="30"/>
      <c r="AD317" s="30"/>
      <c r="AE317" s="30"/>
      <c r="AF317" s="30"/>
      <c r="AG317" s="30"/>
      <c r="AH317" s="30"/>
      <c r="AI317" s="30"/>
      <c r="AJ317" s="30"/>
      <c r="AK317" s="30"/>
      <c r="AL317" s="30"/>
      <c r="AM317" s="30"/>
      <c r="AN317" s="30"/>
      <c r="AO317" s="30"/>
      <c r="AP317" s="30"/>
      <c r="AQ317" s="30"/>
      <c r="AR317" s="30"/>
      <c r="AS317" s="30"/>
      <c r="AT317" s="30"/>
      <c r="AU317" s="30"/>
      <c r="AV317" s="30"/>
      <c r="AW317" s="30"/>
      <c r="AX317" s="30"/>
      <c r="AY317" s="30"/>
      <c r="AZ317" s="30"/>
      <c r="BA317" s="30"/>
      <c r="BB317" s="30"/>
      <c r="BC317" s="30"/>
      <c r="BD317" s="30"/>
      <c r="BE317" s="30"/>
      <c r="BF317" s="30"/>
      <c r="BG317" s="30"/>
      <c r="BH317" s="30"/>
      <c r="BI317" s="30"/>
      <c r="BJ317" s="30"/>
      <c r="BK317" s="30"/>
      <c r="BL317" s="30"/>
      <c r="BM317" s="30"/>
      <c r="BN317" s="30"/>
      <c r="BO317" s="30"/>
      <c r="BP317" s="30"/>
      <c r="BQ317" s="30"/>
      <c r="BR317" s="30"/>
      <c r="BS317" s="30"/>
      <c r="BT317" s="30"/>
      <c r="BU317" s="30"/>
      <c r="BV317" s="30"/>
      <c r="BW317" s="30"/>
      <c r="BX317" s="30"/>
      <c r="BY317" s="30"/>
      <c r="BZ317" s="30"/>
      <c r="CA317" s="30"/>
      <c r="CB317" s="30"/>
      <c r="CC317" s="30"/>
      <c r="CD317" s="30"/>
      <c r="CE317" s="30"/>
      <c r="CF317" s="30"/>
      <c r="CG317" s="30"/>
      <c r="CH317" s="30"/>
      <c r="CI317" s="30"/>
      <c r="CJ317" s="30"/>
      <c r="CK317" s="30"/>
      <c r="CL317" s="30"/>
      <c r="CM317" s="30"/>
      <c r="CN317" s="30"/>
      <c r="CO317" s="30"/>
      <c r="CP317" s="30"/>
      <c r="CQ317" s="30"/>
      <c r="CR317" s="30"/>
      <c r="CS317" s="30"/>
      <c r="CT317" s="30"/>
      <c r="CU317" s="30"/>
      <c r="CV317" s="30"/>
      <c r="CW317" s="30"/>
      <c r="CX317" s="30"/>
      <c r="CY317" s="30"/>
      <c r="CZ317" s="30"/>
      <c r="DA317" s="30"/>
      <c r="DB317" s="30"/>
      <c r="DC317" s="30"/>
      <c r="DD317" s="30"/>
      <c r="DE317" s="30"/>
      <c r="DF317" s="30"/>
      <c r="DG317" s="30"/>
      <c r="DH317" s="30"/>
      <c r="DI317" s="30"/>
      <c r="DJ317" s="30"/>
      <c r="DK317" s="30"/>
      <c r="DL317" s="30"/>
      <c r="DM317" s="30"/>
      <c r="DN317" s="30"/>
      <c r="DO317" s="30"/>
      <c r="DP317" s="30"/>
      <c r="DQ317" s="30"/>
      <c r="DR317" s="30"/>
      <c r="DS317" s="30"/>
      <c r="DT317" s="30"/>
      <c r="DU317" s="30"/>
      <c r="DV317" s="30"/>
      <c r="DW317" s="30"/>
      <c r="DX317" s="30"/>
      <c r="DY317" s="30"/>
      <c r="DZ317" s="30"/>
      <c r="EA317" s="30"/>
      <c r="EB317" s="30"/>
      <c r="EC317" s="30"/>
      <c r="ED317" s="30"/>
      <c r="EE317" s="30"/>
      <c r="EF317" s="30"/>
      <c r="EG317" s="30"/>
      <c r="EH317" s="30"/>
      <c r="EI317" s="30"/>
      <c r="EJ317" s="30"/>
      <c r="EK317" s="30"/>
      <c r="EL317" s="30"/>
      <c r="EM317" s="30"/>
      <c r="EN317" s="30"/>
      <c r="EO317" s="30"/>
      <c r="EP317" s="30"/>
      <c r="EQ317" s="30"/>
      <c r="ER317" s="30"/>
      <c r="ES317" s="30"/>
      <c r="ET317" s="30"/>
      <c r="EU317" s="30"/>
      <c r="EV317" s="30"/>
      <c r="EW317" s="30"/>
      <c r="EX317" s="30"/>
      <c r="EY317" s="30"/>
      <c r="EZ317" s="30"/>
      <c r="FA317" s="30"/>
      <c r="FB317" s="30"/>
      <c r="FC317" s="30"/>
      <c r="FD317" s="30"/>
      <c r="FE317" s="30"/>
      <c r="FF317" s="30"/>
      <c r="FG317" s="30"/>
      <c r="FH317" s="30"/>
      <c r="FI317" s="30"/>
      <c r="FJ317" s="30"/>
      <c r="FK317" s="30"/>
      <c r="FL317" s="30"/>
      <c r="FM317" s="30"/>
      <c r="FN317" s="30"/>
      <c r="FO317" s="30"/>
      <c r="FP317" s="30"/>
      <c r="FQ317" s="30"/>
      <c r="FR317" s="30"/>
      <c r="FS317" s="30"/>
      <c r="FT317" s="30"/>
      <c r="FU317" s="30"/>
      <c r="FV317" s="30"/>
      <c r="FW317" s="30"/>
      <c r="FX317" s="30"/>
      <c r="FY317" s="30"/>
      <c r="FZ317" s="30"/>
      <c r="GA317" s="30"/>
      <c r="GB317" s="30"/>
      <c r="GC317" s="30"/>
      <c r="GD317" s="30"/>
      <c r="GE317" s="30"/>
      <c r="GF317" s="30"/>
      <c r="GG317" s="30"/>
      <c r="GH317" s="30"/>
      <c r="GI317" s="30"/>
      <c r="GJ317" s="30"/>
      <c r="GK317" s="30"/>
      <c r="GL317" s="30"/>
      <c r="GM317" s="30"/>
      <c r="GN317" s="30"/>
      <c r="GO317" s="30"/>
      <c r="GP317" s="30"/>
      <c r="GQ317" s="30"/>
      <c r="GR317" s="30"/>
      <c r="GS317" s="30"/>
      <c r="GT317" s="30"/>
      <c r="GU317" s="30"/>
      <c r="GV317" s="30"/>
      <c r="GW317" s="30"/>
      <c r="GX317" s="30"/>
      <c r="GY317" s="30"/>
      <c r="GZ317" s="30"/>
      <c r="HA317" s="30"/>
      <c r="HB317" s="30"/>
      <c r="HC317" s="30"/>
      <c r="HD317" s="30"/>
      <c r="HE317" s="30"/>
      <c r="HF317" s="30"/>
      <c r="HG317" s="30"/>
      <c r="HH317" s="30"/>
      <c r="HI317" s="30"/>
      <c r="HJ317" s="30"/>
      <c r="HK317" s="30"/>
      <c r="HL317" s="30"/>
      <c r="HM317" s="30"/>
      <c r="HN317" s="30"/>
      <c r="HO317" s="30"/>
      <c r="HP317" s="30"/>
      <c r="HQ317" s="30"/>
      <c r="HR317" s="31"/>
    </row>
    <row r="318" spans="1:226" x14ac:dyDescent="0.25">
      <c r="A318" s="34">
        <f t="shared" si="120"/>
        <v>314</v>
      </c>
      <c r="B318" s="517"/>
      <c r="C318" s="517"/>
      <c r="D318" s="517"/>
      <c r="E318" s="517"/>
      <c r="F318" s="517"/>
      <c r="G318" s="35"/>
      <c r="H318" s="35"/>
      <c r="I318" s="36" t="str">
        <f t="shared" si="123"/>
        <v/>
      </c>
      <c r="J318" s="28" t="str">
        <f t="shared" si="124"/>
        <v/>
      </c>
      <c r="K318" s="448" t="str">
        <f>進捗管理票PSPT_管理項目名_4</f>
        <v>②ＣＶＴ</v>
      </c>
      <c r="L318" s="37"/>
      <c r="M318" s="38"/>
      <c r="N318" s="38"/>
      <c r="O318" s="38"/>
      <c r="P318" s="38"/>
      <c r="Q318" s="38"/>
      <c r="R318" s="38"/>
      <c r="S318" s="38"/>
      <c r="T318" s="38"/>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c r="BZ318" s="38"/>
      <c r="CA318" s="38"/>
      <c r="CB318" s="38"/>
      <c r="CC318" s="38"/>
      <c r="CD318" s="38"/>
      <c r="CE318" s="38"/>
      <c r="CF318" s="38"/>
      <c r="CG318" s="38"/>
      <c r="CH318" s="38"/>
      <c r="CI318" s="38"/>
      <c r="CJ318" s="38"/>
      <c r="CK318" s="38"/>
      <c r="CL318" s="38"/>
      <c r="CM318" s="38"/>
      <c r="CN318" s="38"/>
      <c r="CO318" s="38"/>
      <c r="CP318" s="38"/>
      <c r="CQ318" s="38"/>
      <c r="CR318" s="38"/>
      <c r="CS318" s="38"/>
      <c r="CT318" s="38"/>
      <c r="CU318" s="38"/>
      <c r="CV318" s="38"/>
      <c r="CW318" s="38"/>
      <c r="CX318" s="38"/>
      <c r="CY318" s="38"/>
      <c r="CZ318" s="38"/>
      <c r="DA318" s="38"/>
      <c r="DB318" s="38"/>
      <c r="DC318" s="38"/>
      <c r="DD318" s="38"/>
      <c r="DE318" s="38"/>
      <c r="DF318" s="38"/>
      <c r="DG318" s="38"/>
      <c r="DH318" s="38"/>
      <c r="DI318" s="38"/>
      <c r="DJ318" s="38"/>
      <c r="DK318" s="38"/>
      <c r="DL318" s="38"/>
      <c r="DM318" s="38"/>
      <c r="DN318" s="38"/>
      <c r="DO318" s="38"/>
      <c r="DP318" s="38"/>
      <c r="DQ318" s="38"/>
      <c r="DR318" s="38"/>
      <c r="DS318" s="38"/>
      <c r="DT318" s="38"/>
      <c r="DU318" s="38"/>
      <c r="DV318" s="38"/>
      <c r="DW318" s="38"/>
      <c r="DX318" s="38"/>
      <c r="DY318" s="38"/>
      <c r="DZ318" s="38"/>
      <c r="EA318" s="38"/>
      <c r="EB318" s="38"/>
      <c r="EC318" s="38"/>
      <c r="ED318" s="38"/>
      <c r="EE318" s="38"/>
      <c r="EF318" s="38"/>
      <c r="EG318" s="38"/>
      <c r="EH318" s="38"/>
      <c r="EI318" s="38"/>
      <c r="EJ318" s="38"/>
      <c r="EK318" s="38"/>
      <c r="EL318" s="38"/>
      <c r="EM318" s="38"/>
      <c r="EN318" s="38"/>
      <c r="EO318" s="38"/>
      <c r="EP318" s="38"/>
      <c r="EQ318" s="38"/>
      <c r="ER318" s="38"/>
      <c r="ES318" s="38"/>
      <c r="ET318" s="38"/>
      <c r="EU318" s="38"/>
      <c r="EV318" s="38"/>
      <c r="EW318" s="38"/>
      <c r="EX318" s="38"/>
      <c r="EY318" s="38"/>
      <c r="EZ318" s="38"/>
      <c r="FA318" s="38"/>
      <c r="FB318" s="38"/>
      <c r="FC318" s="38"/>
      <c r="FD318" s="38"/>
      <c r="FE318" s="38"/>
      <c r="FF318" s="38"/>
      <c r="FG318" s="38"/>
      <c r="FH318" s="38"/>
      <c r="FI318" s="38"/>
      <c r="FJ318" s="38"/>
      <c r="FK318" s="38"/>
      <c r="FL318" s="38"/>
      <c r="FM318" s="38"/>
      <c r="FN318" s="38"/>
      <c r="FO318" s="38"/>
      <c r="FP318" s="38"/>
      <c r="FQ318" s="38"/>
      <c r="FR318" s="38"/>
      <c r="FS318" s="38"/>
      <c r="FT318" s="38"/>
      <c r="FU318" s="38"/>
      <c r="FV318" s="38"/>
      <c r="FW318" s="38"/>
      <c r="FX318" s="38"/>
      <c r="FY318" s="38"/>
      <c r="FZ318" s="38"/>
      <c r="GA318" s="38"/>
      <c r="GB318" s="38"/>
      <c r="GC318" s="38"/>
      <c r="GD318" s="38"/>
      <c r="GE318" s="38"/>
      <c r="GF318" s="38"/>
      <c r="GG318" s="38"/>
      <c r="GH318" s="38"/>
      <c r="GI318" s="38"/>
      <c r="GJ318" s="38"/>
      <c r="GK318" s="38"/>
      <c r="GL318" s="38"/>
      <c r="GM318" s="38"/>
      <c r="GN318" s="38"/>
      <c r="GO318" s="38"/>
      <c r="GP318" s="38"/>
      <c r="GQ318" s="38"/>
      <c r="GR318" s="38"/>
      <c r="GS318" s="38"/>
      <c r="GT318" s="38"/>
      <c r="GU318" s="38"/>
      <c r="GV318" s="38"/>
      <c r="GW318" s="38"/>
      <c r="GX318" s="38"/>
      <c r="GY318" s="38"/>
      <c r="GZ318" s="38"/>
      <c r="HA318" s="38"/>
      <c r="HB318" s="38"/>
      <c r="HC318" s="38"/>
      <c r="HD318" s="38"/>
      <c r="HE318" s="38"/>
      <c r="HF318" s="38"/>
      <c r="HG318" s="38"/>
      <c r="HH318" s="38"/>
      <c r="HI318" s="38"/>
      <c r="HJ318" s="38"/>
      <c r="HK318" s="38"/>
      <c r="HL318" s="38"/>
      <c r="HM318" s="38"/>
      <c r="HN318" s="38"/>
      <c r="HO318" s="38"/>
      <c r="HP318" s="38"/>
      <c r="HQ318" s="38"/>
      <c r="HR318" s="39"/>
    </row>
    <row r="319" spans="1:226" s="315" customFormat="1" x14ac:dyDescent="0.25">
      <c r="A319" s="34">
        <f t="shared" si="120"/>
        <v>315</v>
      </c>
      <c r="B319" s="517"/>
      <c r="C319" s="517"/>
      <c r="D319" s="517"/>
      <c r="E319" s="517"/>
      <c r="F319" s="517"/>
      <c r="G319" s="35"/>
      <c r="H319" s="391"/>
      <c r="I319" s="36" t="str">
        <f>IF(J319&lt;&gt;"",(J319-COUNTIF(L319:HR319,"□")+1),"")</f>
        <v/>
      </c>
      <c r="J319" s="28" t="str">
        <f>IF(ISERROR(LOOKUP("□",L319:HR319,L$3:HR$3))=FALSE,LOOKUP("□",L319:HR319,L$3:HR$3),"")</f>
        <v/>
      </c>
      <c r="K319" s="448" t="str">
        <f>進捗管理票PSPT_管理項目名_5</f>
        <v>③受入</v>
      </c>
      <c r="L319" s="37"/>
      <c r="M319" s="38"/>
      <c r="N319" s="38"/>
      <c r="O319" s="38"/>
      <c r="P319" s="38"/>
      <c r="Q319" s="38"/>
      <c r="R319" s="38"/>
      <c r="S319" s="38"/>
      <c r="T319" s="38"/>
      <c r="U319" s="38"/>
      <c r="V319" s="38"/>
      <c r="W319" s="38"/>
      <c r="X319" s="30"/>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c r="BZ319" s="38"/>
      <c r="CA319" s="38"/>
      <c r="CB319" s="38"/>
      <c r="CC319" s="38"/>
      <c r="CD319" s="38"/>
      <c r="CE319" s="38"/>
      <c r="CF319" s="38"/>
      <c r="CG319" s="38"/>
      <c r="CH319" s="38"/>
      <c r="CI319" s="38"/>
      <c r="CJ319" s="38"/>
      <c r="CK319" s="38"/>
      <c r="CL319" s="38"/>
      <c r="CM319" s="38"/>
      <c r="CN319" s="38"/>
      <c r="CO319" s="38"/>
      <c r="CP319" s="38"/>
      <c r="CQ319" s="38"/>
      <c r="CR319" s="38"/>
      <c r="CS319" s="38"/>
      <c r="CT319" s="38"/>
      <c r="CU319" s="38"/>
      <c r="CV319" s="38"/>
      <c r="CW319" s="38"/>
      <c r="CX319" s="38"/>
      <c r="CY319" s="38"/>
      <c r="CZ319" s="38"/>
      <c r="DA319" s="38"/>
      <c r="DB319" s="38"/>
      <c r="DC319" s="38"/>
      <c r="DD319" s="38"/>
      <c r="DE319" s="38"/>
      <c r="DF319" s="38"/>
      <c r="DG319" s="38"/>
      <c r="DH319" s="38"/>
      <c r="DI319" s="38"/>
      <c r="DJ319" s="38"/>
      <c r="DK319" s="38"/>
      <c r="DL319" s="38"/>
      <c r="DM319" s="38"/>
      <c r="DN319" s="38"/>
      <c r="DO319" s="38"/>
      <c r="DP319" s="38"/>
      <c r="DQ319" s="38"/>
      <c r="DR319" s="38"/>
      <c r="DS319" s="38"/>
      <c r="DT319" s="38"/>
      <c r="DU319" s="38"/>
      <c r="DV319" s="38"/>
      <c r="DW319" s="38"/>
      <c r="DX319" s="38"/>
      <c r="DY319" s="38"/>
      <c r="DZ319" s="38"/>
      <c r="EA319" s="38"/>
      <c r="EB319" s="38"/>
      <c r="EC319" s="38"/>
      <c r="ED319" s="38"/>
      <c r="EE319" s="38"/>
      <c r="EF319" s="38"/>
      <c r="EG319" s="38"/>
      <c r="EH319" s="38"/>
      <c r="EI319" s="38"/>
      <c r="EJ319" s="38"/>
      <c r="EK319" s="38"/>
      <c r="EL319" s="38"/>
      <c r="EM319" s="38"/>
      <c r="EN319" s="38"/>
      <c r="EO319" s="38"/>
      <c r="EP319" s="38"/>
      <c r="EQ319" s="38"/>
      <c r="ER319" s="38"/>
      <c r="ES319" s="38"/>
      <c r="ET319" s="38"/>
      <c r="EU319" s="38"/>
      <c r="EV319" s="38"/>
      <c r="EW319" s="38"/>
      <c r="EX319" s="38"/>
      <c r="EY319" s="38"/>
      <c r="EZ319" s="38"/>
      <c r="FA319" s="38"/>
      <c r="FB319" s="38"/>
      <c r="FC319" s="38"/>
      <c r="FD319" s="38"/>
      <c r="FE319" s="38"/>
      <c r="FF319" s="38"/>
      <c r="FG319" s="38"/>
      <c r="FH319" s="38"/>
      <c r="FI319" s="38"/>
      <c r="FJ319" s="38"/>
      <c r="FK319" s="38"/>
      <c r="FL319" s="38"/>
      <c r="FM319" s="38"/>
      <c r="FN319" s="38"/>
      <c r="FO319" s="38"/>
      <c r="FP319" s="38"/>
      <c r="FQ319" s="38"/>
      <c r="FR319" s="38"/>
      <c r="FS319" s="38"/>
      <c r="FT319" s="38"/>
      <c r="FU319" s="38"/>
      <c r="FV319" s="38"/>
      <c r="FW319" s="38"/>
      <c r="FX319" s="38"/>
      <c r="FY319" s="38"/>
      <c r="FZ319" s="38"/>
      <c r="GA319" s="38"/>
      <c r="GB319" s="38"/>
      <c r="GC319" s="38"/>
      <c r="GD319" s="38"/>
      <c r="GE319" s="38"/>
      <c r="GF319" s="38"/>
      <c r="GG319" s="38"/>
      <c r="GH319" s="38"/>
      <c r="GI319" s="38"/>
      <c r="GJ319" s="38"/>
      <c r="GK319" s="38"/>
      <c r="GL319" s="38"/>
      <c r="GM319" s="38"/>
      <c r="GN319" s="38"/>
      <c r="GO319" s="38"/>
      <c r="GP319" s="38"/>
      <c r="GQ319" s="38"/>
      <c r="GR319" s="38"/>
      <c r="GS319" s="38"/>
      <c r="GT319" s="38"/>
      <c r="GU319" s="38"/>
      <c r="GV319" s="38"/>
      <c r="GW319" s="38"/>
      <c r="GX319" s="38"/>
      <c r="GY319" s="38"/>
      <c r="GZ319" s="38"/>
      <c r="HA319" s="38"/>
      <c r="HB319" s="38"/>
      <c r="HC319" s="38"/>
      <c r="HD319" s="38"/>
      <c r="HE319" s="38"/>
      <c r="HF319" s="38"/>
      <c r="HG319" s="38"/>
      <c r="HH319" s="38"/>
      <c r="HI319" s="38"/>
      <c r="HJ319" s="38"/>
      <c r="HK319" s="38"/>
      <c r="HL319" s="38"/>
      <c r="HM319" s="38"/>
      <c r="HN319" s="38"/>
      <c r="HO319" s="38"/>
      <c r="HP319" s="38"/>
      <c r="HQ319" s="38"/>
      <c r="HR319" s="39"/>
    </row>
    <row r="320" spans="1:226" x14ac:dyDescent="0.25">
      <c r="A320" s="25">
        <f t="shared" si="120"/>
        <v>316</v>
      </c>
      <c r="B320" s="516"/>
      <c r="C320" s="516"/>
      <c r="D320" s="516"/>
      <c r="E320" s="516"/>
      <c r="F320" s="516"/>
      <c r="G320" s="40"/>
      <c r="H320" s="40"/>
      <c r="I320" s="41" t="str">
        <f t="shared" ref="I320:I328" si="125">IF(J320&lt;&gt;"",(J320-COUNTIF(L320:HR320,"□")+1),"")</f>
        <v/>
      </c>
      <c r="J320" s="42" t="str">
        <f t="shared" ref="J320:J328" si="126">IF(ISERROR(LOOKUP("□",L320:HR320,L$3:HR$3))=FALSE,LOOKUP("□",L320:HR320,L$3:HR$3),"")</f>
        <v/>
      </c>
      <c r="K320" s="445">
        <f>進捗管理票PSPT_管理項目名_1</f>
        <v>0</v>
      </c>
      <c r="L320" s="43"/>
      <c r="M320" s="44"/>
      <c r="N320" s="44"/>
      <c r="O320" s="44"/>
      <c r="P320" s="44"/>
      <c r="Q320" s="44"/>
      <c r="R320" s="44"/>
      <c r="S320" s="44"/>
      <c r="T320" s="44"/>
      <c r="U320" s="44"/>
      <c r="V320" s="44"/>
      <c r="W320" s="44"/>
      <c r="X320" s="44"/>
      <c r="Y320" s="45"/>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c r="BD320" s="44"/>
      <c r="BE320" s="44"/>
      <c r="BF320" s="44"/>
      <c r="BG320" s="44"/>
      <c r="BH320" s="44"/>
      <c r="BI320" s="44"/>
      <c r="BJ320" s="44"/>
      <c r="BK320" s="44"/>
      <c r="BL320" s="44"/>
      <c r="BM320" s="44"/>
      <c r="BN320" s="44"/>
      <c r="BO320" s="44"/>
      <c r="BP320" s="44"/>
      <c r="BQ320" s="44"/>
      <c r="BR320" s="44"/>
      <c r="BS320" s="44"/>
      <c r="BT320" s="44"/>
      <c r="BU320" s="44"/>
      <c r="BV320" s="44"/>
      <c r="BW320" s="44"/>
      <c r="BX320" s="44"/>
      <c r="BY320" s="44"/>
      <c r="BZ320" s="44"/>
      <c r="CA320" s="44"/>
      <c r="CB320" s="44"/>
      <c r="CC320" s="44"/>
      <c r="CD320" s="44"/>
      <c r="CE320" s="44"/>
      <c r="CF320" s="44"/>
      <c r="CG320" s="44"/>
      <c r="CH320" s="44"/>
      <c r="CI320" s="44"/>
      <c r="CJ320" s="44"/>
      <c r="CK320" s="44"/>
      <c r="CL320" s="44"/>
      <c r="CM320" s="44"/>
      <c r="CN320" s="44"/>
      <c r="CO320" s="44"/>
      <c r="CP320" s="44"/>
      <c r="CQ320" s="44"/>
      <c r="CR320" s="44"/>
      <c r="CS320" s="44"/>
      <c r="CT320" s="44"/>
      <c r="CU320" s="44"/>
      <c r="CV320" s="44"/>
      <c r="CW320" s="44"/>
      <c r="CX320" s="44"/>
      <c r="CY320" s="44"/>
      <c r="CZ320" s="44"/>
      <c r="DA320" s="44"/>
      <c r="DB320" s="44"/>
      <c r="DC320" s="44"/>
      <c r="DD320" s="44"/>
      <c r="DE320" s="44"/>
      <c r="DF320" s="44"/>
      <c r="DG320" s="44"/>
      <c r="DH320" s="44"/>
      <c r="DI320" s="44"/>
      <c r="DJ320" s="44"/>
      <c r="DK320" s="44"/>
      <c r="DL320" s="44"/>
      <c r="DM320" s="44"/>
      <c r="DN320" s="44"/>
      <c r="DO320" s="44"/>
      <c r="DP320" s="44"/>
      <c r="DQ320" s="44"/>
      <c r="DR320" s="44"/>
      <c r="DS320" s="44"/>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4"/>
      <c r="EX320" s="44"/>
      <c r="EY320" s="44"/>
      <c r="EZ320" s="44"/>
      <c r="FA320" s="44"/>
      <c r="FB320" s="44"/>
      <c r="FC320" s="44"/>
      <c r="FD320" s="44"/>
      <c r="FE320" s="44"/>
      <c r="FF320" s="44"/>
      <c r="FG320" s="44"/>
      <c r="FH320" s="44"/>
      <c r="FI320" s="44"/>
      <c r="FJ320" s="44"/>
      <c r="FK320" s="44"/>
      <c r="FL320" s="44"/>
      <c r="FM320" s="44"/>
      <c r="FN320" s="44"/>
      <c r="FO320" s="44"/>
      <c r="FP320" s="44"/>
      <c r="FQ320" s="44"/>
      <c r="FR320" s="44"/>
      <c r="FS320" s="44"/>
      <c r="FT320" s="44"/>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4"/>
      <c r="HP320" s="44"/>
      <c r="HQ320" s="44"/>
      <c r="HR320" s="46"/>
    </row>
    <row r="321" spans="1:226" x14ac:dyDescent="0.25">
      <c r="A321" s="32">
        <f t="shared" si="120"/>
        <v>317</v>
      </c>
      <c r="B321" s="517"/>
      <c r="C321" s="517"/>
      <c r="D321" s="517"/>
      <c r="E321" s="517"/>
      <c r="F321" s="517"/>
      <c r="G321" s="26"/>
      <c r="H321" s="26"/>
      <c r="I321" s="27" t="str">
        <f t="shared" si="125"/>
        <v/>
      </c>
      <c r="J321" s="33" t="str">
        <f t="shared" si="126"/>
        <v/>
      </c>
      <c r="K321" s="446">
        <f>進捗管理票PSPT_管理項目名_2</f>
        <v>0</v>
      </c>
      <c r="L321" s="29"/>
      <c r="M321" s="30"/>
      <c r="N321" s="30"/>
      <c r="O321" s="30"/>
      <c r="P321" s="30"/>
      <c r="Q321" s="30"/>
      <c r="R321" s="30"/>
      <c r="S321" s="30"/>
      <c r="T321" s="30"/>
      <c r="U321" s="30"/>
      <c r="V321" s="30"/>
      <c r="W321" s="30"/>
      <c r="X321" s="30"/>
      <c r="Y321" s="30"/>
      <c r="Z321" s="30"/>
      <c r="AA321" s="30"/>
      <c r="AB321" s="30"/>
      <c r="AC321" s="30"/>
      <c r="AD321" s="30"/>
      <c r="AE321" s="30"/>
      <c r="AF321" s="30"/>
      <c r="AG321" s="30"/>
      <c r="AH321" s="30"/>
      <c r="AI321" s="30"/>
      <c r="AJ321" s="30"/>
      <c r="AK321" s="30"/>
      <c r="AL321" s="30"/>
      <c r="AM321" s="30"/>
      <c r="AN321" s="30"/>
      <c r="AO321" s="30"/>
      <c r="AP321" s="30"/>
      <c r="AQ321" s="30"/>
      <c r="AR321" s="30"/>
      <c r="AS321" s="30"/>
      <c r="AT321" s="30"/>
      <c r="AU321" s="30"/>
      <c r="AV321" s="30"/>
      <c r="AW321" s="30"/>
      <c r="AX321" s="30"/>
      <c r="AY321" s="30"/>
      <c r="AZ321" s="30"/>
      <c r="BA321" s="30"/>
      <c r="BB321" s="30"/>
      <c r="BC321" s="30"/>
      <c r="BD321" s="30"/>
      <c r="BE321" s="30"/>
      <c r="BF321" s="30"/>
      <c r="BG321" s="30"/>
      <c r="BH321" s="30"/>
      <c r="BI321" s="30"/>
      <c r="BJ321" s="30"/>
      <c r="BK321" s="30"/>
      <c r="BL321" s="30"/>
      <c r="BM321" s="30"/>
      <c r="BN321" s="30"/>
      <c r="BO321" s="30"/>
      <c r="BP321" s="30"/>
      <c r="BQ321" s="30"/>
      <c r="BR321" s="30"/>
      <c r="BS321" s="30"/>
      <c r="BT321" s="30"/>
      <c r="BU321" s="30"/>
      <c r="BV321" s="30"/>
      <c r="BW321" s="30"/>
      <c r="BX321" s="30"/>
      <c r="BY321" s="30"/>
      <c r="BZ321" s="30"/>
      <c r="CA321" s="30"/>
      <c r="CB321" s="30"/>
      <c r="CC321" s="30"/>
      <c r="CD321" s="30"/>
      <c r="CE321" s="30"/>
      <c r="CF321" s="30"/>
      <c r="CG321" s="30"/>
      <c r="CH321" s="30"/>
      <c r="CI321" s="30"/>
      <c r="CJ321" s="30"/>
      <c r="CK321" s="30"/>
      <c r="CL321" s="30"/>
      <c r="CM321" s="30"/>
      <c r="CN321" s="30"/>
      <c r="CO321" s="30"/>
      <c r="CP321" s="30"/>
      <c r="CQ321" s="30"/>
      <c r="CR321" s="30"/>
      <c r="CS321" s="30"/>
      <c r="CT321" s="30"/>
      <c r="CU321" s="30"/>
      <c r="CV321" s="30"/>
      <c r="CW321" s="30"/>
      <c r="CX321" s="30"/>
      <c r="CY321" s="30"/>
      <c r="CZ321" s="30"/>
      <c r="DA321" s="30"/>
      <c r="DB321" s="30"/>
      <c r="DC321" s="30"/>
      <c r="DD321" s="30"/>
      <c r="DE321" s="30"/>
      <c r="DF321" s="30"/>
      <c r="DG321" s="30"/>
      <c r="DH321" s="30"/>
      <c r="DI321" s="30"/>
      <c r="DJ321" s="30"/>
      <c r="DK321" s="30"/>
      <c r="DL321" s="30"/>
      <c r="DM321" s="30"/>
      <c r="DN321" s="30"/>
      <c r="DO321" s="30"/>
      <c r="DP321" s="30"/>
      <c r="DQ321" s="30"/>
      <c r="DR321" s="30"/>
      <c r="DS321" s="30"/>
      <c r="DT321" s="30"/>
      <c r="DU321" s="30"/>
      <c r="DV321" s="30"/>
      <c r="DW321" s="30"/>
      <c r="DX321" s="30"/>
      <c r="DY321" s="30"/>
      <c r="DZ321" s="30"/>
      <c r="EA321" s="30"/>
      <c r="EB321" s="30"/>
      <c r="EC321" s="30"/>
      <c r="ED321" s="30"/>
      <c r="EE321" s="30"/>
      <c r="EF321" s="30"/>
      <c r="EG321" s="30"/>
      <c r="EH321" s="30"/>
      <c r="EI321" s="30"/>
      <c r="EJ321" s="30"/>
      <c r="EK321" s="30"/>
      <c r="EL321" s="30"/>
      <c r="EM321" s="30"/>
      <c r="EN321" s="30"/>
      <c r="EO321" s="30"/>
      <c r="EP321" s="30"/>
      <c r="EQ321" s="30"/>
      <c r="ER321" s="30"/>
      <c r="ES321" s="30"/>
      <c r="ET321" s="30"/>
      <c r="EU321" s="30"/>
      <c r="EV321" s="30"/>
      <c r="EW321" s="30"/>
      <c r="EX321" s="30"/>
      <c r="EY321" s="30"/>
      <c r="EZ321" s="30"/>
      <c r="FA321" s="30"/>
      <c r="FB321" s="30"/>
      <c r="FC321" s="30"/>
      <c r="FD321" s="30"/>
      <c r="FE321" s="30"/>
      <c r="FF321" s="30"/>
      <c r="FG321" s="30"/>
      <c r="FH321" s="30"/>
      <c r="FI321" s="30"/>
      <c r="FJ321" s="30"/>
      <c r="FK321" s="30"/>
      <c r="FL321" s="30"/>
      <c r="FM321" s="30"/>
      <c r="FN321" s="30"/>
      <c r="FO321" s="30"/>
      <c r="FP321" s="30"/>
      <c r="FQ321" s="30"/>
      <c r="FR321" s="30"/>
      <c r="FS321" s="30"/>
      <c r="FT321" s="30"/>
      <c r="FU321" s="30"/>
      <c r="FV321" s="30"/>
      <c r="FW321" s="30"/>
      <c r="FX321" s="30"/>
      <c r="FY321" s="30"/>
      <c r="FZ321" s="30"/>
      <c r="GA321" s="30"/>
      <c r="GB321" s="30"/>
      <c r="GC321" s="30"/>
      <c r="GD321" s="30"/>
      <c r="GE321" s="30"/>
      <c r="GF321" s="30"/>
      <c r="GG321" s="30"/>
      <c r="GH321" s="30"/>
      <c r="GI321" s="30"/>
      <c r="GJ321" s="30"/>
      <c r="GK321" s="30"/>
      <c r="GL321" s="30"/>
      <c r="GM321" s="30"/>
      <c r="GN321" s="30"/>
      <c r="GO321" s="30"/>
      <c r="GP321" s="30"/>
      <c r="GQ321" s="30"/>
      <c r="GR321" s="30"/>
      <c r="GS321" s="30"/>
      <c r="GT321" s="30"/>
      <c r="GU321" s="30"/>
      <c r="GV321" s="30"/>
      <c r="GW321" s="30"/>
      <c r="GX321" s="30"/>
      <c r="GY321" s="30"/>
      <c r="GZ321" s="30"/>
      <c r="HA321" s="30"/>
      <c r="HB321" s="30"/>
      <c r="HC321" s="30"/>
      <c r="HD321" s="30"/>
      <c r="HE321" s="30"/>
      <c r="HF321" s="30"/>
      <c r="HG321" s="30"/>
      <c r="HH321" s="30"/>
      <c r="HI321" s="30"/>
      <c r="HJ321" s="30"/>
      <c r="HK321" s="30"/>
      <c r="HL321" s="30"/>
      <c r="HM321" s="30"/>
      <c r="HN321" s="30"/>
      <c r="HO321" s="30"/>
      <c r="HP321" s="30"/>
      <c r="HQ321" s="30"/>
      <c r="HR321" s="31"/>
    </row>
    <row r="322" spans="1:226" x14ac:dyDescent="0.25">
      <c r="A322" s="32">
        <f t="shared" si="120"/>
        <v>318</v>
      </c>
      <c r="B322" s="517"/>
      <c r="C322" s="517"/>
      <c r="D322" s="517"/>
      <c r="E322" s="517"/>
      <c r="F322" s="517"/>
      <c r="G322" s="26"/>
      <c r="H322" s="26"/>
      <c r="I322" s="27" t="str">
        <f t="shared" si="125"/>
        <v/>
      </c>
      <c r="J322" s="33" t="str">
        <f t="shared" si="126"/>
        <v/>
      </c>
      <c r="K322" s="447" t="str">
        <f>進捗管理票PSPT_管理項目名_3</f>
        <v>①ＣＶ</v>
      </c>
      <c r="L322" s="29"/>
      <c r="M322" s="30"/>
      <c r="N322" s="30"/>
      <c r="O322" s="30"/>
      <c r="P322" s="30"/>
      <c r="Q322" s="30"/>
      <c r="R322" s="30"/>
      <c r="S322" s="30"/>
      <c r="T322" s="30"/>
      <c r="U322" s="30"/>
      <c r="V322" s="30"/>
      <c r="W322" s="30"/>
      <c r="X322" s="30"/>
      <c r="Y322" s="30"/>
      <c r="Z322" s="30"/>
      <c r="AA322" s="30"/>
      <c r="AB322" s="30"/>
      <c r="AC322" s="30"/>
      <c r="AD322" s="30"/>
      <c r="AE322" s="30"/>
      <c r="AF322" s="30"/>
      <c r="AG322" s="30"/>
      <c r="AH322" s="30"/>
      <c r="AI322" s="30"/>
      <c r="AJ322" s="30"/>
      <c r="AK322" s="30"/>
      <c r="AL322" s="30"/>
      <c r="AM322" s="30"/>
      <c r="AN322" s="30"/>
      <c r="AO322" s="30"/>
      <c r="AP322" s="30"/>
      <c r="AQ322" s="30"/>
      <c r="AR322" s="30"/>
      <c r="AS322" s="30"/>
      <c r="AT322" s="30"/>
      <c r="AU322" s="30"/>
      <c r="AV322" s="30"/>
      <c r="AW322" s="30"/>
      <c r="AX322" s="30"/>
      <c r="AY322" s="30"/>
      <c r="AZ322" s="30"/>
      <c r="BA322" s="30"/>
      <c r="BB322" s="30"/>
      <c r="BC322" s="30"/>
      <c r="BD322" s="30"/>
      <c r="BE322" s="30"/>
      <c r="BF322" s="30"/>
      <c r="BG322" s="30"/>
      <c r="BH322" s="30"/>
      <c r="BI322" s="30"/>
      <c r="BJ322" s="30"/>
      <c r="BK322" s="30"/>
      <c r="BL322" s="30"/>
      <c r="BM322" s="30"/>
      <c r="BN322" s="30"/>
      <c r="BO322" s="30"/>
      <c r="BP322" s="30"/>
      <c r="BQ322" s="30"/>
      <c r="BR322" s="30"/>
      <c r="BS322" s="30"/>
      <c r="BT322" s="30"/>
      <c r="BU322" s="30"/>
      <c r="BV322" s="30"/>
      <c r="BW322" s="30"/>
      <c r="BX322" s="30"/>
      <c r="BY322" s="30"/>
      <c r="BZ322" s="30"/>
      <c r="CA322" s="30"/>
      <c r="CB322" s="30"/>
      <c r="CC322" s="30"/>
      <c r="CD322" s="30"/>
      <c r="CE322" s="30"/>
      <c r="CF322" s="30"/>
      <c r="CG322" s="30"/>
      <c r="CH322" s="30"/>
      <c r="CI322" s="30"/>
      <c r="CJ322" s="30"/>
      <c r="CK322" s="30"/>
      <c r="CL322" s="30"/>
      <c r="CM322" s="30"/>
      <c r="CN322" s="30"/>
      <c r="CO322" s="30"/>
      <c r="CP322" s="30"/>
      <c r="CQ322" s="30"/>
      <c r="CR322" s="30"/>
      <c r="CS322" s="30"/>
      <c r="CT322" s="30"/>
      <c r="CU322" s="30"/>
      <c r="CV322" s="30"/>
      <c r="CW322" s="30"/>
      <c r="CX322" s="30"/>
      <c r="CY322" s="30"/>
      <c r="CZ322" s="30"/>
      <c r="DA322" s="30"/>
      <c r="DB322" s="30"/>
      <c r="DC322" s="30"/>
      <c r="DD322" s="30"/>
      <c r="DE322" s="30"/>
      <c r="DF322" s="30"/>
      <c r="DG322" s="30"/>
      <c r="DH322" s="30"/>
      <c r="DI322" s="30"/>
      <c r="DJ322" s="30"/>
      <c r="DK322" s="30"/>
      <c r="DL322" s="30"/>
      <c r="DM322" s="30"/>
      <c r="DN322" s="30"/>
      <c r="DO322" s="30"/>
      <c r="DP322" s="30"/>
      <c r="DQ322" s="30"/>
      <c r="DR322" s="30"/>
      <c r="DS322" s="30"/>
      <c r="DT322" s="30"/>
      <c r="DU322" s="30"/>
      <c r="DV322" s="30"/>
      <c r="DW322" s="30"/>
      <c r="DX322" s="30"/>
      <c r="DY322" s="30"/>
      <c r="DZ322" s="30"/>
      <c r="EA322" s="30"/>
      <c r="EB322" s="30"/>
      <c r="EC322" s="30"/>
      <c r="ED322" s="30"/>
      <c r="EE322" s="30"/>
      <c r="EF322" s="30"/>
      <c r="EG322" s="30"/>
      <c r="EH322" s="30"/>
      <c r="EI322" s="30"/>
      <c r="EJ322" s="30"/>
      <c r="EK322" s="30"/>
      <c r="EL322" s="30"/>
      <c r="EM322" s="30"/>
      <c r="EN322" s="30"/>
      <c r="EO322" s="30"/>
      <c r="EP322" s="30"/>
      <c r="EQ322" s="30"/>
      <c r="ER322" s="30"/>
      <c r="ES322" s="30"/>
      <c r="ET322" s="30"/>
      <c r="EU322" s="30"/>
      <c r="EV322" s="30"/>
      <c r="EW322" s="30"/>
      <c r="EX322" s="30"/>
      <c r="EY322" s="30"/>
      <c r="EZ322" s="30"/>
      <c r="FA322" s="30"/>
      <c r="FB322" s="30"/>
      <c r="FC322" s="30"/>
      <c r="FD322" s="30"/>
      <c r="FE322" s="30"/>
      <c r="FF322" s="30"/>
      <c r="FG322" s="30"/>
      <c r="FH322" s="30"/>
      <c r="FI322" s="30"/>
      <c r="FJ322" s="30"/>
      <c r="FK322" s="30"/>
      <c r="FL322" s="30"/>
      <c r="FM322" s="30"/>
      <c r="FN322" s="30"/>
      <c r="FO322" s="30"/>
      <c r="FP322" s="30"/>
      <c r="FQ322" s="30"/>
      <c r="FR322" s="30"/>
      <c r="FS322" s="30"/>
      <c r="FT322" s="30"/>
      <c r="FU322" s="30"/>
      <c r="FV322" s="30"/>
      <c r="FW322" s="30"/>
      <c r="FX322" s="30"/>
      <c r="FY322" s="30"/>
      <c r="FZ322" s="30"/>
      <c r="GA322" s="30"/>
      <c r="GB322" s="30"/>
      <c r="GC322" s="30"/>
      <c r="GD322" s="30"/>
      <c r="GE322" s="30"/>
      <c r="GF322" s="30"/>
      <c r="GG322" s="30"/>
      <c r="GH322" s="30"/>
      <c r="GI322" s="30"/>
      <c r="GJ322" s="30"/>
      <c r="GK322" s="30"/>
      <c r="GL322" s="30"/>
      <c r="GM322" s="30"/>
      <c r="GN322" s="30"/>
      <c r="GO322" s="30"/>
      <c r="GP322" s="30"/>
      <c r="GQ322" s="30"/>
      <c r="GR322" s="30"/>
      <c r="GS322" s="30"/>
      <c r="GT322" s="30"/>
      <c r="GU322" s="30"/>
      <c r="GV322" s="30"/>
      <c r="GW322" s="30"/>
      <c r="GX322" s="30"/>
      <c r="GY322" s="30"/>
      <c r="GZ322" s="30"/>
      <c r="HA322" s="30"/>
      <c r="HB322" s="30"/>
      <c r="HC322" s="30"/>
      <c r="HD322" s="30"/>
      <c r="HE322" s="30"/>
      <c r="HF322" s="30"/>
      <c r="HG322" s="30"/>
      <c r="HH322" s="30"/>
      <c r="HI322" s="30"/>
      <c r="HJ322" s="30"/>
      <c r="HK322" s="30"/>
      <c r="HL322" s="30"/>
      <c r="HM322" s="30"/>
      <c r="HN322" s="30"/>
      <c r="HO322" s="30"/>
      <c r="HP322" s="30"/>
      <c r="HQ322" s="30"/>
      <c r="HR322" s="31"/>
    </row>
    <row r="323" spans="1:226" x14ac:dyDescent="0.25">
      <c r="A323" s="34">
        <f t="shared" si="120"/>
        <v>319</v>
      </c>
      <c r="B323" s="517"/>
      <c r="C323" s="517"/>
      <c r="D323" s="517"/>
      <c r="E323" s="517"/>
      <c r="F323" s="517"/>
      <c r="G323" s="35"/>
      <c r="H323" s="35"/>
      <c r="I323" s="36" t="str">
        <f t="shared" si="125"/>
        <v/>
      </c>
      <c r="J323" s="28" t="str">
        <f t="shared" si="126"/>
        <v/>
      </c>
      <c r="K323" s="448" t="str">
        <f>進捗管理票PSPT_管理項目名_4</f>
        <v>②ＣＶＴ</v>
      </c>
      <c r="L323" s="37"/>
      <c r="M323" s="38"/>
      <c r="N323" s="38"/>
      <c r="O323" s="38"/>
      <c r="P323" s="38"/>
      <c r="Q323" s="38"/>
      <c r="R323" s="38"/>
      <c r="S323" s="38"/>
      <c r="T323" s="38"/>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c r="BZ323" s="38"/>
      <c r="CA323" s="38"/>
      <c r="CB323" s="38"/>
      <c r="CC323" s="38"/>
      <c r="CD323" s="38"/>
      <c r="CE323" s="38"/>
      <c r="CF323" s="38"/>
      <c r="CG323" s="38"/>
      <c r="CH323" s="38"/>
      <c r="CI323" s="38"/>
      <c r="CJ323" s="38"/>
      <c r="CK323" s="38"/>
      <c r="CL323" s="38"/>
      <c r="CM323" s="38"/>
      <c r="CN323" s="38"/>
      <c r="CO323" s="38"/>
      <c r="CP323" s="38"/>
      <c r="CQ323" s="38"/>
      <c r="CR323" s="38"/>
      <c r="CS323" s="38"/>
      <c r="CT323" s="38"/>
      <c r="CU323" s="38"/>
      <c r="CV323" s="38"/>
      <c r="CW323" s="38"/>
      <c r="CX323" s="38"/>
      <c r="CY323" s="38"/>
      <c r="CZ323" s="38"/>
      <c r="DA323" s="38"/>
      <c r="DB323" s="38"/>
      <c r="DC323" s="38"/>
      <c r="DD323" s="38"/>
      <c r="DE323" s="38"/>
      <c r="DF323" s="38"/>
      <c r="DG323" s="38"/>
      <c r="DH323" s="38"/>
      <c r="DI323" s="38"/>
      <c r="DJ323" s="38"/>
      <c r="DK323" s="38"/>
      <c r="DL323" s="38"/>
      <c r="DM323" s="38"/>
      <c r="DN323" s="38"/>
      <c r="DO323" s="38"/>
      <c r="DP323" s="38"/>
      <c r="DQ323" s="38"/>
      <c r="DR323" s="38"/>
      <c r="DS323" s="38"/>
      <c r="DT323" s="38"/>
      <c r="DU323" s="38"/>
      <c r="DV323" s="38"/>
      <c r="DW323" s="38"/>
      <c r="DX323" s="38"/>
      <c r="DY323" s="38"/>
      <c r="DZ323" s="38"/>
      <c r="EA323" s="38"/>
      <c r="EB323" s="38"/>
      <c r="EC323" s="38"/>
      <c r="ED323" s="38"/>
      <c r="EE323" s="38"/>
      <c r="EF323" s="38"/>
      <c r="EG323" s="38"/>
      <c r="EH323" s="38"/>
      <c r="EI323" s="38"/>
      <c r="EJ323" s="38"/>
      <c r="EK323" s="38"/>
      <c r="EL323" s="38"/>
      <c r="EM323" s="38"/>
      <c r="EN323" s="38"/>
      <c r="EO323" s="38"/>
      <c r="EP323" s="38"/>
      <c r="EQ323" s="38"/>
      <c r="ER323" s="38"/>
      <c r="ES323" s="38"/>
      <c r="ET323" s="38"/>
      <c r="EU323" s="38"/>
      <c r="EV323" s="38"/>
      <c r="EW323" s="38"/>
      <c r="EX323" s="38"/>
      <c r="EY323" s="38"/>
      <c r="EZ323" s="38"/>
      <c r="FA323" s="38"/>
      <c r="FB323" s="38"/>
      <c r="FC323" s="38"/>
      <c r="FD323" s="38"/>
      <c r="FE323" s="38"/>
      <c r="FF323" s="38"/>
      <c r="FG323" s="38"/>
      <c r="FH323" s="38"/>
      <c r="FI323" s="38"/>
      <c r="FJ323" s="38"/>
      <c r="FK323" s="38"/>
      <c r="FL323" s="38"/>
      <c r="FM323" s="38"/>
      <c r="FN323" s="38"/>
      <c r="FO323" s="38"/>
      <c r="FP323" s="38"/>
      <c r="FQ323" s="38"/>
      <c r="FR323" s="38"/>
      <c r="FS323" s="38"/>
      <c r="FT323" s="38"/>
      <c r="FU323" s="38"/>
      <c r="FV323" s="38"/>
      <c r="FW323" s="38"/>
      <c r="FX323" s="38"/>
      <c r="FY323" s="38"/>
      <c r="FZ323" s="38"/>
      <c r="GA323" s="38"/>
      <c r="GB323" s="38"/>
      <c r="GC323" s="38"/>
      <c r="GD323" s="38"/>
      <c r="GE323" s="38"/>
      <c r="GF323" s="38"/>
      <c r="GG323" s="38"/>
      <c r="GH323" s="38"/>
      <c r="GI323" s="38"/>
      <c r="GJ323" s="38"/>
      <c r="GK323" s="38"/>
      <c r="GL323" s="38"/>
      <c r="GM323" s="38"/>
      <c r="GN323" s="38"/>
      <c r="GO323" s="38"/>
      <c r="GP323" s="38"/>
      <c r="GQ323" s="38"/>
      <c r="GR323" s="38"/>
      <c r="GS323" s="38"/>
      <c r="GT323" s="38"/>
      <c r="GU323" s="38"/>
      <c r="GV323" s="38"/>
      <c r="GW323" s="38"/>
      <c r="GX323" s="38"/>
      <c r="GY323" s="38"/>
      <c r="GZ323" s="38"/>
      <c r="HA323" s="38"/>
      <c r="HB323" s="38"/>
      <c r="HC323" s="38"/>
      <c r="HD323" s="38"/>
      <c r="HE323" s="38"/>
      <c r="HF323" s="38"/>
      <c r="HG323" s="38"/>
      <c r="HH323" s="38"/>
      <c r="HI323" s="38"/>
      <c r="HJ323" s="38"/>
      <c r="HK323" s="38"/>
      <c r="HL323" s="38"/>
      <c r="HM323" s="38"/>
      <c r="HN323" s="38"/>
      <c r="HO323" s="38"/>
      <c r="HP323" s="38"/>
      <c r="HQ323" s="38"/>
      <c r="HR323" s="39"/>
    </row>
    <row r="324" spans="1:226" s="315" customFormat="1" x14ac:dyDescent="0.25">
      <c r="A324" s="34">
        <f t="shared" si="120"/>
        <v>320</v>
      </c>
      <c r="B324" s="517"/>
      <c r="C324" s="517"/>
      <c r="D324" s="517"/>
      <c r="E324" s="517"/>
      <c r="F324" s="517"/>
      <c r="G324" s="35"/>
      <c r="H324" s="391"/>
      <c r="I324" s="36" t="str">
        <f t="shared" si="125"/>
        <v/>
      </c>
      <c r="J324" s="28" t="str">
        <f t="shared" si="126"/>
        <v/>
      </c>
      <c r="K324" s="448" t="str">
        <f>進捗管理票PSPT_管理項目名_5</f>
        <v>③受入</v>
      </c>
      <c r="L324" s="37"/>
      <c r="M324" s="38"/>
      <c r="N324" s="38"/>
      <c r="O324" s="38"/>
      <c r="P324" s="38"/>
      <c r="Q324" s="38"/>
      <c r="R324" s="38"/>
      <c r="S324" s="38"/>
      <c r="T324" s="38"/>
      <c r="U324" s="38"/>
      <c r="V324" s="38"/>
      <c r="W324" s="38"/>
      <c r="X324" s="30"/>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c r="BZ324" s="38"/>
      <c r="CA324" s="38"/>
      <c r="CB324" s="38"/>
      <c r="CC324" s="38"/>
      <c r="CD324" s="38"/>
      <c r="CE324" s="38"/>
      <c r="CF324" s="38"/>
      <c r="CG324" s="38"/>
      <c r="CH324" s="38"/>
      <c r="CI324" s="38"/>
      <c r="CJ324" s="38"/>
      <c r="CK324" s="38"/>
      <c r="CL324" s="38"/>
      <c r="CM324" s="38"/>
      <c r="CN324" s="38"/>
      <c r="CO324" s="38"/>
      <c r="CP324" s="38"/>
      <c r="CQ324" s="38"/>
      <c r="CR324" s="38"/>
      <c r="CS324" s="38"/>
      <c r="CT324" s="38"/>
      <c r="CU324" s="38"/>
      <c r="CV324" s="38"/>
      <c r="CW324" s="38"/>
      <c r="CX324" s="38"/>
      <c r="CY324" s="38"/>
      <c r="CZ324" s="38"/>
      <c r="DA324" s="38"/>
      <c r="DB324" s="38"/>
      <c r="DC324" s="38"/>
      <c r="DD324" s="38"/>
      <c r="DE324" s="38"/>
      <c r="DF324" s="38"/>
      <c r="DG324" s="38"/>
      <c r="DH324" s="38"/>
      <c r="DI324" s="38"/>
      <c r="DJ324" s="38"/>
      <c r="DK324" s="38"/>
      <c r="DL324" s="38"/>
      <c r="DM324" s="38"/>
      <c r="DN324" s="38"/>
      <c r="DO324" s="38"/>
      <c r="DP324" s="38"/>
      <c r="DQ324" s="38"/>
      <c r="DR324" s="38"/>
      <c r="DS324" s="38"/>
      <c r="DT324" s="38"/>
      <c r="DU324" s="38"/>
      <c r="DV324" s="38"/>
      <c r="DW324" s="38"/>
      <c r="DX324" s="38"/>
      <c r="DY324" s="38"/>
      <c r="DZ324" s="38"/>
      <c r="EA324" s="38"/>
      <c r="EB324" s="38"/>
      <c r="EC324" s="38"/>
      <c r="ED324" s="38"/>
      <c r="EE324" s="38"/>
      <c r="EF324" s="38"/>
      <c r="EG324" s="38"/>
      <c r="EH324" s="38"/>
      <c r="EI324" s="38"/>
      <c r="EJ324" s="38"/>
      <c r="EK324" s="38"/>
      <c r="EL324" s="38"/>
      <c r="EM324" s="38"/>
      <c r="EN324" s="38"/>
      <c r="EO324" s="38"/>
      <c r="EP324" s="38"/>
      <c r="EQ324" s="38"/>
      <c r="ER324" s="38"/>
      <c r="ES324" s="38"/>
      <c r="ET324" s="38"/>
      <c r="EU324" s="38"/>
      <c r="EV324" s="38"/>
      <c r="EW324" s="38"/>
      <c r="EX324" s="38"/>
      <c r="EY324" s="38"/>
      <c r="EZ324" s="38"/>
      <c r="FA324" s="38"/>
      <c r="FB324" s="38"/>
      <c r="FC324" s="38"/>
      <c r="FD324" s="38"/>
      <c r="FE324" s="38"/>
      <c r="FF324" s="38"/>
      <c r="FG324" s="38"/>
      <c r="FH324" s="38"/>
      <c r="FI324" s="38"/>
      <c r="FJ324" s="38"/>
      <c r="FK324" s="38"/>
      <c r="FL324" s="38"/>
      <c r="FM324" s="38"/>
      <c r="FN324" s="38"/>
      <c r="FO324" s="38"/>
      <c r="FP324" s="38"/>
      <c r="FQ324" s="38"/>
      <c r="FR324" s="38"/>
      <c r="FS324" s="38"/>
      <c r="FT324" s="38"/>
      <c r="FU324" s="38"/>
      <c r="FV324" s="38"/>
      <c r="FW324" s="38"/>
      <c r="FX324" s="38"/>
      <c r="FY324" s="38"/>
      <c r="FZ324" s="38"/>
      <c r="GA324" s="38"/>
      <c r="GB324" s="38"/>
      <c r="GC324" s="38"/>
      <c r="GD324" s="38"/>
      <c r="GE324" s="38"/>
      <c r="GF324" s="38"/>
      <c r="GG324" s="38"/>
      <c r="GH324" s="38"/>
      <c r="GI324" s="38"/>
      <c r="GJ324" s="38"/>
      <c r="GK324" s="38"/>
      <c r="GL324" s="38"/>
      <c r="GM324" s="38"/>
      <c r="GN324" s="38"/>
      <c r="GO324" s="38"/>
      <c r="GP324" s="38"/>
      <c r="GQ324" s="38"/>
      <c r="GR324" s="38"/>
      <c r="GS324" s="38"/>
      <c r="GT324" s="38"/>
      <c r="GU324" s="38"/>
      <c r="GV324" s="38"/>
      <c r="GW324" s="38"/>
      <c r="GX324" s="38"/>
      <c r="GY324" s="38"/>
      <c r="GZ324" s="38"/>
      <c r="HA324" s="38"/>
      <c r="HB324" s="38"/>
      <c r="HC324" s="38"/>
      <c r="HD324" s="38"/>
      <c r="HE324" s="38"/>
      <c r="HF324" s="38"/>
      <c r="HG324" s="38"/>
      <c r="HH324" s="38"/>
      <c r="HI324" s="38"/>
      <c r="HJ324" s="38"/>
      <c r="HK324" s="38"/>
      <c r="HL324" s="38"/>
      <c r="HM324" s="38"/>
      <c r="HN324" s="38"/>
      <c r="HO324" s="38"/>
      <c r="HP324" s="38"/>
      <c r="HQ324" s="38"/>
      <c r="HR324" s="39"/>
    </row>
    <row r="325" spans="1:226" x14ac:dyDescent="0.25">
      <c r="A325" s="25">
        <f t="shared" si="120"/>
        <v>321</v>
      </c>
      <c r="B325" s="516"/>
      <c r="C325" s="516"/>
      <c r="D325" s="516"/>
      <c r="E325" s="516"/>
      <c r="F325" s="516"/>
      <c r="G325" s="40"/>
      <c r="H325" s="40"/>
      <c r="I325" s="41" t="str">
        <f t="shared" si="125"/>
        <v/>
      </c>
      <c r="J325" s="42" t="str">
        <f t="shared" si="126"/>
        <v/>
      </c>
      <c r="K325" s="445">
        <f>進捗管理票PSPT_管理項目名_1</f>
        <v>0</v>
      </c>
      <c r="L325" s="43"/>
      <c r="M325" s="44"/>
      <c r="N325" s="44"/>
      <c r="O325" s="44"/>
      <c r="P325" s="44"/>
      <c r="Q325" s="44"/>
      <c r="R325" s="44"/>
      <c r="S325" s="44"/>
      <c r="T325" s="44"/>
      <c r="U325" s="44"/>
      <c r="V325" s="44"/>
      <c r="W325" s="45"/>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c r="BD325" s="44"/>
      <c r="BE325" s="44"/>
      <c r="BF325" s="44"/>
      <c r="BG325" s="44"/>
      <c r="BH325" s="44"/>
      <c r="BI325" s="44"/>
      <c r="BJ325" s="44"/>
      <c r="BK325" s="44"/>
      <c r="BL325" s="44"/>
      <c r="BM325" s="44"/>
      <c r="BN325" s="44"/>
      <c r="BO325" s="44"/>
      <c r="BP325" s="44"/>
      <c r="BQ325" s="44"/>
      <c r="BR325" s="44"/>
      <c r="BS325" s="44"/>
      <c r="BT325" s="44"/>
      <c r="BU325" s="44"/>
      <c r="BV325" s="44"/>
      <c r="BW325" s="44"/>
      <c r="BX325" s="44"/>
      <c r="BY325" s="44"/>
      <c r="BZ325" s="44"/>
      <c r="CA325" s="44"/>
      <c r="CB325" s="44"/>
      <c r="CC325" s="44"/>
      <c r="CD325" s="44"/>
      <c r="CE325" s="44"/>
      <c r="CF325" s="44"/>
      <c r="CG325" s="44"/>
      <c r="CH325" s="44"/>
      <c r="CI325" s="44"/>
      <c r="CJ325" s="44"/>
      <c r="CK325" s="44"/>
      <c r="CL325" s="44"/>
      <c r="CM325" s="44"/>
      <c r="CN325" s="44"/>
      <c r="CO325" s="44"/>
      <c r="CP325" s="44"/>
      <c r="CQ325" s="44"/>
      <c r="CR325" s="44"/>
      <c r="CS325" s="44"/>
      <c r="CT325" s="44"/>
      <c r="CU325" s="44"/>
      <c r="CV325" s="44"/>
      <c r="CW325" s="44"/>
      <c r="CX325" s="44"/>
      <c r="CY325" s="44"/>
      <c r="CZ325" s="44"/>
      <c r="DA325" s="44"/>
      <c r="DB325" s="44"/>
      <c r="DC325" s="44"/>
      <c r="DD325" s="44"/>
      <c r="DE325" s="44"/>
      <c r="DF325" s="44"/>
      <c r="DG325" s="44"/>
      <c r="DH325" s="44"/>
      <c r="DI325" s="44"/>
      <c r="DJ325" s="44"/>
      <c r="DK325" s="44"/>
      <c r="DL325" s="44"/>
      <c r="DM325" s="44"/>
      <c r="DN325" s="44"/>
      <c r="DO325" s="44"/>
      <c r="DP325" s="44"/>
      <c r="DQ325" s="44"/>
      <c r="DR325" s="44"/>
      <c r="DS325" s="44"/>
      <c r="DT325" s="44"/>
      <c r="DU325" s="44"/>
      <c r="DV325" s="44"/>
      <c r="DW325" s="44"/>
      <c r="DX325" s="44"/>
      <c r="DY325" s="44"/>
      <c r="DZ325" s="44"/>
      <c r="EA325" s="44"/>
      <c r="EB325" s="44"/>
      <c r="EC325" s="44"/>
      <c r="ED325" s="44"/>
      <c r="EE325" s="44"/>
      <c r="EF325" s="44"/>
      <c r="EG325" s="44"/>
      <c r="EH325" s="44"/>
      <c r="EI325" s="44"/>
      <c r="EJ325" s="44"/>
      <c r="EK325" s="44"/>
      <c r="EL325" s="44"/>
      <c r="EM325" s="44"/>
      <c r="EN325" s="44"/>
      <c r="EO325" s="44"/>
      <c r="EP325" s="44"/>
      <c r="EQ325" s="44"/>
      <c r="ER325" s="44"/>
      <c r="ES325" s="44"/>
      <c r="ET325" s="44"/>
      <c r="EU325" s="44"/>
      <c r="EV325" s="44"/>
      <c r="EW325" s="44"/>
      <c r="EX325" s="44"/>
      <c r="EY325" s="44"/>
      <c r="EZ325" s="44"/>
      <c r="FA325" s="44"/>
      <c r="FB325" s="44"/>
      <c r="FC325" s="44"/>
      <c r="FD325" s="44"/>
      <c r="FE325" s="44"/>
      <c r="FF325" s="44"/>
      <c r="FG325" s="44"/>
      <c r="FH325" s="44"/>
      <c r="FI325" s="44"/>
      <c r="FJ325" s="44"/>
      <c r="FK325" s="44"/>
      <c r="FL325" s="44"/>
      <c r="FM325" s="44"/>
      <c r="FN325" s="44"/>
      <c r="FO325" s="44"/>
      <c r="FP325" s="44"/>
      <c r="FQ325" s="44"/>
      <c r="FR325" s="44"/>
      <c r="FS325" s="44"/>
      <c r="FT325" s="44"/>
      <c r="FU325" s="44"/>
      <c r="FV325" s="44"/>
      <c r="FW325" s="44"/>
      <c r="FX325" s="44"/>
      <c r="FY325" s="44"/>
      <c r="FZ325" s="44"/>
      <c r="GA325" s="44"/>
      <c r="GB325" s="44"/>
      <c r="GC325" s="44"/>
      <c r="GD325" s="44"/>
      <c r="GE325" s="44"/>
      <c r="GF325" s="44"/>
      <c r="GG325" s="44"/>
      <c r="GH325" s="44"/>
      <c r="GI325" s="44"/>
      <c r="GJ325" s="44"/>
      <c r="GK325" s="44"/>
      <c r="GL325" s="44"/>
      <c r="GM325" s="44"/>
      <c r="GN325" s="44"/>
      <c r="GO325" s="44"/>
      <c r="GP325" s="44"/>
      <c r="GQ325" s="44"/>
      <c r="GR325" s="44"/>
      <c r="GS325" s="44"/>
      <c r="GT325" s="44"/>
      <c r="GU325" s="44"/>
      <c r="GV325" s="44"/>
      <c r="GW325" s="44"/>
      <c r="GX325" s="44"/>
      <c r="GY325" s="44"/>
      <c r="GZ325" s="44"/>
      <c r="HA325" s="44"/>
      <c r="HB325" s="44"/>
      <c r="HC325" s="44"/>
      <c r="HD325" s="44"/>
      <c r="HE325" s="44"/>
      <c r="HF325" s="44"/>
      <c r="HG325" s="44"/>
      <c r="HH325" s="44"/>
      <c r="HI325" s="44"/>
      <c r="HJ325" s="44"/>
      <c r="HK325" s="44"/>
      <c r="HL325" s="44"/>
      <c r="HM325" s="44"/>
      <c r="HN325" s="44"/>
      <c r="HO325" s="44"/>
      <c r="HP325" s="44"/>
      <c r="HQ325" s="44"/>
      <c r="HR325" s="46"/>
    </row>
    <row r="326" spans="1:226" x14ac:dyDescent="0.25">
      <c r="A326" s="32">
        <f t="shared" si="120"/>
        <v>322</v>
      </c>
      <c r="B326" s="517"/>
      <c r="C326" s="517"/>
      <c r="D326" s="517"/>
      <c r="E326" s="517"/>
      <c r="F326" s="517"/>
      <c r="G326" s="26"/>
      <c r="H326" s="26"/>
      <c r="I326" s="27" t="str">
        <f t="shared" si="125"/>
        <v/>
      </c>
      <c r="J326" s="33" t="str">
        <f t="shared" si="126"/>
        <v/>
      </c>
      <c r="K326" s="446">
        <f>進捗管理票PSPT_管理項目名_2</f>
        <v>0</v>
      </c>
      <c r="L326" s="29"/>
      <c r="M326" s="30"/>
      <c r="N326" s="30"/>
      <c r="O326" s="30"/>
      <c r="P326" s="30"/>
      <c r="Q326" s="30"/>
      <c r="R326" s="30"/>
      <c r="S326" s="30"/>
      <c r="T326" s="30"/>
      <c r="U326" s="30"/>
      <c r="V326" s="30"/>
      <c r="W326" s="47"/>
      <c r="X326" s="30"/>
      <c r="Y326" s="30"/>
      <c r="Z326" s="30"/>
      <c r="AA326" s="30"/>
      <c r="AB326" s="30"/>
      <c r="AC326" s="30"/>
      <c r="AD326" s="30"/>
      <c r="AE326" s="30"/>
      <c r="AF326" s="30"/>
      <c r="AG326" s="30"/>
      <c r="AH326" s="30"/>
      <c r="AI326" s="30"/>
      <c r="AJ326" s="30"/>
      <c r="AK326" s="30"/>
      <c r="AL326" s="30"/>
      <c r="AM326" s="30"/>
      <c r="AN326" s="30"/>
      <c r="AO326" s="30"/>
      <c r="AP326" s="30"/>
      <c r="AQ326" s="30"/>
      <c r="AR326" s="30"/>
      <c r="AS326" s="30"/>
      <c r="AT326" s="30"/>
      <c r="AU326" s="30"/>
      <c r="AV326" s="30"/>
      <c r="AW326" s="30"/>
      <c r="AX326" s="30"/>
      <c r="AY326" s="30"/>
      <c r="AZ326" s="30"/>
      <c r="BA326" s="30"/>
      <c r="BB326" s="30"/>
      <c r="BC326" s="30"/>
      <c r="BD326" s="30"/>
      <c r="BE326" s="30"/>
      <c r="BF326" s="30"/>
      <c r="BG326" s="30"/>
      <c r="BH326" s="30"/>
      <c r="BI326" s="30"/>
      <c r="BJ326" s="30"/>
      <c r="BK326" s="30"/>
      <c r="BL326" s="30"/>
      <c r="BM326" s="30"/>
      <c r="BN326" s="30"/>
      <c r="BO326" s="30"/>
      <c r="BP326" s="30"/>
      <c r="BQ326" s="30"/>
      <c r="BR326" s="30"/>
      <c r="BS326" s="30"/>
      <c r="BT326" s="30"/>
      <c r="BU326" s="30"/>
      <c r="BV326" s="30"/>
      <c r="BW326" s="30"/>
      <c r="BX326" s="30"/>
      <c r="BY326" s="30"/>
      <c r="BZ326" s="30"/>
      <c r="CA326" s="30"/>
      <c r="CB326" s="30"/>
      <c r="CC326" s="30"/>
      <c r="CD326" s="30"/>
      <c r="CE326" s="30"/>
      <c r="CF326" s="30"/>
      <c r="CG326" s="30"/>
      <c r="CH326" s="30"/>
      <c r="CI326" s="30"/>
      <c r="CJ326" s="30"/>
      <c r="CK326" s="30"/>
      <c r="CL326" s="30"/>
      <c r="CM326" s="30"/>
      <c r="CN326" s="30"/>
      <c r="CO326" s="30"/>
      <c r="CP326" s="30"/>
      <c r="CQ326" s="30"/>
      <c r="CR326" s="30"/>
      <c r="CS326" s="30"/>
      <c r="CT326" s="30"/>
      <c r="CU326" s="30"/>
      <c r="CV326" s="30"/>
      <c r="CW326" s="30"/>
      <c r="CX326" s="30"/>
      <c r="CY326" s="30"/>
      <c r="CZ326" s="30"/>
      <c r="DA326" s="30"/>
      <c r="DB326" s="30"/>
      <c r="DC326" s="30"/>
      <c r="DD326" s="30"/>
      <c r="DE326" s="30"/>
      <c r="DF326" s="30"/>
      <c r="DG326" s="30"/>
      <c r="DH326" s="30"/>
      <c r="DI326" s="30"/>
      <c r="DJ326" s="30"/>
      <c r="DK326" s="30"/>
      <c r="DL326" s="30"/>
      <c r="DM326" s="30"/>
      <c r="DN326" s="30"/>
      <c r="DO326" s="30"/>
      <c r="DP326" s="30"/>
      <c r="DQ326" s="30"/>
      <c r="DR326" s="30"/>
      <c r="DS326" s="30"/>
      <c r="DT326" s="30"/>
      <c r="DU326" s="30"/>
      <c r="DV326" s="30"/>
      <c r="DW326" s="30"/>
      <c r="DX326" s="30"/>
      <c r="DY326" s="30"/>
      <c r="DZ326" s="30"/>
      <c r="EA326" s="30"/>
      <c r="EB326" s="30"/>
      <c r="EC326" s="30"/>
      <c r="ED326" s="30"/>
      <c r="EE326" s="30"/>
      <c r="EF326" s="30"/>
      <c r="EG326" s="30"/>
      <c r="EH326" s="30"/>
      <c r="EI326" s="30"/>
      <c r="EJ326" s="30"/>
      <c r="EK326" s="30"/>
      <c r="EL326" s="30"/>
      <c r="EM326" s="30"/>
      <c r="EN326" s="30"/>
      <c r="EO326" s="30"/>
      <c r="EP326" s="30"/>
      <c r="EQ326" s="30"/>
      <c r="ER326" s="30"/>
      <c r="ES326" s="30"/>
      <c r="ET326" s="30"/>
      <c r="EU326" s="30"/>
      <c r="EV326" s="30"/>
      <c r="EW326" s="30"/>
      <c r="EX326" s="30"/>
      <c r="EY326" s="30"/>
      <c r="EZ326" s="30"/>
      <c r="FA326" s="30"/>
      <c r="FB326" s="30"/>
      <c r="FC326" s="30"/>
      <c r="FD326" s="30"/>
      <c r="FE326" s="30"/>
      <c r="FF326" s="30"/>
      <c r="FG326" s="30"/>
      <c r="FH326" s="30"/>
      <c r="FI326" s="30"/>
      <c r="FJ326" s="30"/>
      <c r="FK326" s="30"/>
      <c r="FL326" s="30"/>
      <c r="FM326" s="30"/>
      <c r="FN326" s="30"/>
      <c r="FO326" s="30"/>
      <c r="FP326" s="30"/>
      <c r="FQ326" s="30"/>
      <c r="FR326" s="30"/>
      <c r="FS326" s="30"/>
      <c r="FT326" s="30"/>
      <c r="FU326" s="30"/>
      <c r="FV326" s="30"/>
      <c r="FW326" s="30"/>
      <c r="FX326" s="30"/>
      <c r="FY326" s="30"/>
      <c r="FZ326" s="30"/>
      <c r="GA326" s="30"/>
      <c r="GB326" s="30"/>
      <c r="GC326" s="30"/>
      <c r="GD326" s="30"/>
      <c r="GE326" s="30"/>
      <c r="GF326" s="30"/>
      <c r="GG326" s="30"/>
      <c r="GH326" s="30"/>
      <c r="GI326" s="30"/>
      <c r="GJ326" s="30"/>
      <c r="GK326" s="30"/>
      <c r="GL326" s="30"/>
      <c r="GM326" s="30"/>
      <c r="GN326" s="30"/>
      <c r="GO326" s="30"/>
      <c r="GP326" s="30"/>
      <c r="GQ326" s="30"/>
      <c r="GR326" s="30"/>
      <c r="GS326" s="30"/>
      <c r="GT326" s="30"/>
      <c r="GU326" s="30"/>
      <c r="GV326" s="30"/>
      <c r="GW326" s="30"/>
      <c r="GX326" s="30"/>
      <c r="GY326" s="30"/>
      <c r="GZ326" s="30"/>
      <c r="HA326" s="30"/>
      <c r="HB326" s="30"/>
      <c r="HC326" s="30"/>
      <c r="HD326" s="30"/>
      <c r="HE326" s="30"/>
      <c r="HF326" s="30"/>
      <c r="HG326" s="30"/>
      <c r="HH326" s="30"/>
      <c r="HI326" s="30"/>
      <c r="HJ326" s="30"/>
      <c r="HK326" s="30"/>
      <c r="HL326" s="30"/>
      <c r="HM326" s="30"/>
      <c r="HN326" s="30"/>
      <c r="HO326" s="30"/>
      <c r="HP326" s="30"/>
      <c r="HQ326" s="30"/>
      <c r="HR326" s="31"/>
    </row>
    <row r="327" spans="1:226" x14ac:dyDescent="0.25">
      <c r="A327" s="32">
        <f t="shared" si="120"/>
        <v>323</v>
      </c>
      <c r="B327" s="517"/>
      <c r="C327" s="517"/>
      <c r="D327" s="517"/>
      <c r="E327" s="517"/>
      <c r="F327" s="517"/>
      <c r="G327" s="26"/>
      <c r="H327" s="26"/>
      <c r="I327" s="27" t="str">
        <f t="shared" si="125"/>
        <v/>
      </c>
      <c r="J327" s="33" t="str">
        <f t="shared" si="126"/>
        <v/>
      </c>
      <c r="K327" s="447" t="str">
        <f>進捗管理票PSPT_管理項目名_3</f>
        <v>①ＣＶ</v>
      </c>
      <c r="L327" s="29"/>
      <c r="M327" s="30"/>
      <c r="N327" s="30"/>
      <c r="O327" s="30"/>
      <c r="P327" s="30"/>
      <c r="Q327" s="30"/>
      <c r="R327" s="30"/>
      <c r="S327" s="30"/>
      <c r="T327" s="30"/>
      <c r="U327" s="30"/>
      <c r="V327" s="30"/>
      <c r="W327" s="30"/>
      <c r="X327" s="30"/>
      <c r="Y327" s="30"/>
      <c r="Z327" s="30"/>
      <c r="AA327" s="30"/>
      <c r="AB327" s="30"/>
      <c r="AC327" s="30"/>
      <c r="AD327" s="30"/>
      <c r="AE327" s="30"/>
      <c r="AF327" s="30"/>
      <c r="AG327" s="30"/>
      <c r="AH327" s="30"/>
      <c r="AI327" s="30"/>
      <c r="AJ327" s="30"/>
      <c r="AK327" s="30"/>
      <c r="AL327" s="30"/>
      <c r="AM327" s="30"/>
      <c r="AN327" s="30"/>
      <c r="AO327" s="30"/>
      <c r="AP327" s="30"/>
      <c r="AQ327" s="30"/>
      <c r="AR327" s="30"/>
      <c r="AS327" s="30"/>
      <c r="AT327" s="30"/>
      <c r="AU327" s="30"/>
      <c r="AV327" s="30"/>
      <c r="AW327" s="30"/>
      <c r="AX327" s="30"/>
      <c r="AY327" s="30"/>
      <c r="AZ327" s="30"/>
      <c r="BA327" s="30"/>
      <c r="BB327" s="30"/>
      <c r="BC327" s="30"/>
      <c r="BD327" s="30"/>
      <c r="BE327" s="30"/>
      <c r="BF327" s="30"/>
      <c r="BG327" s="30"/>
      <c r="BH327" s="30"/>
      <c r="BI327" s="30"/>
      <c r="BJ327" s="30"/>
      <c r="BK327" s="30"/>
      <c r="BL327" s="30"/>
      <c r="BM327" s="30"/>
      <c r="BN327" s="30"/>
      <c r="BO327" s="30"/>
      <c r="BP327" s="30"/>
      <c r="BQ327" s="30"/>
      <c r="BR327" s="30"/>
      <c r="BS327" s="30"/>
      <c r="BT327" s="30"/>
      <c r="BU327" s="30"/>
      <c r="BV327" s="30"/>
      <c r="BW327" s="30"/>
      <c r="BX327" s="30"/>
      <c r="BY327" s="30"/>
      <c r="BZ327" s="30"/>
      <c r="CA327" s="30"/>
      <c r="CB327" s="30"/>
      <c r="CC327" s="30"/>
      <c r="CD327" s="30"/>
      <c r="CE327" s="30"/>
      <c r="CF327" s="30"/>
      <c r="CG327" s="30"/>
      <c r="CH327" s="30"/>
      <c r="CI327" s="30"/>
      <c r="CJ327" s="30"/>
      <c r="CK327" s="30"/>
      <c r="CL327" s="30"/>
      <c r="CM327" s="30"/>
      <c r="CN327" s="30"/>
      <c r="CO327" s="30"/>
      <c r="CP327" s="30"/>
      <c r="CQ327" s="30"/>
      <c r="CR327" s="30"/>
      <c r="CS327" s="30"/>
      <c r="CT327" s="30"/>
      <c r="CU327" s="30"/>
      <c r="CV327" s="30"/>
      <c r="CW327" s="30"/>
      <c r="CX327" s="30"/>
      <c r="CY327" s="30"/>
      <c r="CZ327" s="30"/>
      <c r="DA327" s="30"/>
      <c r="DB327" s="30"/>
      <c r="DC327" s="30"/>
      <c r="DD327" s="30"/>
      <c r="DE327" s="30"/>
      <c r="DF327" s="30"/>
      <c r="DG327" s="30"/>
      <c r="DH327" s="30"/>
      <c r="DI327" s="30"/>
      <c r="DJ327" s="30"/>
      <c r="DK327" s="30"/>
      <c r="DL327" s="30"/>
      <c r="DM327" s="30"/>
      <c r="DN327" s="30"/>
      <c r="DO327" s="30"/>
      <c r="DP327" s="30"/>
      <c r="DQ327" s="30"/>
      <c r="DR327" s="30"/>
      <c r="DS327" s="30"/>
      <c r="DT327" s="30"/>
      <c r="DU327" s="30"/>
      <c r="DV327" s="30"/>
      <c r="DW327" s="30"/>
      <c r="DX327" s="30"/>
      <c r="DY327" s="30"/>
      <c r="DZ327" s="30"/>
      <c r="EA327" s="30"/>
      <c r="EB327" s="30"/>
      <c r="EC327" s="30"/>
      <c r="ED327" s="30"/>
      <c r="EE327" s="30"/>
      <c r="EF327" s="30"/>
      <c r="EG327" s="30"/>
      <c r="EH327" s="30"/>
      <c r="EI327" s="30"/>
      <c r="EJ327" s="30"/>
      <c r="EK327" s="30"/>
      <c r="EL327" s="30"/>
      <c r="EM327" s="30"/>
      <c r="EN327" s="30"/>
      <c r="EO327" s="30"/>
      <c r="EP327" s="30"/>
      <c r="EQ327" s="30"/>
      <c r="ER327" s="30"/>
      <c r="ES327" s="30"/>
      <c r="ET327" s="30"/>
      <c r="EU327" s="30"/>
      <c r="EV327" s="30"/>
      <c r="EW327" s="30"/>
      <c r="EX327" s="30"/>
      <c r="EY327" s="30"/>
      <c r="EZ327" s="30"/>
      <c r="FA327" s="30"/>
      <c r="FB327" s="30"/>
      <c r="FC327" s="30"/>
      <c r="FD327" s="30"/>
      <c r="FE327" s="30"/>
      <c r="FF327" s="30"/>
      <c r="FG327" s="30"/>
      <c r="FH327" s="30"/>
      <c r="FI327" s="30"/>
      <c r="FJ327" s="30"/>
      <c r="FK327" s="30"/>
      <c r="FL327" s="30"/>
      <c r="FM327" s="30"/>
      <c r="FN327" s="30"/>
      <c r="FO327" s="30"/>
      <c r="FP327" s="30"/>
      <c r="FQ327" s="30"/>
      <c r="FR327" s="30"/>
      <c r="FS327" s="30"/>
      <c r="FT327" s="30"/>
      <c r="FU327" s="30"/>
      <c r="FV327" s="30"/>
      <c r="FW327" s="30"/>
      <c r="FX327" s="30"/>
      <c r="FY327" s="30"/>
      <c r="FZ327" s="30"/>
      <c r="GA327" s="30"/>
      <c r="GB327" s="30"/>
      <c r="GC327" s="30"/>
      <c r="GD327" s="30"/>
      <c r="GE327" s="30"/>
      <c r="GF327" s="30"/>
      <c r="GG327" s="30"/>
      <c r="GH327" s="30"/>
      <c r="GI327" s="30"/>
      <c r="GJ327" s="30"/>
      <c r="GK327" s="30"/>
      <c r="GL327" s="30"/>
      <c r="GM327" s="30"/>
      <c r="GN327" s="30"/>
      <c r="GO327" s="30"/>
      <c r="GP327" s="30"/>
      <c r="GQ327" s="30"/>
      <c r="GR327" s="30"/>
      <c r="GS327" s="30"/>
      <c r="GT327" s="30"/>
      <c r="GU327" s="30"/>
      <c r="GV327" s="30"/>
      <c r="GW327" s="30"/>
      <c r="GX327" s="30"/>
      <c r="GY327" s="30"/>
      <c r="GZ327" s="30"/>
      <c r="HA327" s="30"/>
      <c r="HB327" s="30"/>
      <c r="HC327" s="30"/>
      <c r="HD327" s="30"/>
      <c r="HE327" s="30"/>
      <c r="HF327" s="30"/>
      <c r="HG327" s="30"/>
      <c r="HH327" s="30"/>
      <c r="HI327" s="30"/>
      <c r="HJ327" s="30"/>
      <c r="HK327" s="30"/>
      <c r="HL327" s="30"/>
      <c r="HM327" s="30"/>
      <c r="HN327" s="30"/>
      <c r="HO327" s="30"/>
      <c r="HP327" s="30"/>
      <c r="HQ327" s="30"/>
      <c r="HR327" s="31"/>
    </row>
    <row r="328" spans="1:226" x14ac:dyDescent="0.25">
      <c r="A328" s="34">
        <f t="shared" si="120"/>
        <v>324</v>
      </c>
      <c r="B328" s="517"/>
      <c r="C328" s="517"/>
      <c r="D328" s="517"/>
      <c r="E328" s="517"/>
      <c r="F328" s="517"/>
      <c r="G328" s="35"/>
      <c r="H328" s="35"/>
      <c r="I328" s="36" t="str">
        <f t="shared" si="125"/>
        <v/>
      </c>
      <c r="J328" s="28" t="str">
        <f t="shared" si="126"/>
        <v/>
      </c>
      <c r="K328" s="448" t="str">
        <f>進捗管理票PSPT_管理項目名_4</f>
        <v>②ＣＶＴ</v>
      </c>
      <c r="L328" s="37"/>
      <c r="M328" s="38"/>
      <c r="N328" s="38"/>
      <c r="O328" s="38"/>
      <c r="P328" s="38"/>
      <c r="Q328" s="38"/>
      <c r="R328" s="38"/>
      <c r="S328" s="38"/>
      <c r="T328" s="38"/>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c r="BZ328" s="38"/>
      <c r="CA328" s="38"/>
      <c r="CB328" s="38"/>
      <c r="CC328" s="38"/>
      <c r="CD328" s="38"/>
      <c r="CE328" s="38"/>
      <c r="CF328" s="38"/>
      <c r="CG328" s="38"/>
      <c r="CH328" s="38"/>
      <c r="CI328" s="38"/>
      <c r="CJ328" s="38"/>
      <c r="CK328" s="38"/>
      <c r="CL328" s="38"/>
      <c r="CM328" s="38"/>
      <c r="CN328" s="38"/>
      <c r="CO328" s="38"/>
      <c r="CP328" s="38"/>
      <c r="CQ328" s="38"/>
      <c r="CR328" s="38"/>
      <c r="CS328" s="38"/>
      <c r="CT328" s="38"/>
      <c r="CU328" s="38"/>
      <c r="CV328" s="38"/>
      <c r="CW328" s="38"/>
      <c r="CX328" s="38"/>
      <c r="CY328" s="38"/>
      <c r="CZ328" s="38"/>
      <c r="DA328" s="38"/>
      <c r="DB328" s="38"/>
      <c r="DC328" s="38"/>
      <c r="DD328" s="38"/>
      <c r="DE328" s="38"/>
      <c r="DF328" s="38"/>
      <c r="DG328" s="38"/>
      <c r="DH328" s="38"/>
      <c r="DI328" s="38"/>
      <c r="DJ328" s="38"/>
      <c r="DK328" s="38"/>
      <c r="DL328" s="38"/>
      <c r="DM328" s="38"/>
      <c r="DN328" s="38"/>
      <c r="DO328" s="38"/>
      <c r="DP328" s="38"/>
      <c r="DQ328" s="38"/>
      <c r="DR328" s="38"/>
      <c r="DS328" s="38"/>
      <c r="DT328" s="38"/>
      <c r="DU328" s="38"/>
      <c r="DV328" s="38"/>
      <c r="DW328" s="38"/>
      <c r="DX328" s="38"/>
      <c r="DY328" s="38"/>
      <c r="DZ328" s="38"/>
      <c r="EA328" s="38"/>
      <c r="EB328" s="38"/>
      <c r="EC328" s="38"/>
      <c r="ED328" s="38"/>
      <c r="EE328" s="38"/>
      <c r="EF328" s="38"/>
      <c r="EG328" s="38"/>
      <c r="EH328" s="38"/>
      <c r="EI328" s="38"/>
      <c r="EJ328" s="38"/>
      <c r="EK328" s="38"/>
      <c r="EL328" s="38"/>
      <c r="EM328" s="38"/>
      <c r="EN328" s="38"/>
      <c r="EO328" s="38"/>
      <c r="EP328" s="38"/>
      <c r="EQ328" s="38"/>
      <c r="ER328" s="38"/>
      <c r="ES328" s="38"/>
      <c r="ET328" s="38"/>
      <c r="EU328" s="38"/>
      <c r="EV328" s="38"/>
      <c r="EW328" s="38"/>
      <c r="EX328" s="38"/>
      <c r="EY328" s="38"/>
      <c r="EZ328" s="38"/>
      <c r="FA328" s="38"/>
      <c r="FB328" s="38"/>
      <c r="FC328" s="38"/>
      <c r="FD328" s="38"/>
      <c r="FE328" s="38"/>
      <c r="FF328" s="38"/>
      <c r="FG328" s="38"/>
      <c r="FH328" s="38"/>
      <c r="FI328" s="38"/>
      <c r="FJ328" s="38"/>
      <c r="FK328" s="38"/>
      <c r="FL328" s="38"/>
      <c r="FM328" s="38"/>
      <c r="FN328" s="38"/>
      <c r="FO328" s="38"/>
      <c r="FP328" s="38"/>
      <c r="FQ328" s="38"/>
      <c r="FR328" s="38"/>
      <c r="FS328" s="38"/>
      <c r="FT328" s="38"/>
      <c r="FU328" s="38"/>
      <c r="FV328" s="38"/>
      <c r="FW328" s="38"/>
      <c r="FX328" s="38"/>
      <c r="FY328" s="38"/>
      <c r="FZ328" s="38"/>
      <c r="GA328" s="38"/>
      <c r="GB328" s="38"/>
      <c r="GC328" s="38"/>
      <c r="GD328" s="38"/>
      <c r="GE328" s="38"/>
      <c r="GF328" s="38"/>
      <c r="GG328" s="38"/>
      <c r="GH328" s="38"/>
      <c r="GI328" s="38"/>
      <c r="GJ328" s="38"/>
      <c r="GK328" s="38"/>
      <c r="GL328" s="38"/>
      <c r="GM328" s="38"/>
      <c r="GN328" s="38"/>
      <c r="GO328" s="38"/>
      <c r="GP328" s="38"/>
      <c r="GQ328" s="38"/>
      <c r="GR328" s="38"/>
      <c r="GS328" s="38"/>
      <c r="GT328" s="38"/>
      <c r="GU328" s="38"/>
      <c r="GV328" s="38"/>
      <c r="GW328" s="38"/>
      <c r="GX328" s="38"/>
      <c r="GY328" s="38"/>
      <c r="GZ328" s="38"/>
      <c r="HA328" s="38"/>
      <c r="HB328" s="38"/>
      <c r="HC328" s="38"/>
      <c r="HD328" s="38"/>
      <c r="HE328" s="38"/>
      <c r="HF328" s="38"/>
      <c r="HG328" s="38"/>
      <c r="HH328" s="38"/>
      <c r="HI328" s="38"/>
      <c r="HJ328" s="38"/>
      <c r="HK328" s="38"/>
      <c r="HL328" s="38"/>
      <c r="HM328" s="38"/>
      <c r="HN328" s="38"/>
      <c r="HO328" s="38"/>
      <c r="HP328" s="38"/>
      <c r="HQ328" s="38"/>
      <c r="HR328" s="39"/>
    </row>
    <row r="329" spans="1:226" s="315" customFormat="1" x14ac:dyDescent="0.25">
      <c r="A329" s="34">
        <f t="shared" si="120"/>
        <v>325</v>
      </c>
      <c r="B329" s="517"/>
      <c r="C329" s="517"/>
      <c r="D329" s="517"/>
      <c r="E329" s="517"/>
      <c r="F329" s="517"/>
      <c r="G329" s="35"/>
      <c r="H329" s="391"/>
      <c r="I329" s="36" t="str">
        <f>IF(J329&lt;&gt;"",(J329-COUNTIF(L329:HR329,"□")+1),"")</f>
        <v/>
      </c>
      <c r="J329" s="28" t="str">
        <f>IF(ISERROR(LOOKUP("□",L329:HR329,L$3:HR$3))=FALSE,LOOKUP("□",L329:HR329,L$3:HR$3),"")</f>
        <v/>
      </c>
      <c r="K329" s="448" t="str">
        <f>進捗管理票PSPT_管理項目名_5</f>
        <v>③受入</v>
      </c>
      <c r="L329" s="37"/>
      <c r="M329" s="38"/>
      <c r="N329" s="38"/>
      <c r="O329" s="38"/>
      <c r="P329" s="38"/>
      <c r="Q329" s="38"/>
      <c r="R329" s="38"/>
      <c r="S329" s="38"/>
      <c r="T329" s="38"/>
      <c r="U329" s="38"/>
      <c r="V329" s="38"/>
      <c r="W329" s="38"/>
      <c r="X329" s="30"/>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c r="BZ329" s="38"/>
      <c r="CA329" s="38"/>
      <c r="CB329" s="38"/>
      <c r="CC329" s="38"/>
      <c r="CD329" s="38"/>
      <c r="CE329" s="38"/>
      <c r="CF329" s="38"/>
      <c r="CG329" s="38"/>
      <c r="CH329" s="38"/>
      <c r="CI329" s="38"/>
      <c r="CJ329" s="38"/>
      <c r="CK329" s="38"/>
      <c r="CL329" s="38"/>
      <c r="CM329" s="38"/>
      <c r="CN329" s="38"/>
      <c r="CO329" s="38"/>
      <c r="CP329" s="38"/>
      <c r="CQ329" s="38"/>
      <c r="CR329" s="38"/>
      <c r="CS329" s="38"/>
      <c r="CT329" s="38"/>
      <c r="CU329" s="38"/>
      <c r="CV329" s="38"/>
      <c r="CW329" s="38"/>
      <c r="CX329" s="38"/>
      <c r="CY329" s="38"/>
      <c r="CZ329" s="38"/>
      <c r="DA329" s="38"/>
      <c r="DB329" s="38"/>
      <c r="DC329" s="38"/>
      <c r="DD329" s="38"/>
      <c r="DE329" s="38"/>
      <c r="DF329" s="38"/>
      <c r="DG329" s="38"/>
      <c r="DH329" s="38"/>
      <c r="DI329" s="38"/>
      <c r="DJ329" s="38"/>
      <c r="DK329" s="38"/>
      <c r="DL329" s="38"/>
      <c r="DM329" s="38"/>
      <c r="DN329" s="38"/>
      <c r="DO329" s="38"/>
      <c r="DP329" s="38"/>
      <c r="DQ329" s="38"/>
      <c r="DR329" s="38"/>
      <c r="DS329" s="38"/>
      <c r="DT329" s="38"/>
      <c r="DU329" s="38"/>
      <c r="DV329" s="38"/>
      <c r="DW329" s="38"/>
      <c r="DX329" s="38"/>
      <c r="DY329" s="38"/>
      <c r="DZ329" s="38"/>
      <c r="EA329" s="38"/>
      <c r="EB329" s="38"/>
      <c r="EC329" s="38"/>
      <c r="ED329" s="38"/>
      <c r="EE329" s="38"/>
      <c r="EF329" s="38"/>
      <c r="EG329" s="38"/>
      <c r="EH329" s="38"/>
      <c r="EI329" s="38"/>
      <c r="EJ329" s="38"/>
      <c r="EK329" s="38"/>
      <c r="EL329" s="38"/>
      <c r="EM329" s="38"/>
      <c r="EN329" s="38"/>
      <c r="EO329" s="38"/>
      <c r="EP329" s="38"/>
      <c r="EQ329" s="38"/>
      <c r="ER329" s="38"/>
      <c r="ES329" s="38"/>
      <c r="ET329" s="38"/>
      <c r="EU329" s="38"/>
      <c r="EV329" s="38"/>
      <c r="EW329" s="38"/>
      <c r="EX329" s="38"/>
      <c r="EY329" s="38"/>
      <c r="EZ329" s="38"/>
      <c r="FA329" s="38"/>
      <c r="FB329" s="38"/>
      <c r="FC329" s="38"/>
      <c r="FD329" s="38"/>
      <c r="FE329" s="38"/>
      <c r="FF329" s="38"/>
      <c r="FG329" s="38"/>
      <c r="FH329" s="38"/>
      <c r="FI329" s="38"/>
      <c r="FJ329" s="38"/>
      <c r="FK329" s="38"/>
      <c r="FL329" s="38"/>
      <c r="FM329" s="38"/>
      <c r="FN329" s="38"/>
      <c r="FO329" s="38"/>
      <c r="FP329" s="38"/>
      <c r="FQ329" s="38"/>
      <c r="FR329" s="38"/>
      <c r="FS329" s="38"/>
      <c r="FT329" s="38"/>
      <c r="FU329" s="38"/>
      <c r="FV329" s="38"/>
      <c r="FW329" s="38"/>
      <c r="FX329" s="38"/>
      <c r="FY329" s="38"/>
      <c r="FZ329" s="38"/>
      <c r="GA329" s="38"/>
      <c r="GB329" s="38"/>
      <c r="GC329" s="38"/>
      <c r="GD329" s="38"/>
      <c r="GE329" s="38"/>
      <c r="GF329" s="38"/>
      <c r="GG329" s="38"/>
      <c r="GH329" s="38"/>
      <c r="GI329" s="38"/>
      <c r="GJ329" s="38"/>
      <c r="GK329" s="38"/>
      <c r="GL329" s="38"/>
      <c r="GM329" s="38"/>
      <c r="GN329" s="38"/>
      <c r="GO329" s="38"/>
      <c r="GP329" s="38"/>
      <c r="GQ329" s="38"/>
      <c r="GR329" s="38"/>
      <c r="GS329" s="38"/>
      <c r="GT329" s="38"/>
      <c r="GU329" s="38"/>
      <c r="GV329" s="38"/>
      <c r="GW329" s="38"/>
      <c r="GX329" s="38"/>
      <c r="GY329" s="38"/>
      <c r="GZ329" s="38"/>
      <c r="HA329" s="38"/>
      <c r="HB329" s="38"/>
      <c r="HC329" s="38"/>
      <c r="HD329" s="38"/>
      <c r="HE329" s="38"/>
      <c r="HF329" s="38"/>
      <c r="HG329" s="38"/>
      <c r="HH329" s="38"/>
      <c r="HI329" s="38"/>
      <c r="HJ329" s="38"/>
      <c r="HK329" s="38"/>
      <c r="HL329" s="38"/>
      <c r="HM329" s="38"/>
      <c r="HN329" s="38"/>
      <c r="HO329" s="38"/>
      <c r="HP329" s="38"/>
      <c r="HQ329" s="38"/>
      <c r="HR329" s="39"/>
    </row>
    <row r="330" spans="1:226" x14ac:dyDescent="0.25">
      <c r="A330" s="25">
        <f t="shared" si="120"/>
        <v>326</v>
      </c>
      <c r="B330" s="516"/>
      <c r="C330" s="516"/>
      <c r="D330" s="516"/>
      <c r="E330" s="516"/>
      <c r="F330" s="516"/>
      <c r="G330" s="40"/>
      <c r="H330" s="40"/>
      <c r="I330" s="41" t="str">
        <f t="shared" ref="I330:I338" si="127">IF(J330&lt;&gt;"",(J330-COUNTIF(L330:HR330,"□")+1),"")</f>
        <v/>
      </c>
      <c r="J330" s="42" t="str">
        <f t="shared" ref="J330:J338" si="128">IF(ISERROR(LOOKUP("□",L330:HR330,L$3:HR$3))=FALSE,LOOKUP("□",L330:HR330,L$3:HR$3),"")</f>
        <v/>
      </c>
      <c r="K330" s="445">
        <f>進捗管理票PSPT_管理項目名_1</f>
        <v>0</v>
      </c>
      <c r="L330" s="43"/>
      <c r="M330" s="44"/>
      <c r="N330" s="44"/>
      <c r="O330" s="44"/>
      <c r="P330" s="44"/>
      <c r="Q330" s="44"/>
      <c r="R330" s="44"/>
      <c r="S330" s="44"/>
      <c r="T330" s="44"/>
      <c r="U330" s="44"/>
      <c r="V330" s="44"/>
      <c r="W330" s="44"/>
      <c r="X330" s="44"/>
      <c r="Y330" s="45"/>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c r="CI330" s="44"/>
      <c r="CJ330" s="44"/>
      <c r="CK330" s="44"/>
      <c r="CL330" s="44"/>
      <c r="CM330" s="44"/>
      <c r="CN330" s="44"/>
      <c r="CO330" s="44"/>
      <c r="CP330" s="44"/>
      <c r="CQ330" s="44"/>
      <c r="CR330" s="44"/>
      <c r="CS330" s="44"/>
      <c r="CT330" s="44"/>
      <c r="CU330" s="44"/>
      <c r="CV330" s="44"/>
      <c r="CW330" s="44"/>
      <c r="CX330" s="44"/>
      <c r="CY330" s="44"/>
      <c r="CZ330" s="44"/>
      <c r="DA330" s="44"/>
      <c r="DB330" s="44"/>
      <c r="DC330" s="44"/>
      <c r="DD330" s="44"/>
      <c r="DE330" s="44"/>
      <c r="DF330" s="44"/>
      <c r="DG330" s="44"/>
      <c r="DH330" s="44"/>
      <c r="DI330" s="44"/>
      <c r="DJ330" s="44"/>
      <c r="DK330" s="44"/>
      <c r="DL330" s="44"/>
      <c r="DM330" s="44"/>
      <c r="DN330" s="44"/>
      <c r="DO330" s="44"/>
      <c r="DP330" s="44"/>
      <c r="DQ330" s="44"/>
      <c r="DR330" s="44"/>
      <c r="DS330" s="44"/>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4"/>
      <c r="EX330" s="44"/>
      <c r="EY330" s="44"/>
      <c r="EZ330" s="44"/>
      <c r="FA330" s="44"/>
      <c r="FB330" s="44"/>
      <c r="FC330" s="44"/>
      <c r="FD330" s="44"/>
      <c r="FE330" s="44"/>
      <c r="FF330" s="44"/>
      <c r="FG330" s="44"/>
      <c r="FH330" s="44"/>
      <c r="FI330" s="44"/>
      <c r="FJ330" s="44"/>
      <c r="FK330" s="44"/>
      <c r="FL330" s="44"/>
      <c r="FM330" s="44"/>
      <c r="FN330" s="44"/>
      <c r="FO330" s="44"/>
      <c r="FP330" s="44"/>
      <c r="FQ330" s="44"/>
      <c r="FR330" s="44"/>
      <c r="FS330" s="44"/>
      <c r="FT330" s="44"/>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6"/>
    </row>
    <row r="331" spans="1:226" x14ac:dyDescent="0.25">
      <c r="A331" s="32">
        <f t="shared" si="120"/>
        <v>327</v>
      </c>
      <c r="B331" s="517"/>
      <c r="C331" s="517"/>
      <c r="D331" s="517"/>
      <c r="E331" s="517"/>
      <c r="F331" s="517"/>
      <c r="G331" s="26"/>
      <c r="H331" s="26"/>
      <c r="I331" s="27" t="str">
        <f t="shared" si="127"/>
        <v/>
      </c>
      <c r="J331" s="33" t="str">
        <f t="shared" si="128"/>
        <v/>
      </c>
      <c r="K331" s="446">
        <f>進捗管理票PSPT_管理項目名_2</f>
        <v>0</v>
      </c>
      <c r="L331" s="29"/>
      <c r="M331" s="30"/>
      <c r="N331" s="30"/>
      <c r="O331" s="30"/>
      <c r="P331" s="30"/>
      <c r="Q331" s="30"/>
      <c r="R331" s="30"/>
      <c r="S331" s="30"/>
      <c r="T331" s="30"/>
      <c r="U331" s="30"/>
      <c r="V331" s="30"/>
      <c r="W331" s="30"/>
      <c r="X331" s="30"/>
      <c r="Y331" s="30"/>
      <c r="Z331" s="30"/>
      <c r="AA331" s="30"/>
      <c r="AB331" s="30"/>
      <c r="AC331" s="30"/>
      <c r="AD331" s="30"/>
      <c r="AE331" s="30"/>
      <c r="AF331" s="30"/>
      <c r="AG331" s="30"/>
      <c r="AH331" s="30"/>
      <c r="AI331" s="30"/>
      <c r="AJ331" s="30"/>
      <c r="AK331" s="30"/>
      <c r="AL331" s="30"/>
      <c r="AM331" s="30"/>
      <c r="AN331" s="30"/>
      <c r="AO331" s="30"/>
      <c r="AP331" s="30"/>
      <c r="AQ331" s="30"/>
      <c r="AR331" s="30"/>
      <c r="AS331" s="30"/>
      <c r="AT331" s="30"/>
      <c r="AU331" s="30"/>
      <c r="AV331" s="30"/>
      <c r="AW331" s="30"/>
      <c r="AX331" s="30"/>
      <c r="AY331" s="30"/>
      <c r="AZ331" s="30"/>
      <c r="BA331" s="30"/>
      <c r="BB331" s="30"/>
      <c r="BC331" s="30"/>
      <c r="BD331" s="30"/>
      <c r="BE331" s="30"/>
      <c r="BF331" s="30"/>
      <c r="BG331" s="30"/>
      <c r="BH331" s="30"/>
      <c r="BI331" s="30"/>
      <c r="BJ331" s="30"/>
      <c r="BK331" s="30"/>
      <c r="BL331" s="30"/>
      <c r="BM331" s="30"/>
      <c r="BN331" s="30"/>
      <c r="BO331" s="30"/>
      <c r="BP331" s="30"/>
      <c r="BQ331" s="30"/>
      <c r="BR331" s="30"/>
      <c r="BS331" s="30"/>
      <c r="BT331" s="30"/>
      <c r="BU331" s="30"/>
      <c r="BV331" s="30"/>
      <c r="BW331" s="30"/>
      <c r="BX331" s="30"/>
      <c r="BY331" s="30"/>
      <c r="BZ331" s="30"/>
      <c r="CA331" s="30"/>
      <c r="CB331" s="30"/>
      <c r="CC331" s="30"/>
      <c r="CD331" s="30"/>
      <c r="CE331" s="30"/>
      <c r="CF331" s="30"/>
      <c r="CG331" s="30"/>
      <c r="CH331" s="30"/>
      <c r="CI331" s="30"/>
      <c r="CJ331" s="30"/>
      <c r="CK331" s="30"/>
      <c r="CL331" s="30"/>
      <c r="CM331" s="30"/>
      <c r="CN331" s="30"/>
      <c r="CO331" s="30"/>
      <c r="CP331" s="30"/>
      <c r="CQ331" s="30"/>
      <c r="CR331" s="30"/>
      <c r="CS331" s="30"/>
      <c r="CT331" s="30"/>
      <c r="CU331" s="30"/>
      <c r="CV331" s="30"/>
      <c r="CW331" s="30"/>
      <c r="CX331" s="30"/>
      <c r="CY331" s="30"/>
      <c r="CZ331" s="30"/>
      <c r="DA331" s="30"/>
      <c r="DB331" s="30"/>
      <c r="DC331" s="30"/>
      <c r="DD331" s="30"/>
      <c r="DE331" s="30"/>
      <c r="DF331" s="30"/>
      <c r="DG331" s="30"/>
      <c r="DH331" s="30"/>
      <c r="DI331" s="30"/>
      <c r="DJ331" s="30"/>
      <c r="DK331" s="30"/>
      <c r="DL331" s="30"/>
      <c r="DM331" s="30"/>
      <c r="DN331" s="30"/>
      <c r="DO331" s="30"/>
      <c r="DP331" s="30"/>
      <c r="DQ331" s="30"/>
      <c r="DR331" s="30"/>
      <c r="DS331" s="30"/>
      <c r="DT331" s="30"/>
      <c r="DU331" s="30"/>
      <c r="DV331" s="30"/>
      <c r="DW331" s="30"/>
      <c r="DX331" s="30"/>
      <c r="DY331" s="30"/>
      <c r="DZ331" s="30"/>
      <c r="EA331" s="30"/>
      <c r="EB331" s="30"/>
      <c r="EC331" s="30"/>
      <c r="ED331" s="30"/>
      <c r="EE331" s="30"/>
      <c r="EF331" s="30"/>
      <c r="EG331" s="30"/>
      <c r="EH331" s="30"/>
      <c r="EI331" s="30"/>
      <c r="EJ331" s="30"/>
      <c r="EK331" s="30"/>
      <c r="EL331" s="30"/>
      <c r="EM331" s="30"/>
      <c r="EN331" s="30"/>
      <c r="EO331" s="30"/>
      <c r="EP331" s="30"/>
      <c r="EQ331" s="30"/>
      <c r="ER331" s="30"/>
      <c r="ES331" s="30"/>
      <c r="ET331" s="30"/>
      <c r="EU331" s="30"/>
      <c r="EV331" s="30"/>
      <c r="EW331" s="30"/>
      <c r="EX331" s="30"/>
      <c r="EY331" s="30"/>
      <c r="EZ331" s="30"/>
      <c r="FA331" s="30"/>
      <c r="FB331" s="30"/>
      <c r="FC331" s="30"/>
      <c r="FD331" s="30"/>
      <c r="FE331" s="30"/>
      <c r="FF331" s="30"/>
      <c r="FG331" s="30"/>
      <c r="FH331" s="30"/>
      <c r="FI331" s="30"/>
      <c r="FJ331" s="30"/>
      <c r="FK331" s="30"/>
      <c r="FL331" s="30"/>
      <c r="FM331" s="30"/>
      <c r="FN331" s="30"/>
      <c r="FO331" s="30"/>
      <c r="FP331" s="30"/>
      <c r="FQ331" s="30"/>
      <c r="FR331" s="30"/>
      <c r="FS331" s="30"/>
      <c r="FT331" s="30"/>
      <c r="FU331" s="30"/>
      <c r="FV331" s="30"/>
      <c r="FW331" s="30"/>
      <c r="FX331" s="30"/>
      <c r="FY331" s="30"/>
      <c r="FZ331" s="30"/>
      <c r="GA331" s="30"/>
      <c r="GB331" s="30"/>
      <c r="GC331" s="30"/>
      <c r="GD331" s="30"/>
      <c r="GE331" s="30"/>
      <c r="GF331" s="30"/>
      <c r="GG331" s="30"/>
      <c r="GH331" s="30"/>
      <c r="GI331" s="30"/>
      <c r="GJ331" s="30"/>
      <c r="GK331" s="30"/>
      <c r="GL331" s="30"/>
      <c r="GM331" s="30"/>
      <c r="GN331" s="30"/>
      <c r="GO331" s="30"/>
      <c r="GP331" s="30"/>
      <c r="GQ331" s="30"/>
      <c r="GR331" s="30"/>
      <c r="GS331" s="30"/>
      <c r="GT331" s="30"/>
      <c r="GU331" s="30"/>
      <c r="GV331" s="30"/>
      <c r="GW331" s="30"/>
      <c r="GX331" s="30"/>
      <c r="GY331" s="30"/>
      <c r="GZ331" s="30"/>
      <c r="HA331" s="30"/>
      <c r="HB331" s="30"/>
      <c r="HC331" s="30"/>
      <c r="HD331" s="30"/>
      <c r="HE331" s="30"/>
      <c r="HF331" s="30"/>
      <c r="HG331" s="30"/>
      <c r="HH331" s="30"/>
      <c r="HI331" s="30"/>
      <c r="HJ331" s="30"/>
      <c r="HK331" s="30"/>
      <c r="HL331" s="30"/>
      <c r="HM331" s="30"/>
      <c r="HN331" s="30"/>
      <c r="HO331" s="30"/>
      <c r="HP331" s="30"/>
      <c r="HQ331" s="30"/>
      <c r="HR331" s="31"/>
    </row>
    <row r="332" spans="1:226" x14ac:dyDescent="0.25">
      <c r="A332" s="32">
        <f t="shared" si="120"/>
        <v>328</v>
      </c>
      <c r="B332" s="517"/>
      <c r="C332" s="517"/>
      <c r="D332" s="517"/>
      <c r="E332" s="517"/>
      <c r="F332" s="517"/>
      <c r="G332" s="26"/>
      <c r="H332" s="26"/>
      <c r="I332" s="27" t="str">
        <f t="shared" si="127"/>
        <v/>
      </c>
      <c r="J332" s="33" t="str">
        <f t="shared" si="128"/>
        <v/>
      </c>
      <c r="K332" s="447" t="str">
        <f>進捗管理票PSPT_管理項目名_3</f>
        <v>①ＣＶ</v>
      </c>
      <c r="L332" s="29"/>
      <c r="M332" s="30"/>
      <c r="N332" s="30"/>
      <c r="O332" s="30"/>
      <c r="P332" s="30"/>
      <c r="Q332" s="30"/>
      <c r="R332" s="30"/>
      <c r="S332" s="30"/>
      <c r="T332" s="30"/>
      <c r="U332" s="30"/>
      <c r="V332" s="30"/>
      <c r="W332" s="30"/>
      <c r="X332" s="30"/>
      <c r="Y332" s="30"/>
      <c r="Z332" s="30"/>
      <c r="AA332" s="30"/>
      <c r="AB332" s="30"/>
      <c r="AC332" s="30"/>
      <c r="AD332" s="30"/>
      <c r="AE332" s="30"/>
      <c r="AF332" s="30"/>
      <c r="AG332" s="30"/>
      <c r="AH332" s="30"/>
      <c r="AI332" s="30"/>
      <c r="AJ332" s="30"/>
      <c r="AK332" s="30"/>
      <c r="AL332" s="30"/>
      <c r="AM332" s="30"/>
      <c r="AN332" s="30"/>
      <c r="AO332" s="30"/>
      <c r="AP332" s="30"/>
      <c r="AQ332" s="30"/>
      <c r="AR332" s="30"/>
      <c r="AS332" s="30"/>
      <c r="AT332" s="30"/>
      <c r="AU332" s="30"/>
      <c r="AV332" s="30"/>
      <c r="AW332" s="30"/>
      <c r="AX332" s="30"/>
      <c r="AY332" s="30"/>
      <c r="AZ332" s="30"/>
      <c r="BA332" s="30"/>
      <c r="BB332" s="30"/>
      <c r="BC332" s="30"/>
      <c r="BD332" s="30"/>
      <c r="BE332" s="30"/>
      <c r="BF332" s="30"/>
      <c r="BG332" s="30"/>
      <c r="BH332" s="30"/>
      <c r="BI332" s="30"/>
      <c r="BJ332" s="30"/>
      <c r="BK332" s="30"/>
      <c r="BL332" s="30"/>
      <c r="BM332" s="30"/>
      <c r="BN332" s="30"/>
      <c r="BO332" s="30"/>
      <c r="BP332" s="30"/>
      <c r="BQ332" s="30"/>
      <c r="BR332" s="30"/>
      <c r="BS332" s="30"/>
      <c r="BT332" s="30"/>
      <c r="BU332" s="30"/>
      <c r="BV332" s="30"/>
      <c r="BW332" s="30"/>
      <c r="BX332" s="30"/>
      <c r="BY332" s="30"/>
      <c r="BZ332" s="30"/>
      <c r="CA332" s="30"/>
      <c r="CB332" s="30"/>
      <c r="CC332" s="30"/>
      <c r="CD332" s="30"/>
      <c r="CE332" s="30"/>
      <c r="CF332" s="30"/>
      <c r="CG332" s="30"/>
      <c r="CH332" s="30"/>
      <c r="CI332" s="30"/>
      <c r="CJ332" s="30"/>
      <c r="CK332" s="30"/>
      <c r="CL332" s="30"/>
      <c r="CM332" s="30"/>
      <c r="CN332" s="30"/>
      <c r="CO332" s="30"/>
      <c r="CP332" s="30"/>
      <c r="CQ332" s="30"/>
      <c r="CR332" s="30"/>
      <c r="CS332" s="30"/>
      <c r="CT332" s="30"/>
      <c r="CU332" s="30"/>
      <c r="CV332" s="30"/>
      <c r="CW332" s="30"/>
      <c r="CX332" s="30"/>
      <c r="CY332" s="30"/>
      <c r="CZ332" s="30"/>
      <c r="DA332" s="30"/>
      <c r="DB332" s="30"/>
      <c r="DC332" s="30"/>
      <c r="DD332" s="30"/>
      <c r="DE332" s="30"/>
      <c r="DF332" s="30"/>
      <c r="DG332" s="30"/>
      <c r="DH332" s="30"/>
      <c r="DI332" s="30"/>
      <c r="DJ332" s="30"/>
      <c r="DK332" s="30"/>
      <c r="DL332" s="30"/>
      <c r="DM332" s="30"/>
      <c r="DN332" s="30"/>
      <c r="DO332" s="30"/>
      <c r="DP332" s="30"/>
      <c r="DQ332" s="30"/>
      <c r="DR332" s="30"/>
      <c r="DS332" s="30"/>
      <c r="DT332" s="30"/>
      <c r="DU332" s="30"/>
      <c r="DV332" s="30"/>
      <c r="DW332" s="30"/>
      <c r="DX332" s="30"/>
      <c r="DY332" s="30"/>
      <c r="DZ332" s="30"/>
      <c r="EA332" s="30"/>
      <c r="EB332" s="30"/>
      <c r="EC332" s="30"/>
      <c r="ED332" s="30"/>
      <c r="EE332" s="30"/>
      <c r="EF332" s="30"/>
      <c r="EG332" s="30"/>
      <c r="EH332" s="30"/>
      <c r="EI332" s="30"/>
      <c r="EJ332" s="30"/>
      <c r="EK332" s="30"/>
      <c r="EL332" s="30"/>
      <c r="EM332" s="30"/>
      <c r="EN332" s="30"/>
      <c r="EO332" s="30"/>
      <c r="EP332" s="30"/>
      <c r="EQ332" s="30"/>
      <c r="ER332" s="30"/>
      <c r="ES332" s="30"/>
      <c r="ET332" s="30"/>
      <c r="EU332" s="30"/>
      <c r="EV332" s="30"/>
      <c r="EW332" s="30"/>
      <c r="EX332" s="30"/>
      <c r="EY332" s="30"/>
      <c r="EZ332" s="30"/>
      <c r="FA332" s="30"/>
      <c r="FB332" s="30"/>
      <c r="FC332" s="30"/>
      <c r="FD332" s="30"/>
      <c r="FE332" s="30"/>
      <c r="FF332" s="30"/>
      <c r="FG332" s="30"/>
      <c r="FH332" s="30"/>
      <c r="FI332" s="30"/>
      <c r="FJ332" s="30"/>
      <c r="FK332" s="30"/>
      <c r="FL332" s="30"/>
      <c r="FM332" s="30"/>
      <c r="FN332" s="30"/>
      <c r="FO332" s="30"/>
      <c r="FP332" s="30"/>
      <c r="FQ332" s="30"/>
      <c r="FR332" s="30"/>
      <c r="FS332" s="30"/>
      <c r="FT332" s="30"/>
      <c r="FU332" s="30"/>
      <c r="FV332" s="30"/>
      <c r="FW332" s="30"/>
      <c r="FX332" s="30"/>
      <c r="FY332" s="30"/>
      <c r="FZ332" s="30"/>
      <c r="GA332" s="30"/>
      <c r="GB332" s="30"/>
      <c r="GC332" s="30"/>
      <c r="GD332" s="30"/>
      <c r="GE332" s="30"/>
      <c r="GF332" s="30"/>
      <c r="GG332" s="30"/>
      <c r="GH332" s="30"/>
      <c r="GI332" s="30"/>
      <c r="GJ332" s="30"/>
      <c r="GK332" s="30"/>
      <c r="GL332" s="30"/>
      <c r="GM332" s="30"/>
      <c r="GN332" s="30"/>
      <c r="GO332" s="30"/>
      <c r="GP332" s="30"/>
      <c r="GQ332" s="30"/>
      <c r="GR332" s="30"/>
      <c r="GS332" s="30"/>
      <c r="GT332" s="30"/>
      <c r="GU332" s="30"/>
      <c r="GV332" s="30"/>
      <c r="GW332" s="30"/>
      <c r="GX332" s="30"/>
      <c r="GY332" s="30"/>
      <c r="GZ332" s="30"/>
      <c r="HA332" s="30"/>
      <c r="HB332" s="30"/>
      <c r="HC332" s="30"/>
      <c r="HD332" s="30"/>
      <c r="HE332" s="30"/>
      <c r="HF332" s="30"/>
      <c r="HG332" s="30"/>
      <c r="HH332" s="30"/>
      <c r="HI332" s="30"/>
      <c r="HJ332" s="30"/>
      <c r="HK332" s="30"/>
      <c r="HL332" s="30"/>
      <c r="HM332" s="30"/>
      <c r="HN332" s="30"/>
      <c r="HO332" s="30"/>
      <c r="HP332" s="30"/>
      <c r="HQ332" s="30"/>
      <c r="HR332" s="31"/>
    </row>
    <row r="333" spans="1:226" x14ac:dyDescent="0.25">
      <c r="A333" s="34">
        <f t="shared" si="120"/>
        <v>329</v>
      </c>
      <c r="B333" s="517"/>
      <c r="C333" s="517"/>
      <c r="D333" s="517"/>
      <c r="E333" s="517"/>
      <c r="F333" s="517"/>
      <c r="G333" s="35"/>
      <c r="H333" s="35"/>
      <c r="I333" s="36" t="str">
        <f t="shared" si="127"/>
        <v/>
      </c>
      <c r="J333" s="28" t="str">
        <f t="shared" si="128"/>
        <v/>
      </c>
      <c r="K333" s="448" t="str">
        <f>進捗管理票PSPT_管理項目名_4</f>
        <v>②ＣＶＴ</v>
      </c>
      <c r="L333" s="37"/>
      <c r="M333" s="38"/>
      <c r="N333" s="38"/>
      <c r="O333" s="38"/>
      <c r="P333" s="38"/>
      <c r="Q333" s="38"/>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M333" s="38"/>
      <c r="CN333" s="38"/>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c r="DM333" s="38"/>
      <c r="DN333" s="38"/>
      <c r="DO333" s="38"/>
      <c r="DP333" s="38"/>
      <c r="DQ333" s="38"/>
      <c r="DR333" s="38"/>
      <c r="DS333" s="38"/>
      <c r="DT333" s="38"/>
      <c r="DU333" s="38"/>
      <c r="DV333" s="38"/>
      <c r="DW333" s="38"/>
      <c r="DX333" s="38"/>
      <c r="DY333" s="38"/>
      <c r="DZ333" s="38"/>
      <c r="EA333" s="38"/>
      <c r="EB333" s="38"/>
      <c r="EC333" s="38"/>
      <c r="ED333" s="38"/>
      <c r="EE333" s="38"/>
      <c r="EF333" s="38"/>
      <c r="EG333" s="38"/>
      <c r="EH333" s="38"/>
      <c r="EI333" s="38"/>
      <c r="EJ333" s="38"/>
      <c r="EK333" s="38"/>
      <c r="EL333" s="38"/>
      <c r="EM333" s="38"/>
      <c r="EN333" s="38"/>
      <c r="EO333" s="38"/>
      <c r="EP333" s="38"/>
      <c r="EQ333" s="38"/>
      <c r="ER333" s="38"/>
      <c r="ES333" s="38"/>
      <c r="ET333" s="38"/>
      <c r="EU333" s="38"/>
      <c r="EV333" s="38"/>
      <c r="EW333" s="38"/>
      <c r="EX333" s="38"/>
      <c r="EY333" s="38"/>
      <c r="EZ333" s="38"/>
      <c r="FA333" s="38"/>
      <c r="FB333" s="38"/>
      <c r="FC333" s="38"/>
      <c r="FD333" s="38"/>
      <c r="FE333" s="38"/>
      <c r="FF333" s="38"/>
      <c r="FG333" s="38"/>
      <c r="FH333" s="38"/>
      <c r="FI333" s="38"/>
      <c r="FJ333" s="38"/>
      <c r="FK333" s="38"/>
      <c r="FL333" s="38"/>
      <c r="FM333" s="38"/>
      <c r="FN333" s="38"/>
      <c r="FO333" s="38"/>
      <c r="FP333" s="38"/>
      <c r="FQ333" s="38"/>
      <c r="FR333" s="38"/>
      <c r="FS333" s="38"/>
      <c r="FT333" s="38"/>
      <c r="FU333" s="38"/>
      <c r="FV333" s="38"/>
      <c r="FW333" s="38"/>
      <c r="FX333" s="38"/>
      <c r="FY333" s="38"/>
      <c r="FZ333" s="38"/>
      <c r="GA333" s="38"/>
      <c r="GB333" s="38"/>
      <c r="GC333" s="38"/>
      <c r="GD333" s="38"/>
      <c r="GE333" s="38"/>
      <c r="GF333" s="38"/>
      <c r="GG333" s="38"/>
      <c r="GH333" s="38"/>
      <c r="GI333" s="38"/>
      <c r="GJ333" s="38"/>
      <c r="GK333" s="38"/>
      <c r="GL333" s="38"/>
      <c r="GM333" s="38"/>
      <c r="GN333" s="38"/>
      <c r="GO333" s="38"/>
      <c r="GP333" s="38"/>
      <c r="GQ333" s="38"/>
      <c r="GR333" s="38"/>
      <c r="GS333" s="38"/>
      <c r="GT333" s="38"/>
      <c r="GU333" s="38"/>
      <c r="GV333" s="38"/>
      <c r="GW333" s="38"/>
      <c r="GX333" s="38"/>
      <c r="GY333" s="38"/>
      <c r="GZ333" s="38"/>
      <c r="HA333" s="38"/>
      <c r="HB333" s="38"/>
      <c r="HC333" s="38"/>
      <c r="HD333" s="38"/>
      <c r="HE333" s="38"/>
      <c r="HF333" s="38"/>
      <c r="HG333" s="38"/>
      <c r="HH333" s="38"/>
      <c r="HI333" s="38"/>
      <c r="HJ333" s="38"/>
      <c r="HK333" s="38"/>
      <c r="HL333" s="38"/>
      <c r="HM333" s="38"/>
      <c r="HN333" s="38"/>
      <c r="HO333" s="38"/>
      <c r="HP333" s="38"/>
      <c r="HQ333" s="38"/>
      <c r="HR333" s="39"/>
    </row>
    <row r="334" spans="1:226" s="315" customFormat="1" x14ac:dyDescent="0.25">
      <c r="A334" s="34">
        <f t="shared" si="120"/>
        <v>330</v>
      </c>
      <c r="B334" s="517"/>
      <c r="C334" s="517"/>
      <c r="D334" s="517"/>
      <c r="E334" s="517"/>
      <c r="F334" s="517"/>
      <c r="G334" s="35"/>
      <c r="H334" s="391"/>
      <c r="I334" s="36" t="str">
        <f t="shared" si="127"/>
        <v/>
      </c>
      <c r="J334" s="28" t="str">
        <f t="shared" si="128"/>
        <v/>
      </c>
      <c r="K334" s="448" t="str">
        <f>進捗管理票PSPT_管理項目名_5</f>
        <v>③受入</v>
      </c>
      <c r="L334" s="37"/>
      <c r="M334" s="38"/>
      <c r="N334" s="38"/>
      <c r="O334" s="38"/>
      <c r="P334" s="38"/>
      <c r="Q334" s="38"/>
      <c r="R334" s="38"/>
      <c r="S334" s="38"/>
      <c r="T334" s="38"/>
      <c r="U334" s="38"/>
      <c r="V334" s="38"/>
      <c r="W334" s="38"/>
      <c r="X334" s="30"/>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c r="BZ334" s="38"/>
      <c r="CA334" s="38"/>
      <c r="CB334" s="38"/>
      <c r="CC334" s="38"/>
      <c r="CD334" s="38"/>
      <c r="CE334" s="38"/>
      <c r="CF334" s="38"/>
      <c r="CG334" s="38"/>
      <c r="CH334" s="38"/>
      <c r="CI334" s="38"/>
      <c r="CJ334" s="38"/>
      <c r="CK334" s="38"/>
      <c r="CL334" s="38"/>
      <c r="CM334" s="38"/>
      <c r="CN334" s="38"/>
      <c r="CO334" s="38"/>
      <c r="CP334" s="38"/>
      <c r="CQ334" s="38"/>
      <c r="CR334" s="38"/>
      <c r="CS334" s="38"/>
      <c r="CT334" s="38"/>
      <c r="CU334" s="38"/>
      <c r="CV334" s="38"/>
      <c r="CW334" s="38"/>
      <c r="CX334" s="38"/>
      <c r="CY334" s="38"/>
      <c r="CZ334" s="38"/>
      <c r="DA334" s="38"/>
      <c r="DB334" s="38"/>
      <c r="DC334" s="38"/>
      <c r="DD334" s="38"/>
      <c r="DE334" s="38"/>
      <c r="DF334" s="38"/>
      <c r="DG334" s="38"/>
      <c r="DH334" s="38"/>
      <c r="DI334" s="38"/>
      <c r="DJ334" s="38"/>
      <c r="DK334" s="38"/>
      <c r="DL334" s="38"/>
      <c r="DM334" s="38"/>
      <c r="DN334" s="38"/>
      <c r="DO334" s="38"/>
      <c r="DP334" s="38"/>
      <c r="DQ334" s="38"/>
      <c r="DR334" s="38"/>
      <c r="DS334" s="38"/>
      <c r="DT334" s="38"/>
      <c r="DU334" s="38"/>
      <c r="DV334" s="38"/>
      <c r="DW334" s="38"/>
      <c r="DX334" s="38"/>
      <c r="DY334" s="38"/>
      <c r="DZ334" s="38"/>
      <c r="EA334" s="38"/>
      <c r="EB334" s="38"/>
      <c r="EC334" s="38"/>
      <c r="ED334" s="38"/>
      <c r="EE334" s="38"/>
      <c r="EF334" s="38"/>
      <c r="EG334" s="38"/>
      <c r="EH334" s="38"/>
      <c r="EI334" s="38"/>
      <c r="EJ334" s="38"/>
      <c r="EK334" s="38"/>
      <c r="EL334" s="38"/>
      <c r="EM334" s="38"/>
      <c r="EN334" s="38"/>
      <c r="EO334" s="38"/>
      <c r="EP334" s="38"/>
      <c r="EQ334" s="38"/>
      <c r="ER334" s="38"/>
      <c r="ES334" s="38"/>
      <c r="ET334" s="38"/>
      <c r="EU334" s="38"/>
      <c r="EV334" s="38"/>
      <c r="EW334" s="38"/>
      <c r="EX334" s="38"/>
      <c r="EY334" s="38"/>
      <c r="EZ334" s="38"/>
      <c r="FA334" s="38"/>
      <c r="FB334" s="38"/>
      <c r="FC334" s="38"/>
      <c r="FD334" s="38"/>
      <c r="FE334" s="38"/>
      <c r="FF334" s="38"/>
      <c r="FG334" s="38"/>
      <c r="FH334" s="38"/>
      <c r="FI334" s="38"/>
      <c r="FJ334" s="38"/>
      <c r="FK334" s="38"/>
      <c r="FL334" s="38"/>
      <c r="FM334" s="38"/>
      <c r="FN334" s="38"/>
      <c r="FO334" s="38"/>
      <c r="FP334" s="38"/>
      <c r="FQ334" s="38"/>
      <c r="FR334" s="38"/>
      <c r="FS334" s="38"/>
      <c r="FT334" s="38"/>
      <c r="FU334" s="38"/>
      <c r="FV334" s="38"/>
      <c r="FW334" s="38"/>
      <c r="FX334" s="38"/>
      <c r="FY334" s="38"/>
      <c r="FZ334" s="38"/>
      <c r="GA334" s="38"/>
      <c r="GB334" s="38"/>
      <c r="GC334" s="38"/>
      <c r="GD334" s="38"/>
      <c r="GE334" s="38"/>
      <c r="GF334" s="38"/>
      <c r="GG334" s="38"/>
      <c r="GH334" s="38"/>
      <c r="GI334" s="38"/>
      <c r="GJ334" s="38"/>
      <c r="GK334" s="38"/>
      <c r="GL334" s="38"/>
      <c r="GM334" s="38"/>
      <c r="GN334" s="38"/>
      <c r="GO334" s="38"/>
      <c r="GP334" s="38"/>
      <c r="GQ334" s="38"/>
      <c r="GR334" s="38"/>
      <c r="GS334" s="38"/>
      <c r="GT334" s="38"/>
      <c r="GU334" s="38"/>
      <c r="GV334" s="38"/>
      <c r="GW334" s="38"/>
      <c r="GX334" s="38"/>
      <c r="GY334" s="38"/>
      <c r="GZ334" s="38"/>
      <c r="HA334" s="38"/>
      <c r="HB334" s="38"/>
      <c r="HC334" s="38"/>
      <c r="HD334" s="38"/>
      <c r="HE334" s="38"/>
      <c r="HF334" s="38"/>
      <c r="HG334" s="38"/>
      <c r="HH334" s="38"/>
      <c r="HI334" s="38"/>
      <c r="HJ334" s="38"/>
      <c r="HK334" s="38"/>
      <c r="HL334" s="38"/>
      <c r="HM334" s="38"/>
      <c r="HN334" s="38"/>
      <c r="HO334" s="38"/>
      <c r="HP334" s="38"/>
      <c r="HQ334" s="38"/>
      <c r="HR334" s="39"/>
    </row>
    <row r="335" spans="1:226" x14ac:dyDescent="0.25">
      <c r="A335" s="25">
        <f t="shared" si="120"/>
        <v>331</v>
      </c>
      <c r="B335" s="516"/>
      <c r="C335" s="516"/>
      <c r="D335" s="516"/>
      <c r="E335" s="516"/>
      <c r="F335" s="516"/>
      <c r="G335" s="40"/>
      <c r="H335" s="40"/>
      <c r="I335" s="41" t="str">
        <f t="shared" si="127"/>
        <v/>
      </c>
      <c r="J335" s="42" t="str">
        <f t="shared" si="128"/>
        <v/>
      </c>
      <c r="K335" s="445">
        <f>進捗管理票PSPT_管理項目名_1</f>
        <v>0</v>
      </c>
      <c r="L335" s="43"/>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c r="CI335" s="44"/>
      <c r="CJ335" s="44"/>
      <c r="CK335" s="44"/>
      <c r="CL335" s="44"/>
      <c r="CM335" s="44"/>
      <c r="CN335" s="44"/>
      <c r="CO335" s="44"/>
      <c r="CP335" s="44"/>
      <c r="CQ335" s="44"/>
      <c r="CR335" s="44"/>
      <c r="CS335" s="44"/>
      <c r="CT335" s="44"/>
      <c r="CU335" s="44"/>
      <c r="CV335" s="44"/>
      <c r="CW335" s="44"/>
      <c r="CX335" s="44"/>
      <c r="CY335" s="44"/>
      <c r="CZ335" s="44"/>
      <c r="DA335" s="44"/>
      <c r="DB335" s="44"/>
      <c r="DC335" s="44"/>
      <c r="DD335" s="44"/>
      <c r="DE335" s="44"/>
      <c r="DF335" s="44"/>
      <c r="DG335" s="44"/>
      <c r="DH335" s="44"/>
      <c r="DI335" s="44"/>
      <c r="DJ335" s="44"/>
      <c r="DK335" s="44"/>
      <c r="DL335" s="44"/>
      <c r="DM335" s="44"/>
      <c r="DN335" s="44"/>
      <c r="DO335" s="44"/>
      <c r="DP335" s="44"/>
      <c r="DQ335" s="44"/>
      <c r="DR335" s="44"/>
      <c r="DS335" s="44"/>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4"/>
      <c r="EX335" s="44"/>
      <c r="EY335" s="44"/>
      <c r="EZ335" s="44"/>
      <c r="FA335" s="44"/>
      <c r="FB335" s="44"/>
      <c r="FC335" s="44"/>
      <c r="FD335" s="44"/>
      <c r="FE335" s="44"/>
      <c r="FF335" s="44"/>
      <c r="FG335" s="44"/>
      <c r="FH335" s="44"/>
      <c r="FI335" s="44"/>
      <c r="FJ335" s="44"/>
      <c r="FK335" s="44"/>
      <c r="FL335" s="44"/>
      <c r="FM335" s="44"/>
      <c r="FN335" s="44"/>
      <c r="FO335" s="44"/>
      <c r="FP335" s="44"/>
      <c r="FQ335" s="44"/>
      <c r="FR335" s="44"/>
      <c r="FS335" s="44"/>
      <c r="FT335" s="44"/>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6"/>
    </row>
    <row r="336" spans="1:226" x14ac:dyDescent="0.25">
      <c r="A336" s="32">
        <f t="shared" si="120"/>
        <v>332</v>
      </c>
      <c r="B336" s="517"/>
      <c r="C336" s="517"/>
      <c r="D336" s="517"/>
      <c r="E336" s="517"/>
      <c r="F336" s="517"/>
      <c r="G336" s="26"/>
      <c r="H336" s="26"/>
      <c r="I336" s="27" t="str">
        <f t="shared" si="127"/>
        <v/>
      </c>
      <c r="J336" s="33" t="str">
        <f t="shared" si="128"/>
        <v/>
      </c>
      <c r="K336" s="446">
        <f>進捗管理票PSPT_管理項目名_2</f>
        <v>0</v>
      </c>
      <c r="L336" s="29"/>
      <c r="M336" s="30"/>
      <c r="N336" s="30"/>
      <c r="O336" s="30"/>
      <c r="P336" s="30"/>
      <c r="Q336" s="30"/>
      <c r="R336" s="30"/>
      <c r="S336" s="30"/>
      <c r="T336" s="30"/>
      <c r="U336" s="30"/>
      <c r="V336" s="30"/>
      <c r="W336" s="30"/>
      <c r="X336" s="30"/>
      <c r="Y336" s="30"/>
      <c r="Z336" s="30"/>
      <c r="AA336" s="30"/>
      <c r="AB336" s="30"/>
      <c r="AC336" s="30"/>
      <c r="AD336" s="30"/>
      <c r="AE336" s="30"/>
      <c r="AF336" s="30"/>
      <c r="AG336" s="30"/>
      <c r="AH336" s="30"/>
      <c r="AI336" s="30"/>
      <c r="AJ336" s="30"/>
      <c r="AK336" s="30"/>
      <c r="AL336" s="30"/>
      <c r="AM336" s="30"/>
      <c r="AN336" s="30"/>
      <c r="AO336" s="30"/>
      <c r="AP336" s="30"/>
      <c r="AQ336" s="30"/>
      <c r="AR336" s="30"/>
      <c r="AS336" s="30"/>
      <c r="AT336" s="30"/>
      <c r="AU336" s="30"/>
      <c r="AV336" s="30"/>
      <c r="AW336" s="30"/>
      <c r="AX336" s="30"/>
      <c r="AY336" s="30"/>
      <c r="AZ336" s="30"/>
      <c r="BA336" s="30"/>
      <c r="BB336" s="30"/>
      <c r="BC336" s="30"/>
      <c r="BD336" s="30"/>
      <c r="BE336" s="30"/>
      <c r="BF336" s="30"/>
      <c r="BG336" s="30"/>
      <c r="BH336" s="30"/>
      <c r="BI336" s="30"/>
      <c r="BJ336" s="30"/>
      <c r="BK336" s="30"/>
      <c r="BL336" s="30"/>
      <c r="BM336" s="30"/>
      <c r="BN336" s="30"/>
      <c r="BO336" s="30"/>
      <c r="BP336" s="30"/>
      <c r="BQ336" s="30"/>
      <c r="BR336" s="30"/>
      <c r="BS336" s="30"/>
      <c r="BT336" s="30"/>
      <c r="BU336" s="30"/>
      <c r="BV336" s="30"/>
      <c r="BW336" s="30"/>
      <c r="BX336" s="30"/>
      <c r="BY336" s="30"/>
      <c r="BZ336" s="30"/>
      <c r="CA336" s="30"/>
      <c r="CB336" s="30"/>
      <c r="CC336" s="30"/>
      <c r="CD336" s="30"/>
      <c r="CE336" s="30"/>
      <c r="CF336" s="30"/>
      <c r="CG336" s="30"/>
      <c r="CH336" s="30"/>
      <c r="CI336" s="30"/>
      <c r="CJ336" s="30"/>
      <c r="CK336" s="30"/>
      <c r="CL336" s="30"/>
      <c r="CM336" s="30"/>
      <c r="CN336" s="30"/>
      <c r="CO336" s="30"/>
      <c r="CP336" s="30"/>
      <c r="CQ336" s="30"/>
      <c r="CR336" s="30"/>
      <c r="CS336" s="30"/>
      <c r="CT336" s="30"/>
      <c r="CU336" s="30"/>
      <c r="CV336" s="30"/>
      <c r="CW336" s="30"/>
      <c r="CX336" s="30"/>
      <c r="CY336" s="30"/>
      <c r="CZ336" s="30"/>
      <c r="DA336" s="30"/>
      <c r="DB336" s="30"/>
      <c r="DC336" s="30"/>
      <c r="DD336" s="30"/>
      <c r="DE336" s="30"/>
      <c r="DF336" s="30"/>
      <c r="DG336" s="30"/>
      <c r="DH336" s="30"/>
      <c r="DI336" s="30"/>
      <c r="DJ336" s="30"/>
      <c r="DK336" s="30"/>
      <c r="DL336" s="30"/>
      <c r="DM336" s="30"/>
      <c r="DN336" s="30"/>
      <c r="DO336" s="30"/>
      <c r="DP336" s="30"/>
      <c r="DQ336" s="30"/>
      <c r="DR336" s="30"/>
      <c r="DS336" s="30"/>
      <c r="DT336" s="30"/>
      <c r="DU336" s="30"/>
      <c r="DV336" s="30"/>
      <c r="DW336" s="30"/>
      <c r="DX336" s="30"/>
      <c r="DY336" s="30"/>
      <c r="DZ336" s="30"/>
      <c r="EA336" s="30"/>
      <c r="EB336" s="30"/>
      <c r="EC336" s="30"/>
      <c r="ED336" s="30"/>
      <c r="EE336" s="30"/>
      <c r="EF336" s="30"/>
      <c r="EG336" s="30"/>
      <c r="EH336" s="30"/>
      <c r="EI336" s="30"/>
      <c r="EJ336" s="30"/>
      <c r="EK336" s="30"/>
      <c r="EL336" s="30"/>
      <c r="EM336" s="30"/>
      <c r="EN336" s="30"/>
      <c r="EO336" s="30"/>
      <c r="EP336" s="30"/>
      <c r="EQ336" s="30"/>
      <c r="ER336" s="30"/>
      <c r="ES336" s="30"/>
      <c r="ET336" s="30"/>
      <c r="EU336" s="30"/>
      <c r="EV336" s="30"/>
      <c r="EW336" s="30"/>
      <c r="EX336" s="30"/>
      <c r="EY336" s="30"/>
      <c r="EZ336" s="30"/>
      <c r="FA336" s="30"/>
      <c r="FB336" s="30"/>
      <c r="FC336" s="30"/>
      <c r="FD336" s="30"/>
      <c r="FE336" s="30"/>
      <c r="FF336" s="30"/>
      <c r="FG336" s="30"/>
      <c r="FH336" s="30"/>
      <c r="FI336" s="30"/>
      <c r="FJ336" s="30"/>
      <c r="FK336" s="30"/>
      <c r="FL336" s="30"/>
      <c r="FM336" s="30"/>
      <c r="FN336" s="30"/>
      <c r="FO336" s="30"/>
      <c r="FP336" s="30"/>
      <c r="FQ336" s="30"/>
      <c r="FR336" s="30"/>
      <c r="FS336" s="30"/>
      <c r="FT336" s="30"/>
      <c r="FU336" s="30"/>
      <c r="FV336" s="30"/>
      <c r="FW336" s="30"/>
      <c r="FX336" s="30"/>
      <c r="FY336" s="30"/>
      <c r="FZ336" s="30"/>
      <c r="GA336" s="30"/>
      <c r="GB336" s="30"/>
      <c r="GC336" s="30"/>
      <c r="GD336" s="30"/>
      <c r="GE336" s="30"/>
      <c r="GF336" s="30"/>
      <c r="GG336" s="30"/>
      <c r="GH336" s="30"/>
      <c r="GI336" s="30"/>
      <c r="GJ336" s="30"/>
      <c r="GK336" s="30"/>
      <c r="GL336" s="30"/>
      <c r="GM336" s="30"/>
      <c r="GN336" s="30"/>
      <c r="GO336" s="30"/>
      <c r="GP336" s="30"/>
      <c r="GQ336" s="30"/>
      <c r="GR336" s="30"/>
      <c r="GS336" s="30"/>
      <c r="GT336" s="30"/>
      <c r="GU336" s="30"/>
      <c r="GV336" s="30"/>
      <c r="GW336" s="30"/>
      <c r="GX336" s="30"/>
      <c r="GY336" s="30"/>
      <c r="GZ336" s="30"/>
      <c r="HA336" s="30"/>
      <c r="HB336" s="30"/>
      <c r="HC336" s="30"/>
      <c r="HD336" s="30"/>
      <c r="HE336" s="30"/>
      <c r="HF336" s="30"/>
      <c r="HG336" s="30"/>
      <c r="HH336" s="30"/>
      <c r="HI336" s="30"/>
      <c r="HJ336" s="30"/>
      <c r="HK336" s="30"/>
      <c r="HL336" s="30"/>
      <c r="HM336" s="30"/>
      <c r="HN336" s="30"/>
      <c r="HO336" s="30"/>
      <c r="HP336" s="30"/>
      <c r="HQ336" s="30"/>
      <c r="HR336" s="31"/>
    </row>
    <row r="337" spans="1:226" x14ac:dyDescent="0.25">
      <c r="A337" s="32">
        <f t="shared" si="120"/>
        <v>333</v>
      </c>
      <c r="B337" s="517"/>
      <c r="C337" s="517"/>
      <c r="D337" s="517"/>
      <c r="E337" s="517"/>
      <c r="F337" s="517"/>
      <c r="G337" s="26"/>
      <c r="H337" s="26"/>
      <c r="I337" s="27" t="str">
        <f t="shared" si="127"/>
        <v/>
      </c>
      <c r="J337" s="33" t="str">
        <f t="shared" si="128"/>
        <v/>
      </c>
      <c r="K337" s="447" t="str">
        <f>進捗管理票PSPT_管理項目名_3</f>
        <v>①ＣＶ</v>
      </c>
      <c r="L337" s="29"/>
      <c r="M337" s="30"/>
      <c r="N337" s="30"/>
      <c r="O337" s="30"/>
      <c r="P337" s="30"/>
      <c r="Q337" s="30"/>
      <c r="R337" s="30"/>
      <c r="S337" s="30"/>
      <c r="T337" s="30"/>
      <c r="U337" s="30"/>
      <c r="V337" s="30"/>
      <c r="W337" s="30"/>
      <c r="X337" s="30"/>
      <c r="Y337" s="30"/>
      <c r="Z337" s="30"/>
      <c r="AA337" s="30"/>
      <c r="AB337" s="30"/>
      <c r="AC337" s="30"/>
      <c r="AD337" s="30"/>
      <c r="AE337" s="30"/>
      <c r="AF337" s="30"/>
      <c r="AG337" s="30"/>
      <c r="AH337" s="30"/>
      <c r="AI337" s="30"/>
      <c r="AJ337" s="30"/>
      <c r="AK337" s="30"/>
      <c r="AL337" s="30"/>
      <c r="AM337" s="30"/>
      <c r="AN337" s="30"/>
      <c r="AO337" s="30"/>
      <c r="AP337" s="30"/>
      <c r="AQ337" s="30"/>
      <c r="AR337" s="30"/>
      <c r="AS337" s="30"/>
      <c r="AT337" s="30"/>
      <c r="AU337" s="30"/>
      <c r="AV337" s="30"/>
      <c r="AW337" s="30"/>
      <c r="AX337" s="30"/>
      <c r="AY337" s="30"/>
      <c r="AZ337" s="30"/>
      <c r="BA337" s="30"/>
      <c r="BB337" s="30"/>
      <c r="BC337" s="30"/>
      <c r="BD337" s="30"/>
      <c r="BE337" s="30"/>
      <c r="BF337" s="30"/>
      <c r="BG337" s="30"/>
      <c r="BH337" s="30"/>
      <c r="BI337" s="30"/>
      <c r="BJ337" s="30"/>
      <c r="BK337" s="30"/>
      <c r="BL337" s="30"/>
      <c r="BM337" s="30"/>
      <c r="BN337" s="30"/>
      <c r="BO337" s="30"/>
      <c r="BP337" s="30"/>
      <c r="BQ337" s="30"/>
      <c r="BR337" s="30"/>
      <c r="BS337" s="30"/>
      <c r="BT337" s="30"/>
      <c r="BU337" s="30"/>
      <c r="BV337" s="30"/>
      <c r="BW337" s="30"/>
      <c r="BX337" s="30"/>
      <c r="BY337" s="30"/>
      <c r="BZ337" s="30"/>
      <c r="CA337" s="30"/>
      <c r="CB337" s="30"/>
      <c r="CC337" s="30"/>
      <c r="CD337" s="30"/>
      <c r="CE337" s="30"/>
      <c r="CF337" s="30"/>
      <c r="CG337" s="30"/>
      <c r="CH337" s="30"/>
      <c r="CI337" s="30"/>
      <c r="CJ337" s="30"/>
      <c r="CK337" s="30"/>
      <c r="CL337" s="30"/>
      <c r="CM337" s="30"/>
      <c r="CN337" s="30"/>
      <c r="CO337" s="30"/>
      <c r="CP337" s="30"/>
      <c r="CQ337" s="30"/>
      <c r="CR337" s="30"/>
      <c r="CS337" s="30"/>
      <c r="CT337" s="30"/>
      <c r="CU337" s="30"/>
      <c r="CV337" s="30"/>
      <c r="CW337" s="30"/>
      <c r="CX337" s="30"/>
      <c r="CY337" s="30"/>
      <c r="CZ337" s="30"/>
      <c r="DA337" s="30"/>
      <c r="DB337" s="30"/>
      <c r="DC337" s="30"/>
      <c r="DD337" s="30"/>
      <c r="DE337" s="30"/>
      <c r="DF337" s="30"/>
      <c r="DG337" s="30"/>
      <c r="DH337" s="30"/>
      <c r="DI337" s="30"/>
      <c r="DJ337" s="30"/>
      <c r="DK337" s="30"/>
      <c r="DL337" s="30"/>
      <c r="DM337" s="30"/>
      <c r="DN337" s="30"/>
      <c r="DO337" s="30"/>
      <c r="DP337" s="30"/>
      <c r="DQ337" s="30"/>
      <c r="DR337" s="30"/>
      <c r="DS337" s="30"/>
      <c r="DT337" s="30"/>
      <c r="DU337" s="30"/>
      <c r="DV337" s="30"/>
      <c r="DW337" s="30"/>
      <c r="DX337" s="30"/>
      <c r="DY337" s="30"/>
      <c r="DZ337" s="30"/>
      <c r="EA337" s="30"/>
      <c r="EB337" s="30"/>
      <c r="EC337" s="30"/>
      <c r="ED337" s="30"/>
      <c r="EE337" s="30"/>
      <c r="EF337" s="30"/>
      <c r="EG337" s="30"/>
      <c r="EH337" s="30"/>
      <c r="EI337" s="30"/>
      <c r="EJ337" s="30"/>
      <c r="EK337" s="30"/>
      <c r="EL337" s="30"/>
      <c r="EM337" s="30"/>
      <c r="EN337" s="30"/>
      <c r="EO337" s="30"/>
      <c r="EP337" s="30"/>
      <c r="EQ337" s="30"/>
      <c r="ER337" s="30"/>
      <c r="ES337" s="30"/>
      <c r="ET337" s="30"/>
      <c r="EU337" s="30"/>
      <c r="EV337" s="30"/>
      <c r="EW337" s="30"/>
      <c r="EX337" s="30"/>
      <c r="EY337" s="30"/>
      <c r="EZ337" s="30"/>
      <c r="FA337" s="30"/>
      <c r="FB337" s="30"/>
      <c r="FC337" s="30"/>
      <c r="FD337" s="30"/>
      <c r="FE337" s="30"/>
      <c r="FF337" s="30"/>
      <c r="FG337" s="30"/>
      <c r="FH337" s="30"/>
      <c r="FI337" s="30"/>
      <c r="FJ337" s="30"/>
      <c r="FK337" s="30"/>
      <c r="FL337" s="30"/>
      <c r="FM337" s="30"/>
      <c r="FN337" s="30"/>
      <c r="FO337" s="30"/>
      <c r="FP337" s="30"/>
      <c r="FQ337" s="30"/>
      <c r="FR337" s="30"/>
      <c r="FS337" s="30"/>
      <c r="FT337" s="30"/>
      <c r="FU337" s="30"/>
      <c r="FV337" s="30"/>
      <c r="FW337" s="30"/>
      <c r="FX337" s="30"/>
      <c r="FY337" s="30"/>
      <c r="FZ337" s="30"/>
      <c r="GA337" s="30"/>
      <c r="GB337" s="30"/>
      <c r="GC337" s="30"/>
      <c r="GD337" s="30"/>
      <c r="GE337" s="30"/>
      <c r="GF337" s="30"/>
      <c r="GG337" s="30"/>
      <c r="GH337" s="30"/>
      <c r="GI337" s="30"/>
      <c r="GJ337" s="30"/>
      <c r="GK337" s="30"/>
      <c r="GL337" s="30"/>
      <c r="GM337" s="30"/>
      <c r="GN337" s="30"/>
      <c r="GO337" s="30"/>
      <c r="GP337" s="30"/>
      <c r="GQ337" s="30"/>
      <c r="GR337" s="30"/>
      <c r="GS337" s="30"/>
      <c r="GT337" s="30"/>
      <c r="GU337" s="30"/>
      <c r="GV337" s="30"/>
      <c r="GW337" s="30"/>
      <c r="GX337" s="30"/>
      <c r="GY337" s="30"/>
      <c r="GZ337" s="30"/>
      <c r="HA337" s="30"/>
      <c r="HB337" s="30"/>
      <c r="HC337" s="30"/>
      <c r="HD337" s="30"/>
      <c r="HE337" s="30"/>
      <c r="HF337" s="30"/>
      <c r="HG337" s="30"/>
      <c r="HH337" s="30"/>
      <c r="HI337" s="30"/>
      <c r="HJ337" s="30"/>
      <c r="HK337" s="30"/>
      <c r="HL337" s="30"/>
      <c r="HM337" s="30"/>
      <c r="HN337" s="30"/>
      <c r="HO337" s="30"/>
      <c r="HP337" s="30"/>
      <c r="HQ337" s="30"/>
      <c r="HR337" s="31"/>
    </row>
    <row r="338" spans="1:226" x14ac:dyDescent="0.25">
      <c r="A338" s="34">
        <f t="shared" si="120"/>
        <v>334</v>
      </c>
      <c r="B338" s="517"/>
      <c r="C338" s="517"/>
      <c r="D338" s="517"/>
      <c r="E338" s="517"/>
      <c r="F338" s="517"/>
      <c r="G338" s="35"/>
      <c r="H338" s="35"/>
      <c r="I338" s="36" t="str">
        <f t="shared" si="127"/>
        <v/>
      </c>
      <c r="J338" s="28" t="str">
        <f t="shared" si="128"/>
        <v/>
      </c>
      <c r="K338" s="448" t="str">
        <f>進捗管理票PSPT_管理項目名_4</f>
        <v>②ＣＶＴ</v>
      </c>
      <c r="L338" s="37"/>
      <c r="M338" s="38"/>
      <c r="N338" s="38"/>
      <c r="O338" s="38"/>
      <c r="P338" s="38"/>
      <c r="Q338" s="38"/>
      <c r="R338" s="38"/>
      <c r="S338" s="38"/>
      <c r="T338" s="38"/>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c r="BZ338" s="38"/>
      <c r="CA338" s="38"/>
      <c r="CB338" s="38"/>
      <c r="CC338" s="38"/>
      <c r="CD338" s="38"/>
      <c r="CE338" s="38"/>
      <c r="CF338" s="38"/>
      <c r="CG338" s="38"/>
      <c r="CH338" s="38"/>
      <c r="CI338" s="38"/>
      <c r="CJ338" s="38"/>
      <c r="CK338" s="38"/>
      <c r="CL338" s="38"/>
      <c r="CM338" s="38"/>
      <c r="CN338" s="38"/>
      <c r="CO338" s="38"/>
      <c r="CP338" s="38"/>
      <c r="CQ338" s="38"/>
      <c r="CR338" s="38"/>
      <c r="CS338" s="38"/>
      <c r="CT338" s="38"/>
      <c r="CU338" s="38"/>
      <c r="CV338" s="38"/>
      <c r="CW338" s="38"/>
      <c r="CX338" s="38"/>
      <c r="CY338" s="38"/>
      <c r="CZ338" s="38"/>
      <c r="DA338" s="38"/>
      <c r="DB338" s="38"/>
      <c r="DC338" s="38"/>
      <c r="DD338" s="38"/>
      <c r="DE338" s="38"/>
      <c r="DF338" s="38"/>
      <c r="DG338" s="38"/>
      <c r="DH338" s="38"/>
      <c r="DI338" s="38"/>
      <c r="DJ338" s="38"/>
      <c r="DK338" s="38"/>
      <c r="DL338" s="38"/>
      <c r="DM338" s="38"/>
      <c r="DN338" s="38"/>
      <c r="DO338" s="38"/>
      <c r="DP338" s="38"/>
      <c r="DQ338" s="38"/>
      <c r="DR338" s="38"/>
      <c r="DS338" s="38"/>
      <c r="DT338" s="38"/>
      <c r="DU338" s="38"/>
      <c r="DV338" s="38"/>
      <c r="DW338" s="38"/>
      <c r="DX338" s="38"/>
      <c r="DY338" s="38"/>
      <c r="DZ338" s="38"/>
      <c r="EA338" s="38"/>
      <c r="EB338" s="38"/>
      <c r="EC338" s="38"/>
      <c r="ED338" s="38"/>
      <c r="EE338" s="38"/>
      <c r="EF338" s="38"/>
      <c r="EG338" s="38"/>
      <c r="EH338" s="38"/>
      <c r="EI338" s="38"/>
      <c r="EJ338" s="38"/>
      <c r="EK338" s="38"/>
      <c r="EL338" s="38"/>
      <c r="EM338" s="38"/>
      <c r="EN338" s="38"/>
      <c r="EO338" s="38"/>
      <c r="EP338" s="38"/>
      <c r="EQ338" s="38"/>
      <c r="ER338" s="38"/>
      <c r="ES338" s="38"/>
      <c r="ET338" s="38"/>
      <c r="EU338" s="38"/>
      <c r="EV338" s="38"/>
      <c r="EW338" s="38"/>
      <c r="EX338" s="38"/>
      <c r="EY338" s="38"/>
      <c r="EZ338" s="38"/>
      <c r="FA338" s="38"/>
      <c r="FB338" s="38"/>
      <c r="FC338" s="38"/>
      <c r="FD338" s="38"/>
      <c r="FE338" s="38"/>
      <c r="FF338" s="38"/>
      <c r="FG338" s="38"/>
      <c r="FH338" s="38"/>
      <c r="FI338" s="38"/>
      <c r="FJ338" s="38"/>
      <c r="FK338" s="38"/>
      <c r="FL338" s="38"/>
      <c r="FM338" s="38"/>
      <c r="FN338" s="38"/>
      <c r="FO338" s="38"/>
      <c r="FP338" s="38"/>
      <c r="FQ338" s="38"/>
      <c r="FR338" s="38"/>
      <c r="FS338" s="38"/>
      <c r="FT338" s="38"/>
      <c r="FU338" s="38"/>
      <c r="FV338" s="38"/>
      <c r="FW338" s="38"/>
      <c r="FX338" s="38"/>
      <c r="FY338" s="38"/>
      <c r="FZ338" s="38"/>
      <c r="GA338" s="38"/>
      <c r="GB338" s="38"/>
      <c r="GC338" s="38"/>
      <c r="GD338" s="38"/>
      <c r="GE338" s="38"/>
      <c r="GF338" s="38"/>
      <c r="GG338" s="38"/>
      <c r="GH338" s="38"/>
      <c r="GI338" s="38"/>
      <c r="GJ338" s="38"/>
      <c r="GK338" s="38"/>
      <c r="GL338" s="38"/>
      <c r="GM338" s="38"/>
      <c r="GN338" s="38"/>
      <c r="GO338" s="38"/>
      <c r="GP338" s="38"/>
      <c r="GQ338" s="38"/>
      <c r="GR338" s="38"/>
      <c r="GS338" s="38"/>
      <c r="GT338" s="38"/>
      <c r="GU338" s="38"/>
      <c r="GV338" s="38"/>
      <c r="GW338" s="38"/>
      <c r="GX338" s="38"/>
      <c r="GY338" s="38"/>
      <c r="GZ338" s="38"/>
      <c r="HA338" s="38"/>
      <c r="HB338" s="38"/>
      <c r="HC338" s="38"/>
      <c r="HD338" s="38"/>
      <c r="HE338" s="38"/>
      <c r="HF338" s="38"/>
      <c r="HG338" s="38"/>
      <c r="HH338" s="38"/>
      <c r="HI338" s="38"/>
      <c r="HJ338" s="38"/>
      <c r="HK338" s="38"/>
      <c r="HL338" s="38"/>
      <c r="HM338" s="38"/>
      <c r="HN338" s="38"/>
      <c r="HO338" s="38"/>
      <c r="HP338" s="38"/>
      <c r="HQ338" s="38"/>
      <c r="HR338" s="39"/>
    </row>
    <row r="339" spans="1:226" s="315" customFormat="1" x14ac:dyDescent="0.25">
      <c r="A339" s="34">
        <f t="shared" si="120"/>
        <v>335</v>
      </c>
      <c r="B339" s="517"/>
      <c r="C339" s="519"/>
      <c r="D339" s="519"/>
      <c r="E339" s="519"/>
      <c r="F339" s="519"/>
      <c r="G339" s="35"/>
      <c r="H339" s="391"/>
      <c r="I339" s="36" t="str">
        <f>IF(J339&lt;&gt;"",(J339-COUNTIF(L339:HR339,"□")+1),"")</f>
        <v/>
      </c>
      <c r="J339" s="28" t="str">
        <f>IF(ISERROR(LOOKUP("□",L339:HR339,L$3:HR$3))=FALSE,LOOKUP("□",L339:HR339,L$3:HR$3),"")</f>
        <v/>
      </c>
      <c r="K339" s="448" t="str">
        <f>進捗管理票PSPT_管理項目名_5</f>
        <v>③受入</v>
      </c>
      <c r="L339" s="37"/>
      <c r="M339" s="38"/>
      <c r="N339" s="38"/>
      <c r="O339" s="38"/>
      <c r="P339" s="38"/>
      <c r="Q339" s="38"/>
      <c r="R339" s="38"/>
      <c r="S339" s="38"/>
      <c r="T339" s="38"/>
      <c r="U339" s="38"/>
      <c r="V339" s="38"/>
      <c r="W339" s="38"/>
      <c r="X339" s="30"/>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c r="BZ339" s="38"/>
      <c r="CA339" s="38"/>
      <c r="CB339" s="38"/>
      <c r="CC339" s="38"/>
      <c r="CD339" s="38"/>
      <c r="CE339" s="38"/>
      <c r="CF339" s="38"/>
      <c r="CG339" s="38"/>
      <c r="CH339" s="38"/>
      <c r="CI339" s="38"/>
      <c r="CJ339" s="38"/>
      <c r="CK339" s="38"/>
      <c r="CL339" s="38"/>
      <c r="CM339" s="38"/>
      <c r="CN339" s="38"/>
      <c r="CO339" s="38"/>
      <c r="CP339" s="38"/>
      <c r="CQ339" s="38"/>
      <c r="CR339" s="38"/>
      <c r="CS339" s="38"/>
      <c r="CT339" s="38"/>
      <c r="CU339" s="38"/>
      <c r="CV339" s="38"/>
      <c r="CW339" s="38"/>
      <c r="CX339" s="38"/>
      <c r="CY339" s="38"/>
      <c r="CZ339" s="38"/>
      <c r="DA339" s="38"/>
      <c r="DB339" s="38"/>
      <c r="DC339" s="38"/>
      <c r="DD339" s="38"/>
      <c r="DE339" s="38"/>
      <c r="DF339" s="38"/>
      <c r="DG339" s="38"/>
      <c r="DH339" s="38"/>
      <c r="DI339" s="38"/>
      <c r="DJ339" s="38"/>
      <c r="DK339" s="38"/>
      <c r="DL339" s="38"/>
      <c r="DM339" s="38"/>
      <c r="DN339" s="38"/>
      <c r="DO339" s="38"/>
      <c r="DP339" s="38"/>
      <c r="DQ339" s="38"/>
      <c r="DR339" s="38"/>
      <c r="DS339" s="38"/>
      <c r="DT339" s="38"/>
      <c r="DU339" s="38"/>
      <c r="DV339" s="38"/>
      <c r="DW339" s="38"/>
      <c r="DX339" s="38"/>
      <c r="DY339" s="38"/>
      <c r="DZ339" s="38"/>
      <c r="EA339" s="38"/>
      <c r="EB339" s="38"/>
      <c r="EC339" s="38"/>
      <c r="ED339" s="38"/>
      <c r="EE339" s="38"/>
      <c r="EF339" s="38"/>
      <c r="EG339" s="38"/>
      <c r="EH339" s="38"/>
      <c r="EI339" s="38"/>
      <c r="EJ339" s="38"/>
      <c r="EK339" s="38"/>
      <c r="EL339" s="38"/>
      <c r="EM339" s="38"/>
      <c r="EN339" s="38"/>
      <c r="EO339" s="38"/>
      <c r="EP339" s="38"/>
      <c r="EQ339" s="38"/>
      <c r="ER339" s="38"/>
      <c r="ES339" s="38"/>
      <c r="ET339" s="38"/>
      <c r="EU339" s="38"/>
      <c r="EV339" s="38"/>
      <c r="EW339" s="38"/>
      <c r="EX339" s="38"/>
      <c r="EY339" s="38"/>
      <c r="EZ339" s="38"/>
      <c r="FA339" s="38"/>
      <c r="FB339" s="38"/>
      <c r="FC339" s="38"/>
      <c r="FD339" s="38"/>
      <c r="FE339" s="38"/>
      <c r="FF339" s="38"/>
      <c r="FG339" s="38"/>
      <c r="FH339" s="38"/>
      <c r="FI339" s="38"/>
      <c r="FJ339" s="38"/>
      <c r="FK339" s="38"/>
      <c r="FL339" s="38"/>
      <c r="FM339" s="38"/>
      <c r="FN339" s="38"/>
      <c r="FO339" s="38"/>
      <c r="FP339" s="38"/>
      <c r="FQ339" s="38"/>
      <c r="FR339" s="38"/>
      <c r="FS339" s="38"/>
      <c r="FT339" s="38"/>
      <c r="FU339" s="38"/>
      <c r="FV339" s="38"/>
      <c r="FW339" s="38"/>
      <c r="FX339" s="38"/>
      <c r="FY339" s="38"/>
      <c r="FZ339" s="38"/>
      <c r="GA339" s="38"/>
      <c r="GB339" s="38"/>
      <c r="GC339" s="38"/>
      <c r="GD339" s="38"/>
      <c r="GE339" s="38"/>
      <c r="GF339" s="38"/>
      <c r="GG339" s="38"/>
      <c r="GH339" s="38"/>
      <c r="GI339" s="38"/>
      <c r="GJ339" s="38"/>
      <c r="GK339" s="38"/>
      <c r="GL339" s="38"/>
      <c r="GM339" s="38"/>
      <c r="GN339" s="38"/>
      <c r="GO339" s="38"/>
      <c r="GP339" s="38"/>
      <c r="GQ339" s="38"/>
      <c r="GR339" s="38"/>
      <c r="GS339" s="38"/>
      <c r="GT339" s="38"/>
      <c r="GU339" s="38"/>
      <c r="GV339" s="38"/>
      <c r="GW339" s="38"/>
      <c r="GX339" s="38"/>
      <c r="GY339" s="38"/>
      <c r="GZ339" s="38"/>
      <c r="HA339" s="38"/>
      <c r="HB339" s="38"/>
      <c r="HC339" s="38"/>
      <c r="HD339" s="38"/>
      <c r="HE339" s="38"/>
      <c r="HF339" s="38"/>
      <c r="HG339" s="38"/>
      <c r="HH339" s="38"/>
      <c r="HI339" s="38"/>
      <c r="HJ339" s="38"/>
      <c r="HK339" s="38"/>
      <c r="HL339" s="38"/>
      <c r="HM339" s="38"/>
      <c r="HN339" s="38"/>
      <c r="HO339" s="38"/>
      <c r="HP339" s="38"/>
      <c r="HQ339" s="38"/>
      <c r="HR339" s="39"/>
    </row>
    <row r="340" spans="1:226" x14ac:dyDescent="0.25">
      <c r="A340" s="25">
        <f t="shared" si="120"/>
        <v>336</v>
      </c>
      <c r="B340" s="516"/>
      <c r="C340" s="516"/>
      <c r="D340" s="516"/>
      <c r="E340" s="516"/>
      <c r="F340" s="516"/>
      <c r="G340" s="40"/>
      <c r="H340" s="40"/>
      <c r="I340" s="41" t="str">
        <f t="shared" ref="I340:I347" si="129">IF(J340&lt;&gt;"",(J340-COUNTIF(L340:HR340,"□")+1),"")</f>
        <v/>
      </c>
      <c r="J340" s="42" t="str">
        <f t="shared" ref="J340:J347" si="130">IF(ISERROR(LOOKUP("□",L340:HR340,L$3:HR$3))=FALSE,LOOKUP("□",L340:HR340,L$3:HR$3),"")</f>
        <v/>
      </c>
      <c r="K340" s="445">
        <f>進捗管理票PSPT_管理項目名_1</f>
        <v>0</v>
      </c>
      <c r="L340" s="43"/>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c r="BA340" s="44"/>
      <c r="BB340" s="44"/>
      <c r="BC340" s="44"/>
      <c r="BD340" s="44"/>
      <c r="BE340" s="44"/>
      <c r="BF340" s="44"/>
      <c r="BG340" s="44"/>
      <c r="BH340" s="44"/>
      <c r="BI340" s="44"/>
      <c r="BJ340" s="44"/>
      <c r="BK340" s="44"/>
      <c r="BL340" s="44"/>
      <c r="BM340" s="44"/>
      <c r="BN340" s="44"/>
      <c r="BO340" s="44"/>
      <c r="BP340" s="44"/>
      <c r="BQ340" s="44"/>
      <c r="BR340" s="44"/>
      <c r="BS340" s="44"/>
      <c r="BT340" s="44"/>
      <c r="BU340" s="44"/>
      <c r="BV340" s="44"/>
      <c r="BW340" s="44"/>
      <c r="BX340" s="44"/>
      <c r="BY340" s="44"/>
      <c r="BZ340" s="44"/>
      <c r="CA340" s="44"/>
      <c r="CB340" s="44"/>
      <c r="CC340" s="44"/>
      <c r="CD340" s="44"/>
      <c r="CE340" s="44"/>
      <c r="CF340" s="44"/>
      <c r="CG340" s="44"/>
      <c r="CH340" s="44"/>
      <c r="CI340" s="44"/>
      <c r="CJ340" s="44"/>
      <c r="CK340" s="44"/>
      <c r="CL340" s="44"/>
      <c r="CM340" s="44"/>
      <c r="CN340" s="44"/>
      <c r="CO340" s="44"/>
      <c r="CP340" s="44"/>
      <c r="CQ340" s="44"/>
      <c r="CR340" s="44"/>
      <c r="CS340" s="44"/>
      <c r="CT340" s="44"/>
      <c r="CU340" s="44"/>
      <c r="CV340" s="44"/>
      <c r="CW340" s="44"/>
      <c r="CX340" s="44"/>
      <c r="CY340" s="44"/>
      <c r="CZ340" s="44"/>
      <c r="DA340" s="44"/>
      <c r="DB340" s="44"/>
      <c r="DC340" s="44"/>
      <c r="DD340" s="44"/>
      <c r="DE340" s="44"/>
      <c r="DF340" s="44"/>
      <c r="DG340" s="44"/>
      <c r="DH340" s="44"/>
      <c r="DI340" s="44"/>
      <c r="DJ340" s="44"/>
      <c r="DK340" s="44"/>
      <c r="DL340" s="44"/>
      <c r="DM340" s="44"/>
      <c r="DN340" s="44"/>
      <c r="DO340" s="44"/>
      <c r="DP340" s="44"/>
      <c r="DQ340" s="44"/>
      <c r="DR340" s="44"/>
      <c r="DS340" s="44"/>
      <c r="DT340" s="44"/>
      <c r="DU340" s="44"/>
      <c r="DV340" s="44"/>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4"/>
      <c r="EX340" s="44"/>
      <c r="EY340" s="44"/>
      <c r="EZ340" s="44"/>
      <c r="FA340" s="44"/>
      <c r="FB340" s="44"/>
      <c r="FC340" s="44"/>
      <c r="FD340" s="44"/>
      <c r="FE340" s="44"/>
      <c r="FF340" s="44"/>
      <c r="FG340" s="44"/>
      <c r="FH340" s="44"/>
      <c r="FI340" s="44"/>
      <c r="FJ340" s="44"/>
      <c r="FK340" s="44"/>
      <c r="FL340" s="44"/>
      <c r="FM340" s="44"/>
      <c r="FN340" s="44"/>
      <c r="FO340" s="44"/>
      <c r="FP340" s="44"/>
      <c r="FQ340" s="44"/>
      <c r="FR340" s="44"/>
      <c r="FS340" s="44"/>
      <c r="FT340" s="44"/>
      <c r="FU340" s="44"/>
      <c r="FV340" s="44"/>
      <c r="FW340" s="44"/>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6"/>
    </row>
    <row r="341" spans="1:226" x14ac:dyDescent="0.25">
      <c r="A341" s="32">
        <f t="shared" si="120"/>
        <v>337</v>
      </c>
      <c r="B341" s="517"/>
      <c r="C341" s="517"/>
      <c r="D341" s="517"/>
      <c r="E341" s="517"/>
      <c r="F341" s="517"/>
      <c r="G341" s="26"/>
      <c r="H341" s="26"/>
      <c r="I341" s="27" t="str">
        <f t="shared" si="129"/>
        <v/>
      </c>
      <c r="J341" s="33" t="str">
        <f t="shared" si="130"/>
        <v/>
      </c>
      <c r="K341" s="446">
        <f>進捗管理票PSPT_管理項目名_2</f>
        <v>0</v>
      </c>
      <c r="L341" s="29"/>
      <c r="M341" s="30"/>
      <c r="N341" s="30"/>
      <c r="O341" s="30"/>
      <c r="P341" s="30"/>
      <c r="Q341" s="30"/>
      <c r="R341" s="30"/>
      <c r="S341" s="30"/>
      <c r="T341" s="30"/>
      <c r="U341" s="30"/>
      <c r="V341" s="30"/>
      <c r="W341" s="30"/>
      <c r="X341" s="30"/>
      <c r="Y341" s="30"/>
      <c r="Z341" s="30"/>
      <c r="AA341" s="30"/>
      <c r="AB341" s="30"/>
      <c r="AC341" s="30"/>
      <c r="AD341" s="30"/>
      <c r="AE341" s="30"/>
      <c r="AF341" s="30"/>
      <c r="AG341" s="30"/>
      <c r="AH341" s="30"/>
      <c r="AI341" s="30"/>
      <c r="AJ341" s="30"/>
      <c r="AK341" s="30"/>
      <c r="AL341" s="30"/>
      <c r="AM341" s="30"/>
      <c r="AN341" s="30"/>
      <c r="AO341" s="30"/>
      <c r="AP341" s="30"/>
      <c r="AQ341" s="30"/>
      <c r="AR341" s="30"/>
      <c r="AS341" s="30"/>
      <c r="AT341" s="30"/>
      <c r="AU341" s="30"/>
      <c r="AV341" s="30"/>
      <c r="AW341" s="30"/>
      <c r="AX341" s="30"/>
      <c r="AY341" s="30"/>
      <c r="AZ341" s="30"/>
      <c r="BA341" s="30"/>
      <c r="BB341" s="30"/>
      <c r="BC341" s="30"/>
      <c r="BD341" s="30"/>
      <c r="BE341" s="30"/>
      <c r="BF341" s="30"/>
      <c r="BG341" s="30"/>
      <c r="BH341" s="30"/>
      <c r="BI341" s="30"/>
      <c r="BJ341" s="30"/>
      <c r="BK341" s="30"/>
      <c r="BL341" s="30"/>
      <c r="BM341" s="30"/>
      <c r="BN341" s="30"/>
      <c r="BO341" s="30"/>
      <c r="BP341" s="30"/>
      <c r="BQ341" s="30"/>
      <c r="BR341" s="30"/>
      <c r="BS341" s="30"/>
      <c r="BT341" s="30"/>
      <c r="BU341" s="30"/>
      <c r="BV341" s="30"/>
      <c r="BW341" s="30"/>
      <c r="BX341" s="30"/>
      <c r="BY341" s="30"/>
      <c r="BZ341" s="30"/>
      <c r="CA341" s="30"/>
      <c r="CB341" s="30"/>
      <c r="CC341" s="30"/>
      <c r="CD341" s="30"/>
      <c r="CE341" s="30"/>
      <c r="CF341" s="30"/>
      <c r="CG341" s="30"/>
      <c r="CH341" s="30"/>
      <c r="CI341" s="30"/>
      <c r="CJ341" s="30"/>
      <c r="CK341" s="30"/>
      <c r="CL341" s="30"/>
      <c r="CM341" s="30"/>
      <c r="CN341" s="30"/>
      <c r="CO341" s="30"/>
      <c r="CP341" s="30"/>
      <c r="CQ341" s="30"/>
      <c r="CR341" s="30"/>
      <c r="CS341" s="30"/>
      <c r="CT341" s="30"/>
      <c r="CU341" s="30"/>
      <c r="CV341" s="30"/>
      <c r="CW341" s="30"/>
      <c r="CX341" s="30"/>
      <c r="CY341" s="30"/>
      <c r="CZ341" s="30"/>
      <c r="DA341" s="30"/>
      <c r="DB341" s="30"/>
      <c r="DC341" s="30"/>
      <c r="DD341" s="30"/>
      <c r="DE341" s="30"/>
      <c r="DF341" s="30"/>
      <c r="DG341" s="30"/>
      <c r="DH341" s="30"/>
      <c r="DI341" s="30"/>
      <c r="DJ341" s="30"/>
      <c r="DK341" s="30"/>
      <c r="DL341" s="30"/>
      <c r="DM341" s="30"/>
      <c r="DN341" s="30"/>
      <c r="DO341" s="30"/>
      <c r="DP341" s="30"/>
      <c r="DQ341" s="30"/>
      <c r="DR341" s="30"/>
      <c r="DS341" s="30"/>
      <c r="DT341" s="30"/>
      <c r="DU341" s="30"/>
      <c r="DV341" s="30"/>
      <c r="DW341" s="30"/>
      <c r="DX341" s="30"/>
      <c r="DY341" s="30"/>
      <c r="DZ341" s="30"/>
      <c r="EA341" s="30"/>
      <c r="EB341" s="30"/>
      <c r="EC341" s="30"/>
      <c r="ED341" s="30"/>
      <c r="EE341" s="30"/>
      <c r="EF341" s="30"/>
      <c r="EG341" s="30"/>
      <c r="EH341" s="30"/>
      <c r="EI341" s="30"/>
      <c r="EJ341" s="30"/>
      <c r="EK341" s="30"/>
      <c r="EL341" s="30"/>
      <c r="EM341" s="30"/>
      <c r="EN341" s="30"/>
      <c r="EO341" s="30"/>
      <c r="EP341" s="30"/>
      <c r="EQ341" s="30"/>
      <c r="ER341" s="30"/>
      <c r="ES341" s="30"/>
      <c r="ET341" s="30"/>
      <c r="EU341" s="30"/>
      <c r="EV341" s="30"/>
      <c r="EW341" s="30"/>
      <c r="EX341" s="30"/>
      <c r="EY341" s="30"/>
      <c r="EZ341" s="30"/>
      <c r="FA341" s="30"/>
      <c r="FB341" s="30"/>
      <c r="FC341" s="30"/>
      <c r="FD341" s="30"/>
      <c r="FE341" s="30"/>
      <c r="FF341" s="30"/>
      <c r="FG341" s="30"/>
      <c r="FH341" s="30"/>
      <c r="FI341" s="30"/>
      <c r="FJ341" s="30"/>
      <c r="FK341" s="30"/>
      <c r="FL341" s="30"/>
      <c r="FM341" s="30"/>
      <c r="FN341" s="30"/>
      <c r="FO341" s="30"/>
      <c r="FP341" s="30"/>
      <c r="FQ341" s="30"/>
      <c r="FR341" s="30"/>
      <c r="FS341" s="30"/>
      <c r="FT341" s="30"/>
      <c r="FU341" s="30"/>
      <c r="FV341" s="30"/>
      <c r="FW341" s="30"/>
      <c r="FX341" s="30"/>
      <c r="FY341" s="30"/>
      <c r="FZ341" s="30"/>
      <c r="GA341" s="30"/>
      <c r="GB341" s="30"/>
      <c r="GC341" s="30"/>
      <c r="GD341" s="30"/>
      <c r="GE341" s="30"/>
      <c r="GF341" s="30"/>
      <c r="GG341" s="30"/>
      <c r="GH341" s="30"/>
      <c r="GI341" s="30"/>
      <c r="GJ341" s="30"/>
      <c r="GK341" s="30"/>
      <c r="GL341" s="30"/>
      <c r="GM341" s="30"/>
      <c r="GN341" s="30"/>
      <c r="GO341" s="30"/>
      <c r="GP341" s="30"/>
      <c r="GQ341" s="30"/>
      <c r="GR341" s="30"/>
      <c r="GS341" s="30"/>
      <c r="GT341" s="30"/>
      <c r="GU341" s="30"/>
      <c r="GV341" s="30"/>
      <c r="GW341" s="30"/>
      <c r="GX341" s="30"/>
      <c r="GY341" s="30"/>
      <c r="GZ341" s="30"/>
      <c r="HA341" s="30"/>
      <c r="HB341" s="30"/>
      <c r="HC341" s="30"/>
      <c r="HD341" s="30"/>
      <c r="HE341" s="30"/>
      <c r="HF341" s="30"/>
      <c r="HG341" s="30"/>
      <c r="HH341" s="30"/>
      <c r="HI341" s="30"/>
      <c r="HJ341" s="30"/>
      <c r="HK341" s="30"/>
      <c r="HL341" s="30"/>
      <c r="HM341" s="30"/>
      <c r="HN341" s="30"/>
      <c r="HO341" s="30"/>
      <c r="HP341" s="30"/>
      <c r="HQ341" s="30"/>
      <c r="HR341" s="31"/>
    </row>
    <row r="342" spans="1:226" x14ac:dyDescent="0.25">
      <c r="A342" s="32">
        <f t="shared" si="120"/>
        <v>338</v>
      </c>
      <c r="B342" s="517"/>
      <c r="C342" s="517"/>
      <c r="D342" s="517"/>
      <c r="E342" s="517"/>
      <c r="F342" s="517"/>
      <c r="G342" s="26"/>
      <c r="H342" s="26"/>
      <c r="I342" s="27" t="str">
        <f t="shared" si="129"/>
        <v/>
      </c>
      <c r="J342" s="33" t="str">
        <f t="shared" si="130"/>
        <v/>
      </c>
      <c r="K342" s="447" t="str">
        <f>進捗管理票PSPT_管理項目名_3</f>
        <v>①ＣＶ</v>
      </c>
      <c r="L342" s="29"/>
      <c r="M342" s="30"/>
      <c r="N342" s="30"/>
      <c r="O342" s="30"/>
      <c r="P342" s="30"/>
      <c r="Q342" s="30"/>
      <c r="R342" s="30"/>
      <c r="S342" s="30"/>
      <c r="T342" s="30"/>
      <c r="U342" s="30"/>
      <c r="V342" s="30"/>
      <c r="W342" s="30"/>
      <c r="X342" s="30"/>
      <c r="Y342" s="30"/>
      <c r="Z342" s="30"/>
      <c r="AA342" s="30"/>
      <c r="AB342" s="30"/>
      <c r="AC342" s="30"/>
      <c r="AD342" s="30"/>
      <c r="AE342" s="30"/>
      <c r="AF342" s="30"/>
      <c r="AG342" s="30"/>
      <c r="AH342" s="30"/>
      <c r="AI342" s="30"/>
      <c r="AJ342" s="30"/>
      <c r="AK342" s="30"/>
      <c r="AL342" s="30"/>
      <c r="AM342" s="30"/>
      <c r="AN342" s="30"/>
      <c r="AO342" s="30"/>
      <c r="AP342" s="30"/>
      <c r="AQ342" s="30"/>
      <c r="AR342" s="30"/>
      <c r="AS342" s="30"/>
      <c r="AT342" s="30"/>
      <c r="AU342" s="30"/>
      <c r="AV342" s="30"/>
      <c r="AW342" s="30"/>
      <c r="AX342" s="30"/>
      <c r="AY342" s="30"/>
      <c r="AZ342" s="30"/>
      <c r="BA342" s="30"/>
      <c r="BB342" s="30"/>
      <c r="BC342" s="30"/>
      <c r="BD342" s="30"/>
      <c r="BE342" s="30"/>
      <c r="BF342" s="30"/>
      <c r="BG342" s="30"/>
      <c r="BH342" s="30"/>
      <c r="BI342" s="30"/>
      <c r="BJ342" s="30"/>
      <c r="BK342" s="30"/>
      <c r="BL342" s="30"/>
      <c r="BM342" s="30"/>
      <c r="BN342" s="30"/>
      <c r="BO342" s="30"/>
      <c r="BP342" s="30"/>
      <c r="BQ342" s="30"/>
      <c r="BR342" s="30"/>
      <c r="BS342" s="30"/>
      <c r="BT342" s="30"/>
      <c r="BU342" s="30"/>
      <c r="BV342" s="30"/>
      <c r="BW342" s="30"/>
      <c r="BX342" s="30"/>
      <c r="BY342" s="30"/>
      <c r="BZ342" s="30"/>
      <c r="CA342" s="30"/>
      <c r="CB342" s="30"/>
      <c r="CC342" s="30"/>
      <c r="CD342" s="30"/>
      <c r="CE342" s="30"/>
      <c r="CF342" s="30"/>
      <c r="CG342" s="30"/>
      <c r="CH342" s="30"/>
      <c r="CI342" s="30"/>
      <c r="CJ342" s="30"/>
      <c r="CK342" s="30"/>
      <c r="CL342" s="30"/>
      <c r="CM342" s="30"/>
      <c r="CN342" s="30"/>
      <c r="CO342" s="30"/>
      <c r="CP342" s="30"/>
      <c r="CQ342" s="30"/>
      <c r="CR342" s="30"/>
      <c r="CS342" s="30"/>
      <c r="CT342" s="30"/>
      <c r="CU342" s="30"/>
      <c r="CV342" s="30"/>
      <c r="CW342" s="30"/>
      <c r="CX342" s="30"/>
      <c r="CY342" s="30"/>
      <c r="CZ342" s="30"/>
      <c r="DA342" s="30"/>
      <c r="DB342" s="30"/>
      <c r="DC342" s="30"/>
      <c r="DD342" s="30"/>
      <c r="DE342" s="30"/>
      <c r="DF342" s="30"/>
      <c r="DG342" s="30"/>
      <c r="DH342" s="30"/>
      <c r="DI342" s="30"/>
      <c r="DJ342" s="30"/>
      <c r="DK342" s="30"/>
      <c r="DL342" s="30"/>
      <c r="DM342" s="30"/>
      <c r="DN342" s="30"/>
      <c r="DO342" s="30"/>
      <c r="DP342" s="30"/>
      <c r="DQ342" s="30"/>
      <c r="DR342" s="30"/>
      <c r="DS342" s="30"/>
      <c r="DT342" s="30"/>
      <c r="DU342" s="30"/>
      <c r="DV342" s="30"/>
      <c r="DW342" s="30"/>
      <c r="DX342" s="30"/>
      <c r="DY342" s="30"/>
      <c r="DZ342" s="30"/>
      <c r="EA342" s="30"/>
      <c r="EB342" s="30"/>
      <c r="EC342" s="30"/>
      <c r="ED342" s="30"/>
      <c r="EE342" s="30"/>
      <c r="EF342" s="30"/>
      <c r="EG342" s="30"/>
      <c r="EH342" s="30"/>
      <c r="EI342" s="30"/>
      <c r="EJ342" s="30"/>
      <c r="EK342" s="30"/>
      <c r="EL342" s="30"/>
      <c r="EM342" s="30"/>
      <c r="EN342" s="30"/>
      <c r="EO342" s="30"/>
      <c r="EP342" s="30"/>
      <c r="EQ342" s="30"/>
      <c r="ER342" s="30"/>
      <c r="ES342" s="30"/>
      <c r="ET342" s="30"/>
      <c r="EU342" s="30"/>
      <c r="EV342" s="30"/>
      <c r="EW342" s="30"/>
      <c r="EX342" s="30"/>
      <c r="EY342" s="30"/>
      <c r="EZ342" s="30"/>
      <c r="FA342" s="30"/>
      <c r="FB342" s="30"/>
      <c r="FC342" s="30"/>
      <c r="FD342" s="30"/>
      <c r="FE342" s="30"/>
      <c r="FF342" s="30"/>
      <c r="FG342" s="30"/>
      <c r="FH342" s="30"/>
      <c r="FI342" s="30"/>
      <c r="FJ342" s="30"/>
      <c r="FK342" s="30"/>
      <c r="FL342" s="30"/>
      <c r="FM342" s="30"/>
      <c r="FN342" s="30"/>
      <c r="FO342" s="30"/>
      <c r="FP342" s="30"/>
      <c r="FQ342" s="30"/>
      <c r="FR342" s="30"/>
      <c r="FS342" s="30"/>
      <c r="FT342" s="30"/>
      <c r="FU342" s="30"/>
      <c r="FV342" s="30"/>
      <c r="FW342" s="30"/>
      <c r="FX342" s="30"/>
      <c r="FY342" s="30"/>
      <c r="FZ342" s="30"/>
      <c r="GA342" s="30"/>
      <c r="GB342" s="30"/>
      <c r="GC342" s="30"/>
      <c r="GD342" s="30"/>
      <c r="GE342" s="30"/>
      <c r="GF342" s="30"/>
      <c r="GG342" s="30"/>
      <c r="GH342" s="30"/>
      <c r="GI342" s="30"/>
      <c r="GJ342" s="30"/>
      <c r="GK342" s="30"/>
      <c r="GL342" s="30"/>
      <c r="GM342" s="30"/>
      <c r="GN342" s="30"/>
      <c r="GO342" s="30"/>
      <c r="GP342" s="30"/>
      <c r="GQ342" s="30"/>
      <c r="GR342" s="30"/>
      <c r="GS342" s="30"/>
      <c r="GT342" s="30"/>
      <c r="GU342" s="30"/>
      <c r="GV342" s="30"/>
      <c r="GW342" s="30"/>
      <c r="GX342" s="30"/>
      <c r="GY342" s="30"/>
      <c r="GZ342" s="30"/>
      <c r="HA342" s="30"/>
      <c r="HB342" s="30"/>
      <c r="HC342" s="30"/>
      <c r="HD342" s="30"/>
      <c r="HE342" s="30"/>
      <c r="HF342" s="30"/>
      <c r="HG342" s="30"/>
      <c r="HH342" s="30"/>
      <c r="HI342" s="30"/>
      <c r="HJ342" s="30"/>
      <c r="HK342" s="30"/>
      <c r="HL342" s="30"/>
      <c r="HM342" s="30"/>
      <c r="HN342" s="30"/>
      <c r="HO342" s="30"/>
      <c r="HP342" s="30"/>
      <c r="HQ342" s="30"/>
      <c r="HR342" s="31"/>
    </row>
    <row r="343" spans="1:226" x14ac:dyDescent="0.25">
      <c r="A343" s="34">
        <f t="shared" si="120"/>
        <v>339</v>
      </c>
      <c r="B343" s="517"/>
      <c r="C343" s="517"/>
      <c r="D343" s="517"/>
      <c r="E343" s="517"/>
      <c r="F343" s="517"/>
      <c r="G343" s="35"/>
      <c r="H343" s="35"/>
      <c r="I343" s="36" t="str">
        <f t="shared" si="129"/>
        <v/>
      </c>
      <c r="J343" s="28" t="str">
        <f t="shared" si="130"/>
        <v/>
      </c>
      <c r="K343" s="448" t="str">
        <f>進捗管理票PSPT_管理項目名_4</f>
        <v>②ＣＶＴ</v>
      </c>
      <c r="L343" s="37"/>
      <c r="M343" s="38"/>
      <c r="N343" s="38"/>
      <c r="O343" s="38"/>
      <c r="P343" s="38"/>
      <c r="Q343" s="38"/>
      <c r="R343" s="38"/>
      <c r="S343" s="38"/>
      <c r="T343" s="38"/>
      <c r="U343" s="38"/>
      <c r="V343" s="38"/>
      <c r="W343" s="38"/>
      <c r="X343" s="38"/>
      <c r="Y343" s="38"/>
      <c r="Z343" s="38"/>
      <c r="AA343" s="38"/>
      <c r="AB343" s="38"/>
      <c r="AC343" s="38"/>
      <c r="AD343" s="38"/>
      <c r="AE343" s="38"/>
      <c r="AF343" s="38"/>
      <c r="AG343" s="38"/>
      <c r="AH343" s="38"/>
      <c r="AI343" s="38"/>
      <c r="AJ343" s="38"/>
      <c r="AK343" s="38"/>
      <c r="AL343" s="38"/>
      <c r="AM343" s="38"/>
      <c r="AN343" s="38"/>
      <c r="AO343" s="38"/>
      <c r="AP343" s="38"/>
      <c r="AQ343" s="38"/>
      <c r="AR343" s="38"/>
      <c r="AS343" s="38"/>
      <c r="AT343" s="38"/>
      <c r="AU343" s="38"/>
      <c r="AV343" s="38"/>
      <c r="AW343" s="38"/>
      <c r="AX343" s="38"/>
      <c r="AY343" s="38"/>
      <c r="AZ343" s="38"/>
      <c r="BA343" s="38"/>
      <c r="BB343" s="38"/>
      <c r="BC343" s="38"/>
      <c r="BD343" s="38"/>
      <c r="BE343" s="38"/>
      <c r="BF343" s="38"/>
      <c r="BG343" s="38"/>
      <c r="BH343" s="38"/>
      <c r="BI343" s="38"/>
      <c r="BJ343" s="38"/>
      <c r="BK343" s="38"/>
      <c r="BL343" s="38"/>
      <c r="BM343" s="38"/>
      <c r="BN343" s="38"/>
      <c r="BO343" s="38"/>
      <c r="BP343" s="38"/>
      <c r="BQ343" s="38"/>
      <c r="BR343" s="38"/>
      <c r="BS343" s="38"/>
      <c r="BT343" s="38"/>
      <c r="BU343" s="38"/>
      <c r="BV343" s="38"/>
      <c r="BW343" s="38"/>
      <c r="BX343" s="38"/>
      <c r="BY343" s="38"/>
      <c r="BZ343" s="38"/>
      <c r="CA343" s="38"/>
      <c r="CB343" s="38"/>
      <c r="CC343" s="38"/>
      <c r="CD343" s="38"/>
      <c r="CE343" s="38"/>
      <c r="CF343" s="38"/>
      <c r="CG343" s="38"/>
      <c r="CH343" s="38"/>
      <c r="CI343" s="38"/>
      <c r="CJ343" s="38"/>
      <c r="CK343" s="38"/>
      <c r="CL343" s="38"/>
      <c r="CM343" s="38"/>
      <c r="CN343" s="38"/>
      <c r="CO343" s="38"/>
      <c r="CP343" s="38"/>
      <c r="CQ343" s="38"/>
      <c r="CR343" s="38"/>
      <c r="CS343" s="38"/>
      <c r="CT343" s="38"/>
      <c r="CU343" s="38"/>
      <c r="CV343" s="38"/>
      <c r="CW343" s="38"/>
      <c r="CX343" s="38"/>
      <c r="CY343" s="38"/>
      <c r="CZ343" s="38"/>
      <c r="DA343" s="38"/>
      <c r="DB343" s="38"/>
      <c r="DC343" s="38"/>
      <c r="DD343" s="38"/>
      <c r="DE343" s="38"/>
      <c r="DF343" s="38"/>
      <c r="DG343" s="38"/>
      <c r="DH343" s="38"/>
      <c r="DI343" s="38"/>
      <c r="DJ343" s="38"/>
      <c r="DK343" s="38"/>
      <c r="DL343" s="38"/>
      <c r="DM343" s="38"/>
      <c r="DN343" s="38"/>
      <c r="DO343" s="38"/>
      <c r="DP343" s="38"/>
      <c r="DQ343" s="38"/>
      <c r="DR343" s="38"/>
      <c r="DS343" s="38"/>
      <c r="DT343" s="38"/>
      <c r="DU343" s="38"/>
      <c r="DV343" s="38"/>
      <c r="DW343" s="38"/>
      <c r="DX343" s="38"/>
      <c r="DY343" s="38"/>
      <c r="DZ343" s="38"/>
      <c r="EA343" s="38"/>
      <c r="EB343" s="38"/>
      <c r="EC343" s="38"/>
      <c r="ED343" s="38"/>
      <c r="EE343" s="38"/>
      <c r="EF343" s="38"/>
      <c r="EG343" s="38"/>
      <c r="EH343" s="38"/>
      <c r="EI343" s="38"/>
      <c r="EJ343" s="38"/>
      <c r="EK343" s="38"/>
      <c r="EL343" s="38"/>
      <c r="EM343" s="38"/>
      <c r="EN343" s="38"/>
      <c r="EO343" s="38"/>
      <c r="EP343" s="38"/>
      <c r="EQ343" s="38"/>
      <c r="ER343" s="38"/>
      <c r="ES343" s="38"/>
      <c r="ET343" s="38"/>
      <c r="EU343" s="38"/>
      <c r="EV343" s="38"/>
      <c r="EW343" s="38"/>
      <c r="EX343" s="38"/>
      <c r="EY343" s="38"/>
      <c r="EZ343" s="38"/>
      <c r="FA343" s="38"/>
      <c r="FB343" s="38"/>
      <c r="FC343" s="38"/>
      <c r="FD343" s="38"/>
      <c r="FE343" s="38"/>
      <c r="FF343" s="38"/>
      <c r="FG343" s="38"/>
      <c r="FH343" s="38"/>
      <c r="FI343" s="38"/>
      <c r="FJ343" s="38"/>
      <c r="FK343" s="38"/>
      <c r="FL343" s="38"/>
      <c r="FM343" s="38"/>
      <c r="FN343" s="38"/>
      <c r="FO343" s="38"/>
      <c r="FP343" s="38"/>
      <c r="FQ343" s="38"/>
      <c r="FR343" s="38"/>
      <c r="FS343" s="38"/>
      <c r="FT343" s="38"/>
      <c r="FU343" s="38"/>
      <c r="FV343" s="38"/>
      <c r="FW343" s="38"/>
      <c r="FX343" s="38"/>
      <c r="FY343" s="38"/>
      <c r="FZ343" s="38"/>
      <c r="GA343" s="38"/>
      <c r="GB343" s="38"/>
      <c r="GC343" s="38"/>
      <c r="GD343" s="38"/>
      <c r="GE343" s="38"/>
      <c r="GF343" s="38"/>
      <c r="GG343" s="38"/>
      <c r="GH343" s="38"/>
      <c r="GI343" s="38"/>
      <c r="GJ343" s="38"/>
      <c r="GK343" s="38"/>
      <c r="GL343" s="38"/>
      <c r="GM343" s="38"/>
      <c r="GN343" s="38"/>
      <c r="GO343" s="38"/>
      <c r="GP343" s="38"/>
      <c r="GQ343" s="38"/>
      <c r="GR343" s="38"/>
      <c r="GS343" s="38"/>
      <c r="GT343" s="38"/>
      <c r="GU343" s="38"/>
      <c r="GV343" s="38"/>
      <c r="GW343" s="38"/>
      <c r="GX343" s="38"/>
      <c r="GY343" s="38"/>
      <c r="GZ343" s="38"/>
      <c r="HA343" s="38"/>
      <c r="HB343" s="38"/>
      <c r="HC343" s="38"/>
      <c r="HD343" s="38"/>
      <c r="HE343" s="38"/>
      <c r="HF343" s="38"/>
      <c r="HG343" s="38"/>
      <c r="HH343" s="38"/>
      <c r="HI343" s="38"/>
      <c r="HJ343" s="38"/>
      <c r="HK343" s="38"/>
      <c r="HL343" s="38"/>
      <c r="HM343" s="38"/>
      <c r="HN343" s="38"/>
      <c r="HO343" s="38"/>
      <c r="HP343" s="38"/>
      <c r="HQ343" s="38"/>
      <c r="HR343" s="39"/>
    </row>
    <row r="344" spans="1:226" s="315" customFormat="1" x14ac:dyDescent="0.25">
      <c r="A344" s="34">
        <f t="shared" si="120"/>
        <v>340</v>
      </c>
      <c r="B344" s="517"/>
      <c r="C344" s="517"/>
      <c r="D344" s="517"/>
      <c r="E344" s="517"/>
      <c r="F344" s="517"/>
      <c r="G344" s="35"/>
      <c r="H344" s="391"/>
      <c r="I344" s="36" t="str">
        <f t="shared" si="129"/>
        <v/>
      </c>
      <c r="J344" s="28" t="str">
        <f t="shared" si="130"/>
        <v/>
      </c>
      <c r="K344" s="448" t="str">
        <f>進捗管理票PSPT_管理項目名_5</f>
        <v>③受入</v>
      </c>
      <c r="L344" s="37"/>
      <c r="M344" s="38"/>
      <c r="N344" s="38"/>
      <c r="O344" s="38"/>
      <c r="P344" s="38"/>
      <c r="Q344" s="38"/>
      <c r="R344" s="38"/>
      <c r="S344" s="38"/>
      <c r="T344" s="38"/>
      <c r="U344" s="38"/>
      <c r="V344" s="38"/>
      <c r="W344" s="38"/>
      <c r="X344" s="30"/>
      <c r="Y344" s="38"/>
      <c r="Z344" s="38"/>
      <c r="AA344" s="38"/>
      <c r="AB344" s="38"/>
      <c r="AC344" s="38"/>
      <c r="AD344" s="38"/>
      <c r="AE344" s="38"/>
      <c r="AF344" s="38"/>
      <c r="AG344" s="38"/>
      <c r="AH344" s="38"/>
      <c r="AI344" s="38"/>
      <c r="AJ344" s="38"/>
      <c r="AK344" s="38"/>
      <c r="AL344" s="38"/>
      <c r="AM344" s="38"/>
      <c r="AN344" s="38"/>
      <c r="AO344" s="38"/>
      <c r="AP344" s="38"/>
      <c r="AQ344" s="38"/>
      <c r="AR344" s="38"/>
      <c r="AS344" s="38"/>
      <c r="AT344" s="38"/>
      <c r="AU344" s="38"/>
      <c r="AV344" s="38"/>
      <c r="AW344" s="38"/>
      <c r="AX344" s="38"/>
      <c r="AY344" s="38"/>
      <c r="AZ344" s="38"/>
      <c r="BA344" s="38"/>
      <c r="BB344" s="38"/>
      <c r="BC344" s="38"/>
      <c r="BD344" s="38"/>
      <c r="BE344" s="38"/>
      <c r="BF344" s="38"/>
      <c r="BG344" s="38"/>
      <c r="BH344" s="38"/>
      <c r="BI344" s="38"/>
      <c r="BJ344" s="38"/>
      <c r="BK344" s="38"/>
      <c r="BL344" s="38"/>
      <c r="BM344" s="38"/>
      <c r="BN344" s="38"/>
      <c r="BO344" s="38"/>
      <c r="BP344" s="38"/>
      <c r="BQ344" s="38"/>
      <c r="BR344" s="38"/>
      <c r="BS344" s="38"/>
      <c r="BT344" s="38"/>
      <c r="BU344" s="38"/>
      <c r="BV344" s="38"/>
      <c r="BW344" s="38"/>
      <c r="BX344" s="38"/>
      <c r="BY344" s="38"/>
      <c r="BZ344" s="38"/>
      <c r="CA344" s="38"/>
      <c r="CB344" s="38"/>
      <c r="CC344" s="38"/>
      <c r="CD344" s="38"/>
      <c r="CE344" s="38"/>
      <c r="CF344" s="38"/>
      <c r="CG344" s="38"/>
      <c r="CH344" s="38"/>
      <c r="CI344" s="38"/>
      <c r="CJ344" s="38"/>
      <c r="CK344" s="38"/>
      <c r="CL344" s="38"/>
      <c r="CM344" s="38"/>
      <c r="CN344" s="38"/>
      <c r="CO344" s="38"/>
      <c r="CP344" s="38"/>
      <c r="CQ344" s="38"/>
      <c r="CR344" s="38"/>
      <c r="CS344" s="38"/>
      <c r="CT344" s="38"/>
      <c r="CU344" s="38"/>
      <c r="CV344" s="38"/>
      <c r="CW344" s="38"/>
      <c r="CX344" s="38"/>
      <c r="CY344" s="38"/>
      <c r="CZ344" s="38"/>
      <c r="DA344" s="38"/>
      <c r="DB344" s="38"/>
      <c r="DC344" s="38"/>
      <c r="DD344" s="38"/>
      <c r="DE344" s="38"/>
      <c r="DF344" s="38"/>
      <c r="DG344" s="38"/>
      <c r="DH344" s="38"/>
      <c r="DI344" s="38"/>
      <c r="DJ344" s="38"/>
      <c r="DK344" s="38"/>
      <c r="DL344" s="38"/>
      <c r="DM344" s="38"/>
      <c r="DN344" s="38"/>
      <c r="DO344" s="38"/>
      <c r="DP344" s="38"/>
      <c r="DQ344" s="38"/>
      <c r="DR344" s="38"/>
      <c r="DS344" s="38"/>
      <c r="DT344" s="38"/>
      <c r="DU344" s="38"/>
      <c r="DV344" s="38"/>
      <c r="DW344" s="38"/>
      <c r="DX344" s="38"/>
      <c r="DY344" s="38"/>
      <c r="DZ344" s="38"/>
      <c r="EA344" s="38"/>
      <c r="EB344" s="38"/>
      <c r="EC344" s="38"/>
      <c r="ED344" s="38"/>
      <c r="EE344" s="38"/>
      <c r="EF344" s="38"/>
      <c r="EG344" s="38"/>
      <c r="EH344" s="38"/>
      <c r="EI344" s="38"/>
      <c r="EJ344" s="38"/>
      <c r="EK344" s="38"/>
      <c r="EL344" s="38"/>
      <c r="EM344" s="38"/>
      <c r="EN344" s="38"/>
      <c r="EO344" s="38"/>
      <c r="EP344" s="38"/>
      <c r="EQ344" s="38"/>
      <c r="ER344" s="38"/>
      <c r="ES344" s="38"/>
      <c r="ET344" s="38"/>
      <c r="EU344" s="38"/>
      <c r="EV344" s="38"/>
      <c r="EW344" s="38"/>
      <c r="EX344" s="38"/>
      <c r="EY344" s="38"/>
      <c r="EZ344" s="38"/>
      <c r="FA344" s="38"/>
      <c r="FB344" s="38"/>
      <c r="FC344" s="38"/>
      <c r="FD344" s="38"/>
      <c r="FE344" s="38"/>
      <c r="FF344" s="38"/>
      <c r="FG344" s="38"/>
      <c r="FH344" s="38"/>
      <c r="FI344" s="38"/>
      <c r="FJ344" s="38"/>
      <c r="FK344" s="38"/>
      <c r="FL344" s="38"/>
      <c r="FM344" s="38"/>
      <c r="FN344" s="38"/>
      <c r="FO344" s="38"/>
      <c r="FP344" s="38"/>
      <c r="FQ344" s="38"/>
      <c r="FR344" s="38"/>
      <c r="FS344" s="38"/>
      <c r="FT344" s="38"/>
      <c r="FU344" s="38"/>
      <c r="FV344" s="38"/>
      <c r="FW344" s="38"/>
      <c r="FX344" s="38"/>
      <c r="FY344" s="38"/>
      <c r="FZ344" s="38"/>
      <c r="GA344" s="38"/>
      <c r="GB344" s="38"/>
      <c r="GC344" s="38"/>
      <c r="GD344" s="38"/>
      <c r="GE344" s="38"/>
      <c r="GF344" s="38"/>
      <c r="GG344" s="38"/>
      <c r="GH344" s="38"/>
      <c r="GI344" s="38"/>
      <c r="GJ344" s="38"/>
      <c r="GK344" s="38"/>
      <c r="GL344" s="38"/>
      <c r="GM344" s="38"/>
      <c r="GN344" s="38"/>
      <c r="GO344" s="38"/>
      <c r="GP344" s="38"/>
      <c r="GQ344" s="38"/>
      <c r="GR344" s="38"/>
      <c r="GS344" s="38"/>
      <c r="GT344" s="38"/>
      <c r="GU344" s="38"/>
      <c r="GV344" s="38"/>
      <c r="GW344" s="38"/>
      <c r="GX344" s="38"/>
      <c r="GY344" s="38"/>
      <c r="GZ344" s="38"/>
      <c r="HA344" s="38"/>
      <c r="HB344" s="38"/>
      <c r="HC344" s="38"/>
      <c r="HD344" s="38"/>
      <c r="HE344" s="38"/>
      <c r="HF344" s="38"/>
      <c r="HG344" s="38"/>
      <c r="HH344" s="38"/>
      <c r="HI344" s="38"/>
      <c r="HJ344" s="38"/>
      <c r="HK344" s="38"/>
      <c r="HL344" s="38"/>
      <c r="HM344" s="38"/>
      <c r="HN344" s="38"/>
      <c r="HO344" s="38"/>
      <c r="HP344" s="38"/>
      <c r="HQ344" s="38"/>
      <c r="HR344" s="39"/>
    </row>
    <row r="345" spans="1:226" x14ac:dyDescent="0.25">
      <c r="A345" s="25">
        <f>ROW()-4</f>
        <v>341</v>
      </c>
      <c r="B345" s="516"/>
      <c r="C345" s="516"/>
      <c r="D345" s="516"/>
      <c r="E345" s="516"/>
      <c r="F345" s="516"/>
      <c r="G345" s="26"/>
      <c r="H345" s="26"/>
      <c r="I345" s="27" t="str">
        <f t="shared" si="129"/>
        <v/>
      </c>
      <c r="J345" s="28" t="str">
        <f t="shared" si="130"/>
        <v/>
      </c>
      <c r="K345" s="445">
        <f>進捗管理票PSPT_管理項目名_1</f>
        <v>0</v>
      </c>
      <c r="L345" s="29"/>
      <c r="M345" s="30"/>
      <c r="N345" s="30"/>
      <c r="O345" s="30"/>
      <c r="P345" s="30"/>
      <c r="Q345" s="30"/>
      <c r="R345" s="30"/>
      <c r="S345" s="30"/>
      <c r="T345" s="30"/>
      <c r="U345" s="30"/>
      <c r="V345" s="30"/>
      <c r="W345" s="30"/>
      <c r="X345" s="30"/>
      <c r="Y345" s="30"/>
      <c r="Z345" s="30"/>
      <c r="AA345" s="30"/>
      <c r="AB345" s="30"/>
      <c r="AC345" s="30"/>
      <c r="AD345" s="30"/>
      <c r="AE345" s="30"/>
      <c r="AF345" s="30"/>
      <c r="AG345" s="30"/>
      <c r="AH345" s="30"/>
      <c r="AI345" s="30"/>
      <c r="AJ345" s="30"/>
      <c r="AK345" s="30"/>
      <c r="AL345" s="30"/>
      <c r="AM345" s="30"/>
      <c r="AN345" s="30"/>
      <c r="AO345" s="30"/>
      <c r="AP345" s="30"/>
      <c r="AQ345" s="30"/>
      <c r="AR345" s="30"/>
      <c r="AS345" s="30"/>
      <c r="AT345" s="30"/>
      <c r="AU345" s="30"/>
      <c r="AV345" s="30"/>
      <c r="AW345" s="30"/>
      <c r="AX345" s="30"/>
      <c r="AY345" s="30"/>
      <c r="AZ345" s="30"/>
      <c r="BA345" s="30"/>
      <c r="BB345" s="30"/>
      <c r="BC345" s="30"/>
      <c r="BD345" s="30"/>
      <c r="BE345" s="30"/>
      <c r="BF345" s="30"/>
      <c r="BG345" s="30"/>
      <c r="BH345" s="30"/>
      <c r="BI345" s="30"/>
      <c r="BJ345" s="30"/>
      <c r="BK345" s="30"/>
      <c r="BL345" s="30"/>
      <c r="BM345" s="30"/>
      <c r="BN345" s="30"/>
      <c r="BO345" s="30"/>
      <c r="BP345" s="30"/>
      <c r="BQ345" s="30"/>
      <c r="BR345" s="30"/>
      <c r="BS345" s="30"/>
      <c r="BT345" s="30"/>
      <c r="BU345" s="30"/>
      <c r="BV345" s="30"/>
      <c r="BW345" s="30"/>
      <c r="BX345" s="30"/>
      <c r="BY345" s="30"/>
      <c r="BZ345" s="30"/>
      <c r="CA345" s="30"/>
      <c r="CB345" s="30"/>
      <c r="CC345" s="30"/>
      <c r="CD345" s="30"/>
      <c r="CE345" s="30"/>
      <c r="CF345" s="30"/>
      <c r="CG345" s="30"/>
      <c r="CH345" s="30"/>
      <c r="CI345" s="30"/>
      <c r="CJ345" s="30"/>
      <c r="CK345" s="30"/>
      <c r="CL345" s="30"/>
      <c r="CM345" s="30"/>
      <c r="CN345" s="30"/>
      <c r="CO345" s="30"/>
      <c r="CP345" s="30"/>
      <c r="CQ345" s="30"/>
      <c r="CR345" s="30"/>
      <c r="CS345" s="30"/>
      <c r="CT345" s="30"/>
      <c r="CU345" s="30"/>
      <c r="CV345" s="30"/>
      <c r="CW345" s="30"/>
      <c r="CX345" s="30"/>
      <c r="CY345" s="30"/>
      <c r="CZ345" s="30"/>
      <c r="DA345" s="30"/>
      <c r="DB345" s="30"/>
      <c r="DC345" s="30"/>
      <c r="DD345" s="30"/>
      <c r="DE345" s="30"/>
      <c r="DF345" s="30"/>
      <c r="DG345" s="30"/>
      <c r="DH345" s="30"/>
      <c r="DI345" s="30"/>
      <c r="DJ345" s="30"/>
      <c r="DK345" s="30"/>
      <c r="DL345" s="30"/>
      <c r="DM345" s="30"/>
      <c r="DN345" s="30"/>
      <c r="DO345" s="30"/>
      <c r="DP345" s="30"/>
      <c r="DQ345" s="30"/>
      <c r="DR345" s="30"/>
      <c r="DS345" s="30"/>
      <c r="DT345" s="30"/>
      <c r="DU345" s="30"/>
      <c r="DV345" s="30"/>
      <c r="DW345" s="30"/>
      <c r="DX345" s="30"/>
      <c r="DY345" s="30"/>
      <c r="DZ345" s="30"/>
      <c r="EA345" s="30"/>
      <c r="EB345" s="30"/>
      <c r="EC345" s="30"/>
      <c r="ED345" s="30"/>
      <c r="EE345" s="30"/>
      <c r="EF345" s="30"/>
      <c r="EG345" s="30"/>
      <c r="EH345" s="30"/>
      <c r="EI345" s="30"/>
      <c r="EJ345" s="30"/>
      <c r="EK345" s="30"/>
      <c r="EL345" s="30"/>
      <c r="EM345" s="30"/>
      <c r="EN345" s="30"/>
      <c r="EO345" s="30"/>
      <c r="EP345" s="30"/>
      <c r="EQ345" s="30"/>
      <c r="ER345" s="30"/>
      <c r="ES345" s="30"/>
      <c r="ET345" s="30"/>
      <c r="EU345" s="30"/>
      <c r="EV345" s="30"/>
      <c r="EW345" s="30"/>
      <c r="EX345" s="30"/>
      <c r="EY345" s="30"/>
      <c r="EZ345" s="30"/>
      <c r="FA345" s="30"/>
      <c r="FB345" s="30"/>
      <c r="FC345" s="30"/>
      <c r="FD345" s="30"/>
      <c r="FE345" s="30"/>
      <c r="FF345" s="30"/>
      <c r="FG345" s="30"/>
      <c r="FH345" s="30"/>
      <c r="FI345" s="30"/>
      <c r="FJ345" s="30"/>
      <c r="FK345" s="30"/>
      <c r="FL345" s="30"/>
      <c r="FM345" s="30"/>
      <c r="FN345" s="30"/>
      <c r="FO345" s="30"/>
      <c r="FP345" s="30"/>
      <c r="FQ345" s="30"/>
      <c r="FR345" s="30"/>
      <c r="FS345" s="30"/>
      <c r="FT345" s="30"/>
      <c r="FU345" s="30"/>
      <c r="FV345" s="30"/>
      <c r="FW345" s="30"/>
      <c r="FX345" s="30"/>
      <c r="FY345" s="30"/>
      <c r="FZ345" s="30"/>
      <c r="GA345" s="30"/>
      <c r="GB345" s="30"/>
      <c r="GC345" s="30"/>
      <c r="GD345" s="30"/>
      <c r="GE345" s="30"/>
      <c r="GF345" s="30"/>
      <c r="GG345" s="30"/>
      <c r="GH345" s="30"/>
      <c r="GI345" s="30"/>
      <c r="GJ345" s="30"/>
      <c r="GK345" s="30"/>
      <c r="GL345" s="30"/>
      <c r="GM345" s="30"/>
      <c r="GN345" s="30"/>
      <c r="GO345" s="30"/>
      <c r="GP345" s="30"/>
      <c r="GQ345" s="30"/>
      <c r="GR345" s="30"/>
      <c r="GS345" s="30"/>
      <c r="GT345" s="30"/>
      <c r="GU345" s="30"/>
      <c r="GV345" s="30"/>
      <c r="GW345" s="30"/>
      <c r="GX345" s="30"/>
      <c r="GY345" s="30"/>
      <c r="GZ345" s="30"/>
      <c r="HA345" s="30"/>
      <c r="HB345" s="30"/>
      <c r="HC345" s="30"/>
      <c r="HD345" s="30"/>
      <c r="HE345" s="30"/>
      <c r="HF345" s="30"/>
      <c r="HG345" s="30"/>
      <c r="HH345" s="30"/>
      <c r="HI345" s="30"/>
      <c r="HJ345" s="30"/>
      <c r="HK345" s="30"/>
      <c r="HL345" s="30"/>
      <c r="HM345" s="30"/>
      <c r="HN345" s="30"/>
      <c r="HO345" s="30"/>
      <c r="HP345" s="30"/>
      <c r="HQ345" s="30"/>
      <c r="HR345" s="31"/>
    </row>
    <row r="346" spans="1:226" x14ac:dyDescent="0.25">
      <c r="A346" s="32">
        <f>ROW()-4</f>
        <v>342</v>
      </c>
      <c r="B346" s="517"/>
      <c r="C346" s="517"/>
      <c r="D346" s="517"/>
      <c r="E346" s="517"/>
      <c r="F346" s="517"/>
      <c r="G346" s="26"/>
      <c r="H346" s="26"/>
      <c r="I346" s="27" t="str">
        <f t="shared" si="129"/>
        <v/>
      </c>
      <c r="J346" s="33" t="str">
        <f t="shared" si="130"/>
        <v/>
      </c>
      <c r="K346" s="446">
        <f>進捗管理票PSPT_管理項目名_2</f>
        <v>0</v>
      </c>
      <c r="L346" s="29"/>
      <c r="M346" s="30"/>
      <c r="N346" s="30"/>
      <c r="O346" s="30"/>
      <c r="P346" s="30"/>
      <c r="Q346" s="30"/>
      <c r="R346" s="30"/>
      <c r="S346" s="30"/>
      <c r="T346" s="30"/>
      <c r="U346" s="30"/>
      <c r="V346" s="30"/>
      <c r="W346" s="30"/>
      <c r="X346" s="30"/>
      <c r="Y346" s="30"/>
      <c r="Z346" s="30"/>
      <c r="AA346" s="30"/>
      <c r="AB346" s="30"/>
      <c r="AC346" s="30"/>
      <c r="AD346" s="30"/>
      <c r="AE346" s="30"/>
      <c r="AF346" s="30"/>
      <c r="AG346" s="30"/>
      <c r="AH346" s="30"/>
      <c r="AI346" s="30"/>
      <c r="AJ346" s="30"/>
      <c r="AK346" s="30"/>
      <c r="AL346" s="30"/>
      <c r="AM346" s="30"/>
      <c r="AN346" s="30"/>
      <c r="AO346" s="30"/>
      <c r="AP346" s="30"/>
      <c r="AQ346" s="30"/>
      <c r="AR346" s="30"/>
      <c r="AS346" s="30"/>
      <c r="AT346" s="30"/>
      <c r="AU346" s="30"/>
      <c r="AV346" s="30"/>
      <c r="AW346" s="30"/>
      <c r="AX346" s="30"/>
      <c r="AY346" s="30"/>
      <c r="AZ346" s="30"/>
      <c r="BA346" s="30"/>
      <c r="BB346" s="30"/>
      <c r="BC346" s="30"/>
      <c r="BD346" s="30"/>
      <c r="BE346" s="30"/>
      <c r="BF346" s="30"/>
      <c r="BG346" s="30"/>
      <c r="BH346" s="30"/>
      <c r="BI346" s="30"/>
      <c r="BJ346" s="30"/>
      <c r="BK346" s="30"/>
      <c r="BL346" s="30"/>
      <c r="BM346" s="30"/>
      <c r="BN346" s="30"/>
      <c r="BO346" s="30"/>
      <c r="BP346" s="30"/>
      <c r="BQ346" s="30"/>
      <c r="BR346" s="30"/>
      <c r="BS346" s="30"/>
      <c r="BT346" s="30"/>
      <c r="BU346" s="30"/>
      <c r="BV346" s="30"/>
      <c r="BW346" s="30"/>
      <c r="BX346" s="30"/>
      <c r="BY346" s="30"/>
      <c r="BZ346" s="30"/>
      <c r="CA346" s="30"/>
      <c r="CB346" s="30"/>
      <c r="CC346" s="30"/>
      <c r="CD346" s="30"/>
      <c r="CE346" s="30"/>
      <c r="CF346" s="30"/>
      <c r="CG346" s="30"/>
      <c r="CH346" s="30"/>
      <c r="CI346" s="30"/>
      <c r="CJ346" s="30"/>
      <c r="CK346" s="30"/>
      <c r="CL346" s="30"/>
      <c r="CM346" s="30"/>
      <c r="CN346" s="30"/>
      <c r="CO346" s="30"/>
      <c r="CP346" s="30"/>
      <c r="CQ346" s="30"/>
      <c r="CR346" s="30"/>
      <c r="CS346" s="30"/>
      <c r="CT346" s="30"/>
      <c r="CU346" s="30"/>
      <c r="CV346" s="30"/>
      <c r="CW346" s="30"/>
      <c r="CX346" s="30"/>
      <c r="CY346" s="30"/>
      <c r="CZ346" s="30"/>
      <c r="DA346" s="30"/>
      <c r="DB346" s="30"/>
      <c r="DC346" s="30"/>
      <c r="DD346" s="30"/>
      <c r="DE346" s="30"/>
      <c r="DF346" s="30"/>
      <c r="DG346" s="30"/>
      <c r="DH346" s="30"/>
      <c r="DI346" s="30"/>
      <c r="DJ346" s="30"/>
      <c r="DK346" s="30"/>
      <c r="DL346" s="30"/>
      <c r="DM346" s="30"/>
      <c r="DN346" s="30"/>
      <c r="DO346" s="30"/>
      <c r="DP346" s="30"/>
      <c r="DQ346" s="30"/>
      <c r="DR346" s="30"/>
      <c r="DS346" s="30"/>
      <c r="DT346" s="30"/>
      <c r="DU346" s="30"/>
      <c r="DV346" s="30"/>
      <c r="DW346" s="30"/>
      <c r="DX346" s="30"/>
      <c r="DY346" s="30"/>
      <c r="DZ346" s="30"/>
      <c r="EA346" s="30"/>
      <c r="EB346" s="30"/>
      <c r="EC346" s="30"/>
      <c r="ED346" s="30"/>
      <c r="EE346" s="30"/>
      <c r="EF346" s="30"/>
      <c r="EG346" s="30"/>
      <c r="EH346" s="30"/>
      <c r="EI346" s="30"/>
      <c r="EJ346" s="30"/>
      <c r="EK346" s="30"/>
      <c r="EL346" s="30"/>
      <c r="EM346" s="30"/>
      <c r="EN346" s="30"/>
      <c r="EO346" s="30"/>
      <c r="EP346" s="30"/>
      <c r="EQ346" s="30"/>
      <c r="ER346" s="30"/>
      <c r="ES346" s="30"/>
      <c r="ET346" s="30"/>
      <c r="EU346" s="30"/>
      <c r="EV346" s="30"/>
      <c r="EW346" s="30"/>
      <c r="EX346" s="30"/>
      <c r="EY346" s="30"/>
      <c r="EZ346" s="30"/>
      <c r="FA346" s="30"/>
      <c r="FB346" s="30"/>
      <c r="FC346" s="30"/>
      <c r="FD346" s="30"/>
      <c r="FE346" s="30"/>
      <c r="FF346" s="30"/>
      <c r="FG346" s="30"/>
      <c r="FH346" s="30"/>
      <c r="FI346" s="30"/>
      <c r="FJ346" s="30"/>
      <c r="FK346" s="30"/>
      <c r="FL346" s="30"/>
      <c r="FM346" s="30"/>
      <c r="FN346" s="30"/>
      <c r="FO346" s="30"/>
      <c r="FP346" s="30"/>
      <c r="FQ346" s="30"/>
      <c r="FR346" s="30"/>
      <c r="FS346" s="30"/>
      <c r="FT346" s="30"/>
      <c r="FU346" s="30"/>
      <c r="FV346" s="30"/>
      <c r="FW346" s="30"/>
      <c r="FX346" s="30"/>
      <c r="FY346" s="30"/>
      <c r="FZ346" s="30"/>
      <c r="GA346" s="30"/>
      <c r="GB346" s="30"/>
      <c r="GC346" s="30"/>
      <c r="GD346" s="30"/>
      <c r="GE346" s="30"/>
      <c r="GF346" s="30"/>
      <c r="GG346" s="30"/>
      <c r="GH346" s="30"/>
      <c r="GI346" s="30"/>
      <c r="GJ346" s="30"/>
      <c r="GK346" s="30"/>
      <c r="GL346" s="30"/>
      <c r="GM346" s="30"/>
      <c r="GN346" s="30"/>
      <c r="GO346" s="30"/>
      <c r="GP346" s="30"/>
      <c r="GQ346" s="30"/>
      <c r="GR346" s="30"/>
      <c r="GS346" s="30"/>
      <c r="GT346" s="30"/>
      <c r="GU346" s="30"/>
      <c r="GV346" s="30"/>
      <c r="GW346" s="30"/>
      <c r="GX346" s="30"/>
      <c r="GY346" s="30"/>
      <c r="GZ346" s="30"/>
      <c r="HA346" s="30"/>
      <c r="HB346" s="30"/>
      <c r="HC346" s="30"/>
      <c r="HD346" s="30"/>
      <c r="HE346" s="30"/>
      <c r="HF346" s="30"/>
      <c r="HG346" s="30"/>
      <c r="HH346" s="30"/>
      <c r="HI346" s="30"/>
      <c r="HJ346" s="30"/>
      <c r="HK346" s="30"/>
      <c r="HL346" s="30"/>
      <c r="HM346" s="30"/>
      <c r="HN346" s="30"/>
      <c r="HO346" s="30"/>
      <c r="HP346" s="30"/>
      <c r="HQ346" s="30"/>
      <c r="HR346" s="31"/>
    </row>
    <row r="347" spans="1:226" x14ac:dyDescent="0.25">
      <c r="A347" s="32">
        <f t="shared" si="120"/>
        <v>343</v>
      </c>
      <c r="B347" s="517"/>
      <c r="C347" s="517"/>
      <c r="D347" s="517"/>
      <c r="E347" s="517"/>
      <c r="F347" s="517"/>
      <c r="G347" s="26"/>
      <c r="H347" s="26"/>
      <c r="I347" s="27" t="str">
        <f t="shared" si="129"/>
        <v/>
      </c>
      <c r="J347" s="33" t="str">
        <f t="shared" si="130"/>
        <v/>
      </c>
      <c r="K347" s="447" t="str">
        <f>進捗管理票PSPT_管理項目名_3</f>
        <v>①ＣＶ</v>
      </c>
      <c r="L347" s="29"/>
      <c r="M347" s="30"/>
      <c r="N347" s="30"/>
      <c r="O347" s="30"/>
      <c r="P347" s="30"/>
      <c r="Q347" s="30"/>
      <c r="R347" s="30"/>
      <c r="S347" s="30"/>
      <c r="T347" s="30"/>
      <c r="U347" s="30"/>
      <c r="V347" s="30"/>
      <c r="W347" s="30"/>
      <c r="X347" s="30"/>
      <c r="Y347" s="30"/>
      <c r="Z347" s="30"/>
      <c r="AA347" s="30"/>
      <c r="AB347" s="30"/>
      <c r="AC347" s="30"/>
      <c r="AD347" s="30"/>
      <c r="AE347" s="30"/>
      <c r="AF347" s="30"/>
      <c r="AG347" s="30"/>
      <c r="AH347" s="30"/>
      <c r="AI347" s="30"/>
      <c r="AJ347" s="30"/>
      <c r="AK347" s="30"/>
      <c r="AL347" s="30"/>
      <c r="AM347" s="30"/>
      <c r="AN347" s="30"/>
      <c r="AO347" s="30"/>
      <c r="AP347" s="30"/>
      <c r="AQ347" s="30"/>
      <c r="AR347" s="30"/>
      <c r="AS347" s="30"/>
      <c r="AT347" s="30"/>
      <c r="AU347" s="30"/>
      <c r="AV347" s="30"/>
      <c r="AW347" s="30"/>
      <c r="AX347" s="30"/>
      <c r="AY347" s="30"/>
      <c r="AZ347" s="30"/>
      <c r="BA347" s="30"/>
      <c r="BB347" s="30"/>
      <c r="BC347" s="30"/>
      <c r="BD347" s="30"/>
      <c r="BE347" s="30"/>
      <c r="BF347" s="30"/>
      <c r="BG347" s="30"/>
      <c r="BH347" s="30"/>
      <c r="BI347" s="30"/>
      <c r="BJ347" s="30"/>
      <c r="BK347" s="30"/>
      <c r="BL347" s="30"/>
      <c r="BM347" s="30"/>
      <c r="BN347" s="30"/>
      <c r="BO347" s="30"/>
      <c r="BP347" s="30"/>
      <c r="BQ347" s="30"/>
      <c r="BR347" s="30"/>
      <c r="BS347" s="30"/>
      <c r="BT347" s="30"/>
      <c r="BU347" s="30"/>
      <c r="BV347" s="30"/>
      <c r="BW347" s="30"/>
      <c r="BX347" s="30"/>
      <c r="BY347" s="30"/>
      <c r="BZ347" s="30"/>
      <c r="CA347" s="30"/>
      <c r="CB347" s="30"/>
      <c r="CC347" s="30"/>
      <c r="CD347" s="30"/>
      <c r="CE347" s="30"/>
      <c r="CF347" s="30"/>
      <c r="CG347" s="30"/>
      <c r="CH347" s="30"/>
      <c r="CI347" s="30"/>
      <c r="CJ347" s="30"/>
      <c r="CK347" s="30"/>
      <c r="CL347" s="30"/>
      <c r="CM347" s="30"/>
      <c r="CN347" s="30"/>
      <c r="CO347" s="30"/>
      <c r="CP347" s="30"/>
      <c r="CQ347" s="30"/>
      <c r="CR347" s="30"/>
      <c r="CS347" s="30"/>
      <c r="CT347" s="30"/>
      <c r="CU347" s="30"/>
      <c r="CV347" s="30"/>
      <c r="CW347" s="30"/>
      <c r="CX347" s="30"/>
      <c r="CY347" s="30"/>
      <c r="CZ347" s="30"/>
      <c r="DA347" s="30"/>
      <c r="DB347" s="30"/>
      <c r="DC347" s="30"/>
      <c r="DD347" s="30"/>
      <c r="DE347" s="30"/>
      <c r="DF347" s="30"/>
      <c r="DG347" s="30"/>
      <c r="DH347" s="30"/>
      <c r="DI347" s="30"/>
      <c r="DJ347" s="30"/>
      <c r="DK347" s="30"/>
      <c r="DL347" s="30"/>
      <c r="DM347" s="30"/>
      <c r="DN347" s="30"/>
      <c r="DO347" s="30"/>
      <c r="DP347" s="30"/>
      <c r="DQ347" s="30"/>
      <c r="DR347" s="30"/>
      <c r="DS347" s="30"/>
      <c r="DT347" s="30"/>
      <c r="DU347" s="30"/>
      <c r="DV347" s="30"/>
      <c r="DW347" s="30"/>
      <c r="DX347" s="30"/>
      <c r="DY347" s="30"/>
      <c r="DZ347" s="30"/>
      <c r="EA347" s="30"/>
      <c r="EB347" s="30"/>
      <c r="EC347" s="30"/>
      <c r="ED347" s="30"/>
      <c r="EE347" s="30"/>
      <c r="EF347" s="30"/>
      <c r="EG347" s="30"/>
      <c r="EH347" s="30"/>
      <c r="EI347" s="30"/>
      <c r="EJ347" s="30"/>
      <c r="EK347" s="30"/>
      <c r="EL347" s="30"/>
      <c r="EM347" s="30"/>
      <c r="EN347" s="30"/>
      <c r="EO347" s="30"/>
      <c r="EP347" s="30"/>
      <c r="EQ347" s="30"/>
      <c r="ER347" s="30"/>
      <c r="ES347" s="30"/>
      <c r="ET347" s="30"/>
      <c r="EU347" s="30"/>
      <c r="EV347" s="30"/>
      <c r="EW347" s="30"/>
      <c r="EX347" s="30"/>
      <c r="EY347" s="30"/>
      <c r="EZ347" s="30"/>
      <c r="FA347" s="30"/>
      <c r="FB347" s="30"/>
      <c r="FC347" s="30"/>
      <c r="FD347" s="30"/>
      <c r="FE347" s="30"/>
      <c r="FF347" s="30"/>
      <c r="FG347" s="30"/>
      <c r="FH347" s="30"/>
      <c r="FI347" s="30"/>
      <c r="FJ347" s="30"/>
      <c r="FK347" s="30"/>
      <c r="FL347" s="30"/>
      <c r="FM347" s="30"/>
      <c r="FN347" s="30"/>
      <c r="FO347" s="30"/>
      <c r="FP347" s="30"/>
      <c r="FQ347" s="30"/>
      <c r="FR347" s="30"/>
      <c r="FS347" s="30"/>
      <c r="FT347" s="30"/>
      <c r="FU347" s="30"/>
      <c r="FV347" s="30"/>
      <c r="FW347" s="30"/>
      <c r="FX347" s="30"/>
      <c r="FY347" s="30"/>
      <c r="FZ347" s="30"/>
      <c r="GA347" s="30"/>
      <c r="GB347" s="30"/>
      <c r="GC347" s="30"/>
      <c r="GD347" s="30"/>
      <c r="GE347" s="30"/>
      <c r="GF347" s="30"/>
      <c r="GG347" s="30"/>
      <c r="GH347" s="30"/>
      <c r="GI347" s="30"/>
      <c r="GJ347" s="30"/>
      <c r="GK347" s="30"/>
      <c r="GL347" s="30"/>
      <c r="GM347" s="30"/>
      <c r="GN347" s="30"/>
      <c r="GO347" s="30"/>
      <c r="GP347" s="30"/>
      <c r="GQ347" s="30"/>
      <c r="GR347" s="30"/>
      <c r="GS347" s="30"/>
      <c r="GT347" s="30"/>
      <c r="GU347" s="30"/>
      <c r="GV347" s="30"/>
      <c r="GW347" s="30"/>
      <c r="GX347" s="30"/>
      <c r="GY347" s="30"/>
      <c r="GZ347" s="30"/>
      <c r="HA347" s="30"/>
      <c r="HB347" s="30"/>
      <c r="HC347" s="30"/>
      <c r="HD347" s="30"/>
      <c r="HE347" s="30"/>
      <c r="HF347" s="30"/>
      <c r="HG347" s="30"/>
      <c r="HH347" s="30"/>
      <c r="HI347" s="30"/>
      <c r="HJ347" s="30"/>
      <c r="HK347" s="30"/>
      <c r="HL347" s="30"/>
      <c r="HM347" s="30"/>
      <c r="HN347" s="30"/>
      <c r="HO347" s="30"/>
      <c r="HP347" s="30"/>
      <c r="HQ347" s="30"/>
      <c r="HR347" s="31"/>
    </row>
    <row r="348" spans="1:226" x14ac:dyDescent="0.25">
      <c r="A348" s="34">
        <f t="shared" si="120"/>
        <v>344</v>
      </c>
      <c r="B348" s="517"/>
      <c r="C348" s="517"/>
      <c r="D348" s="517"/>
      <c r="E348" s="517"/>
      <c r="F348" s="517"/>
      <c r="G348" s="35"/>
      <c r="H348" s="35"/>
      <c r="I348" s="36" t="str">
        <f>IF(J348&lt;&gt;"",(J348-COUNTIF(L348:HR348,"□")+1),"")</f>
        <v/>
      </c>
      <c r="J348" s="28" t="str">
        <f>IF(ISERROR(LOOKUP("□",L348:HR348,L$3:HR$3))=FALSE,LOOKUP("□",L348:HR348,L$3:HR$3),"")</f>
        <v/>
      </c>
      <c r="K348" s="448" t="str">
        <f>進捗管理票PSPT_管理項目名_4</f>
        <v>②ＣＶＴ</v>
      </c>
      <c r="L348" s="37"/>
      <c r="M348" s="38"/>
      <c r="N348" s="38"/>
      <c r="O348" s="38"/>
      <c r="P348" s="38"/>
      <c r="Q348" s="38"/>
      <c r="R348" s="38"/>
      <c r="S348" s="38"/>
      <c r="T348" s="38"/>
      <c r="U348" s="38"/>
      <c r="V348" s="38"/>
      <c r="W348" s="38"/>
      <c r="X348" s="30"/>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M348" s="38"/>
      <c r="CN348" s="38"/>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c r="DM348" s="38"/>
      <c r="DN348" s="38"/>
      <c r="DO348" s="38"/>
      <c r="DP348" s="38"/>
      <c r="DQ348" s="38"/>
      <c r="DR348" s="38"/>
      <c r="DS348" s="38"/>
      <c r="DT348" s="38"/>
      <c r="DU348" s="38"/>
      <c r="DV348" s="38"/>
      <c r="DW348" s="38"/>
      <c r="DX348" s="38"/>
      <c r="DY348" s="38"/>
      <c r="DZ348" s="38"/>
      <c r="EA348" s="38"/>
      <c r="EB348" s="38"/>
      <c r="EC348" s="38"/>
      <c r="ED348" s="38"/>
      <c r="EE348" s="38"/>
      <c r="EF348" s="38"/>
      <c r="EG348" s="38"/>
      <c r="EH348" s="38"/>
      <c r="EI348" s="38"/>
      <c r="EJ348" s="38"/>
      <c r="EK348" s="38"/>
      <c r="EL348" s="38"/>
      <c r="EM348" s="38"/>
      <c r="EN348" s="38"/>
      <c r="EO348" s="38"/>
      <c r="EP348" s="38"/>
      <c r="EQ348" s="38"/>
      <c r="ER348" s="38"/>
      <c r="ES348" s="38"/>
      <c r="ET348" s="38"/>
      <c r="EU348" s="38"/>
      <c r="EV348" s="38"/>
      <c r="EW348" s="38"/>
      <c r="EX348" s="38"/>
      <c r="EY348" s="38"/>
      <c r="EZ348" s="38"/>
      <c r="FA348" s="38"/>
      <c r="FB348" s="38"/>
      <c r="FC348" s="38"/>
      <c r="FD348" s="38"/>
      <c r="FE348" s="38"/>
      <c r="FF348" s="38"/>
      <c r="FG348" s="38"/>
      <c r="FH348" s="38"/>
      <c r="FI348" s="38"/>
      <c r="FJ348" s="38"/>
      <c r="FK348" s="38"/>
      <c r="FL348" s="38"/>
      <c r="FM348" s="38"/>
      <c r="FN348" s="38"/>
      <c r="FO348" s="38"/>
      <c r="FP348" s="38"/>
      <c r="FQ348" s="38"/>
      <c r="FR348" s="38"/>
      <c r="FS348" s="38"/>
      <c r="FT348" s="38"/>
      <c r="FU348" s="38"/>
      <c r="FV348" s="38"/>
      <c r="FW348" s="38"/>
      <c r="FX348" s="38"/>
      <c r="FY348" s="38"/>
      <c r="FZ348" s="38"/>
      <c r="GA348" s="38"/>
      <c r="GB348" s="38"/>
      <c r="GC348" s="38"/>
      <c r="GD348" s="38"/>
      <c r="GE348" s="38"/>
      <c r="GF348" s="38"/>
      <c r="GG348" s="38"/>
      <c r="GH348" s="38"/>
      <c r="GI348" s="38"/>
      <c r="GJ348" s="38"/>
      <c r="GK348" s="38"/>
      <c r="GL348" s="38"/>
      <c r="GM348" s="38"/>
      <c r="GN348" s="38"/>
      <c r="GO348" s="38"/>
      <c r="GP348" s="38"/>
      <c r="GQ348" s="38"/>
      <c r="GR348" s="38"/>
      <c r="GS348" s="38"/>
      <c r="GT348" s="38"/>
      <c r="GU348" s="38"/>
      <c r="GV348" s="38"/>
      <c r="GW348" s="38"/>
      <c r="GX348" s="38"/>
      <c r="GY348" s="38"/>
      <c r="GZ348" s="38"/>
      <c r="HA348" s="38"/>
      <c r="HB348" s="38"/>
      <c r="HC348" s="38"/>
      <c r="HD348" s="38"/>
      <c r="HE348" s="38"/>
      <c r="HF348" s="38"/>
      <c r="HG348" s="38"/>
      <c r="HH348" s="38"/>
      <c r="HI348" s="38"/>
      <c r="HJ348" s="38"/>
      <c r="HK348" s="38"/>
      <c r="HL348" s="38"/>
      <c r="HM348" s="38"/>
      <c r="HN348" s="38"/>
      <c r="HO348" s="38"/>
      <c r="HP348" s="38"/>
      <c r="HQ348" s="38"/>
      <c r="HR348" s="39"/>
    </row>
    <row r="349" spans="1:226" s="315" customFormat="1" x14ac:dyDescent="0.25">
      <c r="A349" s="34">
        <f t="shared" si="120"/>
        <v>345</v>
      </c>
      <c r="B349" s="519"/>
      <c r="C349" s="519"/>
      <c r="D349" s="519"/>
      <c r="E349" s="519"/>
      <c r="F349" s="519"/>
      <c r="G349" s="35"/>
      <c r="H349" s="391"/>
      <c r="I349" s="36" t="str">
        <f t="shared" ref="I349:I353" si="131">IF(J349&lt;&gt;"",(J349-COUNTIF(L349:HR349,"□")+1),"")</f>
        <v/>
      </c>
      <c r="J349" s="28" t="str">
        <f t="shared" ref="J349:J353" si="132">IF(ISERROR(LOOKUP("□",L349:HR349,L$3:HR$3))=FALSE,LOOKUP("□",L349:HR349,L$3:HR$3),"")</f>
        <v/>
      </c>
      <c r="K349" s="448" t="str">
        <f>進捗管理票PSPT_管理項目名_5</f>
        <v>③受入</v>
      </c>
      <c r="L349" s="37"/>
      <c r="M349" s="38"/>
      <c r="N349" s="38"/>
      <c r="O349" s="38"/>
      <c r="P349" s="38"/>
      <c r="Q349" s="38"/>
      <c r="R349" s="38"/>
      <c r="S349" s="38"/>
      <c r="T349" s="38"/>
      <c r="U349" s="38"/>
      <c r="V349" s="38"/>
      <c r="W349" s="38"/>
      <c r="X349" s="30"/>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M349" s="38"/>
      <c r="CN349" s="38"/>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c r="DM349" s="38"/>
      <c r="DN349" s="38"/>
      <c r="DO349" s="38"/>
      <c r="DP349" s="38"/>
      <c r="DQ349" s="38"/>
      <c r="DR349" s="38"/>
      <c r="DS349" s="38"/>
      <c r="DT349" s="38"/>
      <c r="DU349" s="38"/>
      <c r="DV349" s="38"/>
      <c r="DW349" s="38"/>
      <c r="DX349" s="38"/>
      <c r="DY349" s="38"/>
      <c r="DZ349" s="38"/>
      <c r="EA349" s="38"/>
      <c r="EB349" s="38"/>
      <c r="EC349" s="38"/>
      <c r="ED349" s="38"/>
      <c r="EE349" s="38"/>
      <c r="EF349" s="38"/>
      <c r="EG349" s="38"/>
      <c r="EH349" s="38"/>
      <c r="EI349" s="38"/>
      <c r="EJ349" s="38"/>
      <c r="EK349" s="38"/>
      <c r="EL349" s="38"/>
      <c r="EM349" s="38"/>
      <c r="EN349" s="38"/>
      <c r="EO349" s="38"/>
      <c r="EP349" s="38"/>
      <c r="EQ349" s="38"/>
      <c r="ER349" s="38"/>
      <c r="ES349" s="38"/>
      <c r="ET349" s="38"/>
      <c r="EU349" s="38"/>
      <c r="EV349" s="38"/>
      <c r="EW349" s="38"/>
      <c r="EX349" s="38"/>
      <c r="EY349" s="38"/>
      <c r="EZ349" s="38"/>
      <c r="FA349" s="38"/>
      <c r="FB349" s="38"/>
      <c r="FC349" s="38"/>
      <c r="FD349" s="38"/>
      <c r="FE349" s="38"/>
      <c r="FF349" s="38"/>
      <c r="FG349" s="38"/>
      <c r="FH349" s="38"/>
      <c r="FI349" s="38"/>
      <c r="FJ349" s="38"/>
      <c r="FK349" s="38"/>
      <c r="FL349" s="38"/>
      <c r="FM349" s="38"/>
      <c r="FN349" s="38"/>
      <c r="FO349" s="38"/>
      <c r="FP349" s="38"/>
      <c r="FQ349" s="38"/>
      <c r="FR349" s="38"/>
      <c r="FS349" s="38"/>
      <c r="FT349" s="38"/>
      <c r="FU349" s="38"/>
      <c r="FV349" s="38"/>
      <c r="FW349" s="38"/>
      <c r="FX349" s="38"/>
      <c r="FY349" s="38"/>
      <c r="FZ349" s="38"/>
      <c r="GA349" s="38"/>
      <c r="GB349" s="38"/>
      <c r="GC349" s="38"/>
      <c r="GD349" s="38"/>
      <c r="GE349" s="38"/>
      <c r="GF349" s="38"/>
      <c r="GG349" s="38"/>
      <c r="GH349" s="38"/>
      <c r="GI349" s="38"/>
      <c r="GJ349" s="38"/>
      <c r="GK349" s="38"/>
      <c r="GL349" s="38"/>
      <c r="GM349" s="38"/>
      <c r="GN349" s="38"/>
      <c r="GO349" s="38"/>
      <c r="GP349" s="38"/>
      <c r="GQ349" s="38"/>
      <c r="GR349" s="38"/>
      <c r="GS349" s="38"/>
      <c r="GT349" s="38"/>
      <c r="GU349" s="38"/>
      <c r="GV349" s="38"/>
      <c r="GW349" s="38"/>
      <c r="GX349" s="38"/>
      <c r="GY349" s="38"/>
      <c r="GZ349" s="38"/>
      <c r="HA349" s="38"/>
      <c r="HB349" s="38"/>
      <c r="HC349" s="38"/>
      <c r="HD349" s="38"/>
      <c r="HE349" s="38"/>
      <c r="HF349" s="38"/>
      <c r="HG349" s="38"/>
      <c r="HH349" s="38"/>
      <c r="HI349" s="38"/>
      <c r="HJ349" s="38"/>
      <c r="HK349" s="38"/>
      <c r="HL349" s="38"/>
      <c r="HM349" s="38"/>
      <c r="HN349" s="38"/>
      <c r="HO349" s="38"/>
      <c r="HP349" s="38"/>
      <c r="HQ349" s="38"/>
      <c r="HR349" s="39"/>
    </row>
    <row r="350" spans="1:226" x14ac:dyDescent="0.25">
      <c r="A350" s="25">
        <f t="shared" si="120"/>
        <v>346</v>
      </c>
      <c r="B350" s="516"/>
      <c r="C350" s="516"/>
      <c r="D350" s="516"/>
      <c r="E350" s="516"/>
      <c r="F350" s="516"/>
      <c r="G350" s="40"/>
      <c r="H350" s="40"/>
      <c r="I350" s="41" t="str">
        <f t="shared" si="131"/>
        <v/>
      </c>
      <c r="J350" s="42" t="str">
        <f t="shared" si="132"/>
        <v/>
      </c>
      <c r="K350" s="445">
        <f>進捗管理票PSPT_管理項目名_1</f>
        <v>0</v>
      </c>
      <c r="L350" s="43"/>
      <c r="M350" s="44"/>
      <c r="N350" s="44"/>
      <c r="O350" s="44"/>
      <c r="P350" s="44"/>
      <c r="Q350" s="44"/>
      <c r="R350" s="44"/>
      <c r="S350" s="44"/>
      <c r="T350" s="44"/>
      <c r="U350" s="44"/>
      <c r="V350" s="44"/>
      <c r="W350" s="45"/>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c r="BD350" s="44"/>
      <c r="BE350" s="44"/>
      <c r="BF350" s="44"/>
      <c r="BG350" s="44"/>
      <c r="BH350" s="44"/>
      <c r="BI350" s="44"/>
      <c r="BJ350" s="44"/>
      <c r="BK350" s="44"/>
      <c r="BL350" s="44"/>
      <c r="BM350" s="44"/>
      <c r="BN350" s="44"/>
      <c r="BO350" s="44"/>
      <c r="BP350" s="44"/>
      <c r="BQ350" s="44"/>
      <c r="BR350" s="44"/>
      <c r="BS350" s="44"/>
      <c r="BT350" s="44"/>
      <c r="BU350" s="44"/>
      <c r="BV350" s="44"/>
      <c r="BW350" s="44"/>
      <c r="BX350" s="44"/>
      <c r="BY350" s="44"/>
      <c r="BZ350" s="44"/>
      <c r="CA350" s="44"/>
      <c r="CB350" s="44"/>
      <c r="CC350" s="44"/>
      <c r="CD350" s="44"/>
      <c r="CE350" s="44"/>
      <c r="CF350" s="44"/>
      <c r="CG350" s="44"/>
      <c r="CH350" s="44"/>
      <c r="CI350" s="44"/>
      <c r="CJ350" s="44"/>
      <c r="CK350" s="44"/>
      <c r="CL350" s="44"/>
      <c r="CM350" s="44"/>
      <c r="CN350" s="44"/>
      <c r="CO350" s="44"/>
      <c r="CP350" s="44"/>
      <c r="CQ350" s="44"/>
      <c r="CR350" s="44"/>
      <c r="CS350" s="44"/>
      <c r="CT350" s="44"/>
      <c r="CU350" s="44"/>
      <c r="CV350" s="44"/>
      <c r="CW350" s="44"/>
      <c r="CX350" s="44"/>
      <c r="CY350" s="44"/>
      <c r="CZ350" s="44"/>
      <c r="DA350" s="44"/>
      <c r="DB350" s="44"/>
      <c r="DC350" s="44"/>
      <c r="DD350" s="44"/>
      <c r="DE350" s="44"/>
      <c r="DF350" s="44"/>
      <c r="DG350" s="44"/>
      <c r="DH350" s="44"/>
      <c r="DI350" s="44"/>
      <c r="DJ350" s="44"/>
      <c r="DK350" s="44"/>
      <c r="DL350" s="44"/>
      <c r="DM350" s="44"/>
      <c r="DN350" s="44"/>
      <c r="DO350" s="44"/>
      <c r="DP350" s="44"/>
      <c r="DQ350" s="44"/>
      <c r="DR350" s="44"/>
      <c r="DS350" s="44"/>
      <c r="DT350" s="44"/>
      <c r="DU350" s="44"/>
      <c r="DV350" s="44"/>
      <c r="DW350" s="44"/>
      <c r="DX350" s="44"/>
      <c r="DY350" s="44"/>
      <c r="DZ350" s="44"/>
      <c r="EA350" s="44"/>
      <c r="EB350" s="44"/>
      <c r="EC350" s="44"/>
      <c r="ED350" s="44"/>
      <c r="EE350" s="44"/>
      <c r="EF350" s="44"/>
      <c r="EG350" s="44"/>
      <c r="EH350" s="44"/>
      <c r="EI350" s="44"/>
      <c r="EJ350" s="44"/>
      <c r="EK350" s="44"/>
      <c r="EL350" s="44"/>
      <c r="EM350" s="44"/>
      <c r="EN350" s="44"/>
      <c r="EO350" s="44"/>
      <c r="EP350" s="44"/>
      <c r="EQ350" s="44"/>
      <c r="ER350" s="44"/>
      <c r="ES350" s="44"/>
      <c r="ET350" s="44"/>
      <c r="EU350" s="44"/>
      <c r="EV350" s="44"/>
      <c r="EW350" s="44"/>
      <c r="EX350" s="44"/>
      <c r="EY350" s="44"/>
      <c r="EZ350" s="44"/>
      <c r="FA350" s="44"/>
      <c r="FB350" s="44"/>
      <c r="FC350" s="44"/>
      <c r="FD350" s="44"/>
      <c r="FE350" s="44"/>
      <c r="FF350" s="44"/>
      <c r="FG350" s="44"/>
      <c r="FH350" s="44"/>
      <c r="FI350" s="44"/>
      <c r="FJ350" s="44"/>
      <c r="FK350" s="44"/>
      <c r="FL350" s="44"/>
      <c r="FM350" s="44"/>
      <c r="FN350" s="44"/>
      <c r="FO350" s="44"/>
      <c r="FP350" s="44"/>
      <c r="FQ350" s="44"/>
      <c r="FR350" s="44"/>
      <c r="FS350" s="44"/>
      <c r="FT350" s="44"/>
      <c r="FU350" s="44"/>
      <c r="FV350" s="44"/>
      <c r="FW350" s="44"/>
      <c r="FX350" s="44"/>
      <c r="FY350" s="44"/>
      <c r="FZ350" s="44"/>
      <c r="GA350" s="44"/>
      <c r="GB350" s="44"/>
      <c r="GC350" s="44"/>
      <c r="GD350" s="44"/>
      <c r="GE350" s="44"/>
      <c r="GF350" s="44"/>
      <c r="GG350" s="44"/>
      <c r="GH350" s="44"/>
      <c r="GI350" s="44"/>
      <c r="GJ350" s="44"/>
      <c r="GK350" s="44"/>
      <c r="GL350" s="44"/>
      <c r="GM350" s="44"/>
      <c r="GN350" s="44"/>
      <c r="GO350" s="44"/>
      <c r="GP350" s="44"/>
      <c r="GQ350" s="44"/>
      <c r="GR350" s="44"/>
      <c r="GS350" s="44"/>
      <c r="GT350" s="44"/>
      <c r="GU350" s="44"/>
      <c r="GV350" s="44"/>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6"/>
    </row>
    <row r="351" spans="1:226" x14ac:dyDescent="0.25">
      <c r="A351" s="32">
        <f t="shared" si="120"/>
        <v>347</v>
      </c>
      <c r="B351" s="517"/>
      <c r="C351" s="517"/>
      <c r="D351" s="517"/>
      <c r="E351" s="517"/>
      <c r="F351" s="517"/>
      <c r="G351" s="26"/>
      <c r="H351" s="26"/>
      <c r="I351" s="27" t="str">
        <f t="shared" si="131"/>
        <v/>
      </c>
      <c r="J351" s="33" t="str">
        <f t="shared" si="132"/>
        <v/>
      </c>
      <c r="K351" s="446">
        <f>進捗管理票PSPT_管理項目名_2</f>
        <v>0</v>
      </c>
      <c r="L351" s="29"/>
      <c r="M351" s="30"/>
      <c r="N351" s="30"/>
      <c r="O351" s="30"/>
      <c r="P351" s="30"/>
      <c r="Q351" s="30"/>
      <c r="R351" s="30"/>
      <c r="S351" s="30"/>
      <c r="T351" s="30"/>
      <c r="U351" s="30"/>
      <c r="V351" s="30"/>
      <c r="W351" s="47"/>
      <c r="X351" s="30"/>
      <c r="Y351" s="30"/>
      <c r="Z351" s="30"/>
      <c r="AA351" s="30"/>
      <c r="AB351" s="30"/>
      <c r="AC351" s="30"/>
      <c r="AD351" s="30"/>
      <c r="AE351" s="30"/>
      <c r="AF351" s="30"/>
      <c r="AG351" s="30"/>
      <c r="AH351" s="30"/>
      <c r="AI351" s="30"/>
      <c r="AJ351" s="30"/>
      <c r="AK351" s="30"/>
      <c r="AL351" s="30"/>
      <c r="AM351" s="30"/>
      <c r="AN351" s="30"/>
      <c r="AO351" s="30"/>
      <c r="AP351" s="30"/>
      <c r="AQ351" s="30"/>
      <c r="AR351" s="30"/>
      <c r="AS351" s="30"/>
      <c r="AT351" s="30"/>
      <c r="AU351" s="30"/>
      <c r="AV351" s="30"/>
      <c r="AW351" s="30"/>
      <c r="AX351" s="30"/>
      <c r="AY351" s="30"/>
      <c r="AZ351" s="30"/>
      <c r="BA351" s="30"/>
      <c r="BB351" s="30"/>
      <c r="BC351" s="30"/>
      <c r="BD351" s="30"/>
      <c r="BE351" s="30"/>
      <c r="BF351" s="30"/>
      <c r="BG351" s="30"/>
      <c r="BH351" s="30"/>
      <c r="BI351" s="30"/>
      <c r="BJ351" s="30"/>
      <c r="BK351" s="30"/>
      <c r="BL351" s="30"/>
      <c r="BM351" s="30"/>
      <c r="BN351" s="30"/>
      <c r="BO351" s="30"/>
      <c r="BP351" s="30"/>
      <c r="BQ351" s="30"/>
      <c r="BR351" s="30"/>
      <c r="BS351" s="30"/>
      <c r="BT351" s="30"/>
      <c r="BU351" s="30"/>
      <c r="BV351" s="30"/>
      <c r="BW351" s="30"/>
      <c r="BX351" s="30"/>
      <c r="BY351" s="30"/>
      <c r="BZ351" s="30"/>
      <c r="CA351" s="30"/>
      <c r="CB351" s="30"/>
      <c r="CC351" s="30"/>
      <c r="CD351" s="30"/>
      <c r="CE351" s="30"/>
      <c r="CF351" s="30"/>
      <c r="CG351" s="30"/>
      <c r="CH351" s="30"/>
      <c r="CI351" s="30"/>
      <c r="CJ351" s="30"/>
      <c r="CK351" s="30"/>
      <c r="CL351" s="30"/>
      <c r="CM351" s="30"/>
      <c r="CN351" s="30"/>
      <c r="CO351" s="30"/>
      <c r="CP351" s="30"/>
      <c r="CQ351" s="30"/>
      <c r="CR351" s="30"/>
      <c r="CS351" s="30"/>
      <c r="CT351" s="30"/>
      <c r="CU351" s="30"/>
      <c r="CV351" s="30"/>
      <c r="CW351" s="30"/>
      <c r="CX351" s="30"/>
      <c r="CY351" s="30"/>
      <c r="CZ351" s="30"/>
      <c r="DA351" s="30"/>
      <c r="DB351" s="30"/>
      <c r="DC351" s="30"/>
      <c r="DD351" s="30"/>
      <c r="DE351" s="30"/>
      <c r="DF351" s="30"/>
      <c r="DG351" s="30"/>
      <c r="DH351" s="30"/>
      <c r="DI351" s="30"/>
      <c r="DJ351" s="30"/>
      <c r="DK351" s="30"/>
      <c r="DL351" s="30"/>
      <c r="DM351" s="30"/>
      <c r="DN351" s="30"/>
      <c r="DO351" s="30"/>
      <c r="DP351" s="30"/>
      <c r="DQ351" s="30"/>
      <c r="DR351" s="30"/>
      <c r="DS351" s="30"/>
      <c r="DT351" s="30"/>
      <c r="DU351" s="30"/>
      <c r="DV351" s="30"/>
      <c r="DW351" s="30"/>
      <c r="DX351" s="30"/>
      <c r="DY351" s="30"/>
      <c r="DZ351" s="30"/>
      <c r="EA351" s="30"/>
      <c r="EB351" s="30"/>
      <c r="EC351" s="30"/>
      <c r="ED351" s="30"/>
      <c r="EE351" s="30"/>
      <c r="EF351" s="30"/>
      <c r="EG351" s="30"/>
      <c r="EH351" s="30"/>
      <c r="EI351" s="30"/>
      <c r="EJ351" s="30"/>
      <c r="EK351" s="30"/>
      <c r="EL351" s="30"/>
      <c r="EM351" s="30"/>
      <c r="EN351" s="30"/>
      <c r="EO351" s="30"/>
      <c r="EP351" s="30"/>
      <c r="EQ351" s="30"/>
      <c r="ER351" s="30"/>
      <c r="ES351" s="30"/>
      <c r="ET351" s="30"/>
      <c r="EU351" s="30"/>
      <c r="EV351" s="30"/>
      <c r="EW351" s="30"/>
      <c r="EX351" s="30"/>
      <c r="EY351" s="30"/>
      <c r="EZ351" s="30"/>
      <c r="FA351" s="30"/>
      <c r="FB351" s="30"/>
      <c r="FC351" s="30"/>
      <c r="FD351" s="30"/>
      <c r="FE351" s="30"/>
      <c r="FF351" s="30"/>
      <c r="FG351" s="30"/>
      <c r="FH351" s="30"/>
      <c r="FI351" s="30"/>
      <c r="FJ351" s="30"/>
      <c r="FK351" s="30"/>
      <c r="FL351" s="30"/>
      <c r="FM351" s="30"/>
      <c r="FN351" s="30"/>
      <c r="FO351" s="30"/>
      <c r="FP351" s="30"/>
      <c r="FQ351" s="30"/>
      <c r="FR351" s="30"/>
      <c r="FS351" s="30"/>
      <c r="FT351" s="30"/>
      <c r="FU351" s="30"/>
      <c r="FV351" s="30"/>
      <c r="FW351" s="30"/>
      <c r="FX351" s="30"/>
      <c r="FY351" s="30"/>
      <c r="FZ351" s="30"/>
      <c r="GA351" s="30"/>
      <c r="GB351" s="30"/>
      <c r="GC351" s="30"/>
      <c r="GD351" s="30"/>
      <c r="GE351" s="30"/>
      <c r="GF351" s="30"/>
      <c r="GG351" s="30"/>
      <c r="GH351" s="30"/>
      <c r="GI351" s="30"/>
      <c r="GJ351" s="30"/>
      <c r="GK351" s="30"/>
      <c r="GL351" s="30"/>
      <c r="GM351" s="30"/>
      <c r="GN351" s="30"/>
      <c r="GO351" s="30"/>
      <c r="GP351" s="30"/>
      <c r="GQ351" s="30"/>
      <c r="GR351" s="30"/>
      <c r="GS351" s="30"/>
      <c r="GT351" s="30"/>
      <c r="GU351" s="30"/>
      <c r="GV351" s="30"/>
      <c r="GW351" s="30"/>
      <c r="GX351" s="30"/>
      <c r="GY351" s="30"/>
      <c r="GZ351" s="30"/>
      <c r="HA351" s="30"/>
      <c r="HB351" s="30"/>
      <c r="HC351" s="30"/>
      <c r="HD351" s="30"/>
      <c r="HE351" s="30"/>
      <c r="HF351" s="30"/>
      <c r="HG351" s="30"/>
      <c r="HH351" s="30"/>
      <c r="HI351" s="30"/>
      <c r="HJ351" s="30"/>
      <c r="HK351" s="30"/>
      <c r="HL351" s="30"/>
      <c r="HM351" s="30"/>
      <c r="HN351" s="30"/>
      <c r="HO351" s="30"/>
      <c r="HP351" s="30"/>
      <c r="HQ351" s="30"/>
      <c r="HR351" s="31"/>
    </row>
    <row r="352" spans="1:226" x14ac:dyDescent="0.25">
      <c r="A352" s="32">
        <f t="shared" si="120"/>
        <v>348</v>
      </c>
      <c r="B352" s="517"/>
      <c r="C352" s="517"/>
      <c r="D352" s="517"/>
      <c r="E352" s="517"/>
      <c r="F352" s="517"/>
      <c r="G352" s="26"/>
      <c r="H352" s="26"/>
      <c r="I352" s="27" t="str">
        <f t="shared" si="131"/>
        <v/>
      </c>
      <c r="J352" s="33" t="str">
        <f t="shared" si="132"/>
        <v/>
      </c>
      <c r="K352" s="447" t="str">
        <f>進捗管理票PSPT_管理項目名_3</f>
        <v>①ＣＶ</v>
      </c>
      <c r="L352" s="29"/>
      <c r="M352" s="30"/>
      <c r="N352" s="30"/>
      <c r="O352" s="30"/>
      <c r="P352" s="30"/>
      <c r="Q352" s="30"/>
      <c r="R352" s="30"/>
      <c r="S352" s="30"/>
      <c r="T352" s="30"/>
      <c r="U352" s="30"/>
      <c r="V352" s="30"/>
      <c r="W352" s="30"/>
      <c r="X352" s="30"/>
      <c r="Y352" s="30"/>
      <c r="Z352" s="30"/>
      <c r="AA352" s="30"/>
      <c r="AB352" s="30"/>
      <c r="AC352" s="30"/>
      <c r="AD352" s="30"/>
      <c r="AE352" s="30"/>
      <c r="AF352" s="30"/>
      <c r="AG352" s="30"/>
      <c r="AH352" s="30"/>
      <c r="AI352" s="30"/>
      <c r="AJ352" s="30"/>
      <c r="AK352" s="30"/>
      <c r="AL352" s="30"/>
      <c r="AM352" s="30"/>
      <c r="AN352" s="30"/>
      <c r="AO352" s="30"/>
      <c r="AP352" s="30"/>
      <c r="AQ352" s="30"/>
      <c r="AR352" s="30"/>
      <c r="AS352" s="30"/>
      <c r="AT352" s="30"/>
      <c r="AU352" s="30"/>
      <c r="AV352" s="30"/>
      <c r="AW352" s="30"/>
      <c r="AX352" s="30"/>
      <c r="AY352" s="30"/>
      <c r="AZ352" s="30"/>
      <c r="BA352" s="30"/>
      <c r="BB352" s="30"/>
      <c r="BC352" s="30"/>
      <c r="BD352" s="30"/>
      <c r="BE352" s="30"/>
      <c r="BF352" s="30"/>
      <c r="BG352" s="30"/>
      <c r="BH352" s="30"/>
      <c r="BI352" s="30"/>
      <c r="BJ352" s="30"/>
      <c r="BK352" s="30"/>
      <c r="BL352" s="30"/>
      <c r="BM352" s="30"/>
      <c r="BN352" s="30"/>
      <c r="BO352" s="30"/>
      <c r="BP352" s="30"/>
      <c r="BQ352" s="30"/>
      <c r="BR352" s="30"/>
      <c r="BS352" s="30"/>
      <c r="BT352" s="30"/>
      <c r="BU352" s="30"/>
      <c r="BV352" s="30"/>
      <c r="BW352" s="30"/>
      <c r="BX352" s="30"/>
      <c r="BY352" s="30"/>
      <c r="BZ352" s="30"/>
      <c r="CA352" s="30"/>
      <c r="CB352" s="30"/>
      <c r="CC352" s="30"/>
      <c r="CD352" s="30"/>
      <c r="CE352" s="30"/>
      <c r="CF352" s="30"/>
      <c r="CG352" s="30"/>
      <c r="CH352" s="30"/>
      <c r="CI352" s="30"/>
      <c r="CJ352" s="30"/>
      <c r="CK352" s="30"/>
      <c r="CL352" s="30"/>
      <c r="CM352" s="30"/>
      <c r="CN352" s="30"/>
      <c r="CO352" s="30"/>
      <c r="CP352" s="30"/>
      <c r="CQ352" s="30"/>
      <c r="CR352" s="30"/>
      <c r="CS352" s="30"/>
      <c r="CT352" s="30"/>
      <c r="CU352" s="30"/>
      <c r="CV352" s="30"/>
      <c r="CW352" s="30"/>
      <c r="CX352" s="30"/>
      <c r="CY352" s="30"/>
      <c r="CZ352" s="30"/>
      <c r="DA352" s="30"/>
      <c r="DB352" s="30"/>
      <c r="DC352" s="30"/>
      <c r="DD352" s="30"/>
      <c r="DE352" s="30"/>
      <c r="DF352" s="30"/>
      <c r="DG352" s="30"/>
      <c r="DH352" s="30"/>
      <c r="DI352" s="30"/>
      <c r="DJ352" s="30"/>
      <c r="DK352" s="30"/>
      <c r="DL352" s="30"/>
      <c r="DM352" s="30"/>
      <c r="DN352" s="30"/>
      <c r="DO352" s="30"/>
      <c r="DP352" s="30"/>
      <c r="DQ352" s="30"/>
      <c r="DR352" s="30"/>
      <c r="DS352" s="30"/>
      <c r="DT352" s="30"/>
      <c r="DU352" s="30"/>
      <c r="DV352" s="30"/>
      <c r="DW352" s="30"/>
      <c r="DX352" s="30"/>
      <c r="DY352" s="30"/>
      <c r="DZ352" s="30"/>
      <c r="EA352" s="30"/>
      <c r="EB352" s="30"/>
      <c r="EC352" s="30"/>
      <c r="ED352" s="30"/>
      <c r="EE352" s="30"/>
      <c r="EF352" s="30"/>
      <c r="EG352" s="30"/>
      <c r="EH352" s="30"/>
      <c r="EI352" s="30"/>
      <c r="EJ352" s="30"/>
      <c r="EK352" s="30"/>
      <c r="EL352" s="30"/>
      <c r="EM352" s="30"/>
      <c r="EN352" s="30"/>
      <c r="EO352" s="30"/>
      <c r="EP352" s="30"/>
      <c r="EQ352" s="30"/>
      <c r="ER352" s="30"/>
      <c r="ES352" s="30"/>
      <c r="ET352" s="30"/>
      <c r="EU352" s="30"/>
      <c r="EV352" s="30"/>
      <c r="EW352" s="30"/>
      <c r="EX352" s="30"/>
      <c r="EY352" s="30"/>
      <c r="EZ352" s="30"/>
      <c r="FA352" s="30"/>
      <c r="FB352" s="30"/>
      <c r="FC352" s="30"/>
      <c r="FD352" s="30"/>
      <c r="FE352" s="30"/>
      <c r="FF352" s="30"/>
      <c r="FG352" s="30"/>
      <c r="FH352" s="30"/>
      <c r="FI352" s="30"/>
      <c r="FJ352" s="30"/>
      <c r="FK352" s="30"/>
      <c r="FL352" s="30"/>
      <c r="FM352" s="30"/>
      <c r="FN352" s="30"/>
      <c r="FO352" s="30"/>
      <c r="FP352" s="30"/>
      <c r="FQ352" s="30"/>
      <c r="FR352" s="30"/>
      <c r="FS352" s="30"/>
      <c r="FT352" s="30"/>
      <c r="FU352" s="30"/>
      <c r="FV352" s="30"/>
      <c r="FW352" s="30"/>
      <c r="FX352" s="30"/>
      <c r="FY352" s="30"/>
      <c r="FZ352" s="30"/>
      <c r="GA352" s="30"/>
      <c r="GB352" s="30"/>
      <c r="GC352" s="30"/>
      <c r="GD352" s="30"/>
      <c r="GE352" s="30"/>
      <c r="GF352" s="30"/>
      <c r="GG352" s="30"/>
      <c r="GH352" s="30"/>
      <c r="GI352" s="30"/>
      <c r="GJ352" s="30"/>
      <c r="GK352" s="30"/>
      <c r="GL352" s="30"/>
      <c r="GM352" s="30"/>
      <c r="GN352" s="30"/>
      <c r="GO352" s="30"/>
      <c r="GP352" s="30"/>
      <c r="GQ352" s="30"/>
      <c r="GR352" s="30"/>
      <c r="GS352" s="30"/>
      <c r="GT352" s="30"/>
      <c r="GU352" s="30"/>
      <c r="GV352" s="30"/>
      <c r="GW352" s="30"/>
      <c r="GX352" s="30"/>
      <c r="GY352" s="30"/>
      <c r="GZ352" s="30"/>
      <c r="HA352" s="30"/>
      <c r="HB352" s="30"/>
      <c r="HC352" s="30"/>
      <c r="HD352" s="30"/>
      <c r="HE352" s="30"/>
      <c r="HF352" s="30"/>
      <c r="HG352" s="30"/>
      <c r="HH352" s="30"/>
      <c r="HI352" s="30"/>
      <c r="HJ352" s="30"/>
      <c r="HK352" s="30"/>
      <c r="HL352" s="30"/>
      <c r="HM352" s="30"/>
      <c r="HN352" s="30"/>
      <c r="HO352" s="30"/>
      <c r="HP352" s="30"/>
      <c r="HQ352" s="30"/>
      <c r="HR352" s="31"/>
    </row>
    <row r="353" spans="1:226" x14ac:dyDescent="0.25">
      <c r="A353" s="34">
        <f t="shared" si="120"/>
        <v>349</v>
      </c>
      <c r="B353" s="517"/>
      <c r="C353" s="517"/>
      <c r="D353" s="517"/>
      <c r="E353" s="517"/>
      <c r="F353" s="517"/>
      <c r="G353" s="35"/>
      <c r="H353" s="35"/>
      <c r="I353" s="36" t="str">
        <f t="shared" si="131"/>
        <v/>
      </c>
      <c r="J353" s="28" t="str">
        <f t="shared" si="132"/>
        <v/>
      </c>
      <c r="K353" s="448" t="str">
        <f>進捗管理票PSPT_管理項目名_4</f>
        <v>②ＣＶＴ</v>
      </c>
      <c r="L353" s="37"/>
      <c r="M353" s="38"/>
      <c r="N353" s="38"/>
      <c r="O353" s="38"/>
      <c r="P353" s="38"/>
      <c r="Q353" s="38"/>
      <c r="R353" s="38"/>
      <c r="S353" s="38"/>
      <c r="T353" s="38"/>
      <c r="U353" s="38"/>
      <c r="V353" s="38"/>
      <c r="W353" s="38"/>
      <c r="X353" s="38"/>
      <c r="Y353" s="38"/>
      <c r="Z353" s="38"/>
      <c r="AA353" s="38"/>
      <c r="AB353" s="38"/>
      <c r="AC353" s="38"/>
      <c r="AD353" s="38"/>
      <c r="AE353" s="38"/>
      <c r="AF353" s="38"/>
      <c r="AG353" s="38"/>
      <c r="AH353" s="38"/>
      <c r="AI353" s="38"/>
      <c r="AJ353" s="38"/>
      <c r="AK353" s="38"/>
      <c r="AL353" s="38"/>
      <c r="AM353" s="38"/>
      <c r="AN353" s="38"/>
      <c r="AO353" s="38"/>
      <c r="AP353" s="38"/>
      <c r="AQ353" s="38"/>
      <c r="AR353" s="38"/>
      <c r="AS353" s="38"/>
      <c r="AT353" s="38"/>
      <c r="AU353" s="38"/>
      <c r="AV353" s="38"/>
      <c r="AW353" s="38"/>
      <c r="AX353" s="38"/>
      <c r="AY353" s="38"/>
      <c r="AZ353" s="38"/>
      <c r="BA353" s="38"/>
      <c r="BB353" s="38"/>
      <c r="BC353" s="38"/>
      <c r="BD353" s="38"/>
      <c r="BE353" s="38"/>
      <c r="BF353" s="38"/>
      <c r="BG353" s="38"/>
      <c r="BH353" s="38"/>
      <c r="BI353" s="38"/>
      <c r="BJ353" s="38"/>
      <c r="BK353" s="38"/>
      <c r="BL353" s="38"/>
      <c r="BM353" s="38"/>
      <c r="BN353" s="38"/>
      <c r="BO353" s="38"/>
      <c r="BP353" s="38"/>
      <c r="BQ353" s="38"/>
      <c r="BR353" s="38"/>
      <c r="BS353" s="38"/>
      <c r="BT353" s="38"/>
      <c r="BU353" s="38"/>
      <c r="BV353" s="38"/>
      <c r="BW353" s="38"/>
      <c r="BX353" s="38"/>
      <c r="BY353" s="38"/>
      <c r="BZ353" s="38"/>
      <c r="CA353" s="38"/>
      <c r="CB353" s="38"/>
      <c r="CC353" s="38"/>
      <c r="CD353" s="38"/>
      <c r="CE353" s="38"/>
      <c r="CF353" s="38"/>
      <c r="CG353" s="38"/>
      <c r="CH353" s="38"/>
      <c r="CI353" s="38"/>
      <c r="CJ353" s="38"/>
      <c r="CK353" s="38"/>
      <c r="CL353" s="38"/>
      <c r="CM353" s="38"/>
      <c r="CN353" s="38"/>
      <c r="CO353" s="38"/>
      <c r="CP353" s="38"/>
      <c r="CQ353" s="38"/>
      <c r="CR353" s="38"/>
      <c r="CS353" s="38"/>
      <c r="CT353" s="38"/>
      <c r="CU353" s="38"/>
      <c r="CV353" s="38"/>
      <c r="CW353" s="38"/>
      <c r="CX353" s="38"/>
      <c r="CY353" s="38"/>
      <c r="CZ353" s="38"/>
      <c r="DA353" s="38"/>
      <c r="DB353" s="38"/>
      <c r="DC353" s="38"/>
      <c r="DD353" s="38"/>
      <c r="DE353" s="38"/>
      <c r="DF353" s="38"/>
      <c r="DG353" s="38"/>
      <c r="DH353" s="38"/>
      <c r="DI353" s="38"/>
      <c r="DJ353" s="38"/>
      <c r="DK353" s="38"/>
      <c r="DL353" s="38"/>
      <c r="DM353" s="38"/>
      <c r="DN353" s="38"/>
      <c r="DO353" s="38"/>
      <c r="DP353" s="38"/>
      <c r="DQ353" s="38"/>
      <c r="DR353" s="38"/>
      <c r="DS353" s="38"/>
      <c r="DT353" s="38"/>
      <c r="DU353" s="38"/>
      <c r="DV353" s="38"/>
      <c r="DW353" s="38"/>
      <c r="DX353" s="38"/>
      <c r="DY353" s="38"/>
      <c r="DZ353" s="38"/>
      <c r="EA353" s="38"/>
      <c r="EB353" s="38"/>
      <c r="EC353" s="38"/>
      <c r="ED353" s="38"/>
      <c r="EE353" s="38"/>
      <c r="EF353" s="38"/>
      <c r="EG353" s="38"/>
      <c r="EH353" s="38"/>
      <c r="EI353" s="38"/>
      <c r="EJ353" s="38"/>
      <c r="EK353" s="38"/>
      <c r="EL353" s="38"/>
      <c r="EM353" s="38"/>
      <c r="EN353" s="38"/>
      <c r="EO353" s="38"/>
      <c r="EP353" s="38"/>
      <c r="EQ353" s="38"/>
      <c r="ER353" s="38"/>
      <c r="ES353" s="38"/>
      <c r="ET353" s="38"/>
      <c r="EU353" s="38"/>
      <c r="EV353" s="38"/>
      <c r="EW353" s="38"/>
      <c r="EX353" s="38"/>
      <c r="EY353" s="38"/>
      <c r="EZ353" s="38"/>
      <c r="FA353" s="38"/>
      <c r="FB353" s="38"/>
      <c r="FC353" s="38"/>
      <c r="FD353" s="38"/>
      <c r="FE353" s="38"/>
      <c r="FF353" s="38"/>
      <c r="FG353" s="38"/>
      <c r="FH353" s="38"/>
      <c r="FI353" s="38"/>
      <c r="FJ353" s="38"/>
      <c r="FK353" s="38"/>
      <c r="FL353" s="38"/>
      <c r="FM353" s="38"/>
      <c r="FN353" s="38"/>
      <c r="FO353" s="38"/>
      <c r="FP353" s="38"/>
      <c r="FQ353" s="38"/>
      <c r="FR353" s="38"/>
      <c r="FS353" s="38"/>
      <c r="FT353" s="38"/>
      <c r="FU353" s="38"/>
      <c r="FV353" s="38"/>
      <c r="FW353" s="38"/>
      <c r="FX353" s="38"/>
      <c r="FY353" s="38"/>
      <c r="FZ353" s="38"/>
      <c r="GA353" s="38"/>
      <c r="GB353" s="38"/>
      <c r="GC353" s="38"/>
      <c r="GD353" s="38"/>
      <c r="GE353" s="38"/>
      <c r="GF353" s="38"/>
      <c r="GG353" s="38"/>
      <c r="GH353" s="38"/>
      <c r="GI353" s="38"/>
      <c r="GJ353" s="38"/>
      <c r="GK353" s="38"/>
      <c r="GL353" s="38"/>
      <c r="GM353" s="38"/>
      <c r="GN353" s="38"/>
      <c r="GO353" s="38"/>
      <c r="GP353" s="38"/>
      <c r="GQ353" s="38"/>
      <c r="GR353" s="38"/>
      <c r="GS353" s="38"/>
      <c r="GT353" s="38"/>
      <c r="GU353" s="38"/>
      <c r="GV353" s="38"/>
      <c r="GW353" s="38"/>
      <c r="GX353" s="38"/>
      <c r="GY353" s="38"/>
      <c r="GZ353" s="38"/>
      <c r="HA353" s="38"/>
      <c r="HB353" s="38"/>
      <c r="HC353" s="38"/>
      <c r="HD353" s="38"/>
      <c r="HE353" s="38"/>
      <c r="HF353" s="38"/>
      <c r="HG353" s="38"/>
      <c r="HH353" s="38"/>
      <c r="HI353" s="38"/>
      <c r="HJ353" s="38"/>
      <c r="HK353" s="38"/>
      <c r="HL353" s="38"/>
      <c r="HM353" s="38"/>
      <c r="HN353" s="38"/>
      <c r="HO353" s="38"/>
      <c r="HP353" s="38"/>
      <c r="HQ353" s="38"/>
      <c r="HR353" s="39"/>
    </row>
    <row r="354" spans="1:226" s="315" customFormat="1" x14ac:dyDescent="0.25">
      <c r="A354" s="34">
        <f t="shared" si="120"/>
        <v>350</v>
      </c>
      <c r="B354" s="517"/>
      <c r="C354" s="517"/>
      <c r="D354" s="517"/>
      <c r="E354" s="517"/>
      <c r="F354" s="517"/>
      <c r="G354" s="35"/>
      <c r="H354" s="391"/>
      <c r="I354" s="36" t="str">
        <f>IF(J354&lt;&gt;"",(J354-COUNTIF(L354:HR354,"□")+1),"")</f>
        <v/>
      </c>
      <c r="J354" s="28" t="str">
        <f>IF(ISERROR(LOOKUP("□",L354:HR354,L$3:HR$3))=FALSE,LOOKUP("□",L354:HR354,L$3:HR$3),"")</f>
        <v/>
      </c>
      <c r="K354" s="448" t="str">
        <f>進捗管理票PSPT_管理項目名_5</f>
        <v>③受入</v>
      </c>
      <c r="L354" s="37"/>
      <c r="M354" s="38"/>
      <c r="N354" s="38"/>
      <c r="O354" s="38"/>
      <c r="P354" s="38"/>
      <c r="Q354" s="38"/>
      <c r="R354" s="38"/>
      <c r="S354" s="38"/>
      <c r="T354" s="38"/>
      <c r="U354" s="38"/>
      <c r="V354" s="38"/>
      <c r="W354" s="38"/>
      <c r="X354" s="30"/>
      <c r="Y354" s="38"/>
      <c r="Z354" s="38"/>
      <c r="AA354" s="38"/>
      <c r="AB354" s="38"/>
      <c r="AC354" s="38"/>
      <c r="AD354" s="38"/>
      <c r="AE354" s="38"/>
      <c r="AF354" s="38"/>
      <c r="AG354" s="38"/>
      <c r="AH354" s="38"/>
      <c r="AI354" s="38"/>
      <c r="AJ354" s="38"/>
      <c r="AK354" s="38"/>
      <c r="AL354" s="38"/>
      <c r="AM354" s="38"/>
      <c r="AN354" s="38"/>
      <c r="AO354" s="38"/>
      <c r="AP354" s="38"/>
      <c r="AQ354" s="38"/>
      <c r="AR354" s="38"/>
      <c r="AS354" s="38"/>
      <c r="AT354" s="38"/>
      <c r="AU354" s="38"/>
      <c r="AV354" s="38"/>
      <c r="AW354" s="38"/>
      <c r="AX354" s="38"/>
      <c r="AY354" s="38"/>
      <c r="AZ354" s="38"/>
      <c r="BA354" s="38"/>
      <c r="BB354" s="38"/>
      <c r="BC354" s="38"/>
      <c r="BD354" s="38"/>
      <c r="BE354" s="38"/>
      <c r="BF354" s="38"/>
      <c r="BG354" s="38"/>
      <c r="BH354" s="38"/>
      <c r="BI354" s="38"/>
      <c r="BJ354" s="38"/>
      <c r="BK354" s="38"/>
      <c r="BL354" s="38"/>
      <c r="BM354" s="38"/>
      <c r="BN354" s="38"/>
      <c r="BO354" s="38"/>
      <c r="BP354" s="38"/>
      <c r="BQ354" s="38"/>
      <c r="BR354" s="38"/>
      <c r="BS354" s="38"/>
      <c r="BT354" s="38"/>
      <c r="BU354" s="38"/>
      <c r="BV354" s="38"/>
      <c r="BW354" s="38"/>
      <c r="BX354" s="38"/>
      <c r="BY354" s="38"/>
      <c r="BZ354" s="38"/>
      <c r="CA354" s="38"/>
      <c r="CB354" s="38"/>
      <c r="CC354" s="38"/>
      <c r="CD354" s="38"/>
      <c r="CE354" s="38"/>
      <c r="CF354" s="38"/>
      <c r="CG354" s="38"/>
      <c r="CH354" s="38"/>
      <c r="CI354" s="38"/>
      <c r="CJ354" s="38"/>
      <c r="CK354" s="38"/>
      <c r="CL354" s="38"/>
      <c r="CM354" s="38"/>
      <c r="CN354" s="38"/>
      <c r="CO354" s="38"/>
      <c r="CP354" s="38"/>
      <c r="CQ354" s="38"/>
      <c r="CR354" s="38"/>
      <c r="CS354" s="38"/>
      <c r="CT354" s="38"/>
      <c r="CU354" s="38"/>
      <c r="CV354" s="38"/>
      <c r="CW354" s="38"/>
      <c r="CX354" s="38"/>
      <c r="CY354" s="38"/>
      <c r="CZ354" s="38"/>
      <c r="DA354" s="38"/>
      <c r="DB354" s="38"/>
      <c r="DC354" s="38"/>
      <c r="DD354" s="38"/>
      <c r="DE354" s="38"/>
      <c r="DF354" s="38"/>
      <c r="DG354" s="38"/>
      <c r="DH354" s="38"/>
      <c r="DI354" s="38"/>
      <c r="DJ354" s="38"/>
      <c r="DK354" s="38"/>
      <c r="DL354" s="38"/>
      <c r="DM354" s="38"/>
      <c r="DN354" s="38"/>
      <c r="DO354" s="38"/>
      <c r="DP354" s="38"/>
      <c r="DQ354" s="38"/>
      <c r="DR354" s="38"/>
      <c r="DS354" s="38"/>
      <c r="DT354" s="38"/>
      <c r="DU354" s="38"/>
      <c r="DV354" s="38"/>
      <c r="DW354" s="38"/>
      <c r="DX354" s="38"/>
      <c r="DY354" s="38"/>
      <c r="DZ354" s="38"/>
      <c r="EA354" s="38"/>
      <c r="EB354" s="38"/>
      <c r="EC354" s="38"/>
      <c r="ED354" s="38"/>
      <c r="EE354" s="38"/>
      <c r="EF354" s="38"/>
      <c r="EG354" s="38"/>
      <c r="EH354" s="38"/>
      <c r="EI354" s="38"/>
      <c r="EJ354" s="38"/>
      <c r="EK354" s="38"/>
      <c r="EL354" s="38"/>
      <c r="EM354" s="38"/>
      <c r="EN354" s="38"/>
      <c r="EO354" s="38"/>
      <c r="EP354" s="38"/>
      <c r="EQ354" s="38"/>
      <c r="ER354" s="38"/>
      <c r="ES354" s="38"/>
      <c r="ET354" s="38"/>
      <c r="EU354" s="38"/>
      <c r="EV354" s="38"/>
      <c r="EW354" s="38"/>
      <c r="EX354" s="38"/>
      <c r="EY354" s="38"/>
      <c r="EZ354" s="38"/>
      <c r="FA354" s="38"/>
      <c r="FB354" s="38"/>
      <c r="FC354" s="38"/>
      <c r="FD354" s="38"/>
      <c r="FE354" s="38"/>
      <c r="FF354" s="38"/>
      <c r="FG354" s="38"/>
      <c r="FH354" s="38"/>
      <c r="FI354" s="38"/>
      <c r="FJ354" s="38"/>
      <c r="FK354" s="38"/>
      <c r="FL354" s="38"/>
      <c r="FM354" s="38"/>
      <c r="FN354" s="38"/>
      <c r="FO354" s="38"/>
      <c r="FP354" s="38"/>
      <c r="FQ354" s="38"/>
      <c r="FR354" s="38"/>
      <c r="FS354" s="38"/>
      <c r="FT354" s="38"/>
      <c r="FU354" s="38"/>
      <c r="FV354" s="38"/>
      <c r="FW354" s="38"/>
      <c r="FX354" s="38"/>
      <c r="FY354" s="38"/>
      <c r="FZ354" s="38"/>
      <c r="GA354" s="38"/>
      <c r="GB354" s="38"/>
      <c r="GC354" s="38"/>
      <c r="GD354" s="38"/>
      <c r="GE354" s="38"/>
      <c r="GF354" s="38"/>
      <c r="GG354" s="38"/>
      <c r="GH354" s="38"/>
      <c r="GI354" s="38"/>
      <c r="GJ354" s="38"/>
      <c r="GK354" s="38"/>
      <c r="GL354" s="38"/>
      <c r="GM354" s="38"/>
      <c r="GN354" s="38"/>
      <c r="GO354" s="38"/>
      <c r="GP354" s="38"/>
      <c r="GQ354" s="38"/>
      <c r="GR354" s="38"/>
      <c r="GS354" s="38"/>
      <c r="GT354" s="38"/>
      <c r="GU354" s="38"/>
      <c r="GV354" s="38"/>
      <c r="GW354" s="38"/>
      <c r="GX354" s="38"/>
      <c r="GY354" s="38"/>
      <c r="GZ354" s="38"/>
      <c r="HA354" s="38"/>
      <c r="HB354" s="38"/>
      <c r="HC354" s="38"/>
      <c r="HD354" s="38"/>
      <c r="HE354" s="38"/>
      <c r="HF354" s="38"/>
      <c r="HG354" s="38"/>
      <c r="HH354" s="38"/>
      <c r="HI354" s="38"/>
      <c r="HJ354" s="38"/>
      <c r="HK354" s="38"/>
      <c r="HL354" s="38"/>
      <c r="HM354" s="38"/>
      <c r="HN354" s="38"/>
      <c r="HO354" s="38"/>
      <c r="HP354" s="38"/>
      <c r="HQ354" s="38"/>
      <c r="HR354" s="39"/>
    </row>
    <row r="355" spans="1:226" x14ac:dyDescent="0.25">
      <c r="A355" s="25">
        <f t="shared" si="120"/>
        <v>351</v>
      </c>
      <c r="B355" s="516"/>
      <c r="C355" s="516"/>
      <c r="D355" s="516"/>
      <c r="E355" s="516"/>
      <c r="F355" s="516"/>
      <c r="G355" s="40"/>
      <c r="H355" s="40"/>
      <c r="I355" s="41" t="str">
        <f t="shared" ref="I355:I363" si="133">IF(J355&lt;&gt;"",(J355-COUNTIF(L355:HR355,"□")+1),"")</f>
        <v/>
      </c>
      <c r="J355" s="42" t="str">
        <f t="shared" ref="J355:J363" si="134">IF(ISERROR(LOOKUP("□",L355:HR355,L$3:HR$3))=FALSE,LOOKUP("□",L355:HR355,L$3:HR$3),"")</f>
        <v/>
      </c>
      <c r="K355" s="445">
        <f>進捗管理票PSPT_管理項目名_1</f>
        <v>0</v>
      </c>
      <c r="L355" s="43"/>
      <c r="M355" s="44"/>
      <c r="N355" s="44"/>
      <c r="O355" s="44"/>
      <c r="P355" s="44"/>
      <c r="Q355" s="44"/>
      <c r="R355" s="44"/>
      <c r="S355" s="44"/>
      <c r="T355" s="44"/>
      <c r="U355" s="44"/>
      <c r="V355" s="44"/>
      <c r="W355" s="44"/>
      <c r="X355" s="44"/>
      <c r="Y355" s="45"/>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c r="BD355" s="44"/>
      <c r="BE355" s="44"/>
      <c r="BF355" s="44"/>
      <c r="BG355" s="44"/>
      <c r="BH355" s="44"/>
      <c r="BI355" s="44"/>
      <c r="BJ355" s="44"/>
      <c r="BK355" s="44"/>
      <c r="BL355" s="44"/>
      <c r="BM355" s="44"/>
      <c r="BN355" s="44"/>
      <c r="BO355" s="44"/>
      <c r="BP355" s="44"/>
      <c r="BQ355" s="44"/>
      <c r="BR355" s="44"/>
      <c r="BS355" s="44"/>
      <c r="BT355" s="44"/>
      <c r="BU355" s="44"/>
      <c r="BV355" s="44"/>
      <c r="BW355" s="44"/>
      <c r="BX355" s="44"/>
      <c r="BY355" s="44"/>
      <c r="BZ355" s="44"/>
      <c r="CA355" s="44"/>
      <c r="CB355" s="44"/>
      <c r="CC355" s="44"/>
      <c r="CD355" s="44"/>
      <c r="CE355" s="44"/>
      <c r="CF355" s="44"/>
      <c r="CG355" s="44"/>
      <c r="CH355" s="44"/>
      <c r="CI355" s="44"/>
      <c r="CJ355" s="44"/>
      <c r="CK355" s="44"/>
      <c r="CL355" s="44"/>
      <c r="CM355" s="44"/>
      <c r="CN355" s="44"/>
      <c r="CO355" s="44"/>
      <c r="CP355" s="44"/>
      <c r="CQ355" s="44"/>
      <c r="CR355" s="44"/>
      <c r="CS355" s="44"/>
      <c r="CT355" s="44"/>
      <c r="CU355" s="44"/>
      <c r="CV355" s="44"/>
      <c r="CW355" s="44"/>
      <c r="CX355" s="44"/>
      <c r="CY355" s="44"/>
      <c r="CZ355" s="44"/>
      <c r="DA355" s="44"/>
      <c r="DB355" s="44"/>
      <c r="DC355" s="44"/>
      <c r="DD355" s="44"/>
      <c r="DE355" s="44"/>
      <c r="DF355" s="44"/>
      <c r="DG355" s="44"/>
      <c r="DH355" s="44"/>
      <c r="DI355" s="44"/>
      <c r="DJ355" s="44"/>
      <c r="DK355" s="44"/>
      <c r="DL355" s="44"/>
      <c r="DM355" s="44"/>
      <c r="DN355" s="44"/>
      <c r="DO355" s="44"/>
      <c r="DP355" s="44"/>
      <c r="DQ355" s="44"/>
      <c r="DR355" s="44"/>
      <c r="DS355" s="44"/>
      <c r="DT355" s="44"/>
      <c r="DU355" s="44"/>
      <c r="DV355" s="44"/>
      <c r="DW355" s="44"/>
      <c r="DX355" s="44"/>
      <c r="DY355" s="44"/>
      <c r="DZ355" s="44"/>
      <c r="EA355" s="44"/>
      <c r="EB355" s="44"/>
      <c r="EC355" s="44"/>
      <c r="ED355" s="44"/>
      <c r="EE355" s="44"/>
      <c r="EF355" s="44"/>
      <c r="EG355" s="44"/>
      <c r="EH355" s="44"/>
      <c r="EI355" s="44"/>
      <c r="EJ355" s="44"/>
      <c r="EK355" s="44"/>
      <c r="EL355" s="44"/>
      <c r="EM355" s="44"/>
      <c r="EN355" s="44"/>
      <c r="EO355" s="44"/>
      <c r="EP355" s="44"/>
      <c r="EQ355" s="44"/>
      <c r="ER355" s="44"/>
      <c r="ES355" s="44"/>
      <c r="ET355" s="44"/>
      <c r="EU355" s="44"/>
      <c r="EV355" s="44"/>
      <c r="EW355" s="44"/>
      <c r="EX355" s="44"/>
      <c r="EY355" s="44"/>
      <c r="EZ355" s="44"/>
      <c r="FA355" s="44"/>
      <c r="FB355" s="44"/>
      <c r="FC355" s="44"/>
      <c r="FD355" s="44"/>
      <c r="FE355" s="44"/>
      <c r="FF355" s="44"/>
      <c r="FG355" s="44"/>
      <c r="FH355" s="44"/>
      <c r="FI355" s="44"/>
      <c r="FJ355" s="44"/>
      <c r="FK355" s="44"/>
      <c r="FL355" s="44"/>
      <c r="FM355" s="44"/>
      <c r="FN355" s="44"/>
      <c r="FO355" s="44"/>
      <c r="FP355" s="44"/>
      <c r="FQ355" s="44"/>
      <c r="FR355" s="44"/>
      <c r="FS355" s="44"/>
      <c r="FT355" s="44"/>
      <c r="FU355" s="44"/>
      <c r="FV355" s="44"/>
      <c r="FW355" s="44"/>
      <c r="FX355" s="44"/>
      <c r="FY355" s="44"/>
      <c r="FZ355" s="44"/>
      <c r="GA355" s="44"/>
      <c r="GB355" s="44"/>
      <c r="GC355" s="44"/>
      <c r="GD355" s="44"/>
      <c r="GE355" s="44"/>
      <c r="GF355" s="44"/>
      <c r="GG355" s="44"/>
      <c r="GH355" s="44"/>
      <c r="GI355" s="44"/>
      <c r="GJ355" s="44"/>
      <c r="GK355" s="44"/>
      <c r="GL355" s="44"/>
      <c r="GM355" s="44"/>
      <c r="GN355" s="44"/>
      <c r="GO355" s="44"/>
      <c r="GP355" s="44"/>
      <c r="GQ355" s="44"/>
      <c r="GR355" s="44"/>
      <c r="GS355" s="44"/>
      <c r="GT355" s="44"/>
      <c r="GU355" s="44"/>
      <c r="GV355" s="44"/>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6"/>
    </row>
    <row r="356" spans="1:226" x14ac:dyDescent="0.25">
      <c r="A356" s="32">
        <f t="shared" si="120"/>
        <v>352</v>
      </c>
      <c r="B356" s="517"/>
      <c r="C356" s="517"/>
      <c r="D356" s="517"/>
      <c r="E356" s="517"/>
      <c r="F356" s="517"/>
      <c r="G356" s="26"/>
      <c r="H356" s="26"/>
      <c r="I356" s="27" t="str">
        <f t="shared" si="133"/>
        <v/>
      </c>
      <c r="J356" s="33" t="str">
        <f t="shared" si="134"/>
        <v/>
      </c>
      <c r="K356" s="446">
        <f>進捗管理票PSPT_管理項目名_2</f>
        <v>0</v>
      </c>
      <c r="L356" s="29"/>
      <c r="M356" s="30"/>
      <c r="N356" s="30"/>
      <c r="O356" s="30"/>
      <c r="P356" s="30"/>
      <c r="Q356" s="30"/>
      <c r="R356" s="30"/>
      <c r="S356" s="30"/>
      <c r="T356" s="30"/>
      <c r="U356" s="30"/>
      <c r="V356" s="30"/>
      <c r="W356" s="30"/>
      <c r="X356" s="30"/>
      <c r="Y356" s="30"/>
      <c r="Z356" s="30"/>
      <c r="AA356" s="30"/>
      <c r="AB356" s="30"/>
      <c r="AC356" s="30"/>
      <c r="AD356" s="30"/>
      <c r="AE356" s="30"/>
      <c r="AF356" s="30"/>
      <c r="AG356" s="30"/>
      <c r="AH356" s="30"/>
      <c r="AI356" s="30"/>
      <c r="AJ356" s="30"/>
      <c r="AK356" s="30"/>
      <c r="AL356" s="30"/>
      <c r="AM356" s="30"/>
      <c r="AN356" s="30"/>
      <c r="AO356" s="30"/>
      <c r="AP356" s="30"/>
      <c r="AQ356" s="30"/>
      <c r="AR356" s="30"/>
      <c r="AS356" s="30"/>
      <c r="AT356" s="30"/>
      <c r="AU356" s="30"/>
      <c r="AV356" s="30"/>
      <c r="AW356" s="30"/>
      <c r="AX356" s="30"/>
      <c r="AY356" s="30"/>
      <c r="AZ356" s="30"/>
      <c r="BA356" s="30"/>
      <c r="BB356" s="30"/>
      <c r="BC356" s="30"/>
      <c r="BD356" s="30"/>
      <c r="BE356" s="30"/>
      <c r="BF356" s="30"/>
      <c r="BG356" s="30"/>
      <c r="BH356" s="30"/>
      <c r="BI356" s="30"/>
      <c r="BJ356" s="30"/>
      <c r="BK356" s="30"/>
      <c r="BL356" s="30"/>
      <c r="BM356" s="30"/>
      <c r="BN356" s="30"/>
      <c r="BO356" s="30"/>
      <c r="BP356" s="30"/>
      <c r="BQ356" s="30"/>
      <c r="BR356" s="30"/>
      <c r="BS356" s="30"/>
      <c r="BT356" s="30"/>
      <c r="BU356" s="30"/>
      <c r="BV356" s="30"/>
      <c r="BW356" s="30"/>
      <c r="BX356" s="30"/>
      <c r="BY356" s="30"/>
      <c r="BZ356" s="30"/>
      <c r="CA356" s="30"/>
      <c r="CB356" s="30"/>
      <c r="CC356" s="30"/>
      <c r="CD356" s="30"/>
      <c r="CE356" s="30"/>
      <c r="CF356" s="30"/>
      <c r="CG356" s="30"/>
      <c r="CH356" s="30"/>
      <c r="CI356" s="30"/>
      <c r="CJ356" s="30"/>
      <c r="CK356" s="30"/>
      <c r="CL356" s="30"/>
      <c r="CM356" s="30"/>
      <c r="CN356" s="30"/>
      <c r="CO356" s="30"/>
      <c r="CP356" s="30"/>
      <c r="CQ356" s="30"/>
      <c r="CR356" s="30"/>
      <c r="CS356" s="30"/>
      <c r="CT356" s="30"/>
      <c r="CU356" s="30"/>
      <c r="CV356" s="30"/>
      <c r="CW356" s="30"/>
      <c r="CX356" s="30"/>
      <c r="CY356" s="30"/>
      <c r="CZ356" s="30"/>
      <c r="DA356" s="30"/>
      <c r="DB356" s="30"/>
      <c r="DC356" s="30"/>
      <c r="DD356" s="30"/>
      <c r="DE356" s="30"/>
      <c r="DF356" s="30"/>
      <c r="DG356" s="30"/>
      <c r="DH356" s="30"/>
      <c r="DI356" s="30"/>
      <c r="DJ356" s="30"/>
      <c r="DK356" s="30"/>
      <c r="DL356" s="30"/>
      <c r="DM356" s="30"/>
      <c r="DN356" s="30"/>
      <c r="DO356" s="30"/>
      <c r="DP356" s="30"/>
      <c r="DQ356" s="30"/>
      <c r="DR356" s="30"/>
      <c r="DS356" s="30"/>
      <c r="DT356" s="30"/>
      <c r="DU356" s="30"/>
      <c r="DV356" s="30"/>
      <c r="DW356" s="30"/>
      <c r="DX356" s="30"/>
      <c r="DY356" s="30"/>
      <c r="DZ356" s="30"/>
      <c r="EA356" s="30"/>
      <c r="EB356" s="30"/>
      <c r="EC356" s="30"/>
      <c r="ED356" s="30"/>
      <c r="EE356" s="30"/>
      <c r="EF356" s="30"/>
      <c r="EG356" s="30"/>
      <c r="EH356" s="30"/>
      <c r="EI356" s="30"/>
      <c r="EJ356" s="30"/>
      <c r="EK356" s="30"/>
      <c r="EL356" s="30"/>
      <c r="EM356" s="30"/>
      <c r="EN356" s="30"/>
      <c r="EO356" s="30"/>
      <c r="EP356" s="30"/>
      <c r="EQ356" s="30"/>
      <c r="ER356" s="30"/>
      <c r="ES356" s="30"/>
      <c r="ET356" s="30"/>
      <c r="EU356" s="30"/>
      <c r="EV356" s="30"/>
      <c r="EW356" s="30"/>
      <c r="EX356" s="30"/>
      <c r="EY356" s="30"/>
      <c r="EZ356" s="30"/>
      <c r="FA356" s="30"/>
      <c r="FB356" s="30"/>
      <c r="FC356" s="30"/>
      <c r="FD356" s="30"/>
      <c r="FE356" s="30"/>
      <c r="FF356" s="30"/>
      <c r="FG356" s="30"/>
      <c r="FH356" s="30"/>
      <c r="FI356" s="30"/>
      <c r="FJ356" s="30"/>
      <c r="FK356" s="30"/>
      <c r="FL356" s="30"/>
      <c r="FM356" s="30"/>
      <c r="FN356" s="30"/>
      <c r="FO356" s="30"/>
      <c r="FP356" s="30"/>
      <c r="FQ356" s="30"/>
      <c r="FR356" s="30"/>
      <c r="FS356" s="30"/>
      <c r="FT356" s="30"/>
      <c r="FU356" s="30"/>
      <c r="FV356" s="30"/>
      <c r="FW356" s="30"/>
      <c r="FX356" s="30"/>
      <c r="FY356" s="30"/>
      <c r="FZ356" s="30"/>
      <c r="GA356" s="30"/>
      <c r="GB356" s="30"/>
      <c r="GC356" s="30"/>
      <c r="GD356" s="30"/>
      <c r="GE356" s="30"/>
      <c r="GF356" s="30"/>
      <c r="GG356" s="30"/>
      <c r="GH356" s="30"/>
      <c r="GI356" s="30"/>
      <c r="GJ356" s="30"/>
      <c r="GK356" s="30"/>
      <c r="GL356" s="30"/>
      <c r="GM356" s="30"/>
      <c r="GN356" s="30"/>
      <c r="GO356" s="30"/>
      <c r="GP356" s="30"/>
      <c r="GQ356" s="30"/>
      <c r="GR356" s="30"/>
      <c r="GS356" s="30"/>
      <c r="GT356" s="30"/>
      <c r="GU356" s="30"/>
      <c r="GV356" s="30"/>
      <c r="GW356" s="30"/>
      <c r="GX356" s="30"/>
      <c r="GY356" s="30"/>
      <c r="GZ356" s="30"/>
      <c r="HA356" s="30"/>
      <c r="HB356" s="30"/>
      <c r="HC356" s="30"/>
      <c r="HD356" s="30"/>
      <c r="HE356" s="30"/>
      <c r="HF356" s="30"/>
      <c r="HG356" s="30"/>
      <c r="HH356" s="30"/>
      <c r="HI356" s="30"/>
      <c r="HJ356" s="30"/>
      <c r="HK356" s="30"/>
      <c r="HL356" s="30"/>
      <c r="HM356" s="30"/>
      <c r="HN356" s="30"/>
      <c r="HO356" s="30"/>
      <c r="HP356" s="30"/>
      <c r="HQ356" s="30"/>
      <c r="HR356" s="31"/>
    </row>
    <row r="357" spans="1:226" x14ac:dyDescent="0.25">
      <c r="A357" s="32">
        <f t="shared" si="120"/>
        <v>353</v>
      </c>
      <c r="B357" s="517"/>
      <c r="C357" s="517"/>
      <c r="D357" s="517"/>
      <c r="E357" s="517"/>
      <c r="F357" s="517"/>
      <c r="G357" s="26"/>
      <c r="H357" s="26"/>
      <c r="I357" s="27" t="str">
        <f t="shared" si="133"/>
        <v/>
      </c>
      <c r="J357" s="33" t="str">
        <f t="shared" si="134"/>
        <v/>
      </c>
      <c r="K357" s="447" t="str">
        <f>進捗管理票PSPT_管理項目名_3</f>
        <v>①ＣＶ</v>
      </c>
      <c r="L357" s="29"/>
      <c r="M357" s="30"/>
      <c r="N357" s="30"/>
      <c r="O357" s="30"/>
      <c r="P357" s="30"/>
      <c r="Q357" s="30"/>
      <c r="R357" s="30"/>
      <c r="S357" s="30"/>
      <c r="T357" s="30"/>
      <c r="U357" s="30"/>
      <c r="V357" s="30"/>
      <c r="W357" s="30"/>
      <c r="X357" s="30"/>
      <c r="Y357" s="30"/>
      <c r="Z357" s="30"/>
      <c r="AA357" s="30"/>
      <c r="AB357" s="30"/>
      <c r="AC357" s="30"/>
      <c r="AD357" s="30"/>
      <c r="AE357" s="30"/>
      <c r="AF357" s="30"/>
      <c r="AG357" s="30"/>
      <c r="AH357" s="30"/>
      <c r="AI357" s="30"/>
      <c r="AJ357" s="30"/>
      <c r="AK357" s="30"/>
      <c r="AL357" s="30"/>
      <c r="AM357" s="30"/>
      <c r="AN357" s="30"/>
      <c r="AO357" s="30"/>
      <c r="AP357" s="30"/>
      <c r="AQ357" s="30"/>
      <c r="AR357" s="30"/>
      <c r="AS357" s="30"/>
      <c r="AT357" s="30"/>
      <c r="AU357" s="30"/>
      <c r="AV357" s="30"/>
      <c r="AW357" s="30"/>
      <c r="AX357" s="30"/>
      <c r="AY357" s="30"/>
      <c r="AZ357" s="30"/>
      <c r="BA357" s="30"/>
      <c r="BB357" s="30"/>
      <c r="BC357" s="30"/>
      <c r="BD357" s="30"/>
      <c r="BE357" s="30"/>
      <c r="BF357" s="30"/>
      <c r="BG357" s="30"/>
      <c r="BH357" s="30"/>
      <c r="BI357" s="30"/>
      <c r="BJ357" s="30"/>
      <c r="BK357" s="30"/>
      <c r="BL357" s="30"/>
      <c r="BM357" s="30"/>
      <c r="BN357" s="30"/>
      <c r="BO357" s="30"/>
      <c r="BP357" s="30"/>
      <c r="BQ357" s="30"/>
      <c r="BR357" s="30"/>
      <c r="BS357" s="30"/>
      <c r="BT357" s="30"/>
      <c r="BU357" s="30"/>
      <c r="BV357" s="30"/>
      <c r="BW357" s="30"/>
      <c r="BX357" s="30"/>
      <c r="BY357" s="30"/>
      <c r="BZ357" s="30"/>
      <c r="CA357" s="30"/>
      <c r="CB357" s="30"/>
      <c r="CC357" s="30"/>
      <c r="CD357" s="30"/>
      <c r="CE357" s="30"/>
      <c r="CF357" s="30"/>
      <c r="CG357" s="30"/>
      <c r="CH357" s="30"/>
      <c r="CI357" s="30"/>
      <c r="CJ357" s="30"/>
      <c r="CK357" s="30"/>
      <c r="CL357" s="30"/>
      <c r="CM357" s="30"/>
      <c r="CN357" s="30"/>
      <c r="CO357" s="30"/>
      <c r="CP357" s="30"/>
      <c r="CQ357" s="30"/>
      <c r="CR357" s="30"/>
      <c r="CS357" s="30"/>
      <c r="CT357" s="30"/>
      <c r="CU357" s="30"/>
      <c r="CV357" s="30"/>
      <c r="CW357" s="30"/>
      <c r="CX357" s="30"/>
      <c r="CY357" s="30"/>
      <c r="CZ357" s="30"/>
      <c r="DA357" s="30"/>
      <c r="DB357" s="30"/>
      <c r="DC357" s="30"/>
      <c r="DD357" s="30"/>
      <c r="DE357" s="30"/>
      <c r="DF357" s="30"/>
      <c r="DG357" s="30"/>
      <c r="DH357" s="30"/>
      <c r="DI357" s="30"/>
      <c r="DJ357" s="30"/>
      <c r="DK357" s="30"/>
      <c r="DL357" s="30"/>
      <c r="DM357" s="30"/>
      <c r="DN357" s="30"/>
      <c r="DO357" s="30"/>
      <c r="DP357" s="30"/>
      <c r="DQ357" s="30"/>
      <c r="DR357" s="30"/>
      <c r="DS357" s="30"/>
      <c r="DT357" s="30"/>
      <c r="DU357" s="30"/>
      <c r="DV357" s="30"/>
      <c r="DW357" s="30"/>
      <c r="DX357" s="30"/>
      <c r="DY357" s="30"/>
      <c r="DZ357" s="30"/>
      <c r="EA357" s="30"/>
      <c r="EB357" s="30"/>
      <c r="EC357" s="30"/>
      <c r="ED357" s="30"/>
      <c r="EE357" s="30"/>
      <c r="EF357" s="30"/>
      <c r="EG357" s="30"/>
      <c r="EH357" s="30"/>
      <c r="EI357" s="30"/>
      <c r="EJ357" s="30"/>
      <c r="EK357" s="30"/>
      <c r="EL357" s="30"/>
      <c r="EM357" s="30"/>
      <c r="EN357" s="30"/>
      <c r="EO357" s="30"/>
      <c r="EP357" s="30"/>
      <c r="EQ357" s="30"/>
      <c r="ER357" s="30"/>
      <c r="ES357" s="30"/>
      <c r="ET357" s="30"/>
      <c r="EU357" s="30"/>
      <c r="EV357" s="30"/>
      <c r="EW357" s="30"/>
      <c r="EX357" s="30"/>
      <c r="EY357" s="30"/>
      <c r="EZ357" s="30"/>
      <c r="FA357" s="30"/>
      <c r="FB357" s="30"/>
      <c r="FC357" s="30"/>
      <c r="FD357" s="30"/>
      <c r="FE357" s="30"/>
      <c r="FF357" s="30"/>
      <c r="FG357" s="30"/>
      <c r="FH357" s="30"/>
      <c r="FI357" s="30"/>
      <c r="FJ357" s="30"/>
      <c r="FK357" s="30"/>
      <c r="FL357" s="30"/>
      <c r="FM357" s="30"/>
      <c r="FN357" s="30"/>
      <c r="FO357" s="30"/>
      <c r="FP357" s="30"/>
      <c r="FQ357" s="30"/>
      <c r="FR357" s="30"/>
      <c r="FS357" s="30"/>
      <c r="FT357" s="30"/>
      <c r="FU357" s="30"/>
      <c r="FV357" s="30"/>
      <c r="FW357" s="30"/>
      <c r="FX357" s="30"/>
      <c r="FY357" s="30"/>
      <c r="FZ357" s="30"/>
      <c r="GA357" s="30"/>
      <c r="GB357" s="30"/>
      <c r="GC357" s="30"/>
      <c r="GD357" s="30"/>
      <c r="GE357" s="30"/>
      <c r="GF357" s="30"/>
      <c r="GG357" s="30"/>
      <c r="GH357" s="30"/>
      <c r="GI357" s="30"/>
      <c r="GJ357" s="30"/>
      <c r="GK357" s="30"/>
      <c r="GL357" s="30"/>
      <c r="GM357" s="30"/>
      <c r="GN357" s="30"/>
      <c r="GO357" s="30"/>
      <c r="GP357" s="30"/>
      <c r="GQ357" s="30"/>
      <c r="GR357" s="30"/>
      <c r="GS357" s="30"/>
      <c r="GT357" s="30"/>
      <c r="GU357" s="30"/>
      <c r="GV357" s="30"/>
      <c r="GW357" s="30"/>
      <c r="GX357" s="30"/>
      <c r="GY357" s="30"/>
      <c r="GZ357" s="30"/>
      <c r="HA357" s="30"/>
      <c r="HB357" s="30"/>
      <c r="HC357" s="30"/>
      <c r="HD357" s="30"/>
      <c r="HE357" s="30"/>
      <c r="HF357" s="30"/>
      <c r="HG357" s="30"/>
      <c r="HH357" s="30"/>
      <c r="HI357" s="30"/>
      <c r="HJ357" s="30"/>
      <c r="HK357" s="30"/>
      <c r="HL357" s="30"/>
      <c r="HM357" s="30"/>
      <c r="HN357" s="30"/>
      <c r="HO357" s="30"/>
      <c r="HP357" s="30"/>
      <c r="HQ357" s="30"/>
      <c r="HR357" s="31"/>
    </row>
    <row r="358" spans="1:226" x14ac:dyDescent="0.25">
      <c r="A358" s="34">
        <f t="shared" si="120"/>
        <v>354</v>
      </c>
      <c r="B358" s="517"/>
      <c r="C358" s="517"/>
      <c r="D358" s="517"/>
      <c r="E358" s="517"/>
      <c r="F358" s="517"/>
      <c r="G358" s="35"/>
      <c r="H358" s="35"/>
      <c r="I358" s="36" t="str">
        <f t="shared" si="133"/>
        <v/>
      </c>
      <c r="J358" s="28" t="str">
        <f t="shared" si="134"/>
        <v/>
      </c>
      <c r="K358" s="448" t="str">
        <f>進捗管理票PSPT_管理項目名_4</f>
        <v>②ＣＶＴ</v>
      </c>
      <c r="L358" s="37"/>
      <c r="M358" s="38"/>
      <c r="N358" s="38"/>
      <c r="O358" s="38"/>
      <c r="P358" s="38"/>
      <c r="Q358" s="38"/>
      <c r="R358" s="38"/>
      <c r="S358" s="38"/>
      <c r="T358" s="38"/>
      <c r="U358" s="38"/>
      <c r="V358" s="38"/>
      <c r="W358" s="38"/>
      <c r="X358" s="38"/>
      <c r="Y358" s="38"/>
      <c r="Z358" s="38"/>
      <c r="AA358" s="38"/>
      <c r="AB358" s="38"/>
      <c r="AC358" s="38"/>
      <c r="AD358" s="38"/>
      <c r="AE358" s="38"/>
      <c r="AF358" s="38"/>
      <c r="AG358" s="38"/>
      <c r="AH358" s="38"/>
      <c r="AI358" s="38"/>
      <c r="AJ358" s="38"/>
      <c r="AK358" s="38"/>
      <c r="AL358" s="38"/>
      <c r="AM358" s="38"/>
      <c r="AN358" s="38"/>
      <c r="AO358" s="38"/>
      <c r="AP358" s="38"/>
      <c r="AQ358" s="38"/>
      <c r="AR358" s="38"/>
      <c r="AS358" s="38"/>
      <c r="AT358" s="38"/>
      <c r="AU358" s="38"/>
      <c r="AV358" s="38"/>
      <c r="AW358" s="38"/>
      <c r="AX358" s="38"/>
      <c r="AY358" s="38"/>
      <c r="AZ358" s="38"/>
      <c r="BA358" s="38"/>
      <c r="BB358" s="38"/>
      <c r="BC358" s="38"/>
      <c r="BD358" s="38"/>
      <c r="BE358" s="38"/>
      <c r="BF358" s="38"/>
      <c r="BG358" s="38"/>
      <c r="BH358" s="38"/>
      <c r="BI358" s="38"/>
      <c r="BJ358" s="38"/>
      <c r="BK358" s="38"/>
      <c r="BL358" s="38"/>
      <c r="BM358" s="38"/>
      <c r="BN358" s="38"/>
      <c r="BO358" s="38"/>
      <c r="BP358" s="38"/>
      <c r="BQ358" s="38"/>
      <c r="BR358" s="38"/>
      <c r="BS358" s="38"/>
      <c r="BT358" s="38"/>
      <c r="BU358" s="38"/>
      <c r="BV358" s="38"/>
      <c r="BW358" s="38"/>
      <c r="BX358" s="38"/>
      <c r="BY358" s="38"/>
      <c r="BZ358" s="38"/>
      <c r="CA358" s="38"/>
      <c r="CB358" s="38"/>
      <c r="CC358" s="38"/>
      <c r="CD358" s="38"/>
      <c r="CE358" s="38"/>
      <c r="CF358" s="38"/>
      <c r="CG358" s="38"/>
      <c r="CH358" s="38"/>
      <c r="CI358" s="38"/>
      <c r="CJ358" s="38"/>
      <c r="CK358" s="38"/>
      <c r="CL358" s="38"/>
      <c r="CM358" s="38"/>
      <c r="CN358" s="38"/>
      <c r="CO358" s="38"/>
      <c r="CP358" s="38"/>
      <c r="CQ358" s="38"/>
      <c r="CR358" s="38"/>
      <c r="CS358" s="38"/>
      <c r="CT358" s="38"/>
      <c r="CU358" s="38"/>
      <c r="CV358" s="38"/>
      <c r="CW358" s="38"/>
      <c r="CX358" s="38"/>
      <c r="CY358" s="38"/>
      <c r="CZ358" s="38"/>
      <c r="DA358" s="38"/>
      <c r="DB358" s="38"/>
      <c r="DC358" s="38"/>
      <c r="DD358" s="38"/>
      <c r="DE358" s="38"/>
      <c r="DF358" s="38"/>
      <c r="DG358" s="38"/>
      <c r="DH358" s="38"/>
      <c r="DI358" s="38"/>
      <c r="DJ358" s="38"/>
      <c r="DK358" s="38"/>
      <c r="DL358" s="38"/>
      <c r="DM358" s="38"/>
      <c r="DN358" s="38"/>
      <c r="DO358" s="38"/>
      <c r="DP358" s="38"/>
      <c r="DQ358" s="38"/>
      <c r="DR358" s="38"/>
      <c r="DS358" s="38"/>
      <c r="DT358" s="38"/>
      <c r="DU358" s="38"/>
      <c r="DV358" s="38"/>
      <c r="DW358" s="38"/>
      <c r="DX358" s="38"/>
      <c r="DY358" s="38"/>
      <c r="DZ358" s="38"/>
      <c r="EA358" s="38"/>
      <c r="EB358" s="38"/>
      <c r="EC358" s="38"/>
      <c r="ED358" s="38"/>
      <c r="EE358" s="38"/>
      <c r="EF358" s="38"/>
      <c r="EG358" s="38"/>
      <c r="EH358" s="38"/>
      <c r="EI358" s="38"/>
      <c r="EJ358" s="38"/>
      <c r="EK358" s="38"/>
      <c r="EL358" s="38"/>
      <c r="EM358" s="38"/>
      <c r="EN358" s="38"/>
      <c r="EO358" s="38"/>
      <c r="EP358" s="38"/>
      <c r="EQ358" s="38"/>
      <c r="ER358" s="38"/>
      <c r="ES358" s="38"/>
      <c r="ET358" s="38"/>
      <c r="EU358" s="38"/>
      <c r="EV358" s="38"/>
      <c r="EW358" s="38"/>
      <c r="EX358" s="38"/>
      <c r="EY358" s="38"/>
      <c r="EZ358" s="38"/>
      <c r="FA358" s="38"/>
      <c r="FB358" s="38"/>
      <c r="FC358" s="38"/>
      <c r="FD358" s="38"/>
      <c r="FE358" s="38"/>
      <c r="FF358" s="38"/>
      <c r="FG358" s="38"/>
      <c r="FH358" s="38"/>
      <c r="FI358" s="38"/>
      <c r="FJ358" s="38"/>
      <c r="FK358" s="38"/>
      <c r="FL358" s="38"/>
      <c r="FM358" s="38"/>
      <c r="FN358" s="38"/>
      <c r="FO358" s="38"/>
      <c r="FP358" s="38"/>
      <c r="FQ358" s="38"/>
      <c r="FR358" s="38"/>
      <c r="FS358" s="38"/>
      <c r="FT358" s="38"/>
      <c r="FU358" s="38"/>
      <c r="FV358" s="38"/>
      <c r="FW358" s="38"/>
      <c r="FX358" s="38"/>
      <c r="FY358" s="38"/>
      <c r="FZ358" s="38"/>
      <c r="GA358" s="38"/>
      <c r="GB358" s="38"/>
      <c r="GC358" s="38"/>
      <c r="GD358" s="38"/>
      <c r="GE358" s="38"/>
      <c r="GF358" s="38"/>
      <c r="GG358" s="38"/>
      <c r="GH358" s="38"/>
      <c r="GI358" s="38"/>
      <c r="GJ358" s="38"/>
      <c r="GK358" s="38"/>
      <c r="GL358" s="38"/>
      <c r="GM358" s="38"/>
      <c r="GN358" s="38"/>
      <c r="GO358" s="38"/>
      <c r="GP358" s="38"/>
      <c r="GQ358" s="38"/>
      <c r="GR358" s="38"/>
      <c r="GS358" s="38"/>
      <c r="GT358" s="38"/>
      <c r="GU358" s="38"/>
      <c r="GV358" s="38"/>
      <c r="GW358" s="38"/>
      <c r="GX358" s="38"/>
      <c r="GY358" s="38"/>
      <c r="GZ358" s="38"/>
      <c r="HA358" s="38"/>
      <c r="HB358" s="38"/>
      <c r="HC358" s="38"/>
      <c r="HD358" s="38"/>
      <c r="HE358" s="38"/>
      <c r="HF358" s="38"/>
      <c r="HG358" s="38"/>
      <c r="HH358" s="38"/>
      <c r="HI358" s="38"/>
      <c r="HJ358" s="38"/>
      <c r="HK358" s="38"/>
      <c r="HL358" s="38"/>
      <c r="HM358" s="38"/>
      <c r="HN358" s="38"/>
      <c r="HO358" s="38"/>
      <c r="HP358" s="38"/>
      <c r="HQ358" s="38"/>
      <c r="HR358" s="39"/>
    </row>
    <row r="359" spans="1:226" s="315" customFormat="1" x14ac:dyDescent="0.25">
      <c r="A359" s="34">
        <f t="shared" si="120"/>
        <v>355</v>
      </c>
      <c r="B359" s="517"/>
      <c r="C359" s="517"/>
      <c r="D359" s="517"/>
      <c r="E359" s="517"/>
      <c r="F359" s="517"/>
      <c r="G359" s="35"/>
      <c r="H359" s="391"/>
      <c r="I359" s="36" t="str">
        <f t="shared" si="133"/>
        <v/>
      </c>
      <c r="J359" s="28" t="str">
        <f t="shared" si="134"/>
        <v/>
      </c>
      <c r="K359" s="448" t="str">
        <f>進捗管理票PSPT_管理項目名_5</f>
        <v>③受入</v>
      </c>
      <c r="L359" s="37"/>
      <c r="M359" s="38"/>
      <c r="N359" s="38"/>
      <c r="O359" s="38"/>
      <c r="P359" s="38"/>
      <c r="Q359" s="38"/>
      <c r="R359" s="38"/>
      <c r="S359" s="38"/>
      <c r="T359" s="38"/>
      <c r="U359" s="38"/>
      <c r="V359" s="38"/>
      <c r="W359" s="38"/>
      <c r="X359" s="30"/>
      <c r="Y359" s="38"/>
      <c r="Z359" s="38"/>
      <c r="AA359" s="38"/>
      <c r="AB359" s="38"/>
      <c r="AC359" s="38"/>
      <c r="AD359" s="38"/>
      <c r="AE359" s="38"/>
      <c r="AF359" s="38"/>
      <c r="AG359" s="38"/>
      <c r="AH359" s="38"/>
      <c r="AI359" s="38"/>
      <c r="AJ359" s="38"/>
      <c r="AK359" s="38"/>
      <c r="AL359" s="38"/>
      <c r="AM359" s="38"/>
      <c r="AN359" s="38"/>
      <c r="AO359" s="38"/>
      <c r="AP359" s="38"/>
      <c r="AQ359" s="38"/>
      <c r="AR359" s="38"/>
      <c r="AS359" s="38"/>
      <c r="AT359" s="38"/>
      <c r="AU359" s="38"/>
      <c r="AV359" s="38"/>
      <c r="AW359" s="38"/>
      <c r="AX359" s="38"/>
      <c r="AY359" s="38"/>
      <c r="AZ359" s="38"/>
      <c r="BA359" s="38"/>
      <c r="BB359" s="38"/>
      <c r="BC359" s="38"/>
      <c r="BD359" s="38"/>
      <c r="BE359" s="38"/>
      <c r="BF359" s="38"/>
      <c r="BG359" s="38"/>
      <c r="BH359" s="38"/>
      <c r="BI359" s="38"/>
      <c r="BJ359" s="38"/>
      <c r="BK359" s="38"/>
      <c r="BL359" s="38"/>
      <c r="BM359" s="38"/>
      <c r="BN359" s="38"/>
      <c r="BO359" s="38"/>
      <c r="BP359" s="38"/>
      <c r="BQ359" s="38"/>
      <c r="BR359" s="38"/>
      <c r="BS359" s="38"/>
      <c r="BT359" s="38"/>
      <c r="BU359" s="38"/>
      <c r="BV359" s="38"/>
      <c r="BW359" s="38"/>
      <c r="BX359" s="38"/>
      <c r="BY359" s="38"/>
      <c r="BZ359" s="38"/>
      <c r="CA359" s="38"/>
      <c r="CB359" s="38"/>
      <c r="CC359" s="38"/>
      <c r="CD359" s="38"/>
      <c r="CE359" s="38"/>
      <c r="CF359" s="38"/>
      <c r="CG359" s="38"/>
      <c r="CH359" s="38"/>
      <c r="CI359" s="38"/>
      <c r="CJ359" s="38"/>
      <c r="CK359" s="38"/>
      <c r="CL359" s="38"/>
      <c r="CM359" s="38"/>
      <c r="CN359" s="38"/>
      <c r="CO359" s="38"/>
      <c r="CP359" s="38"/>
      <c r="CQ359" s="38"/>
      <c r="CR359" s="38"/>
      <c r="CS359" s="38"/>
      <c r="CT359" s="38"/>
      <c r="CU359" s="38"/>
      <c r="CV359" s="38"/>
      <c r="CW359" s="38"/>
      <c r="CX359" s="38"/>
      <c r="CY359" s="38"/>
      <c r="CZ359" s="38"/>
      <c r="DA359" s="38"/>
      <c r="DB359" s="38"/>
      <c r="DC359" s="38"/>
      <c r="DD359" s="38"/>
      <c r="DE359" s="38"/>
      <c r="DF359" s="38"/>
      <c r="DG359" s="38"/>
      <c r="DH359" s="38"/>
      <c r="DI359" s="38"/>
      <c r="DJ359" s="38"/>
      <c r="DK359" s="38"/>
      <c r="DL359" s="38"/>
      <c r="DM359" s="38"/>
      <c r="DN359" s="38"/>
      <c r="DO359" s="38"/>
      <c r="DP359" s="38"/>
      <c r="DQ359" s="38"/>
      <c r="DR359" s="38"/>
      <c r="DS359" s="38"/>
      <c r="DT359" s="38"/>
      <c r="DU359" s="38"/>
      <c r="DV359" s="38"/>
      <c r="DW359" s="38"/>
      <c r="DX359" s="38"/>
      <c r="DY359" s="38"/>
      <c r="DZ359" s="38"/>
      <c r="EA359" s="38"/>
      <c r="EB359" s="38"/>
      <c r="EC359" s="38"/>
      <c r="ED359" s="38"/>
      <c r="EE359" s="38"/>
      <c r="EF359" s="38"/>
      <c r="EG359" s="38"/>
      <c r="EH359" s="38"/>
      <c r="EI359" s="38"/>
      <c r="EJ359" s="38"/>
      <c r="EK359" s="38"/>
      <c r="EL359" s="38"/>
      <c r="EM359" s="38"/>
      <c r="EN359" s="38"/>
      <c r="EO359" s="38"/>
      <c r="EP359" s="38"/>
      <c r="EQ359" s="38"/>
      <c r="ER359" s="38"/>
      <c r="ES359" s="38"/>
      <c r="ET359" s="38"/>
      <c r="EU359" s="38"/>
      <c r="EV359" s="38"/>
      <c r="EW359" s="38"/>
      <c r="EX359" s="38"/>
      <c r="EY359" s="38"/>
      <c r="EZ359" s="38"/>
      <c r="FA359" s="38"/>
      <c r="FB359" s="38"/>
      <c r="FC359" s="38"/>
      <c r="FD359" s="38"/>
      <c r="FE359" s="38"/>
      <c r="FF359" s="38"/>
      <c r="FG359" s="38"/>
      <c r="FH359" s="38"/>
      <c r="FI359" s="38"/>
      <c r="FJ359" s="38"/>
      <c r="FK359" s="38"/>
      <c r="FL359" s="38"/>
      <c r="FM359" s="38"/>
      <c r="FN359" s="38"/>
      <c r="FO359" s="38"/>
      <c r="FP359" s="38"/>
      <c r="FQ359" s="38"/>
      <c r="FR359" s="38"/>
      <c r="FS359" s="38"/>
      <c r="FT359" s="38"/>
      <c r="FU359" s="38"/>
      <c r="FV359" s="38"/>
      <c r="FW359" s="38"/>
      <c r="FX359" s="38"/>
      <c r="FY359" s="38"/>
      <c r="FZ359" s="38"/>
      <c r="GA359" s="38"/>
      <c r="GB359" s="38"/>
      <c r="GC359" s="38"/>
      <c r="GD359" s="38"/>
      <c r="GE359" s="38"/>
      <c r="GF359" s="38"/>
      <c r="GG359" s="38"/>
      <c r="GH359" s="38"/>
      <c r="GI359" s="38"/>
      <c r="GJ359" s="38"/>
      <c r="GK359" s="38"/>
      <c r="GL359" s="38"/>
      <c r="GM359" s="38"/>
      <c r="GN359" s="38"/>
      <c r="GO359" s="38"/>
      <c r="GP359" s="38"/>
      <c r="GQ359" s="38"/>
      <c r="GR359" s="38"/>
      <c r="GS359" s="38"/>
      <c r="GT359" s="38"/>
      <c r="GU359" s="38"/>
      <c r="GV359" s="38"/>
      <c r="GW359" s="38"/>
      <c r="GX359" s="38"/>
      <c r="GY359" s="38"/>
      <c r="GZ359" s="38"/>
      <c r="HA359" s="38"/>
      <c r="HB359" s="38"/>
      <c r="HC359" s="38"/>
      <c r="HD359" s="38"/>
      <c r="HE359" s="38"/>
      <c r="HF359" s="38"/>
      <c r="HG359" s="38"/>
      <c r="HH359" s="38"/>
      <c r="HI359" s="38"/>
      <c r="HJ359" s="38"/>
      <c r="HK359" s="38"/>
      <c r="HL359" s="38"/>
      <c r="HM359" s="38"/>
      <c r="HN359" s="38"/>
      <c r="HO359" s="38"/>
      <c r="HP359" s="38"/>
      <c r="HQ359" s="38"/>
      <c r="HR359" s="39"/>
    </row>
    <row r="360" spans="1:226" x14ac:dyDescent="0.25">
      <c r="A360" s="25">
        <f t="shared" si="120"/>
        <v>356</v>
      </c>
      <c r="B360" s="516"/>
      <c r="C360" s="516"/>
      <c r="D360" s="516"/>
      <c r="E360" s="516"/>
      <c r="F360" s="516"/>
      <c r="G360" s="40"/>
      <c r="H360" s="40"/>
      <c r="I360" s="41" t="str">
        <f t="shared" si="133"/>
        <v/>
      </c>
      <c r="J360" s="42" t="str">
        <f t="shared" si="134"/>
        <v/>
      </c>
      <c r="K360" s="445">
        <f>進捗管理票PSPT_管理項目名_1</f>
        <v>0</v>
      </c>
      <c r="L360" s="43"/>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c r="BD360" s="44"/>
      <c r="BE360" s="44"/>
      <c r="BF360" s="44"/>
      <c r="BG360" s="44"/>
      <c r="BH360" s="44"/>
      <c r="BI360" s="44"/>
      <c r="BJ360" s="44"/>
      <c r="BK360" s="44"/>
      <c r="BL360" s="44"/>
      <c r="BM360" s="44"/>
      <c r="BN360" s="44"/>
      <c r="BO360" s="44"/>
      <c r="BP360" s="44"/>
      <c r="BQ360" s="44"/>
      <c r="BR360" s="44"/>
      <c r="BS360" s="44"/>
      <c r="BT360" s="44"/>
      <c r="BU360" s="44"/>
      <c r="BV360" s="44"/>
      <c r="BW360" s="44"/>
      <c r="BX360" s="44"/>
      <c r="BY360" s="44"/>
      <c r="BZ360" s="44"/>
      <c r="CA360" s="44"/>
      <c r="CB360" s="44"/>
      <c r="CC360" s="44"/>
      <c r="CD360" s="44"/>
      <c r="CE360" s="44"/>
      <c r="CF360" s="44"/>
      <c r="CG360" s="44"/>
      <c r="CH360" s="44"/>
      <c r="CI360" s="44"/>
      <c r="CJ360" s="44"/>
      <c r="CK360" s="44"/>
      <c r="CL360" s="44"/>
      <c r="CM360" s="44"/>
      <c r="CN360" s="44"/>
      <c r="CO360" s="44"/>
      <c r="CP360" s="44"/>
      <c r="CQ360" s="44"/>
      <c r="CR360" s="44"/>
      <c r="CS360" s="44"/>
      <c r="CT360" s="44"/>
      <c r="CU360" s="44"/>
      <c r="CV360" s="44"/>
      <c r="CW360" s="44"/>
      <c r="CX360" s="44"/>
      <c r="CY360" s="44"/>
      <c r="CZ360" s="44"/>
      <c r="DA360" s="44"/>
      <c r="DB360" s="44"/>
      <c r="DC360" s="44"/>
      <c r="DD360" s="44"/>
      <c r="DE360" s="44"/>
      <c r="DF360" s="44"/>
      <c r="DG360" s="44"/>
      <c r="DH360" s="44"/>
      <c r="DI360" s="44"/>
      <c r="DJ360" s="44"/>
      <c r="DK360" s="44"/>
      <c r="DL360" s="44"/>
      <c r="DM360" s="44"/>
      <c r="DN360" s="44"/>
      <c r="DO360" s="44"/>
      <c r="DP360" s="44"/>
      <c r="DQ360" s="44"/>
      <c r="DR360" s="44"/>
      <c r="DS360" s="44"/>
      <c r="DT360" s="44"/>
      <c r="DU360" s="44"/>
      <c r="DV360" s="44"/>
      <c r="DW360" s="44"/>
      <c r="DX360" s="44"/>
      <c r="DY360" s="44"/>
      <c r="DZ360" s="44"/>
      <c r="EA360" s="44"/>
      <c r="EB360" s="44"/>
      <c r="EC360" s="44"/>
      <c r="ED360" s="44"/>
      <c r="EE360" s="44"/>
      <c r="EF360" s="44"/>
      <c r="EG360" s="44"/>
      <c r="EH360" s="44"/>
      <c r="EI360" s="44"/>
      <c r="EJ360" s="44"/>
      <c r="EK360" s="44"/>
      <c r="EL360" s="44"/>
      <c r="EM360" s="44"/>
      <c r="EN360" s="44"/>
      <c r="EO360" s="44"/>
      <c r="EP360" s="44"/>
      <c r="EQ360" s="44"/>
      <c r="ER360" s="44"/>
      <c r="ES360" s="44"/>
      <c r="ET360" s="44"/>
      <c r="EU360" s="44"/>
      <c r="EV360" s="44"/>
      <c r="EW360" s="44"/>
      <c r="EX360" s="44"/>
      <c r="EY360" s="44"/>
      <c r="EZ360" s="44"/>
      <c r="FA360" s="44"/>
      <c r="FB360" s="44"/>
      <c r="FC360" s="44"/>
      <c r="FD360" s="44"/>
      <c r="FE360" s="44"/>
      <c r="FF360" s="44"/>
      <c r="FG360" s="44"/>
      <c r="FH360" s="44"/>
      <c r="FI360" s="44"/>
      <c r="FJ360" s="44"/>
      <c r="FK360" s="44"/>
      <c r="FL360" s="44"/>
      <c r="FM360" s="44"/>
      <c r="FN360" s="44"/>
      <c r="FO360" s="44"/>
      <c r="FP360" s="44"/>
      <c r="FQ360" s="44"/>
      <c r="FR360" s="44"/>
      <c r="FS360" s="44"/>
      <c r="FT360" s="44"/>
      <c r="FU360" s="44"/>
      <c r="FV360" s="44"/>
      <c r="FW360" s="44"/>
      <c r="FX360" s="44"/>
      <c r="FY360" s="44"/>
      <c r="FZ360" s="44"/>
      <c r="GA360" s="44"/>
      <c r="GB360" s="44"/>
      <c r="GC360" s="44"/>
      <c r="GD360" s="44"/>
      <c r="GE360" s="44"/>
      <c r="GF360" s="44"/>
      <c r="GG360" s="44"/>
      <c r="GH360" s="44"/>
      <c r="GI360" s="44"/>
      <c r="GJ360" s="44"/>
      <c r="GK360" s="44"/>
      <c r="GL360" s="44"/>
      <c r="GM360" s="44"/>
      <c r="GN360" s="44"/>
      <c r="GO360" s="44"/>
      <c r="GP360" s="44"/>
      <c r="GQ360" s="44"/>
      <c r="GR360" s="44"/>
      <c r="GS360" s="44"/>
      <c r="GT360" s="44"/>
      <c r="GU360" s="44"/>
      <c r="GV360" s="44"/>
      <c r="GW360" s="44"/>
      <c r="GX360" s="44"/>
      <c r="GY360" s="44"/>
      <c r="GZ360" s="44"/>
      <c r="HA360" s="44"/>
      <c r="HB360" s="44"/>
      <c r="HC360" s="44"/>
      <c r="HD360" s="44"/>
      <c r="HE360" s="44"/>
      <c r="HF360" s="44"/>
      <c r="HG360" s="44"/>
      <c r="HH360" s="44"/>
      <c r="HI360" s="44"/>
      <c r="HJ360" s="44"/>
      <c r="HK360" s="44"/>
      <c r="HL360" s="44"/>
      <c r="HM360" s="44"/>
      <c r="HN360" s="44"/>
      <c r="HO360" s="44"/>
      <c r="HP360" s="44"/>
      <c r="HQ360" s="44"/>
      <c r="HR360" s="46"/>
    </row>
    <row r="361" spans="1:226" x14ac:dyDescent="0.25">
      <c r="A361" s="32">
        <f t="shared" si="120"/>
        <v>357</v>
      </c>
      <c r="B361" s="517"/>
      <c r="C361" s="517"/>
      <c r="D361" s="517"/>
      <c r="E361" s="517"/>
      <c r="F361" s="517"/>
      <c r="G361" s="26"/>
      <c r="H361" s="26"/>
      <c r="I361" s="27" t="str">
        <f t="shared" si="133"/>
        <v/>
      </c>
      <c r="J361" s="33" t="str">
        <f t="shared" si="134"/>
        <v/>
      </c>
      <c r="K361" s="446">
        <f>進捗管理票PSPT_管理項目名_2</f>
        <v>0</v>
      </c>
      <c r="L361" s="29"/>
      <c r="M361" s="30"/>
      <c r="N361" s="30"/>
      <c r="O361" s="30"/>
      <c r="P361" s="30"/>
      <c r="Q361" s="30"/>
      <c r="R361" s="30"/>
      <c r="S361" s="30"/>
      <c r="T361" s="30"/>
      <c r="U361" s="30"/>
      <c r="V361" s="30"/>
      <c r="W361" s="30"/>
      <c r="X361" s="30"/>
      <c r="Y361" s="30"/>
      <c r="Z361" s="30"/>
      <c r="AA361" s="30"/>
      <c r="AB361" s="30"/>
      <c r="AC361" s="30"/>
      <c r="AD361" s="30"/>
      <c r="AE361" s="30"/>
      <c r="AF361" s="30"/>
      <c r="AG361" s="30"/>
      <c r="AH361" s="30"/>
      <c r="AI361" s="30"/>
      <c r="AJ361" s="30"/>
      <c r="AK361" s="30"/>
      <c r="AL361" s="30"/>
      <c r="AM361" s="30"/>
      <c r="AN361" s="30"/>
      <c r="AO361" s="30"/>
      <c r="AP361" s="30"/>
      <c r="AQ361" s="30"/>
      <c r="AR361" s="30"/>
      <c r="AS361" s="30"/>
      <c r="AT361" s="30"/>
      <c r="AU361" s="30"/>
      <c r="AV361" s="30"/>
      <c r="AW361" s="30"/>
      <c r="AX361" s="30"/>
      <c r="AY361" s="30"/>
      <c r="AZ361" s="30"/>
      <c r="BA361" s="30"/>
      <c r="BB361" s="30"/>
      <c r="BC361" s="30"/>
      <c r="BD361" s="30"/>
      <c r="BE361" s="30"/>
      <c r="BF361" s="30"/>
      <c r="BG361" s="30"/>
      <c r="BH361" s="30"/>
      <c r="BI361" s="30"/>
      <c r="BJ361" s="30"/>
      <c r="BK361" s="30"/>
      <c r="BL361" s="30"/>
      <c r="BM361" s="30"/>
      <c r="BN361" s="30"/>
      <c r="BO361" s="30"/>
      <c r="BP361" s="30"/>
      <c r="BQ361" s="30"/>
      <c r="BR361" s="30"/>
      <c r="BS361" s="30"/>
      <c r="BT361" s="30"/>
      <c r="BU361" s="30"/>
      <c r="BV361" s="30"/>
      <c r="BW361" s="30"/>
      <c r="BX361" s="30"/>
      <c r="BY361" s="30"/>
      <c r="BZ361" s="30"/>
      <c r="CA361" s="30"/>
      <c r="CB361" s="30"/>
      <c r="CC361" s="30"/>
      <c r="CD361" s="30"/>
      <c r="CE361" s="30"/>
      <c r="CF361" s="30"/>
      <c r="CG361" s="30"/>
      <c r="CH361" s="30"/>
      <c r="CI361" s="30"/>
      <c r="CJ361" s="30"/>
      <c r="CK361" s="30"/>
      <c r="CL361" s="30"/>
      <c r="CM361" s="30"/>
      <c r="CN361" s="30"/>
      <c r="CO361" s="30"/>
      <c r="CP361" s="30"/>
      <c r="CQ361" s="30"/>
      <c r="CR361" s="30"/>
      <c r="CS361" s="30"/>
      <c r="CT361" s="30"/>
      <c r="CU361" s="30"/>
      <c r="CV361" s="30"/>
      <c r="CW361" s="30"/>
      <c r="CX361" s="30"/>
      <c r="CY361" s="30"/>
      <c r="CZ361" s="30"/>
      <c r="DA361" s="30"/>
      <c r="DB361" s="30"/>
      <c r="DC361" s="30"/>
      <c r="DD361" s="30"/>
      <c r="DE361" s="30"/>
      <c r="DF361" s="30"/>
      <c r="DG361" s="30"/>
      <c r="DH361" s="30"/>
      <c r="DI361" s="30"/>
      <c r="DJ361" s="30"/>
      <c r="DK361" s="30"/>
      <c r="DL361" s="30"/>
      <c r="DM361" s="30"/>
      <c r="DN361" s="30"/>
      <c r="DO361" s="30"/>
      <c r="DP361" s="30"/>
      <c r="DQ361" s="30"/>
      <c r="DR361" s="30"/>
      <c r="DS361" s="30"/>
      <c r="DT361" s="30"/>
      <c r="DU361" s="30"/>
      <c r="DV361" s="30"/>
      <c r="DW361" s="30"/>
      <c r="DX361" s="30"/>
      <c r="DY361" s="30"/>
      <c r="DZ361" s="30"/>
      <c r="EA361" s="30"/>
      <c r="EB361" s="30"/>
      <c r="EC361" s="30"/>
      <c r="ED361" s="30"/>
      <c r="EE361" s="30"/>
      <c r="EF361" s="30"/>
      <c r="EG361" s="30"/>
      <c r="EH361" s="30"/>
      <c r="EI361" s="30"/>
      <c r="EJ361" s="30"/>
      <c r="EK361" s="30"/>
      <c r="EL361" s="30"/>
      <c r="EM361" s="30"/>
      <c r="EN361" s="30"/>
      <c r="EO361" s="30"/>
      <c r="EP361" s="30"/>
      <c r="EQ361" s="30"/>
      <c r="ER361" s="30"/>
      <c r="ES361" s="30"/>
      <c r="ET361" s="30"/>
      <c r="EU361" s="30"/>
      <c r="EV361" s="30"/>
      <c r="EW361" s="30"/>
      <c r="EX361" s="30"/>
      <c r="EY361" s="30"/>
      <c r="EZ361" s="30"/>
      <c r="FA361" s="30"/>
      <c r="FB361" s="30"/>
      <c r="FC361" s="30"/>
      <c r="FD361" s="30"/>
      <c r="FE361" s="30"/>
      <c r="FF361" s="30"/>
      <c r="FG361" s="30"/>
      <c r="FH361" s="30"/>
      <c r="FI361" s="30"/>
      <c r="FJ361" s="30"/>
      <c r="FK361" s="30"/>
      <c r="FL361" s="30"/>
      <c r="FM361" s="30"/>
      <c r="FN361" s="30"/>
      <c r="FO361" s="30"/>
      <c r="FP361" s="30"/>
      <c r="FQ361" s="30"/>
      <c r="FR361" s="30"/>
      <c r="FS361" s="30"/>
      <c r="FT361" s="30"/>
      <c r="FU361" s="30"/>
      <c r="FV361" s="30"/>
      <c r="FW361" s="30"/>
      <c r="FX361" s="30"/>
      <c r="FY361" s="30"/>
      <c r="FZ361" s="30"/>
      <c r="GA361" s="30"/>
      <c r="GB361" s="30"/>
      <c r="GC361" s="30"/>
      <c r="GD361" s="30"/>
      <c r="GE361" s="30"/>
      <c r="GF361" s="30"/>
      <c r="GG361" s="30"/>
      <c r="GH361" s="30"/>
      <c r="GI361" s="30"/>
      <c r="GJ361" s="30"/>
      <c r="GK361" s="30"/>
      <c r="GL361" s="30"/>
      <c r="GM361" s="30"/>
      <c r="GN361" s="30"/>
      <c r="GO361" s="30"/>
      <c r="GP361" s="30"/>
      <c r="GQ361" s="30"/>
      <c r="GR361" s="30"/>
      <c r="GS361" s="30"/>
      <c r="GT361" s="30"/>
      <c r="GU361" s="30"/>
      <c r="GV361" s="30"/>
      <c r="GW361" s="30"/>
      <c r="GX361" s="30"/>
      <c r="GY361" s="30"/>
      <c r="GZ361" s="30"/>
      <c r="HA361" s="30"/>
      <c r="HB361" s="30"/>
      <c r="HC361" s="30"/>
      <c r="HD361" s="30"/>
      <c r="HE361" s="30"/>
      <c r="HF361" s="30"/>
      <c r="HG361" s="30"/>
      <c r="HH361" s="30"/>
      <c r="HI361" s="30"/>
      <c r="HJ361" s="30"/>
      <c r="HK361" s="30"/>
      <c r="HL361" s="30"/>
      <c r="HM361" s="30"/>
      <c r="HN361" s="30"/>
      <c r="HO361" s="30"/>
      <c r="HP361" s="30"/>
      <c r="HQ361" s="30"/>
      <c r="HR361" s="31"/>
    </row>
    <row r="362" spans="1:226" x14ac:dyDescent="0.25">
      <c r="A362" s="32">
        <f t="shared" si="120"/>
        <v>358</v>
      </c>
      <c r="B362" s="517"/>
      <c r="C362" s="517"/>
      <c r="D362" s="517"/>
      <c r="E362" s="517"/>
      <c r="F362" s="517"/>
      <c r="G362" s="26"/>
      <c r="H362" s="26"/>
      <c r="I362" s="27" t="str">
        <f t="shared" si="133"/>
        <v/>
      </c>
      <c r="J362" s="33" t="str">
        <f t="shared" si="134"/>
        <v/>
      </c>
      <c r="K362" s="447" t="str">
        <f>進捗管理票PSPT_管理項目名_3</f>
        <v>①ＣＶ</v>
      </c>
      <c r="L362" s="29"/>
      <c r="M362" s="30"/>
      <c r="N362" s="30"/>
      <c r="O362" s="30"/>
      <c r="P362" s="30"/>
      <c r="Q362" s="30"/>
      <c r="R362" s="30"/>
      <c r="S362" s="30"/>
      <c r="T362" s="30"/>
      <c r="U362" s="30"/>
      <c r="V362" s="30"/>
      <c r="W362" s="30"/>
      <c r="X362" s="30"/>
      <c r="Y362" s="30"/>
      <c r="Z362" s="30"/>
      <c r="AA362" s="30"/>
      <c r="AB362" s="30"/>
      <c r="AC362" s="30"/>
      <c r="AD362" s="30"/>
      <c r="AE362" s="30"/>
      <c r="AF362" s="30"/>
      <c r="AG362" s="30"/>
      <c r="AH362" s="30"/>
      <c r="AI362" s="30"/>
      <c r="AJ362" s="30"/>
      <c r="AK362" s="30"/>
      <c r="AL362" s="30"/>
      <c r="AM362" s="30"/>
      <c r="AN362" s="30"/>
      <c r="AO362" s="30"/>
      <c r="AP362" s="30"/>
      <c r="AQ362" s="30"/>
      <c r="AR362" s="30"/>
      <c r="AS362" s="30"/>
      <c r="AT362" s="30"/>
      <c r="AU362" s="30"/>
      <c r="AV362" s="30"/>
      <c r="AW362" s="30"/>
      <c r="AX362" s="30"/>
      <c r="AY362" s="30"/>
      <c r="AZ362" s="30"/>
      <c r="BA362" s="30"/>
      <c r="BB362" s="30"/>
      <c r="BC362" s="30"/>
      <c r="BD362" s="30"/>
      <c r="BE362" s="30"/>
      <c r="BF362" s="30"/>
      <c r="BG362" s="30"/>
      <c r="BH362" s="30"/>
      <c r="BI362" s="30"/>
      <c r="BJ362" s="30"/>
      <c r="BK362" s="30"/>
      <c r="BL362" s="30"/>
      <c r="BM362" s="30"/>
      <c r="BN362" s="30"/>
      <c r="BO362" s="30"/>
      <c r="BP362" s="30"/>
      <c r="BQ362" s="30"/>
      <c r="BR362" s="30"/>
      <c r="BS362" s="30"/>
      <c r="BT362" s="30"/>
      <c r="BU362" s="30"/>
      <c r="BV362" s="30"/>
      <c r="BW362" s="30"/>
      <c r="BX362" s="30"/>
      <c r="BY362" s="30"/>
      <c r="BZ362" s="30"/>
      <c r="CA362" s="30"/>
      <c r="CB362" s="30"/>
      <c r="CC362" s="30"/>
      <c r="CD362" s="30"/>
      <c r="CE362" s="30"/>
      <c r="CF362" s="30"/>
      <c r="CG362" s="30"/>
      <c r="CH362" s="30"/>
      <c r="CI362" s="30"/>
      <c r="CJ362" s="30"/>
      <c r="CK362" s="30"/>
      <c r="CL362" s="30"/>
      <c r="CM362" s="30"/>
      <c r="CN362" s="30"/>
      <c r="CO362" s="30"/>
      <c r="CP362" s="30"/>
      <c r="CQ362" s="30"/>
      <c r="CR362" s="30"/>
      <c r="CS362" s="30"/>
      <c r="CT362" s="30"/>
      <c r="CU362" s="30"/>
      <c r="CV362" s="30"/>
      <c r="CW362" s="30"/>
      <c r="CX362" s="30"/>
      <c r="CY362" s="30"/>
      <c r="CZ362" s="30"/>
      <c r="DA362" s="30"/>
      <c r="DB362" s="30"/>
      <c r="DC362" s="30"/>
      <c r="DD362" s="30"/>
      <c r="DE362" s="30"/>
      <c r="DF362" s="30"/>
      <c r="DG362" s="30"/>
      <c r="DH362" s="30"/>
      <c r="DI362" s="30"/>
      <c r="DJ362" s="30"/>
      <c r="DK362" s="30"/>
      <c r="DL362" s="30"/>
      <c r="DM362" s="30"/>
      <c r="DN362" s="30"/>
      <c r="DO362" s="30"/>
      <c r="DP362" s="30"/>
      <c r="DQ362" s="30"/>
      <c r="DR362" s="30"/>
      <c r="DS362" s="30"/>
      <c r="DT362" s="30"/>
      <c r="DU362" s="30"/>
      <c r="DV362" s="30"/>
      <c r="DW362" s="30"/>
      <c r="DX362" s="30"/>
      <c r="DY362" s="30"/>
      <c r="DZ362" s="30"/>
      <c r="EA362" s="30"/>
      <c r="EB362" s="30"/>
      <c r="EC362" s="30"/>
      <c r="ED362" s="30"/>
      <c r="EE362" s="30"/>
      <c r="EF362" s="30"/>
      <c r="EG362" s="30"/>
      <c r="EH362" s="30"/>
      <c r="EI362" s="30"/>
      <c r="EJ362" s="30"/>
      <c r="EK362" s="30"/>
      <c r="EL362" s="30"/>
      <c r="EM362" s="30"/>
      <c r="EN362" s="30"/>
      <c r="EO362" s="30"/>
      <c r="EP362" s="30"/>
      <c r="EQ362" s="30"/>
      <c r="ER362" s="30"/>
      <c r="ES362" s="30"/>
      <c r="ET362" s="30"/>
      <c r="EU362" s="30"/>
      <c r="EV362" s="30"/>
      <c r="EW362" s="30"/>
      <c r="EX362" s="30"/>
      <c r="EY362" s="30"/>
      <c r="EZ362" s="30"/>
      <c r="FA362" s="30"/>
      <c r="FB362" s="30"/>
      <c r="FC362" s="30"/>
      <c r="FD362" s="30"/>
      <c r="FE362" s="30"/>
      <c r="FF362" s="30"/>
      <c r="FG362" s="30"/>
      <c r="FH362" s="30"/>
      <c r="FI362" s="30"/>
      <c r="FJ362" s="30"/>
      <c r="FK362" s="30"/>
      <c r="FL362" s="30"/>
      <c r="FM362" s="30"/>
      <c r="FN362" s="30"/>
      <c r="FO362" s="30"/>
      <c r="FP362" s="30"/>
      <c r="FQ362" s="30"/>
      <c r="FR362" s="30"/>
      <c r="FS362" s="30"/>
      <c r="FT362" s="30"/>
      <c r="FU362" s="30"/>
      <c r="FV362" s="30"/>
      <c r="FW362" s="30"/>
      <c r="FX362" s="30"/>
      <c r="FY362" s="30"/>
      <c r="FZ362" s="30"/>
      <c r="GA362" s="30"/>
      <c r="GB362" s="30"/>
      <c r="GC362" s="30"/>
      <c r="GD362" s="30"/>
      <c r="GE362" s="30"/>
      <c r="GF362" s="30"/>
      <c r="GG362" s="30"/>
      <c r="GH362" s="30"/>
      <c r="GI362" s="30"/>
      <c r="GJ362" s="30"/>
      <c r="GK362" s="30"/>
      <c r="GL362" s="30"/>
      <c r="GM362" s="30"/>
      <c r="GN362" s="30"/>
      <c r="GO362" s="30"/>
      <c r="GP362" s="30"/>
      <c r="GQ362" s="30"/>
      <c r="GR362" s="30"/>
      <c r="GS362" s="30"/>
      <c r="GT362" s="30"/>
      <c r="GU362" s="30"/>
      <c r="GV362" s="30"/>
      <c r="GW362" s="30"/>
      <c r="GX362" s="30"/>
      <c r="GY362" s="30"/>
      <c r="GZ362" s="30"/>
      <c r="HA362" s="30"/>
      <c r="HB362" s="30"/>
      <c r="HC362" s="30"/>
      <c r="HD362" s="30"/>
      <c r="HE362" s="30"/>
      <c r="HF362" s="30"/>
      <c r="HG362" s="30"/>
      <c r="HH362" s="30"/>
      <c r="HI362" s="30"/>
      <c r="HJ362" s="30"/>
      <c r="HK362" s="30"/>
      <c r="HL362" s="30"/>
      <c r="HM362" s="30"/>
      <c r="HN362" s="30"/>
      <c r="HO362" s="30"/>
      <c r="HP362" s="30"/>
      <c r="HQ362" s="30"/>
      <c r="HR362" s="31"/>
    </row>
    <row r="363" spans="1:226" x14ac:dyDescent="0.25">
      <c r="A363" s="34">
        <f t="shared" si="120"/>
        <v>359</v>
      </c>
      <c r="B363" s="517"/>
      <c r="C363" s="517"/>
      <c r="D363" s="517"/>
      <c r="E363" s="517"/>
      <c r="F363" s="517"/>
      <c r="G363" s="35"/>
      <c r="H363" s="35"/>
      <c r="I363" s="36" t="str">
        <f t="shared" si="133"/>
        <v/>
      </c>
      <c r="J363" s="28" t="str">
        <f t="shared" si="134"/>
        <v/>
      </c>
      <c r="K363" s="448" t="str">
        <f>進捗管理票PSPT_管理項目名_4</f>
        <v>②ＣＶＴ</v>
      </c>
      <c r="L363" s="37"/>
      <c r="M363" s="38"/>
      <c r="N363" s="38"/>
      <c r="O363" s="38"/>
      <c r="P363" s="38"/>
      <c r="Q363" s="38"/>
      <c r="R363" s="38"/>
      <c r="S363" s="38"/>
      <c r="T363" s="38"/>
      <c r="U363" s="38"/>
      <c r="V363" s="38"/>
      <c r="W363" s="38"/>
      <c r="X363" s="38"/>
      <c r="Y363" s="38"/>
      <c r="Z363" s="38"/>
      <c r="AA363" s="38"/>
      <c r="AB363" s="38"/>
      <c r="AC363" s="38"/>
      <c r="AD363" s="38"/>
      <c r="AE363" s="38"/>
      <c r="AF363" s="38"/>
      <c r="AG363" s="38"/>
      <c r="AH363" s="38"/>
      <c r="AI363" s="38"/>
      <c r="AJ363" s="38"/>
      <c r="AK363" s="38"/>
      <c r="AL363" s="38"/>
      <c r="AM363" s="38"/>
      <c r="AN363" s="38"/>
      <c r="AO363" s="38"/>
      <c r="AP363" s="38"/>
      <c r="AQ363" s="38"/>
      <c r="AR363" s="38"/>
      <c r="AS363" s="38"/>
      <c r="AT363" s="38"/>
      <c r="AU363" s="38"/>
      <c r="AV363" s="38"/>
      <c r="AW363" s="38"/>
      <c r="AX363" s="38"/>
      <c r="AY363" s="38"/>
      <c r="AZ363" s="38"/>
      <c r="BA363" s="38"/>
      <c r="BB363" s="38"/>
      <c r="BC363" s="38"/>
      <c r="BD363" s="38"/>
      <c r="BE363" s="38"/>
      <c r="BF363" s="38"/>
      <c r="BG363" s="38"/>
      <c r="BH363" s="38"/>
      <c r="BI363" s="38"/>
      <c r="BJ363" s="38"/>
      <c r="BK363" s="38"/>
      <c r="BL363" s="38"/>
      <c r="BM363" s="38"/>
      <c r="BN363" s="38"/>
      <c r="BO363" s="38"/>
      <c r="BP363" s="38"/>
      <c r="BQ363" s="38"/>
      <c r="BR363" s="38"/>
      <c r="BS363" s="38"/>
      <c r="BT363" s="38"/>
      <c r="BU363" s="38"/>
      <c r="BV363" s="38"/>
      <c r="BW363" s="38"/>
      <c r="BX363" s="38"/>
      <c r="BY363" s="38"/>
      <c r="BZ363" s="38"/>
      <c r="CA363" s="38"/>
      <c r="CB363" s="38"/>
      <c r="CC363" s="38"/>
      <c r="CD363" s="38"/>
      <c r="CE363" s="38"/>
      <c r="CF363" s="38"/>
      <c r="CG363" s="38"/>
      <c r="CH363" s="38"/>
      <c r="CI363" s="38"/>
      <c r="CJ363" s="38"/>
      <c r="CK363" s="38"/>
      <c r="CL363" s="38"/>
      <c r="CM363" s="38"/>
      <c r="CN363" s="38"/>
      <c r="CO363" s="38"/>
      <c r="CP363" s="38"/>
      <c r="CQ363" s="38"/>
      <c r="CR363" s="38"/>
      <c r="CS363" s="38"/>
      <c r="CT363" s="38"/>
      <c r="CU363" s="38"/>
      <c r="CV363" s="38"/>
      <c r="CW363" s="38"/>
      <c r="CX363" s="38"/>
      <c r="CY363" s="38"/>
      <c r="CZ363" s="38"/>
      <c r="DA363" s="38"/>
      <c r="DB363" s="38"/>
      <c r="DC363" s="38"/>
      <c r="DD363" s="38"/>
      <c r="DE363" s="38"/>
      <c r="DF363" s="38"/>
      <c r="DG363" s="38"/>
      <c r="DH363" s="38"/>
      <c r="DI363" s="38"/>
      <c r="DJ363" s="38"/>
      <c r="DK363" s="38"/>
      <c r="DL363" s="38"/>
      <c r="DM363" s="38"/>
      <c r="DN363" s="38"/>
      <c r="DO363" s="38"/>
      <c r="DP363" s="38"/>
      <c r="DQ363" s="38"/>
      <c r="DR363" s="38"/>
      <c r="DS363" s="38"/>
      <c r="DT363" s="38"/>
      <c r="DU363" s="38"/>
      <c r="DV363" s="38"/>
      <c r="DW363" s="38"/>
      <c r="DX363" s="38"/>
      <c r="DY363" s="38"/>
      <c r="DZ363" s="38"/>
      <c r="EA363" s="38"/>
      <c r="EB363" s="38"/>
      <c r="EC363" s="38"/>
      <c r="ED363" s="38"/>
      <c r="EE363" s="38"/>
      <c r="EF363" s="38"/>
      <c r="EG363" s="38"/>
      <c r="EH363" s="38"/>
      <c r="EI363" s="38"/>
      <c r="EJ363" s="38"/>
      <c r="EK363" s="38"/>
      <c r="EL363" s="38"/>
      <c r="EM363" s="38"/>
      <c r="EN363" s="38"/>
      <c r="EO363" s="38"/>
      <c r="EP363" s="38"/>
      <c r="EQ363" s="38"/>
      <c r="ER363" s="38"/>
      <c r="ES363" s="38"/>
      <c r="ET363" s="38"/>
      <c r="EU363" s="38"/>
      <c r="EV363" s="38"/>
      <c r="EW363" s="38"/>
      <c r="EX363" s="38"/>
      <c r="EY363" s="38"/>
      <c r="EZ363" s="38"/>
      <c r="FA363" s="38"/>
      <c r="FB363" s="38"/>
      <c r="FC363" s="38"/>
      <c r="FD363" s="38"/>
      <c r="FE363" s="38"/>
      <c r="FF363" s="38"/>
      <c r="FG363" s="38"/>
      <c r="FH363" s="38"/>
      <c r="FI363" s="38"/>
      <c r="FJ363" s="38"/>
      <c r="FK363" s="38"/>
      <c r="FL363" s="38"/>
      <c r="FM363" s="38"/>
      <c r="FN363" s="38"/>
      <c r="FO363" s="38"/>
      <c r="FP363" s="38"/>
      <c r="FQ363" s="38"/>
      <c r="FR363" s="38"/>
      <c r="FS363" s="38"/>
      <c r="FT363" s="38"/>
      <c r="FU363" s="38"/>
      <c r="FV363" s="38"/>
      <c r="FW363" s="38"/>
      <c r="FX363" s="38"/>
      <c r="FY363" s="38"/>
      <c r="FZ363" s="38"/>
      <c r="GA363" s="38"/>
      <c r="GB363" s="38"/>
      <c r="GC363" s="38"/>
      <c r="GD363" s="38"/>
      <c r="GE363" s="38"/>
      <c r="GF363" s="38"/>
      <c r="GG363" s="38"/>
      <c r="GH363" s="38"/>
      <c r="GI363" s="38"/>
      <c r="GJ363" s="38"/>
      <c r="GK363" s="38"/>
      <c r="GL363" s="38"/>
      <c r="GM363" s="38"/>
      <c r="GN363" s="38"/>
      <c r="GO363" s="38"/>
      <c r="GP363" s="38"/>
      <c r="GQ363" s="38"/>
      <c r="GR363" s="38"/>
      <c r="GS363" s="38"/>
      <c r="GT363" s="38"/>
      <c r="GU363" s="38"/>
      <c r="GV363" s="38"/>
      <c r="GW363" s="38"/>
      <c r="GX363" s="38"/>
      <c r="GY363" s="38"/>
      <c r="GZ363" s="38"/>
      <c r="HA363" s="38"/>
      <c r="HB363" s="38"/>
      <c r="HC363" s="38"/>
      <c r="HD363" s="38"/>
      <c r="HE363" s="38"/>
      <c r="HF363" s="38"/>
      <c r="HG363" s="38"/>
      <c r="HH363" s="38"/>
      <c r="HI363" s="38"/>
      <c r="HJ363" s="38"/>
      <c r="HK363" s="38"/>
      <c r="HL363" s="38"/>
      <c r="HM363" s="38"/>
      <c r="HN363" s="38"/>
      <c r="HO363" s="38"/>
      <c r="HP363" s="38"/>
      <c r="HQ363" s="38"/>
      <c r="HR363" s="39"/>
    </row>
    <row r="364" spans="1:226" s="315" customFormat="1" x14ac:dyDescent="0.25">
      <c r="A364" s="34">
        <f t="shared" si="120"/>
        <v>360</v>
      </c>
      <c r="B364" s="517"/>
      <c r="C364" s="519"/>
      <c r="D364" s="519"/>
      <c r="E364" s="519"/>
      <c r="F364" s="519"/>
      <c r="G364" s="35"/>
      <c r="H364" s="391"/>
      <c r="I364" s="36" t="str">
        <f>IF(J364&lt;&gt;"",(J364-COUNTIF(L364:HR364,"□")+1),"")</f>
        <v/>
      </c>
      <c r="J364" s="28" t="str">
        <f>IF(ISERROR(LOOKUP("□",L364:HR364,L$3:HR$3))=FALSE,LOOKUP("□",L364:HR364,L$3:HR$3),"")</f>
        <v/>
      </c>
      <c r="K364" s="448" t="str">
        <f>進捗管理票PSPT_管理項目名_5</f>
        <v>③受入</v>
      </c>
      <c r="L364" s="37"/>
      <c r="M364" s="38"/>
      <c r="N364" s="38"/>
      <c r="O364" s="38"/>
      <c r="P364" s="38"/>
      <c r="Q364" s="38"/>
      <c r="R364" s="38"/>
      <c r="S364" s="38"/>
      <c r="T364" s="38"/>
      <c r="U364" s="38"/>
      <c r="V364" s="38"/>
      <c r="W364" s="38"/>
      <c r="X364" s="30"/>
      <c r="Y364" s="38"/>
      <c r="Z364" s="38"/>
      <c r="AA364" s="38"/>
      <c r="AB364" s="38"/>
      <c r="AC364" s="38"/>
      <c r="AD364" s="38"/>
      <c r="AE364" s="38"/>
      <c r="AF364" s="38"/>
      <c r="AG364" s="38"/>
      <c r="AH364" s="38"/>
      <c r="AI364" s="38"/>
      <c r="AJ364" s="38"/>
      <c r="AK364" s="38"/>
      <c r="AL364" s="38"/>
      <c r="AM364" s="38"/>
      <c r="AN364" s="38"/>
      <c r="AO364" s="38"/>
      <c r="AP364" s="38"/>
      <c r="AQ364" s="38"/>
      <c r="AR364" s="38"/>
      <c r="AS364" s="38"/>
      <c r="AT364" s="38"/>
      <c r="AU364" s="38"/>
      <c r="AV364" s="38"/>
      <c r="AW364" s="38"/>
      <c r="AX364" s="38"/>
      <c r="AY364" s="38"/>
      <c r="AZ364" s="38"/>
      <c r="BA364" s="38"/>
      <c r="BB364" s="38"/>
      <c r="BC364" s="38"/>
      <c r="BD364" s="38"/>
      <c r="BE364" s="38"/>
      <c r="BF364" s="38"/>
      <c r="BG364" s="38"/>
      <c r="BH364" s="38"/>
      <c r="BI364" s="38"/>
      <c r="BJ364" s="38"/>
      <c r="BK364" s="38"/>
      <c r="BL364" s="38"/>
      <c r="BM364" s="38"/>
      <c r="BN364" s="38"/>
      <c r="BO364" s="38"/>
      <c r="BP364" s="38"/>
      <c r="BQ364" s="38"/>
      <c r="BR364" s="38"/>
      <c r="BS364" s="38"/>
      <c r="BT364" s="38"/>
      <c r="BU364" s="38"/>
      <c r="BV364" s="38"/>
      <c r="BW364" s="38"/>
      <c r="BX364" s="38"/>
      <c r="BY364" s="38"/>
      <c r="BZ364" s="38"/>
      <c r="CA364" s="38"/>
      <c r="CB364" s="38"/>
      <c r="CC364" s="38"/>
      <c r="CD364" s="38"/>
      <c r="CE364" s="38"/>
      <c r="CF364" s="38"/>
      <c r="CG364" s="38"/>
      <c r="CH364" s="38"/>
      <c r="CI364" s="38"/>
      <c r="CJ364" s="38"/>
      <c r="CK364" s="38"/>
      <c r="CL364" s="38"/>
      <c r="CM364" s="38"/>
      <c r="CN364" s="38"/>
      <c r="CO364" s="38"/>
      <c r="CP364" s="38"/>
      <c r="CQ364" s="38"/>
      <c r="CR364" s="38"/>
      <c r="CS364" s="38"/>
      <c r="CT364" s="38"/>
      <c r="CU364" s="38"/>
      <c r="CV364" s="38"/>
      <c r="CW364" s="38"/>
      <c r="CX364" s="38"/>
      <c r="CY364" s="38"/>
      <c r="CZ364" s="38"/>
      <c r="DA364" s="38"/>
      <c r="DB364" s="38"/>
      <c r="DC364" s="38"/>
      <c r="DD364" s="38"/>
      <c r="DE364" s="38"/>
      <c r="DF364" s="38"/>
      <c r="DG364" s="38"/>
      <c r="DH364" s="38"/>
      <c r="DI364" s="38"/>
      <c r="DJ364" s="38"/>
      <c r="DK364" s="38"/>
      <c r="DL364" s="38"/>
      <c r="DM364" s="38"/>
      <c r="DN364" s="38"/>
      <c r="DO364" s="38"/>
      <c r="DP364" s="38"/>
      <c r="DQ364" s="38"/>
      <c r="DR364" s="38"/>
      <c r="DS364" s="38"/>
      <c r="DT364" s="38"/>
      <c r="DU364" s="38"/>
      <c r="DV364" s="38"/>
      <c r="DW364" s="38"/>
      <c r="DX364" s="38"/>
      <c r="DY364" s="38"/>
      <c r="DZ364" s="38"/>
      <c r="EA364" s="38"/>
      <c r="EB364" s="38"/>
      <c r="EC364" s="38"/>
      <c r="ED364" s="38"/>
      <c r="EE364" s="38"/>
      <c r="EF364" s="38"/>
      <c r="EG364" s="38"/>
      <c r="EH364" s="38"/>
      <c r="EI364" s="38"/>
      <c r="EJ364" s="38"/>
      <c r="EK364" s="38"/>
      <c r="EL364" s="38"/>
      <c r="EM364" s="38"/>
      <c r="EN364" s="38"/>
      <c r="EO364" s="38"/>
      <c r="EP364" s="38"/>
      <c r="EQ364" s="38"/>
      <c r="ER364" s="38"/>
      <c r="ES364" s="38"/>
      <c r="ET364" s="38"/>
      <c r="EU364" s="38"/>
      <c r="EV364" s="38"/>
      <c r="EW364" s="38"/>
      <c r="EX364" s="38"/>
      <c r="EY364" s="38"/>
      <c r="EZ364" s="38"/>
      <c r="FA364" s="38"/>
      <c r="FB364" s="38"/>
      <c r="FC364" s="38"/>
      <c r="FD364" s="38"/>
      <c r="FE364" s="38"/>
      <c r="FF364" s="38"/>
      <c r="FG364" s="38"/>
      <c r="FH364" s="38"/>
      <c r="FI364" s="38"/>
      <c r="FJ364" s="38"/>
      <c r="FK364" s="38"/>
      <c r="FL364" s="38"/>
      <c r="FM364" s="38"/>
      <c r="FN364" s="38"/>
      <c r="FO364" s="38"/>
      <c r="FP364" s="38"/>
      <c r="FQ364" s="38"/>
      <c r="FR364" s="38"/>
      <c r="FS364" s="38"/>
      <c r="FT364" s="38"/>
      <c r="FU364" s="38"/>
      <c r="FV364" s="38"/>
      <c r="FW364" s="38"/>
      <c r="FX364" s="38"/>
      <c r="FY364" s="38"/>
      <c r="FZ364" s="38"/>
      <c r="GA364" s="38"/>
      <c r="GB364" s="38"/>
      <c r="GC364" s="38"/>
      <c r="GD364" s="38"/>
      <c r="GE364" s="38"/>
      <c r="GF364" s="38"/>
      <c r="GG364" s="38"/>
      <c r="GH364" s="38"/>
      <c r="GI364" s="38"/>
      <c r="GJ364" s="38"/>
      <c r="GK364" s="38"/>
      <c r="GL364" s="38"/>
      <c r="GM364" s="38"/>
      <c r="GN364" s="38"/>
      <c r="GO364" s="38"/>
      <c r="GP364" s="38"/>
      <c r="GQ364" s="38"/>
      <c r="GR364" s="38"/>
      <c r="GS364" s="38"/>
      <c r="GT364" s="38"/>
      <c r="GU364" s="38"/>
      <c r="GV364" s="38"/>
      <c r="GW364" s="38"/>
      <c r="GX364" s="38"/>
      <c r="GY364" s="38"/>
      <c r="GZ364" s="38"/>
      <c r="HA364" s="38"/>
      <c r="HB364" s="38"/>
      <c r="HC364" s="38"/>
      <c r="HD364" s="38"/>
      <c r="HE364" s="38"/>
      <c r="HF364" s="38"/>
      <c r="HG364" s="38"/>
      <c r="HH364" s="38"/>
      <c r="HI364" s="38"/>
      <c r="HJ364" s="38"/>
      <c r="HK364" s="38"/>
      <c r="HL364" s="38"/>
      <c r="HM364" s="38"/>
      <c r="HN364" s="38"/>
      <c r="HO364" s="38"/>
      <c r="HP364" s="38"/>
      <c r="HQ364" s="38"/>
      <c r="HR364" s="39"/>
    </row>
    <row r="365" spans="1:226" x14ac:dyDescent="0.25">
      <c r="A365" s="25">
        <f t="shared" si="120"/>
        <v>361</v>
      </c>
      <c r="B365" s="516"/>
      <c r="C365" s="516"/>
      <c r="D365" s="516"/>
      <c r="E365" s="516"/>
      <c r="F365" s="516"/>
      <c r="G365" s="40"/>
      <c r="H365" s="40"/>
      <c r="I365" s="41" t="str">
        <f t="shared" ref="I365:I373" si="135">IF(J365&lt;&gt;"",(J365-COUNTIF(L365:HR365,"□")+1),"")</f>
        <v/>
      </c>
      <c r="J365" s="42" t="str">
        <f t="shared" ref="J365:J373" si="136">IF(ISERROR(LOOKUP("□",L365:HR365,L$3:HR$3))=FALSE,LOOKUP("□",L365:HR365,L$3:HR$3),"")</f>
        <v/>
      </c>
      <c r="K365" s="445">
        <f>進捗管理票PSPT_管理項目名_1</f>
        <v>0</v>
      </c>
      <c r="L365" s="43"/>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c r="BD365" s="44"/>
      <c r="BE365" s="44"/>
      <c r="BF365" s="44"/>
      <c r="BG365" s="44"/>
      <c r="BH365" s="44"/>
      <c r="BI365" s="44"/>
      <c r="BJ365" s="44"/>
      <c r="BK365" s="44"/>
      <c r="BL365" s="44"/>
      <c r="BM365" s="44"/>
      <c r="BN365" s="44"/>
      <c r="BO365" s="44"/>
      <c r="BP365" s="44"/>
      <c r="BQ365" s="44"/>
      <c r="BR365" s="44"/>
      <c r="BS365" s="44"/>
      <c r="BT365" s="44"/>
      <c r="BU365" s="44"/>
      <c r="BV365" s="44"/>
      <c r="BW365" s="44"/>
      <c r="BX365" s="44"/>
      <c r="BY365" s="44"/>
      <c r="BZ365" s="44"/>
      <c r="CA365" s="44"/>
      <c r="CB365" s="44"/>
      <c r="CC365" s="44"/>
      <c r="CD365" s="44"/>
      <c r="CE365" s="44"/>
      <c r="CF365" s="44"/>
      <c r="CG365" s="44"/>
      <c r="CH365" s="44"/>
      <c r="CI365" s="44"/>
      <c r="CJ365" s="44"/>
      <c r="CK365" s="44"/>
      <c r="CL365" s="44"/>
      <c r="CM365" s="44"/>
      <c r="CN365" s="44"/>
      <c r="CO365" s="44"/>
      <c r="CP365" s="44"/>
      <c r="CQ365" s="44"/>
      <c r="CR365" s="44"/>
      <c r="CS365" s="44"/>
      <c r="CT365" s="44"/>
      <c r="CU365" s="44"/>
      <c r="CV365" s="44"/>
      <c r="CW365" s="44"/>
      <c r="CX365" s="44"/>
      <c r="CY365" s="44"/>
      <c r="CZ365" s="44"/>
      <c r="DA365" s="44"/>
      <c r="DB365" s="44"/>
      <c r="DC365" s="44"/>
      <c r="DD365" s="44"/>
      <c r="DE365" s="44"/>
      <c r="DF365" s="44"/>
      <c r="DG365" s="44"/>
      <c r="DH365" s="44"/>
      <c r="DI365" s="44"/>
      <c r="DJ365" s="44"/>
      <c r="DK365" s="44"/>
      <c r="DL365" s="44"/>
      <c r="DM365" s="44"/>
      <c r="DN365" s="44"/>
      <c r="DO365" s="44"/>
      <c r="DP365" s="44"/>
      <c r="DQ365" s="44"/>
      <c r="DR365" s="44"/>
      <c r="DS365" s="44"/>
      <c r="DT365" s="44"/>
      <c r="DU365" s="44"/>
      <c r="DV365" s="44"/>
      <c r="DW365" s="44"/>
      <c r="DX365" s="44"/>
      <c r="DY365" s="44"/>
      <c r="DZ365" s="44"/>
      <c r="EA365" s="44"/>
      <c r="EB365" s="44"/>
      <c r="EC365" s="44"/>
      <c r="ED365" s="44"/>
      <c r="EE365" s="44"/>
      <c r="EF365" s="44"/>
      <c r="EG365" s="44"/>
      <c r="EH365" s="44"/>
      <c r="EI365" s="44"/>
      <c r="EJ365" s="44"/>
      <c r="EK365" s="44"/>
      <c r="EL365" s="44"/>
      <c r="EM365" s="44"/>
      <c r="EN365" s="44"/>
      <c r="EO365" s="44"/>
      <c r="EP365" s="44"/>
      <c r="EQ365" s="44"/>
      <c r="ER365" s="44"/>
      <c r="ES365" s="44"/>
      <c r="ET365" s="44"/>
      <c r="EU365" s="44"/>
      <c r="EV365" s="44"/>
      <c r="EW365" s="44"/>
      <c r="EX365" s="44"/>
      <c r="EY365" s="44"/>
      <c r="EZ365" s="44"/>
      <c r="FA365" s="44"/>
      <c r="FB365" s="44"/>
      <c r="FC365" s="44"/>
      <c r="FD365" s="44"/>
      <c r="FE365" s="44"/>
      <c r="FF365" s="44"/>
      <c r="FG365" s="44"/>
      <c r="FH365" s="44"/>
      <c r="FI365" s="44"/>
      <c r="FJ365" s="44"/>
      <c r="FK365" s="44"/>
      <c r="FL365" s="44"/>
      <c r="FM365" s="44"/>
      <c r="FN365" s="44"/>
      <c r="FO365" s="44"/>
      <c r="FP365" s="44"/>
      <c r="FQ365" s="44"/>
      <c r="FR365" s="44"/>
      <c r="FS365" s="44"/>
      <c r="FT365" s="44"/>
      <c r="FU365" s="44"/>
      <c r="FV365" s="44"/>
      <c r="FW365" s="44"/>
      <c r="FX365" s="44"/>
      <c r="FY365" s="44"/>
      <c r="FZ365" s="44"/>
      <c r="GA365" s="44"/>
      <c r="GB365" s="44"/>
      <c r="GC365" s="44"/>
      <c r="GD365" s="44"/>
      <c r="GE365" s="44"/>
      <c r="GF365" s="44"/>
      <c r="GG365" s="44"/>
      <c r="GH365" s="44"/>
      <c r="GI365" s="44"/>
      <c r="GJ365" s="44"/>
      <c r="GK365" s="44"/>
      <c r="GL365" s="44"/>
      <c r="GM365" s="44"/>
      <c r="GN365" s="44"/>
      <c r="GO365" s="44"/>
      <c r="GP365" s="44"/>
      <c r="GQ365" s="44"/>
      <c r="GR365" s="44"/>
      <c r="GS365" s="44"/>
      <c r="GT365" s="44"/>
      <c r="GU365" s="44"/>
      <c r="GV365" s="44"/>
      <c r="GW365" s="44"/>
      <c r="GX365" s="44"/>
      <c r="GY365" s="44"/>
      <c r="GZ365" s="44"/>
      <c r="HA365" s="44"/>
      <c r="HB365" s="44"/>
      <c r="HC365" s="44"/>
      <c r="HD365" s="44"/>
      <c r="HE365" s="44"/>
      <c r="HF365" s="44"/>
      <c r="HG365" s="44"/>
      <c r="HH365" s="44"/>
      <c r="HI365" s="44"/>
      <c r="HJ365" s="44"/>
      <c r="HK365" s="44"/>
      <c r="HL365" s="44"/>
      <c r="HM365" s="44"/>
      <c r="HN365" s="44"/>
      <c r="HO365" s="44"/>
      <c r="HP365" s="44"/>
      <c r="HQ365" s="44"/>
      <c r="HR365" s="46"/>
    </row>
    <row r="366" spans="1:226" x14ac:dyDescent="0.25">
      <c r="A366" s="32">
        <f t="shared" si="120"/>
        <v>362</v>
      </c>
      <c r="B366" s="517"/>
      <c r="C366" s="517"/>
      <c r="D366" s="517"/>
      <c r="E366" s="517"/>
      <c r="F366" s="517"/>
      <c r="G366" s="26"/>
      <c r="H366" s="26"/>
      <c r="I366" s="27" t="str">
        <f t="shared" si="135"/>
        <v/>
      </c>
      <c r="J366" s="33" t="str">
        <f t="shared" si="136"/>
        <v/>
      </c>
      <c r="K366" s="446">
        <f>進捗管理票PSPT_管理項目名_2</f>
        <v>0</v>
      </c>
      <c r="L366" s="29"/>
      <c r="M366" s="30"/>
      <c r="N366" s="30"/>
      <c r="O366" s="30"/>
      <c r="P366" s="30"/>
      <c r="Q366" s="30"/>
      <c r="R366" s="30"/>
      <c r="S366" s="30"/>
      <c r="T366" s="30"/>
      <c r="U366" s="30"/>
      <c r="V366" s="30"/>
      <c r="W366" s="30"/>
      <c r="X366" s="30"/>
      <c r="Y366" s="30"/>
      <c r="Z366" s="30"/>
      <c r="AA366" s="30"/>
      <c r="AB366" s="30"/>
      <c r="AC366" s="30"/>
      <c r="AD366" s="30"/>
      <c r="AE366" s="30"/>
      <c r="AF366" s="30"/>
      <c r="AG366" s="30"/>
      <c r="AH366" s="30"/>
      <c r="AI366" s="30"/>
      <c r="AJ366" s="30"/>
      <c r="AK366" s="30"/>
      <c r="AL366" s="30"/>
      <c r="AM366" s="30"/>
      <c r="AN366" s="30"/>
      <c r="AO366" s="30"/>
      <c r="AP366" s="30"/>
      <c r="AQ366" s="30"/>
      <c r="AR366" s="30"/>
      <c r="AS366" s="30"/>
      <c r="AT366" s="30"/>
      <c r="AU366" s="30"/>
      <c r="AV366" s="30"/>
      <c r="AW366" s="30"/>
      <c r="AX366" s="30"/>
      <c r="AY366" s="30"/>
      <c r="AZ366" s="30"/>
      <c r="BA366" s="30"/>
      <c r="BB366" s="30"/>
      <c r="BC366" s="30"/>
      <c r="BD366" s="30"/>
      <c r="BE366" s="30"/>
      <c r="BF366" s="30"/>
      <c r="BG366" s="30"/>
      <c r="BH366" s="30"/>
      <c r="BI366" s="30"/>
      <c r="BJ366" s="30"/>
      <c r="BK366" s="30"/>
      <c r="BL366" s="30"/>
      <c r="BM366" s="30"/>
      <c r="BN366" s="30"/>
      <c r="BO366" s="30"/>
      <c r="BP366" s="30"/>
      <c r="BQ366" s="30"/>
      <c r="BR366" s="30"/>
      <c r="BS366" s="30"/>
      <c r="BT366" s="30"/>
      <c r="BU366" s="30"/>
      <c r="BV366" s="30"/>
      <c r="BW366" s="30"/>
      <c r="BX366" s="30"/>
      <c r="BY366" s="30"/>
      <c r="BZ366" s="30"/>
      <c r="CA366" s="30"/>
      <c r="CB366" s="30"/>
      <c r="CC366" s="30"/>
      <c r="CD366" s="30"/>
      <c r="CE366" s="30"/>
      <c r="CF366" s="30"/>
      <c r="CG366" s="30"/>
      <c r="CH366" s="30"/>
      <c r="CI366" s="30"/>
      <c r="CJ366" s="30"/>
      <c r="CK366" s="30"/>
      <c r="CL366" s="30"/>
      <c r="CM366" s="30"/>
      <c r="CN366" s="30"/>
      <c r="CO366" s="30"/>
      <c r="CP366" s="30"/>
      <c r="CQ366" s="30"/>
      <c r="CR366" s="30"/>
      <c r="CS366" s="30"/>
      <c r="CT366" s="30"/>
      <c r="CU366" s="30"/>
      <c r="CV366" s="30"/>
      <c r="CW366" s="30"/>
      <c r="CX366" s="30"/>
      <c r="CY366" s="30"/>
      <c r="CZ366" s="30"/>
      <c r="DA366" s="30"/>
      <c r="DB366" s="30"/>
      <c r="DC366" s="30"/>
      <c r="DD366" s="30"/>
      <c r="DE366" s="30"/>
      <c r="DF366" s="30"/>
      <c r="DG366" s="30"/>
      <c r="DH366" s="30"/>
      <c r="DI366" s="30"/>
      <c r="DJ366" s="30"/>
      <c r="DK366" s="30"/>
      <c r="DL366" s="30"/>
      <c r="DM366" s="30"/>
      <c r="DN366" s="30"/>
      <c r="DO366" s="30"/>
      <c r="DP366" s="30"/>
      <c r="DQ366" s="30"/>
      <c r="DR366" s="30"/>
      <c r="DS366" s="30"/>
      <c r="DT366" s="30"/>
      <c r="DU366" s="30"/>
      <c r="DV366" s="30"/>
      <c r="DW366" s="30"/>
      <c r="DX366" s="30"/>
      <c r="DY366" s="30"/>
      <c r="DZ366" s="30"/>
      <c r="EA366" s="30"/>
      <c r="EB366" s="30"/>
      <c r="EC366" s="30"/>
      <c r="ED366" s="30"/>
      <c r="EE366" s="30"/>
      <c r="EF366" s="30"/>
      <c r="EG366" s="30"/>
      <c r="EH366" s="30"/>
      <c r="EI366" s="30"/>
      <c r="EJ366" s="30"/>
      <c r="EK366" s="30"/>
      <c r="EL366" s="30"/>
      <c r="EM366" s="30"/>
      <c r="EN366" s="30"/>
      <c r="EO366" s="30"/>
      <c r="EP366" s="30"/>
      <c r="EQ366" s="30"/>
      <c r="ER366" s="30"/>
      <c r="ES366" s="30"/>
      <c r="ET366" s="30"/>
      <c r="EU366" s="30"/>
      <c r="EV366" s="30"/>
      <c r="EW366" s="30"/>
      <c r="EX366" s="30"/>
      <c r="EY366" s="30"/>
      <c r="EZ366" s="30"/>
      <c r="FA366" s="30"/>
      <c r="FB366" s="30"/>
      <c r="FC366" s="30"/>
      <c r="FD366" s="30"/>
      <c r="FE366" s="30"/>
      <c r="FF366" s="30"/>
      <c r="FG366" s="30"/>
      <c r="FH366" s="30"/>
      <c r="FI366" s="30"/>
      <c r="FJ366" s="30"/>
      <c r="FK366" s="30"/>
      <c r="FL366" s="30"/>
      <c r="FM366" s="30"/>
      <c r="FN366" s="30"/>
      <c r="FO366" s="30"/>
      <c r="FP366" s="30"/>
      <c r="FQ366" s="30"/>
      <c r="FR366" s="30"/>
      <c r="FS366" s="30"/>
      <c r="FT366" s="30"/>
      <c r="FU366" s="30"/>
      <c r="FV366" s="30"/>
      <c r="FW366" s="30"/>
      <c r="FX366" s="30"/>
      <c r="FY366" s="30"/>
      <c r="FZ366" s="30"/>
      <c r="GA366" s="30"/>
      <c r="GB366" s="30"/>
      <c r="GC366" s="30"/>
      <c r="GD366" s="30"/>
      <c r="GE366" s="30"/>
      <c r="GF366" s="30"/>
      <c r="GG366" s="30"/>
      <c r="GH366" s="30"/>
      <c r="GI366" s="30"/>
      <c r="GJ366" s="30"/>
      <c r="GK366" s="30"/>
      <c r="GL366" s="30"/>
      <c r="GM366" s="30"/>
      <c r="GN366" s="30"/>
      <c r="GO366" s="30"/>
      <c r="GP366" s="30"/>
      <c r="GQ366" s="30"/>
      <c r="GR366" s="30"/>
      <c r="GS366" s="30"/>
      <c r="GT366" s="30"/>
      <c r="GU366" s="30"/>
      <c r="GV366" s="30"/>
      <c r="GW366" s="30"/>
      <c r="GX366" s="30"/>
      <c r="GY366" s="30"/>
      <c r="GZ366" s="30"/>
      <c r="HA366" s="30"/>
      <c r="HB366" s="30"/>
      <c r="HC366" s="30"/>
      <c r="HD366" s="30"/>
      <c r="HE366" s="30"/>
      <c r="HF366" s="30"/>
      <c r="HG366" s="30"/>
      <c r="HH366" s="30"/>
      <c r="HI366" s="30"/>
      <c r="HJ366" s="30"/>
      <c r="HK366" s="30"/>
      <c r="HL366" s="30"/>
      <c r="HM366" s="30"/>
      <c r="HN366" s="30"/>
      <c r="HO366" s="30"/>
      <c r="HP366" s="30"/>
      <c r="HQ366" s="30"/>
      <c r="HR366" s="31"/>
    </row>
    <row r="367" spans="1:226" x14ac:dyDescent="0.25">
      <c r="A367" s="32">
        <f t="shared" si="120"/>
        <v>363</v>
      </c>
      <c r="B367" s="517"/>
      <c r="C367" s="517"/>
      <c r="D367" s="517"/>
      <c r="E367" s="517"/>
      <c r="F367" s="517"/>
      <c r="G367" s="26"/>
      <c r="H367" s="26"/>
      <c r="I367" s="27" t="str">
        <f t="shared" si="135"/>
        <v/>
      </c>
      <c r="J367" s="33" t="str">
        <f t="shared" si="136"/>
        <v/>
      </c>
      <c r="K367" s="447" t="str">
        <f>進捗管理票PSPT_管理項目名_3</f>
        <v>①ＣＶ</v>
      </c>
      <c r="L367" s="29"/>
      <c r="M367" s="30"/>
      <c r="N367" s="30"/>
      <c r="O367" s="30"/>
      <c r="P367" s="30"/>
      <c r="Q367" s="30"/>
      <c r="R367" s="30"/>
      <c r="S367" s="30"/>
      <c r="T367" s="30"/>
      <c r="U367" s="30"/>
      <c r="V367" s="30"/>
      <c r="W367" s="30"/>
      <c r="X367" s="30"/>
      <c r="Y367" s="30"/>
      <c r="Z367" s="30"/>
      <c r="AA367" s="30"/>
      <c r="AB367" s="30"/>
      <c r="AC367" s="30"/>
      <c r="AD367" s="30"/>
      <c r="AE367" s="30"/>
      <c r="AF367" s="30"/>
      <c r="AG367" s="30"/>
      <c r="AH367" s="30"/>
      <c r="AI367" s="30"/>
      <c r="AJ367" s="30"/>
      <c r="AK367" s="30"/>
      <c r="AL367" s="30"/>
      <c r="AM367" s="30"/>
      <c r="AN367" s="30"/>
      <c r="AO367" s="30"/>
      <c r="AP367" s="30"/>
      <c r="AQ367" s="30"/>
      <c r="AR367" s="30"/>
      <c r="AS367" s="30"/>
      <c r="AT367" s="30"/>
      <c r="AU367" s="30"/>
      <c r="AV367" s="30"/>
      <c r="AW367" s="30"/>
      <c r="AX367" s="30"/>
      <c r="AY367" s="30"/>
      <c r="AZ367" s="30"/>
      <c r="BA367" s="30"/>
      <c r="BB367" s="30"/>
      <c r="BC367" s="30"/>
      <c r="BD367" s="30"/>
      <c r="BE367" s="30"/>
      <c r="BF367" s="30"/>
      <c r="BG367" s="30"/>
      <c r="BH367" s="30"/>
      <c r="BI367" s="30"/>
      <c r="BJ367" s="30"/>
      <c r="BK367" s="30"/>
      <c r="BL367" s="30"/>
      <c r="BM367" s="30"/>
      <c r="BN367" s="30"/>
      <c r="BO367" s="30"/>
      <c r="BP367" s="30"/>
      <c r="BQ367" s="30"/>
      <c r="BR367" s="30"/>
      <c r="BS367" s="30"/>
      <c r="BT367" s="30"/>
      <c r="BU367" s="30"/>
      <c r="BV367" s="30"/>
      <c r="BW367" s="30"/>
      <c r="BX367" s="30"/>
      <c r="BY367" s="30"/>
      <c r="BZ367" s="30"/>
      <c r="CA367" s="30"/>
      <c r="CB367" s="30"/>
      <c r="CC367" s="30"/>
      <c r="CD367" s="30"/>
      <c r="CE367" s="30"/>
      <c r="CF367" s="30"/>
      <c r="CG367" s="30"/>
      <c r="CH367" s="30"/>
      <c r="CI367" s="30"/>
      <c r="CJ367" s="30"/>
      <c r="CK367" s="30"/>
      <c r="CL367" s="30"/>
      <c r="CM367" s="30"/>
      <c r="CN367" s="30"/>
      <c r="CO367" s="30"/>
      <c r="CP367" s="30"/>
      <c r="CQ367" s="30"/>
      <c r="CR367" s="30"/>
      <c r="CS367" s="30"/>
      <c r="CT367" s="30"/>
      <c r="CU367" s="30"/>
      <c r="CV367" s="30"/>
      <c r="CW367" s="30"/>
      <c r="CX367" s="30"/>
      <c r="CY367" s="30"/>
      <c r="CZ367" s="30"/>
      <c r="DA367" s="30"/>
      <c r="DB367" s="30"/>
      <c r="DC367" s="30"/>
      <c r="DD367" s="30"/>
      <c r="DE367" s="30"/>
      <c r="DF367" s="30"/>
      <c r="DG367" s="30"/>
      <c r="DH367" s="30"/>
      <c r="DI367" s="30"/>
      <c r="DJ367" s="30"/>
      <c r="DK367" s="30"/>
      <c r="DL367" s="30"/>
      <c r="DM367" s="30"/>
      <c r="DN367" s="30"/>
      <c r="DO367" s="30"/>
      <c r="DP367" s="30"/>
      <c r="DQ367" s="30"/>
      <c r="DR367" s="30"/>
      <c r="DS367" s="30"/>
      <c r="DT367" s="30"/>
      <c r="DU367" s="30"/>
      <c r="DV367" s="30"/>
      <c r="DW367" s="30"/>
      <c r="DX367" s="30"/>
      <c r="DY367" s="30"/>
      <c r="DZ367" s="30"/>
      <c r="EA367" s="30"/>
      <c r="EB367" s="30"/>
      <c r="EC367" s="30"/>
      <c r="ED367" s="30"/>
      <c r="EE367" s="30"/>
      <c r="EF367" s="30"/>
      <c r="EG367" s="30"/>
      <c r="EH367" s="30"/>
      <c r="EI367" s="30"/>
      <c r="EJ367" s="30"/>
      <c r="EK367" s="30"/>
      <c r="EL367" s="30"/>
      <c r="EM367" s="30"/>
      <c r="EN367" s="30"/>
      <c r="EO367" s="30"/>
      <c r="EP367" s="30"/>
      <c r="EQ367" s="30"/>
      <c r="ER367" s="30"/>
      <c r="ES367" s="30"/>
      <c r="ET367" s="30"/>
      <c r="EU367" s="30"/>
      <c r="EV367" s="30"/>
      <c r="EW367" s="30"/>
      <c r="EX367" s="30"/>
      <c r="EY367" s="30"/>
      <c r="EZ367" s="30"/>
      <c r="FA367" s="30"/>
      <c r="FB367" s="30"/>
      <c r="FC367" s="30"/>
      <c r="FD367" s="30"/>
      <c r="FE367" s="30"/>
      <c r="FF367" s="30"/>
      <c r="FG367" s="30"/>
      <c r="FH367" s="30"/>
      <c r="FI367" s="30"/>
      <c r="FJ367" s="30"/>
      <c r="FK367" s="30"/>
      <c r="FL367" s="30"/>
      <c r="FM367" s="30"/>
      <c r="FN367" s="30"/>
      <c r="FO367" s="30"/>
      <c r="FP367" s="30"/>
      <c r="FQ367" s="30"/>
      <c r="FR367" s="30"/>
      <c r="FS367" s="30"/>
      <c r="FT367" s="30"/>
      <c r="FU367" s="30"/>
      <c r="FV367" s="30"/>
      <c r="FW367" s="30"/>
      <c r="FX367" s="30"/>
      <c r="FY367" s="30"/>
      <c r="FZ367" s="30"/>
      <c r="GA367" s="30"/>
      <c r="GB367" s="30"/>
      <c r="GC367" s="30"/>
      <c r="GD367" s="30"/>
      <c r="GE367" s="30"/>
      <c r="GF367" s="30"/>
      <c r="GG367" s="30"/>
      <c r="GH367" s="30"/>
      <c r="GI367" s="30"/>
      <c r="GJ367" s="30"/>
      <c r="GK367" s="30"/>
      <c r="GL367" s="30"/>
      <c r="GM367" s="30"/>
      <c r="GN367" s="30"/>
      <c r="GO367" s="30"/>
      <c r="GP367" s="30"/>
      <c r="GQ367" s="30"/>
      <c r="GR367" s="30"/>
      <c r="GS367" s="30"/>
      <c r="GT367" s="30"/>
      <c r="GU367" s="30"/>
      <c r="GV367" s="30"/>
      <c r="GW367" s="30"/>
      <c r="GX367" s="30"/>
      <c r="GY367" s="30"/>
      <c r="GZ367" s="30"/>
      <c r="HA367" s="30"/>
      <c r="HB367" s="30"/>
      <c r="HC367" s="30"/>
      <c r="HD367" s="30"/>
      <c r="HE367" s="30"/>
      <c r="HF367" s="30"/>
      <c r="HG367" s="30"/>
      <c r="HH367" s="30"/>
      <c r="HI367" s="30"/>
      <c r="HJ367" s="30"/>
      <c r="HK367" s="30"/>
      <c r="HL367" s="30"/>
      <c r="HM367" s="30"/>
      <c r="HN367" s="30"/>
      <c r="HO367" s="30"/>
      <c r="HP367" s="30"/>
      <c r="HQ367" s="30"/>
      <c r="HR367" s="31"/>
    </row>
    <row r="368" spans="1:226" x14ac:dyDescent="0.25">
      <c r="A368" s="34">
        <f t="shared" si="120"/>
        <v>364</v>
      </c>
      <c r="B368" s="517"/>
      <c r="C368" s="517"/>
      <c r="D368" s="517"/>
      <c r="E368" s="517"/>
      <c r="F368" s="517"/>
      <c r="G368" s="35"/>
      <c r="H368" s="35"/>
      <c r="I368" s="36" t="str">
        <f t="shared" si="135"/>
        <v/>
      </c>
      <c r="J368" s="28" t="str">
        <f t="shared" si="136"/>
        <v/>
      </c>
      <c r="K368" s="448" t="str">
        <f>進捗管理票PSPT_管理項目名_4</f>
        <v>②ＣＶＴ</v>
      </c>
      <c r="L368" s="37"/>
      <c r="M368" s="38"/>
      <c r="N368" s="38"/>
      <c r="O368" s="38"/>
      <c r="P368" s="38"/>
      <c r="Q368" s="38"/>
      <c r="R368" s="38"/>
      <c r="S368" s="38"/>
      <c r="T368" s="38"/>
      <c r="U368" s="38"/>
      <c r="V368" s="38"/>
      <c r="W368" s="38"/>
      <c r="X368" s="38"/>
      <c r="Y368" s="38"/>
      <c r="Z368" s="38"/>
      <c r="AA368" s="38"/>
      <c r="AB368" s="38"/>
      <c r="AC368" s="38"/>
      <c r="AD368" s="38"/>
      <c r="AE368" s="38"/>
      <c r="AF368" s="38"/>
      <c r="AG368" s="38"/>
      <c r="AH368" s="38"/>
      <c r="AI368" s="38"/>
      <c r="AJ368" s="38"/>
      <c r="AK368" s="38"/>
      <c r="AL368" s="38"/>
      <c r="AM368" s="38"/>
      <c r="AN368" s="38"/>
      <c r="AO368" s="38"/>
      <c r="AP368" s="38"/>
      <c r="AQ368" s="38"/>
      <c r="AR368" s="38"/>
      <c r="AS368" s="38"/>
      <c r="AT368" s="38"/>
      <c r="AU368" s="38"/>
      <c r="AV368" s="38"/>
      <c r="AW368" s="38"/>
      <c r="AX368" s="38"/>
      <c r="AY368" s="38"/>
      <c r="AZ368" s="38"/>
      <c r="BA368" s="38"/>
      <c r="BB368" s="38"/>
      <c r="BC368" s="38"/>
      <c r="BD368" s="38"/>
      <c r="BE368" s="38"/>
      <c r="BF368" s="38"/>
      <c r="BG368" s="38"/>
      <c r="BH368" s="38"/>
      <c r="BI368" s="38"/>
      <c r="BJ368" s="38"/>
      <c r="BK368" s="38"/>
      <c r="BL368" s="38"/>
      <c r="BM368" s="38"/>
      <c r="BN368" s="38"/>
      <c r="BO368" s="38"/>
      <c r="BP368" s="38"/>
      <c r="BQ368" s="38"/>
      <c r="BR368" s="38"/>
      <c r="BS368" s="38"/>
      <c r="BT368" s="38"/>
      <c r="BU368" s="38"/>
      <c r="BV368" s="38"/>
      <c r="BW368" s="38"/>
      <c r="BX368" s="38"/>
      <c r="BY368" s="38"/>
      <c r="BZ368" s="38"/>
      <c r="CA368" s="38"/>
      <c r="CB368" s="38"/>
      <c r="CC368" s="38"/>
      <c r="CD368" s="38"/>
      <c r="CE368" s="38"/>
      <c r="CF368" s="38"/>
      <c r="CG368" s="38"/>
      <c r="CH368" s="38"/>
      <c r="CI368" s="38"/>
      <c r="CJ368" s="38"/>
      <c r="CK368" s="38"/>
      <c r="CL368" s="38"/>
      <c r="CM368" s="38"/>
      <c r="CN368" s="38"/>
      <c r="CO368" s="38"/>
      <c r="CP368" s="38"/>
      <c r="CQ368" s="38"/>
      <c r="CR368" s="38"/>
      <c r="CS368" s="38"/>
      <c r="CT368" s="38"/>
      <c r="CU368" s="38"/>
      <c r="CV368" s="38"/>
      <c r="CW368" s="38"/>
      <c r="CX368" s="38"/>
      <c r="CY368" s="38"/>
      <c r="CZ368" s="38"/>
      <c r="DA368" s="38"/>
      <c r="DB368" s="38"/>
      <c r="DC368" s="38"/>
      <c r="DD368" s="38"/>
      <c r="DE368" s="38"/>
      <c r="DF368" s="38"/>
      <c r="DG368" s="38"/>
      <c r="DH368" s="38"/>
      <c r="DI368" s="38"/>
      <c r="DJ368" s="38"/>
      <c r="DK368" s="38"/>
      <c r="DL368" s="38"/>
      <c r="DM368" s="38"/>
      <c r="DN368" s="38"/>
      <c r="DO368" s="38"/>
      <c r="DP368" s="38"/>
      <c r="DQ368" s="38"/>
      <c r="DR368" s="38"/>
      <c r="DS368" s="38"/>
      <c r="DT368" s="38"/>
      <c r="DU368" s="38"/>
      <c r="DV368" s="38"/>
      <c r="DW368" s="38"/>
      <c r="DX368" s="38"/>
      <c r="DY368" s="38"/>
      <c r="DZ368" s="38"/>
      <c r="EA368" s="38"/>
      <c r="EB368" s="38"/>
      <c r="EC368" s="38"/>
      <c r="ED368" s="38"/>
      <c r="EE368" s="38"/>
      <c r="EF368" s="38"/>
      <c r="EG368" s="38"/>
      <c r="EH368" s="38"/>
      <c r="EI368" s="38"/>
      <c r="EJ368" s="38"/>
      <c r="EK368" s="38"/>
      <c r="EL368" s="38"/>
      <c r="EM368" s="38"/>
      <c r="EN368" s="38"/>
      <c r="EO368" s="38"/>
      <c r="EP368" s="38"/>
      <c r="EQ368" s="38"/>
      <c r="ER368" s="38"/>
      <c r="ES368" s="38"/>
      <c r="ET368" s="38"/>
      <c r="EU368" s="38"/>
      <c r="EV368" s="38"/>
      <c r="EW368" s="38"/>
      <c r="EX368" s="38"/>
      <c r="EY368" s="38"/>
      <c r="EZ368" s="38"/>
      <c r="FA368" s="38"/>
      <c r="FB368" s="38"/>
      <c r="FC368" s="38"/>
      <c r="FD368" s="38"/>
      <c r="FE368" s="38"/>
      <c r="FF368" s="38"/>
      <c r="FG368" s="38"/>
      <c r="FH368" s="38"/>
      <c r="FI368" s="38"/>
      <c r="FJ368" s="38"/>
      <c r="FK368" s="38"/>
      <c r="FL368" s="38"/>
      <c r="FM368" s="38"/>
      <c r="FN368" s="38"/>
      <c r="FO368" s="38"/>
      <c r="FP368" s="38"/>
      <c r="FQ368" s="38"/>
      <c r="FR368" s="38"/>
      <c r="FS368" s="38"/>
      <c r="FT368" s="38"/>
      <c r="FU368" s="38"/>
      <c r="FV368" s="38"/>
      <c r="FW368" s="38"/>
      <c r="FX368" s="38"/>
      <c r="FY368" s="38"/>
      <c r="FZ368" s="38"/>
      <c r="GA368" s="38"/>
      <c r="GB368" s="38"/>
      <c r="GC368" s="38"/>
      <c r="GD368" s="38"/>
      <c r="GE368" s="38"/>
      <c r="GF368" s="38"/>
      <c r="GG368" s="38"/>
      <c r="GH368" s="38"/>
      <c r="GI368" s="38"/>
      <c r="GJ368" s="38"/>
      <c r="GK368" s="38"/>
      <c r="GL368" s="38"/>
      <c r="GM368" s="38"/>
      <c r="GN368" s="38"/>
      <c r="GO368" s="38"/>
      <c r="GP368" s="38"/>
      <c r="GQ368" s="38"/>
      <c r="GR368" s="38"/>
      <c r="GS368" s="38"/>
      <c r="GT368" s="38"/>
      <c r="GU368" s="38"/>
      <c r="GV368" s="38"/>
      <c r="GW368" s="38"/>
      <c r="GX368" s="38"/>
      <c r="GY368" s="38"/>
      <c r="GZ368" s="38"/>
      <c r="HA368" s="38"/>
      <c r="HB368" s="38"/>
      <c r="HC368" s="38"/>
      <c r="HD368" s="38"/>
      <c r="HE368" s="38"/>
      <c r="HF368" s="38"/>
      <c r="HG368" s="38"/>
      <c r="HH368" s="38"/>
      <c r="HI368" s="38"/>
      <c r="HJ368" s="38"/>
      <c r="HK368" s="38"/>
      <c r="HL368" s="38"/>
      <c r="HM368" s="38"/>
      <c r="HN368" s="38"/>
      <c r="HO368" s="38"/>
      <c r="HP368" s="38"/>
      <c r="HQ368" s="38"/>
      <c r="HR368" s="39"/>
    </row>
    <row r="369" spans="1:226" s="315" customFormat="1" x14ac:dyDescent="0.25">
      <c r="A369" s="34">
        <f t="shared" si="120"/>
        <v>365</v>
      </c>
      <c r="B369" s="517"/>
      <c r="C369" s="517"/>
      <c r="D369" s="517"/>
      <c r="E369" s="517"/>
      <c r="F369" s="517"/>
      <c r="G369" s="35"/>
      <c r="H369" s="391"/>
      <c r="I369" s="36" t="str">
        <f t="shared" si="135"/>
        <v/>
      </c>
      <c r="J369" s="28" t="str">
        <f t="shared" si="136"/>
        <v/>
      </c>
      <c r="K369" s="448" t="str">
        <f>進捗管理票PSPT_管理項目名_5</f>
        <v>③受入</v>
      </c>
      <c r="L369" s="37"/>
      <c r="M369" s="38"/>
      <c r="N369" s="38"/>
      <c r="O369" s="38"/>
      <c r="P369" s="38"/>
      <c r="Q369" s="38"/>
      <c r="R369" s="38"/>
      <c r="S369" s="38"/>
      <c r="T369" s="38"/>
      <c r="U369" s="38"/>
      <c r="V369" s="38"/>
      <c r="W369" s="38"/>
      <c r="X369" s="30"/>
      <c r="Y369" s="38"/>
      <c r="Z369" s="38"/>
      <c r="AA369" s="38"/>
      <c r="AB369" s="38"/>
      <c r="AC369" s="38"/>
      <c r="AD369" s="38"/>
      <c r="AE369" s="38"/>
      <c r="AF369" s="38"/>
      <c r="AG369" s="38"/>
      <c r="AH369" s="38"/>
      <c r="AI369" s="38"/>
      <c r="AJ369" s="38"/>
      <c r="AK369" s="38"/>
      <c r="AL369" s="38"/>
      <c r="AM369" s="38"/>
      <c r="AN369" s="38"/>
      <c r="AO369" s="38"/>
      <c r="AP369" s="38"/>
      <c r="AQ369" s="38"/>
      <c r="AR369" s="38"/>
      <c r="AS369" s="38"/>
      <c r="AT369" s="38"/>
      <c r="AU369" s="38"/>
      <c r="AV369" s="38"/>
      <c r="AW369" s="38"/>
      <c r="AX369" s="38"/>
      <c r="AY369" s="38"/>
      <c r="AZ369" s="38"/>
      <c r="BA369" s="38"/>
      <c r="BB369" s="38"/>
      <c r="BC369" s="38"/>
      <c r="BD369" s="38"/>
      <c r="BE369" s="38"/>
      <c r="BF369" s="38"/>
      <c r="BG369" s="38"/>
      <c r="BH369" s="38"/>
      <c r="BI369" s="38"/>
      <c r="BJ369" s="38"/>
      <c r="BK369" s="38"/>
      <c r="BL369" s="38"/>
      <c r="BM369" s="38"/>
      <c r="BN369" s="38"/>
      <c r="BO369" s="38"/>
      <c r="BP369" s="38"/>
      <c r="BQ369" s="38"/>
      <c r="BR369" s="38"/>
      <c r="BS369" s="38"/>
      <c r="BT369" s="38"/>
      <c r="BU369" s="38"/>
      <c r="BV369" s="38"/>
      <c r="BW369" s="38"/>
      <c r="BX369" s="38"/>
      <c r="BY369" s="38"/>
      <c r="BZ369" s="38"/>
      <c r="CA369" s="38"/>
      <c r="CB369" s="38"/>
      <c r="CC369" s="38"/>
      <c r="CD369" s="38"/>
      <c r="CE369" s="38"/>
      <c r="CF369" s="38"/>
      <c r="CG369" s="38"/>
      <c r="CH369" s="38"/>
      <c r="CI369" s="38"/>
      <c r="CJ369" s="38"/>
      <c r="CK369" s="38"/>
      <c r="CL369" s="38"/>
      <c r="CM369" s="38"/>
      <c r="CN369" s="38"/>
      <c r="CO369" s="38"/>
      <c r="CP369" s="38"/>
      <c r="CQ369" s="38"/>
      <c r="CR369" s="38"/>
      <c r="CS369" s="38"/>
      <c r="CT369" s="38"/>
      <c r="CU369" s="38"/>
      <c r="CV369" s="38"/>
      <c r="CW369" s="38"/>
      <c r="CX369" s="38"/>
      <c r="CY369" s="38"/>
      <c r="CZ369" s="38"/>
      <c r="DA369" s="38"/>
      <c r="DB369" s="38"/>
      <c r="DC369" s="38"/>
      <c r="DD369" s="38"/>
      <c r="DE369" s="38"/>
      <c r="DF369" s="38"/>
      <c r="DG369" s="38"/>
      <c r="DH369" s="38"/>
      <c r="DI369" s="38"/>
      <c r="DJ369" s="38"/>
      <c r="DK369" s="38"/>
      <c r="DL369" s="38"/>
      <c r="DM369" s="38"/>
      <c r="DN369" s="38"/>
      <c r="DO369" s="38"/>
      <c r="DP369" s="38"/>
      <c r="DQ369" s="38"/>
      <c r="DR369" s="38"/>
      <c r="DS369" s="38"/>
      <c r="DT369" s="38"/>
      <c r="DU369" s="38"/>
      <c r="DV369" s="38"/>
      <c r="DW369" s="38"/>
      <c r="DX369" s="38"/>
      <c r="DY369" s="38"/>
      <c r="DZ369" s="38"/>
      <c r="EA369" s="38"/>
      <c r="EB369" s="38"/>
      <c r="EC369" s="38"/>
      <c r="ED369" s="38"/>
      <c r="EE369" s="38"/>
      <c r="EF369" s="38"/>
      <c r="EG369" s="38"/>
      <c r="EH369" s="38"/>
      <c r="EI369" s="38"/>
      <c r="EJ369" s="38"/>
      <c r="EK369" s="38"/>
      <c r="EL369" s="38"/>
      <c r="EM369" s="38"/>
      <c r="EN369" s="38"/>
      <c r="EO369" s="38"/>
      <c r="EP369" s="38"/>
      <c r="EQ369" s="38"/>
      <c r="ER369" s="38"/>
      <c r="ES369" s="38"/>
      <c r="ET369" s="38"/>
      <c r="EU369" s="38"/>
      <c r="EV369" s="38"/>
      <c r="EW369" s="38"/>
      <c r="EX369" s="38"/>
      <c r="EY369" s="38"/>
      <c r="EZ369" s="38"/>
      <c r="FA369" s="38"/>
      <c r="FB369" s="38"/>
      <c r="FC369" s="38"/>
      <c r="FD369" s="38"/>
      <c r="FE369" s="38"/>
      <c r="FF369" s="38"/>
      <c r="FG369" s="38"/>
      <c r="FH369" s="38"/>
      <c r="FI369" s="38"/>
      <c r="FJ369" s="38"/>
      <c r="FK369" s="38"/>
      <c r="FL369" s="38"/>
      <c r="FM369" s="38"/>
      <c r="FN369" s="38"/>
      <c r="FO369" s="38"/>
      <c r="FP369" s="38"/>
      <c r="FQ369" s="38"/>
      <c r="FR369" s="38"/>
      <c r="FS369" s="38"/>
      <c r="FT369" s="38"/>
      <c r="FU369" s="38"/>
      <c r="FV369" s="38"/>
      <c r="FW369" s="38"/>
      <c r="FX369" s="38"/>
      <c r="FY369" s="38"/>
      <c r="FZ369" s="38"/>
      <c r="GA369" s="38"/>
      <c r="GB369" s="38"/>
      <c r="GC369" s="38"/>
      <c r="GD369" s="38"/>
      <c r="GE369" s="38"/>
      <c r="GF369" s="38"/>
      <c r="GG369" s="38"/>
      <c r="GH369" s="38"/>
      <c r="GI369" s="38"/>
      <c r="GJ369" s="38"/>
      <c r="GK369" s="38"/>
      <c r="GL369" s="38"/>
      <c r="GM369" s="38"/>
      <c r="GN369" s="38"/>
      <c r="GO369" s="38"/>
      <c r="GP369" s="38"/>
      <c r="GQ369" s="38"/>
      <c r="GR369" s="38"/>
      <c r="GS369" s="38"/>
      <c r="GT369" s="38"/>
      <c r="GU369" s="38"/>
      <c r="GV369" s="38"/>
      <c r="GW369" s="38"/>
      <c r="GX369" s="38"/>
      <c r="GY369" s="38"/>
      <c r="GZ369" s="38"/>
      <c r="HA369" s="38"/>
      <c r="HB369" s="38"/>
      <c r="HC369" s="38"/>
      <c r="HD369" s="38"/>
      <c r="HE369" s="38"/>
      <c r="HF369" s="38"/>
      <c r="HG369" s="38"/>
      <c r="HH369" s="38"/>
      <c r="HI369" s="38"/>
      <c r="HJ369" s="38"/>
      <c r="HK369" s="38"/>
      <c r="HL369" s="38"/>
      <c r="HM369" s="38"/>
      <c r="HN369" s="38"/>
      <c r="HO369" s="38"/>
      <c r="HP369" s="38"/>
      <c r="HQ369" s="38"/>
      <c r="HR369" s="39"/>
    </row>
    <row r="370" spans="1:226" x14ac:dyDescent="0.25">
      <c r="A370" s="25">
        <f t="shared" si="120"/>
        <v>366</v>
      </c>
      <c r="B370" s="516"/>
      <c r="C370" s="516"/>
      <c r="D370" s="516"/>
      <c r="E370" s="516"/>
      <c r="F370" s="516"/>
      <c r="G370" s="40"/>
      <c r="H370" s="40"/>
      <c r="I370" s="41" t="str">
        <f t="shared" si="135"/>
        <v/>
      </c>
      <c r="J370" s="42" t="str">
        <f t="shared" si="136"/>
        <v/>
      </c>
      <c r="K370" s="445">
        <f>進捗管理票PSPT_管理項目名_1</f>
        <v>0</v>
      </c>
      <c r="L370" s="43"/>
      <c r="M370" s="44"/>
      <c r="N370" s="44"/>
      <c r="O370" s="44"/>
      <c r="P370" s="44"/>
      <c r="Q370" s="44"/>
      <c r="R370" s="44"/>
      <c r="S370" s="44"/>
      <c r="T370" s="44"/>
      <c r="U370" s="44"/>
      <c r="V370" s="44"/>
      <c r="W370" s="45"/>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c r="BD370" s="44"/>
      <c r="BE370" s="44"/>
      <c r="BF370" s="44"/>
      <c r="BG370" s="44"/>
      <c r="BH370" s="44"/>
      <c r="BI370" s="44"/>
      <c r="BJ370" s="44"/>
      <c r="BK370" s="44"/>
      <c r="BL370" s="44"/>
      <c r="BM370" s="44"/>
      <c r="BN370" s="44"/>
      <c r="BO370" s="44"/>
      <c r="BP370" s="44"/>
      <c r="BQ370" s="44"/>
      <c r="BR370" s="44"/>
      <c r="BS370" s="44"/>
      <c r="BT370" s="44"/>
      <c r="BU370" s="44"/>
      <c r="BV370" s="44"/>
      <c r="BW370" s="44"/>
      <c r="BX370" s="44"/>
      <c r="BY370" s="44"/>
      <c r="BZ370" s="44"/>
      <c r="CA370" s="44"/>
      <c r="CB370" s="44"/>
      <c r="CC370" s="44"/>
      <c r="CD370" s="44"/>
      <c r="CE370" s="44"/>
      <c r="CF370" s="44"/>
      <c r="CG370" s="44"/>
      <c r="CH370" s="44"/>
      <c r="CI370" s="44"/>
      <c r="CJ370" s="44"/>
      <c r="CK370" s="44"/>
      <c r="CL370" s="44"/>
      <c r="CM370" s="44"/>
      <c r="CN370" s="44"/>
      <c r="CO370" s="44"/>
      <c r="CP370" s="44"/>
      <c r="CQ370" s="44"/>
      <c r="CR370" s="44"/>
      <c r="CS370" s="44"/>
      <c r="CT370" s="44"/>
      <c r="CU370" s="44"/>
      <c r="CV370" s="44"/>
      <c r="CW370" s="44"/>
      <c r="CX370" s="44"/>
      <c r="CY370" s="44"/>
      <c r="CZ370" s="44"/>
      <c r="DA370" s="44"/>
      <c r="DB370" s="44"/>
      <c r="DC370" s="44"/>
      <c r="DD370" s="44"/>
      <c r="DE370" s="44"/>
      <c r="DF370" s="44"/>
      <c r="DG370" s="44"/>
      <c r="DH370" s="44"/>
      <c r="DI370" s="44"/>
      <c r="DJ370" s="44"/>
      <c r="DK370" s="44"/>
      <c r="DL370" s="44"/>
      <c r="DM370" s="44"/>
      <c r="DN370" s="44"/>
      <c r="DO370" s="44"/>
      <c r="DP370" s="44"/>
      <c r="DQ370" s="44"/>
      <c r="DR370" s="44"/>
      <c r="DS370" s="44"/>
      <c r="DT370" s="44"/>
      <c r="DU370" s="44"/>
      <c r="DV370" s="44"/>
      <c r="DW370" s="44"/>
      <c r="DX370" s="44"/>
      <c r="DY370" s="44"/>
      <c r="DZ370" s="44"/>
      <c r="EA370" s="44"/>
      <c r="EB370" s="44"/>
      <c r="EC370" s="44"/>
      <c r="ED370" s="44"/>
      <c r="EE370" s="44"/>
      <c r="EF370" s="44"/>
      <c r="EG370" s="44"/>
      <c r="EH370" s="44"/>
      <c r="EI370" s="44"/>
      <c r="EJ370" s="44"/>
      <c r="EK370" s="44"/>
      <c r="EL370" s="44"/>
      <c r="EM370" s="44"/>
      <c r="EN370" s="44"/>
      <c r="EO370" s="44"/>
      <c r="EP370" s="44"/>
      <c r="EQ370" s="44"/>
      <c r="ER370" s="44"/>
      <c r="ES370" s="44"/>
      <c r="ET370" s="44"/>
      <c r="EU370" s="44"/>
      <c r="EV370" s="44"/>
      <c r="EW370" s="44"/>
      <c r="EX370" s="44"/>
      <c r="EY370" s="44"/>
      <c r="EZ370" s="44"/>
      <c r="FA370" s="44"/>
      <c r="FB370" s="44"/>
      <c r="FC370" s="44"/>
      <c r="FD370" s="44"/>
      <c r="FE370" s="44"/>
      <c r="FF370" s="44"/>
      <c r="FG370" s="44"/>
      <c r="FH370" s="44"/>
      <c r="FI370" s="44"/>
      <c r="FJ370" s="44"/>
      <c r="FK370" s="44"/>
      <c r="FL370" s="44"/>
      <c r="FM370" s="44"/>
      <c r="FN370" s="44"/>
      <c r="FO370" s="44"/>
      <c r="FP370" s="44"/>
      <c r="FQ370" s="44"/>
      <c r="FR370" s="44"/>
      <c r="FS370" s="44"/>
      <c r="FT370" s="44"/>
      <c r="FU370" s="44"/>
      <c r="FV370" s="44"/>
      <c r="FW370" s="44"/>
      <c r="FX370" s="44"/>
      <c r="FY370" s="44"/>
      <c r="FZ370" s="44"/>
      <c r="GA370" s="44"/>
      <c r="GB370" s="44"/>
      <c r="GC370" s="44"/>
      <c r="GD370" s="44"/>
      <c r="GE370" s="44"/>
      <c r="GF370" s="44"/>
      <c r="GG370" s="44"/>
      <c r="GH370" s="44"/>
      <c r="GI370" s="44"/>
      <c r="GJ370" s="44"/>
      <c r="GK370" s="44"/>
      <c r="GL370" s="44"/>
      <c r="GM370" s="44"/>
      <c r="GN370" s="44"/>
      <c r="GO370" s="44"/>
      <c r="GP370" s="44"/>
      <c r="GQ370" s="44"/>
      <c r="GR370" s="44"/>
      <c r="GS370" s="44"/>
      <c r="GT370" s="44"/>
      <c r="GU370" s="44"/>
      <c r="GV370" s="44"/>
      <c r="GW370" s="44"/>
      <c r="GX370" s="44"/>
      <c r="GY370" s="44"/>
      <c r="GZ370" s="44"/>
      <c r="HA370" s="44"/>
      <c r="HB370" s="44"/>
      <c r="HC370" s="44"/>
      <c r="HD370" s="44"/>
      <c r="HE370" s="44"/>
      <c r="HF370" s="44"/>
      <c r="HG370" s="44"/>
      <c r="HH370" s="44"/>
      <c r="HI370" s="44"/>
      <c r="HJ370" s="44"/>
      <c r="HK370" s="44"/>
      <c r="HL370" s="44"/>
      <c r="HM370" s="44"/>
      <c r="HN370" s="44"/>
      <c r="HO370" s="44"/>
      <c r="HP370" s="44"/>
      <c r="HQ370" s="44"/>
      <c r="HR370" s="46"/>
    </row>
    <row r="371" spans="1:226" x14ac:dyDescent="0.25">
      <c r="A371" s="32">
        <f t="shared" si="120"/>
        <v>367</v>
      </c>
      <c r="B371" s="517"/>
      <c r="C371" s="517"/>
      <c r="D371" s="517"/>
      <c r="E371" s="517"/>
      <c r="F371" s="517"/>
      <c r="G371" s="26"/>
      <c r="H371" s="26"/>
      <c r="I371" s="27" t="str">
        <f t="shared" si="135"/>
        <v/>
      </c>
      <c r="J371" s="33" t="str">
        <f t="shared" si="136"/>
        <v/>
      </c>
      <c r="K371" s="446">
        <f>進捗管理票PSPT_管理項目名_2</f>
        <v>0</v>
      </c>
      <c r="L371" s="29"/>
      <c r="M371" s="30"/>
      <c r="N371" s="30"/>
      <c r="O371" s="30"/>
      <c r="P371" s="30"/>
      <c r="Q371" s="30"/>
      <c r="R371" s="30"/>
      <c r="S371" s="30"/>
      <c r="T371" s="30"/>
      <c r="U371" s="30"/>
      <c r="V371" s="30"/>
      <c r="W371" s="47"/>
      <c r="X371" s="30"/>
      <c r="Y371" s="30"/>
      <c r="Z371" s="30"/>
      <c r="AA371" s="30"/>
      <c r="AB371" s="30"/>
      <c r="AC371" s="30"/>
      <c r="AD371" s="30"/>
      <c r="AE371" s="30"/>
      <c r="AF371" s="30"/>
      <c r="AG371" s="30"/>
      <c r="AH371" s="30"/>
      <c r="AI371" s="30"/>
      <c r="AJ371" s="30"/>
      <c r="AK371" s="30"/>
      <c r="AL371" s="30"/>
      <c r="AM371" s="30"/>
      <c r="AN371" s="30"/>
      <c r="AO371" s="30"/>
      <c r="AP371" s="30"/>
      <c r="AQ371" s="30"/>
      <c r="AR371" s="30"/>
      <c r="AS371" s="30"/>
      <c r="AT371" s="30"/>
      <c r="AU371" s="30"/>
      <c r="AV371" s="30"/>
      <c r="AW371" s="30"/>
      <c r="AX371" s="30"/>
      <c r="AY371" s="30"/>
      <c r="AZ371" s="30"/>
      <c r="BA371" s="30"/>
      <c r="BB371" s="30"/>
      <c r="BC371" s="30"/>
      <c r="BD371" s="30"/>
      <c r="BE371" s="30"/>
      <c r="BF371" s="30"/>
      <c r="BG371" s="30"/>
      <c r="BH371" s="30"/>
      <c r="BI371" s="30"/>
      <c r="BJ371" s="30"/>
      <c r="BK371" s="30"/>
      <c r="BL371" s="30"/>
      <c r="BM371" s="30"/>
      <c r="BN371" s="30"/>
      <c r="BO371" s="30"/>
      <c r="BP371" s="30"/>
      <c r="BQ371" s="30"/>
      <c r="BR371" s="30"/>
      <c r="BS371" s="30"/>
      <c r="BT371" s="30"/>
      <c r="BU371" s="30"/>
      <c r="BV371" s="30"/>
      <c r="BW371" s="30"/>
      <c r="BX371" s="30"/>
      <c r="BY371" s="30"/>
      <c r="BZ371" s="30"/>
      <c r="CA371" s="30"/>
      <c r="CB371" s="30"/>
      <c r="CC371" s="30"/>
      <c r="CD371" s="30"/>
      <c r="CE371" s="30"/>
      <c r="CF371" s="30"/>
      <c r="CG371" s="30"/>
      <c r="CH371" s="30"/>
      <c r="CI371" s="30"/>
      <c r="CJ371" s="30"/>
      <c r="CK371" s="30"/>
      <c r="CL371" s="30"/>
      <c r="CM371" s="30"/>
      <c r="CN371" s="30"/>
      <c r="CO371" s="30"/>
      <c r="CP371" s="30"/>
      <c r="CQ371" s="30"/>
      <c r="CR371" s="30"/>
      <c r="CS371" s="30"/>
      <c r="CT371" s="30"/>
      <c r="CU371" s="30"/>
      <c r="CV371" s="30"/>
      <c r="CW371" s="30"/>
      <c r="CX371" s="30"/>
      <c r="CY371" s="30"/>
      <c r="CZ371" s="30"/>
      <c r="DA371" s="30"/>
      <c r="DB371" s="30"/>
      <c r="DC371" s="30"/>
      <c r="DD371" s="30"/>
      <c r="DE371" s="30"/>
      <c r="DF371" s="30"/>
      <c r="DG371" s="30"/>
      <c r="DH371" s="30"/>
      <c r="DI371" s="30"/>
      <c r="DJ371" s="30"/>
      <c r="DK371" s="30"/>
      <c r="DL371" s="30"/>
      <c r="DM371" s="30"/>
      <c r="DN371" s="30"/>
      <c r="DO371" s="30"/>
      <c r="DP371" s="30"/>
      <c r="DQ371" s="30"/>
      <c r="DR371" s="30"/>
      <c r="DS371" s="30"/>
      <c r="DT371" s="30"/>
      <c r="DU371" s="30"/>
      <c r="DV371" s="30"/>
      <c r="DW371" s="30"/>
      <c r="DX371" s="30"/>
      <c r="DY371" s="30"/>
      <c r="DZ371" s="30"/>
      <c r="EA371" s="30"/>
      <c r="EB371" s="30"/>
      <c r="EC371" s="30"/>
      <c r="ED371" s="30"/>
      <c r="EE371" s="30"/>
      <c r="EF371" s="30"/>
      <c r="EG371" s="30"/>
      <c r="EH371" s="30"/>
      <c r="EI371" s="30"/>
      <c r="EJ371" s="30"/>
      <c r="EK371" s="30"/>
      <c r="EL371" s="30"/>
      <c r="EM371" s="30"/>
      <c r="EN371" s="30"/>
      <c r="EO371" s="30"/>
      <c r="EP371" s="30"/>
      <c r="EQ371" s="30"/>
      <c r="ER371" s="30"/>
      <c r="ES371" s="30"/>
      <c r="ET371" s="30"/>
      <c r="EU371" s="30"/>
      <c r="EV371" s="30"/>
      <c r="EW371" s="30"/>
      <c r="EX371" s="30"/>
      <c r="EY371" s="30"/>
      <c r="EZ371" s="30"/>
      <c r="FA371" s="30"/>
      <c r="FB371" s="30"/>
      <c r="FC371" s="30"/>
      <c r="FD371" s="30"/>
      <c r="FE371" s="30"/>
      <c r="FF371" s="30"/>
      <c r="FG371" s="30"/>
      <c r="FH371" s="30"/>
      <c r="FI371" s="30"/>
      <c r="FJ371" s="30"/>
      <c r="FK371" s="30"/>
      <c r="FL371" s="30"/>
      <c r="FM371" s="30"/>
      <c r="FN371" s="30"/>
      <c r="FO371" s="30"/>
      <c r="FP371" s="30"/>
      <c r="FQ371" s="30"/>
      <c r="FR371" s="30"/>
      <c r="FS371" s="30"/>
      <c r="FT371" s="30"/>
      <c r="FU371" s="30"/>
      <c r="FV371" s="30"/>
      <c r="FW371" s="30"/>
      <c r="FX371" s="30"/>
      <c r="FY371" s="30"/>
      <c r="FZ371" s="30"/>
      <c r="GA371" s="30"/>
      <c r="GB371" s="30"/>
      <c r="GC371" s="30"/>
      <c r="GD371" s="30"/>
      <c r="GE371" s="30"/>
      <c r="GF371" s="30"/>
      <c r="GG371" s="30"/>
      <c r="GH371" s="30"/>
      <c r="GI371" s="30"/>
      <c r="GJ371" s="30"/>
      <c r="GK371" s="30"/>
      <c r="GL371" s="30"/>
      <c r="GM371" s="30"/>
      <c r="GN371" s="30"/>
      <c r="GO371" s="30"/>
      <c r="GP371" s="30"/>
      <c r="GQ371" s="30"/>
      <c r="GR371" s="30"/>
      <c r="GS371" s="30"/>
      <c r="GT371" s="30"/>
      <c r="GU371" s="30"/>
      <c r="GV371" s="30"/>
      <c r="GW371" s="30"/>
      <c r="GX371" s="30"/>
      <c r="GY371" s="30"/>
      <c r="GZ371" s="30"/>
      <c r="HA371" s="30"/>
      <c r="HB371" s="30"/>
      <c r="HC371" s="30"/>
      <c r="HD371" s="30"/>
      <c r="HE371" s="30"/>
      <c r="HF371" s="30"/>
      <c r="HG371" s="30"/>
      <c r="HH371" s="30"/>
      <c r="HI371" s="30"/>
      <c r="HJ371" s="30"/>
      <c r="HK371" s="30"/>
      <c r="HL371" s="30"/>
      <c r="HM371" s="30"/>
      <c r="HN371" s="30"/>
      <c r="HO371" s="30"/>
      <c r="HP371" s="30"/>
      <c r="HQ371" s="30"/>
      <c r="HR371" s="31"/>
    </row>
    <row r="372" spans="1:226" x14ac:dyDescent="0.25">
      <c r="A372" s="32">
        <f t="shared" si="120"/>
        <v>368</v>
      </c>
      <c r="B372" s="517"/>
      <c r="C372" s="517"/>
      <c r="D372" s="517"/>
      <c r="E372" s="517"/>
      <c r="F372" s="517"/>
      <c r="G372" s="26"/>
      <c r="H372" s="26"/>
      <c r="I372" s="27" t="str">
        <f t="shared" si="135"/>
        <v/>
      </c>
      <c r="J372" s="33" t="str">
        <f t="shared" si="136"/>
        <v/>
      </c>
      <c r="K372" s="447" t="str">
        <f>進捗管理票PSPT_管理項目名_3</f>
        <v>①ＣＶ</v>
      </c>
      <c r="L372" s="29"/>
      <c r="M372" s="30"/>
      <c r="N372" s="30"/>
      <c r="O372" s="30"/>
      <c r="P372" s="30"/>
      <c r="Q372" s="30"/>
      <c r="R372" s="30"/>
      <c r="S372" s="30"/>
      <c r="T372" s="30"/>
      <c r="U372" s="30"/>
      <c r="V372" s="30"/>
      <c r="W372" s="30"/>
      <c r="X372" s="30"/>
      <c r="Y372" s="30"/>
      <c r="Z372" s="30"/>
      <c r="AA372" s="30"/>
      <c r="AB372" s="30"/>
      <c r="AC372" s="30"/>
      <c r="AD372" s="30"/>
      <c r="AE372" s="30"/>
      <c r="AF372" s="30"/>
      <c r="AG372" s="30"/>
      <c r="AH372" s="30"/>
      <c r="AI372" s="30"/>
      <c r="AJ372" s="30"/>
      <c r="AK372" s="30"/>
      <c r="AL372" s="30"/>
      <c r="AM372" s="30"/>
      <c r="AN372" s="30"/>
      <c r="AO372" s="30"/>
      <c r="AP372" s="30"/>
      <c r="AQ372" s="30"/>
      <c r="AR372" s="30"/>
      <c r="AS372" s="30"/>
      <c r="AT372" s="30"/>
      <c r="AU372" s="30"/>
      <c r="AV372" s="30"/>
      <c r="AW372" s="30"/>
      <c r="AX372" s="30"/>
      <c r="AY372" s="30"/>
      <c r="AZ372" s="30"/>
      <c r="BA372" s="30"/>
      <c r="BB372" s="30"/>
      <c r="BC372" s="30"/>
      <c r="BD372" s="30"/>
      <c r="BE372" s="30"/>
      <c r="BF372" s="30"/>
      <c r="BG372" s="30"/>
      <c r="BH372" s="30"/>
      <c r="BI372" s="30"/>
      <c r="BJ372" s="30"/>
      <c r="BK372" s="30"/>
      <c r="BL372" s="30"/>
      <c r="BM372" s="30"/>
      <c r="BN372" s="30"/>
      <c r="BO372" s="30"/>
      <c r="BP372" s="30"/>
      <c r="BQ372" s="30"/>
      <c r="BR372" s="30"/>
      <c r="BS372" s="30"/>
      <c r="BT372" s="30"/>
      <c r="BU372" s="30"/>
      <c r="BV372" s="30"/>
      <c r="BW372" s="30"/>
      <c r="BX372" s="30"/>
      <c r="BY372" s="30"/>
      <c r="BZ372" s="30"/>
      <c r="CA372" s="30"/>
      <c r="CB372" s="30"/>
      <c r="CC372" s="30"/>
      <c r="CD372" s="30"/>
      <c r="CE372" s="30"/>
      <c r="CF372" s="30"/>
      <c r="CG372" s="30"/>
      <c r="CH372" s="30"/>
      <c r="CI372" s="30"/>
      <c r="CJ372" s="30"/>
      <c r="CK372" s="30"/>
      <c r="CL372" s="30"/>
      <c r="CM372" s="30"/>
      <c r="CN372" s="30"/>
      <c r="CO372" s="30"/>
      <c r="CP372" s="30"/>
      <c r="CQ372" s="30"/>
      <c r="CR372" s="30"/>
      <c r="CS372" s="30"/>
      <c r="CT372" s="30"/>
      <c r="CU372" s="30"/>
      <c r="CV372" s="30"/>
      <c r="CW372" s="30"/>
      <c r="CX372" s="30"/>
      <c r="CY372" s="30"/>
      <c r="CZ372" s="30"/>
      <c r="DA372" s="30"/>
      <c r="DB372" s="30"/>
      <c r="DC372" s="30"/>
      <c r="DD372" s="30"/>
      <c r="DE372" s="30"/>
      <c r="DF372" s="30"/>
      <c r="DG372" s="30"/>
      <c r="DH372" s="30"/>
      <c r="DI372" s="30"/>
      <c r="DJ372" s="30"/>
      <c r="DK372" s="30"/>
      <c r="DL372" s="30"/>
      <c r="DM372" s="30"/>
      <c r="DN372" s="30"/>
      <c r="DO372" s="30"/>
      <c r="DP372" s="30"/>
      <c r="DQ372" s="30"/>
      <c r="DR372" s="30"/>
      <c r="DS372" s="30"/>
      <c r="DT372" s="30"/>
      <c r="DU372" s="30"/>
      <c r="DV372" s="30"/>
      <c r="DW372" s="30"/>
      <c r="DX372" s="30"/>
      <c r="DY372" s="30"/>
      <c r="DZ372" s="30"/>
      <c r="EA372" s="30"/>
      <c r="EB372" s="30"/>
      <c r="EC372" s="30"/>
      <c r="ED372" s="30"/>
      <c r="EE372" s="30"/>
      <c r="EF372" s="30"/>
      <c r="EG372" s="30"/>
      <c r="EH372" s="30"/>
      <c r="EI372" s="30"/>
      <c r="EJ372" s="30"/>
      <c r="EK372" s="30"/>
      <c r="EL372" s="30"/>
      <c r="EM372" s="30"/>
      <c r="EN372" s="30"/>
      <c r="EO372" s="30"/>
      <c r="EP372" s="30"/>
      <c r="EQ372" s="30"/>
      <c r="ER372" s="30"/>
      <c r="ES372" s="30"/>
      <c r="ET372" s="30"/>
      <c r="EU372" s="30"/>
      <c r="EV372" s="30"/>
      <c r="EW372" s="30"/>
      <c r="EX372" s="30"/>
      <c r="EY372" s="30"/>
      <c r="EZ372" s="30"/>
      <c r="FA372" s="30"/>
      <c r="FB372" s="30"/>
      <c r="FC372" s="30"/>
      <c r="FD372" s="30"/>
      <c r="FE372" s="30"/>
      <c r="FF372" s="30"/>
      <c r="FG372" s="30"/>
      <c r="FH372" s="30"/>
      <c r="FI372" s="30"/>
      <c r="FJ372" s="30"/>
      <c r="FK372" s="30"/>
      <c r="FL372" s="30"/>
      <c r="FM372" s="30"/>
      <c r="FN372" s="30"/>
      <c r="FO372" s="30"/>
      <c r="FP372" s="30"/>
      <c r="FQ372" s="30"/>
      <c r="FR372" s="30"/>
      <c r="FS372" s="30"/>
      <c r="FT372" s="30"/>
      <c r="FU372" s="30"/>
      <c r="FV372" s="30"/>
      <c r="FW372" s="30"/>
      <c r="FX372" s="30"/>
      <c r="FY372" s="30"/>
      <c r="FZ372" s="30"/>
      <c r="GA372" s="30"/>
      <c r="GB372" s="30"/>
      <c r="GC372" s="30"/>
      <c r="GD372" s="30"/>
      <c r="GE372" s="30"/>
      <c r="GF372" s="30"/>
      <c r="GG372" s="30"/>
      <c r="GH372" s="30"/>
      <c r="GI372" s="30"/>
      <c r="GJ372" s="30"/>
      <c r="GK372" s="30"/>
      <c r="GL372" s="30"/>
      <c r="GM372" s="30"/>
      <c r="GN372" s="30"/>
      <c r="GO372" s="30"/>
      <c r="GP372" s="30"/>
      <c r="GQ372" s="30"/>
      <c r="GR372" s="30"/>
      <c r="GS372" s="30"/>
      <c r="GT372" s="30"/>
      <c r="GU372" s="30"/>
      <c r="GV372" s="30"/>
      <c r="GW372" s="30"/>
      <c r="GX372" s="30"/>
      <c r="GY372" s="30"/>
      <c r="GZ372" s="30"/>
      <c r="HA372" s="30"/>
      <c r="HB372" s="30"/>
      <c r="HC372" s="30"/>
      <c r="HD372" s="30"/>
      <c r="HE372" s="30"/>
      <c r="HF372" s="30"/>
      <c r="HG372" s="30"/>
      <c r="HH372" s="30"/>
      <c r="HI372" s="30"/>
      <c r="HJ372" s="30"/>
      <c r="HK372" s="30"/>
      <c r="HL372" s="30"/>
      <c r="HM372" s="30"/>
      <c r="HN372" s="30"/>
      <c r="HO372" s="30"/>
      <c r="HP372" s="30"/>
      <c r="HQ372" s="30"/>
      <c r="HR372" s="31"/>
    </row>
    <row r="373" spans="1:226" x14ac:dyDescent="0.25">
      <c r="A373" s="34">
        <f t="shared" si="120"/>
        <v>369</v>
      </c>
      <c r="B373" s="517"/>
      <c r="C373" s="517"/>
      <c r="D373" s="517"/>
      <c r="E373" s="517"/>
      <c r="F373" s="517"/>
      <c r="G373" s="35"/>
      <c r="H373" s="35"/>
      <c r="I373" s="36" t="str">
        <f t="shared" si="135"/>
        <v/>
      </c>
      <c r="J373" s="28" t="str">
        <f t="shared" si="136"/>
        <v/>
      </c>
      <c r="K373" s="448" t="str">
        <f>進捗管理票PSPT_管理項目名_4</f>
        <v>②ＣＶＴ</v>
      </c>
      <c r="L373" s="37"/>
      <c r="M373" s="38"/>
      <c r="N373" s="38"/>
      <c r="O373" s="38"/>
      <c r="P373" s="38"/>
      <c r="Q373" s="38"/>
      <c r="R373" s="38"/>
      <c r="S373" s="38"/>
      <c r="T373" s="38"/>
      <c r="U373" s="38"/>
      <c r="V373" s="38"/>
      <c r="W373" s="38"/>
      <c r="X373" s="38"/>
      <c r="Y373" s="38"/>
      <c r="Z373" s="38"/>
      <c r="AA373" s="38"/>
      <c r="AB373" s="38"/>
      <c r="AC373" s="38"/>
      <c r="AD373" s="38"/>
      <c r="AE373" s="38"/>
      <c r="AF373" s="38"/>
      <c r="AG373" s="38"/>
      <c r="AH373" s="38"/>
      <c r="AI373" s="38"/>
      <c r="AJ373" s="38"/>
      <c r="AK373" s="38"/>
      <c r="AL373" s="38"/>
      <c r="AM373" s="38"/>
      <c r="AN373" s="38"/>
      <c r="AO373" s="38"/>
      <c r="AP373" s="38"/>
      <c r="AQ373" s="38"/>
      <c r="AR373" s="38"/>
      <c r="AS373" s="38"/>
      <c r="AT373" s="38"/>
      <c r="AU373" s="38"/>
      <c r="AV373" s="38"/>
      <c r="AW373" s="38"/>
      <c r="AX373" s="38"/>
      <c r="AY373" s="38"/>
      <c r="AZ373" s="38"/>
      <c r="BA373" s="38"/>
      <c r="BB373" s="38"/>
      <c r="BC373" s="38"/>
      <c r="BD373" s="38"/>
      <c r="BE373" s="38"/>
      <c r="BF373" s="38"/>
      <c r="BG373" s="38"/>
      <c r="BH373" s="38"/>
      <c r="BI373" s="38"/>
      <c r="BJ373" s="38"/>
      <c r="BK373" s="38"/>
      <c r="BL373" s="38"/>
      <c r="BM373" s="38"/>
      <c r="BN373" s="38"/>
      <c r="BO373" s="38"/>
      <c r="BP373" s="38"/>
      <c r="BQ373" s="38"/>
      <c r="BR373" s="38"/>
      <c r="BS373" s="38"/>
      <c r="BT373" s="38"/>
      <c r="BU373" s="38"/>
      <c r="BV373" s="38"/>
      <c r="BW373" s="38"/>
      <c r="BX373" s="38"/>
      <c r="BY373" s="38"/>
      <c r="BZ373" s="38"/>
      <c r="CA373" s="38"/>
      <c r="CB373" s="38"/>
      <c r="CC373" s="38"/>
      <c r="CD373" s="38"/>
      <c r="CE373" s="38"/>
      <c r="CF373" s="38"/>
      <c r="CG373" s="38"/>
      <c r="CH373" s="38"/>
      <c r="CI373" s="38"/>
      <c r="CJ373" s="38"/>
      <c r="CK373" s="38"/>
      <c r="CL373" s="38"/>
      <c r="CM373" s="38"/>
      <c r="CN373" s="38"/>
      <c r="CO373" s="38"/>
      <c r="CP373" s="38"/>
      <c r="CQ373" s="38"/>
      <c r="CR373" s="38"/>
      <c r="CS373" s="38"/>
      <c r="CT373" s="38"/>
      <c r="CU373" s="38"/>
      <c r="CV373" s="38"/>
      <c r="CW373" s="38"/>
      <c r="CX373" s="38"/>
      <c r="CY373" s="38"/>
      <c r="CZ373" s="38"/>
      <c r="DA373" s="38"/>
      <c r="DB373" s="38"/>
      <c r="DC373" s="38"/>
      <c r="DD373" s="38"/>
      <c r="DE373" s="38"/>
      <c r="DF373" s="38"/>
      <c r="DG373" s="38"/>
      <c r="DH373" s="38"/>
      <c r="DI373" s="38"/>
      <c r="DJ373" s="38"/>
      <c r="DK373" s="38"/>
      <c r="DL373" s="38"/>
      <c r="DM373" s="38"/>
      <c r="DN373" s="38"/>
      <c r="DO373" s="38"/>
      <c r="DP373" s="38"/>
      <c r="DQ373" s="38"/>
      <c r="DR373" s="38"/>
      <c r="DS373" s="38"/>
      <c r="DT373" s="38"/>
      <c r="DU373" s="38"/>
      <c r="DV373" s="38"/>
      <c r="DW373" s="38"/>
      <c r="DX373" s="38"/>
      <c r="DY373" s="38"/>
      <c r="DZ373" s="38"/>
      <c r="EA373" s="38"/>
      <c r="EB373" s="38"/>
      <c r="EC373" s="38"/>
      <c r="ED373" s="38"/>
      <c r="EE373" s="38"/>
      <c r="EF373" s="38"/>
      <c r="EG373" s="38"/>
      <c r="EH373" s="38"/>
      <c r="EI373" s="38"/>
      <c r="EJ373" s="38"/>
      <c r="EK373" s="38"/>
      <c r="EL373" s="38"/>
      <c r="EM373" s="38"/>
      <c r="EN373" s="38"/>
      <c r="EO373" s="38"/>
      <c r="EP373" s="38"/>
      <c r="EQ373" s="38"/>
      <c r="ER373" s="38"/>
      <c r="ES373" s="38"/>
      <c r="ET373" s="38"/>
      <c r="EU373" s="38"/>
      <c r="EV373" s="38"/>
      <c r="EW373" s="38"/>
      <c r="EX373" s="38"/>
      <c r="EY373" s="38"/>
      <c r="EZ373" s="38"/>
      <c r="FA373" s="38"/>
      <c r="FB373" s="38"/>
      <c r="FC373" s="38"/>
      <c r="FD373" s="38"/>
      <c r="FE373" s="38"/>
      <c r="FF373" s="38"/>
      <c r="FG373" s="38"/>
      <c r="FH373" s="38"/>
      <c r="FI373" s="38"/>
      <c r="FJ373" s="38"/>
      <c r="FK373" s="38"/>
      <c r="FL373" s="38"/>
      <c r="FM373" s="38"/>
      <c r="FN373" s="38"/>
      <c r="FO373" s="38"/>
      <c r="FP373" s="38"/>
      <c r="FQ373" s="38"/>
      <c r="FR373" s="38"/>
      <c r="FS373" s="38"/>
      <c r="FT373" s="38"/>
      <c r="FU373" s="38"/>
      <c r="FV373" s="38"/>
      <c r="FW373" s="38"/>
      <c r="FX373" s="38"/>
      <c r="FY373" s="38"/>
      <c r="FZ373" s="38"/>
      <c r="GA373" s="38"/>
      <c r="GB373" s="38"/>
      <c r="GC373" s="38"/>
      <c r="GD373" s="38"/>
      <c r="GE373" s="38"/>
      <c r="GF373" s="38"/>
      <c r="GG373" s="38"/>
      <c r="GH373" s="38"/>
      <c r="GI373" s="38"/>
      <c r="GJ373" s="38"/>
      <c r="GK373" s="38"/>
      <c r="GL373" s="38"/>
      <c r="GM373" s="38"/>
      <c r="GN373" s="38"/>
      <c r="GO373" s="38"/>
      <c r="GP373" s="38"/>
      <c r="GQ373" s="38"/>
      <c r="GR373" s="38"/>
      <c r="GS373" s="38"/>
      <c r="GT373" s="38"/>
      <c r="GU373" s="38"/>
      <c r="GV373" s="38"/>
      <c r="GW373" s="38"/>
      <c r="GX373" s="38"/>
      <c r="GY373" s="38"/>
      <c r="GZ373" s="38"/>
      <c r="HA373" s="38"/>
      <c r="HB373" s="38"/>
      <c r="HC373" s="38"/>
      <c r="HD373" s="38"/>
      <c r="HE373" s="38"/>
      <c r="HF373" s="38"/>
      <c r="HG373" s="38"/>
      <c r="HH373" s="38"/>
      <c r="HI373" s="38"/>
      <c r="HJ373" s="38"/>
      <c r="HK373" s="38"/>
      <c r="HL373" s="38"/>
      <c r="HM373" s="38"/>
      <c r="HN373" s="38"/>
      <c r="HO373" s="38"/>
      <c r="HP373" s="38"/>
      <c r="HQ373" s="38"/>
      <c r="HR373" s="39"/>
    </row>
    <row r="374" spans="1:226" s="315" customFormat="1" x14ac:dyDescent="0.25">
      <c r="A374" s="34">
        <f t="shared" si="120"/>
        <v>370</v>
      </c>
      <c r="B374" s="517"/>
      <c r="C374" s="517"/>
      <c r="D374" s="517"/>
      <c r="E374" s="517"/>
      <c r="F374" s="517"/>
      <c r="G374" s="35"/>
      <c r="H374" s="391"/>
      <c r="I374" s="36" t="str">
        <f>IF(J374&lt;&gt;"",(J374-COUNTIF(L374:HR374,"□")+1),"")</f>
        <v/>
      </c>
      <c r="J374" s="28" t="str">
        <f>IF(ISERROR(LOOKUP("□",L374:HR374,L$3:HR$3))=FALSE,LOOKUP("□",L374:HR374,L$3:HR$3),"")</f>
        <v/>
      </c>
      <c r="K374" s="448" t="str">
        <f>進捗管理票PSPT_管理項目名_5</f>
        <v>③受入</v>
      </c>
      <c r="L374" s="37"/>
      <c r="M374" s="38"/>
      <c r="N374" s="38"/>
      <c r="O374" s="38"/>
      <c r="P374" s="38"/>
      <c r="Q374" s="38"/>
      <c r="R374" s="38"/>
      <c r="S374" s="38"/>
      <c r="T374" s="38"/>
      <c r="U374" s="38"/>
      <c r="V374" s="38"/>
      <c r="W374" s="38"/>
      <c r="X374" s="30"/>
      <c r="Y374" s="38"/>
      <c r="Z374" s="38"/>
      <c r="AA374" s="38"/>
      <c r="AB374" s="38"/>
      <c r="AC374" s="38"/>
      <c r="AD374" s="38"/>
      <c r="AE374" s="38"/>
      <c r="AF374" s="38"/>
      <c r="AG374" s="38"/>
      <c r="AH374" s="38"/>
      <c r="AI374" s="38"/>
      <c r="AJ374" s="38"/>
      <c r="AK374" s="38"/>
      <c r="AL374" s="38"/>
      <c r="AM374" s="38"/>
      <c r="AN374" s="38"/>
      <c r="AO374" s="38"/>
      <c r="AP374" s="38"/>
      <c r="AQ374" s="38"/>
      <c r="AR374" s="38"/>
      <c r="AS374" s="38"/>
      <c r="AT374" s="38"/>
      <c r="AU374" s="38"/>
      <c r="AV374" s="38"/>
      <c r="AW374" s="38"/>
      <c r="AX374" s="38"/>
      <c r="AY374" s="38"/>
      <c r="AZ374" s="38"/>
      <c r="BA374" s="38"/>
      <c r="BB374" s="38"/>
      <c r="BC374" s="38"/>
      <c r="BD374" s="38"/>
      <c r="BE374" s="38"/>
      <c r="BF374" s="38"/>
      <c r="BG374" s="38"/>
      <c r="BH374" s="38"/>
      <c r="BI374" s="38"/>
      <c r="BJ374" s="38"/>
      <c r="BK374" s="38"/>
      <c r="BL374" s="38"/>
      <c r="BM374" s="38"/>
      <c r="BN374" s="38"/>
      <c r="BO374" s="38"/>
      <c r="BP374" s="38"/>
      <c r="BQ374" s="38"/>
      <c r="BR374" s="38"/>
      <c r="BS374" s="38"/>
      <c r="BT374" s="38"/>
      <c r="BU374" s="38"/>
      <c r="BV374" s="38"/>
      <c r="BW374" s="38"/>
      <c r="BX374" s="38"/>
      <c r="BY374" s="38"/>
      <c r="BZ374" s="38"/>
      <c r="CA374" s="38"/>
      <c r="CB374" s="38"/>
      <c r="CC374" s="38"/>
      <c r="CD374" s="38"/>
      <c r="CE374" s="38"/>
      <c r="CF374" s="38"/>
      <c r="CG374" s="38"/>
      <c r="CH374" s="38"/>
      <c r="CI374" s="38"/>
      <c r="CJ374" s="38"/>
      <c r="CK374" s="38"/>
      <c r="CL374" s="38"/>
      <c r="CM374" s="38"/>
      <c r="CN374" s="38"/>
      <c r="CO374" s="38"/>
      <c r="CP374" s="38"/>
      <c r="CQ374" s="38"/>
      <c r="CR374" s="38"/>
      <c r="CS374" s="38"/>
      <c r="CT374" s="38"/>
      <c r="CU374" s="38"/>
      <c r="CV374" s="38"/>
      <c r="CW374" s="38"/>
      <c r="CX374" s="38"/>
      <c r="CY374" s="38"/>
      <c r="CZ374" s="38"/>
      <c r="DA374" s="38"/>
      <c r="DB374" s="38"/>
      <c r="DC374" s="38"/>
      <c r="DD374" s="38"/>
      <c r="DE374" s="38"/>
      <c r="DF374" s="38"/>
      <c r="DG374" s="38"/>
      <c r="DH374" s="38"/>
      <c r="DI374" s="38"/>
      <c r="DJ374" s="38"/>
      <c r="DK374" s="38"/>
      <c r="DL374" s="38"/>
      <c r="DM374" s="38"/>
      <c r="DN374" s="38"/>
      <c r="DO374" s="38"/>
      <c r="DP374" s="38"/>
      <c r="DQ374" s="38"/>
      <c r="DR374" s="38"/>
      <c r="DS374" s="38"/>
      <c r="DT374" s="38"/>
      <c r="DU374" s="38"/>
      <c r="DV374" s="38"/>
      <c r="DW374" s="38"/>
      <c r="DX374" s="38"/>
      <c r="DY374" s="38"/>
      <c r="DZ374" s="38"/>
      <c r="EA374" s="38"/>
      <c r="EB374" s="38"/>
      <c r="EC374" s="38"/>
      <c r="ED374" s="38"/>
      <c r="EE374" s="38"/>
      <c r="EF374" s="38"/>
      <c r="EG374" s="38"/>
      <c r="EH374" s="38"/>
      <c r="EI374" s="38"/>
      <c r="EJ374" s="38"/>
      <c r="EK374" s="38"/>
      <c r="EL374" s="38"/>
      <c r="EM374" s="38"/>
      <c r="EN374" s="38"/>
      <c r="EO374" s="38"/>
      <c r="EP374" s="38"/>
      <c r="EQ374" s="38"/>
      <c r="ER374" s="38"/>
      <c r="ES374" s="38"/>
      <c r="ET374" s="38"/>
      <c r="EU374" s="38"/>
      <c r="EV374" s="38"/>
      <c r="EW374" s="38"/>
      <c r="EX374" s="38"/>
      <c r="EY374" s="38"/>
      <c r="EZ374" s="38"/>
      <c r="FA374" s="38"/>
      <c r="FB374" s="38"/>
      <c r="FC374" s="38"/>
      <c r="FD374" s="38"/>
      <c r="FE374" s="38"/>
      <c r="FF374" s="38"/>
      <c r="FG374" s="38"/>
      <c r="FH374" s="38"/>
      <c r="FI374" s="38"/>
      <c r="FJ374" s="38"/>
      <c r="FK374" s="38"/>
      <c r="FL374" s="38"/>
      <c r="FM374" s="38"/>
      <c r="FN374" s="38"/>
      <c r="FO374" s="38"/>
      <c r="FP374" s="38"/>
      <c r="FQ374" s="38"/>
      <c r="FR374" s="38"/>
      <c r="FS374" s="38"/>
      <c r="FT374" s="38"/>
      <c r="FU374" s="38"/>
      <c r="FV374" s="38"/>
      <c r="FW374" s="38"/>
      <c r="FX374" s="38"/>
      <c r="FY374" s="38"/>
      <c r="FZ374" s="38"/>
      <c r="GA374" s="38"/>
      <c r="GB374" s="38"/>
      <c r="GC374" s="38"/>
      <c r="GD374" s="38"/>
      <c r="GE374" s="38"/>
      <c r="GF374" s="38"/>
      <c r="GG374" s="38"/>
      <c r="GH374" s="38"/>
      <c r="GI374" s="38"/>
      <c r="GJ374" s="38"/>
      <c r="GK374" s="38"/>
      <c r="GL374" s="38"/>
      <c r="GM374" s="38"/>
      <c r="GN374" s="38"/>
      <c r="GO374" s="38"/>
      <c r="GP374" s="38"/>
      <c r="GQ374" s="38"/>
      <c r="GR374" s="38"/>
      <c r="GS374" s="38"/>
      <c r="GT374" s="38"/>
      <c r="GU374" s="38"/>
      <c r="GV374" s="38"/>
      <c r="GW374" s="38"/>
      <c r="GX374" s="38"/>
      <c r="GY374" s="38"/>
      <c r="GZ374" s="38"/>
      <c r="HA374" s="38"/>
      <c r="HB374" s="38"/>
      <c r="HC374" s="38"/>
      <c r="HD374" s="38"/>
      <c r="HE374" s="38"/>
      <c r="HF374" s="38"/>
      <c r="HG374" s="38"/>
      <c r="HH374" s="38"/>
      <c r="HI374" s="38"/>
      <c r="HJ374" s="38"/>
      <c r="HK374" s="38"/>
      <c r="HL374" s="38"/>
      <c r="HM374" s="38"/>
      <c r="HN374" s="38"/>
      <c r="HO374" s="38"/>
      <c r="HP374" s="38"/>
      <c r="HQ374" s="38"/>
      <c r="HR374" s="39"/>
    </row>
    <row r="375" spans="1:226" x14ac:dyDescent="0.25">
      <c r="A375" s="25">
        <f t="shared" si="120"/>
        <v>371</v>
      </c>
      <c r="B375" s="516"/>
      <c r="C375" s="516"/>
      <c r="D375" s="516"/>
      <c r="E375" s="516"/>
      <c r="F375" s="516"/>
      <c r="G375" s="40"/>
      <c r="H375" s="40"/>
      <c r="I375" s="41" t="str">
        <f t="shared" ref="I375:I383" si="137">IF(J375&lt;&gt;"",(J375-COUNTIF(L375:HR375,"□")+1),"")</f>
        <v/>
      </c>
      <c r="J375" s="42" t="str">
        <f t="shared" ref="J375:J383" si="138">IF(ISERROR(LOOKUP("□",L375:HR375,L$3:HR$3))=FALSE,LOOKUP("□",L375:HR375,L$3:HR$3),"")</f>
        <v/>
      </c>
      <c r="K375" s="445">
        <f>進捗管理票PSPT_管理項目名_1</f>
        <v>0</v>
      </c>
      <c r="L375" s="43"/>
      <c r="M375" s="44"/>
      <c r="N375" s="44"/>
      <c r="O375" s="44"/>
      <c r="P375" s="44"/>
      <c r="Q375" s="44"/>
      <c r="R375" s="44"/>
      <c r="S375" s="44"/>
      <c r="T375" s="44"/>
      <c r="U375" s="44"/>
      <c r="V375" s="44"/>
      <c r="W375" s="44"/>
      <c r="X375" s="44"/>
      <c r="Y375" s="45"/>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c r="BD375" s="44"/>
      <c r="BE375" s="44"/>
      <c r="BF375" s="44"/>
      <c r="BG375" s="44"/>
      <c r="BH375" s="44"/>
      <c r="BI375" s="44"/>
      <c r="BJ375" s="44"/>
      <c r="BK375" s="44"/>
      <c r="BL375" s="44"/>
      <c r="BM375" s="44"/>
      <c r="BN375" s="44"/>
      <c r="BO375" s="44"/>
      <c r="BP375" s="44"/>
      <c r="BQ375" s="44"/>
      <c r="BR375" s="44"/>
      <c r="BS375" s="44"/>
      <c r="BT375" s="44"/>
      <c r="BU375" s="44"/>
      <c r="BV375" s="44"/>
      <c r="BW375" s="44"/>
      <c r="BX375" s="44"/>
      <c r="BY375" s="44"/>
      <c r="BZ375" s="44"/>
      <c r="CA375" s="44"/>
      <c r="CB375" s="44"/>
      <c r="CC375" s="44"/>
      <c r="CD375" s="44"/>
      <c r="CE375" s="44"/>
      <c r="CF375" s="44"/>
      <c r="CG375" s="44"/>
      <c r="CH375" s="44"/>
      <c r="CI375" s="44"/>
      <c r="CJ375" s="44"/>
      <c r="CK375" s="44"/>
      <c r="CL375" s="44"/>
      <c r="CM375" s="44"/>
      <c r="CN375" s="44"/>
      <c r="CO375" s="44"/>
      <c r="CP375" s="44"/>
      <c r="CQ375" s="44"/>
      <c r="CR375" s="44"/>
      <c r="CS375" s="44"/>
      <c r="CT375" s="44"/>
      <c r="CU375" s="44"/>
      <c r="CV375" s="44"/>
      <c r="CW375" s="44"/>
      <c r="CX375" s="44"/>
      <c r="CY375" s="44"/>
      <c r="CZ375" s="44"/>
      <c r="DA375" s="44"/>
      <c r="DB375" s="44"/>
      <c r="DC375" s="44"/>
      <c r="DD375" s="44"/>
      <c r="DE375" s="44"/>
      <c r="DF375" s="44"/>
      <c r="DG375" s="44"/>
      <c r="DH375" s="44"/>
      <c r="DI375" s="44"/>
      <c r="DJ375" s="44"/>
      <c r="DK375" s="44"/>
      <c r="DL375" s="44"/>
      <c r="DM375" s="44"/>
      <c r="DN375" s="44"/>
      <c r="DO375" s="44"/>
      <c r="DP375" s="44"/>
      <c r="DQ375" s="44"/>
      <c r="DR375" s="44"/>
      <c r="DS375" s="44"/>
      <c r="DT375" s="44"/>
      <c r="DU375" s="44"/>
      <c r="DV375" s="44"/>
      <c r="DW375" s="44"/>
      <c r="DX375" s="44"/>
      <c r="DY375" s="44"/>
      <c r="DZ375" s="44"/>
      <c r="EA375" s="44"/>
      <c r="EB375" s="44"/>
      <c r="EC375" s="44"/>
      <c r="ED375" s="44"/>
      <c r="EE375" s="44"/>
      <c r="EF375" s="44"/>
      <c r="EG375" s="44"/>
      <c r="EH375" s="44"/>
      <c r="EI375" s="44"/>
      <c r="EJ375" s="44"/>
      <c r="EK375" s="44"/>
      <c r="EL375" s="44"/>
      <c r="EM375" s="44"/>
      <c r="EN375" s="44"/>
      <c r="EO375" s="44"/>
      <c r="EP375" s="44"/>
      <c r="EQ375" s="44"/>
      <c r="ER375" s="44"/>
      <c r="ES375" s="44"/>
      <c r="ET375" s="44"/>
      <c r="EU375" s="44"/>
      <c r="EV375" s="44"/>
      <c r="EW375" s="44"/>
      <c r="EX375" s="44"/>
      <c r="EY375" s="44"/>
      <c r="EZ375" s="44"/>
      <c r="FA375" s="44"/>
      <c r="FB375" s="44"/>
      <c r="FC375" s="44"/>
      <c r="FD375" s="44"/>
      <c r="FE375" s="44"/>
      <c r="FF375" s="44"/>
      <c r="FG375" s="44"/>
      <c r="FH375" s="44"/>
      <c r="FI375" s="44"/>
      <c r="FJ375" s="44"/>
      <c r="FK375" s="44"/>
      <c r="FL375" s="44"/>
      <c r="FM375" s="44"/>
      <c r="FN375" s="44"/>
      <c r="FO375" s="44"/>
      <c r="FP375" s="44"/>
      <c r="FQ375" s="44"/>
      <c r="FR375" s="44"/>
      <c r="FS375" s="44"/>
      <c r="FT375" s="44"/>
      <c r="FU375" s="44"/>
      <c r="FV375" s="44"/>
      <c r="FW375" s="44"/>
      <c r="FX375" s="44"/>
      <c r="FY375" s="44"/>
      <c r="FZ375" s="44"/>
      <c r="GA375" s="44"/>
      <c r="GB375" s="44"/>
      <c r="GC375" s="44"/>
      <c r="GD375" s="44"/>
      <c r="GE375" s="44"/>
      <c r="GF375" s="44"/>
      <c r="GG375" s="44"/>
      <c r="GH375" s="44"/>
      <c r="GI375" s="44"/>
      <c r="GJ375" s="44"/>
      <c r="GK375" s="44"/>
      <c r="GL375" s="44"/>
      <c r="GM375" s="44"/>
      <c r="GN375" s="44"/>
      <c r="GO375" s="44"/>
      <c r="GP375" s="44"/>
      <c r="GQ375" s="44"/>
      <c r="GR375" s="44"/>
      <c r="GS375" s="44"/>
      <c r="GT375" s="44"/>
      <c r="GU375" s="44"/>
      <c r="GV375" s="44"/>
      <c r="GW375" s="44"/>
      <c r="GX375" s="44"/>
      <c r="GY375" s="44"/>
      <c r="GZ375" s="44"/>
      <c r="HA375" s="44"/>
      <c r="HB375" s="44"/>
      <c r="HC375" s="44"/>
      <c r="HD375" s="44"/>
      <c r="HE375" s="44"/>
      <c r="HF375" s="44"/>
      <c r="HG375" s="44"/>
      <c r="HH375" s="44"/>
      <c r="HI375" s="44"/>
      <c r="HJ375" s="44"/>
      <c r="HK375" s="44"/>
      <c r="HL375" s="44"/>
      <c r="HM375" s="44"/>
      <c r="HN375" s="44"/>
      <c r="HO375" s="44"/>
      <c r="HP375" s="44"/>
      <c r="HQ375" s="44"/>
      <c r="HR375" s="46"/>
    </row>
    <row r="376" spans="1:226" x14ac:dyDescent="0.25">
      <c r="A376" s="32">
        <f t="shared" si="120"/>
        <v>372</v>
      </c>
      <c r="B376" s="517"/>
      <c r="C376" s="517"/>
      <c r="D376" s="517"/>
      <c r="E376" s="517"/>
      <c r="F376" s="517"/>
      <c r="G376" s="26"/>
      <c r="H376" s="26"/>
      <c r="I376" s="27" t="str">
        <f t="shared" si="137"/>
        <v/>
      </c>
      <c r="J376" s="33" t="str">
        <f t="shared" si="138"/>
        <v/>
      </c>
      <c r="K376" s="446">
        <f>進捗管理票PSPT_管理項目名_2</f>
        <v>0</v>
      </c>
      <c r="L376" s="29"/>
      <c r="M376" s="30"/>
      <c r="N376" s="30"/>
      <c r="O376" s="30"/>
      <c r="P376" s="30"/>
      <c r="Q376" s="30"/>
      <c r="R376" s="30"/>
      <c r="S376" s="30"/>
      <c r="T376" s="30"/>
      <c r="U376" s="30"/>
      <c r="V376" s="30"/>
      <c r="W376" s="30"/>
      <c r="X376" s="30"/>
      <c r="Y376" s="30"/>
      <c r="Z376" s="30"/>
      <c r="AA376" s="30"/>
      <c r="AB376" s="30"/>
      <c r="AC376" s="30"/>
      <c r="AD376" s="30"/>
      <c r="AE376" s="30"/>
      <c r="AF376" s="30"/>
      <c r="AG376" s="30"/>
      <c r="AH376" s="30"/>
      <c r="AI376" s="30"/>
      <c r="AJ376" s="30"/>
      <c r="AK376" s="30"/>
      <c r="AL376" s="30"/>
      <c r="AM376" s="30"/>
      <c r="AN376" s="30"/>
      <c r="AO376" s="30"/>
      <c r="AP376" s="30"/>
      <c r="AQ376" s="30"/>
      <c r="AR376" s="30"/>
      <c r="AS376" s="30"/>
      <c r="AT376" s="30"/>
      <c r="AU376" s="30"/>
      <c r="AV376" s="30"/>
      <c r="AW376" s="30"/>
      <c r="AX376" s="30"/>
      <c r="AY376" s="30"/>
      <c r="AZ376" s="30"/>
      <c r="BA376" s="30"/>
      <c r="BB376" s="30"/>
      <c r="BC376" s="30"/>
      <c r="BD376" s="30"/>
      <c r="BE376" s="30"/>
      <c r="BF376" s="30"/>
      <c r="BG376" s="30"/>
      <c r="BH376" s="30"/>
      <c r="BI376" s="30"/>
      <c r="BJ376" s="30"/>
      <c r="BK376" s="30"/>
      <c r="BL376" s="30"/>
      <c r="BM376" s="30"/>
      <c r="BN376" s="30"/>
      <c r="BO376" s="30"/>
      <c r="BP376" s="30"/>
      <c r="BQ376" s="30"/>
      <c r="BR376" s="30"/>
      <c r="BS376" s="30"/>
      <c r="BT376" s="30"/>
      <c r="BU376" s="30"/>
      <c r="BV376" s="30"/>
      <c r="BW376" s="30"/>
      <c r="BX376" s="30"/>
      <c r="BY376" s="30"/>
      <c r="BZ376" s="30"/>
      <c r="CA376" s="30"/>
      <c r="CB376" s="30"/>
      <c r="CC376" s="30"/>
      <c r="CD376" s="30"/>
      <c r="CE376" s="30"/>
      <c r="CF376" s="30"/>
      <c r="CG376" s="30"/>
      <c r="CH376" s="30"/>
      <c r="CI376" s="30"/>
      <c r="CJ376" s="30"/>
      <c r="CK376" s="30"/>
      <c r="CL376" s="30"/>
      <c r="CM376" s="30"/>
      <c r="CN376" s="30"/>
      <c r="CO376" s="30"/>
      <c r="CP376" s="30"/>
      <c r="CQ376" s="30"/>
      <c r="CR376" s="30"/>
      <c r="CS376" s="30"/>
      <c r="CT376" s="30"/>
      <c r="CU376" s="30"/>
      <c r="CV376" s="30"/>
      <c r="CW376" s="30"/>
      <c r="CX376" s="30"/>
      <c r="CY376" s="30"/>
      <c r="CZ376" s="30"/>
      <c r="DA376" s="30"/>
      <c r="DB376" s="30"/>
      <c r="DC376" s="30"/>
      <c r="DD376" s="30"/>
      <c r="DE376" s="30"/>
      <c r="DF376" s="30"/>
      <c r="DG376" s="30"/>
      <c r="DH376" s="30"/>
      <c r="DI376" s="30"/>
      <c r="DJ376" s="30"/>
      <c r="DK376" s="30"/>
      <c r="DL376" s="30"/>
      <c r="DM376" s="30"/>
      <c r="DN376" s="30"/>
      <c r="DO376" s="30"/>
      <c r="DP376" s="30"/>
      <c r="DQ376" s="30"/>
      <c r="DR376" s="30"/>
      <c r="DS376" s="30"/>
      <c r="DT376" s="30"/>
      <c r="DU376" s="30"/>
      <c r="DV376" s="30"/>
      <c r="DW376" s="30"/>
      <c r="DX376" s="30"/>
      <c r="DY376" s="30"/>
      <c r="DZ376" s="30"/>
      <c r="EA376" s="30"/>
      <c r="EB376" s="30"/>
      <c r="EC376" s="30"/>
      <c r="ED376" s="30"/>
      <c r="EE376" s="30"/>
      <c r="EF376" s="30"/>
      <c r="EG376" s="30"/>
      <c r="EH376" s="30"/>
      <c r="EI376" s="30"/>
      <c r="EJ376" s="30"/>
      <c r="EK376" s="30"/>
      <c r="EL376" s="30"/>
      <c r="EM376" s="30"/>
      <c r="EN376" s="30"/>
      <c r="EO376" s="30"/>
      <c r="EP376" s="30"/>
      <c r="EQ376" s="30"/>
      <c r="ER376" s="30"/>
      <c r="ES376" s="30"/>
      <c r="ET376" s="30"/>
      <c r="EU376" s="30"/>
      <c r="EV376" s="30"/>
      <c r="EW376" s="30"/>
      <c r="EX376" s="30"/>
      <c r="EY376" s="30"/>
      <c r="EZ376" s="30"/>
      <c r="FA376" s="30"/>
      <c r="FB376" s="30"/>
      <c r="FC376" s="30"/>
      <c r="FD376" s="30"/>
      <c r="FE376" s="30"/>
      <c r="FF376" s="30"/>
      <c r="FG376" s="30"/>
      <c r="FH376" s="30"/>
      <c r="FI376" s="30"/>
      <c r="FJ376" s="30"/>
      <c r="FK376" s="30"/>
      <c r="FL376" s="30"/>
      <c r="FM376" s="30"/>
      <c r="FN376" s="30"/>
      <c r="FO376" s="30"/>
      <c r="FP376" s="30"/>
      <c r="FQ376" s="30"/>
      <c r="FR376" s="30"/>
      <c r="FS376" s="30"/>
      <c r="FT376" s="30"/>
      <c r="FU376" s="30"/>
      <c r="FV376" s="30"/>
      <c r="FW376" s="30"/>
      <c r="FX376" s="30"/>
      <c r="FY376" s="30"/>
      <c r="FZ376" s="30"/>
      <c r="GA376" s="30"/>
      <c r="GB376" s="30"/>
      <c r="GC376" s="30"/>
      <c r="GD376" s="30"/>
      <c r="GE376" s="30"/>
      <c r="GF376" s="30"/>
      <c r="GG376" s="30"/>
      <c r="GH376" s="30"/>
      <c r="GI376" s="30"/>
      <c r="GJ376" s="30"/>
      <c r="GK376" s="30"/>
      <c r="GL376" s="30"/>
      <c r="GM376" s="30"/>
      <c r="GN376" s="30"/>
      <c r="GO376" s="30"/>
      <c r="GP376" s="30"/>
      <c r="GQ376" s="30"/>
      <c r="GR376" s="30"/>
      <c r="GS376" s="30"/>
      <c r="GT376" s="30"/>
      <c r="GU376" s="30"/>
      <c r="GV376" s="30"/>
      <c r="GW376" s="30"/>
      <c r="GX376" s="30"/>
      <c r="GY376" s="30"/>
      <c r="GZ376" s="30"/>
      <c r="HA376" s="30"/>
      <c r="HB376" s="30"/>
      <c r="HC376" s="30"/>
      <c r="HD376" s="30"/>
      <c r="HE376" s="30"/>
      <c r="HF376" s="30"/>
      <c r="HG376" s="30"/>
      <c r="HH376" s="30"/>
      <c r="HI376" s="30"/>
      <c r="HJ376" s="30"/>
      <c r="HK376" s="30"/>
      <c r="HL376" s="30"/>
      <c r="HM376" s="30"/>
      <c r="HN376" s="30"/>
      <c r="HO376" s="30"/>
      <c r="HP376" s="30"/>
      <c r="HQ376" s="30"/>
      <c r="HR376" s="31"/>
    </row>
    <row r="377" spans="1:226" x14ac:dyDescent="0.25">
      <c r="A377" s="32">
        <f t="shared" si="120"/>
        <v>373</v>
      </c>
      <c r="B377" s="517"/>
      <c r="C377" s="517"/>
      <c r="D377" s="517"/>
      <c r="E377" s="517"/>
      <c r="F377" s="517"/>
      <c r="G377" s="26"/>
      <c r="H377" s="26"/>
      <c r="I377" s="27" t="str">
        <f t="shared" si="137"/>
        <v/>
      </c>
      <c r="J377" s="33" t="str">
        <f t="shared" si="138"/>
        <v/>
      </c>
      <c r="K377" s="447" t="str">
        <f>進捗管理票PSPT_管理項目名_3</f>
        <v>①ＣＶ</v>
      </c>
      <c r="L377" s="29"/>
      <c r="M377" s="30"/>
      <c r="N377" s="30"/>
      <c r="O377" s="30"/>
      <c r="P377" s="30"/>
      <c r="Q377" s="30"/>
      <c r="R377" s="30"/>
      <c r="S377" s="30"/>
      <c r="T377" s="30"/>
      <c r="U377" s="30"/>
      <c r="V377" s="30"/>
      <c r="W377" s="30"/>
      <c r="X377" s="30"/>
      <c r="Y377" s="30"/>
      <c r="Z377" s="30"/>
      <c r="AA377" s="30"/>
      <c r="AB377" s="30"/>
      <c r="AC377" s="30"/>
      <c r="AD377" s="30"/>
      <c r="AE377" s="30"/>
      <c r="AF377" s="30"/>
      <c r="AG377" s="30"/>
      <c r="AH377" s="30"/>
      <c r="AI377" s="30"/>
      <c r="AJ377" s="30"/>
      <c r="AK377" s="30"/>
      <c r="AL377" s="30"/>
      <c r="AM377" s="30"/>
      <c r="AN377" s="30"/>
      <c r="AO377" s="30"/>
      <c r="AP377" s="30"/>
      <c r="AQ377" s="30"/>
      <c r="AR377" s="30"/>
      <c r="AS377" s="30"/>
      <c r="AT377" s="30"/>
      <c r="AU377" s="30"/>
      <c r="AV377" s="30"/>
      <c r="AW377" s="30"/>
      <c r="AX377" s="30"/>
      <c r="AY377" s="30"/>
      <c r="AZ377" s="30"/>
      <c r="BA377" s="30"/>
      <c r="BB377" s="30"/>
      <c r="BC377" s="30"/>
      <c r="BD377" s="30"/>
      <c r="BE377" s="30"/>
      <c r="BF377" s="30"/>
      <c r="BG377" s="30"/>
      <c r="BH377" s="30"/>
      <c r="BI377" s="30"/>
      <c r="BJ377" s="30"/>
      <c r="BK377" s="30"/>
      <c r="BL377" s="30"/>
      <c r="BM377" s="30"/>
      <c r="BN377" s="30"/>
      <c r="BO377" s="30"/>
      <c r="BP377" s="30"/>
      <c r="BQ377" s="30"/>
      <c r="BR377" s="30"/>
      <c r="BS377" s="30"/>
      <c r="BT377" s="30"/>
      <c r="BU377" s="30"/>
      <c r="BV377" s="30"/>
      <c r="BW377" s="30"/>
      <c r="BX377" s="30"/>
      <c r="BY377" s="30"/>
      <c r="BZ377" s="30"/>
      <c r="CA377" s="30"/>
      <c r="CB377" s="30"/>
      <c r="CC377" s="30"/>
      <c r="CD377" s="30"/>
      <c r="CE377" s="30"/>
      <c r="CF377" s="30"/>
      <c r="CG377" s="30"/>
      <c r="CH377" s="30"/>
      <c r="CI377" s="30"/>
      <c r="CJ377" s="30"/>
      <c r="CK377" s="30"/>
      <c r="CL377" s="30"/>
      <c r="CM377" s="30"/>
      <c r="CN377" s="30"/>
      <c r="CO377" s="30"/>
      <c r="CP377" s="30"/>
      <c r="CQ377" s="30"/>
      <c r="CR377" s="30"/>
      <c r="CS377" s="30"/>
      <c r="CT377" s="30"/>
      <c r="CU377" s="30"/>
      <c r="CV377" s="30"/>
      <c r="CW377" s="30"/>
      <c r="CX377" s="30"/>
      <c r="CY377" s="30"/>
      <c r="CZ377" s="30"/>
      <c r="DA377" s="30"/>
      <c r="DB377" s="30"/>
      <c r="DC377" s="30"/>
      <c r="DD377" s="30"/>
      <c r="DE377" s="30"/>
      <c r="DF377" s="30"/>
      <c r="DG377" s="30"/>
      <c r="DH377" s="30"/>
      <c r="DI377" s="30"/>
      <c r="DJ377" s="30"/>
      <c r="DK377" s="30"/>
      <c r="DL377" s="30"/>
      <c r="DM377" s="30"/>
      <c r="DN377" s="30"/>
      <c r="DO377" s="30"/>
      <c r="DP377" s="30"/>
      <c r="DQ377" s="30"/>
      <c r="DR377" s="30"/>
      <c r="DS377" s="30"/>
      <c r="DT377" s="30"/>
      <c r="DU377" s="30"/>
      <c r="DV377" s="30"/>
      <c r="DW377" s="30"/>
      <c r="DX377" s="30"/>
      <c r="DY377" s="30"/>
      <c r="DZ377" s="30"/>
      <c r="EA377" s="30"/>
      <c r="EB377" s="30"/>
      <c r="EC377" s="30"/>
      <c r="ED377" s="30"/>
      <c r="EE377" s="30"/>
      <c r="EF377" s="30"/>
      <c r="EG377" s="30"/>
      <c r="EH377" s="30"/>
      <c r="EI377" s="30"/>
      <c r="EJ377" s="30"/>
      <c r="EK377" s="30"/>
      <c r="EL377" s="30"/>
      <c r="EM377" s="30"/>
      <c r="EN377" s="30"/>
      <c r="EO377" s="30"/>
      <c r="EP377" s="30"/>
      <c r="EQ377" s="30"/>
      <c r="ER377" s="30"/>
      <c r="ES377" s="30"/>
      <c r="ET377" s="30"/>
      <c r="EU377" s="30"/>
      <c r="EV377" s="30"/>
      <c r="EW377" s="30"/>
      <c r="EX377" s="30"/>
      <c r="EY377" s="30"/>
      <c r="EZ377" s="30"/>
      <c r="FA377" s="30"/>
      <c r="FB377" s="30"/>
      <c r="FC377" s="30"/>
      <c r="FD377" s="30"/>
      <c r="FE377" s="30"/>
      <c r="FF377" s="30"/>
      <c r="FG377" s="30"/>
      <c r="FH377" s="30"/>
      <c r="FI377" s="30"/>
      <c r="FJ377" s="30"/>
      <c r="FK377" s="30"/>
      <c r="FL377" s="30"/>
      <c r="FM377" s="30"/>
      <c r="FN377" s="30"/>
      <c r="FO377" s="30"/>
      <c r="FP377" s="30"/>
      <c r="FQ377" s="30"/>
      <c r="FR377" s="30"/>
      <c r="FS377" s="30"/>
      <c r="FT377" s="30"/>
      <c r="FU377" s="30"/>
      <c r="FV377" s="30"/>
      <c r="FW377" s="30"/>
      <c r="FX377" s="30"/>
      <c r="FY377" s="30"/>
      <c r="FZ377" s="30"/>
      <c r="GA377" s="30"/>
      <c r="GB377" s="30"/>
      <c r="GC377" s="30"/>
      <c r="GD377" s="30"/>
      <c r="GE377" s="30"/>
      <c r="GF377" s="30"/>
      <c r="GG377" s="30"/>
      <c r="GH377" s="30"/>
      <c r="GI377" s="30"/>
      <c r="GJ377" s="30"/>
      <c r="GK377" s="30"/>
      <c r="GL377" s="30"/>
      <c r="GM377" s="30"/>
      <c r="GN377" s="30"/>
      <c r="GO377" s="30"/>
      <c r="GP377" s="30"/>
      <c r="GQ377" s="30"/>
      <c r="GR377" s="30"/>
      <c r="GS377" s="30"/>
      <c r="GT377" s="30"/>
      <c r="GU377" s="30"/>
      <c r="GV377" s="30"/>
      <c r="GW377" s="30"/>
      <c r="GX377" s="30"/>
      <c r="GY377" s="30"/>
      <c r="GZ377" s="30"/>
      <c r="HA377" s="30"/>
      <c r="HB377" s="30"/>
      <c r="HC377" s="30"/>
      <c r="HD377" s="30"/>
      <c r="HE377" s="30"/>
      <c r="HF377" s="30"/>
      <c r="HG377" s="30"/>
      <c r="HH377" s="30"/>
      <c r="HI377" s="30"/>
      <c r="HJ377" s="30"/>
      <c r="HK377" s="30"/>
      <c r="HL377" s="30"/>
      <c r="HM377" s="30"/>
      <c r="HN377" s="30"/>
      <c r="HO377" s="30"/>
      <c r="HP377" s="30"/>
      <c r="HQ377" s="30"/>
      <c r="HR377" s="31"/>
    </row>
    <row r="378" spans="1:226" x14ac:dyDescent="0.25">
      <c r="A378" s="34">
        <f t="shared" si="120"/>
        <v>374</v>
      </c>
      <c r="B378" s="517"/>
      <c r="C378" s="517"/>
      <c r="D378" s="517"/>
      <c r="E378" s="517"/>
      <c r="F378" s="517"/>
      <c r="G378" s="35"/>
      <c r="H378" s="35"/>
      <c r="I378" s="36" t="str">
        <f t="shared" si="137"/>
        <v/>
      </c>
      <c r="J378" s="28" t="str">
        <f t="shared" si="138"/>
        <v/>
      </c>
      <c r="K378" s="448" t="str">
        <f>進捗管理票PSPT_管理項目名_4</f>
        <v>②ＣＶＴ</v>
      </c>
      <c r="L378" s="37"/>
      <c r="M378" s="38"/>
      <c r="N378" s="38"/>
      <c r="O378" s="38"/>
      <c r="P378" s="38"/>
      <c r="Q378" s="38"/>
      <c r="R378" s="38"/>
      <c r="S378" s="38"/>
      <c r="T378" s="38"/>
      <c r="U378" s="38"/>
      <c r="V378" s="38"/>
      <c r="W378" s="38"/>
      <c r="X378" s="38"/>
      <c r="Y378" s="38"/>
      <c r="Z378" s="38"/>
      <c r="AA378" s="38"/>
      <c r="AB378" s="38"/>
      <c r="AC378" s="38"/>
      <c r="AD378" s="38"/>
      <c r="AE378" s="38"/>
      <c r="AF378" s="38"/>
      <c r="AG378" s="38"/>
      <c r="AH378" s="38"/>
      <c r="AI378" s="38"/>
      <c r="AJ378" s="38"/>
      <c r="AK378" s="38"/>
      <c r="AL378" s="38"/>
      <c r="AM378" s="38"/>
      <c r="AN378" s="38"/>
      <c r="AO378" s="38"/>
      <c r="AP378" s="38"/>
      <c r="AQ378" s="38"/>
      <c r="AR378" s="38"/>
      <c r="AS378" s="38"/>
      <c r="AT378" s="38"/>
      <c r="AU378" s="38"/>
      <c r="AV378" s="38"/>
      <c r="AW378" s="38"/>
      <c r="AX378" s="38"/>
      <c r="AY378" s="38"/>
      <c r="AZ378" s="38"/>
      <c r="BA378" s="38"/>
      <c r="BB378" s="38"/>
      <c r="BC378" s="38"/>
      <c r="BD378" s="38"/>
      <c r="BE378" s="38"/>
      <c r="BF378" s="38"/>
      <c r="BG378" s="38"/>
      <c r="BH378" s="38"/>
      <c r="BI378" s="38"/>
      <c r="BJ378" s="38"/>
      <c r="BK378" s="38"/>
      <c r="BL378" s="38"/>
      <c r="BM378" s="38"/>
      <c r="BN378" s="38"/>
      <c r="BO378" s="38"/>
      <c r="BP378" s="38"/>
      <c r="BQ378" s="38"/>
      <c r="BR378" s="38"/>
      <c r="BS378" s="38"/>
      <c r="BT378" s="38"/>
      <c r="BU378" s="38"/>
      <c r="BV378" s="38"/>
      <c r="BW378" s="38"/>
      <c r="BX378" s="38"/>
      <c r="BY378" s="38"/>
      <c r="BZ378" s="38"/>
      <c r="CA378" s="38"/>
      <c r="CB378" s="38"/>
      <c r="CC378" s="38"/>
      <c r="CD378" s="38"/>
      <c r="CE378" s="38"/>
      <c r="CF378" s="38"/>
      <c r="CG378" s="38"/>
      <c r="CH378" s="38"/>
      <c r="CI378" s="38"/>
      <c r="CJ378" s="38"/>
      <c r="CK378" s="38"/>
      <c r="CL378" s="38"/>
      <c r="CM378" s="38"/>
      <c r="CN378" s="38"/>
      <c r="CO378" s="38"/>
      <c r="CP378" s="38"/>
      <c r="CQ378" s="38"/>
      <c r="CR378" s="38"/>
      <c r="CS378" s="38"/>
      <c r="CT378" s="38"/>
      <c r="CU378" s="38"/>
      <c r="CV378" s="38"/>
      <c r="CW378" s="38"/>
      <c r="CX378" s="38"/>
      <c r="CY378" s="38"/>
      <c r="CZ378" s="38"/>
      <c r="DA378" s="38"/>
      <c r="DB378" s="38"/>
      <c r="DC378" s="38"/>
      <c r="DD378" s="38"/>
      <c r="DE378" s="38"/>
      <c r="DF378" s="38"/>
      <c r="DG378" s="38"/>
      <c r="DH378" s="38"/>
      <c r="DI378" s="38"/>
      <c r="DJ378" s="38"/>
      <c r="DK378" s="38"/>
      <c r="DL378" s="38"/>
      <c r="DM378" s="38"/>
      <c r="DN378" s="38"/>
      <c r="DO378" s="38"/>
      <c r="DP378" s="38"/>
      <c r="DQ378" s="38"/>
      <c r="DR378" s="38"/>
      <c r="DS378" s="38"/>
      <c r="DT378" s="38"/>
      <c r="DU378" s="38"/>
      <c r="DV378" s="38"/>
      <c r="DW378" s="38"/>
      <c r="DX378" s="38"/>
      <c r="DY378" s="38"/>
      <c r="DZ378" s="38"/>
      <c r="EA378" s="38"/>
      <c r="EB378" s="38"/>
      <c r="EC378" s="38"/>
      <c r="ED378" s="38"/>
      <c r="EE378" s="38"/>
      <c r="EF378" s="38"/>
      <c r="EG378" s="38"/>
      <c r="EH378" s="38"/>
      <c r="EI378" s="38"/>
      <c r="EJ378" s="38"/>
      <c r="EK378" s="38"/>
      <c r="EL378" s="38"/>
      <c r="EM378" s="38"/>
      <c r="EN378" s="38"/>
      <c r="EO378" s="38"/>
      <c r="EP378" s="38"/>
      <c r="EQ378" s="38"/>
      <c r="ER378" s="38"/>
      <c r="ES378" s="38"/>
      <c r="ET378" s="38"/>
      <c r="EU378" s="38"/>
      <c r="EV378" s="38"/>
      <c r="EW378" s="38"/>
      <c r="EX378" s="38"/>
      <c r="EY378" s="38"/>
      <c r="EZ378" s="38"/>
      <c r="FA378" s="38"/>
      <c r="FB378" s="38"/>
      <c r="FC378" s="38"/>
      <c r="FD378" s="38"/>
      <c r="FE378" s="38"/>
      <c r="FF378" s="38"/>
      <c r="FG378" s="38"/>
      <c r="FH378" s="38"/>
      <c r="FI378" s="38"/>
      <c r="FJ378" s="38"/>
      <c r="FK378" s="38"/>
      <c r="FL378" s="38"/>
      <c r="FM378" s="38"/>
      <c r="FN378" s="38"/>
      <c r="FO378" s="38"/>
      <c r="FP378" s="38"/>
      <c r="FQ378" s="38"/>
      <c r="FR378" s="38"/>
      <c r="FS378" s="38"/>
      <c r="FT378" s="38"/>
      <c r="FU378" s="38"/>
      <c r="FV378" s="38"/>
      <c r="FW378" s="38"/>
      <c r="FX378" s="38"/>
      <c r="FY378" s="38"/>
      <c r="FZ378" s="38"/>
      <c r="GA378" s="38"/>
      <c r="GB378" s="38"/>
      <c r="GC378" s="38"/>
      <c r="GD378" s="38"/>
      <c r="GE378" s="38"/>
      <c r="GF378" s="38"/>
      <c r="GG378" s="38"/>
      <c r="GH378" s="38"/>
      <c r="GI378" s="38"/>
      <c r="GJ378" s="38"/>
      <c r="GK378" s="38"/>
      <c r="GL378" s="38"/>
      <c r="GM378" s="38"/>
      <c r="GN378" s="38"/>
      <c r="GO378" s="38"/>
      <c r="GP378" s="38"/>
      <c r="GQ378" s="38"/>
      <c r="GR378" s="38"/>
      <c r="GS378" s="38"/>
      <c r="GT378" s="38"/>
      <c r="GU378" s="38"/>
      <c r="GV378" s="38"/>
      <c r="GW378" s="38"/>
      <c r="GX378" s="38"/>
      <c r="GY378" s="38"/>
      <c r="GZ378" s="38"/>
      <c r="HA378" s="38"/>
      <c r="HB378" s="38"/>
      <c r="HC378" s="38"/>
      <c r="HD378" s="38"/>
      <c r="HE378" s="38"/>
      <c r="HF378" s="38"/>
      <c r="HG378" s="38"/>
      <c r="HH378" s="38"/>
      <c r="HI378" s="38"/>
      <c r="HJ378" s="38"/>
      <c r="HK378" s="38"/>
      <c r="HL378" s="38"/>
      <c r="HM378" s="38"/>
      <c r="HN378" s="38"/>
      <c r="HO378" s="38"/>
      <c r="HP378" s="38"/>
      <c r="HQ378" s="38"/>
      <c r="HR378" s="39"/>
    </row>
    <row r="379" spans="1:226" s="315" customFormat="1" x14ac:dyDescent="0.25">
      <c r="A379" s="34">
        <f t="shared" si="120"/>
        <v>375</v>
      </c>
      <c r="B379" s="517"/>
      <c r="C379" s="517"/>
      <c r="D379" s="517"/>
      <c r="E379" s="517"/>
      <c r="F379" s="517"/>
      <c r="G379" s="35"/>
      <c r="H379" s="391"/>
      <c r="I379" s="36" t="str">
        <f t="shared" si="137"/>
        <v/>
      </c>
      <c r="J379" s="28" t="str">
        <f t="shared" si="138"/>
        <v/>
      </c>
      <c r="K379" s="448" t="str">
        <f>進捗管理票PSPT_管理項目名_5</f>
        <v>③受入</v>
      </c>
      <c r="L379" s="37"/>
      <c r="M379" s="38"/>
      <c r="N379" s="38"/>
      <c r="O379" s="38"/>
      <c r="P379" s="38"/>
      <c r="Q379" s="38"/>
      <c r="R379" s="38"/>
      <c r="S379" s="38"/>
      <c r="T379" s="38"/>
      <c r="U379" s="38"/>
      <c r="V379" s="38"/>
      <c r="W379" s="38"/>
      <c r="X379" s="30"/>
      <c r="Y379" s="38"/>
      <c r="Z379" s="38"/>
      <c r="AA379" s="38"/>
      <c r="AB379" s="38"/>
      <c r="AC379" s="38"/>
      <c r="AD379" s="38"/>
      <c r="AE379" s="38"/>
      <c r="AF379" s="38"/>
      <c r="AG379" s="38"/>
      <c r="AH379" s="38"/>
      <c r="AI379" s="38"/>
      <c r="AJ379" s="38"/>
      <c r="AK379" s="38"/>
      <c r="AL379" s="38"/>
      <c r="AM379" s="38"/>
      <c r="AN379" s="38"/>
      <c r="AO379" s="38"/>
      <c r="AP379" s="38"/>
      <c r="AQ379" s="38"/>
      <c r="AR379" s="38"/>
      <c r="AS379" s="38"/>
      <c r="AT379" s="38"/>
      <c r="AU379" s="38"/>
      <c r="AV379" s="38"/>
      <c r="AW379" s="38"/>
      <c r="AX379" s="38"/>
      <c r="AY379" s="38"/>
      <c r="AZ379" s="38"/>
      <c r="BA379" s="38"/>
      <c r="BB379" s="38"/>
      <c r="BC379" s="38"/>
      <c r="BD379" s="38"/>
      <c r="BE379" s="38"/>
      <c r="BF379" s="38"/>
      <c r="BG379" s="38"/>
      <c r="BH379" s="38"/>
      <c r="BI379" s="38"/>
      <c r="BJ379" s="38"/>
      <c r="BK379" s="38"/>
      <c r="BL379" s="38"/>
      <c r="BM379" s="38"/>
      <c r="BN379" s="38"/>
      <c r="BO379" s="38"/>
      <c r="BP379" s="38"/>
      <c r="BQ379" s="38"/>
      <c r="BR379" s="38"/>
      <c r="BS379" s="38"/>
      <c r="BT379" s="38"/>
      <c r="BU379" s="38"/>
      <c r="BV379" s="38"/>
      <c r="BW379" s="38"/>
      <c r="BX379" s="38"/>
      <c r="BY379" s="38"/>
      <c r="BZ379" s="38"/>
      <c r="CA379" s="38"/>
      <c r="CB379" s="38"/>
      <c r="CC379" s="38"/>
      <c r="CD379" s="38"/>
      <c r="CE379" s="38"/>
      <c r="CF379" s="38"/>
      <c r="CG379" s="38"/>
      <c r="CH379" s="38"/>
      <c r="CI379" s="38"/>
      <c r="CJ379" s="38"/>
      <c r="CK379" s="38"/>
      <c r="CL379" s="38"/>
      <c r="CM379" s="38"/>
      <c r="CN379" s="38"/>
      <c r="CO379" s="38"/>
      <c r="CP379" s="38"/>
      <c r="CQ379" s="38"/>
      <c r="CR379" s="38"/>
      <c r="CS379" s="38"/>
      <c r="CT379" s="38"/>
      <c r="CU379" s="38"/>
      <c r="CV379" s="38"/>
      <c r="CW379" s="38"/>
      <c r="CX379" s="38"/>
      <c r="CY379" s="38"/>
      <c r="CZ379" s="38"/>
      <c r="DA379" s="38"/>
      <c r="DB379" s="38"/>
      <c r="DC379" s="38"/>
      <c r="DD379" s="38"/>
      <c r="DE379" s="38"/>
      <c r="DF379" s="38"/>
      <c r="DG379" s="38"/>
      <c r="DH379" s="38"/>
      <c r="DI379" s="38"/>
      <c r="DJ379" s="38"/>
      <c r="DK379" s="38"/>
      <c r="DL379" s="38"/>
      <c r="DM379" s="38"/>
      <c r="DN379" s="38"/>
      <c r="DO379" s="38"/>
      <c r="DP379" s="38"/>
      <c r="DQ379" s="38"/>
      <c r="DR379" s="38"/>
      <c r="DS379" s="38"/>
      <c r="DT379" s="38"/>
      <c r="DU379" s="38"/>
      <c r="DV379" s="38"/>
      <c r="DW379" s="38"/>
      <c r="DX379" s="38"/>
      <c r="DY379" s="38"/>
      <c r="DZ379" s="38"/>
      <c r="EA379" s="38"/>
      <c r="EB379" s="38"/>
      <c r="EC379" s="38"/>
      <c r="ED379" s="38"/>
      <c r="EE379" s="38"/>
      <c r="EF379" s="38"/>
      <c r="EG379" s="38"/>
      <c r="EH379" s="38"/>
      <c r="EI379" s="38"/>
      <c r="EJ379" s="38"/>
      <c r="EK379" s="38"/>
      <c r="EL379" s="38"/>
      <c r="EM379" s="38"/>
      <c r="EN379" s="38"/>
      <c r="EO379" s="38"/>
      <c r="EP379" s="38"/>
      <c r="EQ379" s="38"/>
      <c r="ER379" s="38"/>
      <c r="ES379" s="38"/>
      <c r="ET379" s="38"/>
      <c r="EU379" s="38"/>
      <c r="EV379" s="38"/>
      <c r="EW379" s="38"/>
      <c r="EX379" s="38"/>
      <c r="EY379" s="38"/>
      <c r="EZ379" s="38"/>
      <c r="FA379" s="38"/>
      <c r="FB379" s="38"/>
      <c r="FC379" s="38"/>
      <c r="FD379" s="38"/>
      <c r="FE379" s="38"/>
      <c r="FF379" s="38"/>
      <c r="FG379" s="38"/>
      <c r="FH379" s="38"/>
      <c r="FI379" s="38"/>
      <c r="FJ379" s="38"/>
      <c r="FK379" s="38"/>
      <c r="FL379" s="38"/>
      <c r="FM379" s="38"/>
      <c r="FN379" s="38"/>
      <c r="FO379" s="38"/>
      <c r="FP379" s="38"/>
      <c r="FQ379" s="38"/>
      <c r="FR379" s="38"/>
      <c r="FS379" s="38"/>
      <c r="FT379" s="38"/>
      <c r="FU379" s="38"/>
      <c r="FV379" s="38"/>
      <c r="FW379" s="38"/>
      <c r="FX379" s="38"/>
      <c r="FY379" s="38"/>
      <c r="FZ379" s="38"/>
      <c r="GA379" s="38"/>
      <c r="GB379" s="38"/>
      <c r="GC379" s="38"/>
      <c r="GD379" s="38"/>
      <c r="GE379" s="38"/>
      <c r="GF379" s="38"/>
      <c r="GG379" s="38"/>
      <c r="GH379" s="38"/>
      <c r="GI379" s="38"/>
      <c r="GJ379" s="38"/>
      <c r="GK379" s="38"/>
      <c r="GL379" s="38"/>
      <c r="GM379" s="38"/>
      <c r="GN379" s="38"/>
      <c r="GO379" s="38"/>
      <c r="GP379" s="38"/>
      <c r="GQ379" s="38"/>
      <c r="GR379" s="38"/>
      <c r="GS379" s="38"/>
      <c r="GT379" s="38"/>
      <c r="GU379" s="38"/>
      <c r="GV379" s="38"/>
      <c r="GW379" s="38"/>
      <c r="GX379" s="38"/>
      <c r="GY379" s="38"/>
      <c r="GZ379" s="38"/>
      <c r="HA379" s="38"/>
      <c r="HB379" s="38"/>
      <c r="HC379" s="38"/>
      <c r="HD379" s="38"/>
      <c r="HE379" s="38"/>
      <c r="HF379" s="38"/>
      <c r="HG379" s="38"/>
      <c r="HH379" s="38"/>
      <c r="HI379" s="38"/>
      <c r="HJ379" s="38"/>
      <c r="HK379" s="38"/>
      <c r="HL379" s="38"/>
      <c r="HM379" s="38"/>
      <c r="HN379" s="38"/>
      <c r="HO379" s="38"/>
      <c r="HP379" s="38"/>
      <c r="HQ379" s="38"/>
      <c r="HR379" s="39"/>
    </row>
    <row r="380" spans="1:226" x14ac:dyDescent="0.25">
      <c r="A380" s="25">
        <f t="shared" si="120"/>
        <v>376</v>
      </c>
      <c r="B380" s="516"/>
      <c r="C380" s="516"/>
      <c r="D380" s="516"/>
      <c r="E380" s="516"/>
      <c r="F380" s="516"/>
      <c r="G380" s="40"/>
      <c r="H380" s="40"/>
      <c r="I380" s="41" t="str">
        <f t="shared" si="137"/>
        <v/>
      </c>
      <c r="J380" s="42" t="str">
        <f t="shared" si="138"/>
        <v/>
      </c>
      <c r="K380" s="445">
        <f>進捗管理票PSPT_管理項目名_1</f>
        <v>0</v>
      </c>
      <c r="L380" s="43"/>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c r="BD380" s="44"/>
      <c r="BE380" s="44"/>
      <c r="BF380" s="44"/>
      <c r="BG380" s="44"/>
      <c r="BH380" s="44"/>
      <c r="BI380" s="44"/>
      <c r="BJ380" s="44"/>
      <c r="BK380" s="44"/>
      <c r="BL380" s="44"/>
      <c r="BM380" s="44"/>
      <c r="BN380" s="44"/>
      <c r="BO380" s="44"/>
      <c r="BP380" s="44"/>
      <c r="BQ380" s="44"/>
      <c r="BR380" s="44"/>
      <c r="BS380" s="44"/>
      <c r="BT380" s="44"/>
      <c r="BU380" s="44"/>
      <c r="BV380" s="44"/>
      <c r="BW380" s="44"/>
      <c r="BX380" s="44"/>
      <c r="BY380" s="44"/>
      <c r="BZ380" s="44"/>
      <c r="CA380" s="44"/>
      <c r="CB380" s="44"/>
      <c r="CC380" s="44"/>
      <c r="CD380" s="44"/>
      <c r="CE380" s="44"/>
      <c r="CF380" s="44"/>
      <c r="CG380" s="44"/>
      <c r="CH380" s="44"/>
      <c r="CI380" s="44"/>
      <c r="CJ380" s="44"/>
      <c r="CK380" s="44"/>
      <c r="CL380" s="44"/>
      <c r="CM380" s="44"/>
      <c r="CN380" s="44"/>
      <c r="CO380" s="44"/>
      <c r="CP380" s="44"/>
      <c r="CQ380" s="44"/>
      <c r="CR380" s="44"/>
      <c r="CS380" s="44"/>
      <c r="CT380" s="44"/>
      <c r="CU380" s="44"/>
      <c r="CV380" s="44"/>
      <c r="CW380" s="44"/>
      <c r="CX380" s="44"/>
      <c r="CY380" s="44"/>
      <c r="CZ380" s="44"/>
      <c r="DA380" s="44"/>
      <c r="DB380" s="44"/>
      <c r="DC380" s="44"/>
      <c r="DD380" s="44"/>
      <c r="DE380" s="44"/>
      <c r="DF380" s="44"/>
      <c r="DG380" s="44"/>
      <c r="DH380" s="44"/>
      <c r="DI380" s="44"/>
      <c r="DJ380" s="44"/>
      <c r="DK380" s="44"/>
      <c r="DL380" s="44"/>
      <c r="DM380" s="44"/>
      <c r="DN380" s="44"/>
      <c r="DO380" s="44"/>
      <c r="DP380" s="44"/>
      <c r="DQ380" s="44"/>
      <c r="DR380" s="44"/>
      <c r="DS380" s="44"/>
      <c r="DT380" s="44"/>
      <c r="DU380" s="44"/>
      <c r="DV380" s="44"/>
      <c r="DW380" s="44"/>
      <c r="DX380" s="44"/>
      <c r="DY380" s="44"/>
      <c r="DZ380" s="44"/>
      <c r="EA380" s="44"/>
      <c r="EB380" s="44"/>
      <c r="EC380" s="44"/>
      <c r="ED380" s="44"/>
      <c r="EE380" s="44"/>
      <c r="EF380" s="44"/>
      <c r="EG380" s="44"/>
      <c r="EH380" s="44"/>
      <c r="EI380" s="44"/>
      <c r="EJ380" s="44"/>
      <c r="EK380" s="44"/>
      <c r="EL380" s="44"/>
      <c r="EM380" s="44"/>
      <c r="EN380" s="44"/>
      <c r="EO380" s="44"/>
      <c r="EP380" s="44"/>
      <c r="EQ380" s="44"/>
      <c r="ER380" s="44"/>
      <c r="ES380" s="44"/>
      <c r="ET380" s="44"/>
      <c r="EU380" s="44"/>
      <c r="EV380" s="44"/>
      <c r="EW380" s="44"/>
      <c r="EX380" s="44"/>
      <c r="EY380" s="44"/>
      <c r="EZ380" s="44"/>
      <c r="FA380" s="44"/>
      <c r="FB380" s="44"/>
      <c r="FC380" s="44"/>
      <c r="FD380" s="44"/>
      <c r="FE380" s="44"/>
      <c r="FF380" s="44"/>
      <c r="FG380" s="44"/>
      <c r="FH380" s="44"/>
      <c r="FI380" s="44"/>
      <c r="FJ380" s="44"/>
      <c r="FK380" s="44"/>
      <c r="FL380" s="44"/>
      <c r="FM380" s="44"/>
      <c r="FN380" s="44"/>
      <c r="FO380" s="44"/>
      <c r="FP380" s="44"/>
      <c r="FQ380" s="44"/>
      <c r="FR380" s="44"/>
      <c r="FS380" s="44"/>
      <c r="FT380" s="44"/>
      <c r="FU380" s="44"/>
      <c r="FV380" s="44"/>
      <c r="FW380" s="44"/>
      <c r="FX380" s="44"/>
      <c r="FY380" s="44"/>
      <c r="FZ380" s="44"/>
      <c r="GA380" s="44"/>
      <c r="GB380" s="44"/>
      <c r="GC380" s="44"/>
      <c r="GD380" s="44"/>
      <c r="GE380" s="44"/>
      <c r="GF380" s="44"/>
      <c r="GG380" s="44"/>
      <c r="GH380" s="44"/>
      <c r="GI380" s="44"/>
      <c r="GJ380" s="44"/>
      <c r="GK380" s="44"/>
      <c r="GL380" s="44"/>
      <c r="GM380" s="44"/>
      <c r="GN380" s="44"/>
      <c r="GO380" s="44"/>
      <c r="GP380" s="44"/>
      <c r="GQ380" s="44"/>
      <c r="GR380" s="44"/>
      <c r="GS380" s="44"/>
      <c r="GT380" s="44"/>
      <c r="GU380" s="44"/>
      <c r="GV380" s="44"/>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6"/>
    </row>
    <row r="381" spans="1:226" x14ac:dyDescent="0.25">
      <c r="A381" s="32">
        <f t="shared" si="120"/>
        <v>377</v>
      </c>
      <c r="B381" s="517"/>
      <c r="C381" s="517"/>
      <c r="D381" s="517"/>
      <c r="E381" s="517"/>
      <c r="F381" s="517"/>
      <c r="G381" s="26"/>
      <c r="H381" s="26"/>
      <c r="I381" s="27" t="str">
        <f t="shared" si="137"/>
        <v/>
      </c>
      <c r="J381" s="33" t="str">
        <f t="shared" si="138"/>
        <v/>
      </c>
      <c r="K381" s="446">
        <f>進捗管理票PSPT_管理項目名_2</f>
        <v>0</v>
      </c>
      <c r="L381" s="29"/>
      <c r="M381" s="30"/>
      <c r="N381" s="30"/>
      <c r="O381" s="30"/>
      <c r="P381" s="30"/>
      <c r="Q381" s="30"/>
      <c r="R381" s="30"/>
      <c r="S381" s="30"/>
      <c r="T381" s="30"/>
      <c r="U381" s="30"/>
      <c r="V381" s="30"/>
      <c r="W381" s="30"/>
      <c r="X381" s="30"/>
      <c r="Y381" s="30"/>
      <c r="Z381" s="30"/>
      <c r="AA381" s="30"/>
      <c r="AB381" s="30"/>
      <c r="AC381" s="30"/>
      <c r="AD381" s="30"/>
      <c r="AE381" s="30"/>
      <c r="AF381" s="30"/>
      <c r="AG381" s="30"/>
      <c r="AH381" s="30"/>
      <c r="AI381" s="30"/>
      <c r="AJ381" s="30"/>
      <c r="AK381" s="30"/>
      <c r="AL381" s="30"/>
      <c r="AM381" s="30"/>
      <c r="AN381" s="30"/>
      <c r="AO381" s="30"/>
      <c r="AP381" s="30"/>
      <c r="AQ381" s="30"/>
      <c r="AR381" s="30"/>
      <c r="AS381" s="30"/>
      <c r="AT381" s="30"/>
      <c r="AU381" s="30"/>
      <c r="AV381" s="30"/>
      <c r="AW381" s="30"/>
      <c r="AX381" s="30"/>
      <c r="AY381" s="30"/>
      <c r="AZ381" s="30"/>
      <c r="BA381" s="30"/>
      <c r="BB381" s="30"/>
      <c r="BC381" s="30"/>
      <c r="BD381" s="30"/>
      <c r="BE381" s="30"/>
      <c r="BF381" s="30"/>
      <c r="BG381" s="30"/>
      <c r="BH381" s="30"/>
      <c r="BI381" s="30"/>
      <c r="BJ381" s="30"/>
      <c r="BK381" s="30"/>
      <c r="BL381" s="30"/>
      <c r="BM381" s="30"/>
      <c r="BN381" s="30"/>
      <c r="BO381" s="30"/>
      <c r="BP381" s="30"/>
      <c r="BQ381" s="30"/>
      <c r="BR381" s="30"/>
      <c r="BS381" s="30"/>
      <c r="BT381" s="30"/>
      <c r="BU381" s="30"/>
      <c r="BV381" s="30"/>
      <c r="BW381" s="30"/>
      <c r="BX381" s="30"/>
      <c r="BY381" s="30"/>
      <c r="BZ381" s="30"/>
      <c r="CA381" s="30"/>
      <c r="CB381" s="30"/>
      <c r="CC381" s="30"/>
      <c r="CD381" s="30"/>
      <c r="CE381" s="30"/>
      <c r="CF381" s="30"/>
      <c r="CG381" s="30"/>
      <c r="CH381" s="30"/>
      <c r="CI381" s="30"/>
      <c r="CJ381" s="30"/>
      <c r="CK381" s="30"/>
      <c r="CL381" s="30"/>
      <c r="CM381" s="30"/>
      <c r="CN381" s="30"/>
      <c r="CO381" s="30"/>
      <c r="CP381" s="30"/>
      <c r="CQ381" s="30"/>
      <c r="CR381" s="30"/>
      <c r="CS381" s="30"/>
      <c r="CT381" s="30"/>
      <c r="CU381" s="30"/>
      <c r="CV381" s="30"/>
      <c r="CW381" s="30"/>
      <c r="CX381" s="30"/>
      <c r="CY381" s="30"/>
      <c r="CZ381" s="30"/>
      <c r="DA381" s="30"/>
      <c r="DB381" s="30"/>
      <c r="DC381" s="30"/>
      <c r="DD381" s="30"/>
      <c r="DE381" s="30"/>
      <c r="DF381" s="30"/>
      <c r="DG381" s="30"/>
      <c r="DH381" s="30"/>
      <c r="DI381" s="30"/>
      <c r="DJ381" s="30"/>
      <c r="DK381" s="30"/>
      <c r="DL381" s="30"/>
      <c r="DM381" s="30"/>
      <c r="DN381" s="30"/>
      <c r="DO381" s="30"/>
      <c r="DP381" s="30"/>
      <c r="DQ381" s="30"/>
      <c r="DR381" s="30"/>
      <c r="DS381" s="30"/>
      <c r="DT381" s="30"/>
      <c r="DU381" s="30"/>
      <c r="DV381" s="30"/>
      <c r="DW381" s="30"/>
      <c r="DX381" s="30"/>
      <c r="DY381" s="30"/>
      <c r="DZ381" s="30"/>
      <c r="EA381" s="30"/>
      <c r="EB381" s="30"/>
      <c r="EC381" s="30"/>
      <c r="ED381" s="30"/>
      <c r="EE381" s="30"/>
      <c r="EF381" s="30"/>
      <c r="EG381" s="30"/>
      <c r="EH381" s="30"/>
      <c r="EI381" s="30"/>
      <c r="EJ381" s="30"/>
      <c r="EK381" s="30"/>
      <c r="EL381" s="30"/>
      <c r="EM381" s="30"/>
      <c r="EN381" s="30"/>
      <c r="EO381" s="30"/>
      <c r="EP381" s="30"/>
      <c r="EQ381" s="30"/>
      <c r="ER381" s="30"/>
      <c r="ES381" s="30"/>
      <c r="ET381" s="30"/>
      <c r="EU381" s="30"/>
      <c r="EV381" s="30"/>
      <c r="EW381" s="30"/>
      <c r="EX381" s="30"/>
      <c r="EY381" s="30"/>
      <c r="EZ381" s="30"/>
      <c r="FA381" s="30"/>
      <c r="FB381" s="30"/>
      <c r="FC381" s="30"/>
      <c r="FD381" s="30"/>
      <c r="FE381" s="30"/>
      <c r="FF381" s="30"/>
      <c r="FG381" s="30"/>
      <c r="FH381" s="30"/>
      <c r="FI381" s="30"/>
      <c r="FJ381" s="30"/>
      <c r="FK381" s="30"/>
      <c r="FL381" s="30"/>
      <c r="FM381" s="30"/>
      <c r="FN381" s="30"/>
      <c r="FO381" s="30"/>
      <c r="FP381" s="30"/>
      <c r="FQ381" s="30"/>
      <c r="FR381" s="30"/>
      <c r="FS381" s="30"/>
      <c r="FT381" s="30"/>
      <c r="FU381" s="30"/>
      <c r="FV381" s="30"/>
      <c r="FW381" s="30"/>
      <c r="FX381" s="30"/>
      <c r="FY381" s="30"/>
      <c r="FZ381" s="30"/>
      <c r="GA381" s="30"/>
      <c r="GB381" s="30"/>
      <c r="GC381" s="30"/>
      <c r="GD381" s="30"/>
      <c r="GE381" s="30"/>
      <c r="GF381" s="30"/>
      <c r="GG381" s="30"/>
      <c r="GH381" s="30"/>
      <c r="GI381" s="30"/>
      <c r="GJ381" s="30"/>
      <c r="GK381" s="30"/>
      <c r="GL381" s="30"/>
      <c r="GM381" s="30"/>
      <c r="GN381" s="30"/>
      <c r="GO381" s="30"/>
      <c r="GP381" s="30"/>
      <c r="GQ381" s="30"/>
      <c r="GR381" s="30"/>
      <c r="GS381" s="30"/>
      <c r="GT381" s="30"/>
      <c r="GU381" s="30"/>
      <c r="GV381" s="30"/>
      <c r="GW381" s="30"/>
      <c r="GX381" s="30"/>
      <c r="GY381" s="30"/>
      <c r="GZ381" s="30"/>
      <c r="HA381" s="30"/>
      <c r="HB381" s="30"/>
      <c r="HC381" s="30"/>
      <c r="HD381" s="30"/>
      <c r="HE381" s="30"/>
      <c r="HF381" s="30"/>
      <c r="HG381" s="30"/>
      <c r="HH381" s="30"/>
      <c r="HI381" s="30"/>
      <c r="HJ381" s="30"/>
      <c r="HK381" s="30"/>
      <c r="HL381" s="30"/>
      <c r="HM381" s="30"/>
      <c r="HN381" s="30"/>
      <c r="HO381" s="30"/>
      <c r="HP381" s="30"/>
      <c r="HQ381" s="30"/>
      <c r="HR381" s="31"/>
    </row>
    <row r="382" spans="1:226" x14ac:dyDescent="0.25">
      <c r="A382" s="32">
        <f t="shared" si="120"/>
        <v>378</v>
      </c>
      <c r="B382" s="517"/>
      <c r="C382" s="517"/>
      <c r="D382" s="517"/>
      <c r="E382" s="517"/>
      <c r="F382" s="517"/>
      <c r="G382" s="26"/>
      <c r="H382" s="26"/>
      <c r="I382" s="27" t="str">
        <f t="shared" si="137"/>
        <v/>
      </c>
      <c r="J382" s="33" t="str">
        <f t="shared" si="138"/>
        <v/>
      </c>
      <c r="K382" s="447" t="str">
        <f>進捗管理票PSPT_管理項目名_3</f>
        <v>①ＣＶ</v>
      </c>
      <c r="L382" s="29"/>
      <c r="M382" s="30"/>
      <c r="N382" s="30"/>
      <c r="O382" s="30"/>
      <c r="P382" s="30"/>
      <c r="Q382" s="30"/>
      <c r="R382" s="30"/>
      <c r="S382" s="30"/>
      <c r="T382" s="30"/>
      <c r="U382" s="30"/>
      <c r="V382" s="30"/>
      <c r="W382" s="30"/>
      <c r="X382" s="30"/>
      <c r="Y382" s="30"/>
      <c r="Z382" s="30"/>
      <c r="AA382" s="30"/>
      <c r="AB382" s="30"/>
      <c r="AC382" s="30"/>
      <c r="AD382" s="30"/>
      <c r="AE382" s="30"/>
      <c r="AF382" s="30"/>
      <c r="AG382" s="30"/>
      <c r="AH382" s="30"/>
      <c r="AI382" s="30"/>
      <c r="AJ382" s="30"/>
      <c r="AK382" s="30"/>
      <c r="AL382" s="30"/>
      <c r="AM382" s="30"/>
      <c r="AN382" s="30"/>
      <c r="AO382" s="30"/>
      <c r="AP382" s="30"/>
      <c r="AQ382" s="30"/>
      <c r="AR382" s="30"/>
      <c r="AS382" s="30"/>
      <c r="AT382" s="30"/>
      <c r="AU382" s="30"/>
      <c r="AV382" s="30"/>
      <c r="AW382" s="30"/>
      <c r="AX382" s="30"/>
      <c r="AY382" s="30"/>
      <c r="AZ382" s="30"/>
      <c r="BA382" s="30"/>
      <c r="BB382" s="30"/>
      <c r="BC382" s="30"/>
      <c r="BD382" s="30"/>
      <c r="BE382" s="30"/>
      <c r="BF382" s="30"/>
      <c r="BG382" s="30"/>
      <c r="BH382" s="30"/>
      <c r="BI382" s="30"/>
      <c r="BJ382" s="30"/>
      <c r="BK382" s="30"/>
      <c r="BL382" s="30"/>
      <c r="BM382" s="30"/>
      <c r="BN382" s="30"/>
      <c r="BO382" s="30"/>
      <c r="BP382" s="30"/>
      <c r="BQ382" s="30"/>
      <c r="BR382" s="30"/>
      <c r="BS382" s="30"/>
      <c r="BT382" s="30"/>
      <c r="BU382" s="30"/>
      <c r="BV382" s="30"/>
      <c r="BW382" s="30"/>
      <c r="BX382" s="30"/>
      <c r="BY382" s="30"/>
      <c r="BZ382" s="30"/>
      <c r="CA382" s="30"/>
      <c r="CB382" s="30"/>
      <c r="CC382" s="30"/>
      <c r="CD382" s="30"/>
      <c r="CE382" s="30"/>
      <c r="CF382" s="30"/>
      <c r="CG382" s="30"/>
      <c r="CH382" s="30"/>
      <c r="CI382" s="30"/>
      <c r="CJ382" s="30"/>
      <c r="CK382" s="30"/>
      <c r="CL382" s="30"/>
      <c r="CM382" s="30"/>
      <c r="CN382" s="30"/>
      <c r="CO382" s="30"/>
      <c r="CP382" s="30"/>
      <c r="CQ382" s="30"/>
      <c r="CR382" s="30"/>
      <c r="CS382" s="30"/>
      <c r="CT382" s="30"/>
      <c r="CU382" s="30"/>
      <c r="CV382" s="30"/>
      <c r="CW382" s="30"/>
      <c r="CX382" s="30"/>
      <c r="CY382" s="30"/>
      <c r="CZ382" s="30"/>
      <c r="DA382" s="30"/>
      <c r="DB382" s="30"/>
      <c r="DC382" s="30"/>
      <c r="DD382" s="30"/>
      <c r="DE382" s="30"/>
      <c r="DF382" s="30"/>
      <c r="DG382" s="30"/>
      <c r="DH382" s="30"/>
      <c r="DI382" s="30"/>
      <c r="DJ382" s="30"/>
      <c r="DK382" s="30"/>
      <c r="DL382" s="30"/>
      <c r="DM382" s="30"/>
      <c r="DN382" s="30"/>
      <c r="DO382" s="30"/>
      <c r="DP382" s="30"/>
      <c r="DQ382" s="30"/>
      <c r="DR382" s="30"/>
      <c r="DS382" s="30"/>
      <c r="DT382" s="30"/>
      <c r="DU382" s="30"/>
      <c r="DV382" s="30"/>
      <c r="DW382" s="30"/>
      <c r="DX382" s="30"/>
      <c r="DY382" s="30"/>
      <c r="DZ382" s="30"/>
      <c r="EA382" s="30"/>
      <c r="EB382" s="30"/>
      <c r="EC382" s="30"/>
      <c r="ED382" s="30"/>
      <c r="EE382" s="30"/>
      <c r="EF382" s="30"/>
      <c r="EG382" s="30"/>
      <c r="EH382" s="30"/>
      <c r="EI382" s="30"/>
      <c r="EJ382" s="30"/>
      <c r="EK382" s="30"/>
      <c r="EL382" s="30"/>
      <c r="EM382" s="30"/>
      <c r="EN382" s="30"/>
      <c r="EO382" s="30"/>
      <c r="EP382" s="30"/>
      <c r="EQ382" s="30"/>
      <c r="ER382" s="30"/>
      <c r="ES382" s="30"/>
      <c r="ET382" s="30"/>
      <c r="EU382" s="30"/>
      <c r="EV382" s="30"/>
      <c r="EW382" s="30"/>
      <c r="EX382" s="30"/>
      <c r="EY382" s="30"/>
      <c r="EZ382" s="30"/>
      <c r="FA382" s="30"/>
      <c r="FB382" s="30"/>
      <c r="FC382" s="30"/>
      <c r="FD382" s="30"/>
      <c r="FE382" s="30"/>
      <c r="FF382" s="30"/>
      <c r="FG382" s="30"/>
      <c r="FH382" s="30"/>
      <c r="FI382" s="30"/>
      <c r="FJ382" s="30"/>
      <c r="FK382" s="30"/>
      <c r="FL382" s="30"/>
      <c r="FM382" s="30"/>
      <c r="FN382" s="30"/>
      <c r="FO382" s="30"/>
      <c r="FP382" s="30"/>
      <c r="FQ382" s="30"/>
      <c r="FR382" s="30"/>
      <c r="FS382" s="30"/>
      <c r="FT382" s="30"/>
      <c r="FU382" s="30"/>
      <c r="FV382" s="30"/>
      <c r="FW382" s="30"/>
      <c r="FX382" s="30"/>
      <c r="FY382" s="30"/>
      <c r="FZ382" s="30"/>
      <c r="GA382" s="30"/>
      <c r="GB382" s="30"/>
      <c r="GC382" s="30"/>
      <c r="GD382" s="30"/>
      <c r="GE382" s="30"/>
      <c r="GF382" s="30"/>
      <c r="GG382" s="30"/>
      <c r="GH382" s="30"/>
      <c r="GI382" s="30"/>
      <c r="GJ382" s="30"/>
      <c r="GK382" s="30"/>
      <c r="GL382" s="30"/>
      <c r="GM382" s="30"/>
      <c r="GN382" s="30"/>
      <c r="GO382" s="30"/>
      <c r="GP382" s="30"/>
      <c r="GQ382" s="30"/>
      <c r="GR382" s="30"/>
      <c r="GS382" s="30"/>
      <c r="GT382" s="30"/>
      <c r="GU382" s="30"/>
      <c r="GV382" s="30"/>
      <c r="GW382" s="30"/>
      <c r="GX382" s="30"/>
      <c r="GY382" s="30"/>
      <c r="GZ382" s="30"/>
      <c r="HA382" s="30"/>
      <c r="HB382" s="30"/>
      <c r="HC382" s="30"/>
      <c r="HD382" s="30"/>
      <c r="HE382" s="30"/>
      <c r="HF382" s="30"/>
      <c r="HG382" s="30"/>
      <c r="HH382" s="30"/>
      <c r="HI382" s="30"/>
      <c r="HJ382" s="30"/>
      <c r="HK382" s="30"/>
      <c r="HL382" s="30"/>
      <c r="HM382" s="30"/>
      <c r="HN382" s="30"/>
      <c r="HO382" s="30"/>
      <c r="HP382" s="30"/>
      <c r="HQ382" s="30"/>
      <c r="HR382" s="31"/>
    </row>
    <row r="383" spans="1:226" x14ac:dyDescent="0.25">
      <c r="A383" s="34">
        <f t="shared" si="120"/>
        <v>379</v>
      </c>
      <c r="B383" s="517"/>
      <c r="C383" s="517"/>
      <c r="D383" s="517"/>
      <c r="E383" s="517"/>
      <c r="F383" s="517"/>
      <c r="G383" s="35"/>
      <c r="H383" s="35"/>
      <c r="I383" s="36" t="str">
        <f t="shared" si="137"/>
        <v/>
      </c>
      <c r="J383" s="28" t="str">
        <f t="shared" si="138"/>
        <v/>
      </c>
      <c r="K383" s="448" t="str">
        <f>進捗管理票PSPT_管理項目名_4</f>
        <v>②ＣＶＴ</v>
      </c>
      <c r="L383" s="37"/>
      <c r="M383" s="38"/>
      <c r="N383" s="38"/>
      <c r="O383" s="38"/>
      <c r="P383" s="38"/>
      <c r="Q383" s="38"/>
      <c r="R383" s="38"/>
      <c r="S383" s="38"/>
      <c r="T383" s="38"/>
      <c r="U383" s="38"/>
      <c r="V383" s="38"/>
      <c r="W383" s="38"/>
      <c r="X383" s="38"/>
      <c r="Y383" s="38"/>
      <c r="Z383" s="38"/>
      <c r="AA383" s="38"/>
      <c r="AB383" s="38"/>
      <c r="AC383" s="38"/>
      <c r="AD383" s="38"/>
      <c r="AE383" s="38"/>
      <c r="AF383" s="38"/>
      <c r="AG383" s="38"/>
      <c r="AH383" s="38"/>
      <c r="AI383" s="38"/>
      <c r="AJ383" s="38"/>
      <c r="AK383" s="38"/>
      <c r="AL383" s="38"/>
      <c r="AM383" s="38"/>
      <c r="AN383" s="38"/>
      <c r="AO383" s="38"/>
      <c r="AP383" s="38"/>
      <c r="AQ383" s="38"/>
      <c r="AR383" s="38"/>
      <c r="AS383" s="38"/>
      <c r="AT383" s="38"/>
      <c r="AU383" s="38"/>
      <c r="AV383" s="38"/>
      <c r="AW383" s="38"/>
      <c r="AX383" s="38"/>
      <c r="AY383" s="38"/>
      <c r="AZ383" s="38"/>
      <c r="BA383" s="38"/>
      <c r="BB383" s="38"/>
      <c r="BC383" s="38"/>
      <c r="BD383" s="38"/>
      <c r="BE383" s="38"/>
      <c r="BF383" s="38"/>
      <c r="BG383" s="38"/>
      <c r="BH383" s="38"/>
      <c r="BI383" s="38"/>
      <c r="BJ383" s="38"/>
      <c r="BK383" s="38"/>
      <c r="BL383" s="38"/>
      <c r="BM383" s="38"/>
      <c r="BN383" s="38"/>
      <c r="BO383" s="38"/>
      <c r="BP383" s="38"/>
      <c r="BQ383" s="38"/>
      <c r="BR383" s="38"/>
      <c r="BS383" s="38"/>
      <c r="BT383" s="38"/>
      <c r="BU383" s="38"/>
      <c r="BV383" s="38"/>
      <c r="BW383" s="38"/>
      <c r="BX383" s="38"/>
      <c r="BY383" s="38"/>
      <c r="BZ383" s="38"/>
      <c r="CA383" s="38"/>
      <c r="CB383" s="38"/>
      <c r="CC383" s="38"/>
      <c r="CD383" s="38"/>
      <c r="CE383" s="38"/>
      <c r="CF383" s="38"/>
      <c r="CG383" s="38"/>
      <c r="CH383" s="38"/>
      <c r="CI383" s="38"/>
      <c r="CJ383" s="38"/>
      <c r="CK383" s="38"/>
      <c r="CL383" s="38"/>
      <c r="CM383" s="38"/>
      <c r="CN383" s="38"/>
      <c r="CO383" s="38"/>
      <c r="CP383" s="38"/>
      <c r="CQ383" s="38"/>
      <c r="CR383" s="38"/>
      <c r="CS383" s="38"/>
      <c r="CT383" s="38"/>
      <c r="CU383" s="38"/>
      <c r="CV383" s="38"/>
      <c r="CW383" s="38"/>
      <c r="CX383" s="38"/>
      <c r="CY383" s="38"/>
      <c r="CZ383" s="38"/>
      <c r="DA383" s="38"/>
      <c r="DB383" s="38"/>
      <c r="DC383" s="38"/>
      <c r="DD383" s="38"/>
      <c r="DE383" s="38"/>
      <c r="DF383" s="38"/>
      <c r="DG383" s="38"/>
      <c r="DH383" s="38"/>
      <c r="DI383" s="38"/>
      <c r="DJ383" s="38"/>
      <c r="DK383" s="38"/>
      <c r="DL383" s="38"/>
      <c r="DM383" s="38"/>
      <c r="DN383" s="38"/>
      <c r="DO383" s="38"/>
      <c r="DP383" s="38"/>
      <c r="DQ383" s="38"/>
      <c r="DR383" s="38"/>
      <c r="DS383" s="38"/>
      <c r="DT383" s="38"/>
      <c r="DU383" s="38"/>
      <c r="DV383" s="38"/>
      <c r="DW383" s="38"/>
      <c r="DX383" s="38"/>
      <c r="DY383" s="38"/>
      <c r="DZ383" s="38"/>
      <c r="EA383" s="38"/>
      <c r="EB383" s="38"/>
      <c r="EC383" s="38"/>
      <c r="ED383" s="38"/>
      <c r="EE383" s="38"/>
      <c r="EF383" s="38"/>
      <c r="EG383" s="38"/>
      <c r="EH383" s="38"/>
      <c r="EI383" s="38"/>
      <c r="EJ383" s="38"/>
      <c r="EK383" s="38"/>
      <c r="EL383" s="38"/>
      <c r="EM383" s="38"/>
      <c r="EN383" s="38"/>
      <c r="EO383" s="38"/>
      <c r="EP383" s="38"/>
      <c r="EQ383" s="38"/>
      <c r="ER383" s="38"/>
      <c r="ES383" s="38"/>
      <c r="ET383" s="38"/>
      <c r="EU383" s="38"/>
      <c r="EV383" s="38"/>
      <c r="EW383" s="38"/>
      <c r="EX383" s="38"/>
      <c r="EY383" s="38"/>
      <c r="EZ383" s="38"/>
      <c r="FA383" s="38"/>
      <c r="FB383" s="38"/>
      <c r="FC383" s="38"/>
      <c r="FD383" s="38"/>
      <c r="FE383" s="38"/>
      <c r="FF383" s="38"/>
      <c r="FG383" s="38"/>
      <c r="FH383" s="38"/>
      <c r="FI383" s="38"/>
      <c r="FJ383" s="38"/>
      <c r="FK383" s="38"/>
      <c r="FL383" s="38"/>
      <c r="FM383" s="38"/>
      <c r="FN383" s="38"/>
      <c r="FO383" s="38"/>
      <c r="FP383" s="38"/>
      <c r="FQ383" s="38"/>
      <c r="FR383" s="38"/>
      <c r="FS383" s="38"/>
      <c r="FT383" s="38"/>
      <c r="FU383" s="38"/>
      <c r="FV383" s="38"/>
      <c r="FW383" s="38"/>
      <c r="FX383" s="38"/>
      <c r="FY383" s="38"/>
      <c r="FZ383" s="38"/>
      <c r="GA383" s="38"/>
      <c r="GB383" s="38"/>
      <c r="GC383" s="38"/>
      <c r="GD383" s="38"/>
      <c r="GE383" s="38"/>
      <c r="GF383" s="38"/>
      <c r="GG383" s="38"/>
      <c r="GH383" s="38"/>
      <c r="GI383" s="38"/>
      <c r="GJ383" s="38"/>
      <c r="GK383" s="38"/>
      <c r="GL383" s="38"/>
      <c r="GM383" s="38"/>
      <c r="GN383" s="38"/>
      <c r="GO383" s="38"/>
      <c r="GP383" s="38"/>
      <c r="GQ383" s="38"/>
      <c r="GR383" s="38"/>
      <c r="GS383" s="38"/>
      <c r="GT383" s="38"/>
      <c r="GU383" s="38"/>
      <c r="GV383" s="38"/>
      <c r="GW383" s="38"/>
      <c r="GX383" s="38"/>
      <c r="GY383" s="38"/>
      <c r="GZ383" s="38"/>
      <c r="HA383" s="38"/>
      <c r="HB383" s="38"/>
      <c r="HC383" s="38"/>
      <c r="HD383" s="38"/>
      <c r="HE383" s="38"/>
      <c r="HF383" s="38"/>
      <c r="HG383" s="38"/>
      <c r="HH383" s="38"/>
      <c r="HI383" s="38"/>
      <c r="HJ383" s="38"/>
      <c r="HK383" s="38"/>
      <c r="HL383" s="38"/>
      <c r="HM383" s="38"/>
      <c r="HN383" s="38"/>
      <c r="HO383" s="38"/>
      <c r="HP383" s="38"/>
      <c r="HQ383" s="38"/>
      <c r="HR383" s="39"/>
    </row>
    <row r="384" spans="1:226" s="315" customFormat="1" x14ac:dyDescent="0.25">
      <c r="A384" s="34">
        <f t="shared" si="120"/>
        <v>380</v>
      </c>
      <c r="B384" s="517"/>
      <c r="C384" s="519"/>
      <c r="D384" s="519"/>
      <c r="E384" s="519"/>
      <c r="F384" s="519"/>
      <c r="G384" s="35"/>
      <c r="H384" s="391"/>
      <c r="I384" s="36" t="str">
        <f>IF(J384&lt;&gt;"",(J384-COUNTIF(L384:HR384,"□")+1),"")</f>
        <v/>
      </c>
      <c r="J384" s="28" t="str">
        <f>IF(ISERROR(LOOKUP("□",L384:HR384,L$3:HR$3))=FALSE,LOOKUP("□",L384:HR384,L$3:HR$3),"")</f>
        <v/>
      </c>
      <c r="K384" s="448" t="str">
        <f>進捗管理票PSPT_管理項目名_5</f>
        <v>③受入</v>
      </c>
      <c r="L384" s="37"/>
      <c r="M384" s="38"/>
      <c r="N384" s="38"/>
      <c r="O384" s="38"/>
      <c r="P384" s="38"/>
      <c r="Q384" s="38"/>
      <c r="R384" s="38"/>
      <c r="S384" s="38"/>
      <c r="T384" s="38"/>
      <c r="U384" s="38"/>
      <c r="V384" s="38"/>
      <c r="W384" s="38"/>
      <c r="X384" s="30"/>
      <c r="Y384" s="38"/>
      <c r="Z384" s="38"/>
      <c r="AA384" s="38"/>
      <c r="AB384" s="38"/>
      <c r="AC384" s="38"/>
      <c r="AD384" s="38"/>
      <c r="AE384" s="38"/>
      <c r="AF384" s="38"/>
      <c r="AG384" s="38"/>
      <c r="AH384" s="38"/>
      <c r="AI384" s="38"/>
      <c r="AJ384" s="38"/>
      <c r="AK384" s="38"/>
      <c r="AL384" s="38"/>
      <c r="AM384" s="38"/>
      <c r="AN384" s="38"/>
      <c r="AO384" s="38"/>
      <c r="AP384" s="38"/>
      <c r="AQ384" s="38"/>
      <c r="AR384" s="38"/>
      <c r="AS384" s="38"/>
      <c r="AT384" s="38"/>
      <c r="AU384" s="38"/>
      <c r="AV384" s="38"/>
      <c r="AW384" s="38"/>
      <c r="AX384" s="38"/>
      <c r="AY384" s="38"/>
      <c r="AZ384" s="38"/>
      <c r="BA384" s="38"/>
      <c r="BB384" s="38"/>
      <c r="BC384" s="38"/>
      <c r="BD384" s="38"/>
      <c r="BE384" s="38"/>
      <c r="BF384" s="38"/>
      <c r="BG384" s="38"/>
      <c r="BH384" s="38"/>
      <c r="BI384" s="38"/>
      <c r="BJ384" s="38"/>
      <c r="BK384" s="38"/>
      <c r="BL384" s="38"/>
      <c r="BM384" s="38"/>
      <c r="BN384" s="38"/>
      <c r="BO384" s="38"/>
      <c r="BP384" s="38"/>
      <c r="BQ384" s="38"/>
      <c r="BR384" s="38"/>
      <c r="BS384" s="38"/>
      <c r="BT384" s="38"/>
      <c r="BU384" s="38"/>
      <c r="BV384" s="38"/>
      <c r="BW384" s="38"/>
      <c r="BX384" s="38"/>
      <c r="BY384" s="38"/>
      <c r="BZ384" s="38"/>
      <c r="CA384" s="38"/>
      <c r="CB384" s="38"/>
      <c r="CC384" s="38"/>
      <c r="CD384" s="38"/>
      <c r="CE384" s="38"/>
      <c r="CF384" s="38"/>
      <c r="CG384" s="38"/>
      <c r="CH384" s="38"/>
      <c r="CI384" s="38"/>
      <c r="CJ384" s="38"/>
      <c r="CK384" s="38"/>
      <c r="CL384" s="38"/>
      <c r="CM384" s="38"/>
      <c r="CN384" s="38"/>
      <c r="CO384" s="38"/>
      <c r="CP384" s="38"/>
      <c r="CQ384" s="38"/>
      <c r="CR384" s="38"/>
      <c r="CS384" s="38"/>
      <c r="CT384" s="38"/>
      <c r="CU384" s="38"/>
      <c r="CV384" s="38"/>
      <c r="CW384" s="38"/>
      <c r="CX384" s="38"/>
      <c r="CY384" s="38"/>
      <c r="CZ384" s="38"/>
      <c r="DA384" s="38"/>
      <c r="DB384" s="38"/>
      <c r="DC384" s="38"/>
      <c r="DD384" s="38"/>
      <c r="DE384" s="38"/>
      <c r="DF384" s="38"/>
      <c r="DG384" s="38"/>
      <c r="DH384" s="38"/>
      <c r="DI384" s="38"/>
      <c r="DJ384" s="38"/>
      <c r="DK384" s="38"/>
      <c r="DL384" s="38"/>
      <c r="DM384" s="38"/>
      <c r="DN384" s="38"/>
      <c r="DO384" s="38"/>
      <c r="DP384" s="38"/>
      <c r="DQ384" s="38"/>
      <c r="DR384" s="38"/>
      <c r="DS384" s="38"/>
      <c r="DT384" s="38"/>
      <c r="DU384" s="38"/>
      <c r="DV384" s="38"/>
      <c r="DW384" s="38"/>
      <c r="DX384" s="38"/>
      <c r="DY384" s="38"/>
      <c r="DZ384" s="38"/>
      <c r="EA384" s="38"/>
      <c r="EB384" s="38"/>
      <c r="EC384" s="38"/>
      <c r="ED384" s="38"/>
      <c r="EE384" s="38"/>
      <c r="EF384" s="38"/>
      <c r="EG384" s="38"/>
      <c r="EH384" s="38"/>
      <c r="EI384" s="38"/>
      <c r="EJ384" s="38"/>
      <c r="EK384" s="38"/>
      <c r="EL384" s="38"/>
      <c r="EM384" s="38"/>
      <c r="EN384" s="38"/>
      <c r="EO384" s="38"/>
      <c r="EP384" s="38"/>
      <c r="EQ384" s="38"/>
      <c r="ER384" s="38"/>
      <c r="ES384" s="38"/>
      <c r="ET384" s="38"/>
      <c r="EU384" s="38"/>
      <c r="EV384" s="38"/>
      <c r="EW384" s="38"/>
      <c r="EX384" s="38"/>
      <c r="EY384" s="38"/>
      <c r="EZ384" s="38"/>
      <c r="FA384" s="38"/>
      <c r="FB384" s="38"/>
      <c r="FC384" s="38"/>
      <c r="FD384" s="38"/>
      <c r="FE384" s="38"/>
      <c r="FF384" s="38"/>
      <c r="FG384" s="38"/>
      <c r="FH384" s="38"/>
      <c r="FI384" s="38"/>
      <c r="FJ384" s="38"/>
      <c r="FK384" s="38"/>
      <c r="FL384" s="38"/>
      <c r="FM384" s="38"/>
      <c r="FN384" s="38"/>
      <c r="FO384" s="38"/>
      <c r="FP384" s="38"/>
      <c r="FQ384" s="38"/>
      <c r="FR384" s="38"/>
      <c r="FS384" s="38"/>
      <c r="FT384" s="38"/>
      <c r="FU384" s="38"/>
      <c r="FV384" s="38"/>
      <c r="FW384" s="38"/>
      <c r="FX384" s="38"/>
      <c r="FY384" s="38"/>
      <c r="FZ384" s="38"/>
      <c r="GA384" s="38"/>
      <c r="GB384" s="38"/>
      <c r="GC384" s="38"/>
      <c r="GD384" s="38"/>
      <c r="GE384" s="38"/>
      <c r="GF384" s="38"/>
      <c r="GG384" s="38"/>
      <c r="GH384" s="38"/>
      <c r="GI384" s="38"/>
      <c r="GJ384" s="38"/>
      <c r="GK384" s="38"/>
      <c r="GL384" s="38"/>
      <c r="GM384" s="38"/>
      <c r="GN384" s="38"/>
      <c r="GO384" s="38"/>
      <c r="GP384" s="38"/>
      <c r="GQ384" s="38"/>
      <c r="GR384" s="38"/>
      <c r="GS384" s="38"/>
      <c r="GT384" s="38"/>
      <c r="GU384" s="38"/>
      <c r="GV384" s="38"/>
      <c r="GW384" s="38"/>
      <c r="GX384" s="38"/>
      <c r="GY384" s="38"/>
      <c r="GZ384" s="38"/>
      <c r="HA384" s="38"/>
      <c r="HB384" s="38"/>
      <c r="HC384" s="38"/>
      <c r="HD384" s="38"/>
      <c r="HE384" s="38"/>
      <c r="HF384" s="38"/>
      <c r="HG384" s="38"/>
      <c r="HH384" s="38"/>
      <c r="HI384" s="38"/>
      <c r="HJ384" s="38"/>
      <c r="HK384" s="38"/>
      <c r="HL384" s="38"/>
      <c r="HM384" s="38"/>
      <c r="HN384" s="38"/>
      <c r="HO384" s="38"/>
      <c r="HP384" s="38"/>
      <c r="HQ384" s="38"/>
      <c r="HR384" s="39"/>
    </row>
    <row r="385" spans="1:226" x14ac:dyDescent="0.25">
      <c r="A385" s="25">
        <f t="shared" si="120"/>
        <v>381</v>
      </c>
      <c r="B385" s="516"/>
      <c r="C385" s="516"/>
      <c r="D385" s="516"/>
      <c r="E385" s="516"/>
      <c r="F385" s="516"/>
      <c r="G385" s="40"/>
      <c r="H385" s="40"/>
      <c r="I385" s="41" t="str">
        <f t="shared" ref="I385:I392" si="139">IF(J385&lt;&gt;"",(J385-COUNTIF(L385:HR385,"□")+1),"")</f>
        <v/>
      </c>
      <c r="J385" s="42" t="str">
        <f t="shared" ref="J385:J392" si="140">IF(ISERROR(LOOKUP("□",L385:HR385,L$3:HR$3))=FALSE,LOOKUP("□",L385:HR385,L$3:HR$3),"")</f>
        <v/>
      </c>
      <c r="K385" s="445">
        <f>進捗管理票PSPT_管理項目名_1</f>
        <v>0</v>
      </c>
      <c r="L385" s="43"/>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c r="BA385" s="44"/>
      <c r="BB385" s="44"/>
      <c r="BC385" s="44"/>
      <c r="BD385" s="44"/>
      <c r="BE385" s="44"/>
      <c r="BF385" s="44"/>
      <c r="BG385" s="44"/>
      <c r="BH385" s="44"/>
      <c r="BI385" s="44"/>
      <c r="BJ385" s="44"/>
      <c r="BK385" s="44"/>
      <c r="BL385" s="44"/>
      <c r="BM385" s="44"/>
      <c r="BN385" s="44"/>
      <c r="BO385" s="44"/>
      <c r="BP385" s="44"/>
      <c r="BQ385" s="44"/>
      <c r="BR385" s="44"/>
      <c r="BS385" s="44"/>
      <c r="BT385" s="44"/>
      <c r="BU385" s="44"/>
      <c r="BV385" s="44"/>
      <c r="BW385" s="44"/>
      <c r="BX385" s="44"/>
      <c r="BY385" s="44"/>
      <c r="BZ385" s="44"/>
      <c r="CA385" s="44"/>
      <c r="CB385" s="44"/>
      <c r="CC385" s="44"/>
      <c r="CD385" s="44"/>
      <c r="CE385" s="44"/>
      <c r="CF385" s="44"/>
      <c r="CG385" s="44"/>
      <c r="CH385" s="44"/>
      <c r="CI385" s="44"/>
      <c r="CJ385" s="44"/>
      <c r="CK385" s="44"/>
      <c r="CL385" s="44"/>
      <c r="CM385" s="44"/>
      <c r="CN385" s="44"/>
      <c r="CO385" s="44"/>
      <c r="CP385" s="44"/>
      <c r="CQ385" s="44"/>
      <c r="CR385" s="44"/>
      <c r="CS385" s="44"/>
      <c r="CT385" s="44"/>
      <c r="CU385" s="44"/>
      <c r="CV385" s="44"/>
      <c r="CW385" s="44"/>
      <c r="CX385" s="44"/>
      <c r="CY385" s="44"/>
      <c r="CZ385" s="44"/>
      <c r="DA385" s="44"/>
      <c r="DB385" s="44"/>
      <c r="DC385" s="44"/>
      <c r="DD385" s="44"/>
      <c r="DE385" s="44"/>
      <c r="DF385" s="44"/>
      <c r="DG385" s="44"/>
      <c r="DH385" s="44"/>
      <c r="DI385" s="44"/>
      <c r="DJ385" s="44"/>
      <c r="DK385" s="44"/>
      <c r="DL385" s="44"/>
      <c r="DM385" s="44"/>
      <c r="DN385" s="44"/>
      <c r="DO385" s="44"/>
      <c r="DP385" s="44"/>
      <c r="DQ385" s="44"/>
      <c r="DR385" s="44"/>
      <c r="DS385" s="44"/>
      <c r="DT385" s="44"/>
      <c r="DU385" s="44"/>
      <c r="DV385" s="44"/>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4"/>
      <c r="EX385" s="44"/>
      <c r="EY385" s="44"/>
      <c r="EZ385" s="44"/>
      <c r="FA385" s="44"/>
      <c r="FB385" s="44"/>
      <c r="FC385" s="44"/>
      <c r="FD385" s="44"/>
      <c r="FE385" s="44"/>
      <c r="FF385" s="44"/>
      <c r="FG385" s="44"/>
      <c r="FH385" s="44"/>
      <c r="FI385" s="44"/>
      <c r="FJ385" s="44"/>
      <c r="FK385" s="44"/>
      <c r="FL385" s="44"/>
      <c r="FM385" s="44"/>
      <c r="FN385" s="44"/>
      <c r="FO385" s="44"/>
      <c r="FP385" s="44"/>
      <c r="FQ385" s="44"/>
      <c r="FR385" s="44"/>
      <c r="FS385" s="44"/>
      <c r="FT385" s="44"/>
      <c r="FU385" s="44"/>
      <c r="FV385" s="44"/>
      <c r="FW385" s="44"/>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6"/>
    </row>
    <row r="386" spans="1:226" x14ac:dyDescent="0.25">
      <c r="A386" s="32">
        <f t="shared" si="120"/>
        <v>382</v>
      </c>
      <c r="B386" s="517"/>
      <c r="C386" s="517"/>
      <c r="D386" s="517"/>
      <c r="E386" s="517"/>
      <c r="F386" s="517"/>
      <c r="G386" s="26"/>
      <c r="H386" s="26"/>
      <c r="I386" s="27" t="str">
        <f t="shared" si="139"/>
        <v/>
      </c>
      <c r="J386" s="33" t="str">
        <f t="shared" si="140"/>
        <v/>
      </c>
      <c r="K386" s="446">
        <f>進捗管理票PSPT_管理項目名_2</f>
        <v>0</v>
      </c>
      <c r="L386" s="29"/>
      <c r="M386" s="30"/>
      <c r="N386" s="30"/>
      <c r="O386" s="30"/>
      <c r="P386" s="30"/>
      <c r="Q386" s="30"/>
      <c r="R386" s="30"/>
      <c r="S386" s="30"/>
      <c r="T386" s="30"/>
      <c r="U386" s="30"/>
      <c r="V386" s="30"/>
      <c r="W386" s="30"/>
      <c r="X386" s="30"/>
      <c r="Y386" s="30"/>
      <c r="Z386" s="30"/>
      <c r="AA386" s="30"/>
      <c r="AB386" s="30"/>
      <c r="AC386" s="30"/>
      <c r="AD386" s="30"/>
      <c r="AE386" s="30"/>
      <c r="AF386" s="30"/>
      <c r="AG386" s="30"/>
      <c r="AH386" s="30"/>
      <c r="AI386" s="30"/>
      <c r="AJ386" s="30"/>
      <c r="AK386" s="30"/>
      <c r="AL386" s="30"/>
      <c r="AM386" s="30"/>
      <c r="AN386" s="30"/>
      <c r="AO386" s="30"/>
      <c r="AP386" s="30"/>
      <c r="AQ386" s="30"/>
      <c r="AR386" s="30"/>
      <c r="AS386" s="30"/>
      <c r="AT386" s="30"/>
      <c r="AU386" s="30"/>
      <c r="AV386" s="30"/>
      <c r="AW386" s="30"/>
      <c r="AX386" s="30"/>
      <c r="AY386" s="30"/>
      <c r="AZ386" s="30"/>
      <c r="BA386" s="30"/>
      <c r="BB386" s="30"/>
      <c r="BC386" s="30"/>
      <c r="BD386" s="30"/>
      <c r="BE386" s="30"/>
      <c r="BF386" s="30"/>
      <c r="BG386" s="30"/>
      <c r="BH386" s="30"/>
      <c r="BI386" s="30"/>
      <c r="BJ386" s="30"/>
      <c r="BK386" s="30"/>
      <c r="BL386" s="30"/>
      <c r="BM386" s="30"/>
      <c r="BN386" s="30"/>
      <c r="BO386" s="30"/>
      <c r="BP386" s="30"/>
      <c r="BQ386" s="30"/>
      <c r="BR386" s="30"/>
      <c r="BS386" s="30"/>
      <c r="BT386" s="30"/>
      <c r="BU386" s="30"/>
      <c r="BV386" s="30"/>
      <c r="BW386" s="30"/>
      <c r="BX386" s="30"/>
      <c r="BY386" s="30"/>
      <c r="BZ386" s="30"/>
      <c r="CA386" s="30"/>
      <c r="CB386" s="30"/>
      <c r="CC386" s="30"/>
      <c r="CD386" s="30"/>
      <c r="CE386" s="30"/>
      <c r="CF386" s="30"/>
      <c r="CG386" s="30"/>
      <c r="CH386" s="30"/>
      <c r="CI386" s="30"/>
      <c r="CJ386" s="30"/>
      <c r="CK386" s="30"/>
      <c r="CL386" s="30"/>
      <c r="CM386" s="30"/>
      <c r="CN386" s="30"/>
      <c r="CO386" s="30"/>
      <c r="CP386" s="30"/>
      <c r="CQ386" s="30"/>
      <c r="CR386" s="30"/>
      <c r="CS386" s="30"/>
      <c r="CT386" s="30"/>
      <c r="CU386" s="30"/>
      <c r="CV386" s="30"/>
      <c r="CW386" s="30"/>
      <c r="CX386" s="30"/>
      <c r="CY386" s="30"/>
      <c r="CZ386" s="30"/>
      <c r="DA386" s="30"/>
      <c r="DB386" s="30"/>
      <c r="DC386" s="30"/>
      <c r="DD386" s="30"/>
      <c r="DE386" s="30"/>
      <c r="DF386" s="30"/>
      <c r="DG386" s="30"/>
      <c r="DH386" s="30"/>
      <c r="DI386" s="30"/>
      <c r="DJ386" s="30"/>
      <c r="DK386" s="30"/>
      <c r="DL386" s="30"/>
      <c r="DM386" s="30"/>
      <c r="DN386" s="30"/>
      <c r="DO386" s="30"/>
      <c r="DP386" s="30"/>
      <c r="DQ386" s="30"/>
      <c r="DR386" s="30"/>
      <c r="DS386" s="30"/>
      <c r="DT386" s="30"/>
      <c r="DU386" s="30"/>
      <c r="DV386" s="30"/>
      <c r="DW386" s="30"/>
      <c r="DX386" s="30"/>
      <c r="DY386" s="30"/>
      <c r="DZ386" s="30"/>
      <c r="EA386" s="30"/>
      <c r="EB386" s="30"/>
      <c r="EC386" s="30"/>
      <c r="ED386" s="30"/>
      <c r="EE386" s="30"/>
      <c r="EF386" s="30"/>
      <c r="EG386" s="30"/>
      <c r="EH386" s="30"/>
      <c r="EI386" s="30"/>
      <c r="EJ386" s="30"/>
      <c r="EK386" s="30"/>
      <c r="EL386" s="30"/>
      <c r="EM386" s="30"/>
      <c r="EN386" s="30"/>
      <c r="EO386" s="30"/>
      <c r="EP386" s="30"/>
      <c r="EQ386" s="30"/>
      <c r="ER386" s="30"/>
      <c r="ES386" s="30"/>
      <c r="ET386" s="30"/>
      <c r="EU386" s="30"/>
      <c r="EV386" s="30"/>
      <c r="EW386" s="30"/>
      <c r="EX386" s="30"/>
      <c r="EY386" s="30"/>
      <c r="EZ386" s="30"/>
      <c r="FA386" s="30"/>
      <c r="FB386" s="30"/>
      <c r="FC386" s="30"/>
      <c r="FD386" s="30"/>
      <c r="FE386" s="30"/>
      <c r="FF386" s="30"/>
      <c r="FG386" s="30"/>
      <c r="FH386" s="30"/>
      <c r="FI386" s="30"/>
      <c r="FJ386" s="30"/>
      <c r="FK386" s="30"/>
      <c r="FL386" s="30"/>
      <c r="FM386" s="30"/>
      <c r="FN386" s="30"/>
      <c r="FO386" s="30"/>
      <c r="FP386" s="30"/>
      <c r="FQ386" s="30"/>
      <c r="FR386" s="30"/>
      <c r="FS386" s="30"/>
      <c r="FT386" s="30"/>
      <c r="FU386" s="30"/>
      <c r="FV386" s="30"/>
      <c r="FW386" s="30"/>
      <c r="FX386" s="30"/>
      <c r="FY386" s="30"/>
      <c r="FZ386" s="30"/>
      <c r="GA386" s="30"/>
      <c r="GB386" s="30"/>
      <c r="GC386" s="30"/>
      <c r="GD386" s="30"/>
      <c r="GE386" s="30"/>
      <c r="GF386" s="30"/>
      <c r="GG386" s="30"/>
      <c r="GH386" s="30"/>
      <c r="GI386" s="30"/>
      <c r="GJ386" s="30"/>
      <c r="GK386" s="30"/>
      <c r="GL386" s="30"/>
      <c r="GM386" s="30"/>
      <c r="GN386" s="30"/>
      <c r="GO386" s="30"/>
      <c r="GP386" s="30"/>
      <c r="GQ386" s="30"/>
      <c r="GR386" s="30"/>
      <c r="GS386" s="30"/>
      <c r="GT386" s="30"/>
      <c r="GU386" s="30"/>
      <c r="GV386" s="30"/>
      <c r="GW386" s="30"/>
      <c r="GX386" s="30"/>
      <c r="GY386" s="30"/>
      <c r="GZ386" s="30"/>
      <c r="HA386" s="30"/>
      <c r="HB386" s="30"/>
      <c r="HC386" s="30"/>
      <c r="HD386" s="30"/>
      <c r="HE386" s="30"/>
      <c r="HF386" s="30"/>
      <c r="HG386" s="30"/>
      <c r="HH386" s="30"/>
      <c r="HI386" s="30"/>
      <c r="HJ386" s="30"/>
      <c r="HK386" s="30"/>
      <c r="HL386" s="30"/>
      <c r="HM386" s="30"/>
      <c r="HN386" s="30"/>
      <c r="HO386" s="30"/>
      <c r="HP386" s="30"/>
      <c r="HQ386" s="30"/>
      <c r="HR386" s="31"/>
    </row>
    <row r="387" spans="1:226" x14ac:dyDescent="0.25">
      <c r="A387" s="32">
        <f t="shared" si="120"/>
        <v>383</v>
      </c>
      <c r="B387" s="517"/>
      <c r="C387" s="517"/>
      <c r="D387" s="517"/>
      <c r="E387" s="517"/>
      <c r="F387" s="517"/>
      <c r="G387" s="26"/>
      <c r="H387" s="26"/>
      <c r="I387" s="27" t="str">
        <f t="shared" si="139"/>
        <v/>
      </c>
      <c r="J387" s="33" t="str">
        <f t="shared" si="140"/>
        <v/>
      </c>
      <c r="K387" s="447" t="str">
        <f>進捗管理票PSPT_管理項目名_3</f>
        <v>①ＣＶ</v>
      </c>
      <c r="L387" s="29"/>
      <c r="M387" s="30"/>
      <c r="N387" s="30"/>
      <c r="O387" s="30"/>
      <c r="P387" s="30"/>
      <c r="Q387" s="30"/>
      <c r="R387" s="30"/>
      <c r="S387" s="30"/>
      <c r="T387" s="30"/>
      <c r="U387" s="30"/>
      <c r="V387" s="30"/>
      <c r="W387" s="30"/>
      <c r="X387" s="30"/>
      <c r="Y387" s="30"/>
      <c r="Z387" s="30"/>
      <c r="AA387" s="30"/>
      <c r="AB387" s="30"/>
      <c r="AC387" s="30"/>
      <c r="AD387" s="30"/>
      <c r="AE387" s="30"/>
      <c r="AF387" s="30"/>
      <c r="AG387" s="30"/>
      <c r="AH387" s="30"/>
      <c r="AI387" s="30"/>
      <c r="AJ387" s="30"/>
      <c r="AK387" s="30"/>
      <c r="AL387" s="30"/>
      <c r="AM387" s="30"/>
      <c r="AN387" s="30"/>
      <c r="AO387" s="30"/>
      <c r="AP387" s="30"/>
      <c r="AQ387" s="30"/>
      <c r="AR387" s="30"/>
      <c r="AS387" s="30"/>
      <c r="AT387" s="30"/>
      <c r="AU387" s="30"/>
      <c r="AV387" s="30"/>
      <c r="AW387" s="30"/>
      <c r="AX387" s="30"/>
      <c r="AY387" s="30"/>
      <c r="AZ387" s="30"/>
      <c r="BA387" s="30"/>
      <c r="BB387" s="30"/>
      <c r="BC387" s="30"/>
      <c r="BD387" s="30"/>
      <c r="BE387" s="30"/>
      <c r="BF387" s="30"/>
      <c r="BG387" s="30"/>
      <c r="BH387" s="30"/>
      <c r="BI387" s="30"/>
      <c r="BJ387" s="30"/>
      <c r="BK387" s="30"/>
      <c r="BL387" s="30"/>
      <c r="BM387" s="30"/>
      <c r="BN387" s="30"/>
      <c r="BO387" s="30"/>
      <c r="BP387" s="30"/>
      <c r="BQ387" s="30"/>
      <c r="BR387" s="30"/>
      <c r="BS387" s="30"/>
      <c r="BT387" s="30"/>
      <c r="BU387" s="30"/>
      <c r="BV387" s="30"/>
      <c r="BW387" s="30"/>
      <c r="BX387" s="30"/>
      <c r="BY387" s="30"/>
      <c r="BZ387" s="30"/>
      <c r="CA387" s="30"/>
      <c r="CB387" s="30"/>
      <c r="CC387" s="30"/>
      <c r="CD387" s="30"/>
      <c r="CE387" s="30"/>
      <c r="CF387" s="30"/>
      <c r="CG387" s="30"/>
      <c r="CH387" s="30"/>
      <c r="CI387" s="30"/>
      <c r="CJ387" s="30"/>
      <c r="CK387" s="30"/>
      <c r="CL387" s="30"/>
      <c r="CM387" s="30"/>
      <c r="CN387" s="30"/>
      <c r="CO387" s="30"/>
      <c r="CP387" s="30"/>
      <c r="CQ387" s="30"/>
      <c r="CR387" s="30"/>
      <c r="CS387" s="30"/>
      <c r="CT387" s="30"/>
      <c r="CU387" s="30"/>
      <c r="CV387" s="30"/>
      <c r="CW387" s="30"/>
      <c r="CX387" s="30"/>
      <c r="CY387" s="30"/>
      <c r="CZ387" s="30"/>
      <c r="DA387" s="30"/>
      <c r="DB387" s="30"/>
      <c r="DC387" s="30"/>
      <c r="DD387" s="30"/>
      <c r="DE387" s="30"/>
      <c r="DF387" s="30"/>
      <c r="DG387" s="30"/>
      <c r="DH387" s="30"/>
      <c r="DI387" s="30"/>
      <c r="DJ387" s="30"/>
      <c r="DK387" s="30"/>
      <c r="DL387" s="30"/>
      <c r="DM387" s="30"/>
      <c r="DN387" s="30"/>
      <c r="DO387" s="30"/>
      <c r="DP387" s="30"/>
      <c r="DQ387" s="30"/>
      <c r="DR387" s="30"/>
      <c r="DS387" s="30"/>
      <c r="DT387" s="30"/>
      <c r="DU387" s="30"/>
      <c r="DV387" s="30"/>
      <c r="DW387" s="30"/>
      <c r="DX387" s="30"/>
      <c r="DY387" s="30"/>
      <c r="DZ387" s="30"/>
      <c r="EA387" s="30"/>
      <c r="EB387" s="30"/>
      <c r="EC387" s="30"/>
      <c r="ED387" s="30"/>
      <c r="EE387" s="30"/>
      <c r="EF387" s="30"/>
      <c r="EG387" s="30"/>
      <c r="EH387" s="30"/>
      <c r="EI387" s="30"/>
      <c r="EJ387" s="30"/>
      <c r="EK387" s="30"/>
      <c r="EL387" s="30"/>
      <c r="EM387" s="30"/>
      <c r="EN387" s="30"/>
      <c r="EO387" s="30"/>
      <c r="EP387" s="30"/>
      <c r="EQ387" s="30"/>
      <c r="ER387" s="30"/>
      <c r="ES387" s="30"/>
      <c r="ET387" s="30"/>
      <c r="EU387" s="30"/>
      <c r="EV387" s="30"/>
      <c r="EW387" s="30"/>
      <c r="EX387" s="30"/>
      <c r="EY387" s="30"/>
      <c r="EZ387" s="30"/>
      <c r="FA387" s="30"/>
      <c r="FB387" s="30"/>
      <c r="FC387" s="30"/>
      <c r="FD387" s="30"/>
      <c r="FE387" s="30"/>
      <c r="FF387" s="30"/>
      <c r="FG387" s="30"/>
      <c r="FH387" s="30"/>
      <c r="FI387" s="30"/>
      <c r="FJ387" s="30"/>
      <c r="FK387" s="30"/>
      <c r="FL387" s="30"/>
      <c r="FM387" s="30"/>
      <c r="FN387" s="30"/>
      <c r="FO387" s="30"/>
      <c r="FP387" s="30"/>
      <c r="FQ387" s="30"/>
      <c r="FR387" s="30"/>
      <c r="FS387" s="30"/>
      <c r="FT387" s="30"/>
      <c r="FU387" s="30"/>
      <c r="FV387" s="30"/>
      <c r="FW387" s="30"/>
      <c r="FX387" s="30"/>
      <c r="FY387" s="30"/>
      <c r="FZ387" s="30"/>
      <c r="GA387" s="30"/>
      <c r="GB387" s="30"/>
      <c r="GC387" s="30"/>
      <c r="GD387" s="30"/>
      <c r="GE387" s="30"/>
      <c r="GF387" s="30"/>
      <c r="GG387" s="30"/>
      <c r="GH387" s="30"/>
      <c r="GI387" s="30"/>
      <c r="GJ387" s="30"/>
      <c r="GK387" s="30"/>
      <c r="GL387" s="30"/>
      <c r="GM387" s="30"/>
      <c r="GN387" s="30"/>
      <c r="GO387" s="30"/>
      <c r="GP387" s="30"/>
      <c r="GQ387" s="30"/>
      <c r="GR387" s="30"/>
      <c r="GS387" s="30"/>
      <c r="GT387" s="30"/>
      <c r="GU387" s="30"/>
      <c r="GV387" s="30"/>
      <c r="GW387" s="30"/>
      <c r="GX387" s="30"/>
      <c r="GY387" s="30"/>
      <c r="GZ387" s="30"/>
      <c r="HA387" s="30"/>
      <c r="HB387" s="30"/>
      <c r="HC387" s="30"/>
      <c r="HD387" s="30"/>
      <c r="HE387" s="30"/>
      <c r="HF387" s="30"/>
      <c r="HG387" s="30"/>
      <c r="HH387" s="30"/>
      <c r="HI387" s="30"/>
      <c r="HJ387" s="30"/>
      <c r="HK387" s="30"/>
      <c r="HL387" s="30"/>
      <c r="HM387" s="30"/>
      <c r="HN387" s="30"/>
      <c r="HO387" s="30"/>
      <c r="HP387" s="30"/>
      <c r="HQ387" s="30"/>
      <c r="HR387" s="31"/>
    </row>
    <row r="388" spans="1:226" x14ac:dyDescent="0.25">
      <c r="A388" s="34">
        <f t="shared" si="120"/>
        <v>384</v>
      </c>
      <c r="B388" s="517"/>
      <c r="C388" s="517"/>
      <c r="D388" s="517"/>
      <c r="E388" s="517"/>
      <c r="F388" s="517"/>
      <c r="G388" s="35"/>
      <c r="H388" s="35"/>
      <c r="I388" s="36" t="str">
        <f t="shared" si="139"/>
        <v/>
      </c>
      <c r="J388" s="28" t="str">
        <f t="shared" si="140"/>
        <v/>
      </c>
      <c r="K388" s="448" t="str">
        <f>進捗管理票PSPT_管理項目名_4</f>
        <v>②ＣＶＴ</v>
      </c>
      <c r="L388" s="37"/>
      <c r="M388" s="38"/>
      <c r="N388" s="38"/>
      <c r="O388" s="38"/>
      <c r="P388" s="38"/>
      <c r="Q388" s="38"/>
      <c r="R388" s="38"/>
      <c r="S388" s="38"/>
      <c r="T388" s="38"/>
      <c r="U388" s="38"/>
      <c r="V388" s="38"/>
      <c r="W388" s="38"/>
      <c r="X388" s="38"/>
      <c r="Y388" s="38"/>
      <c r="Z388" s="38"/>
      <c r="AA388" s="38"/>
      <c r="AB388" s="38"/>
      <c r="AC388" s="38"/>
      <c r="AD388" s="38"/>
      <c r="AE388" s="38"/>
      <c r="AF388" s="38"/>
      <c r="AG388" s="38"/>
      <c r="AH388" s="38"/>
      <c r="AI388" s="38"/>
      <c r="AJ388" s="38"/>
      <c r="AK388" s="38"/>
      <c r="AL388" s="38"/>
      <c r="AM388" s="38"/>
      <c r="AN388" s="38"/>
      <c r="AO388" s="38"/>
      <c r="AP388" s="38"/>
      <c r="AQ388" s="38"/>
      <c r="AR388" s="38"/>
      <c r="AS388" s="38"/>
      <c r="AT388" s="38"/>
      <c r="AU388" s="38"/>
      <c r="AV388" s="38"/>
      <c r="AW388" s="38"/>
      <c r="AX388" s="38"/>
      <c r="AY388" s="38"/>
      <c r="AZ388" s="38"/>
      <c r="BA388" s="38"/>
      <c r="BB388" s="38"/>
      <c r="BC388" s="38"/>
      <c r="BD388" s="38"/>
      <c r="BE388" s="38"/>
      <c r="BF388" s="38"/>
      <c r="BG388" s="38"/>
      <c r="BH388" s="38"/>
      <c r="BI388" s="38"/>
      <c r="BJ388" s="38"/>
      <c r="BK388" s="38"/>
      <c r="BL388" s="38"/>
      <c r="BM388" s="38"/>
      <c r="BN388" s="38"/>
      <c r="BO388" s="38"/>
      <c r="BP388" s="38"/>
      <c r="BQ388" s="38"/>
      <c r="BR388" s="38"/>
      <c r="BS388" s="38"/>
      <c r="BT388" s="38"/>
      <c r="BU388" s="38"/>
      <c r="BV388" s="38"/>
      <c r="BW388" s="38"/>
      <c r="BX388" s="38"/>
      <c r="BY388" s="38"/>
      <c r="BZ388" s="38"/>
      <c r="CA388" s="38"/>
      <c r="CB388" s="38"/>
      <c r="CC388" s="38"/>
      <c r="CD388" s="38"/>
      <c r="CE388" s="38"/>
      <c r="CF388" s="38"/>
      <c r="CG388" s="38"/>
      <c r="CH388" s="38"/>
      <c r="CI388" s="38"/>
      <c r="CJ388" s="38"/>
      <c r="CK388" s="38"/>
      <c r="CL388" s="38"/>
      <c r="CM388" s="38"/>
      <c r="CN388" s="38"/>
      <c r="CO388" s="38"/>
      <c r="CP388" s="38"/>
      <c r="CQ388" s="38"/>
      <c r="CR388" s="38"/>
      <c r="CS388" s="38"/>
      <c r="CT388" s="38"/>
      <c r="CU388" s="38"/>
      <c r="CV388" s="38"/>
      <c r="CW388" s="38"/>
      <c r="CX388" s="38"/>
      <c r="CY388" s="38"/>
      <c r="CZ388" s="38"/>
      <c r="DA388" s="38"/>
      <c r="DB388" s="38"/>
      <c r="DC388" s="38"/>
      <c r="DD388" s="38"/>
      <c r="DE388" s="38"/>
      <c r="DF388" s="38"/>
      <c r="DG388" s="38"/>
      <c r="DH388" s="38"/>
      <c r="DI388" s="38"/>
      <c r="DJ388" s="38"/>
      <c r="DK388" s="38"/>
      <c r="DL388" s="38"/>
      <c r="DM388" s="38"/>
      <c r="DN388" s="38"/>
      <c r="DO388" s="38"/>
      <c r="DP388" s="38"/>
      <c r="DQ388" s="38"/>
      <c r="DR388" s="38"/>
      <c r="DS388" s="38"/>
      <c r="DT388" s="38"/>
      <c r="DU388" s="38"/>
      <c r="DV388" s="38"/>
      <c r="DW388" s="38"/>
      <c r="DX388" s="38"/>
      <c r="DY388" s="38"/>
      <c r="DZ388" s="38"/>
      <c r="EA388" s="38"/>
      <c r="EB388" s="38"/>
      <c r="EC388" s="38"/>
      <c r="ED388" s="38"/>
      <c r="EE388" s="38"/>
      <c r="EF388" s="38"/>
      <c r="EG388" s="38"/>
      <c r="EH388" s="38"/>
      <c r="EI388" s="38"/>
      <c r="EJ388" s="38"/>
      <c r="EK388" s="38"/>
      <c r="EL388" s="38"/>
      <c r="EM388" s="38"/>
      <c r="EN388" s="38"/>
      <c r="EO388" s="38"/>
      <c r="EP388" s="38"/>
      <c r="EQ388" s="38"/>
      <c r="ER388" s="38"/>
      <c r="ES388" s="38"/>
      <c r="ET388" s="38"/>
      <c r="EU388" s="38"/>
      <c r="EV388" s="38"/>
      <c r="EW388" s="38"/>
      <c r="EX388" s="38"/>
      <c r="EY388" s="38"/>
      <c r="EZ388" s="38"/>
      <c r="FA388" s="38"/>
      <c r="FB388" s="38"/>
      <c r="FC388" s="38"/>
      <c r="FD388" s="38"/>
      <c r="FE388" s="38"/>
      <c r="FF388" s="38"/>
      <c r="FG388" s="38"/>
      <c r="FH388" s="38"/>
      <c r="FI388" s="38"/>
      <c r="FJ388" s="38"/>
      <c r="FK388" s="38"/>
      <c r="FL388" s="38"/>
      <c r="FM388" s="38"/>
      <c r="FN388" s="38"/>
      <c r="FO388" s="38"/>
      <c r="FP388" s="38"/>
      <c r="FQ388" s="38"/>
      <c r="FR388" s="38"/>
      <c r="FS388" s="38"/>
      <c r="FT388" s="38"/>
      <c r="FU388" s="38"/>
      <c r="FV388" s="38"/>
      <c r="FW388" s="38"/>
      <c r="FX388" s="38"/>
      <c r="FY388" s="38"/>
      <c r="FZ388" s="38"/>
      <c r="GA388" s="38"/>
      <c r="GB388" s="38"/>
      <c r="GC388" s="38"/>
      <c r="GD388" s="38"/>
      <c r="GE388" s="38"/>
      <c r="GF388" s="38"/>
      <c r="GG388" s="38"/>
      <c r="GH388" s="38"/>
      <c r="GI388" s="38"/>
      <c r="GJ388" s="38"/>
      <c r="GK388" s="38"/>
      <c r="GL388" s="38"/>
      <c r="GM388" s="38"/>
      <c r="GN388" s="38"/>
      <c r="GO388" s="38"/>
      <c r="GP388" s="38"/>
      <c r="GQ388" s="38"/>
      <c r="GR388" s="38"/>
      <c r="GS388" s="38"/>
      <c r="GT388" s="38"/>
      <c r="GU388" s="38"/>
      <c r="GV388" s="38"/>
      <c r="GW388" s="38"/>
      <c r="GX388" s="38"/>
      <c r="GY388" s="38"/>
      <c r="GZ388" s="38"/>
      <c r="HA388" s="38"/>
      <c r="HB388" s="38"/>
      <c r="HC388" s="38"/>
      <c r="HD388" s="38"/>
      <c r="HE388" s="38"/>
      <c r="HF388" s="38"/>
      <c r="HG388" s="38"/>
      <c r="HH388" s="38"/>
      <c r="HI388" s="38"/>
      <c r="HJ388" s="38"/>
      <c r="HK388" s="38"/>
      <c r="HL388" s="38"/>
      <c r="HM388" s="38"/>
      <c r="HN388" s="38"/>
      <c r="HO388" s="38"/>
      <c r="HP388" s="38"/>
      <c r="HQ388" s="38"/>
      <c r="HR388" s="39"/>
    </row>
    <row r="389" spans="1:226" s="315" customFormat="1" x14ac:dyDescent="0.25">
      <c r="A389" s="34">
        <f t="shared" si="120"/>
        <v>385</v>
      </c>
      <c r="B389" s="517"/>
      <c r="C389" s="517"/>
      <c r="D389" s="517"/>
      <c r="E389" s="517"/>
      <c r="F389" s="517"/>
      <c r="G389" s="35"/>
      <c r="H389" s="391"/>
      <c r="I389" s="36" t="str">
        <f t="shared" si="139"/>
        <v/>
      </c>
      <c r="J389" s="28" t="str">
        <f t="shared" si="140"/>
        <v/>
      </c>
      <c r="K389" s="448" t="str">
        <f>進捗管理票PSPT_管理項目名_5</f>
        <v>③受入</v>
      </c>
      <c r="L389" s="37"/>
      <c r="M389" s="38"/>
      <c r="N389" s="38"/>
      <c r="O389" s="38"/>
      <c r="P389" s="38"/>
      <c r="Q389" s="38"/>
      <c r="R389" s="38"/>
      <c r="S389" s="38"/>
      <c r="T389" s="38"/>
      <c r="U389" s="38"/>
      <c r="V389" s="38"/>
      <c r="W389" s="38"/>
      <c r="X389" s="30"/>
      <c r="Y389" s="38"/>
      <c r="Z389" s="38"/>
      <c r="AA389" s="38"/>
      <c r="AB389" s="38"/>
      <c r="AC389" s="38"/>
      <c r="AD389" s="38"/>
      <c r="AE389" s="38"/>
      <c r="AF389" s="38"/>
      <c r="AG389" s="38"/>
      <c r="AH389" s="38"/>
      <c r="AI389" s="38"/>
      <c r="AJ389" s="38"/>
      <c r="AK389" s="38"/>
      <c r="AL389" s="38"/>
      <c r="AM389" s="38"/>
      <c r="AN389" s="38"/>
      <c r="AO389" s="38"/>
      <c r="AP389" s="38"/>
      <c r="AQ389" s="38"/>
      <c r="AR389" s="38"/>
      <c r="AS389" s="38"/>
      <c r="AT389" s="38"/>
      <c r="AU389" s="38"/>
      <c r="AV389" s="38"/>
      <c r="AW389" s="38"/>
      <c r="AX389" s="38"/>
      <c r="AY389" s="38"/>
      <c r="AZ389" s="38"/>
      <c r="BA389" s="38"/>
      <c r="BB389" s="38"/>
      <c r="BC389" s="38"/>
      <c r="BD389" s="38"/>
      <c r="BE389" s="38"/>
      <c r="BF389" s="38"/>
      <c r="BG389" s="38"/>
      <c r="BH389" s="38"/>
      <c r="BI389" s="38"/>
      <c r="BJ389" s="38"/>
      <c r="BK389" s="38"/>
      <c r="BL389" s="38"/>
      <c r="BM389" s="38"/>
      <c r="BN389" s="38"/>
      <c r="BO389" s="38"/>
      <c r="BP389" s="38"/>
      <c r="BQ389" s="38"/>
      <c r="BR389" s="38"/>
      <c r="BS389" s="38"/>
      <c r="BT389" s="38"/>
      <c r="BU389" s="38"/>
      <c r="BV389" s="38"/>
      <c r="BW389" s="38"/>
      <c r="BX389" s="38"/>
      <c r="BY389" s="38"/>
      <c r="BZ389" s="38"/>
      <c r="CA389" s="38"/>
      <c r="CB389" s="38"/>
      <c r="CC389" s="38"/>
      <c r="CD389" s="38"/>
      <c r="CE389" s="38"/>
      <c r="CF389" s="38"/>
      <c r="CG389" s="38"/>
      <c r="CH389" s="38"/>
      <c r="CI389" s="38"/>
      <c r="CJ389" s="38"/>
      <c r="CK389" s="38"/>
      <c r="CL389" s="38"/>
      <c r="CM389" s="38"/>
      <c r="CN389" s="38"/>
      <c r="CO389" s="38"/>
      <c r="CP389" s="38"/>
      <c r="CQ389" s="38"/>
      <c r="CR389" s="38"/>
      <c r="CS389" s="38"/>
      <c r="CT389" s="38"/>
      <c r="CU389" s="38"/>
      <c r="CV389" s="38"/>
      <c r="CW389" s="38"/>
      <c r="CX389" s="38"/>
      <c r="CY389" s="38"/>
      <c r="CZ389" s="38"/>
      <c r="DA389" s="38"/>
      <c r="DB389" s="38"/>
      <c r="DC389" s="38"/>
      <c r="DD389" s="38"/>
      <c r="DE389" s="38"/>
      <c r="DF389" s="38"/>
      <c r="DG389" s="38"/>
      <c r="DH389" s="38"/>
      <c r="DI389" s="38"/>
      <c r="DJ389" s="38"/>
      <c r="DK389" s="38"/>
      <c r="DL389" s="38"/>
      <c r="DM389" s="38"/>
      <c r="DN389" s="38"/>
      <c r="DO389" s="38"/>
      <c r="DP389" s="38"/>
      <c r="DQ389" s="38"/>
      <c r="DR389" s="38"/>
      <c r="DS389" s="38"/>
      <c r="DT389" s="38"/>
      <c r="DU389" s="38"/>
      <c r="DV389" s="38"/>
      <c r="DW389" s="38"/>
      <c r="DX389" s="38"/>
      <c r="DY389" s="38"/>
      <c r="DZ389" s="38"/>
      <c r="EA389" s="38"/>
      <c r="EB389" s="38"/>
      <c r="EC389" s="38"/>
      <c r="ED389" s="38"/>
      <c r="EE389" s="38"/>
      <c r="EF389" s="38"/>
      <c r="EG389" s="38"/>
      <c r="EH389" s="38"/>
      <c r="EI389" s="38"/>
      <c r="EJ389" s="38"/>
      <c r="EK389" s="38"/>
      <c r="EL389" s="38"/>
      <c r="EM389" s="38"/>
      <c r="EN389" s="38"/>
      <c r="EO389" s="38"/>
      <c r="EP389" s="38"/>
      <c r="EQ389" s="38"/>
      <c r="ER389" s="38"/>
      <c r="ES389" s="38"/>
      <c r="ET389" s="38"/>
      <c r="EU389" s="38"/>
      <c r="EV389" s="38"/>
      <c r="EW389" s="38"/>
      <c r="EX389" s="38"/>
      <c r="EY389" s="38"/>
      <c r="EZ389" s="38"/>
      <c r="FA389" s="38"/>
      <c r="FB389" s="38"/>
      <c r="FC389" s="38"/>
      <c r="FD389" s="38"/>
      <c r="FE389" s="38"/>
      <c r="FF389" s="38"/>
      <c r="FG389" s="38"/>
      <c r="FH389" s="38"/>
      <c r="FI389" s="38"/>
      <c r="FJ389" s="38"/>
      <c r="FK389" s="38"/>
      <c r="FL389" s="38"/>
      <c r="FM389" s="38"/>
      <c r="FN389" s="38"/>
      <c r="FO389" s="38"/>
      <c r="FP389" s="38"/>
      <c r="FQ389" s="38"/>
      <c r="FR389" s="38"/>
      <c r="FS389" s="38"/>
      <c r="FT389" s="38"/>
      <c r="FU389" s="38"/>
      <c r="FV389" s="38"/>
      <c r="FW389" s="38"/>
      <c r="FX389" s="38"/>
      <c r="FY389" s="38"/>
      <c r="FZ389" s="38"/>
      <c r="GA389" s="38"/>
      <c r="GB389" s="38"/>
      <c r="GC389" s="38"/>
      <c r="GD389" s="38"/>
      <c r="GE389" s="38"/>
      <c r="GF389" s="38"/>
      <c r="GG389" s="38"/>
      <c r="GH389" s="38"/>
      <c r="GI389" s="38"/>
      <c r="GJ389" s="38"/>
      <c r="GK389" s="38"/>
      <c r="GL389" s="38"/>
      <c r="GM389" s="38"/>
      <c r="GN389" s="38"/>
      <c r="GO389" s="38"/>
      <c r="GP389" s="38"/>
      <c r="GQ389" s="38"/>
      <c r="GR389" s="38"/>
      <c r="GS389" s="38"/>
      <c r="GT389" s="38"/>
      <c r="GU389" s="38"/>
      <c r="GV389" s="38"/>
      <c r="GW389" s="38"/>
      <c r="GX389" s="38"/>
      <c r="GY389" s="38"/>
      <c r="GZ389" s="38"/>
      <c r="HA389" s="38"/>
      <c r="HB389" s="38"/>
      <c r="HC389" s="38"/>
      <c r="HD389" s="38"/>
      <c r="HE389" s="38"/>
      <c r="HF389" s="38"/>
      <c r="HG389" s="38"/>
      <c r="HH389" s="38"/>
      <c r="HI389" s="38"/>
      <c r="HJ389" s="38"/>
      <c r="HK389" s="38"/>
      <c r="HL389" s="38"/>
      <c r="HM389" s="38"/>
      <c r="HN389" s="38"/>
      <c r="HO389" s="38"/>
      <c r="HP389" s="38"/>
      <c r="HQ389" s="38"/>
      <c r="HR389" s="39"/>
    </row>
    <row r="390" spans="1:226" x14ac:dyDescent="0.25">
      <c r="A390" s="25">
        <f>ROW()-4</f>
        <v>386</v>
      </c>
      <c r="B390" s="516"/>
      <c r="C390" s="516"/>
      <c r="D390" s="516"/>
      <c r="E390" s="516"/>
      <c r="F390" s="516"/>
      <c r="G390" s="26"/>
      <c r="H390" s="26"/>
      <c r="I390" s="27" t="str">
        <f t="shared" si="139"/>
        <v/>
      </c>
      <c r="J390" s="28" t="str">
        <f t="shared" si="140"/>
        <v/>
      </c>
      <c r="K390" s="445">
        <f>進捗管理票PSPT_管理項目名_1</f>
        <v>0</v>
      </c>
      <c r="L390" s="29"/>
      <c r="M390" s="30"/>
      <c r="N390" s="30"/>
      <c r="O390" s="30"/>
      <c r="P390" s="30"/>
      <c r="Q390" s="30"/>
      <c r="R390" s="30"/>
      <c r="S390" s="30"/>
      <c r="T390" s="30"/>
      <c r="U390" s="30"/>
      <c r="V390" s="30"/>
      <c r="W390" s="30"/>
      <c r="X390" s="30"/>
      <c r="Y390" s="30"/>
      <c r="Z390" s="30"/>
      <c r="AA390" s="30"/>
      <c r="AB390" s="30"/>
      <c r="AC390" s="30"/>
      <c r="AD390" s="30"/>
      <c r="AE390" s="30"/>
      <c r="AF390" s="30"/>
      <c r="AG390" s="30"/>
      <c r="AH390" s="30"/>
      <c r="AI390" s="30"/>
      <c r="AJ390" s="30"/>
      <c r="AK390" s="30"/>
      <c r="AL390" s="30"/>
      <c r="AM390" s="30"/>
      <c r="AN390" s="30"/>
      <c r="AO390" s="30"/>
      <c r="AP390" s="30"/>
      <c r="AQ390" s="30"/>
      <c r="AR390" s="30"/>
      <c r="AS390" s="30"/>
      <c r="AT390" s="30"/>
      <c r="AU390" s="30"/>
      <c r="AV390" s="30"/>
      <c r="AW390" s="30"/>
      <c r="AX390" s="30"/>
      <c r="AY390" s="30"/>
      <c r="AZ390" s="30"/>
      <c r="BA390" s="30"/>
      <c r="BB390" s="30"/>
      <c r="BC390" s="30"/>
      <c r="BD390" s="30"/>
      <c r="BE390" s="30"/>
      <c r="BF390" s="30"/>
      <c r="BG390" s="30"/>
      <c r="BH390" s="30"/>
      <c r="BI390" s="30"/>
      <c r="BJ390" s="30"/>
      <c r="BK390" s="30"/>
      <c r="BL390" s="30"/>
      <c r="BM390" s="30"/>
      <c r="BN390" s="30"/>
      <c r="BO390" s="30"/>
      <c r="BP390" s="30"/>
      <c r="BQ390" s="30"/>
      <c r="BR390" s="30"/>
      <c r="BS390" s="30"/>
      <c r="BT390" s="30"/>
      <c r="BU390" s="30"/>
      <c r="BV390" s="30"/>
      <c r="BW390" s="30"/>
      <c r="BX390" s="30"/>
      <c r="BY390" s="30"/>
      <c r="BZ390" s="30"/>
      <c r="CA390" s="30"/>
      <c r="CB390" s="30"/>
      <c r="CC390" s="30"/>
      <c r="CD390" s="30"/>
      <c r="CE390" s="30"/>
      <c r="CF390" s="30"/>
      <c r="CG390" s="30"/>
      <c r="CH390" s="30"/>
      <c r="CI390" s="30"/>
      <c r="CJ390" s="30"/>
      <c r="CK390" s="30"/>
      <c r="CL390" s="30"/>
      <c r="CM390" s="30"/>
      <c r="CN390" s="30"/>
      <c r="CO390" s="30"/>
      <c r="CP390" s="30"/>
      <c r="CQ390" s="30"/>
      <c r="CR390" s="30"/>
      <c r="CS390" s="30"/>
      <c r="CT390" s="30"/>
      <c r="CU390" s="30"/>
      <c r="CV390" s="30"/>
      <c r="CW390" s="30"/>
      <c r="CX390" s="30"/>
      <c r="CY390" s="30"/>
      <c r="CZ390" s="30"/>
      <c r="DA390" s="30"/>
      <c r="DB390" s="30"/>
      <c r="DC390" s="30"/>
      <c r="DD390" s="30"/>
      <c r="DE390" s="30"/>
      <c r="DF390" s="30"/>
      <c r="DG390" s="30"/>
      <c r="DH390" s="30"/>
      <c r="DI390" s="30"/>
      <c r="DJ390" s="30"/>
      <c r="DK390" s="30"/>
      <c r="DL390" s="30"/>
      <c r="DM390" s="30"/>
      <c r="DN390" s="30"/>
      <c r="DO390" s="30"/>
      <c r="DP390" s="30"/>
      <c r="DQ390" s="30"/>
      <c r="DR390" s="30"/>
      <c r="DS390" s="30"/>
      <c r="DT390" s="30"/>
      <c r="DU390" s="30"/>
      <c r="DV390" s="30"/>
      <c r="DW390" s="30"/>
      <c r="DX390" s="30"/>
      <c r="DY390" s="30"/>
      <c r="DZ390" s="30"/>
      <c r="EA390" s="30"/>
      <c r="EB390" s="30"/>
      <c r="EC390" s="30"/>
      <c r="ED390" s="30"/>
      <c r="EE390" s="30"/>
      <c r="EF390" s="30"/>
      <c r="EG390" s="30"/>
      <c r="EH390" s="30"/>
      <c r="EI390" s="30"/>
      <c r="EJ390" s="30"/>
      <c r="EK390" s="30"/>
      <c r="EL390" s="30"/>
      <c r="EM390" s="30"/>
      <c r="EN390" s="30"/>
      <c r="EO390" s="30"/>
      <c r="EP390" s="30"/>
      <c r="EQ390" s="30"/>
      <c r="ER390" s="30"/>
      <c r="ES390" s="30"/>
      <c r="ET390" s="30"/>
      <c r="EU390" s="30"/>
      <c r="EV390" s="30"/>
      <c r="EW390" s="30"/>
      <c r="EX390" s="30"/>
      <c r="EY390" s="30"/>
      <c r="EZ390" s="30"/>
      <c r="FA390" s="30"/>
      <c r="FB390" s="30"/>
      <c r="FC390" s="30"/>
      <c r="FD390" s="30"/>
      <c r="FE390" s="30"/>
      <c r="FF390" s="30"/>
      <c r="FG390" s="30"/>
      <c r="FH390" s="30"/>
      <c r="FI390" s="30"/>
      <c r="FJ390" s="30"/>
      <c r="FK390" s="30"/>
      <c r="FL390" s="30"/>
      <c r="FM390" s="30"/>
      <c r="FN390" s="30"/>
      <c r="FO390" s="30"/>
      <c r="FP390" s="30"/>
      <c r="FQ390" s="30"/>
      <c r="FR390" s="30"/>
      <c r="FS390" s="30"/>
      <c r="FT390" s="30"/>
      <c r="FU390" s="30"/>
      <c r="FV390" s="30"/>
      <c r="FW390" s="30"/>
      <c r="FX390" s="30"/>
      <c r="FY390" s="30"/>
      <c r="FZ390" s="30"/>
      <c r="GA390" s="30"/>
      <c r="GB390" s="30"/>
      <c r="GC390" s="30"/>
      <c r="GD390" s="30"/>
      <c r="GE390" s="30"/>
      <c r="GF390" s="30"/>
      <c r="GG390" s="30"/>
      <c r="GH390" s="30"/>
      <c r="GI390" s="30"/>
      <c r="GJ390" s="30"/>
      <c r="GK390" s="30"/>
      <c r="GL390" s="30"/>
      <c r="GM390" s="30"/>
      <c r="GN390" s="30"/>
      <c r="GO390" s="30"/>
      <c r="GP390" s="30"/>
      <c r="GQ390" s="30"/>
      <c r="GR390" s="30"/>
      <c r="GS390" s="30"/>
      <c r="GT390" s="30"/>
      <c r="GU390" s="30"/>
      <c r="GV390" s="30"/>
      <c r="GW390" s="30"/>
      <c r="GX390" s="30"/>
      <c r="GY390" s="30"/>
      <c r="GZ390" s="30"/>
      <c r="HA390" s="30"/>
      <c r="HB390" s="30"/>
      <c r="HC390" s="30"/>
      <c r="HD390" s="30"/>
      <c r="HE390" s="30"/>
      <c r="HF390" s="30"/>
      <c r="HG390" s="30"/>
      <c r="HH390" s="30"/>
      <c r="HI390" s="30"/>
      <c r="HJ390" s="30"/>
      <c r="HK390" s="30"/>
      <c r="HL390" s="30"/>
      <c r="HM390" s="30"/>
      <c r="HN390" s="30"/>
      <c r="HO390" s="30"/>
      <c r="HP390" s="30"/>
      <c r="HQ390" s="30"/>
      <c r="HR390" s="31"/>
    </row>
    <row r="391" spans="1:226" x14ac:dyDescent="0.25">
      <c r="A391" s="32">
        <f>ROW()-4</f>
        <v>387</v>
      </c>
      <c r="B391" s="517"/>
      <c r="C391" s="517"/>
      <c r="D391" s="517"/>
      <c r="E391" s="517"/>
      <c r="F391" s="517"/>
      <c r="G391" s="26"/>
      <c r="H391" s="26"/>
      <c r="I391" s="27" t="str">
        <f t="shared" si="139"/>
        <v/>
      </c>
      <c r="J391" s="33" t="str">
        <f t="shared" si="140"/>
        <v/>
      </c>
      <c r="K391" s="446">
        <f>進捗管理票PSPT_管理項目名_2</f>
        <v>0</v>
      </c>
      <c r="L391" s="29"/>
      <c r="M391" s="30"/>
      <c r="N391" s="30"/>
      <c r="O391" s="30"/>
      <c r="P391" s="30"/>
      <c r="Q391" s="30"/>
      <c r="R391" s="30"/>
      <c r="S391" s="30"/>
      <c r="T391" s="30"/>
      <c r="U391" s="30"/>
      <c r="V391" s="30"/>
      <c r="W391" s="30"/>
      <c r="X391" s="30"/>
      <c r="Y391" s="30"/>
      <c r="Z391" s="30"/>
      <c r="AA391" s="30"/>
      <c r="AB391" s="30"/>
      <c r="AC391" s="30"/>
      <c r="AD391" s="30"/>
      <c r="AE391" s="30"/>
      <c r="AF391" s="30"/>
      <c r="AG391" s="30"/>
      <c r="AH391" s="30"/>
      <c r="AI391" s="30"/>
      <c r="AJ391" s="30"/>
      <c r="AK391" s="30"/>
      <c r="AL391" s="30"/>
      <c r="AM391" s="30"/>
      <c r="AN391" s="30"/>
      <c r="AO391" s="30"/>
      <c r="AP391" s="30"/>
      <c r="AQ391" s="30"/>
      <c r="AR391" s="30"/>
      <c r="AS391" s="30"/>
      <c r="AT391" s="30"/>
      <c r="AU391" s="30"/>
      <c r="AV391" s="30"/>
      <c r="AW391" s="30"/>
      <c r="AX391" s="30"/>
      <c r="AY391" s="30"/>
      <c r="AZ391" s="30"/>
      <c r="BA391" s="30"/>
      <c r="BB391" s="30"/>
      <c r="BC391" s="30"/>
      <c r="BD391" s="30"/>
      <c r="BE391" s="30"/>
      <c r="BF391" s="30"/>
      <c r="BG391" s="30"/>
      <c r="BH391" s="30"/>
      <c r="BI391" s="30"/>
      <c r="BJ391" s="30"/>
      <c r="BK391" s="30"/>
      <c r="BL391" s="30"/>
      <c r="BM391" s="30"/>
      <c r="BN391" s="30"/>
      <c r="BO391" s="30"/>
      <c r="BP391" s="30"/>
      <c r="BQ391" s="30"/>
      <c r="BR391" s="30"/>
      <c r="BS391" s="30"/>
      <c r="BT391" s="30"/>
      <c r="BU391" s="30"/>
      <c r="BV391" s="30"/>
      <c r="BW391" s="30"/>
      <c r="BX391" s="30"/>
      <c r="BY391" s="30"/>
      <c r="BZ391" s="30"/>
      <c r="CA391" s="30"/>
      <c r="CB391" s="30"/>
      <c r="CC391" s="30"/>
      <c r="CD391" s="30"/>
      <c r="CE391" s="30"/>
      <c r="CF391" s="30"/>
      <c r="CG391" s="30"/>
      <c r="CH391" s="30"/>
      <c r="CI391" s="30"/>
      <c r="CJ391" s="30"/>
      <c r="CK391" s="30"/>
      <c r="CL391" s="30"/>
      <c r="CM391" s="30"/>
      <c r="CN391" s="30"/>
      <c r="CO391" s="30"/>
      <c r="CP391" s="30"/>
      <c r="CQ391" s="30"/>
      <c r="CR391" s="30"/>
      <c r="CS391" s="30"/>
      <c r="CT391" s="30"/>
      <c r="CU391" s="30"/>
      <c r="CV391" s="30"/>
      <c r="CW391" s="30"/>
      <c r="CX391" s="30"/>
      <c r="CY391" s="30"/>
      <c r="CZ391" s="30"/>
      <c r="DA391" s="30"/>
      <c r="DB391" s="30"/>
      <c r="DC391" s="30"/>
      <c r="DD391" s="30"/>
      <c r="DE391" s="30"/>
      <c r="DF391" s="30"/>
      <c r="DG391" s="30"/>
      <c r="DH391" s="30"/>
      <c r="DI391" s="30"/>
      <c r="DJ391" s="30"/>
      <c r="DK391" s="30"/>
      <c r="DL391" s="30"/>
      <c r="DM391" s="30"/>
      <c r="DN391" s="30"/>
      <c r="DO391" s="30"/>
      <c r="DP391" s="30"/>
      <c r="DQ391" s="30"/>
      <c r="DR391" s="30"/>
      <c r="DS391" s="30"/>
      <c r="DT391" s="30"/>
      <c r="DU391" s="30"/>
      <c r="DV391" s="30"/>
      <c r="DW391" s="30"/>
      <c r="DX391" s="30"/>
      <c r="DY391" s="30"/>
      <c r="DZ391" s="30"/>
      <c r="EA391" s="30"/>
      <c r="EB391" s="30"/>
      <c r="EC391" s="30"/>
      <c r="ED391" s="30"/>
      <c r="EE391" s="30"/>
      <c r="EF391" s="30"/>
      <c r="EG391" s="30"/>
      <c r="EH391" s="30"/>
      <c r="EI391" s="30"/>
      <c r="EJ391" s="30"/>
      <c r="EK391" s="30"/>
      <c r="EL391" s="30"/>
      <c r="EM391" s="30"/>
      <c r="EN391" s="30"/>
      <c r="EO391" s="30"/>
      <c r="EP391" s="30"/>
      <c r="EQ391" s="30"/>
      <c r="ER391" s="30"/>
      <c r="ES391" s="30"/>
      <c r="ET391" s="30"/>
      <c r="EU391" s="30"/>
      <c r="EV391" s="30"/>
      <c r="EW391" s="30"/>
      <c r="EX391" s="30"/>
      <c r="EY391" s="30"/>
      <c r="EZ391" s="30"/>
      <c r="FA391" s="30"/>
      <c r="FB391" s="30"/>
      <c r="FC391" s="30"/>
      <c r="FD391" s="30"/>
      <c r="FE391" s="30"/>
      <c r="FF391" s="30"/>
      <c r="FG391" s="30"/>
      <c r="FH391" s="30"/>
      <c r="FI391" s="30"/>
      <c r="FJ391" s="30"/>
      <c r="FK391" s="30"/>
      <c r="FL391" s="30"/>
      <c r="FM391" s="30"/>
      <c r="FN391" s="30"/>
      <c r="FO391" s="30"/>
      <c r="FP391" s="30"/>
      <c r="FQ391" s="30"/>
      <c r="FR391" s="30"/>
      <c r="FS391" s="30"/>
      <c r="FT391" s="30"/>
      <c r="FU391" s="30"/>
      <c r="FV391" s="30"/>
      <c r="FW391" s="30"/>
      <c r="FX391" s="30"/>
      <c r="FY391" s="30"/>
      <c r="FZ391" s="30"/>
      <c r="GA391" s="30"/>
      <c r="GB391" s="30"/>
      <c r="GC391" s="30"/>
      <c r="GD391" s="30"/>
      <c r="GE391" s="30"/>
      <c r="GF391" s="30"/>
      <c r="GG391" s="30"/>
      <c r="GH391" s="30"/>
      <c r="GI391" s="30"/>
      <c r="GJ391" s="30"/>
      <c r="GK391" s="30"/>
      <c r="GL391" s="30"/>
      <c r="GM391" s="30"/>
      <c r="GN391" s="30"/>
      <c r="GO391" s="30"/>
      <c r="GP391" s="30"/>
      <c r="GQ391" s="30"/>
      <c r="GR391" s="30"/>
      <c r="GS391" s="30"/>
      <c r="GT391" s="30"/>
      <c r="GU391" s="30"/>
      <c r="GV391" s="30"/>
      <c r="GW391" s="30"/>
      <c r="GX391" s="30"/>
      <c r="GY391" s="30"/>
      <c r="GZ391" s="30"/>
      <c r="HA391" s="30"/>
      <c r="HB391" s="30"/>
      <c r="HC391" s="30"/>
      <c r="HD391" s="30"/>
      <c r="HE391" s="30"/>
      <c r="HF391" s="30"/>
      <c r="HG391" s="30"/>
      <c r="HH391" s="30"/>
      <c r="HI391" s="30"/>
      <c r="HJ391" s="30"/>
      <c r="HK391" s="30"/>
      <c r="HL391" s="30"/>
      <c r="HM391" s="30"/>
      <c r="HN391" s="30"/>
      <c r="HO391" s="30"/>
      <c r="HP391" s="30"/>
      <c r="HQ391" s="30"/>
      <c r="HR391" s="31"/>
    </row>
    <row r="392" spans="1:226" x14ac:dyDescent="0.25">
      <c r="A392" s="32">
        <f t="shared" si="120"/>
        <v>388</v>
      </c>
      <c r="B392" s="517"/>
      <c r="C392" s="517"/>
      <c r="D392" s="517"/>
      <c r="E392" s="517"/>
      <c r="F392" s="517"/>
      <c r="G392" s="26"/>
      <c r="H392" s="26"/>
      <c r="I392" s="27" t="str">
        <f t="shared" si="139"/>
        <v/>
      </c>
      <c r="J392" s="33" t="str">
        <f t="shared" si="140"/>
        <v/>
      </c>
      <c r="K392" s="447" t="str">
        <f>進捗管理票PSPT_管理項目名_3</f>
        <v>①ＣＶ</v>
      </c>
      <c r="L392" s="29"/>
      <c r="M392" s="30"/>
      <c r="N392" s="30"/>
      <c r="O392" s="30"/>
      <c r="P392" s="30"/>
      <c r="Q392" s="30"/>
      <c r="R392" s="30"/>
      <c r="S392" s="30"/>
      <c r="T392" s="30"/>
      <c r="U392" s="30"/>
      <c r="V392" s="30"/>
      <c r="W392" s="30"/>
      <c r="X392" s="30"/>
      <c r="Y392" s="30"/>
      <c r="Z392" s="30"/>
      <c r="AA392" s="30"/>
      <c r="AB392" s="30"/>
      <c r="AC392" s="30"/>
      <c r="AD392" s="30"/>
      <c r="AE392" s="30"/>
      <c r="AF392" s="30"/>
      <c r="AG392" s="30"/>
      <c r="AH392" s="30"/>
      <c r="AI392" s="30"/>
      <c r="AJ392" s="30"/>
      <c r="AK392" s="30"/>
      <c r="AL392" s="30"/>
      <c r="AM392" s="30"/>
      <c r="AN392" s="30"/>
      <c r="AO392" s="30"/>
      <c r="AP392" s="30"/>
      <c r="AQ392" s="30"/>
      <c r="AR392" s="30"/>
      <c r="AS392" s="30"/>
      <c r="AT392" s="30"/>
      <c r="AU392" s="30"/>
      <c r="AV392" s="30"/>
      <c r="AW392" s="30"/>
      <c r="AX392" s="30"/>
      <c r="AY392" s="30"/>
      <c r="AZ392" s="30"/>
      <c r="BA392" s="30"/>
      <c r="BB392" s="30"/>
      <c r="BC392" s="30"/>
      <c r="BD392" s="30"/>
      <c r="BE392" s="30"/>
      <c r="BF392" s="30"/>
      <c r="BG392" s="30"/>
      <c r="BH392" s="30"/>
      <c r="BI392" s="30"/>
      <c r="BJ392" s="30"/>
      <c r="BK392" s="30"/>
      <c r="BL392" s="30"/>
      <c r="BM392" s="30"/>
      <c r="BN392" s="30"/>
      <c r="BO392" s="30"/>
      <c r="BP392" s="30"/>
      <c r="BQ392" s="30"/>
      <c r="BR392" s="30"/>
      <c r="BS392" s="30"/>
      <c r="BT392" s="30"/>
      <c r="BU392" s="30"/>
      <c r="BV392" s="30"/>
      <c r="BW392" s="30"/>
      <c r="BX392" s="30"/>
      <c r="BY392" s="30"/>
      <c r="BZ392" s="30"/>
      <c r="CA392" s="30"/>
      <c r="CB392" s="30"/>
      <c r="CC392" s="30"/>
      <c r="CD392" s="30"/>
      <c r="CE392" s="30"/>
      <c r="CF392" s="30"/>
      <c r="CG392" s="30"/>
      <c r="CH392" s="30"/>
      <c r="CI392" s="30"/>
      <c r="CJ392" s="30"/>
      <c r="CK392" s="30"/>
      <c r="CL392" s="30"/>
      <c r="CM392" s="30"/>
      <c r="CN392" s="30"/>
      <c r="CO392" s="30"/>
      <c r="CP392" s="30"/>
      <c r="CQ392" s="30"/>
      <c r="CR392" s="30"/>
      <c r="CS392" s="30"/>
      <c r="CT392" s="30"/>
      <c r="CU392" s="30"/>
      <c r="CV392" s="30"/>
      <c r="CW392" s="30"/>
      <c r="CX392" s="30"/>
      <c r="CY392" s="30"/>
      <c r="CZ392" s="30"/>
      <c r="DA392" s="30"/>
      <c r="DB392" s="30"/>
      <c r="DC392" s="30"/>
      <c r="DD392" s="30"/>
      <c r="DE392" s="30"/>
      <c r="DF392" s="30"/>
      <c r="DG392" s="30"/>
      <c r="DH392" s="30"/>
      <c r="DI392" s="30"/>
      <c r="DJ392" s="30"/>
      <c r="DK392" s="30"/>
      <c r="DL392" s="30"/>
      <c r="DM392" s="30"/>
      <c r="DN392" s="30"/>
      <c r="DO392" s="30"/>
      <c r="DP392" s="30"/>
      <c r="DQ392" s="30"/>
      <c r="DR392" s="30"/>
      <c r="DS392" s="30"/>
      <c r="DT392" s="30"/>
      <c r="DU392" s="30"/>
      <c r="DV392" s="30"/>
      <c r="DW392" s="30"/>
      <c r="DX392" s="30"/>
      <c r="DY392" s="30"/>
      <c r="DZ392" s="30"/>
      <c r="EA392" s="30"/>
      <c r="EB392" s="30"/>
      <c r="EC392" s="30"/>
      <c r="ED392" s="30"/>
      <c r="EE392" s="30"/>
      <c r="EF392" s="30"/>
      <c r="EG392" s="30"/>
      <c r="EH392" s="30"/>
      <c r="EI392" s="30"/>
      <c r="EJ392" s="30"/>
      <c r="EK392" s="30"/>
      <c r="EL392" s="30"/>
      <c r="EM392" s="30"/>
      <c r="EN392" s="30"/>
      <c r="EO392" s="30"/>
      <c r="EP392" s="30"/>
      <c r="EQ392" s="30"/>
      <c r="ER392" s="30"/>
      <c r="ES392" s="30"/>
      <c r="ET392" s="30"/>
      <c r="EU392" s="30"/>
      <c r="EV392" s="30"/>
      <c r="EW392" s="30"/>
      <c r="EX392" s="30"/>
      <c r="EY392" s="30"/>
      <c r="EZ392" s="30"/>
      <c r="FA392" s="30"/>
      <c r="FB392" s="30"/>
      <c r="FC392" s="30"/>
      <c r="FD392" s="30"/>
      <c r="FE392" s="30"/>
      <c r="FF392" s="30"/>
      <c r="FG392" s="30"/>
      <c r="FH392" s="30"/>
      <c r="FI392" s="30"/>
      <c r="FJ392" s="30"/>
      <c r="FK392" s="30"/>
      <c r="FL392" s="30"/>
      <c r="FM392" s="30"/>
      <c r="FN392" s="30"/>
      <c r="FO392" s="30"/>
      <c r="FP392" s="30"/>
      <c r="FQ392" s="30"/>
      <c r="FR392" s="30"/>
      <c r="FS392" s="30"/>
      <c r="FT392" s="30"/>
      <c r="FU392" s="30"/>
      <c r="FV392" s="30"/>
      <c r="FW392" s="30"/>
      <c r="FX392" s="30"/>
      <c r="FY392" s="30"/>
      <c r="FZ392" s="30"/>
      <c r="GA392" s="30"/>
      <c r="GB392" s="30"/>
      <c r="GC392" s="30"/>
      <c r="GD392" s="30"/>
      <c r="GE392" s="30"/>
      <c r="GF392" s="30"/>
      <c r="GG392" s="30"/>
      <c r="GH392" s="30"/>
      <c r="GI392" s="30"/>
      <c r="GJ392" s="30"/>
      <c r="GK392" s="30"/>
      <c r="GL392" s="30"/>
      <c r="GM392" s="30"/>
      <c r="GN392" s="30"/>
      <c r="GO392" s="30"/>
      <c r="GP392" s="30"/>
      <c r="GQ392" s="30"/>
      <c r="GR392" s="30"/>
      <c r="GS392" s="30"/>
      <c r="GT392" s="30"/>
      <c r="GU392" s="30"/>
      <c r="GV392" s="30"/>
      <c r="GW392" s="30"/>
      <c r="GX392" s="30"/>
      <c r="GY392" s="30"/>
      <c r="GZ392" s="30"/>
      <c r="HA392" s="30"/>
      <c r="HB392" s="30"/>
      <c r="HC392" s="30"/>
      <c r="HD392" s="30"/>
      <c r="HE392" s="30"/>
      <c r="HF392" s="30"/>
      <c r="HG392" s="30"/>
      <c r="HH392" s="30"/>
      <c r="HI392" s="30"/>
      <c r="HJ392" s="30"/>
      <c r="HK392" s="30"/>
      <c r="HL392" s="30"/>
      <c r="HM392" s="30"/>
      <c r="HN392" s="30"/>
      <c r="HO392" s="30"/>
      <c r="HP392" s="30"/>
      <c r="HQ392" s="30"/>
      <c r="HR392" s="31"/>
    </row>
    <row r="393" spans="1:226" x14ac:dyDescent="0.25">
      <c r="A393" s="34">
        <f t="shared" si="120"/>
        <v>389</v>
      </c>
      <c r="B393" s="517"/>
      <c r="C393" s="517"/>
      <c r="D393" s="517"/>
      <c r="E393" s="517"/>
      <c r="F393" s="517"/>
      <c r="G393" s="35"/>
      <c r="H393" s="35"/>
      <c r="I393" s="36" t="str">
        <f>IF(J393&lt;&gt;"",(J393-COUNTIF(L393:HR393,"□")+1),"")</f>
        <v/>
      </c>
      <c r="J393" s="28" t="str">
        <f>IF(ISERROR(LOOKUP("□",L393:HR393,L$3:HR$3))=FALSE,LOOKUP("□",L393:HR393,L$3:HR$3),"")</f>
        <v/>
      </c>
      <c r="K393" s="448" t="str">
        <f>進捗管理票PSPT_管理項目名_4</f>
        <v>②ＣＶＴ</v>
      </c>
      <c r="L393" s="37"/>
      <c r="M393" s="38"/>
      <c r="N393" s="38"/>
      <c r="O393" s="38"/>
      <c r="P393" s="38"/>
      <c r="Q393" s="38"/>
      <c r="R393" s="38"/>
      <c r="S393" s="38"/>
      <c r="T393" s="38"/>
      <c r="U393" s="38"/>
      <c r="V393" s="38"/>
      <c r="W393" s="38"/>
      <c r="X393" s="30"/>
      <c r="Y393" s="38"/>
      <c r="Z393" s="38"/>
      <c r="AA393" s="38"/>
      <c r="AB393" s="38"/>
      <c r="AC393" s="38"/>
      <c r="AD393" s="38"/>
      <c r="AE393" s="38"/>
      <c r="AF393" s="38"/>
      <c r="AG393" s="38"/>
      <c r="AH393" s="38"/>
      <c r="AI393" s="38"/>
      <c r="AJ393" s="38"/>
      <c r="AK393" s="38"/>
      <c r="AL393" s="38"/>
      <c r="AM393" s="38"/>
      <c r="AN393" s="38"/>
      <c r="AO393" s="38"/>
      <c r="AP393" s="38"/>
      <c r="AQ393" s="38"/>
      <c r="AR393" s="38"/>
      <c r="AS393" s="38"/>
      <c r="AT393" s="38"/>
      <c r="AU393" s="38"/>
      <c r="AV393" s="38"/>
      <c r="AW393" s="38"/>
      <c r="AX393" s="38"/>
      <c r="AY393" s="38"/>
      <c r="AZ393" s="38"/>
      <c r="BA393" s="38"/>
      <c r="BB393" s="38"/>
      <c r="BC393" s="38"/>
      <c r="BD393" s="38"/>
      <c r="BE393" s="38"/>
      <c r="BF393" s="38"/>
      <c r="BG393" s="38"/>
      <c r="BH393" s="38"/>
      <c r="BI393" s="38"/>
      <c r="BJ393" s="38"/>
      <c r="BK393" s="38"/>
      <c r="BL393" s="38"/>
      <c r="BM393" s="38"/>
      <c r="BN393" s="38"/>
      <c r="BO393" s="38"/>
      <c r="BP393" s="38"/>
      <c r="BQ393" s="38"/>
      <c r="BR393" s="38"/>
      <c r="BS393" s="38"/>
      <c r="BT393" s="38"/>
      <c r="BU393" s="38"/>
      <c r="BV393" s="38"/>
      <c r="BW393" s="38"/>
      <c r="BX393" s="38"/>
      <c r="BY393" s="38"/>
      <c r="BZ393" s="38"/>
      <c r="CA393" s="38"/>
      <c r="CB393" s="38"/>
      <c r="CC393" s="38"/>
      <c r="CD393" s="38"/>
      <c r="CE393" s="38"/>
      <c r="CF393" s="38"/>
      <c r="CG393" s="38"/>
      <c r="CH393" s="38"/>
      <c r="CI393" s="38"/>
      <c r="CJ393" s="38"/>
      <c r="CK393" s="38"/>
      <c r="CL393" s="38"/>
      <c r="CM393" s="38"/>
      <c r="CN393" s="38"/>
      <c r="CO393" s="38"/>
      <c r="CP393" s="38"/>
      <c r="CQ393" s="38"/>
      <c r="CR393" s="38"/>
      <c r="CS393" s="38"/>
      <c r="CT393" s="38"/>
      <c r="CU393" s="38"/>
      <c r="CV393" s="38"/>
      <c r="CW393" s="38"/>
      <c r="CX393" s="38"/>
      <c r="CY393" s="38"/>
      <c r="CZ393" s="38"/>
      <c r="DA393" s="38"/>
      <c r="DB393" s="38"/>
      <c r="DC393" s="38"/>
      <c r="DD393" s="38"/>
      <c r="DE393" s="38"/>
      <c r="DF393" s="38"/>
      <c r="DG393" s="38"/>
      <c r="DH393" s="38"/>
      <c r="DI393" s="38"/>
      <c r="DJ393" s="38"/>
      <c r="DK393" s="38"/>
      <c r="DL393" s="38"/>
      <c r="DM393" s="38"/>
      <c r="DN393" s="38"/>
      <c r="DO393" s="38"/>
      <c r="DP393" s="38"/>
      <c r="DQ393" s="38"/>
      <c r="DR393" s="38"/>
      <c r="DS393" s="38"/>
      <c r="DT393" s="38"/>
      <c r="DU393" s="38"/>
      <c r="DV393" s="38"/>
      <c r="DW393" s="38"/>
      <c r="DX393" s="38"/>
      <c r="DY393" s="38"/>
      <c r="DZ393" s="38"/>
      <c r="EA393" s="38"/>
      <c r="EB393" s="38"/>
      <c r="EC393" s="38"/>
      <c r="ED393" s="38"/>
      <c r="EE393" s="38"/>
      <c r="EF393" s="38"/>
      <c r="EG393" s="38"/>
      <c r="EH393" s="38"/>
      <c r="EI393" s="38"/>
      <c r="EJ393" s="38"/>
      <c r="EK393" s="38"/>
      <c r="EL393" s="38"/>
      <c r="EM393" s="38"/>
      <c r="EN393" s="38"/>
      <c r="EO393" s="38"/>
      <c r="EP393" s="38"/>
      <c r="EQ393" s="38"/>
      <c r="ER393" s="38"/>
      <c r="ES393" s="38"/>
      <c r="ET393" s="38"/>
      <c r="EU393" s="38"/>
      <c r="EV393" s="38"/>
      <c r="EW393" s="38"/>
      <c r="EX393" s="38"/>
      <c r="EY393" s="38"/>
      <c r="EZ393" s="38"/>
      <c r="FA393" s="38"/>
      <c r="FB393" s="38"/>
      <c r="FC393" s="38"/>
      <c r="FD393" s="38"/>
      <c r="FE393" s="38"/>
      <c r="FF393" s="38"/>
      <c r="FG393" s="38"/>
      <c r="FH393" s="38"/>
      <c r="FI393" s="38"/>
      <c r="FJ393" s="38"/>
      <c r="FK393" s="38"/>
      <c r="FL393" s="38"/>
      <c r="FM393" s="38"/>
      <c r="FN393" s="38"/>
      <c r="FO393" s="38"/>
      <c r="FP393" s="38"/>
      <c r="FQ393" s="38"/>
      <c r="FR393" s="38"/>
      <c r="FS393" s="38"/>
      <c r="FT393" s="38"/>
      <c r="FU393" s="38"/>
      <c r="FV393" s="38"/>
      <c r="FW393" s="38"/>
      <c r="FX393" s="38"/>
      <c r="FY393" s="38"/>
      <c r="FZ393" s="38"/>
      <c r="GA393" s="38"/>
      <c r="GB393" s="38"/>
      <c r="GC393" s="38"/>
      <c r="GD393" s="38"/>
      <c r="GE393" s="38"/>
      <c r="GF393" s="38"/>
      <c r="GG393" s="38"/>
      <c r="GH393" s="38"/>
      <c r="GI393" s="38"/>
      <c r="GJ393" s="38"/>
      <c r="GK393" s="38"/>
      <c r="GL393" s="38"/>
      <c r="GM393" s="38"/>
      <c r="GN393" s="38"/>
      <c r="GO393" s="38"/>
      <c r="GP393" s="38"/>
      <c r="GQ393" s="38"/>
      <c r="GR393" s="38"/>
      <c r="GS393" s="38"/>
      <c r="GT393" s="38"/>
      <c r="GU393" s="38"/>
      <c r="GV393" s="38"/>
      <c r="GW393" s="38"/>
      <c r="GX393" s="38"/>
      <c r="GY393" s="38"/>
      <c r="GZ393" s="38"/>
      <c r="HA393" s="38"/>
      <c r="HB393" s="38"/>
      <c r="HC393" s="38"/>
      <c r="HD393" s="38"/>
      <c r="HE393" s="38"/>
      <c r="HF393" s="38"/>
      <c r="HG393" s="38"/>
      <c r="HH393" s="38"/>
      <c r="HI393" s="38"/>
      <c r="HJ393" s="38"/>
      <c r="HK393" s="38"/>
      <c r="HL393" s="38"/>
      <c r="HM393" s="38"/>
      <c r="HN393" s="38"/>
      <c r="HO393" s="38"/>
      <c r="HP393" s="38"/>
      <c r="HQ393" s="38"/>
      <c r="HR393" s="39"/>
    </row>
    <row r="394" spans="1:226" s="315" customFormat="1" x14ac:dyDescent="0.25">
      <c r="A394" s="34">
        <f t="shared" si="120"/>
        <v>390</v>
      </c>
      <c r="B394" s="519"/>
      <c r="C394" s="519"/>
      <c r="D394" s="519"/>
      <c r="E394" s="519"/>
      <c r="F394" s="519"/>
      <c r="G394" s="35"/>
      <c r="H394" s="391"/>
      <c r="I394" s="36" t="str">
        <f t="shared" ref="I394:I398" si="141">IF(J394&lt;&gt;"",(J394-COUNTIF(L394:HR394,"□")+1),"")</f>
        <v/>
      </c>
      <c r="J394" s="28" t="str">
        <f t="shared" ref="J394:J398" si="142">IF(ISERROR(LOOKUP("□",L394:HR394,L$3:HR$3))=FALSE,LOOKUP("□",L394:HR394,L$3:HR$3),"")</f>
        <v/>
      </c>
      <c r="K394" s="448" t="str">
        <f>進捗管理票PSPT_管理項目名_5</f>
        <v>③受入</v>
      </c>
      <c r="L394" s="37"/>
      <c r="M394" s="38"/>
      <c r="N394" s="38"/>
      <c r="O394" s="38"/>
      <c r="P394" s="38"/>
      <c r="Q394" s="38"/>
      <c r="R394" s="38"/>
      <c r="S394" s="38"/>
      <c r="T394" s="38"/>
      <c r="U394" s="38"/>
      <c r="V394" s="38"/>
      <c r="W394" s="38"/>
      <c r="X394" s="30"/>
      <c r="Y394" s="38"/>
      <c r="Z394" s="38"/>
      <c r="AA394" s="38"/>
      <c r="AB394" s="38"/>
      <c r="AC394" s="38"/>
      <c r="AD394" s="38"/>
      <c r="AE394" s="38"/>
      <c r="AF394" s="38"/>
      <c r="AG394" s="38"/>
      <c r="AH394" s="38"/>
      <c r="AI394" s="38"/>
      <c r="AJ394" s="38"/>
      <c r="AK394" s="38"/>
      <c r="AL394" s="38"/>
      <c r="AM394" s="38"/>
      <c r="AN394" s="38"/>
      <c r="AO394" s="38"/>
      <c r="AP394" s="38"/>
      <c r="AQ394" s="38"/>
      <c r="AR394" s="38"/>
      <c r="AS394" s="38"/>
      <c r="AT394" s="38"/>
      <c r="AU394" s="38"/>
      <c r="AV394" s="38"/>
      <c r="AW394" s="38"/>
      <c r="AX394" s="38"/>
      <c r="AY394" s="38"/>
      <c r="AZ394" s="38"/>
      <c r="BA394" s="38"/>
      <c r="BB394" s="38"/>
      <c r="BC394" s="38"/>
      <c r="BD394" s="38"/>
      <c r="BE394" s="38"/>
      <c r="BF394" s="38"/>
      <c r="BG394" s="38"/>
      <c r="BH394" s="38"/>
      <c r="BI394" s="38"/>
      <c r="BJ394" s="38"/>
      <c r="BK394" s="38"/>
      <c r="BL394" s="38"/>
      <c r="BM394" s="38"/>
      <c r="BN394" s="38"/>
      <c r="BO394" s="38"/>
      <c r="BP394" s="38"/>
      <c r="BQ394" s="38"/>
      <c r="BR394" s="38"/>
      <c r="BS394" s="38"/>
      <c r="BT394" s="38"/>
      <c r="BU394" s="38"/>
      <c r="BV394" s="38"/>
      <c r="BW394" s="38"/>
      <c r="BX394" s="38"/>
      <c r="BY394" s="38"/>
      <c r="BZ394" s="38"/>
      <c r="CA394" s="38"/>
      <c r="CB394" s="38"/>
      <c r="CC394" s="38"/>
      <c r="CD394" s="38"/>
      <c r="CE394" s="38"/>
      <c r="CF394" s="38"/>
      <c r="CG394" s="38"/>
      <c r="CH394" s="38"/>
      <c r="CI394" s="38"/>
      <c r="CJ394" s="38"/>
      <c r="CK394" s="38"/>
      <c r="CL394" s="38"/>
      <c r="CM394" s="38"/>
      <c r="CN394" s="38"/>
      <c r="CO394" s="38"/>
      <c r="CP394" s="38"/>
      <c r="CQ394" s="38"/>
      <c r="CR394" s="38"/>
      <c r="CS394" s="38"/>
      <c r="CT394" s="38"/>
      <c r="CU394" s="38"/>
      <c r="CV394" s="38"/>
      <c r="CW394" s="38"/>
      <c r="CX394" s="38"/>
      <c r="CY394" s="38"/>
      <c r="CZ394" s="38"/>
      <c r="DA394" s="38"/>
      <c r="DB394" s="38"/>
      <c r="DC394" s="38"/>
      <c r="DD394" s="38"/>
      <c r="DE394" s="38"/>
      <c r="DF394" s="38"/>
      <c r="DG394" s="38"/>
      <c r="DH394" s="38"/>
      <c r="DI394" s="38"/>
      <c r="DJ394" s="38"/>
      <c r="DK394" s="38"/>
      <c r="DL394" s="38"/>
      <c r="DM394" s="38"/>
      <c r="DN394" s="38"/>
      <c r="DO394" s="38"/>
      <c r="DP394" s="38"/>
      <c r="DQ394" s="38"/>
      <c r="DR394" s="38"/>
      <c r="DS394" s="38"/>
      <c r="DT394" s="38"/>
      <c r="DU394" s="38"/>
      <c r="DV394" s="38"/>
      <c r="DW394" s="38"/>
      <c r="DX394" s="38"/>
      <c r="DY394" s="38"/>
      <c r="DZ394" s="38"/>
      <c r="EA394" s="38"/>
      <c r="EB394" s="38"/>
      <c r="EC394" s="38"/>
      <c r="ED394" s="38"/>
      <c r="EE394" s="38"/>
      <c r="EF394" s="38"/>
      <c r="EG394" s="38"/>
      <c r="EH394" s="38"/>
      <c r="EI394" s="38"/>
      <c r="EJ394" s="38"/>
      <c r="EK394" s="38"/>
      <c r="EL394" s="38"/>
      <c r="EM394" s="38"/>
      <c r="EN394" s="38"/>
      <c r="EO394" s="38"/>
      <c r="EP394" s="38"/>
      <c r="EQ394" s="38"/>
      <c r="ER394" s="38"/>
      <c r="ES394" s="38"/>
      <c r="ET394" s="38"/>
      <c r="EU394" s="38"/>
      <c r="EV394" s="38"/>
      <c r="EW394" s="38"/>
      <c r="EX394" s="38"/>
      <c r="EY394" s="38"/>
      <c r="EZ394" s="38"/>
      <c r="FA394" s="38"/>
      <c r="FB394" s="38"/>
      <c r="FC394" s="38"/>
      <c r="FD394" s="38"/>
      <c r="FE394" s="38"/>
      <c r="FF394" s="38"/>
      <c r="FG394" s="38"/>
      <c r="FH394" s="38"/>
      <c r="FI394" s="38"/>
      <c r="FJ394" s="38"/>
      <c r="FK394" s="38"/>
      <c r="FL394" s="38"/>
      <c r="FM394" s="38"/>
      <c r="FN394" s="38"/>
      <c r="FO394" s="38"/>
      <c r="FP394" s="38"/>
      <c r="FQ394" s="38"/>
      <c r="FR394" s="38"/>
      <c r="FS394" s="38"/>
      <c r="FT394" s="38"/>
      <c r="FU394" s="38"/>
      <c r="FV394" s="38"/>
      <c r="FW394" s="38"/>
      <c r="FX394" s="38"/>
      <c r="FY394" s="38"/>
      <c r="FZ394" s="38"/>
      <c r="GA394" s="38"/>
      <c r="GB394" s="38"/>
      <c r="GC394" s="38"/>
      <c r="GD394" s="38"/>
      <c r="GE394" s="38"/>
      <c r="GF394" s="38"/>
      <c r="GG394" s="38"/>
      <c r="GH394" s="38"/>
      <c r="GI394" s="38"/>
      <c r="GJ394" s="38"/>
      <c r="GK394" s="38"/>
      <c r="GL394" s="38"/>
      <c r="GM394" s="38"/>
      <c r="GN394" s="38"/>
      <c r="GO394" s="38"/>
      <c r="GP394" s="38"/>
      <c r="GQ394" s="38"/>
      <c r="GR394" s="38"/>
      <c r="GS394" s="38"/>
      <c r="GT394" s="38"/>
      <c r="GU394" s="38"/>
      <c r="GV394" s="38"/>
      <c r="GW394" s="38"/>
      <c r="GX394" s="38"/>
      <c r="GY394" s="38"/>
      <c r="GZ394" s="38"/>
      <c r="HA394" s="38"/>
      <c r="HB394" s="38"/>
      <c r="HC394" s="38"/>
      <c r="HD394" s="38"/>
      <c r="HE394" s="38"/>
      <c r="HF394" s="38"/>
      <c r="HG394" s="38"/>
      <c r="HH394" s="38"/>
      <c r="HI394" s="38"/>
      <c r="HJ394" s="38"/>
      <c r="HK394" s="38"/>
      <c r="HL394" s="38"/>
      <c r="HM394" s="38"/>
      <c r="HN394" s="38"/>
      <c r="HO394" s="38"/>
      <c r="HP394" s="38"/>
      <c r="HQ394" s="38"/>
      <c r="HR394" s="39"/>
    </row>
    <row r="395" spans="1:226" x14ac:dyDescent="0.25">
      <c r="A395" s="25">
        <f t="shared" si="120"/>
        <v>391</v>
      </c>
      <c r="B395" s="516"/>
      <c r="C395" s="516"/>
      <c r="D395" s="516"/>
      <c r="E395" s="516"/>
      <c r="F395" s="516"/>
      <c r="G395" s="40"/>
      <c r="H395" s="40"/>
      <c r="I395" s="41" t="str">
        <f t="shared" si="141"/>
        <v/>
      </c>
      <c r="J395" s="42" t="str">
        <f t="shared" si="142"/>
        <v/>
      </c>
      <c r="K395" s="445">
        <f>進捗管理票PSPT_管理項目名_1</f>
        <v>0</v>
      </c>
      <c r="L395" s="43"/>
      <c r="M395" s="44"/>
      <c r="N395" s="44"/>
      <c r="O395" s="44"/>
      <c r="P395" s="44"/>
      <c r="Q395" s="44"/>
      <c r="R395" s="44"/>
      <c r="S395" s="44"/>
      <c r="T395" s="44"/>
      <c r="U395" s="44"/>
      <c r="V395" s="44"/>
      <c r="W395" s="45"/>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c r="BD395" s="44"/>
      <c r="BE395" s="44"/>
      <c r="BF395" s="44"/>
      <c r="BG395" s="44"/>
      <c r="BH395" s="44"/>
      <c r="BI395" s="44"/>
      <c r="BJ395" s="44"/>
      <c r="BK395" s="44"/>
      <c r="BL395" s="44"/>
      <c r="BM395" s="44"/>
      <c r="BN395" s="44"/>
      <c r="BO395" s="44"/>
      <c r="BP395" s="44"/>
      <c r="BQ395" s="44"/>
      <c r="BR395" s="44"/>
      <c r="BS395" s="44"/>
      <c r="BT395" s="44"/>
      <c r="BU395" s="44"/>
      <c r="BV395" s="44"/>
      <c r="BW395" s="44"/>
      <c r="BX395" s="44"/>
      <c r="BY395" s="44"/>
      <c r="BZ395" s="44"/>
      <c r="CA395" s="44"/>
      <c r="CB395" s="44"/>
      <c r="CC395" s="44"/>
      <c r="CD395" s="44"/>
      <c r="CE395" s="44"/>
      <c r="CF395" s="44"/>
      <c r="CG395" s="44"/>
      <c r="CH395" s="44"/>
      <c r="CI395" s="44"/>
      <c r="CJ395" s="44"/>
      <c r="CK395" s="44"/>
      <c r="CL395" s="44"/>
      <c r="CM395" s="44"/>
      <c r="CN395" s="44"/>
      <c r="CO395" s="44"/>
      <c r="CP395" s="44"/>
      <c r="CQ395" s="44"/>
      <c r="CR395" s="44"/>
      <c r="CS395" s="44"/>
      <c r="CT395" s="44"/>
      <c r="CU395" s="44"/>
      <c r="CV395" s="44"/>
      <c r="CW395" s="44"/>
      <c r="CX395" s="44"/>
      <c r="CY395" s="44"/>
      <c r="CZ395" s="44"/>
      <c r="DA395" s="44"/>
      <c r="DB395" s="44"/>
      <c r="DC395" s="44"/>
      <c r="DD395" s="44"/>
      <c r="DE395" s="44"/>
      <c r="DF395" s="44"/>
      <c r="DG395" s="44"/>
      <c r="DH395" s="44"/>
      <c r="DI395" s="44"/>
      <c r="DJ395" s="44"/>
      <c r="DK395" s="44"/>
      <c r="DL395" s="44"/>
      <c r="DM395" s="44"/>
      <c r="DN395" s="44"/>
      <c r="DO395" s="44"/>
      <c r="DP395" s="44"/>
      <c r="DQ395" s="44"/>
      <c r="DR395" s="44"/>
      <c r="DS395" s="44"/>
      <c r="DT395" s="44"/>
      <c r="DU395" s="44"/>
      <c r="DV395" s="44"/>
      <c r="DW395" s="44"/>
      <c r="DX395" s="44"/>
      <c r="DY395" s="44"/>
      <c r="DZ395" s="44"/>
      <c r="EA395" s="44"/>
      <c r="EB395" s="44"/>
      <c r="EC395" s="44"/>
      <c r="ED395" s="44"/>
      <c r="EE395" s="44"/>
      <c r="EF395" s="44"/>
      <c r="EG395" s="44"/>
      <c r="EH395" s="44"/>
      <c r="EI395" s="44"/>
      <c r="EJ395" s="44"/>
      <c r="EK395" s="44"/>
      <c r="EL395" s="44"/>
      <c r="EM395" s="44"/>
      <c r="EN395" s="44"/>
      <c r="EO395" s="44"/>
      <c r="EP395" s="44"/>
      <c r="EQ395" s="44"/>
      <c r="ER395" s="44"/>
      <c r="ES395" s="44"/>
      <c r="ET395" s="44"/>
      <c r="EU395" s="44"/>
      <c r="EV395" s="44"/>
      <c r="EW395" s="44"/>
      <c r="EX395" s="44"/>
      <c r="EY395" s="44"/>
      <c r="EZ395" s="44"/>
      <c r="FA395" s="44"/>
      <c r="FB395" s="44"/>
      <c r="FC395" s="44"/>
      <c r="FD395" s="44"/>
      <c r="FE395" s="44"/>
      <c r="FF395" s="44"/>
      <c r="FG395" s="44"/>
      <c r="FH395" s="44"/>
      <c r="FI395" s="44"/>
      <c r="FJ395" s="44"/>
      <c r="FK395" s="44"/>
      <c r="FL395" s="44"/>
      <c r="FM395" s="44"/>
      <c r="FN395" s="44"/>
      <c r="FO395" s="44"/>
      <c r="FP395" s="44"/>
      <c r="FQ395" s="44"/>
      <c r="FR395" s="44"/>
      <c r="FS395" s="44"/>
      <c r="FT395" s="44"/>
      <c r="FU395" s="44"/>
      <c r="FV395" s="44"/>
      <c r="FW395" s="44"/>
      <c r="FX395" s="44"/>
      <c r="FY395" s="44"/>
      <c r="FZ395" s="44"/>
      <c r="GA395" s="44"/>
      <c r="GB395" s="44"/>
      <c r="GC395" s="44"/>
      <c r="GD395" s="44"/>
      <c r="GE395" s="44"/>
      <c r="GF395" s="44"/>
      <c r="GG395" s="44"/>
      <c r="GH395" s="44"/>
      <c r="GI395" s="44"/>
      <c r="GJ395" s="44"/>
      <c r="GK395" s="44"/>
      <c r="GL395" s="44"/>
      <c r="GM395" s="44"/>
      <c r="GN395" s="44"/>
      <c r="GO395" s="44"/>
      <c r="GP395" s="44"/>
      <c r="GQ395" s="44"/>
      <c r="GR395" s="44"/>
      <c r="GS395" s="44"/>
      <c r="GT395" s="44"/>
      <c r="GU395" s="44"/>
      <c r="GV395" s="44"/>
      <c r="GW395" s="44"/>
      <c r="GX395" s="44"/>
      <c r="GY395" s="44"/>
      <c r="GZ395" s="44"/>
      <c r="HA395" s="44"/>
      <c r="HB395" s="44"/>
      <c r="HC395" s="44"/>
      <c r="HD395" s="44"/>
      <c r="HE395" s="44"/>
      <c r="HF395" s="44"/>
      <c r="HG395" s="44"/>
      <c r="HH395" s="44"/>
      <c r="HI395" s="44"/>
      <c r="HJ395" s="44"/>
      <c r="HK395" s="44"/>
      <c r="HL395" s="44"/>
      <c r="HM395" s="44"/>
      <c r="HN395" s="44"/>
      <c r="HO395" s="44"/>
      <c r="HP395" s="44"/>
      <c r="HQ395" s="44"/>
      <c r="HR395" s="46"/>
    </row>
    <row r="396" spans="1:226" x14ac:dyDescent="0.25">
      <c r="A396" s="32">
        <f t="shared" si="120"/>
        <v>392</v>
      </c>
      <c r="B396" s="517"/>
      <c r="C396" s="517"/>
      <c r="D396" s="517"/>
      <c r="E396" s="517"/>
      <c r="F396" s="517"/>
      <c r="G396" s="26"/>
      <c r="H396" s="26"/>
      <c r="I396" s="27" t="str">
        <f t="shared" si="141"/>
        <v/>
      </c>
      <c r="J396" s="33" t="str">
        <f t="shared" si="142"/>
        <v/>
      </c>
      <c r="K396" s="446">
        <f>進捗管理票PSPT_管理項目名_2</f>
        <v>0</v>
      </c>
      <c r="L396" s="29"/>
      <c r="M396" s="30"/>
      <c r="N396" s="30"/>
      <c r="O396" s="30"/>
      <c r="P396" s="30"/>
      <c r="Q396" s="30"/>
      <c r="R396" s="30"/>
      <c r="S396" s="30"/>
      <c r="T396" s="30"/>
      <c r="U396" s="30"/>
      <c r="V396" s="30"/>
      <c r="W396" s="47"/>
      <c r="X396" s="30"/>
      <c r="Y396" s="30"/>
      <c r="Z396" s="30"/>
      <c r="AA396" s="30"/>
      <c r="AB396" s="30"/>
      <c r="AC396" s="30"/>
      <c r="AD396" s="30"/>
      <c r="AE396" s="30"/>
      <c r="AF396" s="30"/>
      <c r="AG396" s="30"/>
      <c r="AH396" s="30"/>
      <c r="AI396" s="30"/>
      <c r="AJ396" s="30"/>
      <c r="AK396" s="30"/>
      <c r="AL396" s="30"/>
      <c r="AM396" s="30"/>
      <c r="AN396" s="30"/>
      <c r="AO396" s="30"/>
      <c r="AP396" s="30"/>
      <c r="AQ396" s="30"/>
      <c r="AR396" s="30"/>
      <c r="AS396" s="30"/>
      <c r="AT396" s="30"/>
      <c r="AU396" s="30"/>
      <c r="AV396" s="30"/>
      <c r="AW396" s="30"/>
      <c r="AX396" s="30"/>
      <c r="AY396" s="30"/>
      <c r="AZ396" s="30"/>
      <c r="BA396" s="30"/>
      <c r="BB396" s="30"/>
      <c r="BC396" s="30"/>
      <c r="BD396" s="30"/>
      <c r="BE396" s="30"/>
      <c r="BF396" s="30"/>
      <c r="BG396" s="30"/>
      <c r="BH396" s="30"/>
      <c r="BI396" s="30"/>
      <c r="BJ396" s="30"/>
      <c r="BK396" s="30"/>
      <c r="BL396" s="30"/>
      <c r="BM396" s="30"/>
      <c r="BN396" s="30"/>
      <c r="BO396" s="30"/>
      <c r="BP396" s="30"/>
      <c r="BQ396" s="30"/>
      <c r="BR396" s="30"/>
      <c r="BS396" s="30"/>
      <c r="BT396" s="30"/>
      <c r="BU396" s="30"/>
      <c r="BV396" s="30"/>
      <c r="BW396" s="30"/>
      <c r="BX396" s="30"/>
      <c r="BY396" s="30"/>
      <c r="BZ396" s="30"/>
      <c r="CA396" s="30"/>
      <c r="CB396" s="30"/>
      <c r="CC396" s="30"/>
      <c r="CD396" s="30"/>
      <c r="CE396" s="30"/>
      <c r="CF396" s="30"/>
      <c r="CG396" s="30"/>
      <c r="CH396" s="30"/>
      <c r="CI396" s="30"/>
      <c r="CJ396" s="30"/>
      <c r="CK396" s="30"/>
      <c r="CL396" s="30"/>
      <c r="CM396" s="30"/>
      <c r="CN396" s="30"/>
      <c r="CO396" s="30"/>
      <c r="CP396" s="30"/>
      <c r="CQ396" s="30"/>
      <c r="CR396" s="30"/>
      <c r="CS396" s="30"/>
      <c r="CT396" s="30"/>
      <c r="CU396" s="30"/>
      <c r="CV396" s="30"/>
      <c r="CW396" s="30"/>
      <c r="CX396" s="30"/>
      <c r="CY396" s="30"/>
      <c r="CZ396" s="30"/>
      <c r="DA396" s="30"/>
      <c r="DB396" s="30"/>
      <c r="DC396" s="30"/>
      <c r="DD396" s="30"/>
      <c r="DE396" s="30"/>
      <c r="DF396" s="30"/>
      <c r="DG396" s="30"/>
      <c r="DH396" s="30"/>
      <c r="DI396" s="30"/>
      <c r="DJ396" s="30"/>
      <c r="DK396" s="30"/>
      <c r="DL396" s="30"/>
      <c r="DM396" s="30"/>
      <c r="DN396" s="30"/>
      <c r="DO396" s="30"/>
      <c r="DP396" s="30"/>
      <c r="DQ396" s="30"/>
      <c r="DR396" s="30"/>
      <c r="DS396" s="30"/>
      <c r="DT396" s="30"/>
      <c r="DU396" s="30"/>
      <c r="DV396" s="30"/>
      <c r="DW396" s="30"/>
      <c r="DX396" s="30"/>
      <c r="DY396" s="30"/>
      <c r="DZ396" s="30"/>
      <c r="EA396" s="30"/>
      <c r="EB396" s="30"/>
      <c r="EC396" s="30"/>
      <c r="ED396" s="30"/>
      <c r="EE396" s="30"/>
      <c r="EF396" s="30"/>
      <c r="EG396" s="30"/>
      <c r="EH396" s="30"/>
      <c r="EI396" s="30"/>
      <c r="EJ396" s="30"/>
      <c r="EK396" s="30"/>
      <c r="EL396" s="30"/>
      <c r="EM396" s="30"/>
      <c r="EN396" s="30"/>
      <c r="EO396" s="30"/>
      <c r="EP396" s="30"/>
      <c r="EQ396" s="30"/>
      <c r="ER396" s="30"/>
      <c r="ES396" s="30"/>
      <c r="ET396" s="30"/>
      <c r="EU396" s="30"/>
      <c r="EV396" s="30"/>
      <c r="EW396" s="30"/>
      <c r="EX396" s="30"/>
      <c r="EY396" s="30"/>
      <c r="EZ396" s="30"/>
      <c r="FA396" s="30"/>
      <c r="FB396" s="30"/>
      <c r="FC396" s="30"/>
      <c r="FD396" s="30"/>
      <c r="FE396" s="30"/>
      <c r="FF396" s="30"/>
      <c r="FG396" s="30"/>
      <c r="FH396" s="30"/>
      <c r="FI396" s="30"/>
      <c r="FJ396" s="30"/>
      <c r="FK396" s="30"/>
      <c r="FL396" s="30"/>
      <c r="FM396" s="30"/>
      <c r="FN396" s="30"/>
      <c r="FO396" s="30"/>
      <c r="FP396" s="30"/>
      <c r="FQ396" s="30"/>
      <c r="FR396" s="30"/>
      <c r="FS396" s="30"/>
      <c r="FT396" s="30"/>
      <c r="FU396" s="30"/>
      <c r="FV396" s="30"/>
      <c r="FW396" s="30"/>
      <c r="FX396" s="30"/>
      <c r="FY396" s="30"/>
      <c r="FZ396" s="30"/>
      <c r="GA396" s="30"/>
      <c r="GB396" s="30"/>
      <c r="GC396" s="30"/>
      <c r="GD396" s="30"/>
      <c r="GE396" s="30"/>
      <c r="GF396" s="30"/>
      <c r="GG396" s="30"/>
      <c r="GH396" s="30"/>
      <c r="GI396" s="30"/>
      <c r="GJ396" s="30"/>
      <c r="GK396" s="30"/>
      <c r="GL396" s="30"/>
      <c r="GM396" s="30"/>
      <c r="GN396" s="30"/>
      <c r="GO396" s="30"/>
      <c r="GP396" s="30"/>
      <c r="GQ396" s="30"/>
      <c r="GR396" s="30"/>
      <c r="GS396" s="30"/>
      <c r="GT396" s="30"/>
      <c r="GU396" s="30"/>
      <c r="GV396" s="30"/>
      <c r="GW396" s="30"/>
      <c r="GX396" s="30"/>
      <c r="GY396" s="30"/>
      <c r="GZ396" s="30"/>
      <c r="HA396" s="30"/>
      <c r="HB396" s="30"/>
      <c r="HC396" s="30"/>
      <c r="HD396" s="30"/>
      <c r="HE396" s="30"/>
      <c r="HF396" s="30"/>
      <c r="HG396" s="30"/>
      <c r="HH396" s="30"/>
      <c r="HI396" s="30"/>
      <c r="HJ396" s="30"/>
      <c r="HK396" s="30"/>
      <c r="HL396" s="30"/>
      <c r="HM396" s="30"/>
      <c r="HN396" s="30"/>
      <c r="HO396" s="30"/>
      <c r="HP396" s="30"/>
      <c r="HQ396" s="30"/>
      <c r="HR396" s="31"/>
    </row>
    <row r="397" spans="1:226" x14ac:dyDescent="0.25">
      <c r="A397" s="32">
        <f t="shared" si="120"/>
        <v>393</v>
      </c>
      <c r="B397" s="517"/>
      <c r="C397" s="517"/>
      <c r="D397" s="517"/>
      <c r="E397" s="517"/>
      <c r="F397" s="517"/>
      <c r="G397" s="26"/>
      <c r="H397" s="26"/>
      <c r="I397" s="27" t="str">
        <f t="shared" si="141"/>
        <v/>
      </c>
      <c r="J397" s="33" t="str">
        <f t="shared" si="142"/>
        <v/>
      </c>
      <c r="K397" s="447" t="str">
        <f>進捗管理票PSPT_管理項目名_3</f>
        <v>①ＣＶ</v>
      </c>
      <c r="L397" s="29"/>
      <c r="M397" s="30"/>
      <c r="N397" s="30"/>
      <c r="O397" s="30"/>
      <c r="P397" s="30"/>
      <c r="Q397" s="30"/>
      <c r="R397" s="30"/>
      <c r="S397" s="30"/>
      <c r="T397" s="30"/>
      <c r="U397" s="30"/>
      <c r="V397" s="30"/>
      <c r="W397" s="30"/>
      <c r="X397" s="30"/>
      <c r="Y397" s="30"/>
      <c r="Z397" s="30"/>
      <c r="AA397" s="30"/>
      <c r="AB397" s="30"/>
      <c r="AC397" s="30"/>
      <c r="AD397" s="30"/>
      <c r="AE397" s="30"/>
      <c r="AF397" s="30"/>
      <c r="AG397" s="30"/>
      <c r="AH397" s="30"/>
      <c r="AI397" s="30"/>
      <c r="AJ397" s="30"/>
      <c r="AK397" s="30"/>
      <c r="AL397" s="30"/>
      <c r="AM397" s="30"/>
      <c r="AN397" s="30"/>
      <c r="AO397" s="30"/>
      <c r="AP397" s="30"/>
      <c r="AQ397" s="30"/>
      <c r="AR397" s="30"/>
      <c r="AS397" s="30"/>
      <c r="AT397" s="30"/>
      <c r="AU397" s="30"/>
      <c r="AV397" s="30"/>
      <c r="AW397" s="30"/>
      <c r="AX397" s="30"/>
      <c r="AY397" s="30"/>
      <c r="AZ397" s="30"/>
      <c r="BA397" s="30"/>
      <c r="BB397" s="30"/>
      <c r="BC397" s="30"/>
      <c r="BD397" s="30"/>
      <c r="BE397" s="30"/>
      <c r="BF397" s="30"/>
      <c r="BG397" s="30"/>
      <c r="BH397" s="30"/>
      <c r="BI397" s="30"/>
      <c r="BJ397" s="30"/>
      <c r="BK397" s="30"/>
      <c r="BL397" s="30"/>
      <c r="BM397" s="30"/>
      <c r="BN397" s="30"/>
      <c r="BO397" s="30"/>
      <c r="BP397" s="30"/>
      <c r="BQ397" s="30"/>
      <c r="BR397" s="30"/>
      <c r="BS397" s="30"/>
      <c r="BT397" s="30"/>
      <c r="BU397" s="30"/>
      <c r="BV397" s="30"/>
      <c r="BW397" s="30"/>
      <c r="BX397" s="30"/>
      <c r="BY397" s="30"/>
      <c r="BZ397" s="30"/>
      <c r="CA397" s="30"/>
      <c r="CB397" s="30"/>
      <c r="CC397" s="30"/>
      <c r="CD397" s="30"/>
      <c r="CE397" s="30"/>
      <c r="CF397" s="30"/>
      <c r="CG397" s="30"/>
      <c r="CH397" s="30"/>
      <c r="CI397" s="30"/>
      <c r="CJ397" s="30"/>
      <c r="CK397" s="30"/>
      <c r="CL397" s="30"/>
      <c r="CM397" s="30"/>
      <c r="CN397" s="30"/>
      <c r="CO397" s="30"/>
      <c r="CP397" s="30"/>
      <c r="CQ397" s="30"/>
      <c r="CR397" s="30"/>
      <c r="CS397" s="30"/>
      <c r="CT397" s="30"/>
      <c r="CU397" s="30"/>
      <c r="CV397" s="30"/>
      <c r="CW397" s="30"/>
      <c r="CX397" s="30"/>
      <c r="CY397" s="30"/>
      <c r="CZ397" s="30"/>
      <c r="DA397" s="30"/>
      <c r="DB397" s="30"/>
      <c r="DC397" s="30"/>
      <c r="DD397" s="30"/>
      <c r="DE397" s="30"/>
      <c r="DF397" s="30"/>
      <c r="DG397" s="30"/>
      <c r="DH397" s="30"/>
      <c r="DI397" s="30"/>
      <c r="DJ397" s="30"/>
      <c r="DK397" s="30"/>
      <c r="DL397" s="30"/>
      <c r="DM397" s="30"/>
      <c r="DN397" s="30"/>
      <c r="DO397" s="30"/>
      <c r="DP397" s="30"/>
      <c r="DQ397" s="30"/>
      <c r="DR397" s="30"/>
      <c r="DS397" s="30"/>
      <c r="DT397" s="30"/>
      <c r="DU397" s="30"/>
      <c r="DV397" s="30"/>
      <c r="DW397" s="30"/>
      <c r="DX397" s="30"/>
      <c r="DY397" s="30"/>
      <c r="DZ397" s="30"/>
      <c r="EA397" s="30"/>
      <c r="EB397" s="30"/>
      <c r="EC397" s="30"/>
      <c r="ED397" s="30"/>
      <c r="EE397" s="30"/>
      <c r="EF397" s="30"/>
      <c r="EG397" s="30"/>
      <c r="EH397" s="30"/>
      <c r="EI397" s="30"/>
      <c r="EJ397" s="30"/>
      <c r="EK397" s="30"/>
      <c r="EL397" s="30"/>
      <c r="EM397" s="30"/>
      <c r="EN397" s="30"/>
      <c r="EO397" s="30"/>
      <c r="EP397" s="30"/>
      <c r="EQ397" s="30"/>
      <c r="ER397" s="30"/>
      <c r="ES397" s="30"/>
      <c r="ET397" s="30"/>
      <c r="EU397" s="30"/>
      <c r="EV397" s="30"/>
      <c r="EW397" s="30"/>
      <c r="EX397" s="30"/>
      <c r="EY397" s="30"/>
      <c r="EZ397" s="30"/>
      <c r="FA397" s="30"/>
      <c r="FB397" s="30"/>
      <c r="FC397" s="30"/>
      <c r="FD397" s="30"/>
      <c r="FE397" s="30"/>
      <c r="FF397" s="30"/>
      <c r="FG397" s="30"/>
      <c r="FH397" s="30"/>
      <c r="FI397" s="30"/>
      <c r="FJ397" s="30"/>
      <c r="FK397" s="30"/>
      <c r="FL397" s="30"/>
      <c r="FM397" s="30"/>
      <c r="FN397" s="30"/>
      <c r="FO397" s="30"/>
      <c r="FP397" s="30"/>
      <c r="FQ397" s="30"/>
      <c r="FR397" s="30"/>
      <c r="FS397" s="30"/>
      <c r="FT397" s="30"/>
      <c r="FU397" s="30"/>
      <c r="FV397" s="30"/>
      <c r="FW397" s="30"/>
      <c r="FX397" s="30"/>
      <c r="FY397" s="30"/>
      <c r="FZ397" s="30"/>
      <c r="GA397" s="30"/>
      <c r="GB397" s="30"/>
      <c r="GC397" s="30"/>
      <c r="GD397" s="30"/>
      <c r="GE397" s="30"/>
      <c r="GF397" s="30"/>
      <c r="GG397" s="30"/>
      <c r="GH397" s="30"/>
      <c r="GI397" s="30"/>
      <c r="GJ397" s="30"/>
      <c r="GK397" s="30"/>
      <c r="GL397" s="30"/>
      <c r="GM397" s="30"/>
      <c r="GN397" s="30"/>
      <c r="GO397" s="30"/>
      <c r="GP397" s="30"/>
      <c r="GQ397" s="30"/>
      <c r="GR397" s="30"/>
      <c r="GS397" s="30"/>
      <c r="GT397" s="30"/>
      <c r="GU397" s="30"/>
      <c r="GV397" s="30"/>
      <c r="GW397" s="30"/>
      <c r="GX397" s="30"/>
      <c r="GY397" s="30"/>
      <c r="GZ397" s="30"/>
      <c r="HA397" s="30"/>
      <c r="HB397" s="30"/>
      <c r="HC397" s="30"/>
      <c r="HD397" s="30"/>
      <c r="HE397" s="30"/>
      <c r="HF397" s="30"/>
      <c r="HG397" s="30"/>
      <c r="HH397" s="30"/>
      <c r="HI397" s="30"/>
      <c r="HJ397" s="30"/>
      <c r="HK397" s="30"/>
      <c r="HL397" s="30"/>
      <c r="HM397" s="30"/>
      <c r="HN397" s="30"/>
      <c r="HO397" s="30"/>
      <c r="HP397" s="30"/>
      <c r="HQ397" s="30"/>
      <c r="HR397" s="31"/>
    </row>
    <row r="398" spans="1:226" x14ac:dyDescent="0.25">
      <c r="A398" s="34">
        <f t="shared" si="120"/>
        <v>394</v>
      </c>
      <c r="B398" s="517"/>
      <c r="C398" s="517"/>
      <c r="D398" s="517"/>
      <c r="E398" s="517"/>
      <c r="F398" s="517"/>
      <c r="G398" s="35"/>
      <c r="H398" s="35"/>
      <c r="I398" s="36" t="str">
        <f t="shared" si="141"/>
        <v/>
      </c>
      <c r="J398" s="28" t="str">
        <f t="shared" si="142"/>
        <v/>
      </c>
      <c r="K398" s="448" t="str">
        <f>進捗管理票PSPT_管理項目名_4</f>
        <v>②ＣＶＴ</v>
      </c>
      <c r="L398" s="37"/>
      <c r="M398" s="38"/>
      <c r="N398" s="38"/>
      <c r="O398" s="38"/>
      <c r="P398" s="38"/>
      <c r="Q398" s="38"/>
      <c r="R398" s="38"/>
      <c r="S398" s="38"/>
      <c r="T398" s="38"/>
      <c r="U398" s="38"/>
      <c r="V398" s="38"/>
      <c r="W398" s="38"/>
      <c r="X398" s="38"/>
      <c r="Y398" s="38"/>
      <c r="Z398" s="38"/>
      <c r="AA398" s="38"/>
      <c r="AB398" s="38"/>
      <c r="AC398" s="38"/>
      <c r="AD398" s="38"/>
      <c r="AE398" s="38"/>
      <c r="AF398" s="38"/>
      <c r="AG398" s="38"/>
      <c r="AH398" s="38"/>
      <c r="AI398" s="38"/>
      <c r="AJ398" s="38"/>
      <c r="AK398" s="38"/>
      <c r="AL398" s="38"/>
      <c r="AM398" s="38"/>
      <c r="AN398" s="38"/>
      <c r="AO398" s="38"/>
      <c r="AP398" s="38"/>
      <c r="AQ398" s="38"/>
      <c r="AR398" s="38"/>
      <c r="AS398" s="38"/>
      <c r="AT398" s="38"/>
      <c r="AU398" s="38"/>
      <c r="AV398" s="38"/>
      <c r="AW398" s="38"/>
      <c r="AX398" s="38"/>
      <c r="AY398" s="38"/>
      <c r="AZ398" s="38"/>
      <c r="BA398" s="38"/>
      <c r="BB398" s="38"/>
      <c r="BC398" s="38"/>
      <c r="BD398" s="38"/>
      <c r="BE398" s="38"/>
      <c r="BF398" s="38"/>
      <c r="BG398" s="38"/>
      <c r="BH398" s="38"/>
      <c r="BI398" s="38"/>
      <c r="BJ398" s="38"/>
      <c r="BK398" s="38"/>
      <c r="BL398" s="38"/>
      <c r="BM398" s="38"/>
      <c r="BN398" s="38"/>
      <c r="BO398" s="38"/>
      <c r="BP398" s="38"/>
      <c r="BQ398" s="38"/>
      <c r="BR398" s="38"/>
      <c r="BS398" s="38"/>
      <c r="BT398" s="38"/>
      <c r="BU398" s="38"/>
      <c r="BV398" s="38"/>
      <c r="BW398" s="38"/>
      <c r="BX398" s="38"/>
      <c r="BY398" s="38"/>
      <c r="BZ398" s="38"/>
      <c r="CA398" s="38"/>
      <c r="CB398" s="38"/>
      <c r="CC398" s="38"/>
      <c r="CD398" s="38"/>
      <c r="CE398" s="38"/>
      <c r="CF398" s="38"/>
      <c r="CG398" s="38"/>
      <c r="CH398" s="38"/>
      <c r="CI398" s="38"/>
      <c r="CJ398" s="38"/>
      <c r="CK398" s="38"/>
      <c r="CL398" s="38"/>
      <c r="CM398" s="38"/>
      <c r="CN398" s="38"/>
      <c r="CO398" s="38"/>
      <c r="CP398" s="38"/>
      <c r="CQ398" s="38"/>
      <c r="CR398" s="38"/>
      <c r="CS398" s="38"/>
      <c r="CT398" s="38"/>
      <c r="CU398" s="38"/>
      <c r="CV398" s="38"/>
      <c r="CW398" s="38"/>
      <c r="CX398" s="38"/>
      <c r="CY398" s="38"/>
      <c r="CZ398" s="38"/>
      <c r="DA398" s="38"/>
      <c r="DB398" s="38"/>
      <c r="DC398" s="38"/>
      <c r="DD398" s="38"/>
      <c r="DE398" s="38"/>
      <c r="DF398" s="38"/>
      <c r="DG398" s="38"/>
      <c r="DH398" s="38"/>
      <c r="DI398" s="38"/>
      <c r="DJ398" s="38"/>
      <c r="DK398" s="38"/>
      <c r="DL398" s="38"/>
      <c r="DM398" s="38"/>
      <c r="DN398" s="38"/>
      <c r="DO398" s="38"/>
      <c r="DP398" s="38"/>
      <c r="DQ398" s="38"/>
      <c r="DR398" s="38"/>
      <c r="DS398" s="38"/>
      <c r="DT398" s="38"/>
      <c r="DU398" s="38"/>
      <c r="DV398" s="38"/>
      <c r="DW398" s="38"/>
      <c r="DX398" s="38"/>
      <c r="DY398" s="38"/>
      <c r="DZ398" s="38"/>
      <c r="EA398" s="38"/>
      <c r="EB398" s="38"/>
      <c r="EC398" s="38"/>
      <c r="ED398" s="38"/>
      <c r="EE398" s="38"/>
      <c r="EF398" s="38"/>
      <c r="EG398" s="38"/>
      <c r="EH398" s="38"/>
      <c r="EI398" s="38"/>
      <c r="EJ398" s="38"/>
      <c r="EK398" s="38"/>
      <c r="EL398" s="38"/>
      <c r="EM398" s="38"/>
      <c r="EN398" s="38"/>
      <c r="EO398" s="38"/>
      <c r="EP398" s="38"/>
      <c r="EQ398" s="38"/>
      <c r="ER398" s="38"/>
      <c r="ES398" s="38"/>
      <c r="ET398" s="38"/>
      <c r="EU398" s="38"/>
      <c r="EV398" s="38"/>
      <c r="EW398" s="38"/>
      <c r="EX398" s="38"/>
      <c r="EY398" s="38"/>
      <c r="EZ398" s="38"/>
      <c r="FA398" s="38"/>
      <c r="FB398" s="38"/>
      <c r="FC398" s="38"/>
      <c r="FD398" s="38"/>
      <c r="FE398" s="38"/>
      <c r="FF398" s="38"/>
      <c r="FG398" s="38"/>
      <c r="FH398" s="38"/>
      <c r="FI398" s="38"/>
      <c r="FJ398" s="38"/>
      <c r="FK398" s="38"/>
      <c r="FL398" s="38"/>
      <c r="FM398" s="38"/>
      <c r="FN398" s="38"/>
      <c r="FO398" s="38"/>
      <c r="FP398" s="38"/>
      <c r="FQ398" s="38"/>
      <c r="FR398" s="38"/>
      <c r="FS398" s="38"/>
      <c r="FT398" s="38"/>
      <c r="FU398" s="38"/>
      <c r="FV398" s="38"/>
      <c r="FW398" s="38"/>
      <c r="FX398" s="38"/>
      <c r="FY398" s="38"/>
      <c r="FZ398" s="38"/>
      <c r="GA398" s="38"/>
      <c r="GB398" s="38"/>
      <c r="GC398" s="38"/>
      <c r="GD398" s="38"/>
      <c r="GE398" s="38"/>
      <c r="GF398" s="38"/>
      <c r="GG398" s="38"/>
      <c r="GH398" s="38"/>
      <c r="GI398" s="38"/>
      <c r="GJ398" s="38"/>
      <c r="GK398" s="38"/>
      <c r="GL398" s="38"/>
      <c r="GM398" s="38"/>
      <c r="GN398" s="38"/>
      <c r="GO398" s="38"/>
      <c r="GP398" s="38"/>
      <c r="GQ398" s="38"/>
      <c r="GR398" s="38"/>
      <c r="GS398" s="38"/>
      <c r="GT398" s="38"/>
      <c r="GU398" s="38"/>
      <c r="GV398" s="38"/>
      <c r="GW398" s="38"/>
      <c r="GX398" s="38"/>
      <c r="GY398" s="38"/>
      <c r="GZ398" s="38"/>
      <c r="HA398" s="38"/>
      <c r="HB398" s="38"/>
      <c r="HC398" s="38"/>
      <c r="HD398" s="38"/>
      <c r="HE398" s="38"/>
      <c r="HF398" s="38"/>
      <c r="HG398" s="38"/>
      <c r="HH398" s="38"/>
      <c r="HI398" s="38"/>
      <c r="HJ398" s="38"/>
      <c r="HK398" s="38"/>
      <c r="HL398" s="38"/>
      <c r="HM398" s="38"/>
      <c r="HN398" s="38"/>
      <c r="HO398" s="38"/>
      <c r="HP398" s="38"/>
      <c r="HQ398" s="38"/>
      <c r="HR398" s="39"/>
    </row>
    <row r="399" spans="1:226" s="315" customFormat="1" x14ac:dyDescent="0.25">
      <c r="A399" s="34">
        <f t="shared" si="120"/>
        <v>395</v>
      </c>
      <c r="B399" s="517"/>
      <c r="C399" s="517"/>
      <c r="D399" s="517"/>
      <c r="E399" s="517"/>
      <c r="F399" s="517"/>
      <c r="G399" s="35"/>
      <c r="H399" s="391"/>
      <c r="I399" s="36" t="str">
        <f>IF(J399&lt;&gt;"",(J399-COUNTIF(L399:HR399,"□")+1),"")</f>
        <v/>
      </c>
      <c r="J399" s="28" t="str">
        <f>IF(ISERROR(LOOKUP("□",L399:HR399,L$3:HR$3))=FALSE,LOOKUP("□",L399:HR399,L$3:HR$3),"")</f>
        <v/>
      </c>
      <c r="K399" s="448" t="str">
        <f>進捗管理票PSPT_管理項目名_5</f>
        <v>③受入</v>
      </c>
      <c r="L399" s="37"/>
      <c r="M399" s="38"/>
      <c r="N399" s="38"/>
      <c r="O399" s="38"/>
      <c r="P399" s="38"/>
      <c r="Q399" s="38"/>
      <c r="R399" s="38"/>
      <c r="S399" s="38"/>
      <c r="T399" s="38"/>
      <c r="U399" s="38"/>
      <c r="V399" s="38"/>
      <c r="W399" s="38"/>
      <c r="X399" s="30"/>
      <c r="Y399" s="38"/>
      <c r="Z399" s="38"/>
      <c r="AA399" s="38"/>
      <c r="AB399" s="38"/>
      <c r="AC399" s="38"/>
      <c r="AD399" s="38"/>
      <c r="AE399" s="38"/>
      <c r="AF399" s="38"/>
      <c r="AG399" s="38"/>
      <c r="AH399" s="38"/>
      <c r="AI399" s="38"/>
      <c r="AJ399" s="38"/>
      <c r="AK399" s="38"/>
      <c r="AL399" s="38"/>
      <c r="AM399" s="38"/>
      <c r="AN399" s="38"/>
      <c r="AO399" s="38"/>
      <c r="AP399" s="38"/>
      <c r="AQ399" s="38"/>
      <c r="AR399" s="38"/>
      <c r="AS399" s="38"/>
      <c r="AT399" s="38"/>
      <c r="AU399" s="38"/>
      <c r="AV399" s="38"/>
      <c r="AW399" s="38"/>
      <c r="AX399" s="38"/>
      <c r="AY399" s="38"/>
      <c r="AZ399" s="38"/>
      <c r="BA399" s="38"/>
      <c r="BB399" s="38"/>
      <c r="BC399" s="38"/>
      <c r="BD399" s="38"/>
      <c r="BE399" s="38"/>
      <c r="BF399" s="38"/>
      <c r="BG399" s="38"/>
      <c r="BH399" s="38"/>
      <c r="BI399" s="38"/>
      <c r="BJ399" s="38"/>
      <c r="BK399" s="38"/>
      <c r="BL399" s="38"/>
      <c r="BM399" s="38"/>
      <c r="BN399" s="38"/>
      <c r="BO399" s="38"/>
      <c r="BP399" s="38"/>
      <c r="BQ399" s="38"/>
      <c r="BR399" s="38"/>
      <c r="BS399" s="38"/>
      <c r="BT399" s="38"/>
      <c r="BU399" s="38"/>
      <c r="BV399" s="38"/>
      <c r="BW399" s="38"/>
      <c r="BX399" s="38"/>
      <c r="BY399" s="38"/>
      <c r="BZ399" s="38"/>
      <c r="CA399" s="38"/>
      <c r="CB399" s="38"/>
      <c r="CC399" s="38"/>
      <c r="CD399" s="38"/>
      <c r="CE399" s="38"/>
      <c r="CF399" s="38"/>
      <c r="CG399" s="38"/>
      <c r="CH399" s="38"/>
      <c r="CI399" s="38"/>
      <c r="CJ399" s="38"/>
      <c r="CK399" s="38"/>
      <c r="CL399" s="38"/>
      <c r="CM399" s="38"/>
      <c r="CN399" s="38"/>
      <c r="CO399" s="38"/>
      <c r="CP399" s="38"/>
      <c r="CQ399" s="38"/>
      <c r="CR399" s="38"/>
      <c r="CS399" s="38"/>
      <c r="CT399" s="38"/>
      <c r="CU399" s="38"/>
      <c r="CV399" s="38"/>
      <c r="CW399" s="38"/>
      <c r="CX399" s="38"/>
      <c r="CY399" s="38"/>
      <c r="CZ399" s="38"/>
      <c r="DA399" s="38"/>
      <c r="DB399" s="38"/>
      <c r="DC399" s="38"/>
      <c r="DD399" s="38"/>
      <c r="DE399" s="38"/>
      <c r="DF399" s="38"/>
      <c r="DG399" s="38"/>
      <c r="DH399" s="38"/>
      <c r="DI399" s="38"/>
      <c r="DJ399" s="38"/>
      <c r="DK399" s="38"/>
      <c r="DL399" s="38"/>
      <c r="DM399" s="38"/>
      <c r="DN399" s="38"/>
      <c r="DO399" s="38"/>
      <c r="DP399" s="38"/>
      <c r="DQ399" s="38"/>
      <c r="DR399" s="38"/>
      <c r="DS399" s="38"/>
      <c r="DT399" s="38"/>
      <c r="DU399" s="38"/>
      <c r="DV399" s="38"/>
      <c r="DW399" s="38"/>
      <c r="DX399" s="38"/>
      <c r="DY399" s="38"/>
      <c r="DZ399" s="38"/>
      <c r="EA399" s="38"/>
      <c r="EB399" s="38"/>
      <c r="EC399" s="38"/>
      <c r="ED399" s="38"/>
      <c r="EE399" s="38"/>
      <c r="EF399" s="38"/>
      <c r="EG399" s="38"/>
      <c r="EH399" s="38"/>
      <c r="EI399" s="38"/>
      <c r="EJ399" s="38"/>
      <c r="EK399" s="38"/>
      <c r="EL399" s="38"/>
      <c r="EM399" s="38"/>
      <c r="EN399" s="38"/>
      <c r="EO399" s="38"/>
      <c r="EP399" s="38"/>
      <c r="EQ399" s="38"/>
      <c r="ER399" s="38"/>
      <c r="ES399" s="38"/>
      <c r="ET399" s="38"/>
      <c r="EU399" s="38"/>
      <c r="EV399" s="38"/>
      <c r="EW399" s="38"/>
      <c r="EX399" s="38"/>
      <c r="EY399" s="38"/>
      <c r="EZ399" s="38"/>
      <c r="FA399" s="38"/>
      <c r="FB399" s="38"/>
      <c r="FC399" s="38"/>
      <c r="FD399" s="38"/>
      <c r="FE399" s="38"/>
      <c r="FF399" s="38"/>
      <c r="FG399" s="38"/>
      <c r="FH399" s="38"/>
      <c r="FI399" s="38"/>
      <c r="FJ399" s="38"/>
      <c r="FK399" s="38"/>
      <c r="FL399" s="38"/>
      <c r="FM399" s="38"/>
      <c r="FN399" s="38"/>
      <c r="FO399" s="38"/>
      <c r="FP399" s="38"/>
      <c r="FQ399" s="38"/>
      <c r="FR399" s="38"/>
      <c r="FS399" s="38"/>
      <c r="FT399" s="38"/>
      <c r="FU399" s="38"/>
      <c r="FV399" s="38"/>
      <c r="FW399" s="38"/>
      <c r="FX399" s="38"/>
      <c r="FY399" s="38"/>
      <c r="FZ399" s="38"/>
      <c r="GA399" s="38"/>
      <c r="GB399" s="38"/>
      <c r="GC399" s="38"/>
      <c r="GD399" s="38"/>
      <c r="GE399" s="38"/>
      <c r="GF399" s="38"/>
      <c r="GG399" s="38"/>
      <c r="GH399" s="38"/>
      <c r="GI399" s="38"/>
      <c r="GJ399" s="38"/>
      <c r="GK399" s="38"/>
      <c r="GL399" s="38"/>
      <c r="GM399" s="38"/>
      <c r="GN399" s="38"/>
      <c r="GO399" s="38"/>
      <c r="GP399" s="38"/>
      <c r="GQ399" s="38"/>
      <c r="GR399" s="38"/>
      <c r="GS399" s="38"/>
      <c r="GT399" s="38"/>
      <c r="GU399" s="38"/>
      <c r="GV399" s="38"/>
      <c r="GW399" s="38"/>
      <c r="GX399" s="38"/>
      <c r="GY399" s="38"/>
      <c r="GZ399" s="38"/>
      <c r="HA399" s="38"/>
      <c r="HB399" s="38"/>
      <c r="HC399" s="38"/>
      <c r="HD399" s="38"/>
      <c r="HE399" s="38"/>
      <c r="HF399" s="38"/>
      <c r="HG399" s="38"/>
      <c r="HH399" s="38"/>
      <c r="HI399" s="38"/>
      <c r="HJ399" s="38"/>
      <c r="HK399" s="38"/>
      <c r="HL399" s="38"/>
      <c r="HM399" s="38"/>
      <c r="HN399" s="38"/>
      <c r="HO399" s="38"/>
      <c r="HP399" s="38"/>
      <c r="HQ399" s="38"/>
      <c r="HR399" s="39"/>
    </row>
    <row r="400" spans="1:226" x14ac:dyDescent="0.25">
      <c r="A400" s="25">
        <f t="shared" si="120"/>
        <v>396</v>
      </c>
      <c r="B400" s="516"/>
      <c r="C400" s="516"/>
      <c r="D400" s="516"/>
      <c r="E400" s="516"/>
      <c r="F400" s="516"/>
      <c r="G400" s="40"/>
      <c r="H400" s="40"/>
      <c r="I400" s="41" t="str">
        <f t="shared" ref="I400:I404" si="143">IF(J400&lt;&gt;"",(J400-COUNTIF(L400:HR400,"□")+1),"")</f>
        <v/>
      </c>
      <c r="J400" s="42" t="str">
        <f t="shared" ref="J400:J404" si="144">IF(ISERROR(LOOKUP("□",L400:HR400,L$3:HR$3))=FALSE,LOOKUP("□",L400:HR400,L$3:HR$3),"")</f>
        <v/>
      </c>
      <c r="K400" s="445">
        <f>進捗管理票PSPT_管理項目名_1</f>
        <v>0</v>
      </c>
      <c r="L400" s="43"/>
      <c r="M400" s="44"/>
      <c r="N400" s="44"/>
      <c r="O400" s="44"/>
      <c r="P400" s="44"/>
      <c r="Q400" s="44"/>
      <c r="R400" s="44"/>
      <c r="S400" s="44"/>
      <c r="T400" s="44"/>
      <c r="U400" s="44"/>
      <c r="V400" s="44"/>
      <c r="W400" s="44"/>
      <c r="X400" s="44"/>
      <c r="Y400" s="45"/>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c r="BD400" s="44"/>
      <c r="BE400" s="44"/>
      <c r="BF400" s="44"/>
      <c r="BG400" s="44"/>
      <c r="BH400" s="44"/>
      <c r="BI400" s="44"/>
      <c r="BJ400" s="44"/>
      <c r="BK400" s="44"/>
      <c r="BL400" s="44"/>
      <c r="BM400" s="44"/>
      <c r="BN400" s="44"/>
      <c r="BO400" s="44"/>
      <c r="BP400" s="44"/>
      <c r="BQ400" s="44"/>
      <c r="BR400" s="44"/>
      <c r="BS400" s="44"/>
      <c r="BT400" s="44"/>
      <c r="BU400" s="44"/>
      <c r="BV400" s="44"/>
      <c r="BW400" s="44"/>
      <c r="BX400" s="44"/>
      <c r="BY400" s="44"/>
      <c r="BZ400" s="44"/>
      <c r="CA400" s="44"/>
      <c r="CB400" s="44"/>
      <c r="CC400" s="44"/>
      <c r="CD400" s="44"/>
      <c r="CE400" s="44"/>
      <c r="CF400" s="44"/>
      <c r="CG400" s="44"/>
      <c r="CH400" s="44"/>
      <c r="CI400" s="44"/>
      <c r="CJ400" s="44"/>
      <c r="CK400" s="44"/>
      <c r="CL400" s="44"/>
      <c r="CM400" s="44"/>
      <c r="CN400" s="44"/>
      <c r="CO400" s="44"/>
      <c r="CP400" s="44"/>
      <c r="CQ400" s="44"/>
      <c r="CR400" s="44"/>
      <c r="CS400" s="44"/>
      <c r="CT400" s="44"/>
      <c r="CU400" s="44"/>
      <c r="CV400" s="44"/>
      <c r="CW400" s="44"/>
      <c r="CX400" s="44"/>
      <c r="CY400" s="44"/>
      <c r="CZ400" s="44"/>
      <c r="DA400" s="44"/>
      <c r="DB400" s="44"/>
      <c r="DC400" s="44"/>
      <c r="DD400" s="44"/>
      <c r="DE400" s="44"/>
      <c r="DF400" s="44"/>
      <c r="DG400" s="44"/>
      <c r="DH400" s="44"/>
      <c r="DI400" s="44"/>
      <c r="DJ400" s="44"/>
      <c r="DK400" s="44"/>
      <c r="DL400" s="44"/>
      <c r="DM400" s="44"/>
      <c r="DN400" s="44"/>
      <c r="DO400" s="44"/>
      <c r="DP400" s="44"/>
      <c r="DQ400" s="44"/>
      <c r="DR400" s="44"/>
      <c r="DS400" s="44"/>
      <c r="DT400" s="44"/>
      <c r="DU400" s="44"/>
      <c r="DV400" s="44"/>
      <c r="DW400" s="44"/>
      <c r="DX400" s="44"/>
      <c r="DY400" s="44"/>
      <c r="DZ400" s="44"/>
      <c r="EA400" s="44"/>
      <c r="EB400" s="44"/>
      <c r="EC400" s="44"/>
      <c r="ED400" s="44"/>
      <c r="EE400" s="44"/>
      <c r="EF400" s="44"/>
      <c r="EG400" s="44"/>
      <c r="EH400" s="44"/>
      <c r="EI400" s="44"/>
      <c r="EJ400" s="44"/>
      <c r="EK400" s="44"/>
      <c r="EL400" s="44"/>
      <c r="EM400" s="44"/>
      <c r="EN400" s="44"/>
      <c r="EO400" s="44"/>
      <c r="EP400" s="44"/>
      <c r="EQ400" s="44"/>
      <c r="ER400" s="44"/>
      <c r="ES400" s="44"/>
      <c r="ET400" s="44"/>
      <c r="EU400" s="44"/>
      <c r="EV400" s="44"/>
      <c r="EW400" s="44"/>
      <c r="EX400" s="44"/>
      <c r="EY400" s="44"/>
      <c r="EZ400" s="44"/>
      <c r="FA400" s="44"/>
      <c r="FB400" s="44"/>
      <c r="FC400" s="44"/>
      <c r="FD400" s="44"/>
      <c r="FE400" s="44"/>
      <c r="FF400" s="44"/>
      <c r="FG400" s="44"/>
      <c r="FH400" s="44"/>
      <c r="FI400" s="44"/>
      <c r="FJ400" s="44"/>
      <c r="FK400" s="44"/>
      <c r="FL400" s="44"/>
      <c r="FM400" s="44"/>
      <c r="FN400" s="44"/>
      <c r="FO400" s="44"/>
      <c r="FP400" s="44"/>
      <c r="FQ400" s="44"/>
      <c r="FR400" s="44"/>
      <c r="FS400" s="44"/>
      <c r="FT400" s="44"/>
      <c r="FU400" s="44"/>
      <c r="FV400" s="44"/>
      <c r="FW400" s="44"/>
      <c r="FX400" s="44"/>
      <c r="FY400" s="44"/>
      <c r="FZ400" s="44"/>
      <c r="GA400" s="44"/>
      <c r="GB400" s="44"/>
      <c r="GC400" s="44"/>
      <c r="GD400" s="44"/>
      <c r="GE400" s="44"/>
      <c r="GF400" s="44"/>
      <c r="GG400" s="44"/>
      <c r="GH400" s="44"/>
      <c r="GI400" s="44"/>
      <c r="GJ400" s="44"/>
      <c r="GK400" s="44"/>
      <c r="GL400" s="44"/>
      <c r="GM400" s="44"/>
      <c r="GN400" s="44"/>
      <c r="GO400" s="44"/>
      <c r="GP400" s="44"/>
      <c r="GQ400" s="44"/>
      <c r="GR400" s="44"/>
      <c r="GS400" s="44"/>
      <c r="GT400" s="44"/>
      <c r="GU400" s="44"/>
      <c r="GV400" s="44"/>
      <c r="GW400" s="44"/>
      <c r="GX400" s="44"/>
      <c r="GY400" s="44"/>
      <c r="GZ400" s="44"/>
      <c r="HA400" s="44"/>
      <c r="HB400" s="44"/>
      <c r="HC400" s="44"/>
      <c r="HD400" s="44"/>
      <c r="HE400" s="44"/>
      <c r="HF400" s="44"/>
      <c r="HG400" s="44"/>
      <c r="HH400" s="44"/>
      <c r="HI400" s="44"/>
      <c r="HJ400" s="44"/>
      <c r="HK400" s="44"/>
      <c r="HL400" s="44"/>
      <c r="HM400" s="44"/>
      <c r="HN400" s="44"/>
      <c r="HO400" s="44"/>
      <c r="HP400" s="44"/>
      <c r="HQ400" s="44"/>
      <c r="HR400" s="46"/>
    </row>
    <row r="401" spans="1:226" x14ac:dyDescent="0.25">
      <c r="A401" s="32">
        <f t="shared" si="120"/>
        <v>397</v>
      </c>
      <c r="B401" s="517"/>
      <c r="C401" s="517"/>
      <c r="D401" s="517"/>
      <c r="E401" s="517"/>
      <c r="F401" s="517"/>
      <c r="G401" s="26"/>
      <c r="H401" s="26"/>
      <c r="I401" s="27" t="str">
        <f t="shared" si="143"/>
        <v/>
      </c>
      <c r="J401" s="33" t="str">
        <f t="shared" si="144"/>
        <v/>
      </c>
      <c r="K401" s="446">
        <f>進捗管理票PSPT_管理項目名_2</f>
        <v>0</v>
      </c>
      <c r="L401" s="29"/>
      <c r="M401" s="30"/>
      <c r="N401" s="30"/>
      <c r="O401" s="30"/>
      <c r="P401" s="30"/>
      <c r="Q401" s="30"/>
      <c r="R401" s="30"/>
      <c r="S401" s="30"/>
      <c r="T401" s="30"/>
      <c r="U401" s="30"/>
      <c r="V401" s="30"/>
      <c r="W401" s="30"/>
      <c r="X401" s="30"/>
      <c r="Y401" s="30"/>
      <c r="Z401" s="30"/>
      <c r="AA401" s="30"/>
      <c r="AB401" s="30"/>
      <c r="AC401" s="30"/>
      <c r="AD401" s="30"/>
      <c r="AE401" s="30"/>
      <c r="AF401" s="30"/>
      <c r="AG401" s="30"/>
      <c r="AH401" s="30"/>
      <c r="AI401" s="30"/>
      <c r="AJ401" s="30"/>
      <c r="AK401" s="30"/>
      <c r="AL401" s="30"/>
      <c r="AM401" s="30"/>
      <c r="AN401" s="30"/>
      <c r="AO401" s="30"/>
      <c r="AP401" s="30"/>
      <c r="AQ401" s="30"/>
      <c r="AR401" s="30"/>
      <c r="AS401" s="30"/>
      <c r="AT401" s="30"/>
      <c r="AU401" s="30"/>
      <c r="AV401" s="30"/>
      <c r="AW401" s="30"/>
      <c r="AX401" s="30"/>
      <c r="AY401" s="30"/>
      <c r="AZ401" s="30"/>
      <c r="BA401" s="30"/>
      <c r="BB401" s="30"/>
      <c r="BC401" s="30"/>
      <c r="BD401" s="30"/>
      <c r="BE401" s="30"/>
      <c r="BF401" s="30"/>
      <c r="BG401" s="30"/>
      <c r="BH401" s="30"/>
      <c r="BI401" s="30"/>
      <c r="BJ401" s="30"/>
      <c r="BK401" s="30"/>
      <c r="BL401" s="30"/>
      <c r="BM401" s="30"/>
      <c r="BN401" s="30"/>
      <c r="BO401" s="30"/>
      <c r="BP401" s="30"/>
      <c r="BQ401" s="30"/>
      <c r="BR401" s="30"/>
      <c r="BS401" s="30"/>
      <c r="BT401" s="30"/>
      <c r="BU401" s="30"/>
      <c r="BV401" s="30"/>
      <c r="BW401" s="30"/>
      <c r="BX401" s="30"/>
      <c r="BY401" s="30"/>
      <c r="BZ401" s="30"/>
      <c r="CA401" s="30"/>
      <c r="CB401" s="30"/>
      <c r="CC401" s="30"/>
      <c r="CD401" s="30"/>
      <c r="CE401" s="30"/>
      <c r="CF401" s="30"/>
      <c r="CG401" s="30"/>
      <c r="CH401" s="30"/>
      <c r="CI401" s="30"/>
      <c r="CJ401" s="30"/>
      <c r="CK401" s="30"/>
      <c r="CL401" s="30"/>
      <c r="CM401" s="30"/>
      <c r="CN401" s="30"/>
      <c r="CO401" s="30"/>
      <c r="CP401" s="30"/>
      <c r="CQ401" s="30"/>
      <c r="CR401" s="30"/>
      <c r="CS401" s="30"/>
      <c r="CT401" s="30"/>
      <c r="CU401" s="30"/>
      <c r="CV401" s="30"/>
      <c r="CW401" s="30"/>
      <c r="CX401" s="30"/>
      <c r="CY401" s="30"/>
      <c r="CZ401" s="30"/>
      <c r="DA401" s="30"/>
      <c r="DB401" s="30"/>
      <c r="DC401" s="30"/>
      <c r="DD401" s="30"/>
      <c r="DE401" s="30"/>
      <c r="DF401" s="30"/>
      <c r="DG401" s="30"/>
      <c r="DH401" s="30"/>
      <c r="DI401" s="30"/>
      <c r="DJ401" s="30"/>
      <c r="DK401" s="30"/>
      <c r="DL401" s="30"/>
      <c r="DM401" s="30"/>
      <c r="DN401" s="30"/>
      <c r="DO401" s="30"/>
      <c r="DP401" s="30"/>
      <c r="DQ401" s="30"/>
      <c r="DR401" s="30"/>
      <c r="DS401" s="30"/>
      <c r="DT401" s="30"/>
      <c r="DU401" s="30"/>
      <c r="DV401" s="30"/>
      <c r="DW401" s="30"/>
      <c r="DX401" s="30"/>
      <c r="DY401" s="30"/>
      <c r="DZ401" s="30"/>
      <c r="EA401" s="30"/>
      <c r="EB401" s="30"/>
      <c r="EC401" s="30"/>
      <c r="ED401" s="30"/>
      <c r="EE401" s="30"/>
      <c r="EF401" s="30"/>
      <c r="EG401" s="30"/>
      <c r="EH401" s="30"/>
      <c r="EI401" s="30"/>
      <c r="EJ401" s="30"/>
      <c r="EK401" s="30"/>
      <c r="EL401" s="30"/>
      <c r="EM401" s="30"/>
      <c r="EN401" s="30"/>
      <c r="EO401" s="30"/>
      <c r="EP401" s="30"/>
      <c r="EQ401" s="30"/>
      <c r="ER401" s="30"/>
      <c r="ES401" s="30"/>
      <c r="ET401" s="30"/>
      <c r="EU401" s="30"/>
      <c r="EV401" s="30"/>
      <c r="EW401" s="30"/>
      <c r="EX401" s="30"/>
      <c r="EY401" s="30"/>
      <c r="EZ401" s="30"/>
      <c r="FA401" s="30"/>
      <c r="FB401" s="30"/>
      <c r="FC401" s="30"/>
      <c r="FD401" s="30"/>
      <c r="FE401" s="30"/>
      <c r="FF401" s="30"/>
      <c r="FG401" s="30"/>
      <c r="FH401" s="30"/>
      <c r="FI401" s="30"/>
      <c r="FJ401" s="30"/>
      <c r="FK401" s="30"/>
      <c r="FL401" s="30"/>
      <c r="FM401" s="30"/>
      <c r="FN401" s="30"/>
      <c r="FO401" s="30"/>
      <c r="FP401" s="30"/>
      <c r="FQ401" s="30"/>
      <c r="FR401" s="30"/>
      <c r="FS401" s="30"/>
      <c r="FT401" s="30"/>
      <c r="FU401" s="30"/>
      <c r="FV401" s="30"/>
      <c r="FW401" s="30"/>
      <c r="FX401" s="30"/>
      <c r="FY401" s="30"/>
      <c r="FZ401" s="30"/>
      <c r="GA401" s="30"/>
      <c r="GB401" s="30"/>
      <c r="GC401" s="30"/>
      <c r="GD401" s="30"/>
      <c r="GE401" s="30"/>
      <c r="GF401" s="30"/>
      <c r="GG401" s="30"/>
      <c r="GH401" s="30"/>
      <c r="GI401" s="30"/>
      <c r="GJ401" s="30"/>
      <c r="GK401" s="30"/>
      <c r="GL401" s="30"/>
      <c r="GM401" s="30"/>
      <c r="GN401" s="30"/>
      <c r="GO401" s="30"/>
      <c r="GP401" s="30"/>
      <c r="GQ401" s="30"/>
      <c r="GR401" s="30"/>
      <c r="GS401" s="30"/>
      <c r="GT401" s="30"/>
      <c r="GU401" s="30"/>
      <c r="GV401" s="30"/>
      <c r="GW401" s="30"/>
      <c r="GX401" s="30"/>
      <c r="GY401" s="30"/>
      <c r="GZ401" s="30"/>
      <c r="HA401" s="30"/>
      <c r="HB401" s="30"/>
      <c r="HC401" s="30"/>
      <c r="HD401" s="30"/>
      <c r="HE401" s="30"/>
      <c r="HF401" s="30"/>
      <c r="HG401" s="30"/>
      <c r="HH401" s="30"/>
      <c r="HI401" s="30"/>
      <c r="HJ401" s="30"/>
      <c r="HK401" s="30"/>
      <c r="HL401" s="30"/>
      <c r="HM401" s="30"/>
      <c r="HN401" s="30"/>
      <c r="HO401" s="30"/>
      <c r="HP401" s="30"/>
      <c r="HQ401" s="30"/>
      <c r="HR401" s="31"/>
    </row>
    <row r="402" spans="1:226" x14ac:dyDescent="0.25">
      <c r="A402" s="32">
        <f t="shared" si="120"/>
        <v>398</v>
      </c>
      <c r="B402" s="517"/>
      <c r="C402" s="517"/>
      <c r="D402" s="517"/>
      <c r="E402" s="517"/>
      <c r="F402" s="517"/>
      <c r="G402" s="26"/>
      <c r="H402" s="26"/>
      <c r="I402" s="27" t="str">
        <f t="shared" si="143"/>
        <v/>
      </c>
      <c r="J402" s="33" t="str">
        <f t="shared" si="144"/>
        <v/>
      </c>
      <c r="K402" s="447" t="str">
        <f>進捗管理票PSPT_管理項目名_3</f>
        <v>①ＣＶ</v>
      </c>
      <c r="L402" s="29"/>
      <c r="M402" s="30"/>
      <c r="N402" s="30"/>
      <c r="O402" s="30"/>
      <c r="P402" s="30"/>
      <c r="Q402" s="30"/>
      <c r="R402" s="30"/>
      <c r="S402" s="30"/>
      <c r="T402" s="30"/>
      <c r="U402" s="30"/>
      <c r="V402" s="30"/>
      <c r="W402" s="30"/>
      <c r="X402" s="30"/>
      <c r="Y402" s="30"/>
      <c r="Z402" s="30"/>
      <c r="AA402" s="30"/>
      <c r="AB402" s="30"/>
      <c r="AC402" s="30"/>
      <c r="AD402" s="30"/>
      <c r="AE402" s="30"/>
      <c r="AF402" s="30"/>
      <c r="AG402" s="30"/>
      <c r="AH402" s="30"/>
      <c r="AI402" s="30"/>
      <c r="AJ402" s="30"/>
      <c r="AK402" s="30"/>
      <c r="AL402" s="30"/>
      <c r="AM402" s="30"/>
      <c r="AN402" s="30"/>
      <c r="AO402" s="30"/>
      <c r="AP402" s="30"/>
      <c r="AQ402" s="30"/>
      <c r="AR402" s="30"/>
      <c r="AS402" s="30"/>
      <c r="AT402" s="30"/>
      <c r="AU402" s="30"/>
      <c r="AV402" s="30"/>
      <c r="AW402" s="30"/>
      <c r="AX402" s="30"/>
      <c r="AY402" s="30"/>
      <c r="AZ402" s="30"/>
      <c r="BA402" s="30"/>
      <c r="BB402" s="30"/>
      <c r="BC402" s="30"/>
      <c r="BD402" s="30"/>
      <c r="BE402" s="30"/>
      <c r="BF402" s="30"/>
      <c r="BG402" s="30"/>
      <c r="BH402" s="30"/>
      <c r="BI402" s="30"/>
      <c r="BJ402" s="30"/>
      <c r="BK402" s="30"/>
      <c r="BL402" s="30"/>
      <c r="BM402" s="30"/>
      <c r="BN402" s="30"/>
      <c r="BO402" s="30"/>
      <c r="BP402" s="30"/>
      <c r="BQ402" s="30"/>
      <c r="BR402" s="30"/>
      <c r="BS402" s="30"/>
      <c r="BT402" s="30"/>
      <c r="BU402" s="30"/>
      <c r="BV402" s="30"/>
      <c r="BW402" s="30"/>
      <c r="BX402" s="30"/>
      <c r="BY402" s="30"/>
      <c r="BZ402" s="30"/>
      <c r="CA402" s="30"/>
      <c r="CB402" s="30"/>
      <c r="CC402" s="30"/>
      <c r="CD402" s="30"/>
      <c r="CE402" s="30"/>
      <c r="CF402" s="30"/>
      <c r="CG402" s="30"/>
      <c r="CH402" s="30"/>
      <c r="CI402" s="30"/>
      <c r="CJ402" s="30"/>
      <c r="CK402" s="30"/>
      <c r="CL402" s="30"/>
      <c r="CM402" s="30"/>
      <c r="CN402" s="30"/>
      <c r="CO402" s="30"/>
      <c r="CP402" s="30"/>
      <c r="CQ402" s="30"/>
      <c r="CR402" s="30"/>
      <c r="CS402" s="30"/>
      <c r="CT402" s="30"/>
      <c r="CU402" s="30"/>
      <c r="CV402" s="30"/>
      <c r="CW402" s="30"/>
      <c r="CX402" s="30"/>
      <c r="CY402" s="30"/>
      <c r="CZ402" s="30"/>
      <c r="DA402" s="30"/>
      <c r="DB402" s="30"/>
      <c r="DC402" s="30"/>
      <c r="DD402" s="30"/>
      <c r="DE402" s="30"/>
      <c r="DF402" s="30"/>
      <c r="DG402" s="30"/>
      <c r="DH402" s="30"/>
      <c r="DI402" s="30"/>
      <c r="DJ402" s="30"/>
      <c r="DK402" s="30"/>
      <c r="DL402" s="30"/>
      <c r="DM402" s="30"/>
      <c r="DN402" s="30"/>
      <c r="DO402" s="30"/>
      <c r="DP402" s="30"/>
      <c r="DQ402" s="30"/>
      <c r="DR402" s="30"/>
      <c r="DS402" s="30"/>
      <c r="DT402" s="30"/>
      <c r="DU402" s="30"/>
      <c r="DV402" s="30"/>
      <c r="DW402" s="30"/>
      <c r="DX402" s="30"/>
      <c r="DY402" s="30"/>
      <c r="DZ402" s="30"/>
      <c r="EA402" s="30"/>
      <c r="EB402" s="30"/>
      <c r="EC402" s="30"/>
      <c r="ED402" s="30"/>
      <c r="EE402" s="30"/>
      <c r="EF402" s="30"/>
      <c r="EG402" s="30"/>
      <c r="EH402" s="30"/>
      <c r="EI402" s="30"/>
      <c r="EJ402" s="30"/>
      <c r="EK402" s="30"/>
      <c r="EL402" s="30"/>
      <c r="EM402" s="30"/>
      <c r="EN402" s="30"/>
      <c r="EO402" s="30"/>
      <c r="EP402" s="30"/>
      <c r="EQ402" s="30"/>
      <c r="ER402" s="30"/>
      <c r="ES402" s="30"/>
      <c r="ET402" s="30"/>
      <c r="EU402" s="30"/>
      <c r="EV402" s="30"/>
      <c r="EW402" s="30"/>
      <c r="EX402" s="30"/>
      <c r="EY402" s="30"/>
      <c r="EZ402" s="30"/>
      <c r="FA402" s="30"/>
      <c r="FB402" s="30"/>
      <c r="FC402" s="30"/>
      <c r="FD402" s="30"/>
      <c r="FE402" s="30"/>
      <c r="FF402" s="30"/>
      <c r="FG402" s="30"/>
      <c r="FH402" s="30"/>
      <c r="FI402" s="30"/>
      <c r="FJ402" s="30"/>
      <c r="FK402" s="30"/>
      <c r="FL402" s="30"/>
      <c r="FM402" s="30"/>
      <c r="FN402" s="30"/>
      <c r="FO402" s="30"/>
      <c r="FP402" s="30"/>
      <c r="FQ402" s="30"/>
      <c r="FR402" s="30"/>
      <c r="FS402" s="30"/>
      <c r="FT402" s="30"/>
      <c r="FU402" s="30"/>
      <c r="FV402" s="30"/>
      <c r="FW402" s="30"/>
      <c r="FX402" s="30"/>
      <c r="FY402" s="30"/>
      <c r="FZ402" s="30"/>
      <c r="GA402" s="30"/>
      <c r="GB402" s="30"/>
      <c r="GC402" s="30"/>
      <c r="GD402" s="30"/>
      <c r="GE402" s="30"/>
      <c r="GF402" s="30"/>
      <c r="GG402" s="30"/>
      <c r="GH402" s="30"/>
      <c r="GI402" s="30"/>
      <c r="GJ402" s="30"/>
      <c r="GK402" s="30"/>
      <c r="GL402" s="30"/>
      <c r="GM402" s="30"/>
      <c r="GN402" s="30"/>
      <c r="GO402" s="30"/>
      <c r="GP402" s="30"/>
      <c r="GQ402" s="30"/>
      <c r="GR402" s="30"/>
      <c r="GS402" s="30"/>
      <c r="GT402" s="30"/>
      <c r="GU402" s="30"/>
      <c r="GV402" s="30"/>
      <c r="GW402" s="30"/>
      <c r="GX402" s="30"/>
      <c r="GY402" s="30"/>
      <c r="GZ402" s="30"/>
      <c r="HA402" s="30"/>
      <c r="HB402" s="30"/>
      <c r="HC402" s="30"/>
      <c r="HD402" s="30"/>
      <c r="HE402" s="30"/>
      <c r="HF402" s="30"/>
      <c r="HG402" s="30"/>
      <c r="HH402" s="30"/>
      <c r="HI402" s="30"/>
      <c r="HJ402" s="30"/>
      <c r="HK402" s="30"/>
      <c r="HL402" s="30"/>
      <c r="HM402" s="30"/>
      <c r="HN402" s="30"/>
      <c r="HO402" s="30"/>
      <c r="HP402" s="30"/>
      <c r="HQ402" s="30"/>
      <c r="HR402" s="31"/>
    </row>
    <row r="403" spans="1:226" x14ac:dyDescent="0.25">
      <c r="A403" s="34">
        <f t="shared" si="120"/>
        <v>399</v>
      </c>
      <c r="B403" s="517"/>
      <c r="C403" s="517"/>
      <c r="D403" s="517"/>
      <c r="E403" s="517"/>
      <c r="F403" s="517"/>
      <c r="G403" s="35"/>
      <c r="H403" s="35"/>
      <c r="I403" s="36" t="str">
        <f t="shared" si="143"/>
        <v/>
      </c>
      <c r="J403" s="28" t="str">
        <f t="shared" si="144"/>
        <v/>
      </c>
      <c r="K403" s="448" t="str">
        <f>進捗管理票PSPT_管理項目名_4</f>
        <v>②ＣＶＴ</v>
      </c>
      <c r="L403" s="37"/>
      <c r="M403" s="38"/>
      <c r="N403" s="38"/>
      <c r="O403" s="38"/>
      <c r="P403" s="38"/>
      <c r="Q403" s="38"/>
      <c r="R403" s="38"/>
      <c r="S403" s="38"/>
      <c r="T403" s="38"/>
      <c r="U403" s="38"/>
      <c r="V403" s="38"/>
      <c r="W403" s="38"/>
      <c r="X403" s="38"/>
      <c r="Y403" s="38"/>
      <c r="Z403" s="38"/>
      <c r="AA403" s="38"/>
      <c r="AB403" s="38"/>
      <c r="AC403" s="38"/>
      <c r="AD403" s="38"/>
      <c r="AE403" s="38"/>
      <c r="AF403" s="38"/>
      <c r="AG403" s="38"/>
      <c r="AH403" s="38"/>
      <c r="AI403" s="38"/>
      <c r="AJ403" s="38"/>
      <c r="AK403" s="38"/>
      <c r="AL403" s="38"/>
      <c r="AM403" s="38"/>
      <c r="AN403" s="38"/>
      <c r="AO403" s="38"/>
      <c r="AP403" s="38"/>
      <c r="AQ403" s="38"/>
      <c r="AR403" s="38"/>
      <c r="AS403" s="38"/>
      <c r="AT403" s="38"/>
      <c r="AU403" s="38"/>
      <c r="AV403" s="38"/>
      <c r="AW403" s="38"/>
      <c r="AX403" s="38"/>
      <c r="AY403" s="38"/>
      <c r="AZ403" s="38"/>
      <c r="BA403" s="38"/>
      <c r="BB403" s="38"/>
      <c r="BC403" s="38"/>
      <c r="BD403" s="38"/>
      <c r="BE403" s="38"/>
      <c r="BF403" s="38"/>
      <c r="BG403" s="38"/>
      <c r="BH403" s="38"/>
      <c r="BI403" s="38"/>
      <c r="BJ403" s="38"/>
      <c r="BK403" s="38"/>
      <c r="BL403" s="38"/>
      <c r="BM403" s="38"/>
      <c r="BN403" s="38"/>
      <c r="BO403" s="38"/>
      <c r="BP403" s="38"/>
      <c r="BQ403" s="38"/>
      <c r="BR403" s="38"/>
      <c r="BS403" s="38"/>
      <c r="BT403" s="38"/>
      <c r="BU403" s="38"/>
      <c r="BV403" s="38"/>
      <c r="BW403" s="38"/>
      <c r="BX403" s="38"/>
      <c r="BY403" s="38"/>
      <c r="BZ403" s="38"/>
      <c r="CA403" s="38"/>
      <c r="CB403" s="38"/>
      <c r="CC403" s="38"/>
      <c r="CD403" s="38"/>
      <c r="CE403" s="38"/>
      <c r="CF403" s="38"/>
      <c r="CG403" s="38"/>
      <c r="CH403" s="38"/>
      <c r="CI403" s="38"/>
      <c r="CJ403" s="38"/>
      <c r="CK403" s="38"/>
      <c r="CL403" s="38"/>
      <c r="CM403" s="38"/>
      <c r="CN403" s="38"/>
      <c r="CO403" s="38"/>
      <c r="CP403" s="38"/>
      <c r="CQ403" s="38"/>
      <c r="CR403" s="38"/>
      <c r="CS403" s="38"/>
      <c r="CT403" s="38"/>
      <c r="CU403" s="38"/>
      <c r="CV403" s="38"/>
      <c r="CW403" s="38"/>
      <c r="CX403" s="38"/>
      <c r="CY403" s="38"/>
      <c r="CZ403" s="38"/>
      <c r="DA403" s="38"/>
      <c r="DB403" s="38"/>
      <c r="DC403" s="38"/>
      <c r="DD403" s="38"/>
      <c r="DE403" s="38"/>
      <c r="DF403" s="38"/>
      <c r="DG403" s="38"/>
      <c r="DH403" s="38"/>
      <c r="DI403" s="38"/>
      <c r="DJ403" s="38"/>
      <c r="DK403" s="38"/>
      <c r="DL403" s="38"/>
      <c r="DM403" s="38"/>
      <c r="DN403" s="38"/>
      <c r="DO403" s="38"/>
      <c r="DP403" s="38"/>
      <c r="DQ403" s="38"/>
      <c r="DR403" s="38"/>
      <c r="DS403" s="38"/>
      <c r="DT403" s="38"/>
      <c r="DU403" s="38"/>
      <c r="DV403" s="38"/>
      <c r="DW403" s="38"/>
      <c r="DX403" s="38"/>
      <c r="DY403" s="38"/>
      <c r="DZ403" s="38"/>
      <c r="EA403" s="38"/>
      <c r="EB403" s="38"/>
      <c r="EC403" s="38"/>
      <c r="ED403" s="38"/>
      <c r="EE403" s="38"/>
      <c r="EF403" s="38"/>
      <c r="EG403" s="38"/>
      <c r="EH403" s="38"/>
      <c r="EI403" s="38"/>
      <c r="EJ403" s="38"/>
      <c r="EK403" s="38"/>
      <c r="EL403" s="38"/>
      <c r="EM403" s="38"/>
      <c r="EN403" s="38"/>
      <c r="EO403" s="38"/>
      <c r="EP403" s="38"/>
      <c r="EQ403" s="38"/>
      <c r="ER403" s="38"/>
      <c r="ES403" s="38"/>
      <c r="ET403" s="38"/>
      <c r="EU403" s="38"/>
      <c r="EV403" s="38"/>
      <c r="EW403" s="38"/>
      <c r="EX403" s="38"/>
      <c r="EY403" s="38"/>
      <c r="EZ403" s="38"/>
      <c r="FA403" s="38"/>
      <c r="FB403" s="38"/>
      <c r="FC403" s="38"/>
      <c r="FD403" s="38"/>
      <c r="FE403" s="38"/>
      <c r="FF403" s="38"/>
      <c r="FG403" s="38"/>
      <c r="FH403" s="38"/>
      <c r="FI403" s="38"/>
      <c r="FJ403" s="38"/>
      <c r="FK403" s="38"/>
      <c r="FL403" s="38"/>
      <c r="FM403" s="38"/>
      <c r="FN403" s="38"/>
      <c r="FO403" s="38"/>
      <c r="FP403" s="38"/>
      <c r="FQ403" s="38"/>
      <c r="FR403" s="38"/>
      <c r="FS403" s="38"/>
      <c r="FT403" s="38"/>
      <c r="FU403" s="38"/>
      <c r="FV403" s="38"/>
      <c r="FW403" s="38"/>
      <c r="FX403" s="38"/>
      <c r="FY403" s="38"/>
      <c r="FZ403" s="38"/>
      <c r="GA403" s="38"/>
      <c r="GB403" s="38"/>
      <c r="GC403" s="38"/>
      <c r="GD403" s="38"/>
      <c r="GE403" s="38"/>
      <c r="GF403" s="38"/>
      <c r="GG403" s="38"/>
      <c r="GH403" s="38"/>
      <c r="GI403" s="38"/>
      <c r="GJ403" s="38"/>
      <c r="GK403" s="38"/>
      <c r="GL403" s="38"/>
      <c r="GM403" s="38"/>
      <c r="GN403" s="38"/>
      <c r="GO403" s="38"/>
      <c r="GP403" s="38"/>
      <c r="GQ403" s="38"/>
      <c r="GR403" s="38"/>
      <c r="GS403" s="38"/>
      <c r="GT403" s="38"/>
      <c r="GU403" s="38"/>
      <c r="GV403" s="38"/>
      <c r="GW403" s="38"/>
      <c r="GX403" s="38"/>
      <c r="GY403" s="38"/>
      <c r="GZ403" s="38"/>
      <c r="HA403" s="38"/>
      <c r="HB403" s="38"/>
      <c r="HC403" s="38"/>
      <c r="HD403" s="38"/>
      <c r="HE403" s="38"/>
      <c r="HF403" s="38"/>
      <c r="HG403" s="38"/>
      <c r="HH403" s="38"/>
      <c r="HI403" s="38"/>
      <c r="HJ403" s="38"/>
      <c r="HK403" s="38"/>
      <c r="HL403" s="38"/>
      <c r="HM403" s="38"/>
      <c r="HN403" s="38"/>
      <c r="HO403" s="38"/>
      <c r="HP403" s="38"/>
      <c r="HQ403" s="38"/>
      <c r="HR403" s="39"/>
    </row>
    <row r="404" spans="1:226" s="315" customFormat="1" x14ac:dyDescent="0.25">
      <c r="A404" s="34">
        <f t="shared" si="120"/>
        <v>400</v>
      </c>
      <c r="B404" s="517"/>
      <c r="C404" s="517"/>
      <c r="D404" s="517"/>
      <c r="E404" s="517"/>
      <c r="F404" s="517"/>
      <c r="G404" s="35"/>
      <c r="H404" s="391"/>
      <c r="I404" s="36" t="str">
        <f t="shared" si="143"/>
        <v/>
      </c>
      <c r="J404" s="28" t="str">
        <f t="shared" si="144"/>
        <v/>
      </c>
      <c r="K404" s="448" t="str">
        <f>進捗管理票PSPT_管理項目名_5</f>
        <v>③受入</v>
      </c>
      <c r="L404" s="37"/>
      <c r="M404" s="38"/>
      <c r="N404" s="38"/>
      <c r="O404" s="38"/>
      <c r="P404" s="38"/>
      <c r="Q404" s="38"/>
      <c r="R404" s="38"/>
      <c r="S404" s="38"/>
      <c r="T404" s="38"/>
      <c r="U404" s="38"/>
      <c r="V404" s="38"/>
      <c r="W404" s="38"/>
      <c r="X404" s="30"/>
      <c r="Y404" s="38"/>
      <c r="Z404" s="38"/>
      <c r="AA404" s="38"/>
      <c r="AB404" s="38"/>
      <c r="AC404" s="38"/>
      <c r="AD404" s="38"/>
      <c r="AE404" s="38"/>
      <c r="AF404" s="38"/>
      <c r="AG404" s="38"/>
      <c r="AH404" s="38"/>
      <c r="AI404" s="38"/>
      <c r="AJ404" s="38"/>
      <c r="AK404" s="38"/>
      <c r="AL404" s="38"/>
      <c r="AM404" s="38"/>
      <c r="AN404" s="38"/>
      <c r="AO404" s="38"/>
      <c r="AP404" s="38"/>
      <c r="AQ404" s="38"/>
      <c r="AR404" s="38"/>
      <c r="AS404" s="38"/>
      <c r="AT404" s="38"/>
      <c r="AU404" s="38"/>
      <c r="AV404" s="38"/>
      <c r="AW404" s="38"/>
      <c r="AX404" s="38"/>
      <c r="AY404" s="38"/>
      <c r="AZ404" s="38"/>
      <c r="BA404" s="38"/>
      <c r="BB404" s="38"/>
      <c r="BC404" s="38"/>
      <c r="BD404" s="38"/>
      <c r="BE404" s="38"/>
      <c r="BF404" s="38"/>
      <c r="BG404" s="38"/>
      <c r="BH404" s="38"/>
      <c r="BI404" s="38"/>
      <c r="BJ404" s="38"/>
      <c r="BK404" s="38"/>
      <c r="BL404" s="38"/>
      <c r="BM404" s="38"/>
      <c r="BN404" s="38"/>
      <c r="BO404" s="38"/>
      <c r="BP404" s="38"/>
      <c r="BQ404" s="38"/>
      <c r="BR404" s="38"/>
      <c r="BS404" s="38"/>
      <c r="BT404" s="38"/>
      <c r="BU404" s="38"/>
      <c r="BV404" s="38"/>
      <c r="BW404" s="38"/>
      <c r="BX404" s="38"/>
      <c r="BY404" s="38"/>
      <c r="BZ404" s="38"/>
      <c r="CA404" s="38"/>
      <c r="CB404" s="38"/>
      <c r="CC404" s="38"/>
      <c r="CD404" s="38"/>
      <c r="CE404" s="38"/>
      <c r="CF404" s="38"/>
      <c r="CG404" s="38"/>
      <c r="CH404" s="38"/>
      <c r="CI404" s="38"/>
      <c r="CJ404" s="38"/>
      <c r="CK404" s="38"/>
      <c r="CL404" s="38"/>
      <c r="CM404" s="38"/>
      <c r="CN404" s="38"/>
      <c r="CO404" s="38"/>
      <c r="CP404" s="38"/>
      <c r="CQ404" s="38"/>
      <c r="CR404" s="38"/>
      <c r="CS404" s="38"/>
      <c r="CT404" s="38"/>
      <c r="CU404" s="38"/>
      <c r="CV404" s="38"/>
      <c r="CW404" s="38"/>
      <c r="CX404" s="38"/>
      <c r="CY404" s="38"/>
      <c r="CZ404" s="38"/>
      <c r="DA404" s="38"/>
      <c r="DB404" s="38"/>
      <c r="DC404" s="38"/>
      <c r="DD404" s="38"/>
      <c r="DE404" s="38"/>
      <c r="DF404" s="38"/>
      <c r="DG404" s="38"/>
      <c r="DH404" s="38"/>
      <c r="DI404" s="38"/>
      <c r="DJ404" s="38"/>
      <c r="DK404" s="38"/>
      <c r="DL404" s="38"/>
      <c r="DM404" s="38"/>
      <c r="DN404" s="38"/>
      <c r="DO404" s="38"/>
      <c r="DP404" s="38"/>
      <c r="DQ404" s="38"/>
      <c r="DR404" s="38"/>
      <c r="DS404" s="38"/>
      <c r="DT404" s="38"/>
      <c r="DU404" s="38"/>
      <c r="DV404" s="38"/>
      <c r="DW404" s="38"/>
      <c r="DX404" s="38"/>
      <c r="DY404" s="38"/>
      <c r="DZ404" s="38"/>
      <c r="EA404" s="38"/>
      <c r="EB404" s="38"/>
      <c r="EC404" s="38"/>
      <c r="ED404" s="38"/>
      <c r="EE404" s="38"/>
      <c r="EF404" s="38"/>
      <c r="EG404" s="38"/>
      <c r="EH404" s="38"/>
      <c r="EI404" s="38"/>
      <c r="EJ404" s="38"/>
      <c r="EK404" s="38"/>
      <c r="EL404" s="38"/>
      <c r="EM404" s="38"/>
      <c r="EN404" s="38"/>
      <c r="EO404" s="38"/>
      <c r="EP404" s="38"/>
      <c r="EQ404" s="38"/>
      <c r="ER404" s="38"/>
      <c r="ES404" s="38"/>
      <c r="ET404" s="38"/>
      <c r="EU404" s="38"/>
      <c r="EV404" s="38"/>
      <c r="EW404" s="38"/>
      <c r="EX404" s="38"/>
      <c r="EY404" s="38"/>
      <c r="EZ404" s="38"/>
      <c r="FA404" s="38"/>
      <c r="FB404" s="38"/>
      <c r="FC404" s="38"/>
      <c r="FD404" s="38"/>
      <c r="FE404" s="38"/>
      <c r="FF404" s="38"/>
      <c r="FG404" s="38"/>
      <c r="FH404" s="38"/>
      <c r="FI404" s="38"/>
      <c r="FJ404" s="38"/>
      <c r="FK404" s="38"/>
      <c r="FL404" s="38"/>
      <c r="FM404" s="38"/>
      <c r="FN404" s="38"/>
      <c r="FO404" s="38"/>
      <c r="FP404" s="38"/>
      <c r="FQ404" s="38"/>
      <c r="FR404" s="38"/>
      <c r="FS404" s="38"/>
      <c r="FT404" s="38"/>
      <c r="FU404" s="38"/>
      <c r="FV404" s="38"/>
      <c r="FW404" s="38"/>
      <c r="FX404" s="38"/>
      <c r="FY404" s="38"/>
      <c r="FZ404" s="38"/>
      <c r="GA404" s="38"/>
      <c r="GB404" s="38"/>
      <c r="GC404" s="38"/>
      <c r="GD404" s="38"/>
      <c r="GE404" s="38"/>
      <c r="GF404" s="38"/>
      <c r="GG404" s="38"/>
      <c r="GH404" s="38"/>
      <c r="GI404" s="38"/>
      <c r="GJ404" s="38"/>
      <c r="GK404" s="38"/>
      <c r="GL404" s="38"/>
      <c r="GM404" s="38"/>
      <c r="GN404" s="38"/>
      <c r="GO404" s="38"/>
      <c r="GP404" s="38"/>
      <c r="GQ404" s="38"/>
      <c r="GR404" s="38"/>
      <c r="GS404" s="38"/>
      <c r="GT404" s="38"/>
      <c r="GU404" s="38"/>
      <c r="GV404" s="38"/>
      <c r="GW404" s="38"/>
      <c r="GX404" s="38"/>
      <c r="GY404" s="38"/>
      <c r="GZ404" s="38"/>
      <c r="HA404" s="38"/>
      <c r="HB404" s="38"/>
      <c r="HC404" s="38"/>
      <c r="HD404" s="38"/>
      <c r="HE404" s="38"/>
      <c r="HF404" s="38"/>
      <c r="HG404" s="38"/>
      <c r="HH404" s="38"/>
      <c r="HI404" s="38"/>
      <c r="HJ404" s="38"/>
      <c r="HK404" s="38"/>
      <c r="HL404" s="38"/>
      <c r="HM404" s="38"/>
      <c r="HN404" s="38"/>
      <c r="HO404" s="38"/>
      <c r="HP404" s="38"/>
      <c r="HQ404" s="38"/>
      <c r="HR404" s="39"/>
    </row>
    <row r="405" spans="1:226" x14ac:dyDescent="0.25">
      <c r="A405" s="25">
        <f t="shared" si="120"/>
        <v>401</v>
      </c>
      <c r="B405" s="516"/>
      <c r="C405" s="516"/>
      <c r="D405" s="516"/>
      <c r="E405" s="516"/>
      <c r="F405" s="516"/>
      <c r="G405" s="40"/>
      <c r="H405" s="40"/>
      <c r="I405" s="41" t="str">
        <f t="shared" si="121"/>
        <v/>
      </c>
      <c r="J405" s="42" t="str">
        <f t="shared" si="122"/>
        <v/>
      </c>
      <c r="K405" s="445">
        <f>進捗管理票PSPT_管理項目名_1</f>
        <v>0</v>
      </c>
      <c r="L405" s="43"/>
      <c r="M405" s="44"/>
      <c r="N405" s="44"/>
      <c r="O405" s="44"/>
      <c r="P405" s="44"/>
      <c r="Q405" s="44"/>
      <c r="R405" s="44"/>
      <c r="S405" s="44"/>
      <c r="T405" s="44"/>
      <c r="U405" s="44"/>
      <c r="V405" s="44"/>
      <c r="W405" s="45"/>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c r="BD405" s="44"/>
      <c r="BE405" s="44"/>
      <c r="BF405" s="44"/>
      <c r="BG405" s="44"/>
      <c r="BH405" s="44"/>
      <c r="BI405" s="44"/>
      <c r="BJ405" s="44"/>
      <c r="BK405" s="44"/>
      <c r="BL405" s="44"/>
      <c r="BM405" s="44"/>
      <c r="BN405" s="44"/>
      <c r="BO405" s="44"/>
      <c r="BP405" s="44"/>
      <c r="BQ405" s="44"/>
      <c r="BR405" s="44"/>
      <c r="BS405" s="44"/>
      <c r="BT405" s="44"/>
      <c r="BU405" s="44"/>
      <c r="BV405" s="44"/>
      <c r="BW405" s="44"/>
      <c r="BX405" s="44"/>
      <c r="BY405" s="44"/>
      <c r="BZ405" s="44"/>
      <c r="CA405" s="44"/>
      <c r="CB405" s="44"/>
      <c r="CC405" s="44"/>
      <c r="CD405" s="44"/>
      <c r="CE405" s="44"/>
      <c r="CF405" s="44"/>
      <c r="CG405" s="44"/>
      <c r="CH405" s="44"/>
      <c r="CI405" s="44"/>
      <c r="CJ405" s="44"/>
      <c r="CK405" s="44"/>
      <c r="CL405" s="44"/>
      <c r="CM405" s="44"/>
      <c r="CN405" s="44"/>
      <c r="CO405" s="44"/>
      <c r="CP405" s="44"/>
      <c r="CQ405" s="44"/>
      <c r="CR405" s="44"/>
      <c r="CS405" s="44"/>
      <c r="CT405" s="44"/>
      <c r="CU405" s="44"/>
      <c r="CV405" s="44"/>
      <c r="CW405" s="44"/>
      <c r="CX405" s="44"/>
      <c r="CY405" s="44"/>
      <c r="CZ405" s="44"/>
      <c r="DA405" s="44"/>
      <c r="DB405" s="44"/>
      <c r="DC405" s="44"/>
      <c r="DD405" s="44"/>
      <c r="DE405" s="44"/>
      <c r="DF405" s="44"/>
      <c r="DG405" s="44"/>
      <c r="DH405" s="44"/>
      <c r="DI405" s="44"/>
      <c r="DJ405" s="44"/>
      <c r="DK405" s="44"/>
      <c r="DL405" s="44"/>
      <c r="DM405" s="44"/>
      <c r="DN405" s="44"/>
      <c r="DO405" s="44"/>
      <c r="DP405" s="44"/>
      <c r="DQ405" s="44"/>
      <c r="DR405" s="44"/>
      <c r="DS405" s="44"/>
      <c r="DT405" s="44"/>
      <c r="DU405" s="44"/>
      <c r="DV405" s="44"/>
      <c r="DW405" s="44"/>
      <c r="DX405" s="44"/>
      <c r="DY405" s="44"/>
      <c r="DZ405" s="44"/>
      <c r="EA405" s="44"/>
      <c r="EB405" s="44"/>
      <c r="EC405" s="44"/>
      <c r="ED405" s="44"/>
      <c r="EE405" s="44"/>
      <c r="EF405" s="44"/>
      <c r="EG405" s="44"/>
      <c r="EH405" s="44"/>
      <c r="EI405" s="44"/>
      <c r="EJ405" s="44"/>
      <c r="EK405" s="44"/>
      <c r="EL405" s="44"/>
      <c r="EM405" s="44"/>
      <c r="EN405" s="44"/>
      <c r="EO405" s="44"/>
      <c r="EP405" s="44"/>
      <c r="EQ405" s="44"/>
      <c r="ER405" s="44"/>
      <c r="ES405" s="44"/>
      <c r="ET405" s="44"/>
      <c r="EU405" s="44"/>
      <c r="EV405" s="44"/>
      <c r="EW405" s="44"/>
      <c r="EX405" s="44"/>
      <c r="EY405" s="44"/>
      <c r="EZ405" s="44"/>
      <c r="FA405" s="44"/>
      <c r="FB405" s="44"/>
      <c r="FC405" s="44"/>
      <c r="FD405" s="44"/>
      <c r="FE405" s="44"/>
      <c r="FF405" s="44"/>
      <c r="FG405" s="44"/>
      <c r="FH405" s="44"/>
      <c r="FI405" s="44"/>
      <c r="FJ405" s="44"/>
      <c r="FK405" s="44"/>
      <c r="FL405" s="44"/>
      <c r="FM405" s="44"/>
      <c r="FN405" s="44"/>
      <c r="FO405" s="44"/>
      <c r="FP405" s="44"/>
      <c r="FQ405" s="44"/>
      <c r="FR405" s="44"/>
      <c r="FS405" s="44"/>
      <c r="FT405" s="44"/>
      <c r="FU405" s="44"/>
      <c r="FV405" s="44"/>
      <c r="FW405" s="44"/>
      <c r="FX405" s="44"/>
      <c r="FY405" s="44"/>
      <c r="FZ405" s="44"/>
      <c r="GA405" s="44"/>
      <c r="GB405" s="44"/>
      <c r="GC405" s="44"/>
      <c r="GD405" s="44"/>
      <c r="GE405" s="44"/>
      <c r="GF405" s="44"/>
      <c r="GG405" s="44"/>
      <c r="GH405" s="44"/>
      <c r="GI405" s="44"/>
      <c r="GJ405" s="44"/>
      <c r="GK405" s="44"/>
      <c r="GL405" s="44"/>
      <c r="GM405" s="44"/>
      <c r="GN405" s="44"/>
      <c r="GO405" s="44"/>
      <c r="GP405" s="44"/>
      <c r="GQ405" s="44"/>
      <c r="GR405" s="44"/>
      <c r="GS405" s="44"/>
      <c r="GT405" s="44"/>
      <c r="GU405" s="44"/>
      <c r="GV405" s="44"/>
      <c r="GW405" s="44"/>
      <c r="GX405" s="44"/>
      <c r="GY405" s="44"/>
      <c r="GZ405" s="44"/>
      <c r="HA405" s="44"/>
      <c r="HB405" s="44"/>
      <c r="HC405" s="44"/>
      <c r="HD405" s="44"/>
      <c r="HE405" s="44"/>
      <c r="HF405" s="44"/>
      <c r="HG405" s="44"/>
      <c r="HH405" s="44"/>
      <c r="HI405" s="44"/>
      <c r="HJ405" s="44"/>
      <c r="HK405" s="44"/>
      <c r="HL405" s="44"/>
      <c r="HM405" s="44"/>
      <c r="HN405" s="44"/>
      <c r="HO405" s="44"/>
      <c r="HP405" s="44"/>
      <c r="HQ405" s="44"/>
      <c r="HR405" s="46"/>
    </row>
    <row r="406" spans="1:226" x14ac:dyDescent="0.25">
      <c r="A406" s="32">
        <f t="shared" si="120"/>
        <v>402</v>
      </c>
      <c r="B406" s="517"/>
      <c r="C406" s="517"/>
      <c r="D406" s="517"/>
      <c r="E406" s="517"/>
      <c r="F406" s="517"/>
      <c r="G406" s="26"/>
      <c r="H406" s="26"/>
      <c r="I406" s="27" t="str">
        <f t="shared" si="121"/>
        <v/>
      </c>
      <c r="J406" s="33" t="str">
        <f t="shared" si="122"/>
        <v/>
      </c>
      <c r="K406" s="446">
        <f>進捗管理票PSPT_管理項目名_2</f>
        <v>0</v>
      </c>
      <c r="L406" s="29"/>
      <c r="M406" s="30"/>
      <c r="N406" s="30"/>
      <c r="O406" s="30"/>
      <c r="P406" s="30"/>
      <c r="Q406" s="30"/>
      <c r="R406" s="30"/>
      <c r="S406" s="30"/>
      <c r="T406" s="30"/>
      <c r="U406" s="30"/>
      <c r="V406" s="30"/>
      <c r="W406" s="47"/>
      <c r="X406" s="30"/>
      <c r="Y406" s="30"/>
      <c r="Z406" s="30"/>
      <c r="AA406" s="30"/>
      <c r="AB406" s="30"/>
      <c r="AC406" s="30"/>
      <c r="AD406" s="30"/>
      <c r="AE406" s="30"/>
      <c r="AF406" s="30"/>
      <c r="AG406" s="30"/>
      <c r="AH406" s="30"/>
      <c r="AI406" s="30"/>
      <c r="AJ406" s="30"/>
      <c r="AK406" s="30"/>
      <c r="AL406" s="30"/>
      <c r="AM406" s="30"/>
      <c r="AN406" s="30"/>
      <c r="AO406" s="30"/>
      <c r="AP406" s="30"/>
      <c r="AQ406" s="30"/>
      <c r="AR406" s="30"/>
      <c r="AS406" s="30"/>
      <c r="AT406" s="30"/>
      <c r="AU406" s="30"/>
      <c r="AV406" s="30"/>
      <c r="AW406" s="30"/>
      <c r="AX406" s="30"/>
      <c r="AY406" s="30"/>
      <c r="AZ406" s="30"/>
      <c r="BA406" s="30"/>
      <c r="BB406" s="30"/>
      <c r="BC406" s="30"/>
      <c r="BD406" s="30"/>
      <c r="BE406" s="30"/>
      <c r="BF406" s="30"/>
      <c r="BG406" s="30"/>
      <c r="BH406" s="30"/>
      <c r="BI406" s="30"/>
      <c r="BJ406" s="30"/>
      <c r="BK406" s="30"/>
      <c r="BL406" s="30"/>
      <c r="BM406" s="30"/>
      <c r="BN406" s="30"/>
      <c r="BO406" s="30"/>
      <c r="BP406" s="30"/>
      <c r="BQ406" s="30"/>
      <c r="BR406" s="30"/>
      <c r="BS406" s="30"/>
      <c r="BT406" s="30"/>
      <c r="BU406" s="30"/>
      <c r="BV406" s="30"/>
      <c r="BW406" s="30"/>
      <c r="BX406" s="30"/>
      <c r="BY406" s="30"/>
      <c r="BZ406" s="30"/>
      <c r="CA406" s="30"/>
      <c r="CB406" s="30"/>
      <c r="CC406" s="30"/>
      <c r="CD406" s="30"/>
      <c r="CE406" s="30"/>
      <c r="CF406" s="30"/>
      <c r="CG406" s="30"/>
      <c r="CH406" s="30"/>
      <c r="CI406" s="30"/>
      <c r="CJ406" s="30"/>
      <c r="CK406" s="30"/>
      <c r="CL406" s="30"/>
      <c r="CM406" s="30"/>
      <c r="CN406" s="30"/>
      <c r="CO406" s="30"/>
      <c r="CP406" s="30"/>
      <c r="CQ406" s="30"/>
      <c r="CR406" s="30"/>
      <c r="CS406" s="30"/>
      <c r="CT406" s="30"/>
      <c r="CU406" s="30"/>
      <c r="CV406" s="30"/>
      <c r="CW406" s="30"/>
      <c r="CX406" s="30"/>
      <c r="CY406" s="30"/>
      <c r="CZ406" s="30"/>
      <c r="DA406" s="30"/>
      <c r="DB406" s="30"/>
      <c r="DC406" s="30"/>
      <c r="DD406" s="30"/>
      <c r="DE406" s="30"/>
      <c r="DF406" s="30"/>
      <c r="DG406" s="30"/>
      <c r="DH406" s="30"/>
      <c r="DI406" s="30"/>
      <c r="DJ406" s="30"/>
      <c r="DK406" s="30"/>
      <c r="DL406" s="30"/>
      <c r="DM406" s="30"/>
      <c r="DN406" s="30"/>
      <c r="DO406" s="30"/>
      <c r="DP406" s="30"/>
      <c r="DQ406" s="30"/>
      <c r="DR406" s="30"/>
      <c r="DS406" s="30"/>
      <c r="DT406" s="30"/>
      <c r="DU406" s="30"/>
      <c r="DV406" s="30"/>
      <c r="DW406" s="30"/>
      <c r="DX406" s="30"/>
      <c r="DY406" s="30"/>
      <c r="DZ406" s="30"/>
      <c r="EA406" s="30"/>
      <c r="EB406" s="30"/>
      <c r="EC406" s="30"/>
      <c r="ED406" s="30"/>
      <c r="EE406" s="30"/>
      <c r="EF406" s="30"/>
      <c r="EG406" s="30"/>
      <c r="EH406" s="30"/>
      <c r="EI406" s="30"/>
      <c r="EJ406" s="30"/>
      <c r="EK406" s="30"/>
      <c r="EL406" s="30"/>
      <c r="EM406" s="30"/>
      <c r="EN406" s="30"/>
      <c r="EO406" s="30"/>
      <c r="EP406" s="30"/>
      <c r="EQ406" s="30"/>
      <c r="ER406" s="30"/>
      <c r="ES406" s="30"/>
      <c r="ET406" s="30"/>
      <c r="EU406" s="30"/>
      <c r="EV406" s="30"/>
      <c r="EW406" s="30"/>
      <c r="EX406" s="30"/>
      <c r="EY406" s="30"/>
      <c r="EZ406" s="30"/>
      <c r="FA406" s="30"/>
      <c r="FB406" s="30"/>
      <c r="FC406" s="30"/>
      <c r="FD406" s="30"/>
      <c r="FE406" s="30"/>
      <c r="FF406" s="30"/>
      <c r="FG406" s="30"/>
      <c r="FH406" s="30"/>
      <c r="FI406" s="30"/>
      <c r="FJ406" s="30"/>
      <c r="FK406" s="30"/>
      <c r="FL406" s="30"/>
      <c r="FM406" s="30"/>
      <c r="FN406" s="30"/>
      <c r="FO406" s="30"/>
      <c r="FP406" s="30"/>
      <c r="FQ406" s="30"/>
      <c r="FR406" s="30"/>
      <c r="FS406" s="30"/>
      <c r="FT406" s="30"/>
      <c r="FU406" s="30"/>
      <c r="FV406" s="30"/>
      <c r="FW406" s="30"/>
      <c r="FX406" s="30"/>
      <c r="FY406" s="30"/>
      <c r="FZ406" s="30"/>
      <c r="GA406" s="30"/>
      <c r="GB406" s="30"/>
      <c r="GC406" s="30"/>
      <c r="GD406" s="30"/>
      <c r="GE406" s="30"/>
      <c r="GF406" s="30"/>
      <c r="GG406" s="30"/>
      <c r="GH406" s="30"/>
      <c r="GI406" s="30"/>
      <c r="GJ406" s="30"/>
      <c r="GK406" s="30"/>
      <c r="GL406" s="30"/>
      <c r="GM406" s="30"/>
      <c r="GN406" s="30"/>
      <c r="GO406" s="30"/>
      <c r="GP406" s="30"/>
      <c r="GQ406" s="30"/>
      <c r="GR406" s="30"/>
      <c r="GS406" s="30"/>
      <c r="GT406" s="30"/>
      <c r="GU406" s="30"/>
      <c r="GV406" s="30"/>
      <c r="GW406" s="30"/>
      <c r="GX406" s="30"/>
      <c r="GY406" s="30"/>
      <c r="GZ406" s="30"/>
      <c r="HA406" s="30"/>
      <c r="HB406" s="30"/>
      <c r="HC406" s="30"/>
      <c r="HD406" s="30"/>
      <c r="HE406" s="30"/>
      <c r="HF406" s="30"/>
      <c r="HG406" s="30"/>
      <c r="HH406" s="30"/>
      <c r="HI406" s="30"/>
      <c r="HJ406" s="30"/>
      <c r="HK406" s="30"/>
      <c r="HL406" s="30"/>
      <c r="HM406" s="30"/>
      <c r="HN406" s="30"/>
      <c r="HO406" s="30"/>
      <c r="HP406" s="30"/>
      <c r="HQ406" s="30"/>
      <c r="HR406" s="31"/>
    </row>
    <row r="407" spans="1:226" x14ac:dyDescent="0.25">
      <c r="A407" s="32">
        <f t="shared" si="120"/>
        <v>403</v>
      </c>
      <c r="B407" s="517"/>
      <c r="C407" s="517"/>
      <c r="D407" s="517"/>
      <c r="E407" s="517"/>
      <c r="F407" s="517"/>
      <c r="G407" s="26"/>
      <c r="H407" s="26"/>
      <c r="I407" s="27" t="str">
        <f t="shared" si="121"/>
        <v/>
      </c>
      <c r="J407" s="33" t="str">
        <f t="shared" si="122"/>
        <v/>
      </c>
      <c r="K407" s="447" t="str">
        <f>進捗管理票PSPT_管理項目名_3</f>
        <v>①ＣＶ</v>
      </c>
      <c r="L407" s="29"/>
      <c r="M407" s="30"/>
      <c r="N407" s="30"/>
      <c r="O407" s="30"/>
      <c r="P407" s="30"/>
      <c r="Q407" s="30"/>
      <c r="R407" s="30"/>
      <c r="S407" s="30"/>
      <c r="T407" s="30"/>
      <c r="U407" s="30"/>
      <c r="V407" s="30"/>
      <c r="W407" s="30"/>
      <c r="X407" s="30"/>
      <c r="Y407" s="30"/>
      <c r="Z407" s="30"/>
      <c r="AA407" s="30"/>
      <c r="AB407" s="30"/>
      <c r="AC407" s="30"/>
      <c r="AD407" s="30"/>
      <c r="AE407" s="30"/>
      <c r="AF407" s="30"/>
      <c r="AG407" s="30"/>
      <c r="AH407" s="30"/>
      <c r="AI407" s="30"/>
      <c r="AJ407" s="30"/>
      <c r="AK407" s="30"/>
      <c r="AL407" s="30"/>
      <c r="AM407" s="30"/>
      <c r="AN407" s="30"/>
      <c r="AO407" s="30"/>
      <c r="AP407" s="30"/>
      <c r="AQ407" s="30"/>
      <c r="AR407" s="30"/>
      <c r="AS407" s="30"/>
      <c r="AT407" s="30"/>
      <c r="AU407" s="30"/>
      <c r="AV407" s="30"/>
      <c r="AW407" s="30"/>
      <c r="AX407" s="30"/>
      <c r="AY407" s="30"/>
      <c r="AZ407" s="30"/>
      <c r="BA407" s="30"/>
      <c r="BB407" s="30"/>
      <c r="BC407" s="30"/>
      <c r="BD407" s="30"/>
      <c r="BE407" s="30"/>
      <c r="BF407" s="30"/>
      <c r="BG407" s="30"/>
      <c r="BH407" s="30"/>
      <c r="BI407" s="30"/>
      <c r="BJ407" s="30"/>
      <c r="BK407" s="30"/>
      <c r="BL407" s="30"/>
      <c r="BM407" s="30"/>
      <c r="BN407" s="30"/>
      <c r="BO407" s="30"/>
      <c r="BP407" s="30"/>
      <c r="BQ407" s="30"/>
      <c r="BR407" s="30"/>
      <c r="BS407" s="30"/>
      <c r="BT407" s="30"/>
      <c r="BU407" s="30"/>
      <c r="BV407" s="30"/>
      <c r="BW407" s="30"/>
      <c r="BX407" s="30"/>
      <c r="BY407" s="30"/>
      <c r="BZ407" s="30"/>
      <c r="CA407" s="30"/>
      <c r="CB407" s="30"/>
      <c r="CC407" s="30"/>
      <c r="CD407" s="30"/>
      <c r="CE407" s="30"/>
      <c r="CF407" s="30"/>
      <c r="CG407" s="30"/>
      <c r="CH407" s="30"/>
      <c r="CI407" s="30"/>
      <c r="CJ407" s="30"/>
      <c r="CK407" s="30"/>
      <c r="CL407" s="30"/>
      <c r="CM407" s="30"/>
      <c r="CN407" s="30"/>
      <c r="CO407" s="30"/>
      <c r="CP407" s="30"/>
      <c r="CQ407" s="30"/>
      <c r="CR407" s="30"/>
      <c r="CS407" s="30"/>
      <c r="CT407" s="30"/>
      <c r="CU407" s="30"/>
      <c r="CV407" s="30"/>
      <c r="CW407" s="30"/>
      <c r="CX407" s="30"/>
      <c r="CY407" s="30"/>
      <c r="CZ407" s="30"/>
      <c r="DA407" s="30"/>
      <c r="DB407" s="30"/>
      <c r="DC407" s="30"/>
      <c r="DD407" s="30"/>
      <c r="DE407" s="30"/>
      <c r="DF407" s="30"/>
      <c r="DG407" s="30"/>
      <c r="DH407" s="30"/>
      <c r="DI407" s="30"/>
      <c r="DJ407" s="30"/>
      <c r="DK407" s="30"/>
      <c r="DL407" s="30"/>
      <c r="DM407" s="30"/>
      <c r="DN407" s="30"/>
      <c r="DO407" s="30"/>
      <c r="DP407" s="30"/>
      <c r="DQ407" s="30"/>
      <c r="DR407" s="30"/>
      <c r="DS407" s="30"/>
      <c r="DT407" s="30"/>
      <c r="DU407" s="30"/>
      <c r="DV407" s="30"/>
      <c r="DW407" s="30"/>
      <c r="DX407" s="30"/>
      <c r="DY407" s="30"/>
      <c r="DZ407" s="30"/>
      <c r="EA407" s="30"/>
      <c r="EB407" s="30"/>
      <c r="EC407" s="30"/>
      <c r="ED407" s="30"/>
      <c r="EE407" s="30"/>
      <c r="EF407" s="30"/>
      <c r="EG407" s="30"/>
      <c r="EH407" s="30"/>
      <c r="EI407" s="30"/>
      <c r="EJ407" s="30"/>
      <c r="EK407" s="30"/>
      <c r="EL407" s="30"/>
      <c r="EM407" s="30"/>
      <c r="EN407" s="30"/>
      <c r="EO407" s="30"/>
      <c r="EP407" s="30"/>
      <c r="EQ407" s="30"/>
      <c r="ER407" s="30"/>
      <c r="ES407" s="30"/>
      <c r="ET407" s="30"/>
      <c r="EU407" s="30"/>
      <c r="EV407" s="30"/>
      <c r="EW407" s="30"/>
      <c r="EX407" s="30"/>
      <c r="EY407" s="30"/>
      <c r="EZ407" s="30"/>
      <c r="FA407" s="30"/>
      <c r="FB407" s="30"/>
      <c r="FC407" s="30"/>
      <c r="FD407" s="30"/>
      <c r="FE407" s="30"/>
      <c r="FF407" s="30"/>
      <c r="FG407" s="30"/>
      <c r="FH407" s="30"/>
      <c r="FI407" s="30"/>
      <c r="FJ407" s="30"/>
      <c r="FK407" s="30"/>
      <c r="FL407" s="30"/>
      <c r="FM407" s="30"/>
      <c r="FN407" s="30"/>
      <c r="FO407" s="30"/>
      <c r="FP407" s="30"/>
      <c r="FQ407" s="30"/>
      <c r="FR407" s="30"/>
      <c r="FS407" s="30"/>
      <c r="FT407" s="30"/>
      <c r="FU407" s="30"/>
      <c r="FV407" s="30"/>
      <c r="FW407" s="30"/>
      <c r="FX407" s="30"/>
      <c r="FY407" s="30"/>
      <c r="FZ407" s="30"/>
      <c r="GA407" s="30"/>
      <c r="GB407" s="30"/>
      <c r="GC407" s="30"/>
      <c r="GD407" s="30"/>
      <c r="GE407" s="30"/>
      <c r="GF407" s="30"/>
      <c r="GG407" s="30"/>
      <c r="GH407" s="30"/>
      <c r="GI407" s="30"/>
      <c r="GJ407" s="30"/>
      <c r="GK407" s="30"/>
      <c r="GL407" s="30"/>
      <c r="GM407" s="30"/>
      <c r="GN407" s="30"/>
      <c r="GO407" s="30"/>
      <c r="GP407" s="30"/>
      <c r="GQ407" s="30"/>
      <c r="GR407" s="30"/>
      <c r="GS407" s="30"/>
      <c r="GT407" s="30"/>
      <c r="GU407" s="30"/>
      <c r="GV407" s="30"/>
      <c r="GW407" s="30"/>
      <c r="GX407" s="30"/>
      <c r="GY407" s="30"/>
      <c r="GZ407" s="30"/>
      <c r="HA407" s="30"/>
      <c r="HB407" s="30"/>
      <c r="HC407" s="30"/>
      <c r="HD407" s="30"/>
      <c r="HE407" s="30"/>
      <c r="HF407" s="30"/>
      <c r="HG407" s="30"/>
      <c r="HH407" s="30"/>
      <c r="HI407" s="30"/>
      <c r="HJ407" s="30"/>
      <c r="HK407" s="30"/>
      <c r="HL407" s="30"/>
      <c r="HM407" s="30"/>
      <c r="HN407" s="30"/>
      <c r="HO407" s="30"/>
      <c r="HP407" s="30"/>
      <c r="HQ407" s="30"/>
      <c r="HR407" s="31"/>
    </row>
    <row r="408" spans="1:226" x14ac:dyDescent="0.25">
      <c r="A408" s="34">
        <f t="shared" si="120"/>
        <v>404</v>
      </c>
      <c r="B408" s="517"/>
      <c r="C408" s="517"/>
      <c r="D408" s="517"/>
      <c r="E408" s="517"/>
      <c r="F408" s="517"/>
      <c r="G408" s="35"/>
      <c r="H408" s="35"/>
      <c r="I408" s="36" t="str">
        <f t="shared" si="121"/>
        <v/>
      </c>
      <c r="J408" s="28" t="str">
        <f t="shared" si="122"/>
        <v/>
      </c>
      <c r="K408" s="448" t="str">
        <f>進捗管理票PSPT_管理項目名_4</f>
        <v>②ＣＶＴ</v>
      </c>
      <c r="L408" s="37"/>
      <c r="M408" s="38"/>
      <c r="N408" s="38"/>
      <c r="O408" s="38"/>
      <c r="P408" s="38"/>
      <c r="Q408" s="38"/>
      <c r="R408" s="38"/>
      <c r="S408" s="38"/>
      <c r="T408" s="38"/>
      <c r="U408" s="38"/>
      <c r="V408" s="38"/>
      <c r="W408" s="38"/>
      <c r="X408" s="38"/>
      <c r="Y408" s="38"/>
      <c r="Z408" s="38"/>
      <c r="AA408" s="38"/>
      <c r="AB408" s="38"/>
      <c r="AC408" s="38"/>
      <c r="AD408" s="38"/>
      <c r="AE408" s="38"/>
      <c r="AF408" s="38"/>
      <c r="AG408" s="38"/>
      <c r="AH408" s="38"/>
      <c r="AI408" s="38"/>
      <c r="AJ408" s="38"/>
      <c r="AK408" s="38"/>
      <c r="AL408" s="38"/>
      <c r="AM408" s="38"/>
      <c r="AN408" s="38"/>
      <c r="AO408" s="38"/>
      <c r="AP408" s="38"/>
      <c r="AQ408" s="38"/>
      <c r="AR408" s="38"/>
      <c r="AS408" s="38"/>
      <c r="AT408" s="38"/>
      <c r="AU408" s="38"/>
      <c r="AV408" s="38"/>
      <c r="AW408" s="38"/>
      <c r="AX408" s="38"/>
      <c r="AY408" s="38"/>
      <c r="AZ408" s="38"/>
      <c r="BA408" s="38"/>
      <c r="BB408" s="38"/>
      <c r="BC408" s="38"/>
      <c r="BD408" s="38"/>
      <c r="BE408" s="38"/>
      <c r="BF408" s="38"/>
      <c r="BG408" s="38"/>
      <c r="BH408" s="38"/>
      <c r="BI408" s="38"/>
      <c r="BJ408" s="38"/>
      <c r="BK408" s="38"/>
      <c r="BL408" s="38"/>
      <c r="BM408" s="38"/>
      <c r="BN408" s="38"/>
      <c r="BO408" s="38"/>
      <c r="BP408" s="38"/>
      <c r="BQ408" s="38"/>
      <c r="BR408" s="38"/>
      <c r="BS408" s="38"/>
      <c r="BT408" s="38"/>
      <c r="BU408" s="38"/>
      <c r="BV408" s="38"/>
      <c r="BW408" s="38"/>
      <c r="BX408" s="38"/>
      <c r="BY408" s="38"/>
      <c r="BZ408" s="38"/>
      <c r="CA408" s="38"/>
      <c r="CB408" s="38"/>
      <c r="CC408" s="38"/>
      <c r="CD408" s="38"/>
      <c r="CE408" s="38"/>
      <c r="CF408" s="38"/>
      <c r="CG408" s="38"/>
      <c r="CH408" s="38"/>
      <c r="CI408" s="38"/>
      <c r="CJ408" s="38"/>
      <c r="CK408" s="38"/>
      <c r="CL408" s="38"/>
      <c r="CM408" s="38"/>
      <c r="CN408" s="38"/>
      <c r="CO408" s="38"/>
      <c r="CP408" s="38"/>
      <c r="CQ408" s="38"/>
      <c r="CR408" s="38"/>
      <c r="CS408" s="38"/>
      <c r="CT408" s="38"/>
      <c r="CU408" s="38"/>
      <c r="CV408" s="38"/>
      <c r="CW408" s="38"/>
      <c r="CX408" s="38"/>
      <c r="CY408" s="38"/>
      <c r="CZ408" s="38"/>
      <c r="DA408" s="38"/>
      <c r="DB408" s="38"/>
      <c r="DC408" s="38"/>
      <c r="DD408" s="38"/>
      <c r="DE408" s="38"/>
      <c r="DF408" s="38"/>
      <c r="DG408" s="38"/>
      <c r="DH408" s="38"/>
      <c r="DI408" s="38"/>
      <c r="DJ408" s="38"/>
      <c r="DK408" s="38"/>
      <c r="DL408" s="38"/>
      <c r="DM408" s="38"/>
      <c r="DN408" s="38"/>
      <c r="DO408" s="38"/>
      <c r="DP408" s="38"/>
      <c r="DQ408" s="38"/>
      <c r="DR408" s="38"/>
      <c r="DS408" s="38"/>
      <c r="DT408" s="38"/>
      <c r="DU408" s="38"/>
      <c r="DV408" s="38"/>
      <c r="DW408" s="38"/>
      <c r="DX408" s="38"/>
      <c r="DY408" s="38"/>
      <c r="DZ408" s="38"/>
      <c r="EA408" s="38"/>
      <c r="EB408" s="38"/>
      <c r="EC408" s="38"/>
      <c r="ED408" s="38"/>
      <c r="EE408" s="38"/>
      <c r="EF408" s="38"/>
      <c r="EG408" s="38"/>
      <c r="EH408" s="38"/>
      <c r="EI408" s="38"/>
      <c r="EJ408" s="38"/>
      <c r="EK408" s="38"/>
      <c r="EL408" s="38"/>
      <c r="EM408" s="38"/>
      <c r="EN408" s="38"/>
      <c r="EO408" s="38"/>
      <c r="EP408" s="38"/>
      <c r="EQ408" s="38"/>
      <c r="ER408" s="38"/>
      <c r="ES408" s="38"/>
      <c r="ET408" s="38"/>
      <c r="EU408" s="38"/>
      <c r="EV408" s="38"/>
      <c r="EW408" s="38"/>
      <c r="EX408" s="38"/>
      <c r="EY408" s="38"/>
      <c r="EZ408" s="38"/>
      <c r="FA408" s="38"/>
      <c r="FB408" s="38"/>
      <c r="FC408" s="38"/>
      <c r="FD408" s="38"/>
      <c r="FE408" s="38"/>
      <c r="FF408" s="38"/>
      <c r="FG408" s="38"/>
      <c r="FH408" s="38"/>
      <c r="FI408" s="38"/>
      <c r="FJ408" s="38"/>
      <c r="FK408" s="38"/>
      <c r="FL408" s="38"/>
      <c r="FM408" s="38"/>
      <c r="FN408" s="38"/>
      <c r="FO408" s="38"/>
      <c r="FP408" s="38"/>
      <c r="FQ408" s="38"/>
      <c r="FR408" s="38"/>
      <c r="FS408" s="38"/>
      <c r="FT408" s="38"/>
      <c r="FU408" s="38"/>
      <c r="FV408" s="38"/>
      <c r="FW408" s="38"/>
      <c r="FX408" s="38"/>
      <c r="FY408" s="38"/>
      <c r="FZ408" s="38"/>
      <c r="GA408" s="38"/>
      <c r="GB408" s="38"/>
      <c r="GC408" s="38"/>
      <c r="GD408" s="38"/>
      <c r="GE408" s="38"/>
      <c r="GF408" s="38"/>
      <c r="GG408" s="38"/>
      <c r="GH408" s="38"/>
      <c r="GI408" s="38"/>
      <c r="GJ408" s="38"/>
      <c r="GK408" s="38"/>
      <c r="GL408" s="38"/>
      <c r="GM408" s="38"/>
      <c r="GN408" s="38"/>
      <c r="GO408" s="38"/>
      <c r="GP408" s="38"/>
      <c r="GQ408" s="38"/>
      <c r="GR408" s="38"/>
      <c r="GS408" s="38"/>
      <c r="GT408" s="38"/>
      <c r="GU408" s="38"/>
      <c r="GV408" s="38"/>
      <c r="GW408" s="38"/>
      <c r="GX408" s="38"/>
      <c r="GY408" s="38"/>
      <c r="GZ408" s="38"/>
      <c r="HA408" s="38"/>
      <c r="HB408" s="38"/>
      <c r="HC408" s="38"/>
      <c r="HD408" s="38"/>
      <c r="HE408" s="38"/>
      <c r="HF408" s="38"/>
      <c r="HG408" s="38"/>
      <c r="HH408" s="38"/>
      <c r="HI408" s="38"/>
      <c r="HJ408" s="38"/>
      <c r="HK408" s="38"/>
      <c r="HL408" s="38"/>
      <c r="HM408" s="38"/>
      <c r="HN408" s="38"/>
      <c r="HO408" s="38"/>
      <c r="HP408" s="38"/>
      <c r="HQ408" s="38"/>
      <c r="HR408" s="39"/>
    </row>
    <row r="409" spans="1:226" s="315" customFormat="1" x14ac:dyDescent="0.25">
      <c r="A409" s="34">
        <f t="shared" si="120"/>
        <v>405</v>
      </c>
      <c r="B409" s="517"/>
      <c r="C409" s="517"/>
      <c r="D409" s="517"/>
      <c r="E409" s="517"/>
      <c r="F409" s="517"/>
      <c r="G409" s="35"/>
      <c r="H409" s="391"/>
      <c r="I409" s="36" t="str">
        <f>IF(J409&lt;&gt;"",(J409-COUNTIF(L409:HR409,"□")+1),"")</f>
        <v/>
      </c>
      <c r="J409" s="28" t="str">
        <f>IF(ISERROR(LOOKUP("□",L409:HR409,L$3:HR$3))=FALSE,LOOKUP("□",L409:HR409,L$3:HR$3),"")</f>
        <v/>
      </c>
      <c r="K409" s="448" t="str">
        <f>進捗管理票PSPT_管理項目名_5</f>
        <v>③受入</v>
      </c>
      <c r="L409" s="37"/>
      <c r="M409" s="38"/>
      <c r="N409" s="38"/>
      <c r="O409" s="38"/>
      <c r="P409" s="38"/>
      <c r="Q409" s="38"/>
      <c r="R409" s="38"/>
      <c r="S409" s="38"/>
      <c r="T409" s="38"/>
      <c r="U409" s="38"/>
      <c r="V409" s="38"/>
      <c r="W409" s="38"/>
      <c r="X409" s="30"/>
      <c r="Y409" s="38"/>
      <c r="Z409" s="38"/>
      <c r="AA409" s="38"/>
      <c r="AB409" s="38"/>
      <c r="AC409" s="38"/>
      <c r="AD409" s="38"/>
      <c r="AE409" s="38"/>
      <c r="AF409" s="38"/>
      <c r="AG409" s="38"/>
      <c r="AH409" s="38"/>
      <c r="AI409" s="38"/>
      <c r="AJ409" s="38"/>
      <c r="AK409" s="38"/>
      <c r="AL409" s="38"/>
      <c r="AM409" s="38"/>
      <c r="AN409" s="38"/>
      <c r="AO409" s="38"/>
      <c r="AP409" s="38"/>
      <c r="AQ409" s="38"/>
      <c r="AR409" s="38"/>
      <c r="AS409" s="38"/>
      <c r="AT409" s="38"/>
      <c r="AU409" s="38"/>
      <c r="AV409" s="38"/>
      <c r="AW409" s="38"/>
      <c r="AX409" s="38"/>
      <c r="AY409" s="38"/>
      <c r="AZ409" s="38"/>
      <c r="BA409" s="38"/>
      <c r="BB409" s="38"/>
      <c r="BC409" s="38"/>
      <c r="BD409" s="38"/>
      <c r="BE409" s="38"/>
      <c r="BF409" s="38"/>
      <c r="BG409" s="38"/>
      <c r="BH409" s="38"/>
      <c r="BI409" s="38"/>
      <c r="BJ409" s="38"/>
      <c r="BK409" s="38"/>
      <c r="BL409" s="38"/>
      <c r="BM409" s="38"/>
      <c r="BN409" s="38"/>
      <c r="BO409" s="38"/>
      <c r="BP409" s="38"/>
      <c r="BQ409" s="38"/>
      <c r="BR409" s="38"/>
      <c r="BS409" s="38"/>
      <c r="BT409" s="38"/>
      <c r="BU409" s="38"/>
      <c r="BV409" s="38"/>
      <c r="BW409" s="38"/>
      <c r="BX409" s="38"/>
      <c r="BY409" s="38"/>
      <c r="BZ409" s="38"/>
      <c r="CA409" s="38"/>
      <c r="CB409" s="38"/>
      <c r="CC409" s="38"/>
      <c r="CD409" s="38"/>
      <c r="CE409" s="38"/>
      <c r="CF409" s="38"/>
      <c r="CG409" s="38"/>
      <c r="CH409" s="38"/>
      <c r="CI409" s="38"/>
      <c r="CJ409" s="38"/>
      <c r="CK409" s="38"/>
      <c r="CL409" s="38"/>
      <c r="CM409" s="38"/>
      <c r="CN409" s="38"/>
      <c r="CO409" s="38"/>
      <c r="CP409" s="38"/>
      <c r="CQ409" s="38"/>
      <c r="CR409" s="38"/>
      <c r="CS409" s="38"/>
      <c r="CT409" s="38"/>
      <c r="CU409" s="38"/>
      <c r="CV409" s="38"/>
      <c r="CW409" s="38"/>
      <c r="CX409" s="38"/>
      <c r="CY409" s="38"/>
      <c r="CZ409" s="38"/>
      <c r="DA409" s="38"/>
      <c r="DB409" s="38"/>
      <c r="DC409" s="38"/>
      <c r="DD409" s="38"/>
      <c r="DE409" s="38"/>
      <c r="DF409" s="38"/>
      <c r="DG409" s="38"/>
      <c r="DH409" s="38"/>
      <c r="DI409" s="38"/>
      <c r="DJ409" s="38"/>
      <c r="DK409" s="38"/>
      <c r="DL409" s="38"/>
      <c r="DM409" s="38"/>
      <c r="DN409" s="38"/>
      <c r="DO409" s="38"/>
      <c r="DP409" s="38"/>
      <c r="DQ409" s="38"/>
      <c r="DR409" s="38"/>
      <c r="DS409" s="38"/>
      <c r="DT409" s="38"/>
      <c r="DU409" s="38"/>
      <c r="DV409" s="38"/>
      <c r="DW409" s="38"/>
      <c r="DX409" s="38"/>
      <c r="DY409" s="38"/>
      <c r="DZ409" s="38"/>
      <c r="EA409" s="38"/>
      <c r="EB409" s="38"/>
      <c r="EC409" s="38"/>
      <c r="ED409" s="38"/>
      <c r="EE409" s="38"/>
      <c r="EF409" s="38"/>
      <c r="EG409" s="38"/>
      <c r="EH409" s="38"/>
      <c r="EI409" s="38"/>
      <c r="EJ409" s="38"/>
      <c r="EK409" s="38"/>
      <c r="EL409" s="38"/>
      <c r="EM409" s="38"/>
      <c r="EN409" s="38"/>
      <c r="EO409" s="38"/>
      <c r="EP409" s="38"/>
      <c r="EQ409" s="38"/>
      <c r="ER409" s="38"/>
      <c r="ES409" s="38"/>
      <c r="ET409" s="38"/>
      <c r="EU409" s="38"/>
      <c r="EV409" s="38"/>
      <c r="EW409" s="38"/>
      <c r="EX409" s="38"/>
      <c r="EY409" s="38"/>
      <c r="EZ409" s="38"/>
      <c r="FA409" s="38"/>
      <c r="FB409" s="38"/>
      <c r="FC409" s="38"/>
      <c r="FD409" s="38"/>
      <c r="FE409" s="38"/>
      <c r="FF409" s="38"/>
      <c r="FG409" s="38"/>
      <c r="FH409" s="38"/>
      <c r="FI409" s="38"/>
      <c r="FJ409" s="38"/>
      <c r="FK409" s="38"/>
      <c r="FL409" s="38"/>
      <c r="FM409" s="38"/>
      <c r="FN409" s="38"/>
      <c r="FO409" s="38"/>
      <c r="FP409" s="38"/>
      <c r="FQ409" s="38"/>
      <c r="FR409" s="38"/>
      <c r="FS409" s="38"/>
      <c r="FT409" s="38"/>
      <c r="FU409" s="38"/>
      <c r="FV409" s="38"/>
      <c r="FW409" s="38"/>
      <c r="FX409" s="38"/>
      <c r="FY409" s="38"/>
      <c r="FZ409" s="38"/>
      <c r="GA409" s="38"/>
      <c r="GB409" s="38"/>
      <c r="GC409" s="38"/>
      <c r="GD409" s="38"/>
      <c r="GE409" s="38"/>
      <c r="GF409" s="38"/>
      <c r="GG409" s="38"/>
      <c r="GH409" s="38"/>
      <c r="GI409" s="38"/>
      <c r="GJ409" s="38"/>
      <c r="GK409" s="38"/>
      <c r="GL409" s="38"/>
      <c r="GM409" s="38"/>
      <c r="GN409" s="38"/>
      <c r="GO409" s="38"/>
      <c r="GP409" s="38"/>
      <c r="GQ409" s="38"/>
      <c r="GR409" s="38"/>
      <c r="GS409" s="38"/>
      <c r="GT409" s="38"/>
      <c r="GU409" s="38"/>
      <c r="GV409" s="38"/>
      <c r="GW409" s="38"/>
      <c r="GX409" s="38"/>
      <c r="GY409" s="38"/>
      <c r="GZ409" s="38"/>
      <c r="HA409" s="38"/>
      <c r="HB409" s="38"/>
      <c r="HC409" s="38"/>
      <c r="HD409" s="38"/>
      <c r="HE409" s="38"/>
      <c r="HF409" s="38"/>
      <c r="HG409" s="38"/>
      <c r="HH409" s="38"/>
      <c r="HI409" s="38"/>
      <c r="HJ409" s="38"/>
      <c r="HK409" s="38"/>
      <c r="HL409" s="38"/>
      <c r="HM409" s="38"/>
      <c r="HN409" s="38"/>
      <c r="HO409" s="38"/>
      <c r="HP409" s="38"/>
      <c r="HQ409" s="38"/>
      <c r="HR409" s="39"/>
    </row>
    <row r="410" spans="1:226" x14ac:dyDescent="0.25">
      <c r="A410" s="25">
        <f t="shared" si="120"/>
        <v>406</v>
      </c>
      <c r="B410" s="516"/>
      <c r="C410" s="516"/>
      <c r="D410" s="516"/>
      <c r="E410" s="516"/>
      <c r="F410" s="516"/>
      <c r="G410" s="40"/>
      <c r="H410" s="40"/>
      <c r="I410" s="41" t="str">
        <f t="shared" ref="I410:I418" si="145">IF(J410&lt;&gt;"",(J410-COUNTIF(L410:HR410,"□")+1),"")</f>
        <v/>
      </c>
      <c r="J410" s="42" t="str">
        <f t="shared" ref="J410:J418" si="146">IF(ISERROR(LOOKUP("□",L410:HR410,L$3:HR$3))=FALSE,LOOKUP("□",L410:HR410,L$3:HR$3),"")</f>
        <v/>
      </c>
      <c r="K410" s="445">
        <f>進捗管理票PSPT_管理項目名_1</f>
        <v>0</v>
      </c>
      <c r="L410" s="43"/>
      <c r="M410" s="44"/>
      <c r="N410" s="44"/>
      <c r="O410" s="44"/>
      <c r="P410" s="44"/>
      <c r="Q410" s="44"/>
      <c r="R410" s="44"/>
      <c r="S410" s="44"/>
      <c r="T410" s="44"/>
      <c r="U410" s="44"/>
      <c r="V410" s="44"/>
      <c r="W410" s="44"/>
      <c r="X410" s="44"/>
      <c r="Y410" s="45"/>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c r="BD410" s="44"/>
      <c r="BE410" s="44"/>
      <c r="BF410" s="44"/>
      <c r="BG410" s="44"/>
      <c r="BH410" s="44"/>
      <c r="BI410" s="44"/>
      <c r="BJ410" s="44"/>
      <c r="BK410" s="44"/>
      <c r="BL410" s="44"/>
      <c r="BM410" s="44"/>
      <c r="BN410" s="44"/>
      <c r="BO410" s="44"/>
      <c r="BP410" s="44"/>
      <c r="BQ410" s="44"/>
      <c r="BR410" s="44"/>
      <c r="BS410" s="44"/>
      <c r="BT410" s="44"/>
      <c r="BU410" s="44"/>
      <c r="BV410" s="44"/>
      <c r="BW410" s="44"/>
      <c r="BX410" s="44"/>
      <c r="BY410" s="44"/>
      <c r="BZ410" s="44"/>
      <c r="CA410" s="44"/>
      <c r="CB410" s="44"/>
      <c r="CC410" s="44"/>
      <c r="CD410" s="44"/>
      <c r="CE410" s="44"/>
      <c r="CF410" s="44"/>
      <c r="CG410" s="44"/>
      <c r="CH410" s="44"/>
      <c r="CI410" s="44"/>
      <c r="CJ410" s="44"/>
      <c r="CK410" s="44"/>
      <c r="CL410" s="44"/>
      <c r="CM410" s="44"/>
      <c r="CN410" s="44"/>
      <c r="CO410" s="44"/>
      <c r="CP410" s="44"/>
      <c r="CQ410" s="44"/>
      <c r="CR410" s="44"/>
      <c r="CS410" s="44"/>
      <c r="CT410" s="44"/>
      <c r="CU410" s="44"/>
      <c r="CV410" s="44"/>
      <c r="CW410" s="44"/>
      <c r="CX410" s="44"/>
      <c r="CY410" s="44"/>
      <c r="CZ410" s="44"/>
      <c r="DA410" s="44"/>
      <c r="DB410" s="44"/>
      <c r="DC410" s="44"/>
      <c r="DD410" s="44"/>
      <c r="DE410" s="44"/>
      <c r="DF410" s="44"/>
      <c r="DG410" s="44"/>
      <c r="DH410" s="44"/>
      <c r="DI410" s="44"/>
      <c r="DJ410" s="44"/>
      <c r="DK410" s="44"/>
      <c r="DL410" s="44"/>
      <c r="DM410" s="44"/>
      <c r="DN410" s="44"/>
      <c r="DO410" s="44"/>
      <c r="DP410" s="44"/>
      <c r="DQ410" s="44"/>
      <c r="DR410" s="44"/>
      <c r="DS410" s="44"/>
      <c r="DT410" s="44"/>
      <c r="DU410" s="44"/>
      <c r="DV410" s="44"/>
      <c r="DW410" s="44"/>
      <c r="DX410" s="44"/>
      <c r="DY410" s="44"/>
      <c r="DZ410" s="44"/>
      <c r="EA410" s="44"/>
      <c r="EB410" s="44"/>
      <c r="EC410" s="44"/>
      <c r="ED410" s="44"/>
      <c r="EE410" s="44"/>
      <c r="EF410" s="44"/>
      <c r="EG410" s="44"/>
      <c r="EH410" s="44"/>
      <c r="EI410" s="44"/>
      <c r="EJ410" s="44"/>
      <c r="EK410" s="44"/>
      <c r="EL410" s="44"/>
      <c r="EM410" s="44"/>
      <c r="EN410" s="44"/>
      <c r="EO410" s="44"/>
      <c r="EP410" s="44"/>
      <c r="EQ410" s="44"/>
      <c r="ER410" s="44"/>
      <c r="ES410" s="44"/>
      <c r="ET410" s="44"/>
      <c r="EU410" s="44"/>
      <c r="EV410" s="44"/>
      <c r="EW410" s="44"/>
      <c r="EX410" s="44"/>
      <c r="EY410" s="44"/>
      <c r="EZ410" s="44"/>
      <c r="FA410" s="44"/>
      <c r="FB410" s="44"/>
      <c r="FC410" s="44"/>
      <c r="FD410" s="44"/>
      <c r="FE410" s="44"/>
      <c r="FF410" s="44"/>
      <c r="FG410" s="44"/>
      <c r="FH410" s="44"/>
      <c r="FI410" s="44"/>
      <c r="FJ410" s="44"/>
      <c r="FK410" s="44"/>
      <c r="FL410" s="44"/>
      <c r="FM410" s="44"/>
      <c r="FN410" s="44"/>
      <c r="FO410" s="44"/>
      <c r="FP410" s="44"/>
      <c r="FQ410" s="44"/>
      <c r="FR410" s="44"/>
      <c r="FS410" s="44"/>
      <c r="FT410" s="44"/>
      <c r="FU410" s="44"/>
      <c r="FV410" s="44"/>
      <c r="FW410" s="44"/>
      <c r="FX410" s="44"/>
      <c r="FY410" s="44"/>
      <c r="FZ410" s="44"/>
      <c r="GA410" s="44"/>
      <c r="GB410" s="44"/>
      <c r="GC410" s="44"/>
      <c r="GD410" s="44"/>
      <c r="GE410" s="44"/>
      <c r="GF410" s="44"/>
      <c r="GG410" s="44"/>
      <c r="GH410" s="44"/>
      <c r="GI410" s="44"/>
      <c r="GJ410" s="44"/>
      <c r="GK410" s="44"/>
      <c r="GL410" s="44"/>
      <c r="GM410" s="44"/>
      <c r="GN410" s="44"/>
      <c r="GO410" s="44"/>
      <c r="GP410" s="44"/>
      <c r="GQ410" s="44"/>
      <c r="GR410" s="44"/>
      <c r="GS410" s="44"/>
      <c r="GT410" s="44"/>
      <c r="GU410" s="44"/>
      <c r="GV410" s="44"/>
      <c r="GW410" s="44"/>
      <c r="GX410" s="44"/>
      <c r="GY410" s="44"/>
      <c r="GZ410" s="44"/>
      <c r="HA410" s="44"/>
      <c r="HB410" s="44"/>
      <c r="HC410" s="44"/>
      <c r="HD410" s="44"/>
      <c r="HE410" s="44"/>
      <c r="HF410" s="44"/>
      <c r="HG410" s="44"/>
      <c r="HH410" s="44"/>
      <c r="HI410" s="44"/>
      <c r="HJ410" s="44"/>
      <c r="HK410" s="44"/>
      <c r="HL410" s="44"/>
      <c r="HM410" s="44"/>
      <c r="HN410" s="44"/>
      <c r="HO410" s="44"/>
      <c r="HP410" s="44"/>
      <c r="HQ410" s="44"/>
      <c r="HR410" s="46"/>
    </row>
    <row r="411" spans="1:226" x14ac:dyDescent="0.25">
      <c r="A411" s="32">
        <f t="shared" si="120"/>
        <v>407</v>
      </c>
      <c r="B411" s="517"/>
      <c r="C411" s="517"/>
      <c r="D411" s="517"/>
      <c r="E411" s="517"/>
      <c r="F411" s="517"/>
      <c r="G411" s="26"/>
      <c r="H411" s="26"/>
      <c r="I411" s="27" t="str">
        <f t="shared" si="145"/>
        <v/>
      </c>
      <c r="J411" s="33" t="str">
        <f t="shared" si="146"/>
        <v/>
      </c>
      <c r="K411" s="446">
        <f>進捗管理票PSPT_管理項目名_2</f>
        <v>0</v>
      </c>
      <c r="L411" s="29"/>
      <c r="M411" s="30"/>
      <c r="N411" s="30"/>
      <c r="O411" s="30"/>
      <c r="P411" s="30"/>
      <c r="Q411" s="30"/>
      <c r="R411" s="30"/>
      <c r="S411" s="30"/>
      <c r="T411" s="30"/>
      <c r="U411" s="30"/>
      <c r="V411" s="30"/>
      <c r="W411" s="30"/>
      <c r="X411" s="30"/>
      <c r="Y411" s="30"/>
      <c r="Z411" s="30"/>
      <c r="AA411" s="30"/>
      <c r="AB411" s="30"/>
      <c r="AC411" s="30"/>
      <c r="AD411" s="30"/>
      <c r="AE411" s="30"/>
      <c r="AF411" s="30"/>
      <c r="AG411" s="30"/>
      <c r="AH411" s="30"/>
      <c r="AI411" s="30"/>
      <c r="AJ411" s="30"/>
      <c r="AK411" s="30"/>
      <c r="AL411" s="30"/>
      <c r="AM411" s="30"/>
      <c r="AN411" s="30"/>
      <c r="AO411" s="30"/>
      <c r="AP411" s="30"/>
      <c r="AQ411" s="30"/>
      <c r="AR411" s="30"/>
      <c r="AS411" s="30"/>
      <c r="AT411" s="30"/>
      <c r="AU411" s="30"/>
      <c r="AV411" s="30"/>
      <c r="AW411" s="30"/>
      <c r="AX411" s="30"/>
      <c r="AY411" s="30"/>
      <c r="AZ411" s="30"/>
      <c r="BA411" s="30"/>
      <c r="BB411" s="30"/>
      <c r="BC411" s="30"/>
      <c r="BD411" s="30"/>
      <c r="BE411" s="30"/>
      <c r="BF411" s="30"/>
      <c r="BG411" s="30"/>
      <c r="BH411" s="30"/>
      <c r="BI411" s="30"/>
      <c r="BJ411" s="30"/>
      <c r="BK411" s="30"/>
      <c r="BL411" s="30"/>
      <c r="BM411" s="30"/>
      <c r="BN411" s="30"/>
      <c r="BO411" s="30"/>
      <c r="BP411" s="30"/>
      <c r="BQ411" s="30"/>
      <c r="BR411" s="30"/>
      <c r="BS411" s="30"/>
      <c r="BT411" s="30"/>
      <c r="BU411" s="30"/>
      <c r="BV411" s="30"/>
      <c r="BW411" s="30"/>
      <c r="BX411" s="30"/>
      <c r="BY411" s="30"/>
      <c r="BZ411" s="30"/>
      <c r="CA411" s="30"/>
      <c r="CB411" s="30"/>
      <c r="CC411" s="30"/>
      <c r="CD411" s="30"/>
      <c r="CE411" s="30"/>
      <c r="CF411" s="30"/>
      <c r="CG411" s="30"/>
      <c r="CH411" s="30"/>
      <c r="CI411" s="30"/>
      <c r="CJ411" s="30"/>
      <c r="CK411" s="30"/>
      <c r="CL411" s="30"/>
      <c r="CM411" s="30"/>
      <c r="CN411" s="30"/>
      <c r="CO411" s="30"/>
      <c r="CP411" s="30"/>
      <c r="CQ411" s="30"/>
      <c r="CR411" s="30"/>
      <c r="CS411" s="30"/>
      <c r="CT411" s="30"/>
      <c r="CU411" s="30"/>
      <c r="CV411" s="30"/>
      <c r="CW411" s="30"/>
      <c r="CX411" s="30"/>
      <c r="CY411" s="30"/>
      <c r="CZ411" s="30"/>
      <c r="DA411" s="30"/>
      <c r="DB411" s="30"/>
      <c r="DC411" s="30"/>
      <c r="DD411" s="30"/>
      <c r="DE411" s="30"/>
      <c r="DF411" s="30"/>
      <c r="DG411" s="30"/>
      <c r="DH411" s="30"/>
      <c r="DI411" s="30"/>
      <c r="DJ411" s="30"/>
      <c r="DK411" s="30"/>
      <c r="DL411" s="30"/>
      <c r="DM411" s="30"/>
      <c r="DN411" s="30"/>
      <c r="DO411" s="30"/>
      <c r="DP411" s="30"/>
      <c r="DQ411" s="30"/>
      <c r="DR411" s="30"/>
      <c r="DS411" s="30"/>
      <c r="DT411" s="30"/>
      <c r="DU411" s="30"/>
      <c r="DV411" s="30"/>
      <c r="DW411" s="30"/>
      <c r="DX411" s="30"/>
      <c r="DY411" s="30"/>
      <c r="DZ411" s="30"/>
      <c r="EA411" s="30"/>
      <c r="EB411" s="30"/>
      <c r="EC411" s="30"/>
      <c r="ED411" s="30"/>
      <c r="EE411" s="30"/>
      <c r="EF411" s="30"/>
      <c r="EG411" s="30"/>
      <c r="EH411" s="30"/>
      <c r="EI411" s="30"/>
      <c r="EJ411" s="30"/>
      <c r="EK411" s="30"/>
      <c r="EL411" s="30"/>
      <c r="EM411" s="30"/>
      <c r="EN411" s="30"/>
      <c r="EO411" s="30"/>
      <c r="EP411" s="30"/>
      <c r="EQ411" s="30"/>
      <c r="ER411" s="30"/>
      <c r="ES411" s="30"/>
      <c r="ET411" s="30"/>
      <c r="EU411" s="30"/>
      <c r="EV411" s="30"/>
      <c r="EW411" s="30"/>
      <c r="EX411" s="30"/>
      <c r="EY411" s="30"/>
      <c r="EZ411" s="30"/>
      <c r="FA411" s="30"/>
      <c r="FB411" s="30"/>
      <c r="FC411" s="30"/>
      <c r="FD411" s="30"/>
      <c r="FE411" s="30"/>
      <c r="FF411" s="30"/>
      <c r="FG411" s="30"/>
      <c r="FH411" s="30"/>
      <c r="FI411" s="30"/>
      <c r="FJ411" s="30"/>
      <c r="FK411" s="30"/>
      <c r="FL411" s="30"/>
      <c r="FM411" s="30"/>
      <c r="FN411" s="30"/>
      <c r="FO411" s="30"/>
      <c r="FP411" s="30"/>
      <c r="FQ411" s="30"/>
      <c r="FR411" s="30"/>
      <c r="FS411" s="30"/>
      <c r="FT411" s="30"/>
      <c r="FU411" s="30"/>
      <c r="FV411" s="30"/>
      <c r="FW411" s="30"/>
      <c r="FX411" s="30"/>
      <c r="FY411" s="30"/>
      <c r="FZ411" s="30"/>
      <c r="GA411" s="30"/>
      <c r="GB411" s="30"/>
      <c r="GC411" s="30"/>
      <c r="GD411" s="30"/>
      <c r="GE411" s="30"/>
      <c r="GF411" s="30"/>
      <c r="GG411" s="30"/>
      <c r="GH411" s="30"/>
      <c r="GI411" s="30"/>
      <c r="GJ411" s="30"/>
      <c r="GK411" s="30"/>
      <c r="GL411" s="30"/>
      <c r="GM411" s="30"/>
      <c r="GN411" s="30"/>
      <c r="GO411" s="30"/>
      <c r="GP411" s="30"/>
      <c r="GQ411" s="30"/>
      <c r="GR411" s="30"/>
      <c r="GS411" s="30"/>
      <c r="GT411" s="30"/>
      <c r="GU411" s="30"/>
      <c r="GV411" s="30"/>
      <c r="GW411" s="30"/>
      <c r="GX411" s="30"/>
      <c r="GY411" s="30"/>
      <c r="GZ411" s="30"/>
      <c r="HA411" s="30"/>
      <c r="HB411" s="30"/>
      <c r="HC411" s="30"/>
      <c r="HD411" s="30"/>
      <c r="HE411" s="30"/>
      <c r="HF411" s="30"/>
      <c r="HG411" s="30"/>
      <c r="HH411" s="30"/>
      <c r="HI411" s="30"/>
      <c r="HJ411" s="30"/>
      <c r="HK411" s="30"/>
      <c r="HL411" s="30"/>
      <c r="HM411" s="30"/>
      <c r="HN411" s="30"/>
      <c r="HO411" s="30"/>
      <c r="HP411" s="30"/>
      <c r="HQ411" s="30"/>
      <c r="HR411" s="31"/>
    </row>
    <row r="412" spans="1:226" x14ac:dyDescent="0.25">
      <c r="A412" s="32">
        <f t="shared" si="120"/>
        <v>408</v>
      </c>
      <c r="B412" s="517"/>
      <c r="C412" s="517"/>
      <c r="D412" s="517"/>
      <c r="E412" s="517"/>
      <c r="F412" s="517"/>
      <c r="G412" s="26"/>
      <c r="H412" s="26"/>
      <c r="I412" s="27" t="str">
        <f t="shared" si="145"/>
        <v/>
      </c>
      <c r="J412" s="33" t="str">
        <f t="shared" si="146"/>
        <v/>
      </c>
      <c r="K412" s="447" t="str">
        <f>進捗管理票PSPT_管理項目名_3</f>
        <v>①ＣＶ</v>
      </c>
      <c r="L412" s="29"/>
      <c r="M412" s="30"/>
      <c r="N412" s="30"/>
      <c r="O412" s="30"/>
      <c r="P412" s="30"/>
      <c r="Q412" s="30"/>
      <c r="R412" s="30"/>
      <c r="S412" s="30"/>
      <c r="T412" s="30"/>
      <c r="U412" s="30"/>
      <c r="V412" s="30"/>
      <c r="W412" s="30"/>
      <c r="X412" s="30"/>
      <c r="Y412" s="30"/>
      <c r="Z412" s="30"/>
      <c r="AA412" s="30"/>
      <c r="AB412" s="30"/>
      <c r="AC412" s="30"/>
      <c r="AD412" s="30"/>
      <c r="AE412" s="30"/>
      <c r="AF412" s="30"/>
      <c r="AG412" s="30"/>
      <c r="AH412" s="30"/>
      <c r="AI412" s="30"/>
      <c r="AJ412" s="30"/>
      <c r="AK412" s="30"/>
      <c r="AL412" s="30"/>
      <c r="AM412" s="30"/>
      <c r="AN412" s="30"/>
      <c r="AO412" s="30"/>
      <c r="AP412" s="30"/>
      <c r="AQ412" s="30"/>
      <c r="AR412" s="30"/>
      <c r="AS412" s="30"/>
      <c r="AT412" s="30"/>
      <c r="AU412" s="30"/>
      <c r="AV412" s="30"/>
      <c r="AW412" s="30"/>
      <c r="AX412" s="30"/>
      <c r="AY412" s="30"/>
      <c r="AZ412" s="30"/>
      <c r="BA412" s="30"/>
      <c r="BB412" s="30"/>
      <c r="BC412" s="30"/>
      <c r="BD412" s="30"/>
      <c r="BE412" s="30"/>
      <c r="BF412" s="30"/>
      <c r="BG412" s="30"/>
      <c r="BH412" s="30"/>
      <c r="BI412" s="30"/>
      <c r="BJ412" s="30"/>
      <c r="BK412" s="30"/>
      <c r="BL412" s="30"/>
      <c r="BM412" s="30"/>
      <c r="BN412" s="30"/>
      <c r="BO412" s="30"/>
      <c r="BP412" s="30"/>
      <c r="BQ412" s="30"/>
      <c r="BR412" s="30"/>
      <c r="BS412" s="30"/>
      <c r="BT412" s="30"/>
      <c r="BU412" s="30"/>
      <c r="BV412" s="30"/>
      <c r="BW412" s="30"/>
      <c r="BX412" s="30"/>
      <c r="BY412" s="30"/>
      <c r="BZ412" s="30"/>
      <c r="CA412" s="30"/>
      <c r="CB412" s="30"/>
      <c r="CC412" s="30"/>
      <c r="CD412" s="30"/>
      <c r="CE412" s="30"/>
      <c r="CF412" s="30"/>
      <c r="CG412" s="30"/>
      <c r="CH412" s="30"/>
      <c r="CI412" s="30"/>
      <c r="CJ412" s="30"/>
      <c r="CK412" s="30"/>
      <c r="CL412" s="30"/>
      <c r="CM412" s="30"/>
      <c r="CN412" s="30"/>
      <c r="CO412" s="30"/>
      <c r="CP412" s="30"/>
      <c r="CQ412" s="30"/>
      <c r="CR412" s="30"/>
      <c r="CS412" s="30"/>
      <c r="CT412" s="30"/>
      <c r="CU412" s="30"/>
      <c r="CV412" s="30"/>
      <c r="CW412" s="30"/>
      <c r="CX412" s="30"/>
      <c r="CY412" s="30"/>
      <c r="CZ412" s="30"/>
      <c r="DA412" s="30"/>
      <c r="DB412" s="30"/>
      <c r="DC412" s="30"/>
      <c r="DD412" s="30"/>
      <c r="DE412" s="30"/>
      <c r="DF412" s="30"/>
      <c r="DG412" s="30"/>
      <c r="DH412" s="30"/>
      <c r="DI412" s="30"/>
      <c r="DJ412" s="30"/>
      <c r="DK412" s="30"/>
      <c r="DL412" s="30"/>
      <c r="DM412" s="30"/>
      <c r="DN412" s="30"/>
      <c r="DO412" s="30"/>
      <c r="DP412" s="30"/>
      <c r="DQ412" s="30"/>
      <c r="DR412" s="30"/>
      <c r="DS412" s="30"/>
      <c r="DT412" s="30"/>
      <c r="DU412" s="30"/>
      <c r="DV412" s="30"/>
      <c r="DW412" s="30"/>
      <c r="DX412" s="30"/>
      <c r="DY412" s="30"/>
      <c r="DZ412" s="30"/>
      <c r="EA412" s="30"/>
      <c r="EB412" s="30"/>
      <c r="EC412" s="30"/>
      <c r="ED412" s="30"/>
      <c r="EE412" s="30"/>
      <c r="EF412" s="30"/>
      <c r="EG412" s="30"/>
      <c r="EH412" s="30"/>
      <c r="EI412" s="30"/>
      <c r="EJ412" s="30"/>
      <c r="EK412" s="30"/>
      <c r="EL412" s="30"/>
      <c r="EM412" s="30"/>
      <c r="EN412" s="30"/>
      <c r="EO412" s="30"/>
      <c r="EP412" s="30"/>
      <c r="EQ412" s="30"/>
      <c r="ER412" s="30"/>
      <c r="ES412" s="30"/>
      <c r="ET412" s="30"/>
      <c r="EU412" s="30"/>
      <c r="EV412" s="30"/>
      <c r="EW412" s="30"/>
      <c r="EX412" s="30"/>
      <c r="EY412" s="30"/>
      <c r="EZ412" s="30"/>
      <c r="FA412" s="30"/>
      <c r="FB412" s="30"/>
      <c r="FC412" s="30"/>
      <c r="FD412" s="30"/>
      <c r="FE412" s="30"/>
      <c r="FF412" s="30"/>
      <c r="FG412" s="30"/>
      <c r="FH412" s="30"/>
      <c r="FI412" s="30"/>
      <c r="FJ412" s="30"/>
      <c r="FK412" s="30"/>
      <c r="FL412" s="30"/>
      <c r="FM412" s="30"/>
      <c r="FN412" s="30"/>
      <c r="FO412" s="30"/>
      <c r="FP412" s="30"/>
      <c r="FQ412" s="30"/>
      <c r="FR412" s="30"/>
      <c r="FS412" s="30"/>
      <c r="FT412" s="30"/>
      <c r="FU412" s="30"/>
      <c r="FV412" s="30"/>
      <c r="FW412" s="30"/>
      <c r="FX412" s="30"/>
      <c r="FY412" s="30"/>
      <c r="FZ412" s="30"/>
      <c r="GA412" s="30"/>
      <c r="GB412" s="30"/>
      <c r="GC412" s="30"/>
      <c r="GD412" s="30"/>
      <c r="GE412" s="30"/>
      <c r="GF412" s="30"/>
      <c r="GG412" s="30"/>
      <c r="GH412" s="30"/>
      <c r="GI412" s="30"/>
      <c r="GJ412" s="30"/>
      <c r="GK412" s="30"/>
      <c r="GL412" s="30"/>
      <c r="GM412" s="30"/>
      <c r="GN412" s="30"/>
      <c r="GO412" s="30"/>
      <c r="GP412" s="30"/>
      <c r="GQ412" s="30"/>
      <c r="GR412" s="30"/>
      <c r="GS412" s="30"/>
      <c r="GT412" s="30"/>
      <c r="GU412" s="30"/>
      <c r="GV412" s="30"/>
      <c r="GW412" s="30"/>
      <c r="GX412" s="30"/>
      <c r="GY412" s="30"/>
      <c r="GZ412" s="30"/>
      <c r="HA412" s="30"/>
      <c r="HB412" s="30"/>
      <c r="HC412" s="30"/>
      <c r="HD412" s="30"/>
      <c r="HE412" s="30"/>
      <c r="HF412" s="30"/>
      <c r="HG412" s="30"/>
      <c r="HH412" s="30"/>
      <c r="HI412" s="30"/>
      <c r="HJ412" s="30"/>
      <c r="HK412" s="30"/>
      <c r="HL412" s="30"/>
      <c r="HM412" s="30"/>
      <c r="HN412" s="30"/>
      <c r="HO412" s="30"/>
      <c r="HP412" s="30"/>
      <c r="HQ412" s="30"/>
      <c r="HR412" s="31"/>
    </row>
    <row r="413" spans="1:226" x14ac:dyDescent="0.25">
      <c r="A413" s="34">
        <f t="shared" si="120"/>
        <v>409</v>
      </c>
      <c r="B413" s="517"/>
      <c r="C413" s="517"/>
      <c r="D413" s="517"/>
      <c r="E413" s="517"/>
      <c r="F413" s="517"/>
      <c r="G413" s="35"/>
      <c r="H413" s="35"/>
      <c r="I413" s="36" t="str">
        <f t="shared" si="145"/>
        <v/>
      </c>
      <c r="J413" s="28" t="str">
        <f t="shared" si="146"/>
        <v/>
      </c>
      <c r="K413" s="448" t="str">
        <f>進捗管理票PSPT_管理項目名_4</f>
        <v>②ＣＶＴ</v>
      </c>
      <c r="L413" s="37"/>
      <c r="M413" s="38"/>
      <c r="N413" s="38"/>
      <c r="O413" s="38"/>
      <c r="P413" s="38"/>
      <c r="Q413" s="38"/>
      <c r="R413" s="38"/>
      <c r="S413" s="38"/>
      <c r="T413" s="38"/>
      <c r="U413" s="38"/>
      <c r="V413" s="38"/>
      <c r="W413" s="38"/>
      <c r="X413" s="38"/>
      <c r="Y413" s="38"/>
      <c r="Z413" s="38"/>
      <c r="AA413" s="38"/>
      <c r="AB413" s="38"/>
      <c r="AC413" s="38"/>
      <c r="AD413" s="38"/>
      <c r="AE413" s="38"/>
      <c r="AF413" s="38"/>
      <c r="AG413" s="38"/>
      <c r="AH413" s="38"/>
      <c r="AI413" s="38"/>
      <c r="AJ413" s="38"/>
      <c r="AK413" s="38"/>
      <c r="AL413" s="38"/>
      <c r="AM413" s="38"/>
      <c r="AN413" s="38"/>
      <c r="AO413" s="38"/>
      <c r="AP413" s="38"/>
      <c r="AQ413" s="38"/>
      <c r="AR413" s="38"/>
      <c r="AS413" s="38"/>
      <c r="AT413" s="38"/>
      <c r="AU413" s="38"/>
      <c r="AV413" s="38"/>
      <c r="AW413" s="38"/>
      <c r="AX413" s="38"/>
      <c r="AY413" s="38"/>
      <c r="AZ413" s="38"/>
      <c r="BA413" s="38"/>
      <c r="BB413" s="38"/>
      <c r="BC413" s="38"/>
      <c r="BD413" s="38"/>
      <c r="BE413" s="38"/>
      <c r="BF413" s="38"/>
      <c r="BG413" s="38"/>
      <c r="BH413" s="38"/>
      <c r="BI413" s="38"/>
      <c r="BJ413" s="38"/>
      <c r="BK413" s="38"/>
      <c r="BL413" s="38"/>
      <c r="BM413" s="38"/>
      <c r="BN413" s="38"/>
      <c r="BO413" s="38"/>
      <c r="BP413" s="38"/>
      <c r="BQ413" s="38"/>
      <c r="BR413" s="38"/>
      <c r="BS413" s="38"/>
      <c r="BT413" s="38"/>
      <c r="BU413" s="38"/>
      <c r="BV413" s="38"/>
      <c r="BW413" s="38"/>
      <c r="BX413" s="38"/>
      <c r="BY413" s="38"/>
      <c r="BZ413" s="38"/>
      <c r="CA413" s="38"/>
      <c r="CB413" s="38"/>
      <c r="CC413" s="38"/>
      <c r="CD413" s="38"/>
      <c r="CE413" s="38"/>
      <c r="CF413" s="38"/>
      <c r="CG413" s="38"/>
      <c r="CH413" s="38"/>
      <c r="CI413" s="38"/>
      <c r="CJ413" s="38"/>
      <c r="CK413" s="38"/>
      <c r="CL413" s="38"/>
      <c r="CM413" s="38"/>
      <c r="CN413" s="38"/>
      <c r="CO413" s="38"/>
      <c r="CP413" s="38"/>
      <c r="CQ413" s="38"/>
      <c r="CR413" s="38"/>
      <c r="CS413" s="38"/>
      <c r="CT413" s="38"/>
      <c r="CU413" s="38"/>
      <c r="CV413" s="38"/>
      <c r="CW413" s="38"/>
      <c r="CX413" s="38"/>
      <c r="CY413" s="38"/>
      <c r="CZ413" s="38"/>
      <c r="DA413" s="38"/>
      <c r="DB413" s="38"/>
      <c r="DC413" s="38"/>
      <c r="DD413" s="38"/>
      <c r="DE413" s="38"/>
      <c r="DF413" s="38"/>
      <c r="DG413" s="38"/>
      <c r="DH413" s="38"/>
      <c r="DI413" s="38"/>
      <c r="DJ413" s="38"/>
      <c r="DK413" s="38"/>
      <c r="DL413" s="38"/>
      <c r="DM413" s="38"/>
      <c r="DN413" s="38"/>
      <c r="DO413" s="38"/>
      <c r="DP413" s="38"/>
      <c r="DQ413" s="38"/>
      <c r="DR413" s="38"/>
      <c r="DS413" s="38"/>
      <c r="DT413" s="38"/>
      <c r="DU413" s="38"/>
      <c r="DV413" s="38"/>
      <c r="DW413" s="38"/>
      <c r="DX413" s="38"/>
      <c r="DY413" s="38"/>
      <c r="DZ413" s="38"/>
      <c r="EA413" s="38"/>
      <c r="EB413" s="38"/>
      <c r="EC413" s="38"/>
      <c r="ED413" s="38"/>
      <c r="EE413" s="38"/>
      <c r="EF413" s="38"/>
      <c r="EG413" s="38"/>
      <c r="EH413" s="38"/>
      <c r="EI413" s="38"/>
      <c r="EJ413" s="38"/>
      <c r="EK413" s="38"/>
      <c r="EL413" s="38"/>
      <c r="EM413" s="38"/>
      <c r="EN413" s="38"/>
      <c r="EO413" s="38"/>
      <c r="EP413" s="38"/>
      <c r="EQ413" s="38"/>
      <c r="ER413" s="38"/>
      <c r="ES413" s="38"/>
      <c r="ET413" s="38"/>
      <c r="EU413" s="38"/>
      <c r="EV413" s="38"/>
      <c r="EW413" s="38"/>
      <c r="EX413" s="38"/>
      <c r="EY413" s="38"/>
      <c r="EZ413" s="38"/>
      <c r="FA413" s="38"/>
      <c r="FB413" s="38"/>
      <c r="FC413" s="38"/>
      <c r="FD413" s="38"/>
      <c r="FE413" s="38"/>
      <c r="FF413" s="38"/>
      <c r="FG413" s="38"/>
      <c r="FH413" s="38"/>
      <c r="FI413" s="38"/>
      <c r="FJ413" s="38"/>
      <c r="FK413" s="38"/>
      <c r="FL413" s="38"/>
      <c r="FM413" s="38"/>
      <c r="FN413" s="38"/>
      <c r="FO413" s="38"/>
      <c r="FP413" s="38"/>
      <c r="FQ413" s="38"/>
      <c r="FR413" s="38"/>
      <c r="FS413" s="38"/>
      <c r="FT413" s="38"/>
      <c r="FU413" s="38"/>
      <c r="FV413" s="38"/>
      <c r="FW413" s="38"/>
      <c r="FX413" s="38"/>
      <c r="FY413" s="38"/>
      <c r="FZ413" s="38"/>
      <c r="GA413" s="38"/>
      <c r="GB413" s="38"/>
      <c r="GC413" s="38"/>
      <c r="GD413" s="38"/>
      <c r="GE413" s="38"/>
      <c r="GF413" s="38"/>
      <c r="GG413" s="38"/>
      <c r="GH413" s="38"/>
      <c r="GI413" s="38"/>
      <c r="GJ413" s="38"/>
      <c r="GK413" s="38"/>
      <c r="GL413" s="38"/>
      <c r="GM413" s="38"/>
      <c r="GN413" s="38"/>
      <c r="GO413" s="38"/>
      <c r="GP413" s="38"/>
      <c r="GQ413" s="38"/>
      <c r="GR413" s="38"/>
      <c r="GS413" s="38"/>
      <c r="GT413" s="38"/>
      <c r="GU413" s="38"/>
      <c r="GV413" s="38"/>
      <c r="GW413" s="38"/>
      <c r="GX413" s="38"/>
      <c r="GY413" s="38"/>
      <c r="GZ413" s="38"/>
      <c r="HA413" s="38"/>
      <c r="HB413" s="38"/>
      <c r="HC413" s="38"/>
      <c r="HD413" s="38"/>
      <c r="HE413" s="38"/>
      <c r="HF413" s="38"/>
      <c r="HG413" s="38"/>
      <c r="HH413" s="38"/>
      <c r="HI413" s="38"/>
      <c r="HJ413" s="38"/>
      <c r="HK413" s="38"/>
      <c r="HL413" s="38"/>
      <c r="HM413" s="38"/>
      <c r="HN413" s="38"/>
      <c r="HO413" s="38"/>
      <c r="HP413" s="38"/>
      <c r="HQ413" s="38"/>
      <c r="HR413" s="39"/>
    </row>
    <row r="414" spans="1:226" s="315" customFormat="1" x14ac:dyDescent="0.25">
      <c r="A414" s="34">
        <f t="shared" si="120"/>
        <v>410</v>
      </c>
      <c r="B414" s="517"/>
      <c r="C414" s="517"/>
      <c r="D414" s="517"/>
      <c r="E414" s="517"/>
      <c r="F414" s="517"/>
      <c r="G414" s="35"/>
      <c r="H414" s="391"/>
      <c r="I414" s="36" t="str">
        <f t="shared" si="145"/>
        <v/>
      </c>
      <c r="J414" s="28" t="str">
        <f t="shared" si="146"/>
        <v/>
      </c>
      <c r="K414" s="448" t="str">
        <f>進捗管理票PSPT_管理項目名_5</f>
        <v>③受入</v>
      </c>
      <c r="L414" s="37"/>
      <c r="M414" s="38"/>
      <c r="N414" s="38"/>
      <c r="O414" s="38"/>
      <c r="P414" s="38"/>
      <c r="Q414" s="38"/>
      <c r="R414" s="38"/>
      <c r="S414" s="38"/>
      <c r="T414" s="38"/>
      <c r="U414" s="38"/>
      <c r="V414" s="38"/>
      <c r="W414" s="38"/>
      <c r="X414" s="30"/>
      <c r="Y414" s="38"/>
      <c r="Z414" s="38"/>
      <c r="AA414" s="38"/>
      <c r="AB414" s="38"/>
      <c r="AC414" s="38"/>
      <c r="AD414" s="38"/>
      <c r="AE414" s="38"/>
      <c r="AF414" s="38"/>
      <c r="AG414" s="38"/>
      <c r="AH414" s="38"/>
      <c r="AI414" s="38"/>
      <c r="AJ414" s="38"/>
      <c r="AK414" s="38"/>
      <c r="AL414" s="38"/>
      <c r="AM414" s="38"/>
      <c r="AN414" s="38"/>
      <c r="AO414" s="38"/>
      <c r="AP414" s="38"/>
      <c r="AQ414" s="38"/>
      <c r="AR414" s="38"/>
      <c r="AS414" s="38"/>
      <c r="AT414" s="38"/>
      <c r="AU414" s="38"/>
      <c r="AV414" s="38"/>
      <c r="AW414" s="38"/>
      <c r="AX414" s="38"/>
      <c r="AY414" s="38"/>
      <c r="AZ414" s="38"/>
      <c r="BA414" s="38"/>
      <c r="BB414" s="38"/>
      <c r="BC414" s="38"/>
      <c r="BD414" s="38"/>
      <c r="BE414" s="38"/>
      <c r="BF414" s="38"/>
      <c r="BG414" s="38"/>
      <c r="BH414" s="38"/>
      <c r="BI414" s="38"/>
      <c r="BJ414" s="38"/>
      <c r="BK414" s="38"/>
      <c r="BL414" s="38"/>
      <c r="BM414" s="38"/>
      <c r="BN414" s="38"/>
      <c r="BO414" s="38"/>
      <c r="BP414" s="38"/>
      <c r="BQ414" s="38"/>
      <c r="BR414" s="38"/>
      <c r="BS414" s="38"/>
      <c r="BT414" s="38"/>
      <c r="BU414" s="38"/>
      <c r="BV414" s="38"/>
      <c r="BW414" s="38"/>
      <c r="BX414" s="38"/>
      <c r="BY414" s="38"/>
      <c r="BZ414" s="38"/>
      <c r="CA414" s="38"/>
      <c r="CB414" s="38"/>
      <c r="CC414" s="38"/>
      <c r="CD414" s="38"/>
      <c r="CE414" s="38"/>
      <c r="CF414" s="38"/>
      <c r="CG414" s="38"/>
      <c r="CH414" s="38"/>
      <c r="CI414" s="38"/>
      <c r="CJ414" s="38"/>
      <c r="CK414" s="38"/>
      <c r="CL414" s="38"/>
      <c r="CM414" s="38"/>
      <c r="CN414" s="38"/>
      <c r="CO414" s="38"/>
      <c r="CP414" s="38"/>
      <c r="CQ414" s="38"/>
      <c r="CR414" s="38"/>
      <c r="CS414" s="38"/>
      <c r="CT414" s="38"/>
      <c r="CU414" s="38"/>
      <c r="CV414" s="38"/>
      <c r="CW414" s="38"/>
      <c r="CX414" s="38"/>
      <c r="CY414" s="38"/>
      <c r="CZ414" s="38"/>
      <c r="DA414" s="38"/>
      <c r="DB414" s="38"/>
      <c r="DC414" s="38"/>
      <c r="DD414" s="38"/>
      <c r="DE414" s="38"/>
      <c r="DF414" s="38"/>
      <c r="DG414" s="38"/>
      <c r="DH414" s="38"/>
      <c r="DI414" s="38"/>
      <c r="DJ414" s="38"/>
      <c r="DK414" s="38"/>
      <c r="DL414" s="38"/>
      <c r="DM414" s="38"/>
      <c r="DN414" s="38"/>
      <c r="DO414" s="38"/>
      <c r="DP414" s="38"/>
      <c r="DQ414" s="38"/>
      <c r="DR414" s="38"/>
      <c r="DS414" s="38"/>
      <c r="DT414" s="38"/>
      <c r="DU414" s="38"/>
      <c r="DV414" s="38"/>
      <c r="DW414" s="38"/>
      <c r="DX414" s="38"/>
      <c r="DY414" s="38"/>
      <c r="DZ414" s="38"/>
      <c r="EA414" s="38"/>
      <c r="EB414" s="38"/>
      <c r="EC414" s="38"/>
      <c r="ED414" s="38"/>
      <c r="EE414" s="38"/>
      <c r="EF414" s="38"/>
      <c r="EG414" s="38"/>
      <c r="EH414" s="38"/>
      <c r="EI414" s="38"/>
      <c r="EJ414" s="38"/>
      <c r="EK414" s="38"/>
      <c r="EL414" s="38"/>
      <c r="EM414" s="38"/>
      <c r="EN414" s="38"/>
      <c r="EO414" s="38"/>
      <c r="EP414" s="38"/>
      <c r="EQ414" s="38"/>
      <c r="ER414" s="38"/>
      <c r="ES414" s="38"/>
      <c r="ET414" s="38"/>
      <c r="EU414" s="38"/>
      <c r="EV414" s="38"/>
      <c r="EW414" s="38"/>
      <c r="EX414" s="38"/>
      <c r="EY414" s="38"/>
      <c r="EZ414" s="38"/>
      <c r="FA414" s="38"/>
      <c r="FB414" s="38"/>
      <c r="FC414" s="38"/>
      <c r="FD414" s="38"/>
      <c r="FE414" s="38"/>
      <c r="FF414" s="38"/>
      <c r="FG414" s="38"/>
      <c r="FH414" s="38"/>
      <c r="FI414" s="38"/>
      <c r="FJ414" s="38"/>
      <c r="FK414" s="38"/>
      <c r="FL414" s="38"/>
      <c r="FM414" s="38"/>
      <c r="FN414" s="38"/>
      <c r="FO414" s="38"/>
      <c r="FP414" s="38"/>
      <c r="FQ414" s="38"/>
      <c r="FR414" s="38"/>
      <c r="FS414" s="38"/>
      <c r="FT414" s="38"/>
      <c r="FU414" s="38"/>
      <c r="FV414" s="38"/>
      <c r="FW414" s="38"/>
      <c r="FX414" s="38"/>
      <c r="FY414" s="38"/>
      <c r="FZ414" s="38"/>
      <c r="GA414" s="38"/>
      <c r="GB414" s="38"/>
      <c r="GC414" s="38"/>
      <c r="GD414" s="38"/>
      <c r="GE414" s="38"/>
      <c r="GF414" s="38"/>
      <c r="GG414" s="38"/>
      <c r="GH414" s="38"/>
      <c r="GI414" s="38"/>
      <c r="GJ414" s="38"/>
      <c r="GK414" s="38"/>
      <c r="GL414" s="38"/>
      <c r="GM414" s="38"/>
      <c r="GN414" s="38"/>
      <c r="GO414" s="38"/>
      <c r="GP414" s="38"/>
      <c r="GQ414" s="38"/>
      <c r="GR414" s="38"/>
      <c r="GS414" s="38"/>
      <c r="GT414" s="38"/>
      <c r="GU414" s="38"/>
      <c r="GV414" s="38"/>
      <c r="GW414" s="38"/>
      <c r="GX414" s="38"/>
      <c r="GY414" s="38"/>
      <c r="GZ414" s="38"/>
      <c r="HA414" s="38"/>
      <c r="HB414" s="38"/>
      <c r="HC414" s="38"/>
      <c r="HD414" s="38"/>
      <c r="HE414" s="38"/>
      <c r="HF414" s="38"/>
      <c r="HG414" s="38"/>
      <c r="HH414" s="38"/>
      <c r="HI414" s="38"/>
      <c r="HJ414" s="38"/>
      <c r="HK414" s="38"/>
      <c r="HL414" s="38"/>
      <c r="HM414" s="38"/>
      <c r="HN414" s="38"/>
      <c r="HO414" s="38"/>
      <c r="HP414" s="38"/>
      <c r="HQ414" s="38"/>
      <c r="HR414" s="39"/>
    </row>
    <row r="415" spans="1:226" x14ac:dyDescent="0.25">
      <c r="A415" s="25">
        <f t="shared" si="120"/>
        <v>411</v>
      </c>
      <c r="B415" s="516"/>
      <c r="C415" s="516"/>
      <c r="D415" s="516"/>
      <c r="E415" s="516"/>
      <c r="F415" s="516"/>
      <c r="G415" s="40"/>
      <c r="H415" s="40"/>
      <c r="I415" s="41" t="str">
        <f t="shared" si="145"/>
        <v/>
      </c>
      <c r="J415" s="42" t="str">
        <f t="shared" si="146"/>
        <v/>
      </c>
      <c r="K415" s="445">
        <f>進捗管理票PSPT_管理項目名_1</f>
        <v>0</v>
      </c>
      <c r="L415" s="43"/>
      <c r="M415" s="44"/>
      <c r="N415" s="44"/>
      <c r="O415" s="44"/>
      <c r="P415" s="44"/>
      <c r="Q415" s="44"/>
      <c r="R415" s="44"/>
      <c r="S415" s="44"/>
      <c r="T415" s="44"/>
      <c r="U415" s="44"/>
      <c r="V415" s="44"/>
      <c r="W415" s="45"/>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c r="BD415" s="44"/>
      <c r="BE415" s="44"/>
      <c r="BF415" s="44"/>
      <c r="BG415" s="44"/>
      <c r="BH415" s="44"/>
      <c r="BI415" s="44"/>
      <c r="BJ415" s="44"/>
      <c r="BK415" s="44"/>
      <c r="BL415" s="44"/>
      <c r="BM415" s="44"/>
      <c r="BN415" s="44"/>
      <c r="BO415" s="44"/>
      <c r="BP415" s="44"/>
      <c r="BQ415" s="44"/>
      <c r="BR415" s="44"/>
      <c r="BS415" s="44"/>
      <c r="BT415" s="44"/>
      <c r="BU415" s="44"/>
      <c r="BV415" s="44"/>
      <c r="BW415" s="44"/>
      <c r="BX415" s="44"/>
      <c r="BY415" s="44"/>
      <c r="BZ415" s="44"/>
      <c r="CA415" s="44"/>
      <c r="CB415" s="44"/>
      <c r="CC415" s="44"/>
      <c r="CD415" s="44"/>
      <c r="CE415" s="44"/>
      <c r="CF415" s="44"/>
      <c r="CG415" s="44"/>
      <c r="CH415" s="44"/>
      <c r="CI415" s="44"/>
      <c r="CJ415" s="44"/>
      <c r="CK415" s="44"/>
      <c r="CL415" s="44"/>
      <c r="CM415" s="44"/>
      <c r="CN415" s="44"/>
      <c r="CO415" s="44"/>
      <c r="CP415" s="44"/>
      <c r="CQ415" s="44"/>
      <c r="CR415" s="44"/>
      <c r="CS415" s="44"/>
      <c r="CT415" s="44"/>
      <c r="CU415" s="44"/>
      <c r="CV415" s="44"/>
      <c r="CW415" s="44"/>
      <c r="CX415" s="44"/>
      <c r="CY415" s="44"/>
      <c r="CZ415" s="44"/>
      <c r="DA415" s="44"/>
      <c r="DB415" s="44"/>
      <c r="DC415" s="44"/>
      <c r="DD415" s="44"/>
      <c r="DE415" s="44"/>
      <c r="DF415" s="44"/>
      <c r="DG415" s="44"/>
      <c r="DH415" s="44"/>
      <c r="DI415" s="44"/>
      <c r="DJ415" s="44"/>
      <c r="DK415" s="44"/>
      <c r="DL415" s="44"/>
      <c r="DM415" s="44"/>
      <c r="DN415" s="44"/>
      <c r="DO415" s="44"/>
      <c r="DP415" s="44"/>
      <c r="DQ415" s="44"/>
      <c r="DR415" s="44"/>
      <c r="DS415" s="44"/>
      <c r="DT415" s="44"/>
      <c r="DU415" s="44"/>
      <c r="DV415" s="44"/>
      <c r="DW415" s="44"/>
      <c r="DX415" s="44"/>
      <c r="DY415" s="44"/>
      <c r="DZ415" s="44"/>
      <c r="EA415" s="44"/>
      <c r="EB415" s="44"/>
      <c r="EC415" s="44"/>
      <c r="ED415" s="44"/>
      <c r="EE415" s="44"/>
      <c r="EF415" s="44"/>
      <c r="EG415" s="44"/>
      <c r="EH415" s="44"/>
      <c r="EI415" s="44"/>
      <c r="EJ415" s="44"/>
      <c r="EK415" s="44"/>
      <c r="EL415" s="44"/>
      <c r="EM415" s="44"/>
      <c r="EN415" s="44"/>
      <c r="EO415" s="44"/>
      <c r="EP415" s="44"/>
      <c r="EQ415" s="44"/>
      <c r="ER415" s="44"/>
      <c r="ES415" s="44"/>
      <c r="ET415" s="44"/>
      <c r="EU415" s="44"/>
      <c r="EV415" s="44"/>
      <c r="EW415" s="44"/>
      <c r="EX415" s="44"/>
      <c r="EY415" s="44"/>
      <c r="EZ415" s="44"/>
      <c r="FA415" s="44"/>
      <c r="FB415" s="44"/>
      <c r="FC415" s="44"/>
      <c r="FD415" s="44"/>
      <c r="FE415" s="44"/>
      <c r="FF415" s="44"/>
      <c r="FG415" s="44"/>
      <c r="FH415" s="44"/>
      <c r="FI415" s="44"/>
      <c r="FJ415" s="44"/>
      <c r="FK415" s="44"/>
      <c r="FL415" s="44"/>
      <c r="FM415" s="44"/>
      <c r="FN415" s="44"/>
      <c r="FO415" s="44"/>
      <c r="FP415" s="44"/>
      <c r="FQ415" s="44"/>
      <c r="FR415" s="44"/>
      <c r="FS415" s="44"/>
      <c r="FT415" s="44"/>
      <c r="FU415" s="44"/>
      <c r="FV415" s="44"/>
      <c r="FW415" s="44"/>
      <c r="FX415" s="44"/>
      <c r="FY415" s="44"/>
      <c r="FZ415" s="44"/>
      <c r="GA415" s="44"/>
      <c r="GB415" s="44"/>
      <c r="GC415" s="44"/>
      <c r="GD415" s="44"/>
      <c r="GE415" s="44"/>
      <c r="GF415" s="44"/>
      <c r="GG415" s="44"/>
      <c r="GH415" s="44"/>
      <c r="GI415" s="44"/>
      <c r="GJ415" s="44"/>
      <c r="GK415" s="44"/>
      <c r="GL415" s="44"/>
      <c r="GM415" s="44"/>
      <c r="GN415" s="44"/>
      <c r="GO415" s="44"/>
      <c r="GP415" s="44"/>
      <c r="GQ415" s="44"/>
      <c r="GR415" s="44"/>
      <c r="GS415" s="44"/>
      <c r="GT415" s="44"/>
      <c r="GU415" s="44"/>
      <c r="GV415" s="44"/>
      <c r="GW415" s="44"/>
      <c r="GX415" s="44"/>
      <c r="GY415" s="44"/>
      <c r="GZ415" s="44"/>
      <c r="HA415" s="44"/>
      <c r="HB415" s="44"/>
      <c r="HC415" s="44"/>
      <c r="HD415" s="44"/>
      <c r="HE415" s="44"/>
      <c r="HF415" s="44"/>
      <c r="HG415" s="44"/>
      <c r="HH415" s="44"/>
      <c r="HI415" s="44"/>
      <c r="HJ415" s="44"/>
      <c r="HK415" s="44"/>
      <c r="HL415" s="44"/>
      <c r="HM415" s="44"/>
      <c r="HN415" s="44"/>
      <c r="HO415" s="44"/>
      <c r="HP415" s="44"/>
      <c r="HQ415" s="44"/>
      <c r="HR415" s="46"/>
    </row>
    <row r="416" spans="1:226" x14ac:dyDescent="0.25">
      <c r="A416" s="32">
        <f t="shared" si="120"/>
        <v>412</v>
      </c>
      <c r="B416" s="517"/>
      <c r="C416" s="517"/>
      <c r="D416" s="517"/>
      <c r="E416" s="517"/>
      <c r="F416" s="517"/>
      <c r="G416" s="26"/>
      <c r="H416" s="26"/>
      <c r="I416" s="27" t="str">
        <f t="shared" si="145"/>
        <v/>
      </c>
      <c r="J416" s="33" t="str">
        <f t="shared" si="146"/>
        <v/>
      </c>
      <c r="K416" s="446">
        <f>進捗管理票PSPT_管理項目名_2</f>
        <v>0</v>
      </c>
      <c r="L416" s="29"/>
      <c r="M416" s="30"/>
      <c r="N416" s="30"/>
      <c r="O416" s="30"/>
      <c r="P416" s="30"/>
      <c r="Q416" s="30"/>
      <c r="R416" s="30"/>
      <c r="S416" s="30"/>
      <c r="T416" s="30"/>
      <c r="U416" s="30"/>
      <c r="V416" s="30"/>
      <c r="W416" s="47"/>
      <c r="X416" s="30"/>
      <c r="Y416" s="30"/>
      <c r="Z416" s="30"/>
      <c r="AA416" s="30"/>
      <c r="AB416" s="30"/>
      <c r="AC416" s="30"/>
      <c r="AD416" s="30"/>
      <c r="AE416" s="30"/>
      <c r="AF416" s="30"/>
      <c r="AG416" s="30"/>
      <c r="AH416" s="30"/>
      <c r="AI416" s="30"/>
      <c r="AJ416" s="30"/>
      <c r="AK416" s="30"/>
      <c r="AL416" s="30"/>
      <c r="AM416" s="30"/>
      <c r="AN416" s="30"/>
      <c r="AO416" s="30"/>
      <c r="AP416" s="30"/>
      <c r="AQ416" s="30"/>
      <c r="AR416" s="30"/>
      <c r="AS416" s="30"/>
      <c r="AT416" s="30"/>
      <c r="AU416" s="30"/>
      <c r="AV416" s="30"/>
      <c r="AW416" s="30"/>
      <c r="AX416" s="30"/>
      <c r="AY416" s="30"/>
      <c r="AZ416" s="30"/>
      <c r="BA416" s="30"/>
      <c r="BB416" s="30"/>
      <c r="BC416" s="30"/>
      <c r="BD416" s="30"/>
      <c r="BE416" s="30"/>
      <c r="BF416" s="30"/>
      <c r="BG416" s="30"/>
      <c r="BH416" s="30"/>
      <c r="BI416" s="30"/>
      <c r="BJ416" s="30"/>
      <c r="BK416" s="30"/>
      <c r="BL416" s="30"/>
      <c r="BM416" s="30"/>
      <c r="BN416" s="30"/>
      <c r="BO416" s="30"/>
      <c r="BP416" s="30"/>
      <c r="BQ416" s="30"/>
      <c r="BR416" s="30"/>
      <c r="BS416" s="30"/>
      <c r="BT416" s="30"/>
      <c r="BU416" s="30"/>
      <c r="BV416" s="30"/>
      <c r="BW416" s="30"/>
      <c r="BX416" s="30"/>
      <c r="BY416" s="30"/>
      <c r="BZ416" s="30"/>
      <c r="CA416" s="30"/>
      <c r="CB416" s="30"/>
      <c r="CC416" s="30"/>
      <c r="CD416" s="30"/>
      <c r="CE416" s="30"/>
      <c r="CF416" s="30"/>
      <c r="CG416" s="30"/>
      <c r="CH416" s="30"/>
      <c r="CI416" s="30"/>
      <c r="CJ416" s="30"/>
      <c r="CK416" s="30"/>
      <c r="CL416" s="30"/>
      <c r="CM416" s="30"/>
      <c r="CN416" s="30"/>
      <c r="CO416" s="30"/>
      <c r="CP416" s="30"/>
      <c r="CQ416" s="30"/>
      <c r="CR416" s="30"/>
      <c r="CS416" s="30"/>
      <c r="CT416" s="30"/>
      <c r="CU416" s="30"/>
      <c r="CV416" s="30"/>
      <c r="CW416" s="30"/>
      <c r="CX416" s="30"/>
      <c r="CY416" s="30"/>
      <c r="CZ416" s="30"/>
      <c r="DA416" s="30"/>
      <c r="DB416" s="30"/>
      <c r="DC416" s="30"/>
      <c r="DD416" s="30"/>
      <c r="DE416" s="30"/>
      <c r="DF416" s="30"/>
      <c r="DG416" s="30"/>
      <c r="DH416" s="30"/>
      <c r="DI416" s="30"/>
      <c r="DJ416" s="30"/>
      <c r="DK416" s="30"/>
      <c r="DL416" s="30"/>
      <c r="DM416" s="30"/>
      <c r="DN416" s="30"/>
      <c r="DO416" s="30"/>
      <c r="DP416" s="30"/>
      <c r="DQ416" s="30"/>
      <c r="DR416" s="30"/>
      <c r="DS416" s="30"/>
      <c r="DT416" s="30"/>
      <c r="DU416" s="30"/>
      <c r="DV416" s="30"/>
      <c r="DW416" s="30"/>
      <c r="DX416" s="30"/>
      <c r="DY416" s="30"/>
      <c r="DZ416" s="30"/>
      <c r="EA416" s="30"/>
      <c r="EB416" s="30"/>
      <c r="EC416" s="30"/>
      <c r="ED416" s="30"/>
      <c r="EE416" s="30"/>
      <c r="EF416" s="30"/>
      <c r="EG416" s="30"/>
      <c r="EH416" s="30"/>
      <c r="EI416" s="30"/>
      <c r="EJ416" s="30"/>
      <c r="EK416" s="30"/>
      <c r="EL416" s="30"/>
      <c r="EM416" s="30"/>
      <c r="EN416" s="30"/>
      <c r="EO416" s="30"/>
      <c r="EP416" s="30"/>
      <c r="EQ416" s="30"/>
      <c r="ER416" s="30"/>
      <c r="ES416" s="30"/>
      <c r="ET416" s="30"/>
      <c r="EU416" s="30"/>
      <c r="EV416" s="30"/>
      <c r="EW416" s="30"/>
      <c r="EX416" s="30"/>
      <c r="EY416" s="30"/>
      <c r="EZ416" s="30"/>
      <c r="FA416" s="30"/>
      <c r="FB416" s="30"/>
      <c r="FC416" s="30"/>
      <c r="FD416" s="30"/>
      <c r="FE416" s="30"/>
      <c r="FF416" s="30"/>
      <c r="FG416" s="30"/>
      <c r="FH416" s="30"/>
      <c r="FI416" s="30"/>
      <c r="FJ416" s="30"/>
      <c r="FK416" s="30"/>
      <c r="FL416" s="30"/>
      <c r="FM416" s="30"/>
      <c r="FN416" s="30"/>
      <c r="FO416" s="30"/>
      <c r="FP416" s="30"/>
      <c r="FQ416" s="30"/>
      <c r="FR416" s="30"/>
      <c r="FS416" s="30"/>
      <c r="FT416" s="30"/>
      <c r="FU416" s="30"/>
      <c r="FV416" s="30"/>
      <c r="FW416" s="30"/>
      <c r="FX416" s="30"/>
      <c r="FY416" s="30"/>
      <c r="FZ416" s="30"/>
      <c r="GA416" s="30"/>
      <c r="GB416" s="30"/>
      <c r="GC416" s="30"/>
      <c r="GD416" s="30"/>
      <c r="GE416" s="30"/>
      <c r="GF416" s="30"/>
      <c r="GG416" s="30"/>
      <c r="GH416" s="30"/>
      <c r="GI416" s="30"/>
      <c r="GJ416" s="30"/>
      <c r="GK416" s="30"/>
      <c r="GL416" s="30"/>
      <c r="GM416" s="30"/>
      <c r="GN416" s="30"/>
      <c r="GO416" s="30"/>
      <c r="GP416" s="30"/>
      <c r="GQ416" s="30"/>
      <c r="GR416" s="30"/>
      <c r="GS416" s="30"/>
      <c r="GT416" s="30"/>
      <c r="GU416" s="30"/>
      <c r="GV416" s="30"/>
      <c r="GW416" s="30"/>
      <c r="GX416" s="30"/>
      <c r="GY416" s="30"/>
      <c r="GZ416" s="30"/>
      <c r="HA416" s="30"/>
      <c r="HB416" s="30"/>
      <c r="HC416" s="30"/>
      <c r="HD416" s="30"/>
      <c r="HE416" s="30"/>
      <c r="HF416" s="30"/>
      <c r="HG416" s="30"/>
      <c r="HH416" s="30"/>
      <c r="HI416" s="30"/>
      <c r="HJ416" s="30"/>
      <c r="HK416" s="30"/>
      <c r="HL416" s="30"/>
      <c r="HM416" s="30"/>
      <c r="HN416" s="30"/>
      <c r="HO416" s="30"/>
      <c r="HP416" s="30"/>
      <c r="HQ416" s="30"/>
      <c r="HR416" s="31"/>
    </row>
    <row r="417" spans="1:226" x14ac:dyDescent="0.25">
      <c r="A417" s="32">
        <f t="shared" si="120"/>
        <v>413</v>
      </c>
      <c r="B417" s="517"/>
      <c r="C417" s="517"/>
      <c r="D417" s="517"/>
      <c r="E417" s="517"/>
      <c r="F417" s="517"/>
      <c r="G417" s="26"/>
      <c r="H417" s="26"/>
      <c r="I417" s="27" t="str">
        <f t="shared" si="145"/>
        <v/>
      </c>
      <c r="J417" s="33" t="str">
        <f t="shared" si="146"/>
        <v/>
      </c>
      <c r="K417" s="447" t="str">
        <f>進捗管理票PSPT_管理項目名_3</f>
        <v>①ＣＶ</v>
      </c>
      <c r="L417" s="29"/>
      <c r="M417" s="30"/>
      <c r="N417" s="30"/>
      <c r="O417" s="30"/>
      <c r="P417" s="30"/>
      <c r="Q417" s="30"/>
      <c r="R417" s="30"/>
      <c r="S417" s="30"/>
      <c r="T417" s="30"/>
      <c r="U417" s="30"/>
      <c r="V417" s="30"/>
      <c r="W417" s="30"/>
      <c r="X417" s="30"/>
      <c r="Y417" s="30"/>
      <c r="Z417" s="30"/>
      <c r="AA417" s="30"/>
      <c r="AB417" s="30"/>
      <c r="AC417" s="30"/>
      <c r="AD417" s="30"/>
      <c r="AE417" s="30"/>
      <c r="AF417" s="30"/>
      <c r="AG417" s="30"/>
      <c r="AH417" s="30"/>
      <c r="AI417" s="30"/>
      <c r="AJ417" s="30"/>
      <c r="AK417" s="30"/>
      <c r="AL417" s="30"/>
      <c r="AM417" s="30"/>
      <c r="AN417" s="30"/>
      <c r="AO417" s="30"/>
      <c r="AP417" s="30"/>
      <c r="AQ417" s="30"/>
      <c r="AR417" s="30"/>
      <c r="AS417" s="30"/>
      <c r="AT417" s="30"/>
      <c r="AU417" s="30"/>
      <c r="AV417" s="30"/>
      <c r="AW417" s="30"/>
      <c r="AX417" s="30"/>
      <c r="AY417" s="30"/>
      <c r="AZ417" s="30"/>
      <c r="BA417" s="30"/>
      <c r="BB417" s="30"/>
      <c r="BC417" s="30"/>
      <c r="BD417" s="30"/>
      <c r="BE417" s="30"/>
      <c r="BF417" s="30"/>
      <c r="BG417" s="30"/>
      <c r="BH417" s="30"/>
      <c r="BI417" s="30"/>
      <c r="BJ417" s="30"/>
      <c r="BK417" s="30"/>
      <c r="BL417" s="30"/>
      <c r="BM417" s="30"/>
      <c r="BN417" s="30"/>
      <c r="BO417" s="30"/>
      <c r="BP417" s="30"/>
      <c r="BQ417" s="30"/>
      <c r="BR417" s="30"/>
      <c r="BS417" s="30"/>
      <c r="BT417" s="30"/>
      <c r="BU417" s="30"/>
      <c r="BV417" s="30"/>
      <c r="BW417" s="30"/>
      <c r="BX417" s="30"/>
      <c r="BY417" s="30"/>
      <c r="BZ417" s="30"/>
      <c r="CA417" s="30"/>
      <c r="CB417" s="30"/>
      <c r="CC417" s="30"/>
      <c r="CD417" s="30"/>
      <c r="CE417" s="30"/>
      <c r="CF417" s="30"/>
      <c r="CG417" s="30"/>
      <c r="CH417" s="30"/>
      <c r="CI417" s="30"/>
      <c r="CJ417" s="30"/>
      <c r="CK417" s="30"/>
      <c r="CL417" s="30"/>
      <c r="CM417" s="30"/>
      <c r="CN417" s="30"/>
      <c r="CO417" s="30"/>
      <c r="CP417" s="30"/>
      <c r="CQ417" s="30"/>
      <c r="CR417" s="30"/>
      <c r="CS417" s="30"/>
      <c r="CT417" s="30"/>
      <c r="CU417" s="30"/>
      <c r="CV417" s="30"/>
      <c r="CW417" s="30"/>
      <c r="CX417" s="30"/>
      <c r="CY417" s="30"/>
      <c r="CZ417" s="30"/>
      <c r="DA417" s="30"/>
      <c r="DB417" s="30"/>
      <c r="DC417" s="30"/>
      <c r="DD417" s="30"/>
      <c r="DE417" s="30"/>
      <c r="DF417" s="30"/>
      <c r="DG417" s="30"/>
      <c r="DH417" s="30"/>
      <c r="DI417" s="30"/>
      <c r="DJ417" s="30"/>
      <c r="DK417" s="30"/>
      <c r="DL417" s="30"/>
      <c r="DM417" s="30"/>
      <c r="DN417" s="30"/>
      <c r="DO417" s="30"/>
      <c r="DP417" s="30"/>
      <c r="DQ417" s="30"/>
      <c r="DR417" s="30"/>
      <c r="DS417" s="30"/>
      <c r="DT417" s="30"/>
      <c r="DU417" s="30"/>
      <c r="DV417" s="30"/>
      <c r="DW417" s="30"/>
      <c r="DX417" s="30"/>
      <c r="DY417" s="30"/>
      <c r="DZ417" s="30"/>
      <c r="EA417" s="30"/>
      <c r="EB417" s="30"/>
      <c r="EC417" s="30"/>
      <c r="ED417" s="30"/>
      <c r="EE417" s="30"/>
      <c r="EF417" s="30"/>
      <c r="EG417" s="30"/>
      <c r="EH417" s="30"/>
      <c r="EI417" s="30"/>
      <c r="EJ417" s="30"/>
      <c r="EK417" s="30"/>
      <c r="EL417" s="30"/>
      <c r="EM417" s="30"/>
      <c r="EN417" s="30"/>
      <c r="EO417" s="30"/>
      <c r="EP417" s="30"/>
      <c r="EQ417" s="30"/>
      <c r="ER417" s="30"/>
      <c r="ES417" s="30"/>
      <c r="ET417" s="30"/>
      <c r="EU417" s="30"/>
      <c r="EV417" s="30"/>
      <c r="EW417" s="30"/>
      <c r="EX417" s="30"/>
      <c r="EY417" s="30"/>
      <c r="EZ417" s="30"/>
      <c r="FA417" s="30"/>
      <c r="FB417" s="30"/>
      <c r="FC417" s="30"/>
      <c r="FD417" s="30"/>
      <c r="FE417" s="30"/>
      <c r="FF417" s="30"/>
      <c r="FG417" s="30"/>
      <c r="FH417" s="30"/>
      <c r="FI417" s="30"/>
      <c r="FJ417" s="30"/>
      <c r="FK417" s="30"/>
      <c r="FL417" s="30"/>
      <c r="FM417" s="30"/>
      <c r="FN417" s="30"/>
      <c r="FO417" s="30"/>
      <c r="FP417" s="30"/>
      <c r="FQ417" s="30"/>
      <c r="FR417" s="30"/>
      <c r="FS417" s="30"/>
      <c r="FT417" s="30"/>
      <c r="FU417" s="30"/>
      <c r="FV417" s="30"/>
      <c r="FW417" s="30"/>
      <c r="FX417" s="30"/>
      <c r="FY417" s="30"/>
      <c r="FZ417" s="30"/>
      <c r="GA417" s="30"/>
      <c r="GB417" s="30"/>
      <c r="GC417" s="30"/>
      <c r="GD417" s="30"/>
      <c r="GE417" s="30"/>
      <c r="GF417" s="30"/>
      <c r="GG417" s="30"/>
      <c r="GH417" s="30"/>
      <c r="GI417" s="30"/>
      <c r="GJ417" s="30"/>
      <c r="GK417" s="30"/>
      <c r="GL417" s="30"/>
      <c r="GM417" s="30"/>
      <c r="GN417" s="30"/>
      <c r="GO417" s="30"/>
      <c r="GP417" s="30"/>
      <c r="GQ417" s="30"/>
      <c r="GR417" s="30"/>
      <c r="GS417" s="30"/>
      <c r="GT417" s="30"/>
      <c r="GU417" s="30"/>
      <c r="GV417" s="30"/>
      <c r="GW417" s="30"/>
      <c r="GX417" s="30"/>
      <c r="GY417" s="30"/>
      <c r="GZ417" s="30"/>
      <c r="HA417" s="30"/>
      <c r="HB417" s="30"/>
      <c r="HC417" s="30"/>
      <c r="HD417" s="30"/>
      <c r="HE417" s="30"/>
      <c r="HF417" s="30"/>
      <c r="HG417" s="30"/>
      <c r="HH417" s="30"/>
      <c r="HI417" s="30"/>
      <c r="HJ417" s="30"/>
      <c r="HK417" s="30"/>
      <c r="HL417" s="30"/>
      <c r="HM417" s="30"/>
      <c r="HN417" s="30"/>
      <c r="HO417" s="30"/>
      <c r="HP417" s="30"/>
      <c r="HQ417" s="30"/>
      <c r="HR417" s="31"/>
    </row>
    <row r="418" spans="1:226" x14ac:dyDescent="0.25">
      <c r="A418" s="34">
        <f t="shared" si="120"/>
        <v>414</v>
      </c>
      <c r="B418" s="517"/>
      <c r="C418" s="517"/>
      <c r="D418" s="517"/>
      <c r="E418" s="517"/>
      <c r="F418" s="517"/>
      <c r="G418" s="35"/>
      <c r="H418" s="35"/>
      <c r="I418" s="36" t="str">
        <f t="shared" si="145"/>
        <v/>
      </c>
      <c r="J418" s="28" t="str">
        <f t="shared" si="146"/>
        <v/>
      </c>
      <c r="K418" s="448" t="str">
        <f>進捗管理票PSPT_管理項目名_4</f>
        <v>②ＣＶＴ</v>
      </c>
      <c r="L418" s="37"/>
      <c r="M418" s="38"/>
      <c r="N418" s="38"/>
      <c r="O418" s="38"/>
      <c r="P418" s="38"/>
      <c r="Q418" s="38"/>
      <c r="R418" s="38"/>
      <c r="S418" s="38"/>
      <c r="T418" s="38"/>
      <c r="U418" s="38"/>
      <c r="V418" s="38"/>
      <c r="W418" s="38"/>
      <c r="X418" s="38"/>
      <c r="Y418" s="38"/>
      <c r="Z418" s="38"/>
      <c r="AA418" s="38"/>
      <c r="AB418" s="38"/>
      <c r="AC418" s="38"/>
      <c r="AD418" s="38"/>
      <c r="AE418" s="38"/>
      <c r="AF418" s="38"/>
      <c r="AG418" s="38"/>
      <c r="AH418" s="38"/>
      <c r="AI418" s="38"/>
      <c r="AJ418" s="38"/>
      <c r="AK418" s="38"/>
      <c r="AL418" s="38"/>
      <c r="AM418" s="38"/>
      <c r="AN418" s="38"/>
      <c r="AO418" s="38"/>
      <c r="AP418" s="38"/>
      <c r="AQ418" s="38"/>
      <c r="AR418" s="38"/>
      <c r="AS418" s="38"/>
      <c r="AT418" s="38"/>
      <c r="AU418" s="38"/>
      <c r="AV418" s="38"/>
      <c r="AW418" s="38"/>
      <c r="AX418" s="38"/>
      <c r="AY418" s="38"/>
      <c r="AZ418" s="38"/>
      <c r="BA418" s="38"/>
      <c r="BB418" s="38"/>
      <c r="BC418" s="38"/>
      <c r="BD418" s="38"/>
      <c r="BE418" s="38"/>
      <c r="BF418" s="38"/>
      <c r="BG418" s="38"/>
      <c r="BH418" s="38"/>
      <c r="BI418" s="38"/>
      <c r="BJ418" s="38"/>
      <c r="BK418" s="38"/>
      <c r="BL418" s="38"/>
      <c r="BM418" s="38"/>
      <c r="BN418" s="38"/>
      <c r="BO418" s="38"/>
      <c r="BP418" s="38"/>
      <c r="BQ418" s="38"/>
      <c r="BR418" s="38"/>
      <c r="BS418" s="38"/>
      <c r="BT418" s="38"/>
      <c r="BU418" s="38"/>
      <c r="BV418" s="38"/>
      <c r="BW418" s="38"/>
      <c r="BX418" s="38"/>
      <c r="BY418" s="38"/>
      <c r="BZ418" s="38"/>
      <c r="CA418" s="38"/>
      <c r="CB418" s="38"/>
      <c r="CC418" s="38"/>
      <c r="CD418" s="38"/>
      <c r="CE418" s="38"/>
      <c r="CF418" s="38"/>
      <c r="CG418" s="38"/>
      <c r="CH418" s="38"/>
      <c r="CI418" s="38"/>
      <c r="CJ418" s="38"/>
      <c r="CK418" s="38"/>
      <c r="CL418" s="38"/>
      <c r="CM418" s="38"/>
      <c r="CN418" s="38"/>
      <c r="CO418" s="38"/>
      <c r="CP418" s="38"/>
      <c r="CQ418" s="38"/>
      <c r="CR418" s="38"/>
      <c r="CS418" s="38"/>
      <c r="CT418" s="38"/>
      <c r="CU418" s="38"/>
      <c r="CV418" s="38"/>
      <c r="CW418" s="38"/>
      <c r="CX418" s="38"/>
      <c r="CY418" s="38"/>
      <c r="CZ418" s="38"/>
      <c r="DA418" s="38"/>
      <c r="DB418" s="38"/>
      <c r="DC418" s="38"/>
      <c r="DD418" s="38"/>
      <c r="DE418" s="38"/>
      <c r="DF418" s="38"/>
      <c r="DG418" s="38"/>
      <c r="DH418" s="38"/>
      <c r="DI418" s="38"/>
      <c r="DJ418" s="38"/>
      <c r="DK418" s="38"/>
      <c r="DL418" s="38"/>
      <c r="DM418" s="38"/>
      <c r="DN418" s="38"/>
      <c r="DO418" s="38"/>
      <c r="DP418" s="38"/>
      <c r="DQ418" s="38"/>
      <c r="DR418" s="38"/>
      <c r="DS418" s="38"/>
      <c r="DT418" s="38"/>
      <c r="DU418" s="38"/>
      <c r="DV418" s="38"/>
      <c r="DW418" s="38"/>
      <c r="DX418" s="38"/>
      <c r="DY418" s="38"/>
      <c r="DZ418" s="38"/>
      <c r="EA418" s="38"/>
      <c r="EB418" s="38"/>
      <c r="EC418" s="38"/>
      <c r="ED418" s="38"/>
      <c r="EE418" s="38"/>
      <c r="EF418" s="38"/>
      <c r="EG418" s="38"/>
      <c r="EH418" s="38"/>
      <c r="EI418" s="38"/>
      <c r="EJ418" s="38"/>
      <c r="EK418" s="38"/>
      <c r="EL418" s="38"/>
      <c r="EM418" s="38"/>
      <c r="EN418" s="38"/>
      <c r="EO418" s="38"/>
      <c r="EP418" s="38"/>
      <c r="EQ418" s="38"/>
      <c r="ER418" s="38"/>
      <c r="ES418" s="38"/>
      <c r="ET418" s="38"/>
      <c r="EU418" s="38"/>
      <c r="EV418" s="38"/>
      <c r="EW418" s="38"/>
      <c r="EX418" s="38"/>
      <c r="EY418" s="38"/>
      <c r="EZ418" s="38"/>
      <c r="FA418" s="38"/>
      <c r="FB418" s="38"/>
      <c r="FC418" s="38"/>
      <c r="FD418" s="38"/>
      <c r="FE418" s="38"/>
      <c r="FF418" s="38"/>
      <c r="FG418" s="38"/>
      <c r="FH418" s="38"/>
      <c r="FI418" s="38"/>
      <c r="FJ418" s="38"/>
      <c r="FK418" s="38"/>
      <c r="FL418" s="38"/>
      <c r="FM418" s="38"/>
      <c r="FN418" s="38"/>
      <c r="FO418" s="38"/>
      <c r="FP418" s="38"/>
      <c r="FQ418" s="38"/>
      <c r="FR418" s="38"/>
      <c r="FS418" s="38"/>
      <c r="FT418" s="38"/>
      <c r="FU418" s="38"/>
      <c r="FV418" s="38"/>
      <c r="FW418" s="38"/>
      <c r="FX418" s="38"/>
      <c r="FY418" s="38"/>
      <c r="FZ418" s="38"/>
      <c r="GA418" s="38"/>
      <c r="GB418" s="38"/>
      <c r="GC418" s="38"/>
      <c r="GD418" s="38"/>
      <c r="GE418" s="38"/>
      <c r="GF418" s="38"/>
      <c r="GG418" s="38"/>
      <c r="GH418" s="38"/>
      <c r="GI418" s="38"/>
      <c r="GJ418" s="38"/>
      <c r="GK418" s="38"/>
      <c r="GL418" s="38"/>
      <c r="GM418" s="38"/>
      <c r="GN418" s="38"/>
      <c r="GO418" s="38"/>
      <c r="GP418" s="38"/>
      <c r="GQ418" s="38"/>
      <c r="GR418" s="38"/>
      <c r="GS418" s="38"/>
      <c r="GT418" s="38"/>
      <c r="GU418" s="38"/>
      <c r="GV418" s="38"/>
      <c r="GW418" s="38"/>
      <c r="GX418" s="38"/>
      <c r="GY418" s="38"/>
      <c r="GZ418" s="38"/>
      <c r="HA418" s="38"/>
      <c r="HB418" s="38"/>
      <c r="HC418" s="38"/>
      <c r="HD418" s="38"/>
      <c r="HE418" s="38"/>
      <c r="HF418" s="38"/>
      <c r="HG418" s="38"/>
      <c r="HH418" s="38"/>
      <c r="HI418" s="38"/>
      <c r="HJ418" s="38"/>
      <c r="HK418" s="38"/>
      <c r="HL418" s="38"/>
      <c r="HM418" s="38"/>
      <c r="HN418" s="38"/>
      <c r="HO418" s="38"/>
      <c r="HP418" s="38"/>
      <c r="HQ418" s="38"/>
      <c r="HR418" s="39"/>
    </row>
    <row r="419" spans="1:226" s="315" customFormat="1" x14ac:dyDescent="0.25">
      <c r="A419" s="34">
        <f t="shared" si="120"/>
        <v>415</v>
      </c>
      <c r="B419" s="517"/>
      <c r="C419" s="517"/>
      <c r="D419" s="517"/>
      <c r="E419" s="517"/>
      <c r="F419" s="517"/>
      <c r="G419" s="35"/>
      <c r="H419" s="391"/>
      <c r="I419" s="36" t="str">
        <f>IF(J419&lt;&gt;"",(J419-COUNTIF(L419:HR419,"□")+1),"")</f>
        <v/>
      </c>
      <c r="J419" s="28" t="str">
        <f>IF(ISERROR(LOOKUP("□",L419:HR419,L$3:HR$3))=FALSE,LOOKUP("□",L419:HR419,L$3:HR$3),"")</f>
        <v/>
      </c>
      <c r="K419" s="448" t="str">
        <f>進捗管理票PSPT_管理項目名_5</f>
        <v>③受入</v>
      </c>
      <c r="L419" s="37"/>
      <c r="M419" s="38"/>
      <c r="N419" s="38"/>
      <c r="O419" s="38"/>
      <c r="P419" s="38"/>
      <c r="Q419" s="38"/>
      <c r="R419" s="38"/>
      <c r="S419" s="38"/>
      <c r="T419" s="38"/>
      <c r="U419" s="38"/>
      <c r="V419" s="38"/>
      <c r="W419" s="38"/>
      <c r="X419" s="30"/>
      <c r="Y419" s="38"/>
      <c r="Z419" s="38"/>
      <c r="AA419" s="38"/>
      <c r="AB419" s="38"/>
      <c r="AC419" s="38"/>
      <c r="AD419" s="38"/>
      <c r="AE419" s="38"/>
      <c r="AF419" s="38"/>
      <c r="AG419" s="38"/>
      <c r="AH419" s="38"/>
      <c r="AI419" s="38"/>
      <c r="AJ419" s="38"/>
      <c r="AK419" s="38"/>
      <c r="AL419" s="38"/>
      <c r="AM419" s="38"/>
      <c r="AN419" s="38"/>
      <c r="AO419" s="38"/>
      <c r="AP419" s="38"/>
      <c r="AQ419" s="38"/>
      <c r="AR419" s="38"/>
      <c r="AS419" s="38"/>
      <c r="AT419" s="38"/>
      <c r="AU419" s="38"/>
      <c r="AV419" s="38"/>
      <c r="AW419" s="38"/>
      <c r="AX419" s="38"/>
      <c r="AY419" s="38"/>
      <c r="AZ419" s="38"/>
      <c r="BA419" s="38"/>
      <c r="BB419" s="38"/>
      <c r="BC419" s="38"/>
      <c r="BD419" s="38"/>
      <c r="BE419" s="38"/>
      <c r="BF419" s="38"/>
      <c r="BG419" s="38"/>
      <c r="BH419" s="38"/>
      <c r="BI419" s="38"/>
      <c r="BJ419" s="38"/>
      <c r="BK419" s="38"/>
      <c r="BL419" s="38"/>
      <c r="BM419" s="38"/>
      <c r="BN419" s="38"/>
      <c r="BO419" s="38"/>
      <c r="BP419" s="38"/>
      <c r="BQ419" s="38"/>
      <c r="BR419" s="38"/>
      <c r="BS419" s="38"/>
      <c r="BT419" s="38"/>
      <c r="BU419" s="38"/>
      <c r="BV419" s="38"/>
      <c r="BW419" s="38"/>
      <c r="BX419" s="38"/>
      <c r="BY419" s="38"/>
      <c r="BZ419" s="38"/>
      <c r="CA419" s="38"/>
      <c r="CB419" s="38"/>
      <c r="CC419" s="38"/>
      <c r="CD419" s="38"/>
      <c r="CE419" s="38"/>
      <c r="CF419" s="38"/>
      <c r="CG419" s="38"/>
      <c r="CH419" s="38"/>
      <c r="CI419" s="38"/>
      <c r="CJ419" s="38"/>
      <c r="CK419" s="38"/>
      <c r="CL419" s="38"/>
      <c r="CM419" s="38"/>
      <c r="CN419" s="38"/>
      <c r="CO419" s="38"/>
      <c r="CP419" s="38"/>
      <c r="CQ419" s="38"/>
      <c r="CR419" s="38"/>
      <c r="CS419" s="38"/>
      <c r="CT419" s="38"/>
      <c r="CU419" s="38"/>
      <c r="CV419" s="38"/>
      <c r="CW419" s="38"/>
      <c r="CX419" s="38"/>
      <c r="CY419" s="38"/>
      <c r="CZ419" s="38"/>
      <c r="DA419" s="38"/>
      <c r="DB419" s="38"/>
      <c r="DC419" s="38"/>
      <c r="DD419" s="38"/>
      <c r="DE419" s="38"/>
      <c r="DF419" s="38"/>
      <c r="DG419" s="38"/>
      <c r="DH419" s="38"/>
      <c r="DI419" s="38"/>
      <c r="DJ419" s="38"/>
      <c r="DK419" s="38"/>
      <c r="DL419" s="38"/>
      <c r="DM419" s="38"/>
      <c r="DN419" s="38"/>
      <c r="DO419" s="38"/>
      <c r="DP419" s="38"/>
      <c r="DQ419" s="38"/>
      <c r="DR419" s="38"/>
      <c r="DS419" s="38"/>
      <c r="DT419" s="38"/>
      <c r="DU419" s="38"/>
      <c r="DV419" s="38"/>
      <c r="DW419" s="38"/>
      <c r="DX419" s="38"/>
      <c r="DY419" s="38"/>
      <c r="DZ419" s="38"/>
      <c r="EA419" s="38"/>
      <c r="EB419" s="38"/>
      <c r="EC419" s="38"/>
      <c r="ED419" s="38"/>
      <c r="EE419" s="38"/>
      <c r="EF419" s="38"/>
      <c r="EG419" s="38"/>
      <c r="EH419" s="38"/>
      <c r="EI419" s="38"/>
      <c r="EJ419" s="38"/>
      <c r="EK419" s="38"/>
      <c r="EL419" s="38"/>
      <c r="EM419" s="38"/>
      <c r="EN419" s="38"/>
      <c r="EO419" s="38"/>
      <c r="EP419" s="38"/>
      <c r="EQ419" s="38"/>
      <c r="ER419" s="38"/>
      <c r="ES419" s="38"/>
      <c r="ET419" s="38"/>
      <c r="EU419" s="38"/>
      <c r="EV419" s="38"/>
      <c r="EW419" s="38"/>
      <c r="EX419" s="38"/>
      <c r="EY419" s="38"/>
      <c r="EZ419" s="38"/>
      <c r="FA419" s="38"/>
      <c r="FB419" s="38"/>
      <c r="FC419" s="38"/>
      <c r="FD419" s="38"/>
      <c r="FE419" s="38"/>
      <c r="FF419" s="38"/>
      <c r="FG419" s="38"/>
      <c r="FH419" s="38"/>
      <c r="FI419" s="38"/>
      <c r="FJ419" s="38"/>
      <c r="FK419" s="38"/>
      <c r="FL419" s="38"/>
      <c r="FM419" s="38"/>
      <c r="FN419" s="38"/>
      <c r="FO419" s="38"/>
      <c r="FP419" s="38"/>
      <c r="FQ419" s="38"/>
      <c r="FR419" s="38"/>
      <c r="FS419" s="38"/>
      <c r="FT419" s="38"/>
      <c r="FU419" s="38"/>
      <c r="FV419" s="38"/>
      <c r="FW419" s="38"/>
      <c r="FX419" s="38"/>
      <c r="FY419" s="38"/>
      <c r="FZ419" s="38"/>
      <c r="GA419" s="38"/>
      <c r="GB419" s="38"/>
      <c r="GC419" s="38"/>
      <c r="GD419" s="38"/>
      <c r="GE419" s="38"/>
      <c r="GF419" s="38"/>
      <c r="GG419" s="38"/>
      <c r="GH419" s="38"/>
      <c r="GI419" s="38"/>
      <c r="GJ419" s="38"/>
      <c r="GK419" s="38"/>
      <c r="GL419" s="38"/>
      <c r="GM419" s="38"/>
      <c r="GN419" s="38"/>
      <c r="GO419" s="38"/>
      <c r="GP419" s="38"/>
      <c r="GQ419" s="38"/>
      <c r="GR419" s="38"/>
      <c r="GS419" s="38"/>
      <c r="GT419" s="38"/>
      <c r="GU419" s="38"/>
      <c r="GV419" s="38"/>
      <c r="GW419" s="38"/>
      <c r="GX419" s="38"/>
      <c r="GY419" s="38"/>
      <c r="GZ419" s="38"/>
      <c r="HA419" s="38"/>
      <c r="HB419" s="38"/>
      <c r="HC419" s="38"/>
      <c r="HD419" s="38"/>
      <c r="HE419" s="38"/>
      <c r="HF419" s="38"/>
      <c r="HG419" s="38"/>
      <c r="HH419" s="38"/>
      <c r="HI419" s="38"/>
      <c r="HJ419" s="38"/>
      <c r="HK419" s="38"/>
      <c r="HL419" s="38"/>
      <c r="HM419" s="38"/>
      <c r="HN419" s="38"/>
      <c r="HO419" s="38"/>
      <c r="HP419" s="38"/>
      <c r="HQ419" s="38"/>
      <c r="HR419" s="39"/>
    </row>
    <row r="420" spans="1:226" x14ac:dyDescent="0.25">
      <c r="A420" s="25">
        <f t="shared" si="120"/>
        <v>416</v>
      </c>
      <c r="B420" s="516"/>
      <c r="C420" s="516"/>
      <c r="D420" s="516"/>
      <c r="E420" s="516"/>
      <c r="F420" s="516"/>
      <c r="G420" s="40"/>
      <c r="H420" s="40"/>
      <c r="I420" s="41" t="str">
        <f t="shared" ref="I420:I428" si="147">IF(J420&lt;&gt;"",(J420-COUNTIF(L420:HR420,"□")+1),"")</f>
        <v/>
      </c>
      <c r="J420" s="42" t="str">
        <f t="shared" ref="J420:J428" si="148">IF(ISERROR(LOOKUP("□",L420:HR420,L$3:HR$3))=FALSE,LOOKUP("□",L420:HR420,L$3:HR$3),"")</f>
        <v/>
      </c>
      <c r="K420" s="445">
        <f>進捗管理票PSPT_管理項目名_1</f>
        <v>0</v>
      </c>
      <c r="L420" s="43"/>
      <c r="M420" s="44"/>
      <c r="N420" s="44"/>
      <c r="O420" s="44"/>
      <c r="P420" s="44"/>
      <c r="Q420" s="44"/>
      <c r="R420" s="44"/>
      <c r="S420" s="44"/>
      <c r="T420" s="44"/>
      <c r="U420" s="44"/>
      <c r="V420" s="44"/>
      <c r="W420" s="44"/>
      <c r="X420" s="44"/>
      <c r="Y420" s="45"/>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c r="BD420" s="44"/>
      <c r="BE420" s="44"/>
      <c r="BF420" s="44"/>
      <c r="BG420" s="44"/>
      <c r="BH420" s="44"/>
      <c r="BI420" s="44"/>
      <c r="BJ420" s="44"/>
      <c r="BK420" s="44"/>
      <c r="BL420" s="44"/>
      <c r="BM420" s="44"/>
      <c r="BN420" s="44"/>
      <c r="BO420" s="44"/>
      <c r="BP420" s="44"/>
      <c r="BQ420" s="44"/>
      <c r="BR420" s="44"/>
      <c r="BS420" s="44"/>
      <c r="BT420" s="44"/>
      <c r="BU420" s="44"/>
      <c r="BV420" s="44"/>
      <c r="BW420" s="44"/>
      <c r="BX420" s="44"/>
      <c r="BY420" s="44"/>
      <c r="BZ420" s="44"/>
      <c r="CA420" s="44"/>
      <c r="CB420" s="44"/>
      <c r="CC420" s="44"/>
      <c r="CD420" s="44"/>
      <c r="CE420" s="44"/>
      <c r="CF420" s="44"/>
      <c r="CG420" s="44"/>
      <c r="CH420" s="44"/>
      <c r="CI420" s="44"/>
      <c r="CJ420" s="44"/>
      <c r="CK420" s="44"/>
      <c r="CL420" s="44"/>
      <c r="CM420" s="44"/>
      <c r="CN420" s="44"/>
      <c r="CO420" s="44"/>
      <c r="CP420" s="44"/>
      <c r="CQ420" s="44"/>
      <c r="CR420" s="44"/>
      <c r="CS420" s="44"/>
      <c r="CT420" s="44"/>
      <c r="CU420" s="44"/>
      <c r="CV420" s="44"/>
      <c r="CW420" s="44"/>
      <c r="CX420" s="44"/>
      <c r="CY420" s="44"/>
      <c r="CZ420" s="44"/>
      <c r="DA420" s="44"/>
      <c r="DB420" s="44"/>
      <c r="DC420" s="44"/>
      <c r="DD420" s="44"/>
      <c r="DE420" s="44"/>
      <c r="DF420" s="44"/>
      <c r="DG420" s="44"/>
      <c r="DH420" s="44"/>
      <c r="DI420" s="44"/>
      <c r="DJ420" s="44"/>
      <c r="DK420" s="44"/>
      <c r="DL420" s="44"/>
      <c r="DM420" s="44"/>
      <c r="DN420" s="44"/>
      <c r="DO420" s="44"/>
      <c r="DP420" s="44"/>
      <c r="DQ420" s="44"/>
      <c r="DR420" s="44"/>
      <c r="DS420" s="44"/>
      <c r="DT420" s="44"/>
      <c r="DU420" s="44"/>
      <c r="DV420" s="44"/>
      <c r="DW420" s="44"/>
      <c r="DX420" s="44"/>
      <c r="DY420" s="44"/>
      <c r="DZ420" s="44"/>
      <c r="EA420" s="44"/>
      <c r="EB420" s="44"/>
      <c r="EC420" s="44"/>
      <c r="ED420" s="44"/>
      <c r="EE420" s="44"/>
      <c r="EF420" s="44"/>
      <c r="EG420" s="44"/>
      <c r="EH420" s="44"/>
      <c r="EI420" s="44"/>
      <c r="EJ420" s="44"/>
      <c r="EK420" s="44"/>
      <c r="EL420" s="44"/>
      <c r="EM420" s="44"/>
      <c r="EN420" s="44"/>
      <c r="EO420" s="44"/>
      <c r="EP420" s="44"/>
      <c r="EQ420" s="44"/>
      <c r="ER420" s="44"/>
      <c r="ES420" s="44"/>
      <c r="ET420" s="44"/>
      <c r="EU420" s="44"/>
      <c r="EV420" s="44"/>
      <c r="EW420" s="44"/>
      <c r="EX420" s="44"/>
      <c r="EY420" s="44"/>
      <c r="EZ420" s="44"/>
      <c r="FA420" s="44"/>
      <c r="FB420" s="44"/>
      <c r="FC420" s="44"/>
      <c r="FD420" s="44"/>
      <c r="FE420" s="44"/>
      <c r="FF420" s="44"/>
      <c r="FG420" s="44"/>
      <c r="FH420" s="44"/>
      <c r="FI420" s="44"/>
      <c r="FJ420" s="44"/>
      <c r="FK420" s="44"/>
      <c r="FL420" s="44"/>
      <c r="FM420" s="44"/>
      <c r="FN420" s="44"/>
      <c r="FO420" s="44"/>
      <c r="FP420" s="44"/>
      <c r="FQ420" s="44"/>
      <c r="FR420" s="44"/>
      <c r="FS420" s="44"/>
      <c r="FT420" s="44"/>
      <c r="FU420" s="44"/>
      <c r="FV420" s="44"/>
      <c r="FW420" s="44"/>
      <c r="FX420" s="44"/>
      <c r="FY420" s="44"/>
      <c r="FZ420" s="44"/>
      <c r="GA420" s="44"/>
      <c r="GB420" s="44"/>
      <c r="GC420" s="44"/>
      <c r="GD420" s="44"/>
      <c r="GE420" s="44"/>
      <c r="GF420" s="44"/>
      <c r="GG420" s="44"/>
      <c r="GH420" s="44"/>
      <c r="GI420" s="44"/>
      <c r="GJ420" s="44"/>
      <c r="GK420" s="44"/>
      <c r="GL420" s="44"/>
      <c r="GM420" s="44"/>
      <c r="GN420" s="44"/>
      <c r="GO420" s="44"/>
      <c r="GP420" s="44"/>
      <c r="GQ420" s="44"/>
      <c r="GR420" s="44"/>
      <c r="GS420" s="44"/>
      <c r="GT420" s="44"/>
      <c r="GU420" s="44"/>
      <c r="GV420" s="44"/>
      <c r="GW420" s="44"/>
      <c r="GX420" s="44"/>
      <c r="GY420" s="44"/>
      <c r="GZ420" s="44"/>
      <c r="HA420" s="44"/>
      <c r="HB420" s="44"/>
      <c r="HC420" s="44"/>
      <c r="HD420" s="44"/>
      <c r="HE420" s="44"/>
      <c r="HF420" s="44"/>
      <c r="HG420" s="44"/>
      <c r="HH420" s="44"/>
      <c r="HI420" s="44"/>
      <c r="HJ420" s="44"/>
      <c r="HK420" s="44"/>
      <c r="HL420" s="44"/>
      <c r="HM420" s="44"/>
      <c r="HN420" s="44"/>
      <c r="HO420" s="44"/>
      <c r="HP420" s="44"/>
      <c r="HQ420" s="44"/>
      <c r="HR420" s="46"/>
    </row>
    <row r="421" spans="1:226" x14ac:dyDescent="0.25">
      <c r="A421" s="32">
        <f t="shared" si="120"/>
        <v>417</v>
      </c>
      <c r="B421" s="517"/>
      <c r="C421" s="517"/>
      <c r="D421" s="517"/>
      <c r="E421" s="517"/>
      <c r="F421" s="517"/>
      <c r="G421" s="26"/>
      <c r="H421" s="26"/>
      <c r="I421" s="27" t="str">
        <f t="shared" si="147"/>
        <v/>
      </c>
      <c r="J421" s="33" t="str">
        <f t="shared" si="148"/>
        <v/>
      </c>
      <c r="K421" s="446">
        <f>進捗管理票PSPT_管理項目名_2</f>
        <v>0</v>
      </c>
      <c r="L421" s="29"/>
      <c r="M421" s="30"/>
      <c r="N421" s="30"/>
      <c r="O421" s="30"/>
      <c r="P421" s="30"/>
      <c r="Q421" s="30"/>
      <c r="R421" s="30"/>
      <c r="S421" s="30"/>
      <c r="T421" s="30"/>
      <c r="U421" s="30"/>
      <c r="V421" s="30"/>
      <c r="W421" s="30"/>
      <c r="X421" s="30"/>
      <c r="Y421" s="30"/>
      <c r="Z421" s="30"/>
      <c r="AA421" s="30"/>
      <c r="AB421" s="30"/>
      <c r="AC421" s="30"/>
      <c r="AD421" s="30"/>
      <c r="AE421" s="30"/>
      <c r="AF421" s="30"/>
      <c r="AG421" s="30"/>
      <c r="AH421" s="30"/>
      <c r="AI421" s="30"/>
      <c r="AJ421" s="30"/>
      <c r="AK421" s="30"/>
      <c r="AL421" s="30"/>
      <c r="AM421" s="30"/>
      <c r="AN421" s="30"/>
      <c r="AO421" s="30"/>
      <c r="AP421" s="30"/>
      <c r="AQ421" s="30"/>
      <c r="AR421" s="30"/>
      <c r="AS421" s="30"/>
      <c r="AT421" s="30"/>
      <c r="AU421" s="30"/>
      <c r="AV421" s="30"/>
      <c r="AW421" s="30"/>
      <c r="AX421" s="30"/>
      <c r="AY421" s="30"/>
      <c r="AZ421" s="30"/>
      <c r="BA421" s="30"/>
      <c r="BB421" s="30"/>
      <c r="BC421" s="30"/>
      <c r="BD421" s="30"/>
      <c r="BE421" s="30"/>
      <c r="BF421" s="30"/>
      <c r="BG421" s="30"/>
      <c r="BH421" s="30"/>
      <c r="BI421" s="30"/>
      <c r="BJ421" s="30"/>
      <c r="BK421" s="30"/>
      <c r="BL421" s="30"/>
      <c r="BM421" s="30"/>
      <c r="BN421" s="30"/>
      <c r="BO421" s="30"/>
      <c r="BP421" s="30"/>
      <c r="BQ421" s="30"/>
      <c r="BR421" s="30"/>
      <c r="BS421" s="30"/>
      <c r="BT421" s="30"/>
      <c r="BU421" s="30"/>
      <c r="BV421" s="30"/>
      <c r="BW421" s="30"/>
      <c r="BX421" s="30"/>
      <c r="BY421" s="30"/>
      <c r="BZ421" s="30"/>
      <c r="CA421" s="30"/>
      <c r="CB421" s="30"/>
      <c r="CC421" s="30"/>
      <c r="CD421" s="30"/>
      <c r="CE421" s="30"/>
      <c r="CF421" s="30"/>
      <c r="CG421" s="30"/>
      <c r="CH421" s="30"/>
      <c r="CI421" s="30"/>
      <c r="CJ421" s="30"/>
      <c r="CK421" s="30"/>
      <c r="CL421" s="30"/>
      <c r="CM421" s="30"/>
      <c r="CN421" s="30"/>
      <c r="CO421" s="30"/>
      <c r="CP421" s="30"/>
      <c r="CQ421" s="30"/>
      <c r="CR421" s="30"/>
      <c r="CS421" s="30"/>
      <c r="CT421" s="30"/>
      <c r="CU421" s="30"/>
      <c r="CV421" s="30"/>
      <c r="CW421" s="30"/>
      <c r="CX421" s="30"/>
      <c r="CY421" s="30"/>
      <c r="CZ421" s="30"/>
      <c r="DA421" s="30"/>
      <c r="DB421" s="30"/>
      <c r="DC421" s="30"/>
      <c r="DD421" s="30"/>
      <c r="DE421" s="30"/>
      <c r="DF421" s="30"/>
      <c r="DG421" s="30"/>
      <c r="DH421" s="30"/>
      <c r="DI421" s="30"/>
      <c r="DJ421" s="30"/>
      <c r="DK421" s="30"/>
      <c r="DL421" s="30"/>
      <c r="DM421" s="30"/>
      <c r="DN421" s="30"/>
      <c r="DO421" s="30"/>
      <c r="DP421" s="30"/>
      <c r="DQ421" s="30"/>
      <c r="DR421" s="30"/>
      <c r="DS421" s="30"/>
      <c r="DT421" s="30"/>
      <c r="DU421" s="30"/>
      <c r="DV421" s="30"/>
      <c r="DW421" s="30"/>
      <c r="DX421" s="30"/>
      <c r="DY421" s="30"/>
      <c r="DZ421" s="30"/>
      <c r="EA421" s="30"/>
      <c r="EB421" s="30"/>
      <c r="EC421" s="30"/>
      <c r="ED421" s="30"/>
      <c r="EE421" s="30"/>
      <c r="EF421" s="30"/>
      <c r="EG421" s="30"/>
      <c r="EH421" s="30"/>
      <c r="EI421" s="30"/>
      <c r="EJ421" s="30"/>
      <c r="EK421" s="30"/>
      <c r="EL421" s="30"/>
      <c r="EM421" s="30"/>
      <c r="EN421" s="30"/>
      <c r="EO421" s="30"/>
      <c r="EP421" s="30"/>
      <c r="EQ421" s="30"/>
      <c r="ER421" s="30"/>
      <c r="ES421" s="30"/>
      <c r="ET421" s="30"/>
      <c r="EU421" s="30"/>
      <c r="EV421" s="30"/>
      <c r="EW421" s="30"/>
      <c r="EX421" s="30"/>
      <c r="EY421" s="30"/>
      <c r="EZ421" s="30"/>
      <c r="FA421" s="30"/>
      <c r="FB421" s="30"/>
      <c r="FC421" s="30"/>
      <c r="FD421" s="30"/>
      <c r="FE421" s="30"/>
      <c r="FF421" s="30"/>
      <c r="FG421" s="30"/>
      <c r="FH421" s="30"/>
      <c r="FI421" s="30"/>
      <c r="FJ421" s="30"/>
      <c r="FK421" s="30"/>
      <c r="FL421" s="30"/>
      <c r="FM421" s="30"/>
      <c r="FN421" s="30"/>
      <c r="FO421" s="30"/>
      <c r="FP421" s="30"/>
      <c r="FQ421" s="30"/>
      <c r="FR421" s="30"/>
      <c r="FS421" s="30"/>
      <c r="FT421" s="30"/>
      <c r="FU421" s="30"/>
      <c r="FV421" s="30"/>
      <c r="FW421" s="30"/>
      <c r="FX421" s="30"/>
      <c r="FY421" s="30"/>
      <c r="FZ421" s="30"/>
      <c r="GA421" s="30"/>
      <c r="GB421" s="30"/>
      <c r="GC421" s="30"/>
      <c r="GD421" s="30"/>
      <c r="GE421" s="30"/>
      <c r="GF421" s="30"/>
      <c r="GG421" s="30"/>
      <c r="GH421" s="30"/>
      <c r="GI421" s="30"/>
      <c r="GJ421" s="30"/>
      <c r="GK421" s="30"/>
      <c r="GL421" s="30"/>
      <c r="GM421" s="30"/>
      <c r="GN421" s="30"/>
      <c r="GO421" s="30"/>
      <c r="GP421" s="30"/>
      <c r="GQ421" s="30"/>
      <c r="GR421" s="30"/>
      <c r="GS421" s="30"/>
      <c r="GT421" s="30"/>
      <c r="GU421" s="30"/>
      <c r="GV421" s="30"/>
      <c r="GW421" s="30"/>
      <c r="GX421" s="30"/>
      <c r="GY421" s="30"/>
      <c r="GZ421" s="30"/>
      <c r="HA421" s="30"/>
      <c r="HB421" s="30"/>
      <c r="HC421" s="30"/>
      <c r="HD421" s="30"/>
      <c r="HE421" s="30"/>
      <c r="HF421" s="30"/>
      <c r="HG421" s="30"/>
      <c r="HH421" s="30"/>
      <c r="HI421" s="30"/>
      <c r="HJ421" s="30"/>
      <c r="HK421" s="30"/>
      <c r="HL421" s="30"/>
      <c r="HM421" s="30"/>
      <c r="HN421" s="30"/>
      <c r="HO421" s="30"/>
      <c r="HP421" s="30"/>
      <c r="HQ421" s="30"/>
      <c r="HR421" s="31"/>
    </row>
    <row r="422" spans="1:226" x14ac:dyDescent="0.25">
      <c r="A422" s="32">
        <f t="shared" si="120"/>
        <v>418</v>
      </c>
      <c r="B422" s="517"/>
      <c r="C422" s="517"/>
      <c r="D422" s="517"/>
      <c r="E422" s="517"/>
      <c r="F422" s="517"/>
      <c r="G422" s="26"/>
      <c r="H422" s="26"/>
      <c r="I422" s="27" t="str">
        <f t="shared" si="147"/>
        <v/>
      </c>
      <c r="J422" s="33" t="str">
        <f t="shared" si="148"/>
        <v/>
      </c>
      <c r="K422" s="447" t="str">
        <f>進捗管理票PSPT_管理項目名_3</f>
        <v>①ＣＶ</v>
      </c>
      <c r="L422" s="29"/>
      <c r="M422" s="30"/>
      <c r="N422" s="30"/>
      <c r="O422" s="30"/>
      <c r="P422" s="30"/>
      <c r="Q422" s="30"/>
      <c r="R422" s="30"/>
      <c r="S422" s="30"/>
      <c r="T422" s="30"/>
      <c r="U422" s="30"/>
      <c r="V422" s="30"/>
      <c r="W422" s="30"/>
      <c r="X422" s="30"/>
      <c r="Y422" s="30"/>
      <c r="Z422" s="30"/>
      <c r="AA422" s="30"/>
      <c r="AB422" s="30"/>
      <c r="AC422" s="30"/>
      <c r="AD422" s="30"/>
      <c r="AE422" s="30"/>
      <c r="AF422" s="30"/>
      <c r="AG422" s="30"/>
      <c r="AH422" s="30"/>
      <c r="AI422" s="30"/>
      <c r="AJ422" s="30"/>
      <c r="AK422" s="30"/>
      <c r="AL422" s="30"/>
      <c r="AM422" s="30"/>
      <c r="AN422" s="30"/>
      <c r="AO422" s="30"/>
      <c r="AP422" s="30"/>
      <c r="AQ422" s="30"/>
      <c r="AR422" s="30"/>
      <c r="AS422" s="30"/>
      <c r="AT422" s="30"/>
      <c r="AU422" s="30"/>
      <c r="AV422" s="30"/>
      <c r="AW422" s="30"/>
      <c r="AX422" s="30"/>
      <c r="AY422" s="30"/>
      <c r="AZ422" s="30"/>
      <c r="BA422" s="30"/>
      <c r="BB422" s="30"/>
      <c r="BC422" s="30"/>
      <c r="BD422" s="30"/>
      <c r="BE422" s="30"/>
      <c r="BF422" s="30"/>
      <c r="BG422" s="30"/>
      <c r="BH422" s="30"/>
      <c r="BI422" s="30"/>
      <c r="BJ422" s="30"/>
      <c r="BK422" s="30"/>
      <c r="BL422" s="30"/>
      <c r="BM422" s="30"/>
      <c r="BN422" s="30"/>
      <c r="BO422" s="30"/>
      <c r="BP422" s="30"/>
      <c r="BQ422" s="30"/>
      <c r="BR422" s="30"/>
      <c r="BS422" s="30"/>
      <c r="BT422" s="30"/>
      <c r="BU422" s="30"/>
      <c r="BV422" s="30"/>
      <c r="BW422" s="30"/>
      <c r="BX422" s="30"/>
      <c r="BY422" s="30"/>
      <c r="BZ422" s="30"/>
      <c r="CA422" s="30"/>
      <c r="CB422" s="30"/>
      <c r="CC422" s="30"/>
      <c r="CD422" s="30"/>
      <c r="CE422" s="30"/>
      <c r="CF422" s="30"/>
      <c r="CG422" s="30"/>
      <c r="CH422" s="30"/>
      <c r="CI422" s="30"/>
      <c r="CJ422" s="30"/>
      <c r="CK422" s="30"/>
      <c r="CL422" s="30"/>
      <c r="CM422" s="30"/>
      <c r="CN422" s="30"/>
      <c r="CO422" s="30"/>
      <c r="CP422" s="30"/>
      <c r="CQ422" s="30"/>
      <c r="CR422" s="30"/>
      <c r="CS422" s="30"/>
      <c r="CT422" s="30"/>
      <c r="CU422" s="30"/>
      <c r="CV422" s="30"/>
      <c r="CW422" s="30"/>
      <c r="CX422" s="30"/>
      <c r="CY422" s="30"/>
      <c r="CZ422" s="30"/>
      <c r="DA422" s="30"/>
      <c r="DB422" s="30"/>
      <c r="DC422" s="30"/>
      <c r="DD422" s="30"/>
      <c r="DE422" s="30"/>
      <c r="DF422" s="30"/>
      <c r="DG422" s="30"/>
      <c r="DH422" s="30"/>
      <c r="DI422" s="30"/>
      <c r="DJ422" s="30"/>
      <c r="DK422" s="30"/>
      <c r="DL422" s="30"/>
      <c r="DM422" s="30"/>
      <c r="DN422" s="30"/>
      <c r="DO422" s="30"/>
      <c r="DP422" s="30"/>
      <c r="DQ422" s="30"/>
      <c r="DR422" s="30"/>
      <c r="DS422" s="30"/>
      <c r="DT422" s="30"/>
      <c r="DU422" s="30"/>
      <c r="DV422" s="30"/>
      <c r="DW422" s="30"/>
      <c r="DX422" s="30"/>
      <c r="DY422" s="30"/>
      <c r="DZ422" s="30"/>
      <c r="EA422" s="30"/>
      <c r="EB422" s="30"/>
      <c r="EC422" s="30"/>
      <c r="ED422" s="30"/>
      <c r="EE422" s="30"/>
      <c r="EF422" s="30"/>
      <c r="EG422" s="30"/>
      <c r="EH422" s="30"/>
      <c r="EI422" s="30"/>
      <c r="EJ422" s="30"/>
      <c r="EK422" s="30"/>
      <c r="EL422" s="30"/>
      <c r="EM422" s="30"/>
      <c r="EN422" s="30"/>
      <c r="EO422" s="30"/>
      <c r="EP422" s="30"/>
      <c r="EQ422" s="30"/>
      <c r="ER422" s="30"/>
      <c r="ES422" s="30"/>
      <c r="ET422" s="30"/>
      <c r="EU422" s="30"/>
      <c r="EV422" s="30"/>
      <c r="EW422" s="30"/>
      <c r="EX422" s="30"/>
      <c r="EY422" s="30"/>
      <c r="EZ422" s="30"/>
      <c r="FA422" s="30"/>
      <c r="FB422" s="30"/>
      <c r="FC422" s="30"/>
      <c r="FD422" s="30"/>
      <c r="FE422" s="30"/>
      <c r="FF422" s="30"/>
      <c r="FG422" s="30"/>
      <c r="FH422" s="30"/>
      <c r="FI422" s="30"/>
      <c r="FJ422" s="30"/>
      <c r="FK422" s="30"/>
      <c r="FL422" s="30"/>
      <c r="FM422" s="30"/>
      <c r="FN422" s="30"/>
      <c r="FO422" s="30"/>
      <c r="FP422" s="30"/>
      <c r="FQ422" s="30"/>
      <c r="FR422" s="30"/>
      <c r="FS422" s="30"/>
      <c r="FT422" s="30"/>
      <c r="FU422" s="30"/>
      <c r="FV422" s="30"/>
      <c r="FW422" s="30"/>
      <c r="FX422" s="30"/>
      <c r="FY422" s="30"/>
      <c r="FZ422" s="30"/>
      <c r="GA422" s="30"/>
      <c r="GB422" s="30"/>
      <c r="GC422" s="30"/>
      <c r="GD422" s="30"/>
      <c r="GE422" s="30"/>
      <c r="GF422" s="30"/>
      <c r="GG422" s="30"/>
      <c r="GH422" s="30"/>
      <c r="GI422" s="30"/>
      <c r="GJ422" s="30"/>
      <c r="GK422" s="30"/>
      <c r="GL422" s="30"/>
      <c r="GM422" s="30"/>
      <c r="GN422" s="30"/>
      <c r="GO422" s="30"/>
      <c r="GP422" s="30"/>
      <c r="GQ422" s="30"/>
      <c r="GR422" s="30"/>
      <c r="GS422" s="30"/>
      <c r="GT422" s="30"/>
      <c r="GU422" s="30"/>
      <c r="GV422" s="30"/>
      <c r="GW422" s="30"/>
      <c r="GX422" s="30"/>
      <c r="GY422" s="30"/>
      <c r="GZ422" s="30"/>
      <c r="HA422" s="30"/>
      <c r="HB422" s="30"/>
      <c r="HC422" s="30"/>
      <c r="HD422" s="30"/>
      <c r="HE422" s="30"/>
      <c r="HF422" s="30"/>
      <c r="HG422" s="30"/>
      <c r="HH422" s="30"/>
      <c r="HI422" s="30"/>
      <c r="HJ422" s="30"/>
      <c r="HK422" s="30"/>
      <c r="HL422" s="30"/>
      <c r="HM422" s="30"/>
      <c r="HN422" s="30"/>
      <c r="HO422" s="30"/>
      <c r="HP422" s="30"/>
      <c r="HQ422" s="30"/>
      <c r="HR422" s="31"/>
    </row>
    <row r="423" spans="1:226" x14ac:dyDescent="0.25">
      <c r="A423" s="34">
        <f t="shared" si="120"/>
        <v>419</v>
      </c>
      <c r="B423" s="517"/>
      <c r="C423" s="517"/>
      <c r="D423" s="517"/>
      <c r="E423" s="517"/>
      <c r="F423" s="517"/>
      <c r="G423" s="35"/>
      <c r="H423" s="35"/>
      <c r="I423" s="36" t="str">
        <f t="shared" si="147"/>
        <v/>
      </c>
      <c r="J423" s="28" t="str">
        <f t="shared" si="148"/>
        <v/>
      </c>
      <c r="K423" s="448" t="str">
        <f>進捗管理票PSPT_管理項目名_4</f>
        <v>②ＣＶＴ</v>
      </c>
      <c r="L423" s="37"/>
      <c r="M423" s="38"/>
      <c r="N423" s="38"/>
      <c r="O423" s="38"/>
      <c r="P423" s="38"/>
      <c r="Q423" s="38"/>
      <c r="R423" s="38"/>
      <c r="S423" s="38"/>
      <c r="T423" s="38"/>
      <c r="U423" s="38"/>
      <c r="V423" s="38"/>
      <c r="W423" s="38"/>
      <c r="X423" s="38"/>
      <c r="Y423" s="38"/>
      <c r="Z423" s="38"/>
      <c r="AA423" s="38"/>
      <c r="AB423" s="38"/>
      <c r="AC423" s="38"/>
      <c r="AD423" s="38"/>
      <c r="AE423" s="38"/>
      <c r="AF423" s="38"/>
      <c r="AG423" s="38"/>
      <c r="AH423" s="38"/>
      <c r="AI423" s="38"/>
      <c r="AJ423" s="38"/>
      <c r="AK423" s="38"/>
      <c r="AL423" s="38"/>
      <c r="AM423" s="38"/>
      <c r="AN423" s="38"/>
      <c r="AO423" s="38"/>
      <c r="AP423" s="38"/>
      <c r="AQ423" s="38"/>
      <c r="AR423" s="38"/>
      <c r="AS423" s="38"/>
      <c r="AT423" s="38"/>
      <c r="AU423" s="38"/>
      <c r="AV423" s="38"/>
      <c r="AW423" s="38"/>
      <c r="AX423" s="38"/>
      <c r="AY423" s="38"/>
      <c r="AZ423" s="38"/>
      <c r="BA423" s="38"/>
      <c r="BB423" s="38"/>
      <c r="BC423" s="38"/>
      <c r="BD423" s="38"/>
      <c r="BE423" s="38"/>
      <c r="BF423" s="38"/>
      <c r="BG423" s="38"/>
      <c r="BH423" s="38"/>
      <c r="BI423" s="38"/>
      <c r="BJ423" s="38"/>
      <c r="BK423" s="38"/>
      <c r="BL423" s="38"/>
      <c r="BM423" s="38"/>
      <c r="BN423" s="38"/>
      <c r="BO423" s="38"/>
      <c r="BP423" s="38"/>
      <c r="BQ423" s="38"/>
      <c r="BR423" s="38"/>
      <c r="BS423" s="38"/>
      <c r="BT423" s="38"/>
      <c r="BU423" s="38"/>
      <c r="BV423" s="38"/>
      <c r="BW423" s="38"/>
      <c r="BX423" s="38"/>
      <c r="BY423" s="38"/>
      <c r="BZ423" s="38"/>
      <c r="CA423" s="38"/>
      <c r="CB423" s="38"/>
      <c r="CC423" s="38"/>
      <c r="CD423" s="38"/>
      <c r="CE423" s="38"/>
      <c r="CF423" s="38"/>
      <c r="CG423" s="38"/>
      <c r="CH423" s="38"/>
      <c r="CI423" s="38"/>
      <c r="CJ423" s="38"/>
      <c r="CK423" s="38"/>
      <c r="CL423" s="38"/>
      <c r="CM423" s="38"/>
      <c r="CN423" s="38"/>
      <c r="CO423" s="38"/>
      <c r="CP423" s="38"/>
      <c r="CQ423" s="38"/>
      <c r="CR423" s="38"/>
      <c r="CS423" s="38"/>
      <c r="CT423" s="38"/>
      <c r="CU423" s="38"/>
      <c r="CV423" s="38"/>
      <c r="CW423" s="38"/>
      <c r="CX423" s="38"/>
      <c r="CY423" s="38"/>
      <c r="CZ423" s="38"/>
      <c r="DA423" s="38"/>
      <c r="DB423" s="38"/>
      <c r="DC423" s="38"/>
      <c r="DD423" s="38"/>
      <c r="DE423" s="38"/>
      <c r="DF423" s="38"/>
      <c r="DG423" s="38"/>
      <c r="DH423" s="38"/>
      <c r="DI423" s="38"/>
      <c r="DJ423" s="38"/>
      <c r="DK423" s="38"/>
      <c r="DL423" s="38"/>
      <c r="DM423" s="38"/>
      <c r="DN423" s="38"/>
      <c r="DO423" s="38"/>
      <c r="DP423" s="38"/>
      <c r="DQ423" s="38"/>
      <c r="DR423" s="38"/>
      <c r="DS423" s="38"/>
      <c r="DT423" s="38"/>
      <c r="DU423" s="38"/>
      <c r="DV423" s="38"/>
      <c r="DW423" s="38"/>
      <c r="DX423" s="38"/>
      <c r="DY423" s="38"/>
      <c r="DZ423" s="38"/>
      <c r="EA423" s="38"/>
      <c r="EB423" s="38"/>
      <c r="EC423" s="38"/>
      <c r="ED423" s="38"/>
      <c r="EE423" s="38"/>
      <c r="EF423" s="38"/>
      <c r="EG423" s="38"/>
      <c r="EH423" s="38"/>
      <c r="EI423" s="38"/>
      <c r="EJ423" s="38"/>
      <c r="EK423" s="38"/>
      <c r="EL423" s="38"/>
      <c r="EM423" s="38"/>
      <c r="EN423" s="38"/>
      <c r="EO423" s="38"/>
      <c r="EP423" s="38"/>
      <c r="EQ423" s="38"/>
      <c r="ER423" s="38"/>
      <c r="ES423" s="38"/>
      <c r="ET423" s="38"/>
      <c r="EU423" s="38"/>
      <c r="EV423" s="38"/>
      <c r="EW423" s="38"/>
      <c r="EX423" s="38"/>
      <c r="EY423" s="38"/>
      <c r="EZ423" s="38"/>
      <c r="FA423" s="38"/>
      <c r="FB423" s="38"/>
      <c r="FC423" s="38"/>
      <c r="FD423" s="38"/>
      <c r="FE423" s="38"/>
      <c r="FF423" s="38"/>
      <c r="FG423" s="38"/>
      <c r="FH423" s="38"/>
      <c r="FI423" s="38"/>
      <c r="FJ423" s="38"/>
      <c r="FK423" s="38"/>
      <c r="FL423" s="38"/>
      <c r="FM423" s="38"/>
      <c r="FN423" s="38"/>
      <c r="FO423" s="38"/>
      <c r="FP423" s="38"/>
      <c r="FQ423" s="38"/>
      <c r="FR423" s="38"/>
      <c r="FS423" s="38"/>
      <c r="FT423" s="38"/>
      <c r="FU423" s="38"/>
      <c r="FV423" s="38"/>
      <c r="FW423" s="38"/>
      <c r="FX423" s="38"/>
      <c r="FY423" s="38"/>
      <c r="FZ423" s="38"/>
      <c r="GA423" s="38"/>
      <c r="GB423" s="38"/>
      <c r="GC423" s="38"/>
      <c r="GD423" s="38"/>
      <c r="GE423" s="38"/>
      <c r="GF423" s="38"/>
      <c r="GG423" s="38"/>
      <c r="GH423" s="38"/>
      <c r="GI423" s="38"/>
      <c r="GJ423" s="38"/>
      <c r="GK423" s="38"/>
      <c r="GL423" s="38"/>
      <c r="GM423" s="38"/>
      <c r="GN423" s="38"/>
      <c r="GO423" s="38"/>
      <c r="GP423" s="38"/>
      <c r="GQ423" s="38"/>
      <c r="GR423" s="38"/>
      <c r="GS423" s="38"/>
      <c r="GT423" s="38"/>
      <c r="GU423" s="38"/>
      <c r="GV423" s="38"/>
      <c r="GW423" s="38"/>
      <c r="GX423" s="38"/>
      <c r="GY423" s="38"/>
      <c r="GZ423" s="38"/>
      <c r="HA423" s="38"/>
      <c r="HB423" s="38"/>
      <c r="HC423" s="38"/>
      <c r="HD423" s="38"/>
      <c r="HE423" s="38"/>
      <c r="HF423" s="38"/>
      <c r="HG423" s="38"/>
      <c r="HH423" s="38"/>
      <c r="HI423" s="38"/>
      <c r="HJ423" s="38"/>
      <c r="HK423" s="38"/>
      <c r="HL423" s="38"/>
      <c r="HM423" s="38"/>
      <c r="HN423" s="38"/>
      <c r="HO423" s="38"/>
      <c r="HP423" s="38"/>
      <c r="HQ423" s="38"/>
      <c r="HR423" s="39"/>
    </row>
    <row r="424" spans="1:226" s="315" customFormat="1" x14ac:dyDescent="0.25">
      <c r="A424" s="34">
        <f t="shared" si="120"/>
        <v>420</v>
      </c>
      <c r="B424" s="517"/>
      <c r="C424" s="517"/>
      <c r="D424" s="517"/>
      <c r="E424" s="517"/>
      <c r="F424" s="517"/>
      <c r="G424" s="35"/>
      <c r="H424" s="391"/>
      <c r="I424" s="36" t="str">
        <f t="shared" si="147"/>
        <v/>
      </c>
      <c r="J424" s="28" t="str">
        <f t="shared" si="148"/>
        <v/>
      </c>
      <c r="K424" s="448" t="str">
        <f>進捗管理票PSPT_管理項目名_5</f>
        <v>③受入</v>
      </c>
      <c r="L424" s="37"/>
      <c r="M424" s="38"/>
      <c r="N424" s="38"/>
      <c r="O424" s="38"/>
      <c r="P424" s="38"/>
      <c r="Q424" s="38"/>
      <c r="R424" s="38"/>
      <c r="S424" s="38"/>
      <c r="T424" s="38"/>
      <c r="U424" s="38"/>
      <c r="V424" s="38"/>
      <c r="W424" s="38"/>
      <c r="X424" s="30"/>
      <c r="Y424" s="38"/>
      <c r="Z424" s="38"/>
      <c r="AA424" s="38"/>
      <c r="AB424" s="38"/>
      <c r="AC424" s="38"/>
      <c r="AD424" s="38"/>
      <c r="AE424" s="38"/>
      <c r="AF424" s="38"/>
      <c r="AG424" s="38"/>
      <c r="AH424" s="38"/>
      <c r="AI424" s="38"/>
      <c r="AJ424" s="38"/>
      <c r="AK424" s="38"/>
      <c r="AL424" s="38"/>
      <c r="AM424" s="38"/>
      <c r="AN424" s="38"/>
      <c r="AO424" s="38"/>
      <c r="AP424" s="38"/>
      <c r="AQ424" s="38"/>
      <c r="AR424" s="38"/>
      <c r="AS424" s="38"/>
      <c r="AT424" s="38"/>
      <c r="AU424" s="38"/>
      <c r="AV424" s="38"/>
      <c r="AW424" s="38"/>
      <c r="AX424" s="38"/>
      <c r="AY424" s="38"/>
      <c r="AZ424" s="38"/>
      <c r="BA424" s="38"/>
      <c r="BB424" s="38"/>
      <c r="BC424" s="38"/>
      <c r="BD424" s="38"/>
      <c r="BE424" s="38"/>
      <c r="BF424" s="38"/>
      <c r="BG424" s="38"/>
      <c r="BH424" s="38"/>
      <c r="BI424" s="38"/>
      <c r="BJ424" s="38"/>
      <c r="BK424" s="38"/>
      <c r="BL424" s="38"/>
      <c r="BM424" s="38"/>
      <c r="BN424" s="38"/>
      <c r="BO424" s="38"/>
      <c r="BP424" s="38"/>
      <c r="BQ424" s="38"/>
      <c r="BR424" s="38"/>
      <c r="BS424" s="38"/>
      <c r="BT424" s="38"/>
      <c r="BU424" s="38"/>
      <c r="BV424" s="38"/>
      <c r="BW424" s="38"/>
      <c r="BX424" s="38"/>
      <c r="BY424" s="38"/>
      <c r="BZ424" s="38"/>
      <c r="CA424" s="38"/>
      <c r="CB424" s="38"/>
      <c r="CC424" s="38"/>
      <c r="CD424" s="38"/>
      <c r="CE424" s="38"/>
      <c r="CF424" s="38"/>
      <c r="CG424" s="38"/>
      <c r="CH424" s="38"/>
      <c r="CI424" s="38"/>
      <c r="CJ424" s="38"/>
      <c r="CK424" s="38"/>
      <c r="CL424" s="38"/>
      <c r="CM424" s="38"/>
      <c r="CN424" s="38"/>
      <c r="CO424" s="38"/>
      <c r="CP424" s="38"/>
      <c r="CQ424" s="38"/>
      <c r="CR424" s="38"/>
      <c r="CS424" s="38"/>
      <c r="CT424" s="38"/>
      <c r="CU424" s="38"/>
      <c r="CV424" s="38"/>
      <c r="CW424" s="38"/>
      <c r="CX424" s="38"/>
      <c r="CY424" s="38"/>
      <c r="CZ424" s="38"/>
      <c r="DA424" s="38"/>
      <c r="DB424" s="38"/>
      <c r="DC424" s="38"/>
      <c r="DD424" s="38"/>
      <c r="DE424" s="38"/>
      <c r="DF424" s="38"/>
      <c r="DG424" s="38"/>
      <c r="DH424" s="38"/>
      <c r="DI424" s="38"/>
      <c r="DJ424" s="38"/>
      <c r="DK424" s="38"/>
      <c r="DL424" s="38"/>
      <c r="DM424" s="38"/>
      <c r="DN424" s="38"/>
      <c r="DO424" s="38"/>
      <c r="DP424" s="38"/>
      <c r="DQ424" s="38"/>
      <c r="DR424" s="38"/>
      <c r="DS424" s="38"/>
      <c r="DT424" s="38"/>
      <c r="DU424" s="38"/>
      <c r="DV424" s="38"/>
      <c r="DW424" s="38"/>
      <c r="DX424" s="38"/>
      <c r="DY424" s="38"/>
      <c r="DZ424" s="38"/>
      <c r="EA424" s="38"/>
      <c r="EB424" s="38"/>
      <c r="EC424" s="38"/>
      <c r="ED424" s="38"/>
      <c r="EE424" s="38"/>
      <c r="EF424" s="38"/>
      <c r="EG424" s="38"/>
      <c r="EH424" s="38"/>
      <c r="EI424" s="38"/>
      <c r="EJ424" s="38"/>
      <c r="EK424" s="38"/>
      <c r="EL424" s="38"/>
      <c r="EM424" s="38"/>
      <c r="EN424" s="38"/>
      <c r="EO424" s="38"/>
      <c r="EP424" s="38"/>
      <c r="EQ424" s="38"/>
      <c r="ER424" s="38"/>
      <c r="ES424" s="38"/>
      <c r="ET424" s="38"/>
      <c r="EU424" s="38"/>
      <c r="EV424" s="38"/>
      <c r="EW424" s="38"/>
      <c r="EX424" s="38"/>
      <c r="EY424" s="38"/>
      <c r="EZ424" s="38"/>
      <c r="FA424" s="38"/>
      <c r="FB424" s="38"/>
      <c r="FC424" s="38"/>
      <c r="FD424" s="38"/>
      <c r="FE424" s="38"/>
      <c r="FF424" s="38"/>
      <c r="FG424" s="38"/>
      <c r="FH424" s="38"/>
      <c r="FI424" s="38"/>
      <c r="FJ424" s="38"/>
      <c r="FK424" s="38"/>
      <c r="FL424" s="38"/>
      <c r="FM424" s="38"/>
      <c r="FN424" s="38"/>
      <c r="FO424" s="38"/>
      <c r="FP424" s="38"/>
      <c r="FQ424" s="38"/>
      <c r="FR424" s="38"/>
      <c r="FS424" s="38"/>
      <c r="FT424" s="38"/>
      <c r="FU424" s="38"/>
      <c r="FV424" s="38"/>
      <c r="FW424" s="38"/>
      <c r="FX424" s="38"/>
      <c r="FY424" s="38"/>
      <c r="FZ424" s="38"/>
      <c r="GA424" s="38"/>
      <c r="GB424" s="38"/>
      <c r="GC424" s="38"/>
      <c r="GD424" s="38"/>
      <c r="GE424" s="38"/>
      <c r="GF424" s="38"/>
      <c r="GG424" s="38"/>
      <c r="GH424" s="38"/>
      <c r="GI424" s="38"/>
      <c r="GJ424" s="38"/>
      <c r="GK424" s="38"/>
      <c r="GL424" s="38"/>
      <c r="GM424" s="38"/>
      <c r="GN424" s="38"/>
      <c r="GO424" s="38"/>
      <c r="GP424" s="38"/>
      <c r="GQ424" s="38"/>
      <c r="GR424" s="38"/>
      <c r="GS424" s="38"/>
      <c r="GT424" s="38"/>
      <c r="GU424" s="38"/>
      <c r="GV424" s="38"/>
      <c r="GW424" s="38"/>
      <c r="GX424" s="38"/>
      <c r="GY424" s="38"/>
      <c r="GZ424" s="38"/>
      <c r="HA424" s="38"/>
      <c r="HB424" s="38"/>
      <c r="HC424" s="38"/>
      <c r="HD424" s="38"/>
      <c r="HE424" s="38"/>
      <c r="HF424" s="38"/>
      <c r="HG424" s="38"/>
      <c r="HH424" s="38"/>
      <c r="HI424" s="38"/>
      <c r="HJ424" s="38"/>
      <c r="HK424" s="38"/>
      <c r="HL424" s="38"/>
      <c r="HM424" s="38"/>
      <c r="HN424" s="38"/>
      <c r="HO424" s="38"/>
      <c r="HP424" s="38"/>
      <c r="HQ424" s="38"/>
      <c r="HR424" s="39"/>
    </row>
    <row r="425" spans="1:226" x14ac:dyDescent="0.25">
      <c r="A425" s="25">
        <f t="shared" si="120"/>
        <v>421</v>
      </c>
      <c r="B425" s="516"/>
      <c r="C425" s="516"/>
      <c r="D425" s="516"/>
      <c r="E425" s="516"/>
      <c r="F425" s="516"/>
      <c r="G425" s="40"/>
      <c r="H425" s="40"/>
      <c r="I425" s="41" t="str">
        <f t="shared" si="147"/>
        <v/>
      </c>
      <c r="J425" s="42" t="str">
        <f t="shared" si="148"/>
        <v/>
      </c>
      <c r="K425" s="445">
        <f>進捗管理票PSPT_管理項目名_1</f>
        <v>0</v>
      </c>
      <c r="L425" s="43"/>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c r="BD425" s="44"/>
      <c r="BE425" s="44"/>
      <c r="BF425" s="44"/>
      <c r="BG425" s="44"/>
      <c r="BH425" s="44"/>
      <c r="BI425" s="44"/>
      <c r="BJ425" s="44"/>
      <c r="BK425" s="44"/>
      <c r="BL425" s="44"/>
      <c r="BM425" s="44"/>
      <c r="BN425" s="44"/>
      <c r="BO425" s="44"/>
      <c r="BP425" s="44"/>
      <c r="BQ425" s="44"/>
      <c r="BR425" s="44"/>
      <c r="BS425" s="44"/>
      <c r="BT425" s="44"/>
      <c r="BU425" s="44"/>
      <c r="BV425" s="44"/>
      <c r="BW425" s="44"/>
      <c r="BX425" s="44"/>
      <c r="BY425" s="44"/>
      <c r="BZ425" s="44"/>
      <c r="CA425" s="44"/>
      <c r="CB425" s="44"/>
      <c r="CC425" s="44"/>
      <c r="CD425" s="44"/>
      <c r="CE425" s="44"/>
      <c r="CF425" s="44"/>
      <c r="CG425" s="44"/>
      <c r="CH425" s="44"/>
      <c r="CI425" s="44"/>
      <c r="CJ425" s="44"/>
      <c r="CK425" s="44"/>
      <c r="CL425" s="44"/>
      <c r="CM425" s="44"/>
      <c r="CN425" s="44"/>
      <c r="CO425" s="44"/>
      <c r="CP425" s="44"/>
      <c r="CQ425" s="44"/>
      <c r="CR425" s="44"/>
      <c r="CS425" s="44"/>
      <c r="CT425" s="44"/>
      <c r="CU425" s="44"/>
      <c r="CV425" s="44"/>
      <c r="CW425" s="44"/>
      <c r="CX425" s="44"/>
      <c r="CY425" s="44"/>
      <c r="CZ425" s="44"/>
      <c r="DA425" s="44"/>
      <c r="DB425" s="44"/>
      <c r="DC425" s="44"/>
      <c r="DD425" s="44"/>
      <c r="DE425" s="44"/>
      <c r="DF425" s="44"/>
      <c r="DG425" s="44"/>
      <c r="DH425" s="44"/>
      <c r="DI425" s="44"/>
      <c r="DJ425" s="44"/>
      <c r="DK425" s="44"/>
      <c r="DL425" s="44"/>
      <c r="DM425" s="44"/>
      <c r="DN425" s="44"/>
      <c r="DO425" s="44"/>
      <c r="DP425" s="44"/>
      <c r="DQ425" s="44"/>
      <c r="DR425" s="44"/>
      <c r="DS425" s="44"/>
      <c r="DT425" s="44"/>
      <c r="DU425" s="44"/>
      <c r="DV425" s="44"/>
      <c r="DW425" s="44"/>
      <c r="DX425" s="44"/>
      <c r="DY425" s="44"/>
      <c r="DZ425" s="44"/>
      <c r="EA425" s="44"/>
      <c r="EB425" s="44"/>
      <c r="EC425" s="44"/>
      <c r="ED425" s="44"/>
      <c r="EE425" s="44"/>
      <c r="EF425" s="44"/>
      <c r="EG425" s="44"/>
      <c r="EH425" s="44"/>
      <c r="EI425" s="44"/>
      <c r="EJ425" s="44"/>
      <c r="EK425" s="44"/>
      <c r="EL425" s="44"/>
      <c r="EM425" s="44"/>
      <c r="EN425" s="44"/>
      <c r="EO425" s="44"/>
      <c r="EP425" s="44"/>
      <c r="EQ425" s="44"/>
      <c r="ER425" s="44"/>
      <c r="ES425" s="44"/>
      <c r="ET425" s="44"/>
      <c r="EU425" s="44"/>
      <c r="EV425" s="44"/>
      <c r="EW425" s="44"/>
      <c r="EX425" s="44"/>
      <c r="EY425" s="44"/>
      <c r="EZ425" s="44"/>
      <c r="FA425" s="44"/>
      <c r="FB425" s="44"/>
      <c r="FC425" s="44"/>
      <c r="FD425" s="44"/>
      <c r="FE425" s="44"/>
      <c r="FF425" s="44"/>
      <c r="FG425" s="44"/>
      <c r="FH425" s="44"/>
      <c r="FI425" s="44"/>
      <c r="FJ425" s="44"/>
      <c r="FK425" s="44"/>
      <c r="FL425" s="44"/>
      <c r="FM425" s="44"/>
      <c r="FN425" s="44"/>
      <c r="FO425" s="44"/>
      <c r="FP425" s="44"/>
      <c r="FQ425" s="44"/>
      <c r="FR425" s="44"/>
      <c r="FS425" s="44"/>
      <c r="FT425" s="44"/>
      <c r="FU425" s="44"/>
      <c r="FV425" s="44"/>
      <c r="FW425" s="44"/>
      <c r="FX425" s="44"/>
      <c r="FY425" s="44"/>
      <c r="FZ425" s="44"/>
      <c r="GA425" s="44"/>
      <c r="GB425" s="44"/>
      <c r="GC425" s="44"/>
      <c r="GD425" s="44"/>
      <c r="GE425" s="44"/>
      <c r="GF425" s="44"/>
      <c r="GG425" s="44"/>
      <c r="GH425" s="44"/>
      <c r="GI425" s="44"/>
      <c r="GJ425" s="44"/>
      <c r="GK425" s="44"/>
      <c r="GL425" s="44"/>
      <c r="GM425" s="44"/>
      <c r="GN425" s="44"/>
      <c r="GO425" s="44"/>
      <c r="GP425" s="44"/>
      <c r="GQ425" s="44"/>
      <c r="GR425" s="44"/>
      <c r="GS425" s="44"/>
      <c r="GT425" s="44"/>
      <c r="GU425" s="44"/>
      <c r="GV425" s="44"/>
      <c r="GW425" s="44"/>
      <c r="GX425" s="44"/>
      <c r="GY425" s="44"/>
      <c r="GZ425" s="44"/>
      <c r="HA425" s="44"/>
      <c r="HB425" s="44"/>
      <c r="HC425" s="44"/>
      <c r="HD425" s="44"/>
      <c r="HE425" s="44"/>
      <c r="HF425" s="44"/>
      <c r="HG425" s="44"/>
      <c r="HH425" s="44"/>
      <c r="HI425" s="44"/>
      <c r="HJ425" s="44"/>
      <c r="HK425" s="44"/>
      <c r="HL425" s="44"/>
      <c r="HM425" s="44"/>
      <c r="HN425" s="44"/>
      <c r="HO425" s="44"/>
      <c r="HP425" s="44"/>
      <c r="HQ425" s="44"/>
      <c r="HR425" s="46"/>
    </row>
    <row r="426" spans="1:226" x14ac:dyDescent="0.25">
      <c r="A426" s="32">
        <f t="shared" si="120"/>
        <v>422</v>
      </c>
      <c r="B426" s="517"/>
      <c r="C426" s="517"/>
      <c r="D426" s="517"/>
      <c r="E426" s="517"/>
      <c r="F426" s="517"/>
      <c r="G426" s="26"/>
      <c r="H426" s="26"/>
      <c r="I426" s="27" t="str">
        <f t="shared" si="147"/>
        <v/>
      </c>
      <c r="J426" s="33" t="str">
        <f t="shared" si="148"/>
        <v/>
      </c>
      <c r="K426" s="446">
        <f>進捗管理票PSPT_管理項目名_2</f>
        <v>0</v>
      </c>
      <c r="L426" s="29"/>
      <c r="M426" s="30"/>
      <c r="N426" s="30"/>
      <c r="O426" s="30"/>
      <c r="P426" s="30"/>
      <c r="Q426" s="30"/>
      <c r="R426" s="30"/>
      <c r="S426" s="30"/>
      <c r="T426" s="30"/>
      <c r="U426" s="30"/>
      <c r="V426" s="30"/>
      <c r="W426" s="30"/>
      <c r="X426" s="30"/>
      <c r="Y426" s="30"/>
      <c r="Z426" s="30"/>
      <c r="AA426" s="30"/>
      <c r="AB426" s="30"/>
      <c r="AC426" s="30"/>
      <c r="AD426" s="30"/>
      <c r="AE426" s="30"/>
      <c r="AF426" s="30"/>
      <c r="AG426" s="30"/>
      <c r="AH426" s="30"/>
      <c r="AI426" s="30"/>
      <c r="AJ426" s="30"/>
      <c r="AK426" s="30"/>
      <c r="AL426" s="30"/>
      <c r="AM426" s="30"/>
      <c r="AN426" s="30"/>
      <c r="AO426" s="30"/>
      <c r="AP426" s="30"/>
      <c r="AQ426" s="30"/>
      <c r="AR426" s="30"/>
      <c r="AS426" s="30"/>
      <c r="AT426" s="30"/>
      <c r="AU426" s="30"/>
      <c r="AV426" s="30"/>
      <c r="AW426" s="30"/>
      <c r="AX426" s="30"/>
      <c r="AY426" s="30"/>
      <c r="AZ426" s="30"/>
      <c r="BA426" s="30"/>
      <c r="BB426" s="30"/>
      <c r="BC426" s="30"/>
      <c r="BD426" s="30"/>
      <c r="BE426" s="30"/>
      <c r="BF426" s="30"/>
      <c r="BG426" s="30"/>
      <c r="BH426" s="30"/>
      <c r="BI426" s="30"/>
      <c r="BJ426" s="30"/>
      <c r="BK426" s="30"/>
      <c r="BL426" s="30"/>
      <c r="BM426" s="30"/>
      <c r="BN426" s="30"/>
      <c r="BO426" s="30"/>
      <c r="BP426" s="30"/>
      <c r="BQ426" s="30"/>
      <c r="BR426" s="30"/>
      <c r="BS426" s="30"/>
      <c r="BT426" s="30"/>
      <c r="BU426" s="30"/>
      <c r="BV426" s="30"/>
      <c r="BW426" s="30"/>
      <c r="BX426" s="30"/>
      <c r="BY426" s="30"/>
      <c r="BZ426" s="30"/>
      <c r="CA426" s="30"/>
      <c r="CB426" s="30"/>
      <c r="CC426" s="30"/>
      <c r="CD426" s="30"/>
      <c r="CE426" s="30"/>
      <c r="CF426" s="30"/>
      <c r="CG426" s="30"/>
      <c r="CH426" s="30"/>
      <c r="CI426" s="30"/>
      <c r="CJ426" s="30"/>
      <c r="CK426" s="30"/>
      <c r="CL426" s="30"/>
      <c r="CM426" s="30"/>
      <c r="CN426" s="30"/>
      <c r="CO426" s="30"/>
      <c r="CP426" s="30"/>
      <c r="CQ426" s="30"/>
      <c r="CR426" s="30"/>
      <c r="CS426" s="30"/>
      <c r="CT426" s="30"/>
      <c r="CU426" s="30"/>
      <c r="CV426" s="30"/>
      <c r="CW426" s="30"/>
      <c r="CX426" s="30"/>
      <c r="CY426" s="30"/>
      <c r="CZ426" s="30"/>
      <c r="DA426" s="30"/>
      <c r="DB426" s="30"/>
      <c r="DC426" s="30"/>
      <c r="DD426" s="30"/>
      <c r="DE426" s="30"/>
      <c r="DF426" s="30"/>
      <c r="DG426" s="30"/>
      <c r="DH426" s="30"/>
      <c r="DI426" s="30"/>
      <c r="DJ426" s="30"/>
      <c r="DK426" s="30"/>
      <c r="DL426" s="30"/>
      <c r="DM426" s="30"/>
      <c r="DN426" s="30"/>
      <c r="DO426" s="30"/>
      <c r="DP426" s="30"/>
      <c r="DQ426" s="30"/>
      <c r="DR426" s="30"/>
      <c r="DS426" s="30"/>
      <c r="DT426" s="30"/>
      <c r="DU426" s="30"/>
      <c r="DV426" s="30"/>
      <c r="DW426" s="30"/>
      <c r="DX426" s="30"/>
      <c r="DY426" s="30"/>
      <c r="DZ426" s="30"/>
      <c r="EA426" s="30"/>
      <c r="EB426" s="30"/>
      <c r="EC426" s="30"/>
      <c r="ED426" s="30"/>
      <c r="EE426" s="30"/>
      <c r="EF426" s="30"/>
      <c r="EG426" s="30"/>
      <c r="EH426" s="30"/>
      <c r="EI426" s="30"/>
      <c r="EJ426" s="30"/>
      <c r="EK426" s="30"/>
      <c r="EL426" s="30"/>
      <c r="EM426" s="30"/>
      <c r="EN426" s="30"/>
      <c r="EO426" s="30"/>
      <c r="EP426" s="30"/>
      <c r="EQ426" s="30"/>
      <c r="ER426" s="30"/>
      <c r="ES426" s="30"/>
      <c r="ET426" s="30"/>
      <c r="EU426" s="30"/>
      <c r="EV426" s="30"/>
      <c r="EW426" s="30"/>
      <c r="EX426" s="30"/>
      <c r="EY426" s="30"/>
      <c r="EZ426" s="30"/>
      <c r="FA426" s="30"/>
      <c r="FB426" s="30"/>
      <c r="FC426" s="30"/>
      <c r="FD426" s="30"/>
      <c r="FE426" s="30"/>
      <c r="FF426" s="30"/>
      <c r="FG426" s="30"/>
      <c r="FH426" s="30"/>
      <c r="FI426" s="30"/>
      <c r="FJ426" s="30"/>
      <c r="FK426" s="30"/>
      <c r="FL426" s="30"/>
      <c r="FM426" s="30"/>
      <c r="FN426" s="30"/>
      <c r="FO426" s="30"/>
      <c r="FP426" s="30"/>
      <c r="FQ426" s="30"/>
      <c r="FR426" s="30"/>
      <c r="FS426" s="30"/>
      <c r="FT426" s="30"/>
      <c r="FU426" s="30"/>
      <c r="FV426" s="30"/>
      <c r="FW426" s="30"/>
      <c r="FX426" s="30"/>
      <c r="FY426" s="30"/>
      <c r="FZ426" s="30"/>
      <c r="GA426" s="30"/>
      <c r="GB426" s="30"/>
      <c r="GC426" s="30"/>
      <c r="GD426" s="30"/>
      <c r="GE426" s="30"/>
      <c r="GF426" s="30"/>
      <c r="GG426" s="30"/>
      <c r="GH426" s="30"/>
      <c r="GI426" s="30"/>
      <c r="GJ426" s="30"/>
      <c r="GK426" s="30"/>
      <c r="GL426" s="30"/>
      <c r="GM426" s="30"/>
      <c r="GN426" s="30"/>
      <c r="GO426" s="30"/>
      <c r="GP426" s="30"/>
      <c r="GQ426" s="30"/>
      <c r="GR426" s="30"/>
      <c r="GS426" s="30"/>
      <c r="GT426" s="30"/>
      <c r="GU426" s="30"/>
      <c r="GV426" s="30"/>
      <c r="GW426" s="30"/>
      <c r="GX426" s="30"/>
      <c r="GY426" s="30"/>
      <c r="GZ426" s="30"/>
      <c r="HA426" s="30"/>
      <c r="HB426" s="30"/>
      <c r="HC426" s="30"/>
      <c r="HD426" s="30"/>
      <c r="HE426" s="30"/>
      <c r="HF426" s="30"/>
      <c r="HG426" s="30"/>
      <c r="HH426" s="30"/>
      <c r="HI426" s="30"/>
      <c r="HJ426" s="30"/>
      <c r="HK426" s="30"/>
      <c r="HL426" s="30"/>
      <c r="HM426" s="30"/>
      <c r="HN426" s="30"/>
      <c r="HO426" s="30"/>
      <c r="HP426" s="30"/>
      <c r="HQ426" s="30"/>
      <c r="HR426" s="31"/>
    </row>
    <row r="427" spans="1:226" x14ac:dyDescent="0.25">
      <c r="A427" s="32">
        <f t="shared" si="120"/>
        <v>423</v>
      </c>
      <c r="B427" s="517"/>
      <c r="C427" s="517"/>
      <c r="D427" s="517"/>
      <c r="E427" s="517"/>
      <c r="F427" s="517"/>
      <c r="G427" s="26"/>
      <c r="H427" s="26"/>
      <c r="I427" s="27" t="str">
        <f t="shared" si="147"/>
        <v/>
      </c>
      <c r="J427" s="33" t="str">
        <f t="shared" si="148"/>
        <v/>
      </c>
      <c r="K427" s="447" t="str">
        <f>進捗管理票PSPT_管理項目名_3</f>
        <v>①ＣＶ</v>
      </c>
      <c r="L427" s="29"/>
      <c r="M427" s="30"/>
      <c r="N427" s="30"/>
      <c r="O427" s="30"/>
      <c r="P427" s="30"/>
      <c r="Q427" s="30"/>
      <c r="R427" s="30"/>
      <c r="S427" s="30"/>
      <c r="T427" s="30"/>
      <c r="U427" s="30"/>
      <c r="V427" s="30"/>
      <c r="W427" s="30"/>
      <c r="X427" s="30"/>
      <c r="Y427" s="30"/>
      <c r="Z427" s="30"/>
      <c r="AA427" s="30"/>
      <c r="AB427" s="30"/>
      <c r="AC427" s="30"/>
      <c r="AD427" s="30"/>
      <c r="AE427" s="30"/>
      <c r="AF427" s="30"/>
      <c r="AG427" s="30"/>
      <c r="AH427" s="30"/>
      <c r="AI427" s="30"/>
      <c r="AJ427" s="30"/>
      <c r="AK427" s="30"/>
      <c r="AL427" s="30"/>
      <c r="AM427" s="30"/>
      <c r="AN427" s="30"/>
      <c r="AO427" s="30"/>
      <c r="AP427" s="30"/>
      <c r="AQ427" s="30"/>
      <c r="AR427" s="30"/>
      <c r="AS427" s="30"/>
      <c r="AT427" s="30"/>
      <c r="AU427" s="30"/>
      <c r="AV427" s="30"/>
      <c r="AW427" s="30"/>
      <c r="AX427" s="30"/>
      <c r="AY427" s="30"/>
      <c r="AZ427" s="30"/>
      <c r="BA427" s="30"/>
      <c r="BB427" s="30"/>
      <c r="BC427" s="30"/>
      <c r="BD427" s="30"/>
      <c r="BE427" s="30"/>
      <c r="BF427" s="30"/>
      <c r="BG427" s="30"/>
      <c r="BH427" s="30"/>
      <c r="BI427" s="30"/>
      <c r="BJ427" s="30"/>
      <c r="BK427" s="30"/>
      <c r="BL427" s="30"/>
      <c r="BM427" s="30"/>
      <c r="BN427" s="30"/>
      <c r="BO427" s="30"/>
      <c r="BP427" s="30"/>
      <c r="BQ427" s="30"/>
      <c r="BR427" s="30"/>
      <c r="BS427" s="30"/>
      <c r="BT427" s="30"/>
      <c r="BU427" s="30"/>
      <c r="BV427" s="30"/>
      <c r="BW427" s="30"/>
      <c r="BX427" s="30"/>
      <c r="BY427" s="30"/>
      <c r="BZ427" s="30"/>
      <c r="CA427" s="30"/>
      <c r="CB427" s="30"/>
      <c r="CC427" s="30"/>
      <c r="CD427" s="30"/>
      <c r="CE427" s="30"/>
      <c r="CF427" s="30"/>
      <c r="CG427" s="30"/>
      <c r="CH427" s="30"/>
      <c r="CI427" s="30"/>
      <c r="CJ427" s="30"/>
      <c r="CK427" s="30"/>
      <c r="CL427" s="30"/>
      <c r="CM427" s="30"/>
      <c r="CN427" s="30"/>
      <c r="CO427" s="30"/>
      <c r="CP427" s="30"/>
      <c r="CQ427" s="30"/>
      <c r="CR427" s="30"/>
      <c r="CS427" s="30"/>
      <c r="CT427" s="30"/>
      <c r="CU427" s="30"/>
      <c r="CV427" s="30"/>
      <c r="CW427" s="30"/>
      <c r="CX427" s="30"/>
      <c r="CY427" s="30"/>
      <c r="CZ427" s="30"/>
      <c r="DA427" s="30"/>
      <c r="DB427" s="30"/>
      <c r="DC427" s="30"/>
      <c r="DD427" s="30"/>
      <c r="DE427" s="30"/>
      <c r="DF427" s="30"/>
      <c r="DG427" s="30"/>
      <c r="DH427" s="30"/>
      <c r="DI427" s="30"/>
      <c r="DJ427" s="30"/>
      <c r="DK427" s="30"/>
      <c r="DL427" s="30"/>
      <c r="DM427" s="30"/>
      <c r="DN427" s="30"/>
      <c r="DO427" s="30"/>
      <c r="DP427" s="30"/>
      <c r="DQ427" s="30"/>
      <c r="DR427" s="30"/>
      <c r="DS427" s="30"/>
      <c r="DT427" s="30"/>
      <c r="DU427" s="30"/>
      <c r="DV427" s="30"/>
      <c r="DW427" s="30"/>
      <c r="DX427" s="30"/>
      <c r="DY427" s="30"/>
      <c r="DZ427" s="30"/>
      <c r="EA427" s="30"/>
      <c r="EB427" s="30"/>
      <c r="EC427" s="30"/>
      <c r="ED427" s="30"/>
      <c r="EE427" s="30"/>
      <c r="EF427" s="30"/>
      <c r="EG427" s="30"/>
      <c r="EH427" s="30"/>
      <c r="EI427" s="30"/>
      <c r="EJ427" s="30"/>
      <c r="EK427" s="30"/>
      <c r="EL427" s="30"/>
      <c r="EM427" s="30"/>
      <c r="EN427" s="30"/>
      <c r="EO427" s="30"/>
      <c r="EP427" s="30"/>
      <c r="EQ427" s="30"/>
      <c r="ER427" s="30"/>
      <c r="ES427" s="30"/>
      <c r="ET427" s="30"/>
      <c r="EU427" s="30"/>
      <c r="EV427" s="30"/>
      <c r="EW427" s="30"/>
      <c r="EX427" s="30"/>
      <c r="EY427" s="30"/>
      <c r="EZ427" s="30"/>
      <c r="FA427" s="30"/>
      <c r="FB427" s="30"/>
      <c r="FC427" s="30"/>
      <c r="FD427" s="30"/>
      <c r="FE427" s="30"/>
      <c r="FF427" s="30"/>
      <c r="FG427" s="30"/>
      <c r="FH427" s="30"/>
      <c r="FI427" s="30"/>
      <c r="FJ427" s="30"/>
      <c r="FK427" s="30"/>
      <c r="FL427" s="30"/>
      <c r="FM427" s="30"/>
      <c r="FN427" s="30"/>
      <c r="FO427" s="30"/>
      <c r="FP427" s="30"/>
      <c r="FQ427" s="30"/>
      <c r="FR427" s="30"/>
      <c r="FS427" s="30"/>
      <c r="FT427" s="30"/>
      <c r="FU427" s="30"/>
      <c r="FV427" s="30"/>
      <c r="FW427" s="30"/>
      <c r="FX427" s="30"/>
      <c r="FY427" s="30"/>
      <c r="FZ427" s="30"/>
      <c r="GA427" s="30"/>
      <c r="GB427" s="30"/>
      <c r="GC427" s="30"/>
      <c r="GD427" s="30"/>
      <c r="GE427" s="30"/>
      <c r="GF427" s="30"/>
      <c r="GG427" s="30"/>
      <c r="GH427" s="30"/>
      <c r="GI427" s="30"/>
      <c r="GJ427" s="30"/>
      <c r="GK427" s="30"/>
      <c r="GL427" s="30"/>
      <c r="GM427" s="30"/>
      <c r="GN427" s="30"/>
      <c r="GO427" s="30"/>
      <c r="GP427" s="30"/>
      <c r="GQ427" s="30"/>
      <c r="GR427" s="30"/>
      <c r="GS427" s="30"/>
      <c r="GT427" s="30"/>
      <c r="GU427" s="30"/>
      <c r="GV427" s="30"/>
      <c r="GW427" s="30"/>
      <c r="GX427" s="30"/>
      <c r="GY427" s="30"/>
      <c r="GZ427" s="30"/>
      <c r="HA427" s="30"/>
      <c r="HB427" s="30"/>
      <c r="HC427" s="30"/>
      <c r="HD427" s="30"/>
      <c r="HE427" s="30"/>
      <c r="HF427" s="30"/>
      <c r="HG427" s="30"/>
      <c r="HH427" s="30"/>
      <c r="HI427" s="30"/>
      <c r="HJ427" s="30"/>
      <c r="HK427" s="30"/>
      <c r="HL427" s="30"/>
      <c r="HM427" s="30"/>
      <c r="HN427" s="30"/>
      <c r="HO427" s="30"/>
      <c r="HP427" s="30"/>
      <c r="HQ427" s="30"/>
      <c r="HR427" s="31"/>
    </row>
    <row r="428" spans="1:226" x14ac:dyDescent="0.25">
      <c r="A428" s="34">
        <f t="shared" si="120"/>
        <v>424</v>
      </c>
      <c r="B428" s="517"/>
      <c r="C428" s="517"/>
      <c r="D428" s="517"/>
      <c r="E428" s="517"/>
      <c r="F428" s="517"/>
      <c r="G428" s="35"/>
      <c r="H428" s="35"/>
      <c r="I428" s="36" t="str">
        <f t="shared" si="147"/>
        <v/>
      </c>
      <c r="J428" s="28" t="str">
        <f t="shared" si="148"/>
        <v/>
      </c>
      <c r="K428" s="448" t="str">
        <f>進捗管理票PSPT_管理項目名_4</f>
        <v>②ＣＶＴ</v>
      </c>
      <c r="L428" s="37"/>
      <c r="M428" s="38"/>
      <c r="N428" s="38"/>
      <c r="O428" s="38"/>
      <c r="P428" s="38"/>
      <c r="Q428" s="38"/>
      <c r="R428" s="38"/>
      <c r="S428" s="38"/>
      <c r="T428" s="38"/>
      <c r="U428" s="38"/>
      <c r="V428" s="38"/>
      <c r="W428" s="38"/>
      <c r="X428" s="38"/>
      <c r="Y428" s="38"/>
      <c r="Z428" s="38"/>
      <c r="AA428" s="38"/>
      <c r="AB428" s="38"/>
      <c r="AC428" s="38"/>
      <c r="AD428" s="38"/>
      <c r="AE428" s="38"/>
      <c r="AF428" s="38"/>
      <c r="AG428" s="38"/>
      <c r="AH428" s="38"/>
      <c r="AI428" s="38"/>
      <c r="AJ428" s="38"/>
      <c r="AK428" s="38"/>
      <c r="AL428" s="38"/>
      <c r="AM428" s="38"/>
      <c r="AN428" s="38"/>
      <c r="AO428" s="38"/>
      <c r="AP428" s="38"/>
      <c r="AQ428" s="38"/>
      <c r="AR428" s="38"/>
      <c r="AS428" s="38"/>
      <c r="AT428" s="38"/>
      <c r="AU428" s="38"/>
      <c r="AV428" s="38"/>
      <c r="AW428" s="38"/>
      <c r="AX428" s="38"/>
      <c r="AY428" s="38"/>
      <c r="AZ428" s="38"/>
      <c r="BA428" s="38"/>
      <c r="BB428" s="38"/>
      <c r="BC428" s="38"/>
      <c r="BD428" s="38"/>
      <c r="BE428" s="38"/>
      <c r="BF428" s="38"/>
      <c r="BG428" s="38"/>
      <c r="BH428" s="38"/>
      <c r="BI428" s="38"/>
      <c r="BJ428" s="38"/>
      <c r="BK428" s="38"/>
      <c r="BL428" s="38"/>
      <c r="BM428" s="38"/>
      <c r="BN428" s="38"/>
      <c r="BO428" s="38"/>
      <c r="BP428" s="38"/>
      <c r="BQ428" s="38"/>
      <c r="BR428" s="38"/>
      <c r="BS428" s="38"/>
      <c r="BT428" s="38"/>
      <c r="BU428" s="38"/>
      <c r="BV428" s="38"/>
      <c r="BW428" s="38"/>
      <c r="BX428" s="38"/>
      <c r="BY428" s="38"/>
      <c r="BZ428" s="38"/>
      <c r="CA428" s="38"/>
      <c r="CB428" s="38"/>
      <c r="CC428" s="38"/>
      <c r="CD428" s="38"/>
      <c r="CE428" s="38"/>
      <c r="CF428" s="38"/>
      <c r="CG428" s="38"/>
      <c r="CH428" s="38"/>
      <c r="CI428" s="38"/>
      <c r="CJ428" s="38"/>
      <c r="CK428" s="38"/>
      <c r="CL428" s="38"/>
      <c r="CM428" s="38"/>
      <c r="CN428" s="38"/>
      <c r="CO428" s="38"/>
      <c r="CP428" s="38"/>
      <c r="CQ428" s="38"/>
      <c r="CR428" s="38"/>
      <c r="CS428" s="38"/>
      <c r="CT428" s="38"/>
      <c r="CU428" s="38"/>
      <c r="CV428" s="38"/>
      <c r="CW428" s="38"/>
      <c r="CX428" s="38"/>
      <c r="CY428" s="38"/>
      <c r="CZ428" s="38"/>
      <c r="DA428" s="38"/>
      <c r="DB428" s="38"/>
      <c r="DC428" s="38"/>
      <c r="DD428" s="38"/>
      <c r="DE428" s="38"/>
      <c r="DF428" s="38"/>
      <c r="DG428" s="38"/>
      <c r="DH428" s="38"/>
      <c r="DI428" s="38"/>
      <c r="DJ428" s="38"/>
      <c r="DK428" s="38"/>
      <c r="DL428" s="38"/>
      <c r="DM428" s="38"/>
      <c r="DN428" s="38"/>
      <c r="DO428" s="38"/>
      <c r="DP428" s="38"/>
      <c r="DQ428" s="38"/>
      <c r="DR428" s="38"/>
      <c r="DS428" s="38"/>
      <c r="DT428" s="38"/>
      <c r="DU428" s="38"/>
      <c r="DV428" s="38"/>
      <c r="DW428" s="38"/>
      <c r="DX428" s="38"/>
      <c r="DY428" s="38"/>
      <c r="DZ428" s="38"/>
      <c r="EA428" s="38"/>
      <c r="EB428" s="38"/>
      <c r="EC428" s="38"/>
      <c r="ED428" s="38"/>
      <c r="EE428" s="38"/>
      <c r="EF428" s="38"/>
      <c r="EG428" s="38"/>
      <c r="EH428" s="38"/>
      <c r="EI428" s="38"/>
      <c r="EJ428" s="38"/>
      <c r="EK428" s="38"/>
      <c r="EL428" s="38"/>
      <c r="EM428" s="38"/>
      <c r="EN428" s="38"/>
      <c r="EO428" s="38"/>
      <c r="EP428" s="38"/>
      <c r="EQ428" s="38"/>
      <c r="ER428" s="38"/>
      <c r="ES428" s="38"/>
      <c r="ET428" s="38"/>
      <c r="EU428" s="38"/>
      <c r="EV428" s="38"/>
      <c r="EW428" s="38"/>
      <c r="EX428" s="38"/>
      <c r="EY428" s="38"/>
      <c r="EZ428" s="38"/>
      <c r="FA428" s="38"/>
      <c r="FB428" s="38"/>
      <c r="FC428" s="38"/>
      <c r="FD428" s="38"/>
      <c r="FE428" s="38"/>
      <c r="FF428" s="38"/>
      <c r="FG428" s="38"/>
      <c r="FH428" s="38"/>
      <c r="FI428" s="38"/>
      <c r="FJ428" s="38"/>
      <c r="FK428" s="38"/>
      <c r="FL428" s="38"/>
      <c r="FM428" s="38"/>
      <c r="FN428" s="38"/>
      <c r="FO428" s="38"/>
      <c r="FP428" s="38"/>
      <c r="FQ428" s="38"/>
      <c r="FR428" s="38"/>
      <c r="FS428" s="38"/>
      <c r="FT428" s="38"/>
      <c r="FU428" s="38"/>
      <c r="FV428" s="38"/>
      <c r="FW428" s="38"/>
      <c r="FX428" s="38"/>
      <c r="FY428" s="38"/>
      <c r="FZ428" s="38"/>
      <c r="GA428" s="38"/>
      <c r="GB428" s="38"/>
      <c r="GC428" s="38"/>
      <c r="GD428" s="38"/>
      <c r="GE428" s="38"/>
      <c r="GF428" s="38"/>
      <c r="GG428" s="38"/>
      <c r="GH428" s="38"/>
      <c r="GI428" s="38"/>
      <c r="GJ428" s="38"/>
      <c r="GK428" s="38"/>
      <c r="GL428" s="38"/>
      <c r="GM428" s="38"/>
      <c r="GN428" s="38"/>
      <c r="GO428" s="38"/>
      <c r="GP428" s="38"/>
      <c r="GQ428" s="38"/>
      <c r="GR428" s="38"/>
      <c r="GS428" s="38"/>
      <c r="GT428" s="38"/>
      <c r="GU428" s="38"/>
      <c r="GV428" s="38"/>
      <c r="GW428" s="38"/>
      <c r="GX428" s="38"/>
      <c r="GY428" s="38"/>
      <c r="GZ428" s="38"/>
      <c r="HA428" s="38"/>
      <c r="HB428" s="38"/>
      <c r="HC428" s="38"/>
      <c r="HD428" s="38"/>
      <c r="HE428" s="38"/>
      <c r="HF428" s="38"/>
      <c r="HG428" s="38"/>
      <c r="HH428" s="38"/>
      <c r="HI428" s="38"/>
      <c r="HJ428" s="38"/>
      <c r="HK428" s="38"/>
      <c r="HL428" s="38"/>
      <c r="HM428" s="38"/>
      <c r="HN428" s="38"/>
      <c r="HO428" s="38"/>
      <c r="HP428" s="38"/>
      <c r="HQ428" s="38"/>
      <c r="HR428" s="39"/>
    </row>
    <row r="429" spans="1:226" s="315" customFormat="1" x14ac:dyDescent="0.25">
      <c r="A429" s="34">
        <f t="shared" si="120"/>
        <v>425</v>
      </c>
      <c r="B429" s="517"/>
      <c r="C429" s="519"/>
      <c r="D429" s="519"/>
      <c r="E429" s="519"/>
      <c r="F429" s="519"/>
      <c r="G429" s="35"/>
      <c r="H429" s="391"/>
      <c r="I429" s="36" t="str">
        <f>IF(J429&lt;&gt;"",(J429-COUNTIF(L429:HR429,"□")+1),"")</f>
        <v/>
      </c>
      <c r="J429" s="28" t="str">
        <f>IF(ISERROR(LOOKUP("□",L429:HR429,L$3:HR$3))=FALSE,LOOKUP("□",L429:HR429,L$3:HR$3),"")</f>
        <v/>
      </c>
      <c r="K429" s="448" t="str">
        <f>進捗管理票PSPT_管理項目名_5</f>
        <v>③受入</v>
      </c>
      <c r="L429" s="37"/>
      <c r="M429" s="38"/>
      <c r="N429" s="38"/>
      <c r="O429" s="38"/>
      <c r="P429" s="38"/>
      <c r="Q429" s="38"/>
      <c r="R429" s="38"/>
      <c r="S429" s="38"/>
      <c r="T429" s="38"/>
      <c r="U429" s="38"/>
      <c r="V429" s="38"/>
      <c r="W429" s="38"/>
      <c r="X429" s="30"/>
      <c r="Y429" s="38"/>
      <c r="Z429" s="38"/>
      <c r="AA429" s="38"/>
      <c r="AB429" s="38"/>
      <c r="AC429" s="38"/>
      <c r="AD429" s="38"/>
      <c r="AE429" s="38"/>
      <c r="AF429" s="38"/>
      <c r="AG429" s="38"/>
      <c r="AH429" s="38"/>
      <c r="AI429" s="38"/>
      <c r="AJ429" s="38"/>
      <c r="AK429" s="38"/>
      <c r="AL429" s="38"/>
      <c r="AM429" s="38"/>
      <c r="AN429" s="38"/>
      <c r="AO429" s="38"/>
      <c r="AP429" s="38"/>
      <c r="AQ429" s="38"/>
      <c r="AR429" s="38"/>
      <c r="AS429" s="38"/>
      <c r="AT429" s="38"/>
      <c r="AU429" s="38"/>
      <c r="AV429" s="38"/>
      <c r="AW429" s="38"/>
      <c r="AX429" s="38"/>
      <c r="AY429" s="38"/>
      <c r="AZ429" s="38"/>
      <c r="BA429" s="38"/>
      <c r="BB429" s="38"/>
      <c r="BC429" s="38"/>
      <c r="BD429" s="38"/>
      <c r="BE429" s="38"/>
      <c r="BF429" s="38"/>
      <c r="BG429" s="38"/>
      <c r="BH429" s="38"/>
      <c r="BI429" s="38"/>
      <c r="BJ429" s="38"/>
      <c r="BK429" s="38"/>
      <c r="BL429" s="38"/>
      <c r="BM429" s="38"/>
      <c r="BN429" s="38"/>
      <c r="BO429" s="38"/>
      <c r="BP429" s="38"/>
      <c r="BQ429" s="38"/>
      <c r="BR429" s="38"/>
      <c r="BS429" s="38"/>
      <c r="BT429" s="38"/>
      <c r="BU429" s="38"/>
      <c r="BV429" s="38"/>
      <c r="BW429" s="38"/>
      <c r="BX429" s="38"/>
      <c r="BY429" s="38"/>
      <c r="BZ429" s="38"/>
      <c r="CA429" s="38"/>
      <c r="CB429" s="38"/>
      <c r="CC429" s="38"/>
      <c r="CD429" s="38"/>
      <c r="CE429" s="38"/>
      <c r="CF429" s="38"/>
      <c r="CG429" s="38"/>
      <c r="CH429" s="38"/>
      <c r="CI429" s="38"/>
      <c r="CJ429" s="38"/>
      <c r="CK429" s="38"/>
      <c r="CL429" s="38"/>
      <c r="CM429" s="38"/>
      <c r="CN429" s="38"/>
      <c r="CO429" s="38"/>
      <c r="CP429" s="38"/>
      <c r="CQ429" s="38"/>
      <c r="CR429" s="38"/>
      <c r="CS429" s="38"/>
      <c r="CT429" s="38"/>
      <c r="CU429" s="38"/>
      <c r="CV429" s="38"/>
      <c r="CW429" s="38"/>
      <c r="CX429" s="38"/>
      <c r="CY429" s="38"/>
      <c r="CZ429" s="38"/>
      <c r="DA429" s="38"/>
      <c r="DB429" s="38"/>
      <c r="DC429" s="38"/>
      <c r="DD429" s="38"/>
      <c r="DE429" s="38"/>
      <c r="DF429" s="38"/>
      <c r="DG429" s="38"/>
      <c r="DH429" s="38"/>
      <c r="DI429" s="38"/>
      <c r="DJ429" s="38"/>
      <c r="DK429" s="38"/>
      <c r="DL429" s="38"/>
      <c r="DM429" s="38"/>
      <c r="DN429" s="38"/>
      <c r="DO429" s="38"/>
      <c r="DP429" s="38"/>
      <c r="DQ429" s="38"/>
      <c r="DR429" s="38"/>
      <c r="DS429" s="38"/>
      <c r="DT429" s="38"/>
      <c r="DU429" s="38"/>
      <c r="DV429" s="38"/>
      <c r="DW429" s="38"/>
      <c r="DX429" s="38"/>
      <c r="DY429" s="38"/>
      <c r="DZ429" s="38"/>
      <c r="EA429" s="38"/>
      <c r="EB429" s="38"/>
      <c r="EC429" s="38"/>
      <c r="ED429" s="38"/>
      <c r="EE429" s="38"/>
      <c r="EF429" s="38"/>
      <c r="EG429" s="38"/>
      <c r="EH429" s="38"/>
      <c r="EI429" s="38"/>
      <c r="EJ429" s="38"/>
      <c r="EK429" s="38"/>
      <c r="EL429" s="38"/>
      <c r="EM429" s="38"/>
      <c r="EN429" s="38"/>
      <c r="EO429" s="38"/>
      <c r="EP429" s="38"/>
      <c r="EQ429" s="38"/>
      <c r="ER429" s="38"/>
      <c r="ES429" s="38"/>
      <c r="ET429" s="38"/>
      <c r="EU429" s="38"/>
      <c r="EV429" s="38"/>
      <c r="EW429" s="38"/>
      <c r="EX429" s="38"/>
      <c r="EY429" s="38"/>
      <c r="EZ429" s="38"/>
      <c r="FA429" s="38"/>
      <c r="FB429" s="38"/>
      <c r="FC429" s="38"/>
      <c r="FD429" s="38"/>
      <c r="FE429" s="38"/>
      <c r="FF429" s="38"/>
      <c r="FG429" s="38"/>
      <c r="FH429" s="38"/>
      <c r="FI429" s="38"/>
      <c r="FJ429" s="38"/>
      <c r="FK429" s="38"/>
      <c r="FL429" s="38"/>
      <c r="FM429" s="38"/>
      <c r="FN429" s="38"/>
      <c r="FO429" s="38"/>
      <c r="FP429" s="38"/>
      <c r="FQ429" s="38"/>
      <c r="FR429" s="38"/>
      <c r="FS429" s="38"/>
      <c r="FT429" s="38"/>
      <c r="FU429" s="38"/>
      <c r="FV429" s="38"/>
      <c r="FW429" s="38"/>
      <c r="FX429" s="38"/>
      <c r="FY429" s="38"/>
      <c r="FZ429" s="38"/>
      <c r="GA429" s="38"/>
      <c r="GB429" s="38"/>
      <c r="GC429" s="38"/>
      <c r="GD429" s="38"/>
      <c r="GE429" s="38"/>
      <c r="GF429" s="38"/>
      <c r="GG429" s="38"/>
      <c r="GH429" s="38"/>
      <c r="GI429" s="38"/>
      <c r="GJ429" s="38"/>
      <c r="GK429" s="38"/>
      <c r="GL429" s="38"/>
      <c r="GM429" s="38"/>
      <c r="GN429" s="38"/>
      <c r="GO429" s="38"/>
      <c r="GP429" s="38"/>
      <c r="GQ429" s="38"/>
      <c r="GR429" s="38"/>
      <c r="GS429" s="38"/>
      <c r="GT429" s="38"/>
      <c r="GU429" s="38"/>
      <c r="GV429" s="38"/>
      <c r="GW429" s="38"/>
      <c r="GX429" s="38"/>
      <c r="GY429" s="38"/>
      <c r="GZ429" s="38"/>
      <c r="HA429" s="38"/>
      <c r="HB429" s="38"/>
      <c r="HC429" s="38"/>
      <c r="HD429" s="38"/>
      <c r="HE429" s="38"/>
      <c r="HF429" s="38"/>
      <c r="HG429" s="38"/>
      <c r="HH429" s="38"/>
      <c r="HI429" s="38"/>
      <c r="HJ429" s="38"/>
      <c r="HK429" s="38"/>
      <c r="HL429" s="38"/>
      <c r="HM429" s="38"/>
      <c r="HN429" s="38"/>
      <c r="HO429" s="38"/>
      <c r="HP429" s="38"/>
      <c r="HQ429" s="38"/>
      <c r="HR429" s="39"/>
    </row>
    <row r="430" spans="1:226" x14ac:dyDescent="0.25">
      <c r="A430" s="25">
        <f t="shared" si="120"/>
        <v>426</v>
      </c>
      <c r="B430" s="516"/>
      <c r="C430" s="516"/>
      <c r="D430" s="516"/>
      <c r="E430" s="516"/>
      <c r="F430" s="516"/>
      <c r="G430" s="40"/>
      <c r="H430" s="40"/>
      <c r="I430" s="41" t="str">
        <f t="shared" ref="I430:I437" si="149">IF(J430&lt;&gt;"",(J430-COUNTIF(L430:HR430,"□")+1),"")</f>
        <v/>
      </c>
      <c r="J430" s="42" t="str">
        <f t="shared" ref="J430:J437" si="150">IF(ISERROR(LOOKUP("□",L430:HR430,L$3:HR$3))=FALSE,LOOKUP("□",L430:HR430,L$3:HR$3),"")</f>
        <v/>
      </c>
      <c r="K430" s="445">
        <f>進捗管理票PSPT_管理項目名_1</f>
        <v>0</v>
      </c>
      <c r="L430" s="43"/>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c r="BA430" s="44"/>
      <c r="BB430" s="44"/>
      <c r="BC430" s="44"/>
      <c r="BD430" s="44"/>
      <c r="BE430" s="44"/>
      <c r="BF430" s="44"/>
      <c r="BG430" s="44"/>
      <c r="BH430" s="44"/>
      <c r="BI430" s="44"/>
      <c r="BJ430" s="44"/>
      <c r="BK430" s="44"/>
      <c r="BL430" s="44"/>
      <c r="BM430" s="44"/>
      <c r="BN430" s="44"/>
      <c r="BO430" s="44"/>
      <c r="BP430" s="44"/>
      <c r="BQ430" s="44"/>
      <c r="BR430" s="44"/>
      <c r="BS430" s="44"/>
      <c r="BT430" s="44"/>
      <c r="BU430" s="44"/>
      <c r="BV430" s="44"/>
      <c r="BW430" s="44"/>
      <c r="BX430" s="44"/>
      <c r="BY430" s="44"/>
      <c r="BZ430" s="44"/>
      <c r="CA430" s="44"/>
      <c r="CB430" s="44"/>
      <c r="CC430" s="44"/>
      <c r="CD430" s="44"/>
      <c r="CE430" s="44"/>
      <c r="CF430" s="44"/>
      <c r="CG430" s="44"/>
      <c r="CH430" s="44"/>
      <c r="CI430" s="44"/>
      <c r="CJ430" s="44"/>
      <c r="CK430" s="44"/>
      <c r="CL430" s="44"/>
      <c r="CM430" s="44"/>
      <c r="CN430" s="44"/>
      <c r="CO430" s="44"/>
      <c r="CP430" s="44"/>
      <c r="CQ430" s="44"/>
      <c r="CR430" s="44"/>
      <c r="CS430" s="44"/>
      <c r="CT430" s="44"/>
      <c r="CU430" s="44"/>
      <c r="CV430" s="44"/>
      <c r="CW430" s="44"/>
      <c r="CX430" s="44"/>
      <c r="CY430" s="44"/>
      <c r="CZ430" s="44"/>
      <c r="DA430" s="44"/>
      <c r="DB430" s="44"/>
      <c r="DC430" s="44"/>
      <c r="DD430" s="44"/>
      <c r="DE430" s="44"/>
      <c r="DF430" s="44"/>
      <c r="DG430" s="44"/>
      <c r="DH430" s="44"/>
      <c r="DI430" s="44"/>
      <c r="DJ430" s="44"/>
      <c r="DK430" s="44"/>
      <c r="DL430" s="44"/>
      <c r="DM430" s="44"/>
      <c r="DN430" s="44"/>
      <c r="DO430" s="44"/>
      <c r="DP430" s="44"/>
      <c r="DQ430" s="44"/>
      <c r="DR430" s="44"/>
      <c r="DS430" s="44"/>
      <c r="DT430" s="44"/>
      <c r="DU430" s="44"/>
      <c r="DV430" s="44"/>
      <c r="DW430" s="44"/>
      <c r="DX430" s="44"/>
      <c r="DY430" s="44"/>
      <c r="DZ430" s="44"/>
      <c r="EA430" s="44"/>
      <c r="EB430" s="44"/>
      <c r="EC430" s="44"/>
      <c r="ED430" s="44"/>
      <c r="EE430" s="44"/>
      <c r="EF430" s="44"/>
      <c r="EG430" s="44"/>
      <c r="EH430" s="44"/>
      <c r="EI430" s="44"/>
      <c r="EJ430" s="44"/>
      <c r="EK430" s="44"/>
      <c r="EL430" s="44"/>
      <c r="EM430" s="44"/>
      <c r="EN430" s="44"/>
      <c r="EO430" s="44"/>
      <c r="EP430" s="44"/>
      <c r="EQ430" s="44"/>
      <c r="ER430" s="44"/>
      <c r="ES430" s="44"/>
      <c r="ET430" s="44"/>
      <c r="EU430" s="44"/>
      <c r="EV430" s="44"/>
      <c r="EW430" s="44"/>
      <c r="EX430" s="44"/>
      <c r="EY430" s="44"/>
      <c r="EZ430" s="44"/>
      <c r="FA430" s="44"/>
      <c r="FB430" s="44"/>
      <c r="FC430" s="44"/>
      <c r="FD430" s="44"/>
      <c r="FE430" s="44"/>
      <c r="FF430" s="44"/>
      <c r="FG430" s="44"/>
      <c r="FH430" s="44"/>
      <c r="FI430" s="44"/>
      <c r="FJ430" s="44"/>
      <c r="FK430" s="44"/>
      <c r="FL430" s="44"/>
      <c r="FM430" s="44"/>
      <c r="FN430" s="44"/>
      <c r="FO430" s="44"/>
      <c r="FP430" s="44"/>
      <c r="FQ430" s="44"/>
      <c r="FR430" s="44"/>
      <c r="FS430" s="44"/>
      <c r="FT430" s="44"/>
      <c r="FU430" s="44"/>
      <c r="FV430" s="44"/>
      <c r="FW430" s="44"/>
      <c r="FX430" s="44"/>
      <c r="FY430" s="44"/>
      <c r="FZ430" s="44"/>
      <c r="GA430" s="44"/>
      <c r="GB430" s="44"/>
      <c r="GC430" s="44"/>
      <c r="GD430" s="44"/>
      <c r="GE430" s="44"/>
      <c r="GF430" s="44"/>
      <c r="GG430" s="44"/>
      <c r="GH430" s="44"/>
      <c r="GI430" s="44"/>
      <c r="GJ430" s="44"/>
      <c r="GK430" s="44"/>
      <c r="GL430" s="44"/>
      <c r="GM430" s="44"/>
      <c r="GN430" s="44"/>
      <c r="GO430" s="44"/>
      <c r="GP430" s="44"/>
      <c r="GQ430" s="44"/>
      <c r="GR430" s="44"/>
      <c r="GS430" s="44"/>
      <c r="GT430" s="44"/>
      <c r="GU430" s="44"/>
      <c r="GV430" s="44"/>
      <c r="GW430" s="44"/>
      <c r="GX430" s="44"/>
      <c r="GY430" s="44"/>
      <c r="GZ430" s="44"/>
      <c r="HA430" s="44"/>
      <c r="HB430" s="44"/>
      <c r="HC430" s="44"/>
      <c r="HD430" s="44"/>
      <c r="HE430" s="44"/>
      <c r="HF430" s="44"/>
      <c r="HG430" s="44"/>
      <c r="HH430" s="44"/>
      <c r="HI430" s="44"/>
      <c r="HJ430" s="44"/>
      <c r="HK430" s="44"/>
      <c r="HL430" s="44"/>
      <c r="HM430" s="44"/>
      <c r="HN430" s="44"/>
      <c r="HO430" s="44"/>
      <c r="HP430" s="44"/>
      <c r="HQ430" s="44"/>
      <c r="HR430" s="46"/>
    </row>
    <row r="431" spans="1:226" x14ac:dyDescent="0.25">
      <c r="A431" s="32">
        <f t="shared" si="120"/>
        <v>427</v>
      </c>
      <c r="B431" s="517"/>
      <c r="C431" s="517"/>
      <c r="D431" s="517"/>
      <c r="E431" s="517"/>
      <c r="F431" s="517"/>
      <c r="G431" s="26"/>
      <c r="H431" s="26"/>
      <c r="I431" s="27" t="str">
        <f t="shared" si="149"/>
        <v/>
      </c>
      <c r="J431" s="33" t="str">
        <f t="shared" si="150"/>
        <v/>
      </c>
      <c r="K431" s="446">
        <f>進捗管理票PSPT_管理項目名_2</f>
        <v>0</v>
      </c>
      <c r="L431" s="29"/>
      <c r="M431" s="30"/>
      <c r="N431" s="30"/>
      <c r="O431" s="30"/>
      <c r="P431" s="30"/>
      <c r="Q431" s="30"/>
      <c r="R431" s="30"/>
      <c r="S431" s="30"/>
      <c r="T431" s="30"/>
      <c r="U431" s="30"/>
      <c r="V431" s="30"/>
      <c r="W431" s="30"/>
      <c r="X431" s="30"/>
      <c r="Y431" s="30"/>
      <c r="Z431" s="30"/>
      <c r="AA431" s="30"/>
      <c r="AB431" s="30"/>
      <c r="AC431" s="30"/>
      <c r="AD431" s="30"/>
      <c r="AE431" s="30"/>
      <c r="AF431" s="30"/>
      <c r="AG431" s="30"/>
      <c r="AH431" s="30"/>
      <c r="AI431" s="30"/>
      <c r="AJ431" s="30"/>
      <c r="AK431" s="30"/>
      <c r="AL431" s="30"/>
      <c r="AM431" s="30"/>
      <c r="AN431" s="30"/>
      <c r="AO431" s="30"/>
      <c r="AP431" s="30"/>
      <c r="AQ431" s="30"/>
      <c r="AR431" s="30"/>
      <c r="AS431" s="30"/>
      <c r="AT431" s="30"/>
      <c r="AU431" s="30"/>
      <c r="AV431" s="30"/>
      <c r="AW431" s="30"/>
      <c r="AX431" s="30"/>
      <c r="AY431" s="30"/>
      <c r="AZ431" s="30"/>
      <c r="BA431" s="30"/>
      <c r="BB431" s="30"/>
      <c r="BC431" s="30"/>
      <c r="BD431" s="30"/>
      <c r="BE431" s="30"/>
      <c r="BF431" s="30"/>
      <c r="BG431" s="30"/>
      <c r="BH431" s="30"/>
      <c r="BI431" s="30"/>
      <c r="BJ431" s="30"/>
      <c r="BK431" s="30"/>
      <c r="BL431" s="30"/>
      <c r="BM431" s="30"/>
      <c r="BN431" s="30"/>
      <c r="BO431" s="30"/>
      <c r="BP431" s="30"/>
      <c r="BQ431" s="30"/>
      <c r="BR431" s="30"/>
      <c r="BS431" s="30"/>
      <c r="BT431" s="30"/>
      <c r="BU431" s="30"/>
      <c r="BV431" s="30"/>
      <c r="BW431" s="30"/>
      <c r="BX431" s="30"/>
      <c r="BY431" s="30"/>
      <c r="BZ431" s="30"/>
      <c r="CA431" s="30"/>
      <c r="CB431" s="30"/>
      <c r="CC431" s="30"/>
      <c r="CD431" s="30"/>
      <c r="CE431" s="30"/>
      <c r="CF431" s="30"/>
      <c r="CG431" s="30"/>
      <c r="CH431" s="30"/>
      <c r="CI431" s="30"/>
      <c r="CJ431" s="30"/>
      <c r="CK431" s="30"/>
      <c r="CL431" s="30"/>
      <c r="CM431" s="30"/>
      <c r="CN431" s="30"/>
      <c r="CO431" s="30"/>
      <c r="CP431" s="30"/>
      <c r="CQ431" s="30"/>
      <c r="CR431" s="30"/>
      <c r="CS431" s="30"/>
      <c r="CT431" s="30"/>
      <c r="CU431" s="30"/>
      <c r="CV431" s="30"/>
      <c r="CW431" s="30"/>
      <c r="CX431" s="30"/>
      <c r="CY431" s="30"/>
      <c r="CZ431" s="30"/>
      <c r="DA431" s="30"/>
      <c r="DB431" s="30"/>
      <c r="DC431" s="30"/>
      <c r="DD431" s="30"/>
      <c r="DE431" s="30"/>
      <c r="DF431" s="30"/>
      <c r="DG431" s="30"/>
      <c r="DH431" s="30"/>
      <c r="DI431" s="30"/>
      <c r="DJ431" s="30"/>
      <c r="DK431" s="30"/>
      <c r="DL431" s="30"/>
      <c r="DM431" s="30"/>
      <c r="DN431" s="30"/>
      <c r="DO431" s="30"/>
      <c r="DP431" s="30"/>
      <c r="DQ431" s="30"/>
      <c r="DR431" s="30"/>
      <c r="DS431" s="30"/>
      <c r="DT431" s="30"/>
      <c r="DU431" s="30"/>
      <c r="DV431" s="30"/>
      <c r="DW431" s="30"/>
      <c r="DX431" s="30"/>
      <c r="DY431" s="30"/>
      <c r="DZ431" s="30"/>
      <c r="EA431" s="30"/>
      <c r="EB431" s="30"/>
      <c r="EC431" s="30"/>
      <c r="ED431" s="30"/>
      <c r="EE431" s="30"/>
      <c r="EF431" s="30"/>
      <c r="EG431" s="30"/>
      <c r="EH431" s="30"/>
      <c r="EI431" s="30"/>
      <c r="EJ431" s="30"/>
      <c r="EK431" s="30"/>
      <c r="EL431" s="30"/>
      <c r="EM431" s="30"/>
      <c r="EN431" s="30"/>
      <c r="EO431" s="30"/>
      <c r="EP431" s="30"/>
      <c r="EQ431" s="30"/>
      <c r="ER431" s="30"/>
      <c r="ES431" s="30"/>
      <c r="ET431" s="30"/>
      <c r="EU431" s="30"/>
      <c r="EV431" s="30"/>
      <c r="EW431" s="30"/>
      <c r="EX431" s="30"/>
      <c r="EY431" s="30"/>
      <c r="EZ431" s="30"/>
      <c r="FA431" s="30"/>
      <c r="FB431" s="30"/>
      <c r="FC431" s="30"/>
      <c r="FD431" s="30"/>
      <c r="FE431" s="30"/>
      <c r="FF431" s="30"/>
      <c r="FG431" s="30"/>
      <c r="FH431" s="30"/>
      <c r="FI431" s="30"/>
      <c r="FJ431" s="30"/>
      <c r="FK431" s="30"/>
      <c r="FL431" s="30"/>
      <c r="FM431" s="30"/>
      <c r="FN431" s="30"/>
      <c r="FO431" s="30"/>
      <c r="FP431" s="30"/>
      <c r="FQ431" s="30"/>
      <c r="FR431" s="30"/>
      <c r="FS431" s="30"/>
      <c r="FT431" s="30"/>
      <c r="FU431" s="30"/>
      <c r="FV431" s="30"/>
      <c r="FW431" s="30"/>
      <c r="FX431" s="30"/>
      <c r="FY431" s="30"/>
      <c r="FZ431" s="30"/>
      <c r="GA431" s="30"/>
      <c r="GB431" s="30"/>
      <c r="GC431" s="30"/>
      <c r="GD431" s="30"/>
      <c r="GE431" s="30"/>
      <c r="GF431" s="30"/>
      <c r="GG431" s="30"/>
      <c r="GH431" s="30"/>
      <c r="GI431" s="30"/>
      <c r="GJ431" s="30"/>
      <c r="GK431" s="30"/>
      <c r="GL431" s="30"/>
      <c r="GM431" s="30"/>
      <c r="GN431" s="30"/>
      <c r="GO431" s="30"/>
      <c r="GP431" s="30"/>
      <c r="GQ431" s="30"/>
      <c r="GR431" s="30"/>
      <c r="GS431" s="30"/>
      <c r="GT431" s="30"/>
      <c r="GU431" s="30"/>
      <c r="GV431" s="30"/>
      <c r="GW431" s="30"/>
      <c r="GX431" s="30"/>
      <c r="GY431" s="30"/>
      <c r="GZ431" s="30"/>
      <c r="HA431" s="30"/>
      <c r="HB431" s="30"/>
      <c r="HC431" s="30"/>
      <c r="HD431" s="30"/>
      <c r="HE431" s="30"/>
      <c r="HF431" s="30"/>
      <c r="HG431" s="30"/>
      <c r="HH431" s="30"/>
      <c r="HI431" s="30"/>
      <c r="HJ431" s="30"/>
      <c r="HK431" s="30"/>
      <c r="HL431" s="30"/>
      <c r="HM431" s="30"/>
      <c r="HN431" s="30"/>
      <c r="HO431" s="30"/>
      <c r="HP431" s="30"/>
      <c r="HQ431" s="30"/>
      <c r="HR431" s="31"/>
    </row>
    <row r="432" spans="1:226" x14ac:dyDescent="0.25">
      <c r="A432" s="32">
        <f t="shared" si="120"/>
        <v>428</v>
      </c>
      <c r="B432" s="517"/>
      <c r="C432" s="517"/>
      <c r="D432" s="517"/>
      <c r="E432" s="517"/>
      <c r="F432" s="517"/>
      <c r="G432" s="26"/>
      <c r="H432" s="26"/>
      <c r="I432" s="27" t="str">
        <f t="shared" si="149"/>
        <v/>
      </c>
      <c r="J432" s="33" t="str">
        <f t="shared" si="150"/>
        <v/>
      </c>
      <c r="K432" s="447" t="str">
        <f>進捗管理票PSPT_管理項目名_3</f>
        <v>①ＣＶ</v>
      </c>
      <c r="L432" s="29"/>
      <c r="M432" s="30"/>
      <c r="N432" s="30"/>
      <c r="O432" s="30"/>
      <c r="P432" s="30"/>
      <c r="Q432" s="30"/>
      <c r="R432" s="30"/>
      <c r="S432" s="30"/>
      <c r="T432" s="30"/>
      <c r="U432" s="30"/>
      <c r="V432" s="30"/>
      <c r="W432" s="30"/>
      <c r="X432" s="30"/>
      <c r="Y432" s="30"/>
      <c r="Z432" s="30"/>
      <c r="AA432" s="30"/>
      <c r="AB432" s="30"/>
      <c r="AC432" s="30"/>
      <c r="AD432" s="30"/>
      <c r="AE432" s="30"/>
      <c r="AF432" s="30"/>
      <c r="AG432" s="30"/>
      <c r="AH432" s="30"/>
      <c r="AI432" s="30"/>
      <c r="AJ432" s="30"/>
      <c r="AK432" s="30"/>
      <c r="AL432" s="30"/>
      <c r="AM432" s="30"/>
      <c r="AN432" s="30"/>
      <c r="AO432" s="30"/>
      <c r="AP432" s="30"/>
      <c r="AQ432" s="30"/>
      <c r="AR432" s="30"/>
      <c r="AS432" s="30"/>
      <c r="AT432" s="30"/>
      <c r="AU432" s="30"/>
      <c r="AV432" s="30"/>
      <c r="AW432" s="30"/>
      <c r="AX432" s="30"/>
      <c r="AY432" s="30"/>
      <c r="AZ432" s="30"/>
      <c r="BA432" s="30"/>
      <c r="BB432" s="30"/>
      <c r="BC432" s="30"/>
      <c r="BD432" s="30"/>
      <c r="BE432" s="30"/>
      <c r="BF432" s="30"/>
      <c r="BG432" s="30"/>
      <c r="BH432" s="30"/>
      <c r="BI432" s="30"/>
      <c r="BJ432" s="30"/>
      <c r="BK432" s="30"/>
      <c r="BL432" s="30"/>
      <c r="BM432" s="30"/>
      <c r="BN432" s="30"/>
      <c r="BO432" s="30"/>
      <c r="BP432" s="30"/>
      <c r="BQ432" s="30"/>
      <c r="BR432" s="30"/>
      <c r="BS432" s="30"/>
      <c r="BT432" s="30"/>
      <c r="BU432" s="30"/>
      <c r="BV432" s="30"/>
      <c r="BW432" s="30"/>
      <c r="BX432" s="30"/>
      <c r="BY432" s="30"/>
      <c r="BZ432" s="30"/>
      <c r="CA432" s="30"/>
      <c r="CB432" s="30"/>
      <c r="CC432" s="30"/>
      <c r="CD432" s="30"/>
      <c r="CE432" s="30"/>
      <c r="CF432" s="30"/>
      <c r="CG432" s="30"/>
      <c r="CH432" s="30"/>
      <c r="CI432" s="30"/>
      <c r="CJ432" s="30"/>
      <c r="CK432" s="30"/>
      <c r="CL432" s="30"/>
      <c r="CM432" s="30"/>
      <c r="CN432" s="30"/>
      <c r="CO432" s="30"/>
      <c r="CP432" s="30"/>
      <c r="CQ432" s="30"/>
      <c r="CR432" s="30"/>
      <c r="CS432" s="30"/>
      <c r="CT432" s="30"/>
      <c r="CU432" s="30"/>
      <c r="CV432" s="30"/>
      <c r="CW432" s="30"/>
      <c r="CX432" s="30"/>
      <c r="CY432" s="30"/>
      <c r="CZ432" s="30"/>
      <c r="DA432" s="30"/>
      <c r="DB432" s="30"/>
      <c r="DC432" s="30"/>
      <c r="DD432" s="30"/>
      <c r="DE432" s="30"/>
      <c r="DF432" s="30"/>
      <c r="DG432" s="30"/>
      <c r="DH432" s="30"/>
      <c r="DI432" s="30"/>
      <c r="DJ432" s="30"/>
      <c r="DK432" s="30"/>
      <c r="DL432" s="30"/>
      <c r="DM432" s="30"/>
      <c r="DN432" s="30"/>
      <c r="DO432" s="30"/>
      <c r="DP432" s="30"/>
      <c r="DQ432" s="30"/>
      <c r="DR432" s="30"/>
      <c r="DS432" s="30"/>
      <c r="DT432" s="30"/>
      <c r="DU432" s="30"/>
      <c r="DV432" s="30"/>
      <c r="DW432" s="30"/>
      <c r="DX432" s="30"/>
      <c r="DY432" s="30"/>
      <c r="DZ432" s="30"/>
      <c r="EA432" s="30"/>
      <c r="EB432" s="30"/>
      <c r="EC432" s="30"/>
      <c r="ED432" s="30"/>
      <c r="EE432" s="30"/>
      <c r="EF432" s="30"/>
      <c r="EG432" s="30"/>
      <c r="EH432" s="30"/>
      <c r="EI432" s="30"/>
      <c r="EJ432" s="30"/>
      <c r="EK432" s="30"/>
      <c r="EL432" s="30"/>
      <c r="EM432" s="30"/>
      <c r="EN432" s="30"/>
      <c r="EO432" s="30"/>
      <c r="EP432" s="30"/>
      <c r="EQ432" s="30"/>
      <c r="ER432" s="30"/>
      <c r="ES432" s="30"/>
      <c r="ET432" s="30"/>
      <c r="EU432" s="30"/>
      <c r="EV432" s="30"/>
      <c r="EW432" s="30"/>
      <c r="EX432" s="30"/>
      <c r="EY432" s="30"/>
      <c r="EZ432" s="30"/>
      <c r="FA432" s="30"/>
      <c r="FB432" s="30"/>
      <c r="FC432" s="30"/>
      <c r="FD432" s="30"/>
      <c r="FE432" s="30"/>
      <c r="FF432" s="30"/>
      <c r="FG432" s="30"/>
      <c r="FH432" s="30"/>
      <c r="FI432" s="30"/>
      <c r="FJ432" s="30"/>
      <c r="FK432" s="30"/>
      <c r="FL432" s="30"/>
      <c r="FM432" s="30"/>
      <c r="FN432" s="30"/>
      <c r="FO432" s="30"/>
      <c r="FP432" s="30"/>
      <c r="FQ432" s="30"/>
      <c r="FR432" s="30"/>
      <c r="FS432" s="30"/>
      <c r="FT432" s="30"/>
      <c r="FU432" s="30"/>
      <c r="FV432" s="30"/>
      <c r="FW432" s="30"/>
      <c r="FX432" s="30"/>
      <c r="FY432" s="30"/>
      <c r="FZ432" s="30"/>
      <c r="GA432" s="30"/>
      <c r="GB432" s="30"/>
      <c r="GC432" s="30"/>
      <c r="GD432" s="30"/>
      <c r="GE432" s="30"/>
      <c r="GF432" s="30"/>
      <c r="GG432" s="30"/>
      <c r="GH432" s="30"/>
      <c r="GI432" s="30"/>
      <c r="GJ432" s="30"/>
      <c r="GK432" s="30"/>
      <c r="GL432" s="30"/>
      <c r="GM432" s="30"/>
      <c r="GN432" s="30"/>
      <c r="GO432" s="30"/>
      <c r="GP432" s="30"/>
      <c r="GQ432" s="30"/>
      <c r="GR432" s="30"/>
      <c r="GS432" s="30"/>
      <c r="GT432" s="30"/>
      <c r="GU432" s="30"/>
      <c r="GV432" s="30"/>
      <c r="GW432" s="30"/>
      <c r="GX432" s="30"/>
      <c r="GY432" s="30"/>
      <c r="GZ432" s="30"/>
      <c r="HA432" s="30"/>
      <c r="HB432" s="30"/>
      <c r="HC432" s="30"/>
      <c r="HD432" s="30"/>
      <c r="HE432" s="30"/>
      <c r="HF432" s="30"/>
      <c r="HG432" s="30"/>
      <c r="HH432" s="30"/>
      <c r="HI432" s="30"/>
      <c r="HJ432" s="30"/>
      <c r="HK432" s="30"/>
      <c r="HL432" s="30"/>
      <c r="HM432" s="30"/>
      <c r="HN432" s="30"/>
      <c r="HO432" s="30"/>
      <c r="HP432" s="30"/>
      <c r="HQ432" s="30"/>
      <c r="HR432" s="31"/>
    </row>
    <row r="433" spans="1:226" x14ac:dyDescent="0.25">
      <c r="A433" s="34">
        <f t="shared" si="120"/>
        <v>429</v>
      </c>
      <c r="B433" s="517"/>
      <c r="C433" s="517"/>
      <c r="D433" s="517"/>
      <c r="E433" s="517"/>
      <c r="F433" s="517"/>
      <c r="G433" s="35"/>
      <c r="H433" s="35"/>
      <c r="I433" s="36" t="str">
        <f t="shared" si="149"/>
        <v/>
      </c>
      <c r="J433" s="28" t="str">
        <f t="shared" si="150"/>
        <v/>
      </c>
      <c r="K433" s="448" t="str">
        <f>進捗管理票PSPT_管理項目名_4</f>
        <v>②ＣＶＴ</v>
      </c>
      <c r="L433" s="37"/>
      <c r="M433" s="38"/>
      <c r="N433" s="38"/>
      <c r="O433" s="38"/>
      <c r="P433" s="38"/>
      <c r="Q433" s="38"/>
      <c r="R433" s="38"/>
      <c r="S433" s="38"/>
      <c r="T433" s="38"/>
      <c r="U433" s="38"/>
      <c r="V433" s="38"/>
      <c r="W433" s="38"/>
      <c r="X433" s="38"/>
      <c r="Y433" s="38"/>
      <c r="Z433" s="38"/>
      <c r="AA433" s="38"/>
      <c r="AB433" s="38"/>
      <c r="AC433" s="38"/>
      <c r="AD433" s="38"/>
      <c r="AE433" s="38"/>
      <c r="AF433" s="38"/>
      <c r="AG433" s="38"/>
      <c r="AH433" s="38"/>
      <c r="AI433" s="38"/>
      <c r="AJ433" s="38"/>
      <c r="AK433" s="38"/>
      <c r="AL433" s="38"/>
      <c r="AM433" s="38"/>
      <c r="AN433" s="38"/>
      <c r="AO433" s="38"/>
      <c r="AP433" s="38"/>
      <c r="AQ433" s="38"/>
      <c r="AR433" s="38"/>
      <c r="AS433" s="38"/>
      <c r="AT433" s="38"/>
      <c r="AU433" s="38"/>
      <c r="AV433" s="38"/>
      <c r="AW433" s="38"/>
      <c r="AX433" s="38"/>
      <c r="AY433" s="38"/>
      <c r="AZ433" s="38"/>
      <c r="BA433" s="38"/>
      <c r="BB433" s="38"/>
      <c r="BC433" s="38"/>
      <c r="BD433" s="38"/>
      <c r="BE433" s="38"/>
      <c r="BF433" s="38"/>
      <c r="BG433" s="38"/>
      <c r="BH433" s="38"/>
      <c r="BI433" s="38"/>
      <c r="BJ433" s="38"/>
      <c r="BK433" s="38"/>
      <c r="BL433" s="38"/>
      <c r="BM433" s="38"/>
      <c r="BN433" s="38"/>
      <c r="BO433" s="38"/>
      <c r="BP433" s="38"/>
      <c r="BQ433" s="38"/>
      <c r="BR433" s="38"/>
      <c r="BS433" s="38"/>
      <c r="BT433" s="38"/>
      <c r="BU433" s="38"/>
      <c r="BV433" s="38"/>
      <c r="BW433" s="38"/>
      <c r="BX433" s="38"/>
      <c r="BY433" s="38"/>
      <c r="BZ433" s="38"/>
      <c r="CA433" s="38"/>
      <c r="CB433" s="38"/>
      <c r="CC433" s="38"/>
      <c r="CD433" s="38"/>
      <c r="CE433" s="38"/>
      <c r="CF433" s="38"/>
      <c r="CG433" s="38"/>
      <c r="CH433" s="38"/>
      <c r="CI433" s="38"/>
      <c r="CJ433" s="38"/>
      <c r="CK433" s="38"/>
      <c r="CL433" s="38"/>
      <c r="CM433" s="38"/>
      <c r="CN433" s="38"/>
      <c r="CO433" s="38"/>
      <c r="CP433" s="38"/>
      <c r="CQ433" s="38"/>
      <c r="CR433" s="38"/>
      <c r="CS433" s="38"/>
      <c r="CT433" s="38"/>
      <c r="CU433" s="38"/>
      <c r="CV433" s="38"/>
      <c r="CW433" s="38"/>
      <c r="CX433" s="38"/>
      <c r="CY433" s="38"/>
      <c r="CZ433" s="38"/>
      <c r="DA433" s="38"/>
      <c r="DB433" s="38"/>
      <c r="DC433" s="38"/>
      <c r="DD433" s="38"/>
      <c r="DE433" s="38"/>
      <c r="DF433" s="38"/>
      <c r="DG433" s="38"/>
      <c r="DH433" s="38"/>
      <c r="DI433" s="38"/>
      <c r="DJ433" s="38"/>
      <c r="DK433" s="38"/>
      <c r="DL433" s="38"/>
      <c r="DM433" s="38"/>
      <c r="DN433" s="38"/>
      <c r="DO433" s="38"/>
      <c r="DP433" s="38"/>
      <c r="DQ433" s="38"/>
      <c r="DR433" s="38"/>
      <c r="DS433" s="38"/>
      <c r="DT433" s="38"/>
      <c r="DU433" s="38"/>
      <c r="DV433" s="38"/>
      <c r="DW433" s="38"/>
      <c r="DX433" s="38"/>
      <c r="DY433" s="38"/>
      <c r="DZ433" s="38"/>
      <c r="EA433" s="38"/>
      <c r="EB433" s="38"/>
      <c r="EC433" s="38"/>
      <c r="ED433" s="38"/>
      <c r="EE433" s="38"/>
      <c r="EF433" s="38"/>
      <c r="EG433" s="38"/>
      <c r="EH433" s="38"/>
      <c r="EI433" s="38"/>
      <c r="EJ433" s="38"/>
      <c r="EK433" s="38"/>
      <c r="EL433" s="38"/>
      <c r="EM433" s="38"/>
      <c r="EN433" s="38"/>
      <c r="EO433" s="38"/>
      <c r="EP433" s="38"/>
      <c r="EQ433" s="38"/>
      <c r="ER433" s="38"/>
      <c r="ES433" s="38"/>
      <c r="ET433" s="38"/>
      <c r="EU433" s="38"/>
      <c r="EV433" s="38"/>
      <c r="EW433" s="38"/>
      <c r="EX433" s="38"/>
      <c r="EY433" s="38"/>
      <c r="EZ433" s="38"/>
      <c r="FA433" s="38"/>
      <c r="FB433" s="38"/>
      <c r="FC433" s="38"/>
      <c r="FD433" s="38"/>
      <c r="FE433" s="38"/>
      <c r="FF433" s="38"/>
      <c r="FG433" s="38"/>
      <c r="FH433" s="38"/>
      <c r="FI433" s="38"/>
      <c r="FJ433" s="38"/>
      <c r="FK433" s="38"/>
      <c r="FL433" s="38"/>
      <c r="FM433" s="38"/>
      <c r="FN433" s="38"/>
      <c r="FO433" s="38"/>
      <c r="FP433" s="38"/>
      <c r="FQ433" s="38"/>
      <c r="FR433" s="38"/>
      <c r="FS433" s="38"/>
      <c r="FT433" s="38"/>
      <c r="FU433" s="38"/>
      <c r="FV433" s="38"/>
      <c r="FW433" s="38"/>
      <c r="FX433" s="38"/>
      <c r="FY433" s="38"/>
      <c r="FZ433" s="38"/>
      <c r="GA433" s="38"/>
      <c r="GB433" s="38"/>
      <c r="GC433" s="38"/>
      <c r="GD433" s="38"/>
      <c r="GE433" s="38"/>
      <c r="GF433" s="38"/>
      <c r="GG433" s="38"/>
      <c r="GH433" s="38"/>
      <c r="GI433" s="38"/>
      <c r="GJ433" s="38"/>
      <c r="GK433" s="38"/>
      <c r="GL433" s="38"/>
      <c r="GM433" s="38"/>
      <c r="GN433" s="38"/>
      <c r="GO433" s="38"/>
      <c r="GP433" s="38"/>
      <c r="GQ433" s="38"/>
      <c r="GR433" s="38"/>
      <c r="GS433" s="38"/>
      <c r="GT433" s="38"/>
      <c r="GU433" s="38"/>
      <c r="GV433" s="38"/>
      <c r="GW433" s="38"/>
      <c r="GX433" s="38"/>
      <c r="GY433" s="38"/>
      <c r="GZ433" s="38"/>
      <c r="HA433" s="38"/>
      <c r="HB433" s="38"/>
      <c r="HC433" s="38"/>
      <c r="HD433" s="38"/>
      <c r="HE433" s="38"/>
      <c r="HF433" s="38"/>
      <c r="HG433" s="38"/>
      <c r="HH433" s="38"/>
      <c r="HI433" s="38"/>
      <c r="HJ433" s="38"/>
      <c r="HK433" s="38"/>
      <c r="HL433" s="38"/>
      <c r="HM433" s="38"/>
      <c r="HN433" s="38"/>
      <c r="HO433" s="38"/>
      <c r="HP433" s="38"/>
      <c r="HQ433" s="38"/>
      <c r="HR433" s="39"/>
    </row>
    <row r="434" spans="1:226" s="315" customFormat="1" x14ac:dyDescent="0.25">
      <c r="A434" s="34">
        <f t="shared" si="120"/>
        <v>430</v>
      </c>
      <c r="B434" s="517"/>
      <c r="C434" s="517"/>
      <c r="D434" s="517"/>
      <c r="E434" s="517"/>
      <c r="F434" s="517"/>
      <c r="G434" s="35"/>
      <c r="H434" s="391"/>
      <c r="I434" s="36" t="str">
        <f t="shared" si="149"/>
        <v/>
      </c>
      <c r="J434" s="28" t="str">
        <f t="shared" si="150"/>
        <v/>
      </c>
      <c r="K434" s="448" t="str">
        <f>進捗管理票PSPT_管理項目名_5</f>
        <v>③受入</v>
      </c>
      <c r="L434" s="37"/>
      <c r="M434" s="38"/>
      <c r="N434" s="38"/>
      <c r="O434" s="38"/>
      <c r="P434" s="38"/>
      <c r="Q434" s="38"/>
      <c r="R434" s="38"/>
      <c r="S434" s="38"/>
      <c r="T434" s="38"/>
      <c r="U434" s="38"/>
      <c r="V434" s="38"/>
      <c r="W434" s="38"/>
      <c r="X434" s="30"/>
      <c r="Y434" s="38"/>
      <c r="Z434" s="38"/>
      <c r="AA434" s="38"/>
      <c r="AB434" s="38"/>
      <c r="AC434" s="38"/>
      <c r="AD434" s="38"/>
      <c r="AE434" s="38"/>
      <c r="AF434" s="38"/>
      <c r="AG434" s="38"/>
      <c r="AH434" s="38"/>
      <c r="AI434" s="38"/>
      <c r="AJ434" s="38"/>
      <c r="AK434" s="38"/>
      <c r="AL434" s="38"/>
      <c r="AM434" s="38"/>
      <c r="AN434" s="38"/>
      <c r="AO434" s="38"/>
      <c r="AP434" s="38"/>
      <c r="AQ434" s="38"/>
      <c r="AR434" s="38"/>
      <c r="AS434" s="38"/>
      <c r="AT434" s="38"/>
      <c r="AU434" s="38"/>
      <c r="AV434" s="38"/>
      <c r="AW434" s="38"/>
      <c r="AX434" s="38"/>
      <c r="AY434" s="38"/>
      <c r="AZ434" s="38"/>
      <c r="BA434" s="38"/>
      <c r="BB434" s="38"/>
      <c r="BC434" s="38"/>
      <c r="BD434" s="38"/>
      <c r="BE434" s="38"/>
      <c r="BF434" s="38"/>
      <c r="BG434" s="38"/>
      <c r="BH434" s="38"/>
      <c r="BI434" s="38"/>
      <c r="BJ434" s="38"/>
      <c r="BK434" s="38"/>
      <c r="BL434" s="38"/>
      <c r="BM434" s="38"/>
      <c r="BN434" s="38"/>
      <c r="BO434" s="38"/>
      <c r="BP434" s="38"/>
      <c r="BQ434" s="38"/>
      <c r="BR434" s="38"/>
      <c r="BS434" s="38"/>
      <c r="BT434" s="38"/>
      <c r="BU434" s="38"/>
      <c r="BV434" s="38"/>
      <c r="BW434" s="38"/>
      <c r="BX434" s="38"/>
      <c r="BY434" s="38"/>
      <c r="BZ434" s="38"/>
      <c r="CA434" s="38"/>
      <c r="CB434" s="38"/>
      <c r="CC434" s="38"/>
      <c r="CD434" s="38"/>
      <c r="CE434" s="38"/>
      <c r="CF434" s="38"/>
      <c r="CG434" s="38"/>
      <c r="CH434" s="38"/>
      <c r="CI434" s="38"/>
      <c r="CJ434" s="38"/>
      <c r="CK434" s="38"/>
      <c r="CL434" s="38"/>
      <c r="CM434" s="38"/>
      <c r="CN434" s="38"/>
      <c r="CO434" s="38"/>
      <c r="CP434" s="38"/>
      <c r="CQ434" s="38"/>
      <c r="CR434" s="38"/>
      <c r="CS434" s="38"/>
      <c r="CT434" s="38"/>
      <c r="CU434" s="38"/>
      <c r="CV434" s="38"/>
      <c r="CW434" s="38"/>
      <c r="CX434" s="38"/>
      <c r="CY434" s="38"/>
      <c r="CZ434" s="38"/>
      <c r="DA434" s="38"/>
      <c r="DB434" s="38"/>
      <c r="DC434" s="38"/>
      <c r="DD434" s="38"/>
      <c r="DE434" s="38"/>
      <c r="DF434" s="38"/>
      <c r="DG434" s="38"/>
      <c r="DH434" s="38"/>
      <c r="DI434" s="38"/>
      <c r="DJ434" s="38"/>
      <c r="DK434" s="38"/>
      <c r="DL434" s="38"/>
      <c r="DM434" s="38"/>
      <c r="DN434" s="38"/>
      <c r="DO434" s="38"/>
      <c r="DP434" s="38"/>
      <c r="DQ434" s="38"/>
      <c r="DR434" s="38"/>
      <c r="DS434" s="38"/>
      <c r="DT434" s="38"/>
      <c r="DU434" s="38"/>
      <c r="DV434" s="38"/>
      <c r="DW434" s="38"/>
      <c r="DX434" s="38"/>
      <c r="DY434" s="38"/>
      <c r="DZ434" s="38"/>
      <c r="EA434" s="38"/>
      <c r="EB434" s="38"/>
      <c r="EC434" s="38"/>
      <c r="ED434" s="38"/>
      <c r="EE434" s="38"/>
      <c r="EF434" s="38"/>
      <c r="EG434" s="38"/>
      <c r="EH434" s="38"/>
      <c r="EI434" s="38"/>
      <c r="EJ434" s="38"/>
      <c r="EK434" s="38"/>
      <c r="EL434" s="38"/>
      <c r="EM434" s="38"/>
      <c r="EN434" s="38"/>
      <c r="EO434" s="38"/>
      <c r="EP434" s="38"/>
      <c r="EQ434" s="38"/>
      <c r="ER434" s="38"/>
      <c r="ES434" s="38"/>
      <c r="ET434" s="38"/>
      <c r="EU434" s="38"/>
      <c r="EV434" s="38"/>
      <c r="EW434" s="38"/>
      <c r="EX434" s="38"/>
      <c r="EY434" s="38"/>
      <c r="EZ434" s="38"/>
      <c r="FA434" s="38"/>
      <c r="FB434" s="38"/>
      <c r="FC434" s="38"/>
      <c r="FD434" s="38"/>
      <c r="FE434" s="38"/>
      <c r="FF434" s="38"/>
      <c r="FG434" s="38"/>
      <c r="FH434" s="38"/>
      <c r="FI434" s="38"/>
      <c r="FJ434" s="38"/>
      <c r="FK434" s="38"/>
      <c r="FL434" s="38"/>
      <c r="FM434" s="38"/>
      <c r="FN434" s="38"/>
      <c r="FO434" s="38"/>
      <c r="FP434" s="38"/>
      <c r="FQ434" s="38"/>
      <c r="FR434" s="38"/>
      <c r="FS434" s="38"/>
      <c r="FT434" s="38"/>
      <c r="FU434" s="38"/>
      <c r="FV434" s="38"/>
      <c r="FW434" s="38"/>
      <c r="FX434" s="38"/>
      <c r="FY434" s="38"/>
      <c r="FZ434" s="38"/>
      <c r="GA434" s="38"/>
      <c r="GB434" s="38"/>
      <c r="GC434" s="38"/>
      <c r="GD434" s="38"/>
      <c r="GE434" s="38"/>
      <c r="GF434" s="38"/>
      <c r="GG434" s="38"/>
      <c r="GH434" s="38"/>
      <c r="GI434" s="38"/>
      <c r="GJ434" s="38"/>
      <c r="GK434" s="38"/>
      <c r="GL434" s="38"/>
      <c r="GM434" s="38"/>
      <c r="GN434" s="38"/>
      <c r="GO434" s="38"/>
      <c r="GP434" s="38"/>
      <c r="GQ434" s="38"/>
      <c r="GR434" s="38"/>
      <c r="GS434" s="38"/>
      <c r="GT434" s="38"/>
      <c r="GU434" s="38"/>
      <c r="GV434" s="38"/>
      <c r="GW434" s="38"/>
      <c r="GX434" s="38"/>
      <c r="GY434" s="38"/>
      <c r="GZ434" s="38"/>
      <c r="HA434" s="38"/>
      <c r="HB434" s="38"/>
      <c r="HC434" s="38"/>
      <c r="HD434" s="38"/>
      <c r="HE434" s="38"/>
      <c r="HF434" s="38"/>
      <c r="HG434" s="38"/>
      <c r="HH434" s="38"/>
      <c r="HI434" s="38"/>
      <c r="HJ434" s="38"/>
      <c r="HK434" s="38"/>
      <c r="HL434" s="38"/>
      <c r="HM434" s="38"/>
      <c r="HN434" s="38"/>
      <c r="HO434" s="38"/>
      <c r="HP434" s="38"/>
      <c r="HQ434" s="38"/>
      <c r="HR434" s="39"/>
    </row>
    <row r="435" spans="1:226" x14ac:dyDescent="0.25">
      <c r="A435" s="25">
        <f>ROW()-4</f>
        <v>431</v>
      </c>
      <c r="B435" s="516"/>
      <c r="C435" s="516"/>
      <c r="D435" s="516"/>
      <c r="E435" s="516"/>
      <c r="F435" s="516"/>
      <c r="G435" s="26"/>
      <c r="H435" s="26"/>
      <c r="I435" s="27" t="str">
        <f t="shared" si="149"/>
        <v/>
      </c>
      <c r="J435" s="28" t="str">
        <f t="shared" si="150"/>
        <v/>
      </c>
      <c r="K435" s="445">
        <f>進捗管理票PSPT_管理項目名_1</f>
        <v>0</v>
      </c>
      <c r="L435" s="29"/>
      <c r="M435" s="30"/>
      <c r="N435" s="30"/>
      <c r="O435" s="30"/>
      <c r="P435" s="30"/>
      <c r="Q435" s="30"/>
      <c r="R435" s="30"/>
      <c r="S435" s="30"/>
      <c r="T435" s="30"/>
      <c r="U435" s="30"/>
      <c r="V435" s="30"/>
      <c r="W435" s="30"/>
      <c r="X435" s="30"/>
      <c r="Y435" s="30"/>
      <c r="Z435" s="30"/>
      <c r="AA435" s="30"/>
      <c r="AB435" s="30"/>
      <c r="AC435" s="30"/>
      <c r="AD435" s="30"/>
      <c r="AE435" s="30"/>
      <c r="AF435" s="30"/>
      <c r="AG435" s="30"/>
      <c r="AH435" s="30"/>
      <c r="AI435" s="30"/>
      <c r="AJ435" s="30"/>
      <c r="AK435" s="30"/>
      <c r="AL435" s="30"/>
      <c r="AM435" s="30"/>
      <c r="AN435" s="30"/>
      <c r="AO435" s="30"/>
      <c r="AP435" s="30"/>
      <c r="AQ435" s="30"/>
      <c r="AR435" s="30"/>
      <c r="AS435" s="30"/>
      <c r="AT435" s="30"/>
      <c r="AU435" s="30"/>
      <c r="AV435" s="30"/>
      <c r="AW435" s="30"/>
      <c r="AX435" s="30"/>
      <c r="AY435" s="30"/>
      <c r="AZ435" s="30"/>
      <c r="BA435" s="30"/>
      <c r="BB435" s="30"/>
      <c r="BC435" s="30"/>
      <c r="BD435" s="30"/>
      <c r="BE435" s="30"/>
      <c r="BF435" s="30"/>
      <c r="BG435" s="30"/>
      <c r="BH435" s="30"/>
      <c r="BI435" s="30"/>
      <c r="BJ435" s="30"/>
      <c r="BK435" s="30"/>
      <c r="BL435" s="30"/>
      <c r="BM435" s="30"/>
      <c r="BN435" s="30"/>
      <c r="BO435" s="30"/>
      <c r="BP435" s="30"/>
      <c r="BQ435" s="30"/>
      <c r="BR435" s="30"/>
      <c r="BS435" s="30"/>
      <c r="BT435" s="30"/>
      <c r="BU435" s="30"/>
      <c r="BV435" s="30"/>
      <c r="BW435" s="30"/>
      <c r="BX435" s="30"/>
      <c r="BY435" s="30"/>
      <c r="BZ435" s="30"/>
      <c r="CA435" s="30"/>
      <c r="CB435" s="30"/>
      <c r="CC435" s="30"/>
      <c r="CD435" s="30"/>
      <c r="CE435" s="30"/>
      <c r="CF435" s="30"/>
      <c r="CG435" s="30"/>
      <c r="CH435" s="30"/>
      <c r="CI435" s="30"/>
      <c r="CJ435" s="30"/>
      <c r="CK435" s="30"/>
      <c r="CL435" s="30"/>
      <c r="CM435" s="30"/>
      <c r="CN435" s="30"/>
      <c r="CO435" s="30"/>
      <c r="CP435" s="30"/>
      <c r="CQ435" s="30"/>
      <c r="CR435" s="30"/>
      <c r="CS435" s="30"/>
      <c r="CT435" s="30"/>
      <c r="CU435" s="30"/>
      <c r="CV435" s="30"/>
      <c r="CW435" s="30"/>
      <c r="CX435" s="30"/>
      <c r="CY435" s="30"/>
      <c r="CZ435" s="30"/>
      <c r="DA435" s="30"/>
      <c r="DB435" s="30"/>
      <c r="DC435" s="30"/>
      <c r="DD435" s="30"/>
      <c r="DE435" s="30"/>
      <c r="DF435" s="30"/>
      <c r="DG435" s="30"/>
      <c r="DH435" s="30"/>
      <c r="DI435" s="30"/>
      <c r="DJ435" s="30"/>
      <c r="DK435" s="30"/>
      <c r="DL435" s="30"/>
      <c r="DM435" s="30"/>
      <c r="DN435" s="30"/>
      <c r="DO435" s="30"/>
      <c r="DP435" s="30"/>
      <c r="DQ435" s="30"/>
      <c r="DR435" s="30"/>
      <c r="DS435" s="30"/>
      <c r="DT435" s="30"/>
      <c r="DU435" s="30"/>
      <c r="DV435" s="30"/>
      <c r="DW435" s="30"/>
      <c r="DX435" s="30"/>
      <c r="DY435" s="30"/>
      <c r="DZ435" s="30"/>
      <c r="EA435" s="30"/>
      <c r="EB435" s="30"/>
      <c r="EC435" s="30"/>
      <c r="ED435" s="30"/>
      <c r="EE435" s="30"/>
      <c r="EF435" s="30"/>
      <c r="EG435" s="30"/>
      <c r="EH435" s="30"/>
      <c r="EI435" s="30"/>
      <c r="EJ435" s="30"/>
      <c r="EK435" s="30"/>
      <c r="EL435" s="30"/>
      <c r="EM435" s="30"/>
      <c r="EN435" s="30"/>
      <c r="EO435" s="30"/>
      <c r="EP435" s="30"/>
      <c r="EQ435" s="30"/>
      <c r="ER435" s="30"/>
      <c r="ES435" s="30"/>
      <c r="ET435" s="30"/>
      <c r="EU435" s="30"/>
      <c r="EV435" s="30"/>
      <c r="EW435" s="30"/>
      <c r="EX435" s="30"/>
      <c r="EY435" s="30"/>
      <c r="EZ435" s="30"/>
      <c r="FA435" s="30"/>
      <c r="FB435" s="30"/>
      <c r="FC435" s="30"/>
      <c r="FD435" s="30"/>
      <c r="FE435" s="30"/>
      <c r="FF435" s="30"/>
      <c r="FG435" s="30"/>
      <c r="FH435" s="30"/>
      <c r="FI435" s="30"/>
      <c r="FJ435" s="30"/>
      <c r="FK435" s="30"/>
      <c r="FL435" s="30"/>
      <c r="FM435" s="30"/>
      <c r="FN435" s="30"/>
      <c r="FO435" s="30"/>
      <c r="FP435" s="30"/>
      <c r="FQ435" s="30"/>
      <c r="FR435" s="30"/>
      <c r="FS435" s="30"/>
      <c r="FT435" s="30"/>
      <c r="FU435" s="30"/>
      <c r="FV435" s="30"/>
      <c r="FW435" s="30"/>
      <c r="FX435" s="30"/>
      <c r="FY435" s="30"/>
      <c r="FZ435" s="30"/>
      <c r="GA435" s="30"/>
      <c r="GB435" s="30"/>
      <c r="GC435" s="30"/>
      <c r="GD435" s="30"/>
      <c r="GE435" s="30"/>
      <c r="GF435" s="30"/>
      <c r="GG435" s="30"/>
      <c r="GH435" s="30"/>
      <c r="GI435" s="30"/>
      <c r="GJ435" s="30"/>
      <c r="GK435" s="30"/>
      <c r="GL435" s="30"/>
      <c r="GM435" s="30"/>
      <c r="GN435" s="30"/>
      <c r="GO435" s="30"/>
      <c r="GP435" s="30"/>
      <c r="GQ435" s="30"/>
      <c r="GR435" s="30"/>
      <c r="GS435" s="30"/>
      <c r="GT435" s="30"/>
      <c r="GU435" s="30"/>
      <c r="GV435" s="30"/>
      <c r="GW435" s="30"/>
      <c r="GX435" s="30"/>
      <c r="GY435" s="30"/>
      <c r="GZ435" s="30"/>
      <c r="HA435" s="30"/>
      <c r="HB435" s="30"/>
      <c r="HC435" s="30"/>
      <c r="HD435" s="30"/>
      <c r="HE435" s="30"/>
      <c r="HF435" s="30"/>
      <c r="HG435" s="30"/>
      <c r="HH435" s="30"/>
      <c r="HI435" s="30"/>
      <c r="HJ435" s="30"/>
      <c r="HK435" s="30"/>
      <c r="HL435" s="30"/>
      <c r="HM435" s="30"/>
      <c r="HN435" s="30"/>
      <c r="HO435" s="30"/>
      <c r="HP435" s="30"/>
      <c r="HQ435" s="30"/>
      <c r="HR435" s="31"/>
    </row>
    <row r="436" spans="1:226" x14ac:dyDescent="0.25">
      <c r="A436" s="32">
        <f>ROW()-4</f>
        <v>432</v>
      </c>
      <c r="B436" s="517"/>
      <c r="C436" s="517"/>
      <c r="D436" s="517"/>
      <c r="E436" s="517"/>
      <c r="F436" s="517"/>
      <c r="G436" s="26"/>
      <c r="H436" s="26"/>
      <c r="I436" s="27" t="str">
        <f t="shared" si="149"/>
        <v/>
      </c>
      <c r="J436" s="33" t="str">
        <f t="shared" si="150"/>
        <v/>
      </c>
      <c r="K436" s="446">
        <f>進捗管理票PSPT_管理項目名_2</f>
        <v>0</v>
      </c>
      <c r="L436" s="29"/>
      <c r="M436" s="30"/>
      <c r="N436" s="30"/>
      <c r="O436" s="30"/>
      <c r="P436" s="30"/>
      <c r="Q436" s="30"/>
      <c r="R436" s="30"/>
      <c r="S436" s="30"/>
      <c r="T436" s="30"/>
      <c r="U436" s="30"/>
      <c r="V436" s="30"/>
      <c r="W436" s="30"/>
      <c r="X436" s="30"/>
      <c r="Y436" s="30"/>
      <c r="Z436" s="30"/>
      <c r="AA436" s="30"/>
      <c r="AB436" s="30"/>
      <c r="AC436" s="30"/>
      <c r="AD436" s="30"/>
      <c r="AE436" s="30"/>
      <c r="AF436" s="30"/>
      <c r="AG436" s="30"/>
      <c r="AH436" s="30"/>
      <c r="AI436" s="30"/>
      <c r="AJ436" s="30"/>
      <c r="AK436" s="30"/>
      <c r="AL436" s="30"/>
      <c r="AM436" s="30"/>
      <c r="AN436" s="30"/>
      <c r="AO436" s="30"/>
      <c r="AP436" s="30"/>
      <c r="AQ436" s="30"/>
      <c r="AR436" s="30"/>
      <c r="AS436" s="30"/>
      <c r="AT436" s="30"/>
      <c r="AU436" s="30"/>
      <c r="AV436" s="30"/>
      <c r="AW436" s="30"/>
      <c r="AX436" s="30"/>
      <c r="AY436" s="30"/>
      <c r="AZ436" s="30"/>
      <c r="BA436" s="30"/>
      <c r="BB436" s="30"/>
      <c r="BC436" s="30"/>
      <c r="BD436" s="30"/>
      <c r="BE436" s="30"/>
      <c r="BF436" s="30"/>
      <c r="BG436" s="30"/>
      <c r="BH436" s="30"/>
      <c r="BI436" s="30"/>
      <c r="BJ436" s="30"/>
      <c r="BK436" s="30"/>
      <c r="BL436" s="30"/>
      <c r="BM436" s="30"/>
      <c r="BN436" s="30"/>
      <c r="BO436" s="30"/>
      <c r="BP436" s="30"/>
      <c r="BQ436" s="30"/>
      <c r="BR436" s="30"/>
      <c r="BS436" s="30"/>
      <c r="BT436" s="30"/>
      <c r="BU436" s="30"/>
      <c r="BV436" s="30"/>
      <c r="BW436" s="30"/>
      <c r="BX436" s="30"/>
      <c r="BY436" s="30"/>
      <c r="BZ436" s="30"/>
      <c r="CA436" s="30"/>
      <c r="CB436" s="30"/>
      <c r="CC436" s="30"/>
      <c r="CD436" s="30"/>
      <c r="CE436" s="30"/>
      <c r="CF436" s="30"/>
      <c r="CG436" s="30"/>
      <c r="CH436" s="30"/>
      <c r="CI436" s="30"/>
      <c r="CJ436" s="30"/>
      <c r="CK436" s="30"/>
      <c r="CL436" s="30"/>
      <c r="CM436" s="30"/>
      <c r="CN436" s="30"/>
      <c r="CO436" s="30"/>
      <c r="CP436" s="30"/>
      <c r="CQ436" s="30"/>
      <c r="CR436" s="30"/>
      <c r="CS436" s="30"/>
      <c r="CT436" s="30"/>
      <c r="CU436" s="30"/>
      <c r="CV436" s="30"/>
      <c r="CW436" s="30"/>
      <c r="CX436" s="30"/>
      <c r="CY436" s="30"/>
      <c r="CZ436" s="30"/>
      <c r="DA436" s="30"/>
      <c r="DB436" s="30"/>
      <c r="DC436" s="30"/>
      <c r="DD436" s="30"/>
      <c r="DE436" s="30"/>
      <c r="DF436" s="30"/>
      <c r="DG436" s="30"/>
      <c r="DH436" s="30"/>
      <c r="DI436" s="30"/>
      <c r="DJ436" s="30"/>
      <c r="DK436" s="30"/>
      <c r="DL436" s="30"/>
      <c r="DM436" s="30"/>
      <c r="DN436" s="30"/>
      <c r="DO436" s="30"/>
      <c r="DP436" s="30"/>
      <c r="DQ436" s="30"/>
      <c r="DR436" s="30"/>
      <c r="DS436" s="30"/>
      <c r="DT436" s="30"/>
      <c r="DU436" s="30"/>
      <c r="DV436" s="30"/>
      <c r="DW436" s="30"/>
      <c r="DX436" s="30"/>
      <c r="DY436" s="30"/>
      <c r="DZ436" s="30"/>
      <c r="EA436" s="30"/>
      <c r="EB436" s="30"/>
      <c r="EC436" s="30"/>
      <c r="ED436" s="30"/>
      <c r="EE436" s="30"/>
      <c r="EF436" s="30"/>
      <c r="EG436" s="30"/>
      <c r="EH436" s="30"/>
      <c r="EI436" s="30"/>
      <c r="EJ436" s="30"/>
      <c r="EK436" s="30"/>
      <c r="EL436" s="30"/>
      <c r="EM436" s="30"/>
      <c r="EN436" s="30"/>
      <c r="EO436" s="30"/>
      <c r="EP436" s="30"/>
      <c r="EQ436" s="30"/>
      <c r="ER436" s="30"/>
      <c r="ES436" s="30"/>
      <c r="ET436" s="30"/>
      <c r="EU436" s="30"/>
      <c r="EV436" s="30"/>
      <c r="EW436" s="30"/>
      <c r="EX436" s="30"/>
      <c r="EY436" s="30"/>
      <c r="EZ436" s="30"/>
      <c r="FA436" s="30"/>
      <c r="FB436" s="30"/>
      <c r="FC436" s="30"/>
      <c r="FD436" s="30"/>
      <c r="FE436" s="30"/>
      <c r="FF436" s="30"/>
      <c r="FG436" s="30"/>
      <c r="FH436" s="30"/>
      <c r="FI436" s="30"/>
      <c r="FJ436" s="30"/>
      <c r="FK436" s="30"/>
      <c r="FL436" s="30"/>
      <c r="FM436" s="30"/>
      <c r="FN436" s="30"/>
      <c r="FO436" s="30"/>
      <c r="FP436" s="30"/>
      <c r="FQ436" s="30"/>
      <c r="FR436" s="30"/>
      <c r="FS436" s="30"/>
      <c r="FT436" s="30"/>
      <c r="FU436" s="30"/>
      <c r="FV436" s="30"/>
      <c r="FW436" s="30"/>
      <c r="FX436" s="30"/>
      <c r="FY436" s="30"/>
      <c r="FZ436" s="30"/>
      <c r="GA436" s="30"/>
      <c r="GB436" s="30"/>
      <c r="GC436" s="30"/>
      <c r="GD436" s="30"/>
      <c r="GE436" s="30"/>
      <c r="GF436" s="30"/>
      <c r="GG436" s="30"/>
      <c r="GH436" s="30"/>
      <c r="GI436" s="30"/>
      <c r="GJ436" s="30"/>
      <c r="GK436" s="30"/>
      <c r="GL436" s="30"/>
      <c r="GM436" s="30"/>
      <c r="GN436" s="30"/>
      <c r="GO436" s="30"/>
      <c r="GP436" s="30"/>
      <c r="GQ436" s="30"/>
      <c r="GR436" s="30"/>
      <c r="GS436" s="30"/>
      <c r="GT436" s="30"/>
      <c r="GU436" s="30"/>
      <c r="GV436" s="30"/>
      <c r="GW436" s="30"/>
      <c r="GX436" s="30"/>
      <c r="GY436" s="30"/>
      <c r="GZ436" s="30"/>
      <c r="HA436" s="30"/>
      <c r="HB436" s="30"/>
      <c r="HC436" s="30"/>
      <c r="HD436" s="30"/>
      <c r="HE436" s="30"/>
      <c r="HF436" s="30"/>
      <c r="HG436" s="30"/>
      <c r="HH436" s="30"/>
      <c r="HI436" s="30"/>
      <c r="HJ436" s="30"/>
      <c r="HK436" s="30"/>
      <c r="HL436" s="30"/>
      <c r="HM436" s="30"/>
      <c r="HN436" s="30"/>
      <c r="HO436" s="30"/>
      <c r="HP436" s="30"/>
      <c r="HQ436" s="30"/>
      <c r="HR436" s="31"/>
    </row>
    <row r="437" spans="1:226" x14ac:dyDescent="0.25">
      <c r="A437" s="32">
        <f t="shared" si="120"/>
        <v>433</v>
      </c>
      <c r="B437" s="517"/>
      <c r="C437" s="517"/>
      <c r="D437" s="517"/>
      <c r="E437" s="517"/>
      <c r="F437" s="517"/>
      <c r="G437" s="26"/>
      <c r="H437" s="26"/>
      <c r="I437" s="27" t="str">
        <f t="shared" si="149"/>
        <v/>
      </c>
      <c r="J437" s="33" t="str">
        <f t="shared" si="150"/>
        <v/>
      </c>
      <c r="K437" s="447" t="str">
        <f>進捗管理票PSPT_管理項目名_3</f>
        <v>①ＣＶ</v>
      </c>
      <c r="L437" s="29"/>
      <c r="M437" s="30"/>
      <c r="N437" s="30"/>
      <c r="O437" s="30"/>
      <c r="P437" s="30"/>
      <c r="Q437" s="30"/>
      <c r="R437" s="30"/>
      <c r="S437" s="30"/>
      <c r="T437" s="30"/>
      <c r="U437" s="30"/>
      <c r="V437" s="30"/>
      <c r="W437" s="30"/>
      <c r="X437" s="30"/>
      <c r="Y437" s="30"/>
      <c r="Z437" s="30"/>
      <c r="AA437" s="30"/>
      <c r="AB437" s="30"/>
      <c r="AC437" s="30"/>
      <c r="AD437" s="30"/>
      <c r="AE437" s="30"/>
      <c r="AF437" s="30"/>
      <c r="AG437" s="30"/>
      <c r="AH437" s="30"/>
      <c r="AI437" s="30"/>
      <c r="AJ437" s="30"/>
      <c r="AK437" s="30"/>
      <c r="AL437" s="30"/>
      <c r="AM437" s="30"/>
      <c r="AN437" s="30"/>
      <c r="AO437" s="30"/>
      <c r="AP437" s="30"/>
      <c r="AQ437" s="30"/>
      <c r="AR437" s="30"/>
      <c r="AS437" s="30"/>
      <c r="AT437" s="30"/>
      <c r="AU437" s="30"/>
      <c r="AV437" s="30"/>
      <c r="AW437" s="30"/>
      <c r="AX437" s="30"/>
      <c r="AY437" s="30"/>
      <c r="AZ437" s="30"/>
      <c r="BA437" s="30"/>
      <c r="BB437" s="30"/>
      <c r="BC437" s="30"/>
      <c r="BD437" s="30"/>
      <c r="BE437" s="30"/>
      <c r="BF437" s="30"/>
      <c r="BG437" s="30"/>
      <c r="BH437" s="30"/>
      <c r="BI437" s="30"/>
      <c r="BJ437" s="30"/>
      <c r="BK437" s="30"/>
      <c r="BL437" s="30"/>
      <c r="BM437" s="30"/>
      <c r="BN437" s="30"/>
      <c r="BO437" s="30"/>
      <c r="BP437" s="30"/>
      <c r="BQ437" s="30"/>
      <c r="BR437" s="30"/>
      <c r="BS437" s="30"/>
      <c r="BT437" s="30"/>
      <c r="BU437" s="30"/>
      <c r="BV437" s="30"/>
      <c r="BW437" s="30"/>
      <c r="BX437" s="30"/>
      <c r="BY437" s="30"/>
      <c r="BZ437" s="30"/>
      <c r="CA437" s="30"/>
      <c r="CB437" s="30"/>
      <c r="CC437" s="30"/>
      <c r="CD437" s="30"/>
      <c r="CE437" s="30"/>
      <c r="CF437" s="30"/>
      <c r="CG437" s="30"/>
      <c r="CH437" s="30"/>
      <c r="CI437" s="30"/>
      <c r="CJ437" s="30"/>
      <c r="CK437" s="30"/>
      <c r="CL437" s="30"/>
      <c r="CM437" s="30"/>
      <c r="CN437" s="30"/>
      <c r="CO437" s="30"/>
      <c r="CP437" s="30"/>
      <c r="CQ437" s="30"/>
      <c r="CR437" s="30"/>
      <c r="CS437" s="30"/>
      <c r="CT437" s="30"/>
      <c r="CU437" s="30"/>
      <c r="CV437" s="30"/>
      <c r="CW437" s="30"/>
      <c r="CX437" s="30"/>
      <c r="CY437" s="30"/>
      <c r="CZ437" s="30"/>
      <c r="DA437" s="30"/>
      <c r="DB437" s="30"/>
      <c r="DC437" s="30"/>
      <c r="DD437" s="30"/>
      <c r="DE437" s="30"/>
      <c r="DF437" s="30"/>
      <c r="DG437" s="30"/>
      <c r="DH437" s="30"/>
      <c r="DI437" s="30"/>
      <c r="DJ437" s="30"/>
      <c r="DK437" s="30"/>
      <c r="DL437" s="30"/>
      <c r="DM437" s="30"/>
      <c r="DN437" s="30"/>
      <c r="DO437" s="30"/>
      <c r="DP437" s="30"/>
      <c r="DQ437" s="30"/>
      <c r="DR437" s="30"/>
      <c r="DS437" s="30"/>
      <c r="DT437" s="30"/>
      <c r="DU437" s="30"/>
      <c r="DV437" s="30"/>
      <c r="DW437" s="30"/>
      <c r="DX437" s="30"/>
      <c r="DY437" s="30"/>
      <c r="DZ437" s="30"/>
      <c r="EA437" s="30"/>
      <c r="EB437" s="30"/>
      <c r="EC437" s="30"/>
      <c r="ED437" s="30"/>
      <c r="EE437" s="30"/>
      <c r="EF437" s="30"/>
      <c r="EG437" s="30"/>
      <c r="EH437" s="30"/>
      <c r="EI437" s="30"/>
      <c r="EJ437" s="30"/>
      <c r="EK437" s="30"/>
      <c r="EL437" s="30"/>
      <c r="EM437" s="30"/>
      <c r="EN437" s="30"/>
      <c r="EO437" s="30"/>
      <c r="EP437" s="30"/>
      <c r="EQ437" s="30"/>
      <c r="ER437" s="30"/>
      <c r="ES437" s="30"/>
      <c r="ET437" s="30"/>
      <c r="EU437" s="30"/>
      <c r="EV437" s="30"/>
      <c r="EW437" s="30"/>
      <c r="EX437" s="30"/>
      <c r="EY437" s="30"/>
      <c r="EZ437" s="30"/>
      <c r="FA437" s="30"/>
      <c r="FB437" s="30"/>
      <c r="FC437" s="30"/>
      <c r="FD437" s="30"/>
      <c r="FE437" s="30"/>
      <c r="FF437" s="30"/>
      <c r="FG437" s="30"/>
      <c r="FH437" s="30"/>
      <c r="FI437" s="30"/>
      <c r="FJ437" s="30"/>
      <c r="FK437" s="30"/>
      <c r="FL437" s="30"/>
      <c r="FM437" s="30"/>
      <c r="FN437" s="30"/>
      <c r="FO437" s="30"/>
      <c r="FP437" s="30"/>
      <c r="FQ437" s="30"/>
      <c r="FR437" s="30"/>
      <c r="FS437" s="30"/>
      <c r="FT437" s="30"/>
      <c r="FU437" s="30"/>
      <c r="FV437" s="30"/>
      <c r="FW437" s="30"/>
      <c r="FX437" s="30"/>
      <c r="FY437" s="30"/>
      <c r="FZ437" s="30"/>
      <c r="GA437" s="30"/>
      <c r="GB437" s="30"/>
      <c r="GC437" s="30"/>
      <c r="GD437" s="30"/>
      <c r="GE437" s="30"/>
      <c r="GF437" s="30"/>
      <c r="GG437" s="30"/>
      <c r="GH437" s="30"/>
      <c r="GI437" s="30"/>
      <c r="GJ437" s="30"/>
      <c r="GK437" s="30"/>
      <c r="GL437" s="30"/>
      <c r="GM437" s="30"/>
      <c r="GN437" s="30"/>
      <c r="GO437" s="30"/>
      <c r="GP437" s="30"/>
      <c r="GQ437" s="30"/>
      <c r="GR437" s="30"/>
      <c r="GS437" s="30"/>
      <c r="GT437" s="30"/>
      <c r="GU437" s="30"/>
      <c r="GV437" s="30"/>
      <c r="GW437" s="30"/>
      <c r="GX437" s="30"/>
      <c r="GY437" s="30"/>
      <c r="GZ437" s="30"/>
      <c r="HA437" s="30"/>
      <c r="HB437" s="30"/>
      <c r="HC437" s="30"/>
      <c r="HD437" s="30"/>
      <c r="HE437" s="30"/>
      <c r="HF437" s="30"/>
      <c r="HG437" s="30"/>
      <c r="HH437" s="30"/>
      <c r="HI437" s="30"/>
      <c r="HJ437" s="30"/>
      <c r="HK437" s="30"/>
      <c r="HL437" s="30"/>
      <c r="HM437" s="30"/>
      <c r="HN437" s="30"/>
      <c r="HO437" s="30"/>
      <c r="HP437" s="30"/>
      <c r="HQ437" s="30"/>
      <c r="HR437" s="31"/>
    </row>
    <row r="438" spans="1:226" x14ac:dyDescent="0.25">
      <c r="A438" s="34">
        <f t="shared" si="120"/>
        <v>434</v>
      </c>
      <c r="B438" s="517"/>
      <c r="C438" s="517"/>
      <c r="D438" s="517"/>
      <c r="E438" s="517"/>
      <c r="F438" s="517"/>
      <c r="G438" s="35"/>
      <c r="H438" s="35"/>
      <c r="I438" s="36" t="str">
        <f>IF(J438&lt;&gt;"",(J438-COUNTIF(L438:HR438,"□")+1),"")</f>
        <v/>
      </c>
      <c r="J438" s="28" t="str">
        <f>IF(ISERROR(LOOKUP("□",L438:HR438,L$3:HR$3))=FALSE,LOOKUP("□",L438:HR438,L$3:HR$3),"")</f>
        <v/>
      </c>
      <c r="K438" s="448" t="str">
        <f>進捗管理票PSPT_管理項目名_4</f>
        <v>②ＣＶＴ</v>
      </c>
      <c r="L438" s="37"/>
      <c r="M438" s="38"/>
      <c r="N438" s="38"/>
      <c r="O438" s="38"/>
      <c r="P438" s="38"/>
      <c r="Q438" s="38"/>
      <c r="R438" s="38"/>
      <c r="S438" s="38"/>
      <c r="T438" s="38"/>
      <c r="U438" s="38"/>
      <c r="V438" s="38"/>
      <c r="W438" s="38"/>
      <c r="X438" s="30"/>
      <c r="Y438" s="38"/>
      <c r="Z438" s="38"/>
      <c r="AA438" s="38"/>
      <c r="AB438" s="38"/>
      <c r="AC438" s="38"/>
      <c r="AD438" s="38"/>
      <c r="AE438" s="38"/>
      <c r="AF438" s="38"/>
      <c r="AG438" s="38"/>
      <c r="AH438" s="38"/>
      <c r="AI438" s="38"/>
      <c r="AJ438" s="38"/>
      <c r="AK438" s="38"/>
      <c r="AL438" s="38"/>
      <c r="AM438" s="38"/>
      <c r="AN438" s="38"/>
      <c r="AO438" s="38"/>
      <c r="AP438" s="38"/>
      <c r="AQ438" s="38"/>
      <c r="AR438" s="38"/>
      <c r="AS438" s="38"/>
      <c r="AT438" s="38"/>
      <c r="AU438" s="38"/>
      <c r="AV438" s="38"/>
      <c r="AW438" s="38"/>
      <c r="AX438" s="38"/>
      <c r="AY438" s="38"/>
      <c r="AZ438" s="38"/>
      <c r="BA438" s="38"/>
      <c r="BB438" s="38"/>
      <c r="BC438" s="38"/>
      <c r="BD438" s="38"/>
      <c r="BE438" s="38"/>
      <c r="BF438" s="38"/>
      <c r="BG438" s="38"/>
      <c r="BH438" s="38"/>
      <c r="BI438" s="38"/>
      <c r="BJ438" s="38"/>
      <c r="BK438" s="38"/>
      <c r="BL438" s="38"/>
      <c r="BM438" s="38"/>
      <c r="BN438" s="38"/>
      <c r="BO438" s="38"/>
      <c r="BP438" s="38"/>
      <c r="BQ438" s="38"/>
      <c r="BR438" s="38"/>
      <c r="BS438" s="38"/>
      <c r="BT438" s="38"/>
      <c r="BU438" s="38"/>
      <c r="BV438" s="38"/>
      <c r="BW438" s="38"/>
      <c r="BX438" s="38"/>
      <c r="BY438" s="38"/>
      <c r="BZ438" s="38"/>
      <c r="CA438" s="38"/>
      <c r="CB438" s="38"/>
      <c r="CC438" s="38"/>
      <c r="CD438" s="38"/>
      <c r="CE438" s="38"/>
      <c r="CF438" s="38"/>
      <c r="CG438" s="38"/>
      <c r="CH438" s="38"/>
      <c r="CI438" s="38"/>
      <c r="CJ438" s="38"/>
      <c r="CK438" s="38"/>
      <c r="CL438" s="38"/>
      <c r="CM438" s="38"/>
      <c r="CN438" s="38"/>
      <c r="CO438" s="38"/>
      <c r="CP438" s="38"/>
      <c r="CQ438" s="38"/>
      <c r="CR438" s="38"/>
      <c r="CS438" s="38"/>
      <c r="CT438" s="38"/>
      <c r="CU438" s="38"/>
      <c r="CV438" s="38"/>
      <c r="CW438" s="38"/>
      <c r="CX438" s="38"/>
      <c r="CY438" s="38"/>
      <c r="CZ438" s="38"/>
      <c r="DA438" s="38"/>
      <c r="DB438" s="38"/>
      <c r="DC438" s="38"/>
      <c r="DD438" s="38"/>
      <c r="DE438" s="38"/>
      <c r="DF438" s="38"/>
      <c r="DG438" s="38"/>
      <c r="DH438" s="38"/>
      <c r="DI438" s="38"/>
      <c r="DJ438" s="38"/>
      <c r="DK438" s="38"/>
      <c r="DL438" s="38"/>
      <c r="DM438" s="38"/>
      <c r="DN438" s="38"/>
      <c r="DO438" s="38"/>
      <c r="DP438" s="38"/>
      <c r="DQ438" s="38"/>
      <c r="DR438" s="38"/>
      <c r="DS438" s="38"/>
      <c r="DT438" s="38"/>
      <c r="DU438" s="38"/>
      <c r="DV438" s="38"/>
      <c r="DW438" s="38"/>
      <c r="DX438" s="38"/>
      <c r="DY438" s="38"/>
      <c r="DZ438" s="38"/>
      <c r="EA438" s="38"/>
      <c r="EB438" s="38"/>
      <c r="EC438" s="38"/>
      <c r="ED438" s="38"/>
      <c r="EE438" s="38"/>
      <c r="EF438" s="38"/>
      <c r="EG438" s="38"/>
      <c r="EH438" s="38"/>
      <c r="EI438" s="38"/>
      <c r="EJ438" s="38"/>
      <c r="EK438" s="38"/>
      <c r="EL438" s="38"/>
      <c r="EM438" s="38"/>
      <c r="EN438" s="38"/>
      <c r="EO438" s="38"/>
      <c r="EP438" s="38"/>
      <c r="EQ438" s="38"/>
      <c r="ER438" s="38"/>
      <c r="ES438" s="38"/>
      <c r="ET438" s="38"/>
      <c r="EU438" s="38"/>
      <c r="EV438" s="38"/>
      <c r="EW438" s="38"/>
      <c r="EX438" s="38"/>
      <c r="EY438" s="38"/>
      <c r="EZ438" s="38"/>
      <c r="FA438" s="38"/>
      <c r="FB438" s="38"/>
      <c r="FC438" s="38"/>
      <c r="FD438" s="38"/>
      <c r="FE438" s="38"/>
      <c r="FF438" s="38"/>
      <c r="FG438" s="38"/>
      <c r="FH438" s="38"/>
      <c r="FI438" s="38"/>
      <c r="FJ438" s="38"/>
      <c r="FK438" s="38"/>
      <c r="FL438" s="38"/>
      <c r="FM438" s="38"/>
      <c r="FN438" s="38"/>
      <c r="FO438" s="38"/>
      <c r="FP438" s="38"/>
      <c r="FQ438" s="38"/>
      <c r="FR438" s="38"/>
      <c r="FS438" s="38"/>
      <c r="FT438" s="38"/>
      <c r="FU438" s="38"/>
      <c r="FV438" s="38"/>
      <c r="FW438" s="38"/>
      <c r="FX438" s="38"/>
      <c r="FY438" s="38"/>
      <c r="FZ438" s="38"/>
      <c r="GA438" s="38"/>
      <c r="GB438" s="38"/>
      <c r="GC438" s="38"/>
      <c r="GD438" s="38"/>
      <c r="GE438" s="38"/>
      <c r="GF438" s="38"/>
      <c r="GG438" s="38"/>
      <c r="GH438" s="38"/>
      <c r="GI438" s="38"/>
      <c r="GJ438" s="38"/>
      <c r="GK438" s="38"/>
      <c r="GL438" s="38"/>
      <c r="GM438" s="38"/>
      <c r="GN438" s="38"/>
      <c r="GO438" s="38"/>
      <c r="GP438" s="38"/>
      <c r="GQ438" s="38"/>
      <c r="GR438" s="38"/>
      <c r="GS438" s="38"/>
      <c r="GT438" s="38"/>
      <c r="GU438" s="38"/>
      <c r="GV438" s="38"/>
      <c r="GW438" s="38"/>
      <c r="GX438" s="38"/>
      <c r="GY438" s="38"/>
      <c r="GZ438" s="38"/>
      <c r="HA438" s="38"/>
      <c r="HB438" s="38"/>
      <c r="HC438" s="38"/>
      <c r="HD438" s="38"/>
      <c r="HE438" s="38"/>
      <c r="HF438" s="38"/>
      <c r="HG438" s="38"/>
      <c r="HH438" s="38"/>
      <c r="HI438" s="38"/>
      <c r="HJ438" s="38"/>
      <c r="HK438" s="38"/>
      <c r="HL438" s="38"/>
      <c r="HM438" s="38"/>
      <c r="HN438" s="38"/>
      <c r="HO438" s="38"/>
      <c r="HP438" s="38"/>
      <c r="HQ438" s="38"/>
      <c r="HR438" s="39"/>
    </row>
    <row r="439" spans="1:226" s="315" customFormat="1" x14ac:dyDescent="0.25">
      <c r="A439" s="34">
        <f t="shared" si="120"/>
        <v>435</v>
      </c>
      <c r="B439" s="519"/>
      <c r="C439" s="519"/>
      <c r="D439" s="519"/>
      <c r="E439" s="519"/>
      <c r="F439" s="519"/>
      <c r="G439" s="35"/>
      <c r="H439" s="391"/>
      <c r="I439" s="36" t="str">
        <f t="shared" ref="I439:I443" si="151">IF(J439&lt;&gt;"",(J439-COUNTIF(L439:HR439,"□")+1),"")</f>
        <v/>
      </c>
      <c r="J439" s="28" t="str">
        <f t="shared" ref="J439:J443" si="152">IF(ISERROR(LOOKUP("□",L439:HR439,L$3:HR$3))=FALSE,LOOKUP("□",L439:HR439,L$3:HR$3),"")</f>
        <v/>
      </c>
      <c r="K439" s="448" t="str">
        <f>進捗管理票PSPT_管理項目名_5</f>
        <v>③受入</v>
      </c>
      <c r="L439" s="37"/>
      <c r="M439" s="38"/>
      <c r="N439" s="38"/>
      <c r="O439" s="38"/>
      <c r="P439" s="38"/>
      <c r="Q439" s="38"/>
      <c r="R439" s="38"/>
      <c r="S439" s="38"/>
      <c r="T439" s="38"/>
      <c r="U439" s="38"/>
      <c r="V439" s="38"/>
      <c r="W439" s="38"/>
      <c r="X439" s="30"/>
      <c r="Y439" s="38"/>
      <c r="Z439" s="38"/>
      <c r="AA439" s="38"/>
      <c r="AB439" s="38"/>
      <c r="AC439" s="38"/>
      <c r="AD439" s="38"/>
      <c r="AE439" s="38"/>
      <c r="AF439" s="38"/>
      <c r="AG439" s="38"/>
      <c r="AH439" s="38"/>
      <c r="AI439" s="38"/>
      <c r="AJ439" s="38"/>
      <c r="AK439" s="38"/>
      <c r="AL439" s="38"/>
      <c r="AM439" s="38"/>
      <c r="AN439" s="38"/>
      <c r="AO439" s="38"/>
      <c r="AP439" s="38"/>
      <c r="AQ439" s="38"/>
      <c r="AR439" s="38"/>
      <c r="AS439" s="38"/>
      <c r="AT439" s="38"/>
      <c r="AU439" s="38"/>
      <c r="AV439" s="38"/>
      <c r="AW439" s="38"/>
      <c r="AX439" s="38"/>
      <c r="AY439" s="38"/>
      <c r="AZ439" s="38"/>
      <c r="BA439" s="38"/>
      <c r="BB439" s="38"/>
      <c r="BC439" s="38"/>
      <c r="BD439" s="38"/>
      <c r="BE439" s="38"/>
      <c r="BF439" s="38"/>
      <c r="BG439" s="38"/>
      <c r="BH439" s="38"/>
      <c r="BI439" s="38"/>
      <c r="BJ439" s="38"/>
      <c r="BK439" s="38"/>
      <c r="BL439" s="38"/>
      <c r="BM439" s="38"/>
      <c r="BN439" s="38"/>
      <c r="BO439" s="38"/>
      <c r="BP439" s="38"/>
      <c r="BQ439" s="38"/>
      <c r="BR439" s="38"/>
      <c r="BS439" s="38"/>
      <c r="BT439" s="38"/>
      <c r="BU439" s="38"/>
      <c r="BV439" s="38"/>
      <c r="BW439" s="38"/>
      <c r="BX439" s="38"/>
      <c r="BY439" s="38"/>
      <c r="BZ439" s="38"/>
      <c r="CA439" s="38"/>
      <c r="CB439" s="38"/>
      <c r="CC439" s="38"/>
      <c r="CD439" s="38"/>
      <c r="CE439" s="38"/>
      <c r="CF439" s="38"/>
      <c r="CG439" s="38"/>
      <c r="CH439" s="38"/>
      <c r="CI439" s="38"/>
      <c r="CJ439" s="38"/>
      <c r="CK439" s="38"/>
      <c r="CL439" s="38"/>
      <c r="CM439" s="38"/>
      <c r="CN439" s="38"/>
      <c r="CO439" s="38"/>
      <c r="CP439" s="38"/>
      <c r="CQ439" s="38"/>
      <c r="CR439" s="38"/>
      <c r="CS439" s="38"/>
      <c r="CT439" s="38"/>
      <c r="CU439" s="38"/>
      <c r="CV439" s="38"/>
      <c r="CW439" s="38"/>
      <c r="CX439" s="38"/>
      <c r="CY439" s="38"/>
      <c r="CZ439" s="38"/>
      <c r="DA439" s="38"/>
      <c r="DB439" s="38"/>
      <c r="DC439" s="38"/>
      <c r="DD439" s="38"/>
      <c r="DE439" s="38"/>
      <c r="DF439" s="38"/>
      <c r="DG439" s="38"/>
      <c r="DH439" s="38"/>
      <c r="DI439" s="38"/>
      <c r="DJ439" s="38"/>
      <c r="DK439" s="38"/>
      <c r="DL439" s="38"/>
      <c r="DM439" s="38"/>
      <c r="DN439" s="38"/>
      <c r="DO439" s="38"/>
      <c r="DP439" s="38"/>
      <c r="DQ439" s="38"/>
      <c r="DR439" s="38"/>
      <c r="DS439" s="38"/>
      <c r="DT439" s="38"/>
      <c r="DU439" s="38"/>
      <c r="DV439" s="38"/>
      <c r="DW439" s="38"/>
      <c r="DX439" s="38"/>
      <c r="DY439" s="38"/>
      <c r="DZ439" s="38"/>
      <c r="EA439" s="38"/>
      <c r="EB439" s="38"/>
      <c r="EC439" s="38"/>
      <c r="ED439" s="38"/>
      <c r="EE439" s="38"/>
      <c r="EF439" s="38"/>
      <c r="EG439" s="38"/>
      <c r="EH439" s="38"/>
      <c r="EI439" s="38"/>
      <c r="EJ439" s="38"/>
      <c r="EK439" s="38"/>
      <c r="EL439" s="38"/>
      <c r="EM439" s="38"/>
      <c r="EN439" s="38"/>
      <c r="EO439" s="38"/>
      <c r="EP439" s="38"/>
      <c r="EQ439" s="38"/>
      <c r="ER439" s="38"/>
      <c r="ES439" s="38"/>
      <c r="ET439" s="38"/>
      <c r="EU439" s="38"/>
      <c r="EV439" s="38"/>
      <c r="EW439" s="38"/>
      <c r="EX439" s="38"/>
      <c r="EY439" s="38"/>
      <c r="EZ439" s="38"/>
      <c r="FA439" s="38"/>
      <c r="FB439" s="38"/>
      <c r="FC439" s="38"/>
      <c r="FD439" s="38"/>
      <c r="FE439" s="38"/>
      <c r="FF439" s="38"/>
      <c r="FG439" s="38"/>
      <c r="FH439" s="38"/>
      <c r="FI439" s="38"/>
      <c r="FJ439" s="38"/>
      <c r="FK439" s="38"/>
      <c r="FL439" s="38"/>
      <c r="FM439" s="38"/>
      <c r="FN439" s="38"/>
      <c r="FO439" s="38"/>
      <c r="FP439" s="38"/>
      <c r="FQ439" s="38"/>
      <c r="FR439" s="38"/>
      <c r="FS439" s="38"/>
      <c r="FT439" s="38"/>
      <c r="FU439" s="38"/>
      <c r="FV439" s="38"/>
      <c r="FW439" s="38"/>
      <c r="FX439" s="38"/>
      <c r="FY439" s="38"/>
      <c r="FZ439" s="38"/>
      <c r="GA439" s="38"/>
      <c r="GB439" s="38"/>
      <c r="GC439" s="38"/>
      <c r="GD439" s="38"/>
      <c r="GE439" s="38"/>
      <c r="GF439" s="38"/>
      <c r="GG439" s="38"/>
      <c r="GH439" s="38"/>
      <c r="GI439" s="38"/>
      <c r="GJ439" s="38"/>
      <c r="GK439" s="38"/>
      <c r="GL439" s="38"/>
      <c r="GM439" s="38"/>
      <c r="GN439" s="38"/>
      <c r="GO439" s="38"/>
      <c r="GP439" s="38"/>
      <c r="GQ439" s="38"/>
      <c r="GR439" s="38"/>
      <c r="GS439" s="38"/>
      <c r="GT439" s="38"/>
      <c r="GU439" s="38"/>
      <c r="GV439" s="38"/>
      <c r="GW439" s="38"/>
      <c r="GX439" s="38"/>
      <c r="GY439" s="38"/>
      <c r="GZ439" s="38"/>
      <c r="HA439" s="38"/>
      <c r="HB439" s="38"/>
      <c r="HC439" s="38"/>
      <c r="HD439" s="38"/>
      <c r="HE439" s="38"/>
      <c r="HF439" s="38"/>
      <c r="HG439" s="38"/>
      <c r="HH439" s="38"/>
      <c r="HI439" s="38"/>
      <c r="HJ439" s="38"/>
      <c r="HK439" s="38"/>
      <c r="HL439" s="38"/>
      <c r="HM439" s="38"/>
      <c r="HN439" s="38"/>
      <c r="HO439" s="38"/>
      <c r="HP439" s="38"/>
      <c r="HQ439" s="38"/>
      <c r="HR439" s="39"/>
    </row>
    <row r="440" spans="1:226" x14ac:dyDescent="0.25">
      <c r="A440" s="25">
        <f t="shared" si="120"/>
        <v>436</v>
      </c>
      <c r="B440" s="516"/>
      <c r="C440" s="516"/>
      <c r="D440" s="516"/>
      <c r="E440" s="516"/>
      <c r="F440" s="516"/>
      <c r="G440" s="40"/>
      <c r="H440" s="40"/>
      <c r="I440" s="41" t="str">
        <f t="shared" si="151"/>
        <v/>
      </c>
      <c r="J440" s="42" t="str">
        <f t="shared" si="152"/>
        <v/>
      </c>
      <c r="K440" s="445">
        <f>進捗管理票PSPT_管理項目名_1</f>
        <v>0</v>
      </c>
      <c r="L440" s="43"/>
      <c r="M440" s="44"/>
      <c r="N440" s="44"/>
      <c r="O440" s="44"/>
      <c r="P440" s="44"/>
      <c r="Q440" s="44"/>
      <c r="R440" s="44"/>
      <c r="S440" s="44"/>
      <c r="T440" s="44"/>
      <c r="U440" s="44"/>
      <c r="V440" s="44"/>
      <c r="W440" s="45"/>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c r="BD440" s="44"/>
      <c r="BE440" s="44"/>
      <c r="BF440" s="44"/>
      <c r="BG440" s="44"/>
      <c r="BH440" s="44"/>
      <c r="BI440" s="44"/>
      <c r="BJ440" s="44"/>
      <c r="BK440" s="44"/>
      <c r="BL440" s="44"/>
      <c r="BM440" s="44"/>
      <c r="BN440" s="44"/>
      <c r="BO440" s="44"/>
      <c r="BP440" s="44"/>
      <c r="BQ440" s="44"/>
      <c r="BR440" s="44"/>
      <c r="BS440" s="44"/>
      <c r="BT440" s="44"/>
      <c r="BU440" s="44"/>
      <c r="BV440" s="44"/>
      <c r="BW440" s="44"/>
      <c r="BX440" s="44"/>
      <c r="BY440" s="44"/>
      <c r="BZ440" s="44"/>
      <c r="CA440" s="44"/>
      <c r="CB440" s="44"/>
      <c r="CC440" s="44"/>
      <c r="CD440" s="44"/>
      <c r="CE440" s="44"/>
      <c r="CF440" s="44"/>
      <c r="CG440" s="44"/>
      <c r="CH440" s="44"/>
      <c r="CI440" s="44"/>
      <c r="CJ440" s="44"/>
      <c r="CK440" s="44"/>
      <c r="CL440" s="44"/>
      <c r="CM440" s="44"/>
      <c r="CN440" s="44"/>
      <c r="CO440" s="44"/>
      <c r="CP440" s="44"/>
      <c r="CQ440" s="44"/>
      <c r="CR440" s="44"/>
      <c r="CS440" s="44"/>
      <c r="CT440" s="44"/>
      <c r="CU440" s="44"/>
      <c r="CV440" s="44"/>
      <c r="CW440" s="44"/>
      <c r="CX440" s="44"/>
      <c r="CY440" s="44"/>
      <c r="CZ440" s="44"/>
      <c r="DA440" s="44"/>
      <c r="DB440" s="44"/>
      <c r="DC440" s="44"/>
      <c r="DD440" s="44"/>
      <c r="DE440" s="44"/>
      <c r="DF440" s="44"/>
      <c r="DG440" s="44"/>
      <c r="DH440" s="44"/>
      <c r="DI440" s="44"/>
      <c r="DJ440" s="44"/>
      <c r="DK440" s="44"/>
      <c r="DL440" s="44"/>
      <c r="DM440" s="44"/>
      <c r="DN440" s="44"/>
      <c r="DO440" s="44"/>
      <c r="DP440" s="44"/>
      <c r="DQ440" s="44"/>
      <c r="DR440" s="44"/>
      <c r="DS440" s="44"/>
      <c r="DT440" s="44"/>
      <c r="DU440" s="44"/>
      <c r="DV440" s="44"/>
      <c r="DW440" s="44"/>
      <c r="DX440" s="44"/>
      <c r="DY440" s="44"/>
      <c r="DZ440" s="44"/>
      <c r="EA440" s="44"/>
      <c r="EB440" s="44"/>
      <c r="EC440" s="44"/>
      <c r="ED440" s="44"/>
      <c r="EE440" s="44"/>
      <c r="EF440" s="44"/>
      <c r="EG440" s="44"/>
      <c r="EH440" s="44"/>
      <c r="EI440" s="44"/>
      <c r="EJ440" s="44"/>
      <c r="EK440" s="44"/>
      <c r="EL440" s="44"/>
      <c r="EM440" s="44"/>
      <c r="EN440" s="44"/>
      <c r="EO440" s="44"/>
      <c r="EP440" s="44"/>
      <c r="EQ440" s="44"/>
      <c r="ER440" s="44"/>
      <c r="ES440" s="44"/>
      <c r="ET440" s="44"/>
      <c r="EU440" s="44"/>
      <c r="EV440" s="44"/>
      <c r="EW440" s="44"/>
      <c r="EX440" s="44"/>
      <c r="EY440" s="44"/>
      <c r="EZ440" s="44"/>
      <c r="FA440" s="44"/>
      <c r="FB440" s="44"/>
      <c r="FC440" s="44"/>
      <c r="FD440" s="44"/>
      <c r="FE440" s="44"/>
      <c r="FF440" s="44"/>
      <c r="FG440" s="44"/>
      <c r="FH440" s="44"/>
      <c r="FI440" s="44"/>
      <c r="FJ440" s="44"/>
      <c r="FK440" s="44"/>
      <c r="FL440" s="44"/>
      <c r="FM440" s="44"/>
      <c r="FN440" s="44"/>
      <c r="FO440" s="44"/>
      <c r="FP440" s="44"/>
      <c r="FQ440" s="44"/>
      <c r="FR440" s="44"/>
      <c r="FS440" s="44"/>
      <c r="FT440" s="44"/>
      <c r="FU440" s="44"/>
      <c r="FV440" s="44"/>
      <c r="FW440" s="44"/>
      <c r="FX440" s="44"/>
      <c r="FY440" s="44"/>
      <c r="FZ440" s="44"/>
      <c r="GA440" s="44"/>
      <c r="GB440" s="44"/>
      <c r="GC440" s="44"/>
      <c r="GD440" s="44"/>
      <c r="GE440" s="44"/>
      <c r="GF440" s="44"/>
      <c r="GG440" s="44"/>
      <c r="GH440" s="44"/>
      <c r="GI440" s="44"/>
      <c r="GJ440" s="44"/>
      <c r="GK440" s="44"/>
      <c r="GL440" s="44"/>
      <c r="GM440" s="44"/>
      <c r="GN440" s="44"/>
      <c r="GO440" s="44"/>
      <c r="GP440" s="44"/>
      <c r="GQ440" s="44"/>
      <c r="GR440" s="44"/>
      <c r="GS440" s="44"/>
      <c r="GT440" s="44"/>
      <c r="GU440" s="44"/>
      <c r="GV440" s="44"/>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6"/>
    </row>
    <row r="441" spans="1:226" x14ac:dyDescent="0.25">
      <c r="A441" s="32">
        <f t="shared" si="120"/>
        <v>437</v>
      </c>
      <c r="B441" s="517"/>
      <c r="C441" s="517"/>
      <c r="D441" s="517"/>
      <c r="E441" s="517"/>
      <c r="F441" s="517"/>
      <c r="G441" s="26"/>
      <c r="H441" s="26"/>
      <c r="I441" s="27" t="str">
        <f t="shared" si="151"/>
        <v/>
      </c>
      <c r="J441" s="33" t="str">
        <f t="shared" si="152"/>
        <v/>
      </c>
      <c r="K441" s="446">
        <f>進捗管理票PSPT_管理項目名_2</f>
        <v>0</v>
      </c>
      <c r="L441" s="29"/>
      <c r="M441" s="30"/>
      <c r="N441" s="30"/>
      <c r="O441" s="30"/>
      <c r="P441" s="30"/>
      <c r="Q441" s="30"/>
      <c r="R441" s="30"/>
      <c r="S441" s="30"/>
      <c r="T441" s="30"/>
      <c r="U441" s="30"/>
      <c r="V441" s="30"/>
      <c r="W441" s="47"/>
      <c r="X441" s="30"/>
      <c r="Y441" s="30"/>
      <c r="Z441" s="30"/>
      <c r="AA441" s="30"/>
      <c r="AB441" s="30"/>
      <c r="AC441" s="30"/>
      <c r="AD441" s="30"/>
      <c r="AE441" s="30"/>
      <c r="AF441" s="30"/>
      <c r="AG441" s="30"/>
      <c r="AH441" s="30"/>
      <c r="AI441" s="30"/>
      <c r="AJ441" s="30"/>
      <c r="AK441" s="30"/>
      <c r="AL441" s="30"/>
      <c r="AM441" s="30"/>
      <c r="AN441" s="30"/>
      <c r="AO441" s="30"/>
      <c r="AP441" s="30"/>
      <c r="AQ441" s="30"/>
      <c r="AR441" s="30"/>
      <c r="AS441" s="30"/>
      <c r="AT441" s="30"/>
      <c r="AU441" s="30"/>
      <c r="AV441" s="30"/>
      <c r="AW441" s="30"/>
      <c r="AX441" s="30"/>
      <c r="AY441" s="30"/>
      <c r="AZ441" s="30"/>
      <c r="BA441" s="30"/>
      <c r="BB441" s="30"/>
      <c r="BC441" s="30"/>
      <c r="BD441" s="30"/>
      <c r="BE441" s="30"/>
      <c r="BF441" s="30"/>
      <c r="BG441" s="30"/>
      <c r="BH441" s="30"/>
      <c r="BI441" s="30"/>
      <c r="BJ441" s="30"/>
      <c r="BK441" s="30"/>
      <c r="BL441" s="30"/>
      <c r="BM441" s="30"/>
      <c r="BN441" s="30"/>
      <c r="BO441" s="30"/>
      <c r="BP441" s="30"/>
      <c r="BQ441" s="30"/>
      <c r="BR441" s="30"/>
      <c r="BS441" s="30"/>
      <c r="BT441" s="30"/>
      <c r="BU441" s="30"/>
      <c r="BV441" s="30"/>
      <c r="BW441" s="30"/>
      <c r="BX441" s="30"/>
      <c r="BY441" s="30"/>
      <c r="BZ441" s="30"/>
      <c r="CA441" s="30"/>
      <c r="CB441" s="30"/>
      <c r="CC441" s="30"/>
      <c r="CD441" s="30"/>
      <c r="CE441" s="30"/>
      <c r="CF441" s="30"/>
      <c r="CG441" s="30"/>
      <c r="CH441" s="30"/>
      <c r="CI441" s="30"/>
      <c r="CJ441" s="30"/>
      <c r="CK441" s="30"/>
      <c r="CL441" s="30"/>
      <c r="CM441" s="30"/>
      <c r="CN441" s="30"/>
      <c r="CO441" s="30"/>
      <c r="CP441" s="30"/>
      <c r="CQ441" s="30"/>
      <c r="CR441" s="30"/>
      <c r="CS441" s="30"/>
      <c r="CT441" s="30"/>
      <c r="CU441" s="30"/>
      <c r="CV441" s="30"/>
      <c r="CW441" s="30"/>
      <c r="CX441" s="30"/>
      <c r="CY441" s="30"/>
      <c r="CZ441" s="30"/>
      <c r="DA441" s="30"/>
      <c r="DB441" s="30"/>
      <c r="DC441" s="30"/>
      <c r="DD441" s="30"/>
      <c r="DE441" s="30"/>
      <c r="DF441" s="30"/>
      <c r="DG441" s="30"/>
      <c r="DH441" s="30"/>
      <c r="DI441" s="30"/>
      <c r="DJ441" s="30"/>
      <c r="DK441" s="30"/>
      <c r="DL441" s="30"/>
      <c r="DM441" s="30"/>
      <c r="DN441" s="30"/>
      <c r="DO441" s="30"/>
      <c r="DP441" s="30"/>
      <c r="DQ441" s="30"/>
      <c r="DR441" s="30"/>
      <c r="DS441" s="30"/>
      <c r="DT441" s="30"/>
      <c r="DU441" s="30"/>
      <c r="DV441" s="30"/>
      <c r="DW441" s="30"/>
      <c r="DX441" s="30"/>
      <c r="DY441" s="30"/>
      <c r="DZ441" s="30"/>
      <c r="EA441" s="30"/>
      <c r="EB441" s="30"/>
      <c r="EC441" s="30"/>
      <c r="ED441" s="30"/>
      <c r="EE441" s="30"/>
      <c r="EF441" s="30"/>
      <c r="EG441" s="30"/>
      <c r="EH441" s="30"/>
      <c r="EI441" s="30"/>
      <c r="EJ441" s="30"/>
      <c r="EK441" s="30"/>
      <c r="EL441" s="30"/>
      <c r="EM441" s="30"/>
      <c r="EN441" s="30"/>
      <c r="EO441" s="30"/>
      <c r="EP441" s="30"/>
      <c r="EQ441" s="30"/>
      <c r="ER441" s="30"/>
      <c r="ES441" s="30"/>
      <c r="ET441" s="30"/>
      <c r="EU441" s="30"/>
      <c r="EV441" s="30"/>
      <c r="EW441" s="30"/>
      <c r="EX441" s="30"/>
      <c r="EY441" s="30"/>
      <c r="EZ441" s="30"/>
      <c r="FA441" s="30"/>
      <c r="FB441" s="30"/>
      <c r="FC441" s="30"/>
      <c r="FD441" s="30"/>
      <c r="FE441" s="30"/>
      <c r="FF441" s="30"/>
      <c r="FG441" s="30"/>
      <c r="FH441" s="30"/>
      <c r="FI441" s="30"/>
      <c r="FJ441" s="30"/>
      <c r="FK441" s="30"/>
      <c r="FL441" s="30"/>
      <c r="FM441" s="30"/>
      <c r="FN441" s="30"/>
      <c r="FO441" s="30"/>
      <c r="FP441" s="30"/>
      <c r="FQ441" s="30"/>
      <c r="FR441" s="30"/>
      <c r="FS441" s="30"/>
      <c r="FT441" s="30"/>
      <c r="FU441" s="30"/>
      <c r="FV441" s="30"/>
      <c r="FW441" s="30"/>
      <c r="FX441" s="30"/>
      <c r="FY441" s="30"/>
      <c r="FZ441" s="30"/>
      <c r="GA441" s="30"/>
      <c r="GB441" s="30"/>
      <c r="GC441" s="30"/>
      <c r="GD441" s="30"/>
      <c r="GE441" s="30"/>
      <c r="GF441" s="30"/>
      <c r="GG441" s="30"/>
      <c r="GH441" s="30"/>
      <c r="GI441" s="30"/>
      <c r="GJ441" s="30"/>
      <c r="GK441" s="30"/>
      <c r="GL441" s="30"/>
      <c r="GM441" s="30"/>
      <c r="GN441" s="30"/>
      <c r="GO441" s="30"/>
      <c r="GP441" s="30"/>
      <c r="GQ441" s="30"/>
      <c r="GR441" s="30"/>
      <c r="GS441" s="30"/>
      <c r="GT441" s="30"/>
      <c r="GU441" s="30"/>
      <c r="GV441" s="30"/>
      <c r="GW441" s="30"/>
      <c r="GX441" s="30"/>
      <c r="GY441" s="30"/>
      <c r="GZ441" s="30"/>
      <c r="HA441" s="30"/>
      <c r="HB441" s="30"/>
      <c r="HC441" s="30"/>
      <c r="HD441" s="30"/>
      <c r="HE441" s="30"/>
      <c r="HF441" s="30"/>
      <c r="HG441" s="30"/>
      <c r="HH441" s="30"/>
      <c r="HI441" s="30"/>
      <c r="HJ441" s="30"/>
      <c r="HK441" s="30"/>
      <c r="HL441" s="30"/>
      <c r="HM441" s="30"/>
      <c r="HN441" s="30"/>
      <c r="HO441" s="30"/>
      <c r="HP441" s="30"/>
      <c r="HQ441" s="30"/>
      <c r="HR441" s="31"/>
    </row>
    <row r="442" spans="1:226" x14ac:dyDescent="0.25">
      <c r="A442" s="32">
        <f t="shared" si="120"/>
        <v>438</v>
      </c>
      <c r="B442" s="517"/>
      <c r="C442" s="517"/>
      <c r="D442" s="517"/>
      <c r="E442" s="517"/>
      <c r="F442" s="517"/>
      <c r="G442" s="26"/>
      <c r="H442" s="26"/>
      <c r="I442" s="27" t="str">
        <f t="shared" si="151"/>
        <v/>
      </c>
      <c r="J442" s="33" t="str">
        <f t="shared" si="152"/>
        <v/>
      </c>
      <c r="K442" s="447" t="str">
        <f>進捗管理票PSPT_管理項目名_3</f>
        <v>①ＣＶ</v>
      </c>
      <c r="L442" s="29"/>
      <c r="M442" s="30"/>
      <c r="N442" s="30"/>
      <c r="O442" s="30"/>
      <c r="P442" s="30"/>
      <c r="Q442" s="30"/>
      <c r="R442" s="30"/>
      <c r="S442" s="30"/>
      <c r="T442" s="30"/>
      <c r="U442" s="30"/>
      <c r="V442" s="30"/>
      <c r="W442" s="30"/>
      <c r="X442" s="30"/>
      <c r="Y442" s="30"/>
      <c r="Z442" s="30"/>
      <c r="AA442" s="30"/>
      <c r="AB442" s="30"/>
      <c r="AC442" s="30"/>
      <c r="AD442" s="30"/>
      <c r="AE442" s="30"/>
      <c r="AF442" s="30"/>
      <c r="AG442" s="30"/>
      <c r="AH442" s="30"/>
      <c r="AI442" s="30"/>
      <c r="AJ442" s="30"/>
      <c r="AK442" s="30"/>
      <c r="AL442" s="30"/>
      <c r="AM442" s="30"/>
      <c r="AN442" s="30"/>
      <c r="AO442" s="30"/>
      <c r="AP442" s="30"/>
      <c r="AQ442" s="30"/>
      <c r="AR442" s="30"/>
      <c r="AS442" s="30"/>
      <c r="AT442" s="30"/>
      <c r="AU442" s="30"/>
      <c r="AV442" s="30"/>
      <c r="AW442" s="30"/>
      <c r="AX442" s="30"/>
      <c r="AY442" s="30"/>
      <c r="AZ442" s="30"/>
      <c r="BA442" s="30"/>
      <c r="BB442" s="30"/>
      <c r="BC442" s="30"/>
      <c r="BD442" s="30"/>
      <c r="BE442" s="30"/>
      <c r="BF442" s="30"/>
      <c r="BG442" s="30"/>
      <c r="BH442" s="30"/>
      <c r="BI442" s="30"/>
      <c r="BJ442" s="30"/>
      <c r="BK442" s="30"/>
      <c r="BL442" s="30"/>
      <c r="BM442" s="30"/>
      <c r="BN442" s="30"/>
      <c r="BO442" s="30"/>
      <c r="BP442" s="30"/>
      <c r="BQ442" s="30"/>
      <c r="BR442" s="30"/>
      <c r="BS442" s="30"/>
      <c r="BT442" s="30"/>
      <c r="BU442" s="30"/>
      <c r="BV442" s="30"/>
      <c r="BW442" s="30"/>
      <c r="BX442" s="30"/>
      <c r="BY442" s="30"/>
      <c r="BZ442" s="30"/>
      <c r="CA442" s="30"/>
      <c r="CB442" s="30"/>
      <c r="CC442" s="30"/>
      <c r="CD442" s="30"/>
      <c r="CE442" s="30"/>
      <c r="CF442" s="30"/>
      <c r="CG442" s="30"/>
      <c r="CH442" s="30"/>
      <c r="CI442" s="30"/>
      <c r="CJ442" s="30"/>
      <c r="CK442" s="30"/>
      <c r="CL442" s="30"/>
      <c r="CM442" s="30"/>
      <c r="CN442" s="30"/>
      <c r="CO442" s="30"/>
      <c r="CP442" s="30"/>
      <c r="CQ442" s="30"/>
      <c r="CR442" s="30"/>
      <c r="CS442" s="30"/>
      <c r="CT442" s="30"/>
      <c r="CU442" s="30"/>
      <c r="CV442" s="30"/>
      <c r="CW442" s="30"/>
      <c r="CX442" s="30"/>
      <c r="CY442" s="30"/>
      <c r="CZ442" s="30"/>
      <c r="DA442" s="30"/>
      <c r="DB442" s="30"/>
      <c r="DC442" s="30"/>
      <c r="DD442" s="30"/>
      <c r="DE442" s="30"/>
      <c r="DF442" s="30"/>
      <c r="DG442" s="30"/>
      <c r="DH442" s="30"/>
      <c r="DI442" s="30"/>
      <c r="DJ442" s="30"/>
      <c r="DK442" s="30"/>
      <c r="DL442" s="30"/>
      <c r="DM442" s="30"/>
      <c r="DN442" s="30"/>
      <c r="DO442" s="30"/>
      <c r="DP442" s="30"/>
      <c r="DQ442" s="30"/>
      <c r="DR442" s="30"/>
      <c r="DS442" s="30"/>
      <c r="DT442" s="30"/>
      <c r="DU442" s="30"/>
      <c r="DV442" s="30"/>
      <c r="DW442" s="30"/>
      <c r="DX442" s="30"/>
      <c r="DY442" s="30"/>
      <c r="DZ442" s="30"/>
      <c r="EA442" s="30"/>
      <c r="EB442" s="30"/>
      <c r="EC442" s="30"/>
      <c r="ED442" s="30"/>
      <c r="EE442" s="30"/>
      <c r="EF442" s="30"/>
      <c r="EG442" s="30"/>
      <c r="EH442" s="30"/>
      <c r="EI442" s="30"/>
      <c r="EJ442" s="30"/>
      <c r="EK442" s="30"/>
      <c r="EL442" s="30"/>
      <c r="EM442" s="30"/>
      <c r="EN442" s="30"/>
      <c r="EO442" s="30"/>
      <c r="EP442" s="30"/>
      <c r="EQ442" s="30"/>
      <c r="ER442" s="30"/>
      <c r="ES442" s="30"/>
      <c r="ET442" s="30"/>
      <c r="EU442" s="30"/>
      <c r="EV442" s="30"/>
      <c r="EW442" s="30"/>
      <c r="EX442" s="30"/>
      <c r="EY442" s="30"/>
      <c r="EZ442" s="30"/>
      <c r="FA442" s="30"/>
      <c r="FB442" s="30"/>
      <c r="FC442" s="30"/>
      <c r="FD442" s="30"/>
      <c r="FE442" s="30"/>
      <c r="FF442" s="30"/>
      <c r="FG442" s="30"/>
      <c r="FH442" s="30"/>
      <c r="FI442" s="30"/>
      <c r="FJ442" s="30"/>
      <c r="FK442" s="30"/>
      <c r="FL442" s="30"/>
      <c r="FM442" s="30"/>
      <c r="FN442" s="30"/>
      <c r="FO442" s="30"/>
      <c r="FP442" s="30"/>
      <c r="FQ442" s="30"/>
      <c r="FR442" s="30"/>
      <c r="FS442" s="30"/>
      <c r="FT442" s="30"/>
      <c r="FU442" s="30"/>
      <c r="FV442" s="30"/>
      <c r="FW442" s="30"/>
      <c r="FX442" s="30"/>
      <c r="FY442" s="30"/>
      <c r="FZ442" s="30"/>
      <c r="GA442" s="30"/>
      <c r="GB442" s="30"/>
      <c r="GC442" s="30"/>
      <c r="GD442" s="30"/>
      <c r="GE442" s="30"/>
      <c r="GF442" s="30"/>
      <c r="GG442" s="30"/>
      <c r="GH442" s="30"/>
      <c r="GI442" s="30"/>
      <c r="GJ442" s="30"/>
      <c r="GK442" s="30"/>
      <c r="GL442" s="30"/>
      <c r="GM442" s="30"/>
      <c r="GN442" s="30"/>
      <c r="GO442" s="30"/>
      <c r="GP442" s="30"/>
      <c r="GQ442" s="30"/>
      <c r="GR442" s="30"/>
      <c r="GS442" s="30"/>
      <c r="GT442" s="30"/>
      <c r="GU442" s="30"/>
      <c r="GV442" s="30"/>
      <c r="GW442" s="30"/>
      <c r="GX442" s="30"/>
      <c r="GY442" s="30"/>
      <c r="GZ442" s="30"/>
      <c r="HA442" s="30"/>
      <c r="HB442" s="30"/>
      <c r="HC442" s="30"/>
      <c r="HD442" s="30"/>
      <c r="HE442" s="30"/>
      <c r="HF442" s="30"/>
      <c r="HG442" s="30"/>
      <c r="HH442" s="30"/>
      <c r="HI442" s="30"/>
      <c r="HJ442" s="30"/>
      <c r="HK442" s="30"/>
      <c r="HL442" s="30"/>
      <c r="HM442" s="30"/>
      <c r="HN442" s="30"/>
      <c r="HO442" s="30"/>
      <c r="HP442" s="30"/>
      <c r="HQ442" s="30"/>
      <c r="HR442" s="31"/>
    </row>
    <row r="443" spans="1:226" x14ac:dyDescent="0.25">
      <c r="A443" s="34">
        <f t="shared" si="120"/>
        <v>439</v>
      </c>
      <c r="B443" s="517"/>
      <c r="C443" s="517"/>
      <c r="D443" s="517"/>
      <c r="E443" s="517"/>
      <c r="F443" s="517"/>
      <c r="G443" s="35"/>
      <c r="H443" s="35"/>
      <c r="I443" s="36" t="str">
        <f t="shared" si="151"/>
        <v/>
      </c>
      <c r="J443" s="28" t="str">
        <f t="shared" si="152"/>
        <v/>
      </c>
      <c r="K443" s="448" t="str">
        <f>進捗管理票PSPT_管理項目名_4</f>
        <v>②ＣＶＴ</v>
      </c>
      <c r="L443" s="37"/>
      <c r="M443" s="38"/>
      <c r="N443" s="38"/>
      <c r="O443" s="38"/>
      <c r="P443" s="38"/>
      <c r="Q443" s="38"/>
      <c r="R443" s="38"/>
      <c r="S443" s="38"/>
      <c r="T443" s="38"/>
      <c r="U443" s="38"/>
      <c r="V443" s="38"/>
      <c r="W443" s="38"/>
      <c r="X443" s="38"/>
      <c r="Y443" s="38"/>
      <c r="Z443" s="38"/>
      <c r="AA443" s="38"/>
      <c r="AB443" s="38"/>
      <c r="AC443" s="38"/>
      <c r="AD443" s="38"/>
      <c r="AE443" s="38"/>
      <c r="AF443" s="38"/>
      <c r="AG443" s="38"/>
      <c r="AH443" s="38"/>
      <c r="AI443" s="38"/>
      <c r="AJ443" s="38"/>
      <c r="AK443" s="38"/>
      <c r="AL443" s="38"/>
      <c r="AM443" s="38"/>
      <c r="AN443" s="38"/>
      <c r="AO443" s="38"/>
      <c r="AP443" s="38"/>
      <c r="AQ443" s="38"/>
      <c r="AR443" s="38"/>
      <c r="AS443" s="38"/>
      <c r="AT443" s="38"/>
      <c r="AU443" s="38"/>
      <c r="AV443" s="38"/>
      <c r="AW443" s="38"/>
      <c r="AX443" s="38"/>
      <c r="AY443" s="38"/>
      <c r="AZ443" s="38"/>
      <c r="BA443" s="38"/>
      <c r="BB443" s="38"/>
      <c r="BC443" s="38"/>
      <c r="BD443" s="38"/>
      <c r="BE443" s="38"/>
      <c r="BF443" s="38"/>
      <c r="BG443" s="38"/>
      <c r="BH443" s="38"/>
      <c r="BI443" s="38"/>
      <c r="BJ443" s="38"/>
      <c r="BK443" s="38"/>
      <c r="BL443" s="38"/>
      <c r="BM443" s="38"/>
      <c r="BN443" s="38"/>
      <c r="BO443" s="38"/>
      <c r="BP443" s="38"/>
      <c r="BQ443" s="38"/>
      <c r="BR443" s="38"/>
      <c r="BS443" s="38"/>
      <c r="BT443" s="38"/>
      <c r="BU443" s="38"/>
      <c r="BV443" s="38"/>
      <c r="BW443" s="38"/>
      <c r="BX443" s="38"/>
      <c r="BY443" s="38"/>
      <c r="BZ443" s="38"/>
      <c r="CA443" s="38"/>
      <c r="CB443" s="38"/>
      <c r="CC443" s="38"/>
      <c r="CD443" s="38"/>
      <c r="CE443" s="38"/>
      <c r="CF443" s="38"/>
      <c r="CG443" s="38"/>
      <c r="CH443" s="38"/>
      <c r="CI443" s="38"/>
      <c r="CJ443" s="38"/>
      <c r="CK443" s="38"/>
      <c r="CL443" s="38"/>
      <c r="CM443" s="38"/>
      <c r="CN443" s="38"/>
      <c r="CO443" s="38"/>
      <c r="CP443" s="38"/>
      <c r="CQ443" s="38"/>
      <c r="CR443" s="38"/>
      <c r="CS443" s="38"/>
      <c r="CT443" s="38"/>
      <c r="CU443" s="38"/>
      <c r="CV443" s="38"/>
      <c r="CW443" s="38"/>
      <c r="CX443" s="38"/>
      <c r="CY443" s="38"/>
      <c r="CZ443" s="38"/>
      <c r="DA443" s="38"/>
      <c r="DB443" s="38"/>
      <c r="DC443" s="38"/>
      <c r="DD443" s="38"/>
      <c r="DE443" s="38"/>
      <c r="DF443" s="38"/>
      <c r="DG443" s="38"/>
      <c r="DH443" s="38"/>
      <c r="DI443" s="38"/>
      <c r="DJ443" s="38"/>
      <c r="DK443" s="38"/>
      <c r="DL443" s="38"/>
      <c r="DM443" s="38"/>
      <c r="DN443" s="38"/>
      <c r="DO443" s="38"/>
      <c r="DP443" s="38"/>
      <c r="DQ443" s="38"/>
      <c r="DR443" s="38"/>
      <c r="DS443" s="38"/>
      <c r="DT443" s="38"/>
      <c r="DU443" s="38"/>
      <c r="DV443" s="38"/>
      <c r="DW443" s="38"/>
      <c r="DX443" s="38"/>
      <c r="DY443" s="38"/>
      <c r="DZ443" s="38"/>
      <c r="EA443" s="38"/>
      <c r="EB443" s="38"/>
      <c r="EC443" s="38"/>
      <c r="ED443" s="38"/>
      <c r="EE443" s="38"/>
      <c r="EF443" s="38"/>
      <c r="EG443" s="38"/>
      <c r="EH443" s="38"/>
      <c r="EI443" s="38"/>
      <c r="EJ443" s="38"/>
      <c r="EK443" s="38"/>
      <c r="EL443" s="38"/>
      <c r="EM443" s="38"/>
      <c r="EN443" s="38"/>
      <c r="EO443" s="38"/>
      <c r="EP443" s="38"/>
      <c r="EQ443" s="38"/>
      <c r="ER443" s="38"/>
      <c r="ES443" s="38"/>
      <c r="ET443" s="38"/>
      <c r="EU443" s="38"/>
      <c r="EV443" s="38"/>
      <c r="EW443" s="38"/>
      <c r="EX443" s="38"/>
      <c r="EY443" s="38"/>
      <c r="EZ443" s="38"/>
      <c r="FA443" s="38"/>
      <c r="FB443" s="38"/>
      <c r="FC443" s="38"/>
      <c r="FD443" s="38"/>
      <c r="FE443" s="38"/>
      <c r="FF443" s="38"/>
      <c r="FG443" s="38"/>
      <c r="FH443" s="38"/>
      <c r="FI443" s="38"/>
      <c r="FJ443" s="38"/>
      <c r="FK443" s="38"/>
      <c r="FL443" s="38"/>
      <c r="FM443" s="38"/>
      <c r="FN443" s="38"/>
      <c r="FO443" s="38"/>
      <c r="FP443" s="38"/>
      <c r="FQ443" s="38"/>
      <c r="FR443" s="38"/>
      <c r="FS443" s="38"/>
      <c r="FT443" s="38"/>
      <c r="FU443" s="38"/>
      <c r="FV443" s="38"/>
      <c r="FW443" s="38"/>
      <c r="FX443" s="38"/>
      <c r="FY443" s="38"/>
      <c r="FZ443" s="38"/>
      <c r="GA443" s="38"/>
      <c r="GB443" s="38"/>
      <c r="GC443" s="38"/>
      <c r="GD443" s="38"/>
      <c r="GE443" s="38"/>
      <c r="GF443" s="38"/>
      <c r="GG443" s="38"/>
      <c r="GH443" s="38"/>
      <c r="GI443" s="38"/>
      <c r="GJ443" s="38"/>
      <c r="GK443" s="38"/>
      <c r="GL443" s="38"/>
      <c r="GM443" s="38"/>
      <c r="GN443" s="38"/>
      <c r="GO443" s="38"/>
      <c r="GP443" s="38"/>
      <c r="GQ443" s="38"/>
      <c r="GR443" s="38"/>
      <c r="GS443" s="38"/>
      <c r="GT443" s="38"/>
      <c r="GU443" s="38"/>
      <c r="GV443" s="38"/>
      <c r="GW443" s="38"/>
      <c r="GX443" s="38"/>
      <c r="GY443" s="38"/>
      <c r="GZ443" s="38"/>
      <c r="HA443" s="38"/>
      <c r="HB443" s="38"/>
      <c r="HC443" s="38"/>
      <c r="HD443" s="38"/>
      <c r="HE443" s="38"/>
      <c r="HF443" s="38"/>
      <c r="HG443" s="38"/>
      <c r="HH443" s="38"/>
      <c r="HI443" s="38"/>
      <c r="HJ443" s="38"/>
      <c r="HK443" s="38"/>
      <c r="HL443" s="38"/>
      <c r="HM443" s="38"/>
      <c r="HN443" s="38"/>
      <c r="HO443" s="38"/>
      <c r="HP443" s="38"/>
      <c r="HQ443" s="38"/>
      <c r="HR443" s="39"/>
    </row>
    <row r="444" spans="1:226" s="315" customFormat="1" x14ac:dyDescent="0.25">
      <c r="A444" s="34">
        <f t="shared" si="120"/>
        <v>440</v>
      </c>
      <c r="B444" s="517"/>
      <c r="C444" s="517"/>
      <c r="D444" s="517"/>
      <c r="E444" s="517"/>
      <c r="F444" s="517"/>
      <c r="G444" s="35"/>
      <c r="H444" s="391"/>
      <c r="I444" s="36" t="str">
        <f>IF(J444&lt;&gt;"",(J444-COUNTIF(L444:HR444,"□")+1),"")</f>
        <v/>
      </c>
      <c r="J444" s="28" t="str">
        <f>IF(ISERROR(LOOKUP("□",L444:HR444,L$3:HR$3))=FALSE,LOOKUP("□",L444:HR444,L$3:HR$3),"")</f>
        <v/>
      </c>
      <c r="K444" s="448" t="str">
        <f>進捗管理票PSPT_管理項目名_5</f>
        <v>③受入</v>
      </c>
      <c r="L444" s="37"/>
      <c r="M444" s="38"/>
      <c r="N444" s="38"/>
      <c r="O444" s="38"/>
      <c r="P444" s="38"/>
      <c r="Q444" s="38"/>
      <c r="R444" s="38"/>
      <c r="S444" s="38"/>
      <c r="T444" s="38"/>
      <c r="U444" s="38"/>
      <c r="V444" s="38"/>
      <c r="W444" s="38"/>
      <c r="X444" s="30"/>
      <c r="Y444" s="38"/>
      <c r="Z444" s="38"/>
      <c r="AA444" s="38"/>
      <c r="AB444" s="38"/>
      <c r="AC444" s="38"/>
      <c r="AD444" s="38"/>
      <c r="AE444" s="38"/>
      <c r="AF444" s="38"/>
      <c r="AG444" s="38"/>
      <c r="AH444" s="38"/>
      <c r="AI444" s="38"/>
      <c r="AJ444" s="38"/>
      <c r="AK444" s="38"/>
      <c r="AL444" s="38"/>
      <c r="AM444" s="38"/>
      <c r="AN444" s="38"/>
      <c r="AO444" s="38"/>
      <c r="AP444" s="38"/>
      <c r="AQ444" s="38"/>
      <c r="AR444" s="38"/>
      <c r="AS444" s="38"/>
      <c r="AT444" s="38"/>
      <c r="AU444" s="38"/>
      <c r="AV444" s="38"/>
      <c r="AW444" s="38"/>
      <c r="AX444" s="38"/>
      <c r="AY444" s="38"/>
      <c r="AZ444" s="38"/>
      <c r="BA444" s="38"/>
      <c r="BB444" s="38"/>
      <c r="BC444" s="38"/>
      <c r="BD444" s="38"/>
      <c r="BE444" s="38"/>
      <c r="BF444" s="38"/>
      <c r="BG444" s="38"/>
      <c r="BH444" s="38"/>
      <c r="BI444" s="38"/>
      <c r="BJ444" s="38"/>
      <c r="BK444" s="38"/>
      <c r="BL444" s="38"/>
      <c r="BM444" s="38"/>
      <c r="BN444" s="38"/>
      <c r="BO444" s="38"/>
      <c r="BP444" s="38"/>
      <c r="BQ444" s="38"/>
      <c r="BR444" s="38"/>
      <c r="BS444" s="38"/>
      <c r="BT444" s="38"/>
      <c r="BU444" s="38"/>
      <c r="BV444" s="38"/>
      <c r="BW444" s="38"/>
      <c r="BX444" s="38"/>
      <c r="BY444" s="38"/>
      <c r="BZ444" s="38"/>
      <c r="CA444" s="38"/>
      <c r="CB444" s="38"/>
      <c r="CC444" s="38"/>
      <c r="CD444" s="38"/>
      <c r="CE444" s="38"/>
      <c r="CF444" s="38"/>
      <c r="CG444" s="38"/>
      <c r="CH444" s="38"/>
      <c r="CI444" s="38"/>
      <c r="CJ444" s="38"/>
      <c r="CK444" s="38"/>
      <c r="CL444" s="38"/>
      <c r="CM444" s="38"/>
      <c r="CN444" s="38"/>
      <c r="CO444" s="38"/>
      <c r="CP444" s="38"/>
      <c r="CQ444" s="38"/>
      <c r="CR444" s="38"/>
      <c r="CS444" s="38"/>
      <c r="CT444" s="38"/>
      <c r="CU444" s="38"/>
      <c r="CV444" s="38"/>
      <c r="CW444" s="38"/>
      <c r="CX444" s="38"/>
      <c r="CY444" s="38"/>
      <c r="CZ444" s="38"/>
      <c r="DA444" s="38"/>
      <c r="DB444" s="38"/>
      <c r="DC444" s="38"/>
      <c r="DD444" s="38"/>
      <c r="DE444" s="38"/>
      <c r="DF444" s="38"/>
      <c r="DG444" s="38"/>
      <c r="DH444" s="38"/>
      <c r="DI444" s="38"/>
      <c r="DJ444" s="38"/>
      <c r="DK444" s="38"/>
      <c r="DL444" s="38"/>
      <c r="DM444" s="38"/>
      <c r="DN444" s="38"/>
      <c r="DO444" s="38"/>
      <c r="DP444" s="38"/>
      <c r="DQ444" s="38"/>
      <c r="DR444" s="38"/>
      <c r="DS444" s="38"/>
      <c r="DT444" s="38"/>
      <c r="DU444" s="38"/>
      <c r="DV444" s="38"/>
      <c r="DW444" s="38"/>
      <c r="DX444" s="38"/>
      <c r="DY444" s="38"/>
      <c r="DZ444" s="38"/>
      <c r="EA444" s="38"/>
      <c r="EB444" s="38"/>
      <c r="EC444" s="38"/>
      <c r="ED444" s="38"/>
      <c r="EE444" s="38"/>
      <c r="EF444" s="38"/>
      <c r="EG444" s="38"/>
      <c r="EH444" s="38"/>
      <c r="EI444" s="38"/>
      <c r="EJ444" s="38"/>
      <c r="EK444" s="38"/>
      <c r="EL444" s="38"/>
      <c r="EM444" s="38"/>
      <c r="EN444" s="38"/>
      <c r="EO444" s="38"/>
      <c r="EP444" s="38"/>
      <c r="EQ444" s="38"/>
      <c r="ER444" s="38"/>
      <c r="ES444" s="38"/>
      <c r="ET444" s="38"/>
      <c r="EU444" s="38"/>
      <c r="EV444" s="38"/>
      <c r="EW444" s="38"/>
      <c r="EX444" s="38"/>
      <c r="EY444" s="38"/>
      <c r="EZ444" s="38"/>
      <c r="FA444" s="38"/>
      <c r="FB444" s="38"/>
      <c r="FC444" s="38"/>
      <c r="FD444" s="38"/>
      <c r="FE444" s="38"/>
      <c r="FF444" s="38"/>
      <c r="FG444" s="38"/>
      <c r="FH444" s="38"/>
      <c r="FI444" s="38"/>
      <c r="FJ444" s="38"/>
      <c r="FK444" s="38"/>
      <c r="FL444" s="38"/>
      <c r="FM444" s="38"/>
      <c r="FN444" s="38"/>
      <c r="FO444" s="38"/>
      <c r="FP444" s="38"/>
      <c r="FQ444" s="38"/>
      <c r="FR444" s="38"/>
      <c r="FS444" s="38"/>
      <c r="FT444" s="38"/>
      <c r="FU444" s="38"/>
      <c r="FV444" s="38"/>
      <c r="FW444" s="38"/>
      <c r="FX444" s="38"/>
      <c r="FY444" s="38"/>
      <c r="FZ444" s="38"/>
      <c r="GA444" s="38"/>
      <c r="GB444" s="38"/>
      <c r="GC444" s="38"/>
      <c r="GD444" s="38"/>
      <c r="GE444" s="38"/>
      <c r="GF444" s="38"/>
      <c r="GG444" s="38"/>
      <c r="GH444" s="38"/>
      <c r="GI444" s="38"/>
      <c r="GJ444" s="38"/>
      <c r="GK444" s="38"/>
      <c r="GL444" s="38"/>
      <c r="GM444" s="38"/>
      <c r="GN444" s="38"/>
      <c r="GO444" s="38"/>
      <c r="GP444" s="38"/>
      <c r="GQ444" s="38"/>
      <c r="GR444" s="38"/>
      <c r="GS444" s="38"/>
      <c r="GT444" s="38"/>
      <c r="GU444" s="38"/>
      <c r="GV444" s="38"/>
      <c r="GW444" s="38"/>
      <c r="GX444" s="38"/>
      <c r="GY444" s="38"/>
      <c r="GZ444" s="38"/>
      <c r="HA444" s="38"/>
      <c r="HB444" s="38"/>
      <c r="HC444" s="38"/>
      <c r="HD444" s="38"/>
      <c r="HE444" s="38"/>
      <c r="HF444" s="38"/>
      <c r="HG444" s="38"/>
      <c r="HH444" s="38"/>
      <c r="HI444" s="38"/>
      <c r="HJ444" s="38"/>
      <c r="HK444" s="38"/>
      <c r="HL444" s="38"/>
      <c r="HM444" s="38"/>
      <c r="HN444" s="38"/>
      <c r="HO444" s="38"/>
      <c r="HP444" s="38"/>
      <c r="HQ444" s="38"/>
      <c r="HR444" s="39"/>
    </row>
    <row r="445" spans="1:226" x14ac:dyDescent="0.25">
      <c r="A445" s="25">
        <f t="shared" si="120"/>
        <v>441</v>
      </c>
      <c r="B445" s="516"/>
      <c r="C445" s="516"/>
      <c r="D445" s="516"/>
      <c r="E445" s="516"/>
      <c r="F445" s="516"/>
      <c r="G445" s="40"/>
      <c r="H445" s="40"/>
      <c r="I445" s="41" t="str">
        <f t="shared" ref="I445:I453" si="153">IF(J445&lt;&gt;"",(J445-COUNTIF(L445:HR445,"□")+1),"")</f>
        <v/>
      </c>
      <c r="J445" s="42" t="str">
        <f t="shared" ref="J445:J453" si="154">IF(ISERROR(LOOKUP("□",L445:HR445,L$3:HR$3))=FALSE,LOOKUP("□",L445:HR445,L$3:HR$3),"")</f>
        <v/>
      </c>
      <c r="K445" s="445">
        <f>進捗管理票PSPT_管理項目名_1</f>
        <v>0</v>
      </c>
      <c r="L445" s="43"/>
      <c r="M445" s="44"/>
      <c r="N445" s="44"/>
      <c r="O445" s="44"/>
      <c r="P445" s="44"/>
      <c r="Q445" s="44"/>
      <c r="R445" s="44"/>
      <c r="S445" s="44"/>
      <c r="T445" s="44"/>
      <c r="U445" s="44"/>
      <c r="V445" s="44"/>
      <c r="W445" s="44"/>
      <c r="X445" s="44"/>
      <c r="Y445" s="45"/>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c r="BD445" s="44"/>
      <c r="BE445" s="44"/>
      <c r="BF445" s="44"/>
      <c r="BG445" s="44"/>
      <c r="BH445" s="44"/>
      <c r="BI445" s="44"/>
      <c r="BJ445" s="44"/>
      <c r="BK445" s="44"/>
      <c r="BL445" s="44"/>
      <c r="BM445" s="44"/>
      <c r="BN445" s="44"/>
      <c r="BO445" s="44"/>
      <c r="BP445" s="44"/>
      <c r="BQ445" s="44"/>
      <c r="BR445" s="44"/>
      <c r="BS445" s="44"/>
      <c r="BT445" s="44"/>
      <c r="BU445" s="44"/>
      <c r="BV445" s="44"/>
      <c r="BW445" s="44"/>
      <c r="BX445" s="44"/>
      <c r="BY445" s="44"/>
      <c r="BZ445" s="44"/>
      <c r="CA445" s="44"/>
      <c r="CB445" s="44"/>
      <c r="CC445" s="44"/>
      <c r="CD445" s="44"/>
      <c r="CE445" s="44"/>
      <c r="CF445" s="44"/>
      <c r="CG445" s="44"/>
      <c r="CH445" s="44"/>
      <c r="CI445" s="44"/>
      <c r="CJ445" s="44"/>
      <c r="CK445" s="44"/>
      <c r="CL445" s="44"/>
      <c r="CM445" s="44"/>
      <c r="CN445" s="44"/>
      <c r="CO445" s="44"/>
      <c r="CP445" s="44"/>
      <c r="CQ445" s="44"/>
      <c r="CR445" s="44"/>
      <c r="CS445" s="44"/>
      <c r="CT445" s="44"/>
      <c r="CU445" s="44"/>
      <c r="CV445" s="44"/>
      <c r="CW445" s="44"/>
      <c r="CX445" s="44"/>
      <c r="CY445" s="44"/>
      <c r="CZ445" s="44"/>
      <c r="DA445" s="44"/>
      <c r="DB445" s="44"/>
      <c r="DC445" s="44"/>
      <c r="DD445" s="44"/>
      <c r="DE445" s="44"/>
      <c r="DF445" s="44"/>
      <c r="DG445" s="44"/>
      <c r="DH445" s="44"/>
      <c r="DI445" s="44"/>
      <c r="DJ445" s="44"/>
      <c r="DK445" s="44"/>
      <c r="DL445" s="44"/>
      <c r="DM445" s="44"/>
      <c r="DN445" s="44"/>
      <c r="DO445" s="44"/>
      <c r="DP445" s="44"/>
      <c r="DQ445" s="44"/>
      <c r="DR445" s="44"/>
      <c r="DS445" s="44"/>
      <c r="DT445" s="44"/>
      <c r="DU445" s="44"/>
      <c r="DV445" s="44"/>
      <c r="DW445" s="44"/>
      <c r="DX445" s="44"/>
      <c r="DY445" s="44"/>
      <c r="DZ445" s="44"/>
      <c r="EA445" s="44"/>
      <c r="EB445" s="44"/>
      <c r="EC445" s="44"/>
      <c r="ED445" s="44"/>
      <c r="EE445" s="44"/>
      <c r="EF445" s="44"/>
      <c r="EG445" s="44"/>
      <c r="EH445" s="44"/>
      <c r="EI445" s="44"/>
      <c r="EJ445" s="44"/>
      <c r="EK445" s="44"/>
      <c r="EL445" s="44"/>
      <c r="EM445" s="44"/>
      <c r="EN445" s="44"/>
      <c r="EO445" s="44"/>
      <c r="EP445" s="44"/>
      <c r="EQ445" s="44"/>
      <c r="ER445" s="44"/>
      <c r="ES445" s="44"/>
      <c r="ET445" s="44"/>
      <c r="EU445" s="44"/>
      <c r="EV445" s="44"/>
      <c r="EW445" s="44"/>
      <c r="EX445" s="44"/>
      <c r="EY445" s="44"/>
      <c r="EZ445" s="44"/>
      <c r="FA445" s="44"/>
      <c r="FB445" s="44"/>
      <c r="FC445" s="44"/>
      <c r="FD445" s="44"/>
      <c r="FE445" s="44"/>
      <c r="FF445" s="44"/>
      <c r="FG445" s="44"/>
      <c r="FH445" s="44"/>
      <c r="FI445" s="44"/>
      <c r="FJ445" s="44"/>
      <c r="FK445" s="44"/>
      <c r="FL445" s="44"/>
      <c r="FM445" s="44"/>
      <c r="FN445" s="44"/>
      <c r="FO445" s="44"/>
      <c r="FP445" s="44"/>
      <c r="FQ445" s="44"/>
      <c r="FR445" s="44"/>
      <c r="FS445" s="44"/>
      <c r="FT445" s="44"/>
      <c r="FU445" s="44"/>
      <c r="FV445" s="44"/>
      <c r="FW445" s="44"/>
      <c r="FX445" s="44"/>
      <c r="FY445" s="44"/>
      <c r="FZ445" s="44"/>
      <c r="GA445" s="44"/>
      <c r="GB445" s="44"/>
      <c r="GC445" s="44"/>
      <c r="GD445" s="44"/>
      <c r="GE445" s="44"/>
      <c r="GF445" s="44"/>
      <c r="GG445" s="44"/>
      <c r="GH445" s="44"/>
      <c r="GI445" s="44"/>
      <c r="GJ445" s="44"/>
      <c r="GK445" s="44"/>
      <c r="GL445" s="44"/>
      <c r="GM445" s="44"/>
      <c r="GN445" s="44"/>
      <c r="GO445" s="44"/>
      <c r="GP445" s="44"/>
      <c r="GQ445" s="44"/>
      <c r="GR445" s="44"/>
      <c r="GS445" s="44"/>
      <c r="GT445" s="44"/>
      <c r="GU445" s="44"/>
      <c r="GV445" s="44"/>
      <c r="GW445" s="44"/>
      <c r="GX445" s="44"/>
      <c r="GY445" s="44"/>
      <c r="GZ445" s="44"/>
      <c r="HA445" s="44"/>
      <c r="HB445" s="44"/>
      <c r="HC445" s="44"/>
      <c r="HD445" s="44"/>
      <c r="HE445" s="44"/>
      <c r="HF445" s="44"/>
      <c r="HG445" s="44"/>
      <c r="HH445" s="44"/>
      <c r="HI445" s="44"/>
      <c r="HJ445" s="44"/>
      <c r="HK445" s="44"/>
      <c r="HL445" s="44"/>
      <c r="HM445" s="44"/>
      <c r="HN445" s="44"/>
      <c r="HO445" s="44"/>
      <c r="HP445" s="44"/>
      <c r="HQ445" s="44"/>
      <c r="HR445" s="46"/>
    </row>
    <row r="446" spans="1:226" x14ac:dyDescent="0.25">
      <c r="A446" s="32">
        <f t="shared" si="120"/>
        <v>442</v>
      </c>
      <c r="B446" s="517"/>
      <c r="C446" s="517"/>
      <c r="D446" s="517"/>
      <c r="E446" s="517"/>
      <c r="F446" s="517"/>
      <c r="G446" s="26"/>
      <c r="H446" s="26"/>
      <c r="I446" s="27" t="str">
        <f t="shared" si="153"/>
        <v/>
      </c>
      <c r="J446" s="33" t="str">
        <f t="shared" si="154"/>
        <v/>
      </c>
      <c r="K446" s="446">
        <f>進捗管理票PSPT_管理項目名_2</f>
        <v>0</v>
      </c>
      <c r="L446" s="29"/>
      <c r="M446" s="30"/>
      <c r="N446" s="30"/>
      <c r="O446" s="30"/>
      <c r="P446" s="30"/>
      <c r="Q446" s="30"/>
      <c r="R446" s="30"/>
      <c r="S446" s="30"/>
      <c r="T446" s="30"/>
      <c r="U446" s="30"/>
      <c r="V446" s="30"/>
      <c r="W446" s="30"/>
      <c r="X446" s="30"/>
      <c r="Y446" s="30"/>
      <c r="Z446" s="30"/>
      <c r="AA446" s="30"/>
      <c r="AB446" s="30"/>
      <c r="AC446" s="30"/>
      <c r="AD446" s="30"/>
      <c r="AE446" s="30"/>
      <c r="AF446" s="30"/>
      <c r="AG446" s="30"/>
      <c r="AH446" s="30"/>
      <c r="AI446" s="30"/>
      <c r="AJ446" s="30"/>
      <c r="AK446" s="30"/>
      <c r="AL446" s="30"/>
      <c r="AM446" s="30"/>
      <c r="AN446" s="30"/>
      <c r="AO446" s="30"/>
      <c r="AP446" s="30"/>
      <c r="AQ446" s="30"/>
      <c r="AR446" s="30"/>
      <c r="AS446" s="30"/>
      <c r="AT446" s="30"/>
      <c r="AU446" s="30"/>
      <c r="AV446" s="30"/>
      <c r="AW446" s="30"/>
      <c r="AX446" s="30"/>
      <c r="AY446" s="30"/>
      <c r="AZ446" s="30"/>
      <c r="BA446" s="30"/>
      <c r="BB446" s="30"/>
      <c r="BC446" s="30"/>
      <c r="BD446" s="30"/>
      <c r="BE446" s="30"/>
      <c r="BF446" s="30"/>
      <c r="BG446" s="30"/>
      <c r="BH446" s="30"/>
      <c r="BI446" s="30"/>
      <c r="BJ446" s="30"/>
      <c r="BK446" s="30"/>
      <c r="BL446" s="30"/>
      <c r="BM446" s="30"/>
      <c r="BN446" s="30"/>
      <c r="BO446" s="30"/>
      <c r="BP446" s="30"/>
      <c r="BQ446" s="30"/>
      <c r="BR446" s="30"/>
      <c r="BS446" s="30"/>
      <c r="BT446" s="30"/>
      <c r="BU446" s="30"/>
      <c r="BV446" s="30"/>
      <c r="BW446" s="30"/>
      <c r="BX446" s="30"/>
      <c r="BY446" s="30"/>
      <c r="BZ446" s="30"/>
      <c r="CA446" s="30"/>
      <c r="CB446" s="30"/>
      <c r="CC446" s="30"/>
      <c r="CD446" s="30"/>
      <c r="CE446" s="30"/>
      <c r="CF446" s="30"/>
      <c r="CG446" s="30"/>
      <c r="CH446" s="30"/>
      <c r="CI446" s="30"/>
      <c r="CJ446" s="30"/>
      <c r="CK446" s="30"/>
      <c r="CL446" s="30"/>
      <c r="CM446" s="30"/>
      <c r="CN446" s="30"/>
      <c r="CO446" s="30"/>
      <c r="CP446" s="30"/>
      <c r="CQ446" s="30"/>
      <c r="CR446" s="30"/>
      <c r="CS446" s="30"/>
      <c r="CT446" s="30"/>
      <c r="CU446" s="30"/>
      <c r="CV446" s="30"/>
      <c r="CW446" s="30"/>
      <c r="CX446" s="30"/>
      <c r="CY446" s="30"/>
      <c r="CZ446" s="30"/>
      <c r="DA446" s="30"/>
      <c r="DB446" s="30"/>
      <c r="DC446" s="30"/>
      <c r="DD446" s="30"/>
      <c r="DE446" s="30"/>
      <c r="DF446" s="30"/>
      <c r="DG446" s="30"/>
      <c r="DH446" s="30"/>
      <c r="DI446" s="30"/>
      <c r="DJ446" s="30"/>
      <c r="DK446" s="30"/>
      <c r="DL446" s="30"/>
      <c r="DM446" s="30"/>
      <c r="DN446" s="30"/>
      <c r="DO446" s="30"/>
      <c r="DP446" s="30"/>
      <c r="DQ446" s="30"/>
      <c r="DR446" s="30"/>
      <c r="DS446" s="30"/>
      <c r="DT446" s="30"/>
      <c r="DU446" s="30"/>
      <c r="DV446" s="30"/>
      <c r="DW446" s="30"/>
      <c r="DX446" s="30"/>
      <c r="DY446" s="30"/>
      <c r="DZ446" s="30"/>
      <c r="EA446" s="30"/>
      <c r="EB446" s="30"/>
      <c r="EC446" s="30"/>
      <c r="ED446" s="30"/>
      <c r="EE446" s="30"/>
      <c r="EF446" s="30"/>
      <c r="EG446" s="30"/>
      <c r="EH446" s="30"/>
      <c r="EI446" s="30"/>
      <c r="EJ446" s="30"/>
      <c r="EK446" s="30"/>
      <c r="EL446" s="30"/>
      <c r="EM446" s="30"/>
      <c r="EN446" s="30"/>
      <c r="EO446" s="30"/>
      <c r="EP446" s="30"/>
      <c r="EQ446" s="30"/>
      <c r="ER446" s="30"/>
      <c r="ES446" s="30"/>
      <c r="ET446" s="30"/>
      <c r="EU446" s="30"/>
      <c r="EV446" s="30"/>
      <c r="EW446" s="30"/>
      <c r="EX446" s="30"/>
      <c r="EY446" s="30"/>
      <c r="EZ446" s="30"/>
      <c r="FA446" s="30"/>
      <c r="FB446" s="30"/>
      <c r="FC446" s="30"/>
      <c r="FD446" s="30"/>
      <c r="FE446" s="30"/>
      <c r="FF446" s="30"/>
      <c r="FG446" s="30"/>
      <c r="FH446" s="30"/>
      <c r="FI446" s="30"/>
      <c r="FJ446" s="30"/>
      <c r="FK446" s="30"/>
      <c r="FL446" s="30"/>
      <c r="FM446" s="30"/>
      <c r="FN446" s="30"/>
      <c r="FO446" s="30"/>
      <c r="FP446" s="30"/>
      <c r="FQ446" s="30"/>
      <c r="FR446" s="30"/>
      <c r="FS446" s="30"/>
      <c r="FT446" s="30"/>
      <c r="FU446" s="30"/>
      <c r="FV446" s="30"/>
      <c r="FW446" s="30"/>
      <c r="FX446" s="30"/>
      <c r="FY446" s="30"/>
      <c r="FZ446" s="30"/>
      <c r="GA446" s="30"/>
      <c r="GB446" s="30"/>
      <c r="GC446" s="30"/>
      <c r="GD446" s="30"/>
      <c r="GE446" s="30"/>
      <c r="GF446" s="30"/>
      <c r="GG446" s="30"/>
      <c r="GH446" s="30"/>
      <c r="GI446" s="30"/>
      <c r="GJ446" s="30"/>
      <c r="GK446" s="30"/>
      <c r="GL446" s="30"/>
      <c r="GM446" s="30"/>
      <c r="GN446" s="30"/>
      <c r="GO446" s="30"/>
      <c r="GP446" s="30"/>
      <c r="GQ446" s="30"/>
      <c r="GR446" s="30"/>
      <c r="GS446" s="30"/>
      <c r="GT446" s="30"/>
      <c r="GU446" s="30"/>
      <c r="GV446" s="30"/>
      <c r="GW446" s="30"/>
      <c r="GX446" s="30"/>
      <c r="GY446" s="30"/>
      <c r="GZ446" s="30"/>
      <c r="HA446" s="30"/>
      <c r="HB446" s="30"/>
      <c r="HC446" s="30"/>
      <c r="HD446" s="30"/>
      <c r="HE446" s="30"/>
      <c r="HF446" s="30"/>
      <c r="HG446" s="30"/>
      <c r="HH446" s="30"/>
      <c r="HI446" s="30"/>
      <c r="HJ446" s="30"/>
      <c r="HK446" s="30"/>
      <c r="HL446" s="30"/>
      <c r="HM446" s="30"/>
      <c r="HN446" s="30"/>
      <c r="HO446" s="30"/>
      <c r="HP446" s="30"/>
      <c r="HQ446" s="30"/>
      <c r="HR446" s="31"/>
    </row>
    <row r="447" spans="1:226" x14ac:dyDescent="0.25">
      <c r="A447" s="32">
        <f t="shared" si="120"/>
        <v>443</v>
      </c>
      <c r="B447" s="517"/>
      <c r="C447" s="517"/>
      <c r="D447" s="517"/>
      <c r="E447" s="517"/>
      <c r="F447" s="517"/>
      <c r="G447" s="26"/>
      <c r="H447" s="26"/>
      <c r="I447" s="27" t="str">
        <f t="shared" si="153"/>
        <v/>
      </c>
      <c r="J447" s="33" t="str">
        <f t="shared" si="154"/>
        <v/>
      </c>
      <c r="K447" s="447" t="str">
        <f>進捗管理票PSPT_管理項目名_3</f>
        <v>①ＣＶ</v>
      </c>
      <c r="L447" s="29"/>
      <c r="M447" s="30"/>
      <c r="N447" s="30"/>
      <c r="O447" s="30"/>
      <c r="P447" s="30"/>
      <c r="Q447" s="30"/>
      <c r="R447" s="30"/>
      <c r="S447" s="30"/>
      <c r="T447" s="30"/>
      <c r="U447" s="30"/>
      <c r="V447" s="30"/>
      <c r="W447" s="30"/>
      <c r="X447" s="30"/>
      <c r="Y447" s="30"/>
      <c r="Z447" s="30"/>
      <c r="AA447" s="30"/>
      <c r="AB447" s="30"/>
      <c r="AC447" s="30"/>
      <c r="AD447" s="30"/>
      <c r="AE447" s="30"/>
      <c r="AF447" s="30"/>
      <c r="AG447" s="30"/>
      <c r="AH447" s="30"/>
      <c r="AI447" s="30"/>
      <c r="AJ447" s="30"/>
      <c r="AK447" s="30"/>
      <c r="AL447" s="30"/>
      <c r="AM447" s="30"/>
      <c r="AN447" s="30"/>
      <c r="AO447" s="30"/>
      <c r="AP447" s="30"/>
      <c r="AQ447" s="30"/>
      <c r="AR447" s="30"/>
      <c r="AS447" s="30"/>
      <c r="AT447" s="30"/>
      <c r="AU447" s="30"/>
      <c r="AV447" s="30"/>
      <c r="AW447" s="30"/>
      <c r="AX447" s="30"/>
      <c r="AY447" s="30"/>
      <c r="AZ447" s="30"/>
      <c r="BA447" s="30"/>
      <c r="BB447" s="30"/>
      <c r="BC447" s="30"/>
      <c r="BD447" s="30"/>
      <c r="BE447" s="30"/>
      <c r="BF447" s="30"/>
      <c r="BG447" s="30"/>
      <c r="BH447" s="30"/>
      <c r="BI447" s="30"/>
      <c r="BJ447" s="30"/>
      <c r="BK447" s="30"/>
      <c r="BL447" s="30"/>
      <c r="BM447" s="30"/>
      <c r="BN447" s="30"/>
      <c r="BO447" s="30"/>
      <c r="BP447" s="30"/>
      <c r="BQ447" s="30"/>
      <c r="BR447" s="30"/>
      <c r="BS447" s="30"/>
      <c r="BT447" s="30"/>
      <c r="BU447" s="30"/>
      <c r="BV447" s="30"/>
      <c r="BW447" s="30"/>
      <c r="BX447" s="30"/>
      <c r="BY447" s="30"/>
      <c r="BZ447" s="30"/>
      <c r="CA447" s="30"/>
      <c r="CB447" s="30"/>
      <c r="CC447" s="30"/>
      <c r="CD447" s="30"/>
      <c r="CE447" s="30"/>
      <c r="CF447" s="30"/>
      <c r="CG447" s="30"/>
      <c r="CH447" s="30"/>
      <c r="CI447" s="30"/>
      <c r="CJ447" s="30"/>
      <c r="CK447" s="30"/>
      <c r="CL447" s="30"/>
      <c r="CM447" s="30"/>
      <c r="CN447" s="30"/>
      <c r="CO447" s="30"/>
      <c r="CP447" s="30"/>
      <c r="CQ447" s="30"/>
      <c r="CR447" s="30"/>
      <c r="CS447" s="30"/>
      <c r="CT447" s="30"/>
      <c r="CU447" s="30"/>
      <c r="CV447" s="30"/>
      <c r="CW447" s="30"/>
      <c r="CX447" s="30"/>
      <c r="CY447" s="30"/>
      <c r="CZ447" s="30"/>
      <c r="DA447" s="30"/>
      <c r="DB447" s="30"/>
      <c r="DC447" s="30"/>
      <c r="DD447" s="30"/>
      <c r="DE447" s="30"/>
      <c r="DF447" s="30"/>
      <c r="DG447" s="30"/>
      <c r="DH447" s="30"/>
      <c r="DI447" s="30"/>
      <c r="DJ447" s="30"/>
      <c r="DK447" s="30"/>
      <c r="DL447" s="30"/>
      <c r="DM447" s="30"/>
      <c r="DN447" s="30"/>
      <c r="DO447" s="30"/>
      <c r="DP447" s="30"/>
      <c r="DQ447" s="30"/>
      <c r="DR447" s="30"/>
      <c r="DS447" s="30"/>
      <c r="DT447" s="30"/>
      <c r="DU447" s="30"/>
      <c r="DV447" s="30"/>
      <c r="DW447" s="30"/>
      <c r="DX447" s="30"/>
      <c r="DY447" s="30"/>
      <c r="DZ447" s="30"/>
      <c r="EA447" s="30"/>
      <c r="EB447" s="30"/>
      <c r="EC447" s="30"/>
      <c r="ED447" s="30"/>
      <c r="EE447" s="30"/>
      <c r="EF447" s="30"/>
      <c r="EG447" s="30"/>
      <c r="EH447" s="30"/>
      <c r="EI447" s="30"/>
      <c r="EJ447" s="30"/>
      <c r="EK447" s="30"/>
      <c r="EL447" s="30"/>
      <c r="EM447" s="30"/>
      <c r="EN447" s="30"/>
      <c r="EO447" s="30"/>
      <c r="EP447" s="30"/>
      <c r="EQ447" s="30"/>
      <c r="ER447" s="30"/>
      <c r="ES447" s="30"/>
      <c r="ET447" s="30"/>
      <c r="EU447" s="30"/>
      <c r="EV447" s="30"/>
      <c r="EW447" s="30"/>
      <c r="EX447" s="30"/>
      <c r="EY447" s="30"/>
      <c r="EZ447" s="30"/>
      <c r="FA447" s="30"/>
      <c r="FB447" s="30"/>
      <c r="FC447" s="30"/>
      <c r="FD447" s="30"/>
      <c r="FE447" s="30"/>
      <c r="FF447" s="30"/>
      <c r="FG447" s="30"/>
      <c r="FH447" s="30"/>
      <c r="FI447" s="30"/>
      <c r="FJ447" s="30"/>
      <c r="FK447" s="30"/>
      <c r="FL447" s="30"/>
      <c r="FM447" s="30"/>
      <c r="FN447" s="30"/>
      <c r="FO447" s="30"/>
      <c r="FP447" s="30"/>
      <c r="FQ447" s="30"/>
      <c r="FR447" s="30"/>
      <c r="FS447" s="30"/>
      <c r="FT447" s="30"/>
      <c r="FU447" s="30"/>
      <c r="FV447" s="30"/>
      <c r="FW447" s="30"/>
      <c r="FX447" s="30"/>
      <c r="FY447" s="30"/>
      <c r="FZ447" s="30"/>
      <c r="GA447" s="30"/>
      <c r="GB447" s="30"/>
      <c r="GC447" s="30"/>
      <c r="GD447" s="30"/>
      <c r="GE447" s="30"/>
      <c r="GF447" s="30"/>
      <c r="GG447" s="30"/>
      <c r="GH447" s="30"/>
      <c r="GI447" s="30"/>
      <c r="GJ447" s="30"/>
      <c r="GK447" s="30"/>
      <c r="GL447" s="30"/>
      <c r="GM447" s="30"/>
      <c r="GN447" s="30"/>
      <c r="GO447" s="30"/>
      <c r="GP447" s="30"/>
      <c r="GQ447" s="30"/>
      <c r="GR447" s="30"/>
      <c r="GS447" s="30"/>
      <c r="GT447" s="30"/>
      <c r="GU447" s="30"/>
      <c r="GV447" s="30"/>
      <c r="GW447" s="30"/>
      <c r="GX447" s="30"/>
      <c r="GY447" s="30"/>
      <c r="GZ447" s="30"/>
      <c r="HA447" s="30"/>
      <c r="HB447" s="30"/>
      <c r="HC447" s="30"/>
      <c r="HD447" s="30"/>
      <c r="HE447" s="30"/>
      <c r="HF447" s="30"/>
      <c r="HG447" s="30"/>
      <c r="HH447" s="30"/>
      <c r="HI447" s="30"/>
      <c r="HJ447" s="30"/>
      <c r="HK447" s="30"/>
      <c r="HL447" s="30"/>
      <c r="HM447" s="30"/>
      <c r="HN447" s="30"/>
      <c r="HO447" s="30"/>
      <c r="HP447" s="30"/>
      <c r="HQ447" s="30"/>
      <c r="HR447" s="31"/>
    </row>
    <row r="448" spans="1:226" x14ac:dyDescent="0.25">
      <c r="A448" s="34">
        <f t="shared" si="120"/>
        <v>444</v>
      </c>
      <c r="B448" s="517"/>
      <c r="C448" s="517"/>
      <c r="D448" s="517"/>
      <c r="E448" s="517"/>
      <c r="F448" s="517"/>
      <c r="G448" s="35"/>
      <c r="H448" s="35"/>
      <c r="I448" s="36" t="str">
        <f t="shared" si="153"/>
        <v/>
      </c>
      <c r="J448" s="28" t="str">
        <f t="shared" si="154"/>
        <v/>
      </c>
      <c r="K448" s="448" t="str">
        <f>進捗管理票PSPT_管理項目名_4</f>
        <v>②ＣＶＴ</v>
      </c>
      <c r="L448" s="37"/>
      <c r="M448" s="38"/>
      <c r="N448" s="38"/>
      <c r="O448" s="38"/>
      <c r="P448" s="38"/>
      <c r="Q448" s="38"/>
      <c r="R448" s="38"/>
      <c r="S448" s="38"/>
      <c r="T448" s="38"/>
      <c r="U448" s="38"/>
      <c r="V448" s="38"/>
      <c r="W448" s="38"/>
      <c r="X448" s="38"/>
      <c r="Y448" s="38"/>
      <c r="Z448" s="38"/>
      <c r="AA448" s="38"/>
      <c r="AB448" s="38"/>
      <c r="AC448" s="38"/>
      <c r="AD448" s="38"/>
      <c r="AE448" s="38"/>
      <c r="AF448" s="38"/>
      <c r="AG448" s="38"/>
      <c r="AH448" s="38"/>
      <c r="AI448" s="38"/>
      <c r="AJ448" s="38"/>
      <c r="AK448" s="38"/>
      <c r="AL448" s="38"/>
      <c r="AM448" s="38"/>
      <c r="AN448" s="38"/>
      <c r="AO448" s="38"/>
      <c r="AP448" s="38"/>
      <c r="AQ448" s="38"/>
      <c r="AR448" s="38"/>
      <c r="AS448" s="38"/>
      <c r="AT448" s="38"/>
      <c r="AU448" s="38"/>
      <c r="AV448" s="38"/>
      <c r="AW448" s="38"/>
      <c r="AX448" s="38"/>
      <c r="AY448" s="38"/>
      <c r="AZ448" s="38"/>
      <c r="BA448" s="38"/>
      <c r="BB448" s="38"/>
      <c r="BC448" s="38"/>
      <c r="BD448" s="38"/>
      <c r="BE448" s="38"/>
      <c r="BF448" s="38"/>
      <c r="BG448" s="38"/>
      <c r="BH448" s="38"/>
      <c r="BI448" s="38"/>
      <c r="BJ448" s="38"/>
      <c r="BK448" s="38"/>
      <c r="BL448" s="38"/>
      <c r="BM448" s="38"/>
      <c r="BN448" s="38"/>
      <c r="BO448" s="38"/>
      <c r="BP448" s="38"/>
      <c r="BQ448" s="38"/>
      <c r="BR448" s="38"/>
      <c r="BS448" s="38"/>
      <c r="BT448" s="38"/>
      <c r="BU448" s="38"/>
      <c r="BV448" s="38"/>
      <c r="BW448" s="38"/>
      <c r="BX448" s="38"/>
      <c r="BY448" s="38"/>
      <c r="BZ448" s="38"/>
      <c r="CA448" s="38"/>
      <c r="CB448" s="38"/>
      <c r="CC448" s="38"/>
      <c r="CD448" s="38"/>
      <c r="CE448" s="38"/>
      <c r="CF448" s="38"/>
      <c r="CG448" s="38"/>
      <c r="CH448" s="38"/>
      <c r="CI448" s="38"/>
      <c r="CJ448" s="38"/>
      <c r="CK448" s="38"/>
      <c r="CL448" s="38"/>
      <c r="CM448" s="38"/>
      <c r="CN448" s="38"/>
      <c r="CO448" s="38"/>
      <c r="CP448" s="38"/>
      <c r="CQ448" s="38"/>
      <c r="CR448" s="38"/>
      <c r="CS448" s="38"/>
      <c r="CT448" s="38"/>
      <c r="CU448" s="38"/>
      <c r="CV448" s="38"/>
      <c r="CW448" s="38"/>
      <c r="CX448" s="38"/>
      <c r="CY448" s="38"/>
      <c r="CZ448" s="38"/>
      <c r="DA448" s="38"/>
      <c r="DB448" s="38"/>
      <c r="DC448" s="38"/>
      <c r="DD448" s="38"/>
      <c r="DE448" s="38"/>
      <c r="DF448" s="38"/>
      <c r="DG448" s="38"/>
      <c r="DH448" s="38"/>
      <c r="DI448" s="38"/>
      <c r="DJ448" s="38"/>
      <c r="DK448" s="38"/>
      <c r="DL448" s="38"/>
      <c r="DM448" s="38"/>
      <c r="DN448" s="38"/>
      <c r="DO448" s="38"/>
      <c r="DP448" s="38"/>
      <c r="DQ448" s="38"/>
      <c r="DR448" s="38"/>
      <c r="DS448" s="38"/>
      <c r="DT448" s="38"/>
      <c r="DU448" s="38"/>
      <c r="DV448" s="38"/>
      <c r="DW448" s="38"/>
      <c r="DX448" s="38"/>
      <c r="DY448" s="38"/>
      <c r="DZ448" s="38"/>
      <c r="EA448" s="38"/>
      <c r="EB448" s="38"/>
      <c r="EC448" s="38"/>
      <c r="ED448" s="38"/>
      <c r="EE448" s="38"/>
      <c r="EF448" s="38"/>
      <c r="EG448" s="38"/>
      <c r="EH448" s="38"/>
      <c r="EI448" s="38"/>
      <c r="EJ448" s="38"/>
      <c r="EK448" s="38"/>
      <c r="EL448" s="38"/>
      <c r="EM448" s="38"/>
      <c r="EN448" s="38"/>
      <c r="EO448" s="38"/>
      <c r="EP448" s="38"/>
      <c r="EQ448" s="38"/>
      <c r="ER448" s="38"/>
      <c r="ES448" s="38"/>
      <c r="ET448" s="38"/>
      <c r="EU448" s="38"/>
      <c r="EV448" s="38"/>
      <c r="EW448" s="38"/>
      <c r="EX448" s="38"/>
      <c r="EY448" s="38"/>
      <c r="EZ448" s="38"/>
      <c r="FA448" s="38"/>
      <c r="FB448" s="38"/>
      <c r="FC448" s="38"/>
      <c r="FD448" s="38"/>
      <c r="FE448" s="38"/>
      <c r="FF448" s="38"/>
      <c r="FG448" s="38"/>
      <c r="FH448" s="38"/>
      <c r="FI448" s="38"/>
      <c r="FJ448" s="38"/>
      <c r="FK448" s="38"/>
      <c r="FL448" s="38"/>
      <c r="FM448" s="38"/>
      <c r="FN448" s="38"/>
      <c r="FO448" s="38"/>
      <c r="FP448" s="38"/>
      <c r="FQ448" s="38"/>
      <c r="FR448" s="38"/>
      <c r="FS448" s="38"/>
      <c r="FT448" s="38"/>
      <c r="FU448" s="38"/>
      <c r="FV448" s="38"/>
      <c r="FW448" s="38"/>
      <c r="FX448" s="38"/>
      <c r="FY448" s="38"/>
      <c r="FZ448" s="38"/>
      <c r="GA448" s="38"/>
      <c r="GB448" s="38"/>
      <c r="GC448" s="38"/>
      <c r="GD448" s="38"/>
      <c r="GE448" s="38"/>
      <c r="GF448" s="38"/>
      <c r="GG448" s="38"/>
      <c r="GH448" s="38"/>
      <c r="GI448" s="38"/>
      <c r="GJ448" s="38"/>
      <c r="GK448" s="38"/>
      <c r="GL448" s="38"/>
      <c r="GM448" s="38"/>
      <c r="GN448" s="38"/>
      <c r="GO448" s="38"/>
      <c r="GP448" s="38"/>
      <c r="GQ448" s="38"/>
      <c r="GR448" s="38"/>
      <c r="GS448" s="38"/>
      <c r="GT448" s="38"/>
      <c r="GU448" s="38"/>
      <c r="GV448" s="38"/>
      <c r="GW448" s="38"/>
      <c r="GX448" s="38"/>
      <c r="GY448" s="38"/>
      <c r="GZ448" s="38"/>
      <c r="HA448" s="38"/>
      <c r="HB448" s="38"/>
      <c r="HC448" s="38"/>
      <c r="HD448" s="38"/>
      <c r="HE448" s="38"/>
      <c r="HF448" s="38"/>
      <c r="HG448" s="38"/>
      <c r="HH448" s="38"/>
      <c r="HI448" s="38"/>
      <c r="HJ448" s="38"/>
      <c r="HK448" s="38"/>
      <c r="HL448" s="38"/>
      <c r="HM448" s="38"/>
      <c r="HN448" s="38"/>
      <c r="HO448" s="38"/>
      <c r="HP448" s="38"/>
      <c r="HQ448" s="38"/>
      <c r="HR448" s="39"/>
    </row>
    <row r="449" spans="1:226" s="315" customFormat="1" x14ac:dyDescent="0.25">
      <c r="A449" s="34">
        <f t="shared" si="120"/>
        <v>445</v>
      </c>
      <c r="B449" s="517"/>
      <c r="C449" s="517"/>
      <c r="D449" s="517"/>
      <c r="E449" s="517"/>
      <c r="F449" s="517"/>
      <c r="G449" s="35"/>
      <c r="H449" s="391"/>
      <c r="I449" s="36" t="str">
        <f t="shared" si="153"/>
        <v/>
      </c>
      <c r="J449" s="28" t="str">
        <f t="shared" si="154"/>
        <v/>
      </c>
      <c r="K449" s="448" t="str">
        <f>進捗管理票PSPT_管理項目名_5</f>
        <v>③受入</v>
      </c>
      <c r="L449" s="37"/>
      <c r="M449" s="38"/>
      <c r="N449" s="38"/>
      <c r="O449" s="38"/>
      <c r="P449" s="38"/>
      <c r="Q449" s="38"/>
      <c r="R449" s="38"/>
      <c r="S449" s="38"/>
      <c r="T449" s="38"/>
      <c r="U449" s="38"/>
      <c r="V449" s="38"/>
      <c r="W449" s="38"/>
      <c r="X449" s="30"/>
      <c r="Y449" s="38"/>
      <c r="Z449" s="38"/>
      <c r="AA449" s="38"/>
      <c r="AB449" s="38"/>
      <c r="AC449" s="38"/>
      <c r="AD449" s="38"/>
      <c r="AE449" s="38"/>
      <c r="AF449" s="38"/>
      <c r="AG449" s="38"/>
      <c r="AH449" s="38"/>
      <c r="AI449" s="38"/>
      <c r="AJ449" s="38"/>
      <c r="AK449" s="38"/>
      <c r="AL449" s="38"/>
      <c r="AM449" s="38"/>
      <c r="AN449" s="38"/>
      <c r="AO449" s="38"/>
      <c r="AP449" s="38"/>
      <c r="AQ449" s="38"/>
      <c r="AR449" s="38"/>
      <c r="AS449" s="38"/>
      <c r="AT449" s="38"/>
      <c r="AU449" s="38"/>
      <c r="AV449" s="38"/>
      <c r="AW449" s="38"/>
      <c r="AX449" s="38"/>
      <c r="AY449" s="38"/>
      <c r="AZ449" s="38"/>
      <c r="BA449" s="38"/>
      <c r="BB449" s="38"/>
      <c r="BC449" s="38"/>
      <c r="BD449" s="38"/>
      <c r="BE449" s="38"/>
      <c r="BF449" s="38"/>
      <c r="BG449" s="38"/>
      <c r="BH449" s="38"/>
      <c r="BI449" s="38"/>
      <c r="BJ449" s="38"/>
      <c r="BK449" s="38"/>
      <c r="BL449" s="38"/>
      <c r="BM449" s="38"/>
      <c r="BN449" s="38"/>
      <c r="BO449" s="38"/>
      <c r="BP449" s="38"/>
      <c r="BQ449" s="38"/>
      <c r="BR449" s="38"/>
      <c r="BS449" s="38"/>
      <c r="BT449" s="38"/>
      <c r="BU449" s="38"/>
      <c r="BV449" s="38"/>
      <c r="BW449" s="38"/>
      <c r="BX449" s="38"/>
      <c r="BY449" s="38"/>
      <c r="BZ449" s="38"/>
      <c r="CA449" s="38"/>
      <c r="CB449" s="38"/>
      <c r="CC449" s="38"/>
      <c r="CD449" s="38"/>
      <c r="CE449" s="38"/>
      <c r="CF449" s="38"/>
      <c r="CG449" s="38"/>
      <c r="CH449" s="38"/>
      <c r="CI449" s="38"/>
      <c r="CJ449" s="38"/>
      <c r="CK449" s="38"/>
      <c r="CL449" s="38"/>
      <c r="CM449" s="38"/>
      <c r="CN449" s="38"/>
      <c r="CO449" s="38"/>
      <c r="CP449" s="38"/>
      <c r="CQ449" s="38"/>
      <c r="CR449" s="38"/>
      <c r="CS449" s="38"/>
      <c r="CT449" s="38"/>
      <c r="CU449" s="38"/>
      <c r="CV449" s="38"/>
      <c r="CW449" s="38"/>
      <c r="CX449" s="38"/>
      <c r="CY449" s="38"/>
      <c r="CZ449" s="38"/>
      <c r="DA449" s="38"/>
      <c r="DB449" s="38"/>
      <c r="DC449" s="38"/>
      <c r="DD449" s="38"/>
      <c r="DE449" s="38"/>
      <c r="DF449" s="38"/>
      <c r="DG449" s="38"/>
      <c r="DH449" s="38"/>
      <c r="DI449" s="38"/>
      <c r="DJ449" s="38"/>
      <c r="DK449" s="38"/>
      <c r="DL449" s="38"/>
      <c r="DM449" s="38"/>
      <c r="DN449" s="38"/>
      <c r="DO449" s="38"/>
      <c r="DP449" s="38"/>
      <c r="DQ449" s="38"/>
      <c r="DR449" s="38"/>
      <c r="DS449" s="38"/>
      <c r="DT449" s="38"/>
      <c r="DU449" s="38"/>
      <c r="DV449" s="38"/>
      <c r="DW449" s="38"/>
      <c r="DX449" s="38"/>
      <c r="DY449" s="38"/>
      <c r="DZ449" s="38"/>
      <c r="EA449" s="38"/>
      <c r="EB449" s="38"/>
      <c r="EC449" s="38"/>
      <c r="ED449" s="38"/>
      <c r="EE449" s="38"/>
      <c r="EF449" s="38"/>
      <c r="EG449" s="38"/>
      <c r="EH449" s="38"/>
      <c r="EI449" s="38"/>
      <c r="EJ449" s="38"/>
      <c r="EK449" s="38"/>
      <c r="EL449" s="38"/>
      <c r="EM449" s="38"/>
      <c r="EN449" s="38"/>
      <c r="EO449" s="38"/>
      <c r="EP449" s="38"/>
      <c r="EQ449" s="38"/>
      <c r="ER449" s="38"/>
      <c r="ES449" s="38"/>
      <c r="ET449" s="38"/>
      <c r="EU449" s="38"/>
      <c r="EV449" s="38"/>
      <c r="EW449" s="38"/>
      <c r="EX449" s="38"/>
      <c r="EY449" s="38"/>
      <c r="EZ449" s="38"/>
      <c r="FA449" s="38"/>
      <c r="FB449" s="38"/>
      <c r="FC449" s="38"/>
      <c r="FD449" s="38"/>
      <c r="FE449" s="38"/>
      <c r="FF449" s="38"/>
      <c r="FG449" s="38"/>
      <c r="FH449" s="38"/>
      <c r="FI449" s="38"/>
      <c r="FJ449" s="38"/>
      <c r="FK449" s="38"/>
      <c r="FL449" s="38"/>
      <c r="FM449" s="38"/>
      <c r="FN449" s="38"/>
      <c r="FO449" s="38"/>
      <c r="FP449" s="38"/>
      <c r="FQ449" s="38"/>
      <c r="FR449" s="38"/>
      <c r="FS449" s="38"/>
      <c r="FT449" s="38"/>
      <c r="FU449" s="38"/>
      <c r="FV449" s="38"/>
      <c r="FW449" s="38"/>
      <c r="FX449" s="38"/>
      <c r="FY449" s="38"/>
      <c r="FZ449" s="38"/>
      <c r="GA449" s="38"/>
      <c r="GB449" s="38"/>
      <c r="GC449" s="38"/>
      <c r="GD449" s="38"/>
      <c r="GE449" s="38"/>
      <c r="GF449" s="38"/>
      <c r="GG449" s="38"/>
      <c r="GH449" s="38"/>
      <c r="GI449" s="38"/>
      <c r="GJ449" s="38"/>
      <c r="GK449" s="38"/>
      <c r="GL449" s="38"/>
      <c r="GM449" s="38"/>
      <c r="GN449" s="38"/>
      <c r="GO449" s="38"/>
      <c r="GP449" s="38"/>
      <c r="GQ449" s="38"/>
      <c r="GR449" s="38"/>
      <c r="GS449" s="38"/>
      <c r="GT449" s="38"/>
      <c r="GU449" s="38"/>
      <c r="GV449" s="38"/>
      <c r="GW449" s="38"/>
      <c r="GX449" s="38"/>
      <c r="GY449" s="38"/>
      <c r="GZ449" s="38"/>
      <c r="HA449" s="38"/>
      <c r="HB449" s="38"/>
      <c r="HC449" s="38"/>
      <c r="HD449" s="38"/>
      <c r="HE449" s="38"/>
      <c r="HF449" s="38"/>
      <c r="HG449" s="38"/>
      <c r="HH449" s="38"/>
      <c r="HI449" s="38"/>
      <c r="HJ449" s="38"/>
      <c r="HK449" s="38"/>
      <c r="HL449" s="38"/>
      <c r="HM449" s="38"/>
      <c r="HN449" s="38"/>
      <c r="HO449" s="38"/>
      <c r="HP449" s="38"/>
      <c r="HQ449" s="38"/>
      <c r="HR449" s="39"/>
    </row>
    <row r="450" spans="1:226" x14ac:dyDescent="0.25">
      <c r="A450" s="25">
        <f t="shared" si="120"/>
        <v>446</v>
      </c>
      <c r="B450" s="516"/>
      <c r="C450" s="516"/>
      <c r="D450" s="516"/>
      <c r="E450" s="516"/>
      <c r="F450" s="516"/>
      <c r="G450" s="40"/>
      <c r="H450" s="40"/>
      <c r="I450" s="41" t="str">
        <f t="shared" si="153"/>
        <v/>
      </c>
      <c r="J450" s="42" t="str">
        <f t="shared" si="154"/>
        <v/>
      </c>
      <c r="K450" s="445">
        <f>進捗管理票PSPT_管理項目名_1</f>
        <v>0</v>
      </c>
      <c r="L450" s="43"/>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c r="CI450" s="44"/>
      <c r="CJ450" s="44"/>
      <c r="CK450" s="44"/>
      <c r="CL450" s="44"/>
      <c r="CM450" s="44"/>
      <c r="CN450" s="44"/>
      <c r="CO450" s="44"/>
      <c r="CP450" s="44"/>
      <c r="CQ450" s="44"/>
      <c r="CR450" s="44"/>
      <c r="CS450" s="44"/>
      <c r="CT450" s="44"/>
      <c r="CU450" s="44"/>
      <c r="CV450" s="44"/>
      <c r="CW450" s="44"/>
      <c r="CX450" s="44"/>
      <c r="CY450" s="44"/>
      <c r="CZ450" s="44"/>
      <c r="DA450" s="44"/>
      <c r="DB450" s="44"/>
      <c r="DC450" s="44"/>
      <c r="DD450" s="44"/>
      <c r="DE450" s="44"/>
      <c r="DF450" s="44"/>
      <c r="DG450" s="44"/>
      <c r="DH450" s="44"/>
      <c r="DI450" s="44"/>
      <c r="DJ450" s="44"/>
      <c r="DK450" s="44"/>
      <c r="DL450" s="44"/>
      <c r="DM450" s="44"/>
      <c r="DN450" s="44"/>
      <c r="DO450" s="44"/>
      <c r="DP450" s="44"/>
      <c r="DQ450" s="44"/>
      <c r="DR450" s="44"/>
      <c r="DS450" s="44"/>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4"/>
      <c r="EX450" s="44"/>
      <c r="EY450" s="44"/>
      <c r="EZ450" s="44"/>
      <c r="FA450" s="44"/>
      <c r="FB450" s="44"/>
      <c r="FC450" s="44"/>
      <c r="FD450" s="44"/>
      <c r="FE450" s="44"/>
      <c r="FF450" s="44"/>
      <c r="FG450" s="44"/>
      <c r="FH450" s="44"/>
      <c r="FI450" s="44"/>
      <c r="FJ450" s="44"/>
      <c r="FK450" s="44"/>
      <c r="FL450" s="44"/>
      <c r="FM450" s="44"/>
      <c r="FN450" s="44"/>
      <c r="FO450" s="44"/>
      <c r="FP450" s="44"/>
      <c r="FQ450" s="44"/>
      <c r="FR450" s="44"/>
      <c r="FS450" s="44"/>
      <c r="FT450" s="44"/>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6"/>
    </row>
    <row r="451" spans="1:226" x14ac:dyDescent="0.25">
      <c r="A451" s="32">
        <f t="shared" si="120"/>
        <v>447</v>
      </c>
      <c r="B451" s="517"/>
      <c r="C451" s="517"/>
      <c r="D451" s="517"/>
      <c r="E451" s="517"/>
      <c r="F451" s="517"/>
      <c r="G451" s="26"/>
      <c r="H451" s="26"/>
      <c r="I451" s="27" t="str">
        <f t="shared" si="153"/>
        <v/>
      </c>
      <c r="J451" s="33" t="str">
        <f t="shared" si="154"/>
        <v/>
      </c>
      <c r="K451" s="446">
        <f>進捗管理票PSPT_管理項目名_2</f>
        <v>0</v>
      </c>
      <c r="L451" s="29"/>
      <c r="M451" s="30"/>
      <c r="N451" s="30"/>
      <c r="O451" s="30"/>
      <c r="P451" s="30"/>
      <c r="Q451" s="30"/>
      <c r="R451" s="30"/>
      <c r="S451" s="30"/>
      <c r="T451" s="30"/>
      <c r="U451" s="30"/>
      <c r="V451" s="30"/>
      <c r="W451" s="30"/>
      <c r="X451" s="30"/>
      <c r="Y451" s="30"/>
      <c r="Z451" s="30"/>
      <c r="AA451" s="30"/>
      <c r="AB451" s="30"/>
      <c r="AC451" s="30"/>
      <c r="AD451" s="30"/>
      <c r="AE451" s="30"/>
      <c r="AF451" s="30"/>
      <c r="AG451" s="30"/>
      <c r="AH451" s="30"/>
      <c r="AI451" s="30"/>
      <c r="AJ451" s="30"/>
      <c r="AK451" s="30"/>
      <c r="AL451" s="30"/>
      <c r="AM451" s="30"/>
      <c r="AN451" s="30"/>
      <c r="AO451" s="30"/>
      <c r="AP451" s="30"/>
      <c r="AQ451" s="30"/>
      <c r="AR451" s="30"/>
      <c r="AS451" s="30"/>
      <c r="AT451" s="30"/>
      <c r="AU451" s="30"/>
      <c r="AV451" s="30"/>
      <c r="AW451" s="30"/>
      <c r="AX451" s="30"/>
      <c r="AY451" s="30"/>
      <c r="AZ451" s="30"/>
      <c r="BA451" s="30"/>
      <c r="BB451" s="30"/>
      <c r="BC451" s="30"/>
      <c r="BD451" s="30"/>
      <c r="BE451" s="30"/>
      <c r="BF451" s="30"/>
      <c r="BG451" s="30"/>
      <c r="BH451" s="30"/>
      <c r="BI451" s="30"/>
      <c r="BJ451" s="30"/>
      <c r="BK451" s="30"/>
      <c r="BL451" s="30"/>
      <c r="BM451" s="30"/>
      <c r="BN451" s="30"/>
      <c r="BO451" s="30"/>
      <c r="BP451" s="30"/>
      <c r="BQ451" s="30"/>
      <c r="BR451" s="30"/>
      <c r="BS451" s="30"/>
      <c r="BT451" s="30"/>
      <c r="BU451" s="30"/>
      <c r="BV451" s="30"/>
      <c r="BW451" s="30"/>
      <c r="BX451" s="30"/>
      <c r="BY451" s="30"/>
      <c r="BZ451" s="30"/>
      <c r="CA451" s="30"/>
      <c r="CB451" s="30"/>
      <c r="CC451" s="30"/>
      <c r="CD451" s="30"/>
      <c r="CE451" s="30"/>
      <c r="CF451" s="30"/>
      <c r="CG451" s="30"/>
      <c r="CH451" s="30"/>
      <c r="CI451" s="30"/>
      <c r="CJ451" s="30"/>
      <c r="CK451" s="30"/>
      <c r="CL451" s="30"/>
      <c r="CM451" s="30"/>
      <c r="CN451" s="30"/>
      <c r="CO451" s="30"/>
      <c r="CP451" s="30"/>
      <c r="CQ451" s="30"/>
      <c r="CR451" s="30"/>
      <c r="CS451" s="30"/>
      <c r="CT451" s="30"/>
      <c r="CU451" s="30"/>
      <c r="CV451" s="30"/>
      <c r="CW451" s="30"/>
      <c r="CX451" s="30"/>
      <c r="CY451" s="30"/>
      <c r="CZ451" s="30"/>
      <c r="DA451" s="30"/>
      <c r="DB451" s="30"/>
      <c r="DC451" s="30"/>
      <c r="DD451" s="30"/>
      <c r="DE451" s="30"/>
      <c r="DF451" s="30"/>
      <c r="DG451" s="30"/>
      <c r="DH451" s="30"/>
      <c r="DI451" s="30"/>
      <c r="DJ451" s="30"/>
      <c r="DK451" s="30"/>
      <c r="DL451" s="30"/>
      <c r="DM451" s="30"/>
      <c r="DN451" s="30"/>
      <c r="DO451" s="30"/>
      <c r="DP451" s="30"/>
      <c r="DQ451" s="30"/>
      <c r="DR451" s="30"/>
      <c r="DS451" s="30"/>
      <c r="DT451" s="30"/>
      <c r="DU451" s="30"/>
      <c r="DV451" s="30"/>
      <c r="DW451" s="30"/>
      <c r="DX451" s="30"/>
      <c r="DY451" s="30"/>
      <c r="DZ451" s="30"/>
      <c r="EA451" s="30"/>
      <c r="EB451" s="30"/>
      <c r="EC451" s="30"/>
      <c r="ED451" s="30"/>
      <c r="EE451" s="30"/>
      <c r="EF451" s="30"/>
      <c r="EG451" s="30"/>
      <c r="EH451" s="30"/>
      <c r="EI451" s="30"/>
      <c r="EJ451" s="30"/>
      <c r="EK451" s="30"/>
      <c r="EL451" s="30"/>
      <c r="EM451" s="30"/>
      <c r="EN451" s="30"/>
      <c r="EO451" s="30"/>
      <c r="EP451" s="30"/>
      <c r="EQ451" s="30"/>
      <c r="ER451" s="30"/>
      <c r="ES451" s="30"/>
      <c r="ET451" s="30"/>
      <c r="EU451" s="30"/>
      <c r="EV451" s="30"/>
      <c r="EW451" s="30"/>
      <c r="EX451" s="30"/>
      <c r="EY451" s="30"/>
      <c r="EZ451" s="30"/>
      <c r="FA451" s="30"/>
      <c r="FB451" s="30"/>
      <c r="FC451" s="30"/>
      <c r="FD451" s="30"/>
      <c r="FE451" s="30"/>
      <c r="FF451" s="30"/>
      <c r="FG451" s="30"/>
      <c r="FH451" s="30"/>
      <c r="FI451" s="30"/>
      <c r="FJ451" s="30"/>
      <c r="FK451" s="30"/>
      <c r="FL451" s="30"/>
      <c r="FM451" s="30"/>
      <c r="FN451" s="30"/>
      <c r="FO451" s="30"/>
      <c r="FP451" s="30"/>
      <c r="FQ451" s="30"/>
      <c r="FR451" s="30"/>
      <c r="FS451" s="30"/>
      <c r="FT451" s="30"/>
      <c r="FU451" s="30"/>
      <c r="FV451" s="30"/>
      <c r="FW451" s="30"/>
      <c r="FX451" s="30"/>
      <c r="FY451" s="30"/>
      <c r="FZ451" s="30"/>
      <c r="GA451" s="30"/>
      <c r="GB451" s="30"/>
      <c r="GC451" s="30"/>
      <c r="GD451" s="30"/>
      <c r="GE451" s="30"/>
      <c r="GF451" s="30"/>
      <c r="GG451" s="30"/>
      <c r="GH451" s="30"/>
      <c r="GI451" s="30"/>
      <c r="GJ451" s="30"/>
      <c r="GK451" s="30"/>
      <c r="GL451" s="30"/>
      <c r="GM451" s="30"/>
      <c r="GN451" s="30"/>
      <c r="GO451" s="30"/>
      <c r="GP451" s="30"/>
      <c r="GQ451" s="30"/>
      <c r="GR451" s="30"/>
      <c r="GS451" s="30"/>
      <c r="GT451" s="30"/>
      <c r="GU451" s="30"/>
      <c r="GV451" s="30"/>
      <c r="GW451" s="30"/>
      <c r="GX451" s="30"/>
      <c r="GY451" s="30"/>
      <c r="GZ451" s="30"/>
      <c r="HA451" s="30"/>
      <c r="HB451" s="30"/>
      <c r="HC451" s="30"/>
      <c r="HD451" s="30"/>
      <c r="HE451" s="30"/>
      <c r="HF451" s="30"/>
      <c r="HG451" s="30"/>
      <c r="HH451" s="30"/>
      <c r="HI451" s="30"/>
      <c r="HJ451" s="30"/>
      <c r="HK451" s="30"/>
      <c r="HL451" s="30"/>
      <c r="HM451" s="30"/>
      <c r="HN451" s="30"/>
      <c r="HO451" s="30"/>
      <c r="HP451" s="30"/>
      <c r="HQ451" s="30"/>
      <c r="HR451" s="31"/>
    </row>
    <row r="452" spans="1:226" x14ac:dyDescent="0.25">
      <c r="A452" s="32">
        <f t="shared" si="120"/>
        <v>448</v>
      </c>
      <c r="B452" s="517"/>
      <c r="C452" s="517"/>
      <c r="D452" s="517"/>
      <c r="E452" s="517"/>
      <c r="F452" s="517"/>
      <c r="G452" s="26"/>
      <c r="H452" s="26"/>
      <c r="I452" s="27" t="str">
        <f t="shared" si="153"/>
        <v/>
      </c>
      <c r="J452" s="33" t="str">
        <f t="shared" si="154"/>
        <v/>
      </c>
      <c r="K452" s="447" t="str">
        <f>進捗管理票PSPT_管理項目名_3</f>
        <v>①ＣＶ</v>
      </c>
      <c r="L452" s="29"/>
      <c r="M452" s="30"/>
      <c r="N452" s="30"/>
      <c r="O452" s="30"/>
      <c r="P452" s="30"/>
      <c r="Q452" s="30"/>
      <c r="R452" s="30"/>
      <c r="S452" s="30"/>
      <c r="T452" s="30"/>
      <c r="U452" s="30"/>
      <c r="V452" s="30"/>
      <c r="W452" s="30"/>
      <c r="X452" s="30"/>
      <c r="Y452" s="30"/>
      <c r="Z452" s="30"/>
      <c r="AA452" s="30"/>
      <c r="AB452" s="30"/>
      <c r="AC452" s="30"/>
      <c r="AD452" s="30"/>
      <c r="AE452" s="30"/>
      <c r="AF452" s="30"/>
      <c r="AG452" s="30"/>
      <c r="AH452" s="30"/>
      <c r="AI452" s="30"/>
      <c r="AJ452" s="30"/>
      <c r="AK452" s="30"/>
      <c r="AL452" s="30"/>
      <c r="AM452" s="30"/>
      <c r="AN452" s="30"/>
      <c r="AO452" s="30"/>
      <c r="AP452" s="30"/>
      <c r="AQ452" s="30"/>
      <c r="AR452" s="30"/>
      <c r="AS452" s="30"/>
      <c r="AT452" s="30"/>
      <c r="AU452" s="30"/>
      <c r="AV452" s="30"/>
      <c r="AW452" s="30"/>
      <c r="AX452" s="30"/>
      <c r="AY452" s="30"/>
      <c r="AZ452" s="30"/>
      <c r="BA452" s="30"/>
      <c r="BB452" s="30"/>
      <c r="BC452" s="30"/>
      <c r="BD452" s="30"/>
      <c r="BE452" s="30"/>
      <c r="BF452" s="30"/>
      <c r="BG452" s="30"/>
      <c r="BH452" s="30"/>
      <c r="BI452" s="30"/>
      <c r="BJ452" s="30"/>
      <c r="BK452" s="30"/>
      <c r="BL452" s="30"/>
      <c r="BM452" s="30"/>
      <c r="BN452" s="30"/>
      <c r="BO452" s="30"/>
      <c r="BP452" s="30"/>
      <c r="BQ452" s="30"/>
      <c r="BR452" s="30"/>
      <c r="BS452" s="30"/>
      <c r="BT452" s="30"/>
      <c r="BU452" s="30"/>
      <c r="BV452" s="30"/>
      <c r="BW452" s="30"/>
      <c r="BX452" s="30"/>
      <c r="BY452" s="30"/>
      <c r="BZ452" s="30"/>
      <c r="CA452" s="30"/>
      <c r="CB452" s="30"/>
      <c r="CC452" s="30"/>
      <c r="CD452" s="30"/>
      <c r="CE452" s="30"/>
      <c r="CF452" s="30"/>
      <c r="CG452" s="30"/>
      <c r="CH452" s="30"/>
      <c r="CI452" s="30"/>
      <c r="CJ452" s="30"/>
      <c r="CK452" s="30"/>
      <c r="CL452" s="30"/>
      <c r="CM452" s="30"/>
      <c r="CN452" s="30"/>
      <c r="CO452" s="30"/>
      <c r="CP452" s="30"/>
      <c r="CQ452" s="30"/>
      <c r="CR452" s="30"/>
      <c r="CS452" s="30"/>
      <c r="CT452" s="30"/>
      <c r="CU452" s="30"/>
      <c r="CV452" s="30"/>
      <c r="CW452" s="30"/>
      <c r="CX452" s="30"/>
      <c r="CY452" s="30"/>
      <c r="CZ452" s="30"/>
      <c r="DA452" s="30"/>
      <c r="DB452" s="30"/>
      <c r="DC452" s="30"/>
      <c r="DD452" s="30"/>
      <c r="DE452" s="30"/>
      <c r="DF452" s="30"/>
      <c r="DG452" s="30"/>
      <c r="DH452" s="30"/>
      <c r="DI452" s="30"/>
      <c r="DJ452" s="30"/>
      <c r="DK452" s="30"/>
      <c r="DL452" s="30"/>
      <c r="DM452" s="30"/>
      <c r="DN452" s="30"/>
      <c r="DO452" s="30"/>
      <c r="DP452" s="30"/>
      <c r="DQ452" s="30"/>
      <c r="DR452" s="30"/>
      <c r="DS452" s="30"/>
      <c r="DT452" s="30"/>
      <c r="DU452" s="30"/>
      <c r="DV452" s="30"/>
      <c r="DW452" s="30"/>
      <c r="DX452" s="30"/>
      <c r="DY452" s="30"/>
      <c r="DZ452" s="30"/>
      <c r="EA452" s="30"/>
      <c r="EB452" s="30"/>
      <c r="EC452" s="30"/>
      <c r="ED452" s="30"/>
      <c r="EE452" s="30"/>
      <c r="EF452" s="30"/>
      <c r="EG452" s="30"/>
      <c r="EH452" s="30"/>
      <c r="EI452" s="30"/>
      <c r="EJ452" s="30"/>
      <c r="EK452" s="30"/>
      <c r="EL452" s="30"/>
      <c r="EM452" s="30"/>
      <c r="EN452" s="30"/>
      <c r="EO452" s="30"/>
      <c r="EP452" s="30"/>
      <c r="EQ452" s="30"/>
      <c r="ER452" s="30"/>
      <c r="ES452" s="30"/>
      <c r="ET452" s="30"/>
      <c r="EU452" s="30"/>
      <c r="EV452" s="30"/>
      <c r="EW452" s="30"/>
      <c r="EX452" s="30"/>
      <c r="EY452" s="30"/>
      <c r="EZ452" s="30"/>
      <c r="FA452" s="30"/>
      <c r="FB452" s="30"/>
      <c r="FC452" s="30"/>
      <c r="FD452" s="30"/>
      <c r="FE452" s="30"/>
      <c r="FF452" s="30"/>
      <c r="FG452" s="30"/>
      <c r="FH452" s="30"/>
      <c r="FI452" s="30"/>
      <c r="FJ452" s="30"/>
      <c r="FK452" s="30"/>
      <c r="FL452" s="30"/>
      <c r="FM452" s="30"/>
      <c r="FN452" s="30"/>
      <c r="FO452" s="30"/>
      <c r="FP452" s="30"/>
      <c r="FQ452" s="30"/>
      <c r="FR452" s="30"/>
      <c r="FS452" s="30"/>
      <c r="FT452" s="30"/>
      <c r="FU452" s="30"/>
      <c r="FV452" s="30"/>
      <c r="FW452" s="30"/>
      <c r="FX452" s="30"/>
      <c r="FY452" s="30"/>
      <c r="FZ452" s="30"/>
      <c r="GA452" s="30"/>
      <c r="GB452" s="30"/>
      <c r="GC452" s="30"/>
      <c r="GD452" s="30"/>
      <c r="GE452" s="30"/>
      <c r="GF452" s="30"/>
      <c r="GG452" s="30"/>
      <c r="GH452" s="30"/>
      <c r="GI452" s="30"/>
      <c r="GJ452" s="30"/>
      <c r="GK452" s="30"/>
      <c r="GL452" s="30"/>
      <c r="GM452" s="30"/>
      <c r="GN452" s="30"/>
      <c r="GO452" s="30"/>
      <c r="GP452" s="30"/>
      <c r="GQ452" s="30"/>
      <c r="GR452" s="30"/>
      <c r="GS452" s="30"/>
      <c r="GT452" s="30"/>
      <c r="GU452" s="30"/>
      <c r="GV452" s="30"/>
      <c r="GW452" s="30"/>
      <c r="GX452" s="30"/>
      <c r="GY452" s="30"/>
      <c r="GZ452" s="30"/>
      <c r="HA452" s="30"/>
      <c r="HB452" s="30"/>
      <c r="HC452" s="30"/>
      <c r="HD452" s="30"/>
      <c r="HE452" s="30"/>
      <c r="HF452" s="30"/>
      <c r="HG452" s="30"/>
      <c r="HH452" s="30"/>
      <c r="HI452" s="30"/>
      <c r="HJ452" s="30"/>
      <c r="HK452" s="30"/>
      <c r="HL452" s="30"/>
      <c r="HM452" s="30"/>
      <c r="HN452" s="30"/>
      <c r="HO452" s="30"/>
      <c r="HP452" s="30"/>
      <c r="HQ452" s="30"/>
      <c r="HR452" s="31"/>
    </row>
    <row r="453" spans="1:226" x14ac:dyDescent="0.25">
      <c r="A453" s="34">
        <f t="shared" si="120"/>
        <v>449</v>
      </c>
      <c r="B453" s="517"/>
      <c r="C453" s="517"/>
      <c r="D453" s="517"/>
      <c r="E453" s="517"/>
      <c r="F453" s="517"/>
      <c r="G453" s="35"/>
      <c r="H453" s="35"/>
      <c r="I453" s="36" t="str">
        <f t="shared" si="153"/>
        <v/>
      </c>
      <c r="J453" s="28" t="str">
        <f t="shared" si="154"/>
        <v/>
      </c>
      <c r="K453" s="448" t="str">
        <f>進捗管理票PSPT_管理項目名_4</f>
        <v>②ＣＶＴ</v>
      </c>
      <c r="L453" s="37"/>
      <c r="M453" s="38"/>
      <c r="N453" s="38"/>
      <c r="O453" s="38"/>
      <c r="P453" s="38"/>
      <c r="Q453" s="38"/>
      <c r="R453" s="38"/>
      <c r="S453" s="38"/>
      <c r="T453" s="38"/>
      <c r="U453" s="38"/>
      <c r="V453" s="38"/>
      <c r="W453" s="38"/>
      <c r="X453" s="38"/>
      <c r="Y453" s="38"/>
      <c r="Z453" s="38"/>
      <c r="AA453" s="38"/>
      <c r="AB453" s="38"/>
      <c r="AC453" s="38"/>
      <c r="AD453" s="38"/>
      <c r="AE453" s="38"/>
      <c r="AF453" s="38"/>
      <c r="AG453" s="38"/>
      <c r="AH453" s="38"/>
      <c r="AI453" s="38"/>
      <c r="AJ453" s="38"/>
      <c r="AK453" s="38"/>
      <c r="AL453" s="38"/>
      <c r="AM453" s="38"/>
      <c r="AN453" s="38"/>
      <c r="AO453" s="38"/>
      <c r="AP453" s="38"/>
      <c r="AQ453" s="38"/>
      <c r="AR453" s="38"/>
      <c r="AS453" s="38"/>
      <c r="AT453" s="38"/>
      <c r="AU453" s="38"/>
      <c r="AV453" s="38"/>
      <c r="AW453" s="38"/>
      <c r="AX453" s="38"/>
      <c r="AY453" s="38"/>
      <c r="AZ453" s="38"/>
      <c r="BA453" s="38"/>
      <c r="BB453" s="38"/>
      <c r="BC453" s="38"/>
      <c r="BD453" s="38"/>
      <c r="BE453" s="38"/>
      <c r="BF453" s="38"/>
      <c r="BG453" s="38"/>
      <c r="BH453" s="38"/>
      <c r="BI453" s="38"/>
      <c r="BJ453" s="38"/>
      <c r="BK453" s="38"/>
      <c r="BL453" s="38"/>
      <c r="BM453" s="38"/>
      <c r="BN453" s="38"/>
      <c r="BO453" s="38"/>
      <c r="BP453" s="38"/>
      <c r="BQ453" s="38"/>
      <c r="BR453" s="38"/>
      <c r="BS453" s="38"/>
      <c r="BT453" s="38"/>
      <c r="BU453" s="38"/>
      <c r="BV453" s="38"/>
      <c r="BW453" s="38"/>
      <c r="BX453" s="38"/>
      <c r="BY453" s="38"/>
      <c r="BZ453" s="38"/>
      <c r="CA453" s="38"/>
      <c r="CB453" s="38"/>
      <c r="CC453" s="38"/>
      <c r="CD453" s="38"/>
      <c r="CE453" s="38"/>
      <c r="CF453" s="38"/>
      <c r="CG453" s="38"/>
      <c r="CH453" s="38"/>
      <c r="CI453" s="38"/>
      <c r="CJ453" s="38"/>
      <c r="CK453" s="38"/>
      <c r="CL453" s="38"/>
      <c r="CM453" s="38"/>
      <c r="CN453" s="38"/>
      <c r="CO453" s="38"/>
      <c r="CP453" s="38"/>
      <c r="CQ453" s="38"/>
      <c r="CR453" s="38"/>
      <c r="CS453" s="38"/>
      <c r="CT453" s="38"/>
      <c r="CU453" s="38"/>
      <c r="CV453" s="38"/>
      <c r="CW453" s="38"/>
      <c r="CX453" s="38"/>
      <c r="CY453" s="38"/>
      <c r="CZ453" s="38"/>
      <c r="DA453" s="38"/>
      <c r="DB453" s="38"/>
      <c r="DC453" s="38"/>
      <c r="DD453" s="38"/>
      <c r="DE453" s="38"/>
      <c r="DF453" s="38"/>
      <c r="DG453" s="38"/>
      <c r="DH453" s="38"/>
      <c r="DI453" s="38"/>
      <c r="DJ453" s="38"/>
      <c r="DK453" s="38"/>
      <c r="DL453" s="38"/>
      <c r="DM453" s="38"/>
      <c r="DN453" s="38"/>
      <c r="DO453" s="38"/>
      <c r="DP453" s="38"/>
      <c r="DQ453" s="38"/>
      <c r="DR453" s="38"/>
      <c r="DS453" s="38"/>
      <c r="DT453" s="38"/>
      <c r="DU453" s="38"/>
      <c r="DV453" s="38"/>
      <c r="DW453" s="38"/>
      <c r="DX453" s="38"/>
      <c r="DY453" s="38"/>
      <c r="DZ453" s="38"/>
      <c r="EA453" s="38"/>
      <c r="EB453" s="38"/>
      <c r="EC453" s="38"/>
      <c r="ED453" s="38"/>
      <c r="EE453" s="38"/>
      <c r="EF453" s="38"/>
      <c r="EG453" s="38"/>
      <c r="EH453" s="38"/>
      <c r="EI453" s="38"/>
      <c r="EJ453" s="38"/>
      <c r="EK453" s="38"/>
      <c r="EL453" s="38"/>
      <c r="EM453" s="38"/>
      <c r="EN453" s="38"/>
      <c r="EO453" s="38"/>
      <c r="EP453" s="38"/>
      <c r="EQ453" s="38"/>
      <c r="ER453" s="38"/>
      <c r="ES453" s="38"/>
      <c r="ET453" s="38"/>
      <c r="EU453" s="38"/>
      <c r="EV453" s="38"/>
      <c r="EW453" s="38"/>
      <c r="EX453" s="38"/>
      <c r="EY453" s="38"/>
      <c r="EZ453" s="38"/>
      <c r="FA453" s="38"/>
      <c r="FB453" s="38"/>
      <c r="FC453" s="38"/>
      <c r="FD453" s="38"/>
      <c r="FE453" s="38"/>
      <c r="FF453" s="38"/>
      <c r="FG453" s="38"/>
      <c r="FH453" s="38"/>
      <c r="FI453" s="38"/>
      <c r="FJ453" s="38"/>
      <c r="FK453" s="38"/>
      <c r="FL453" s="38"/>
      <c r="FM453" s="38"/>
      <c r="FN453" s="38"/>
      <c r="FO453" s="38"/>
      <c r="FP453" s="38"/>
      <c r="FQ453" s="38"/>
      <c r="FR453" s="38"/>
      <c r="FS453" s="38"/>
      <c r="FT453" s="38"/>
      <c r="FU453" s="38"/>
      <c r="FV453" s="38"/>
      <c r="FW453" s="38"/>
      <c r="FX453" s="38"/>
      <c r="FY453" s="38"/>
      <c r="FZ453" s="38"/>
      <c r="GA453" s="38"/>
      <c r="GB453" s="38"/>
      <c r="GC453" s="38"/>
      <c r="GD453" s="38"/>
      <c r="GE453" s="38"/>
      <c r="GF453" s="38"/>
      <c r="GG453" s="38"/>
      <c r="GH453" s="38"/>
      <c r="GI453" s="38"/>
      <c r="GJ453" s="38"/>
      <c r="GK453" s="38"/>
      <c r="GL453" s="38"/>
      <c r="GM453" s="38"/>
      <c r="GN453" s="38"/>
      <c r="GO453" s="38"/>
      <c r="GP453" s="38"/>
      <c r="GQ453" s="38"/>
      <c r="GR453" s="38"/>
      <c r="GS453" s="38"/>
      <c r="GT453" s="38"/>
      <c r="GU453" s="38"/>
      <c r="GV453" s="38"/>
      <c r="GW453" s="38"/>
      <c r="GX453" s="38"/>
      <c r="GY453" s="38"/>
      <c r="GZ453" s="38"/>
      <c r="HA453" s="38"/>
      <c r="HB453" s="38"/>
      <c r="HC453" s="38"/>
      <c r="HD453" s="38"/>
      <c r="HE453" s="38"/>
      <c r="HF453" s="38"/>
      <c r="HG453" s="38"/>
      <c r="HH453" s="38"/>
      <c r="HI453" s="38"/>
      <c r="HJ453" s="38"/>
      <c r="HK453" s="38"/>
      <c r="HL453" s="38"/>
      <c r="HM453" s="38"/>
      <c r="HN453" s="38"/>
      <c r="HO453" s="38"/>
      <c r="HP453" s="38"/>
      <c r="HQ453" s="38"/>
      <c r="HR453" s="39"/>
    </row>
    <row r="454" spans="1:226" s="315" customFormat="1" x14ac:dyDescent="0.25">
      <c r="A454" s="34">
        <f t="shared" si="120"/>
        <v>450</v>
      </c>
      <c r="B454" s="517"/>
      <c r="C454" s="519"/>
      <c r="D454" s="519"/>
      <c r="E454" s="519"/>
      <c r="F454" s="519"/>
      <c r="G454" s="35"/>
      <c r="H454" s="391"/>
      <c r="I454" s="36" t="str">
        <f>IF(J454&lt;&gt;"",(J454-COUNTIF(L454:HR454,"□")+1),"")</f>
        <v/>
      </c>
      <c r="J454" s="28" t="str">
        <f>IF(ISERROR(LOOKUP("□",L454:HR454,L$3:HR$3))=FALSE,LOOKUP("□",L454:HR454,L$3:HR$3),"")</f>
        <v/>
      </c>
      <c r="K454" s="448" t="str">
        <f>進捗管理票PSPT_管理項目名_5</f>
        <v>③受入</v>
      </c>
      <c r="L454" s="37"/>
      <c r="M454" s="38"/>
      <c r="N454" s="38"/>
      <c r="O454" s="38"/>
      <c r="P454" s="38"/>
      <c r="Q454" s="38"/>
      <c r="R454" s="38"/>
      <c r="S454" s="38"/>
      <c r="T454" s="38"/>
      <c r="U454" s="38"/>
      <c r="V454" s="38"/>
      <c r="W454" s="38"/>
      <c r="X454" s="30"/>
      <c r="Y454" s="38"/>
      <c r="Z454" s="38"/>
      <c r="AA454" s="38"/>
      <c r="AB454" s="38"/>
      <c r="AC454" s="38"/>
      <c r="AD454" s="38"/>
      <c r="AE454" s="38"/>
      <c r="AF454" s="38"/>
      <c r="AG454" s="38"/>
      <c r="AH454" s="38"/>
      <c r="AI454" s="38"/>
      <c r="AJ454" s="38"/>
      <c r="AK454" s="38"/>
      <c r="AL454" s="38"/>
      <c r="AM454" s="38"/>
      <c r="AN454" s="38"/>
      <c r="AO454" s="38"/>
      <c r="AP454" s="38"/>
      <c r="AQ454" s="38"/>
      <c r="AR454" s="38"/>
      <c r="AS454" s="38"/>
      <c r="AT454" s="38"/>
      <c r="AU454" s="38"/>
      <c r="AV454" s="38"/>
      <c r="AW454" s="38"/>
      <c r="AX454" s="38"/>
      <c r="AY454" s="38"/>
      <c r="AZ454" s="38"/>
      <c r="BA454" s="38"/>
      <c r="BB454" s="38"/>
      <c r="BC454" s="38"/>
      <c r="BD454" s="38"/>
      <c r="BE454" s="38"/>
      <c r="BF454" s="38"/>
      <c r="BG454" s="38"/>
      <c r="BH454" s="38"/>
      <c r="BI454" s="38"/>
      <c r="BJ454" s="38"/>
      <c r="BK454" s="38"/>
      <c r="BL454" s="38"/>
      <c r="BM454" s="38"/>
      <c r="BN454" s="38"/>
      <c r="BO454" s="38"/>
      <c r="BP454" s="38"/>
      <c r="BQ454" s="38"/>
      <c r="BR454" s="38"/>
      <c r="BS454" s="38"/>
      <c r="BT454" s="38"/>
      <c r="BU454" s="38"/>
      <c r="BV454" s="38"/>
      <c r="BW454" s="38"/>
      <c r="BX454" s="38"/>
      <c r="BY454" s="38"/>
      <c r="BZ454" s="38"/>
      <c r="CA454" s="38"/>
      <c r="CB454" s="38"/>
      <c r="CC454" s="38"/>
      <c r="CD454" s="38"/>
      <c r="CE454" s="38"/>
      <c r="CF454" s="38"/>
      <c r="CG454" s="38"/>
      <c r="CH454" s="38"/>
      <c r="CI454" s="38"/>
      <c r="CJ454" s="38"/>
      <c r="CK454" s="38"/>
      <c r="CL454" s="38"/>
      <c r="CM454" s="38"/>
      <c r="CN454" s="38"/>
      <c r="CO454" s="38"/>
      <c r="CP454" s="38"/>
      <c r="CQ454" s="38"/>
      <c r="CR454" s="38"/>
      <c r="CS454" s="38"/>
      <c r="CT454" s="38"/>
      <c r="CU454" s="38"/>
      <c r="CV454" s="38"/>
      <c r="CW454" s="38"/>
      <c r="CX454" s="38"/>
      <c r="CY454" s="38"/>
      <c r="CZ454" s="38"/>
      <c r="DA454" s="38"/>
      <c r="DB454" s="38"/>
      <c r="DC454" s="38"/>
      <c r="DD454" s="38"/>
      <c r="DE454" s="38"/>
      <c r="DF454" s="38"/>
      <c r="DG454" s="38"/>
      <c r="DH454" s="38"/>
      <c r="DI454" s="38"/>
      <c r="DJ454" s="38"/>
      <c r="DK454" s="38"/>
      <c r="DL454" s="38"/>
      <c r="DM454" s="38"/>
      <c r="DN454" s="38"/>
      <c r="DO454" s="38"/>
      <c r="DP454" s="38"/>
      <c r="DQ454" s="38"/>
      <c r="DR454" s="38"/>
      <c r="DS454" s="38"/>
      <c r="DT454" s="38"/>
      <c r="DU454" s="38"/>
      <c r="DV454" s="38"/>
      <c r="DW454" s="38"/>
      <c r="DX454" s="38"/>
      <c r="DY454" s="38"/>
      <c r="DZ454" s="38"/>
      <c r="EA454" s="38"/>
      <c r="EB454" s="38"/>
      <c r="EC454" s="38"/>
      <c r="ED454" s="38"/>
      <c r="EE454" s="38"/>
      <c r="EF454" s="38"/>
      <c r="EG454" s="38"/>
      <c r="EH454" s="38"/>
      <c r="EI454" s="38"/>
      <c r="EJ454" s="38"/>
      <c r="EK454" s="38"/>
      <c r="EL454" s="38"/>
      <c r="EM454" s="38"/>
      <c r="EN454" s="38"/>
      <c r="EO454" s="38"/>
      <c r="EP454" s="38"/>
      <c r="EQ454" s="38"/>
      <c r="ER454" s="38"/>
      <c r="ES454" s="38"/>
      <c r="ET454" s="38"/>
      <c r="EU454" s="38"/>
      <c r="EV454" s="38"/>
      <c r="EW454" s="38"/>
      <c r="EX454" s="38"/>
      <c r="EY454" s="38"/>
      <c r="EZ454" s="38"/>
      <c r="FA454" s="38"/>
      <c r="FB454" s="38"/>
      <c r="FC454" s="38"/>
      <c r="FD454" s="38"/>
      <c r="FE454" s="38"/>
      <c r="FF454" s="38"/>
      <c r="FG454" s="38"/>
      <c r="FH454" s="38"/>
      <c r="FI454" s="38"/>
      <c r="FJ454" s="38"/>
      <c r="FK454" s="38"/>
      <c r="FL454" s="38"/>
      <c r="FM454" s="38"/>
      <c r="FN454" s="38"/>
      <c r="FO454" s="38"/>
      <c r="FP454" s="38"/>
      <c r="FQ454" s="38"/>
      <c r="FR454" s="38"/>
      <c r="FS454" s="38"/>
      <c r="FT454" s="38"/>
      <c r="FU454" s="38"/>
      <c r="FV454" s="38"/>
      <c r="FW454" s="38"/>
      <c r="FX454" s="38"/>
      <c r="FY454" s="38"/>
      <c r="FZ454" s="38"/>
      <c r="GA454" s="38"/>
      <c r="GB454" s="38"/>
      <c r="GC454" s="38"/>
      <c r="GD454" s="38"/>
      <c r="GE454" s="38"/>
      <c r="GF454" s="38"/>
      <c r="GG454" s="38"/>
      <c r="GH454" s="38"/>
      <c r="GI454" s="38"/>
      <c r="GJ454" s="38"/>
      <c r="GK454" s="38"/>
      <c r="GL454" s="38"/>
      <c r="GM454" s="38"/>
      <c r="GN454" s="38"/>
      <c r="GO454" s="38"/>
      <c r="GP454" s="38"/>
      <c r="GQ454" s="38"/>
      <c r="GR454" s="38"/>
      <c r="GS454" s="38"/>
      <c r="GT454" s="38"/>
      <c r="GU454" s="38"/>
      <c r="GV454" s="38"/>
      <c r="GW454" s="38"/>
      <c r="GX454" s="38"/>
      <c r="GY454" s="38"/>
      <c r="GZ454" s="38"/>
      <c r="HA454" s="38"/>
      <c r="HB454" s="38"/>
      <c r="HC454" s="38"/>
      <c r="HD454" s="38"/>
      <c r="HE454" s="38"/>
      <c r="HF454" s="38"/>
      <c r="HG454" s="38"/>
      <c r="HH454" s="38"/>
      <c r="HI454" s="38"/>
      <c r="HJ454" s="38"/>
      <c r="HK454" s="38"/>
      <c r="HL454" s="38"/>
      <c r="HM454" s="38"/>
      <c r="HN454" s="38"/>
      <c r="HO454" s="38"/>
      <c r="HP454" s="38"/>
      <c r="HQ454" s="38"/>
      <c r="HR454" s="39"/>
    </row>
    <row r="455" spans="1:226" x14ac:dyDescent="0.25">
      <c r="A455" s="25">
        <f t="shared" si="120"/>
        <v>451</v>
      </c>
      <c r="B455" s="516"/>
      <c r="C455" s="516"/>
      <c r="D455" s="516"/>
      <c r="E455" s="516"/>
      <c r="F455" s="516"/>
      <c r="G455" s="40"/>
      <c r="H455" s="40"/>
      <c r="I455" s="41" t="str">
        <f t="shared" ref="I455:I463" si="155">IF(J455&lt;&gt;"",(J455-COUNTIF(L455:HR455,"□")+1),"")</f>
        <v/>
      </c>
      <c r="J455" s="42" t="str">
        <f t="shared" ref="J455:J463" si="156">IF(ISERROR(LOOKUP("□",L455:HR455,L$3:HR$3))=FALSE,LOOKUP("□",L455:HR455,L$3:HR$3),"")</f>
        <v/>
      </c>
      <c r="K455" s="445">
        <f>進捗管理票PSPT_管理項目名_1</f>
        <v>0</v>
      </c>
      <c r="L455" s="43"/>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c r="CI455" s="44"/>
      <c r="CJ455" s="44"/>
      <c r="CK455" s="44"/>
      <c r="CL455" s="44"/>
      <c r="CM455" s="44"/>
      <c r="CN455" s="44"/>
      <c r="CO455" s="44"/>
      <c r="CP455" s="44"/>
      <c r="CQ455" s="44"/>
      <c r="CR455" s="44"/>
      <c r="CS455" s="44"/>
      <c r="CT455" s="44"/>
      <c r="CU455" s="44"/>
      <c r="CV455" s="44"/>
      <c r="CW455" s="44"/>
      <c r="CX455" s="44"/>
      <c r="CY455" s="44"/>
      <c r="CZ455" s="44"/>
      <c r="DA455" s="44"/>
      <c r="DB455" s="44"/>
      <c r="DC455" s="44"/>
      <c r="DD455" s="44"/>
      <c r="DE455" s="44"/>
      <c r="DF455" s="44"/>
      <c r="DG455" s="44"/>
      <c r="DH455" s="44"/>
      <c r="DI455" s="44"/>
      <c r="DJ455" s="44"/>
      <c r="DK455" s="44"/>
      <c r="DL455" s="44"/>
      <c r="DM455" s="44"/>
      <c r="DN455" s="44"/>
      <c r="DO455" s="44"/>
      <c r="DP455" s="44"/>
      <c r="DQ455" s="44"/>
      <c r="DR455" s="44"/>
      <c r="DS455" s="44"/>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4"/>
      <c r="FA455" s="44"/>
      <c r="FB455" s="44"/>
      <c r="FC455" s="44"/>
      <c r="FD455" s="44"/>
      <c r="FE455" s="44"/>
      <c r="FF455" s="44"/>
      <c r="FG455" s="44"/>
      <c r="FH455" s="44"/>
      <c r="FI455" s="44"/>
      <c r="FJ455" s="44"/>
      <c r="FK455" s="44"/>
      <c r="FL455" s="44"/>
      <c r="FM455" s="44"/>
      <c r="FN455" s="44"/>
      <c r="FO455" s="44"/>
      <c r="FP455" s="44"/>
      <c r="FQ455" s="44"/>
      <c r="FR455" s="44"/>
      <c r="FS455" s="44"/>
      <c r="FT455" s="44"/>
      <c r="FU455" s="44"/>
      <c r="FV455" s="44"/>
      <c r="FW455" s="44"/>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6"/>
    </row>
    <row r="456" spans="1:226" x14ac:dyDescent="0.25">
      <c r="A456" s="32">
        <f t="shared" si="120"/>
        <v>452</v>
      </c>
      <c r="B456" s="517"/>
      <c r="C456" s="517"/>
      <c r="D456" s="517"/>
      <c r="E456" s="517"/>
      <c r="F456" s="517"/>
      <c r="G456" s="26"/>
      <c r="H456" s="26"/>
      <c r="I456" s="27" t="str">
        <f t="shared" si="155"/>
        <v/>
      </c>
      <c r="J456" s="33" t="str">
        <f t="shared" si="156"/>
        <v/>
      </c>
      <c r="K456" s="446">
        <f>進捗管理票PSPT_管理項目名_2</f>
        <v>0</v>
      </c>
      <c r="L456" s="29"/>
      <c r="M456" s="30"/>
      <c r="N456" s="30"/>
      <c r="O456" s="30"/>
      <c r="P456" s="30"/>
      <c r="Q456" s="30"/>
      <c r="R456" s="30"/>
      <c r="S456" s="30"/>
      <c r="T456" s="30"/>
      <c r="U456" s="30"/>
      <c r="V456" s="30"/>
      <c r="W456" s="30"/>
      <c r="X456" s="30"/>
      <c r="Y456" s="30"/>
      <c r="Z456" s="30"/>
      <c r="AA456" s="30"/>
      <c r="AB456" s="30"/>
      <c r="AC456" s="30"/>
      <c r="AD456" s="30"/>
      <c r="AE456" s="30"/>
      <c r="AF456" s="30"/>
      <c r="AG456" s="30"/>
      <c r="AH456" s="30"/>
      <c r="AI456" s="30"/>
      <c r="AJ456" s="30"/>
      <c r="AK456" s="30"/>
      <c r="AL456" s="30"/>
      <c r="AM456" s="30"/>
      <c r="AN456" s="30"/>
      <c r="AO456" s="30"/>
      <c r="AP456" s="30"/>
      <c r="AQ456" s="30"/>
      <c r="AR456" s="30"/>
      <c r="AS456" s="30"/>
      <c r="AT456" s="30"/>
      <c r="AU456" s="30"/>
      <c r="AV456" s="30"/>
      <c r="AW456" s="30"/>
      <c r="AX456" s="30"/>
      <c r="AY456" s="30"/>
      <c r="AZ456" s="30"/>
      <c r="BA456" s="30"/>
      <c r="BB456" s="30"/>
      <c r="BC456" s="30"/>
      <c r="BD456" s="30"/>
      <c r="BE456" s="30"/>
      <c r="BF456" s="30"/>
      <c r="BG456" s="30"/>
      <c r="BH456" s="30"/>
      <c r="BI456" s="30"/>
      <c r="BJ456" s="30"/>
      <c r="BK456" s="30"/>
      <c r="BL456" s="30"/>
      <c r="BM456" s="30"/>
      <c r="BN456" s="30"/>
      <c r="BO456" s="30"/>
      <c r="BP456" s="30"/>
      <c r="BQ456" s="30"/>
      <c r="BR456" s="30"/>
      <c r="BS456" s="30"/>
      <c r="BT456" s="30"/>
      <c r="BU456" s="30"/>
      <c r="BV456" s="30"/>
      <c r="BW456" s="30"/>
      <c r="BX456" s="30"/>
      <c r="BY456" s="30"/>
      <c r="BZ456" s="30"/>
      <c r="CA456" s="30"/>
      <c r="CB456" s="30"/>
      <c r="CC456" s="30"/>
      <c r="CD456" s="30"/>
      <c r="CE456" s="30"/>
      <c r="CF456" s="30"/>
      <c r="CG456" s="30"/>
      <c r="CH456" s="30"/>
      <c r="CI456" s="30"/>
      <c r="CJ456" s="30"/>
      <c r="CK456" s="30"/>
      <c r="CL456" s="30"/>
      <c r="CM456" s="30"/>
      <c r="CN456" s="30"/>
      <c r="CO456" s="30"/>
      <c r="CP456" s="30"/>
      <c r="CQ456" s="30"/>
      <c r="CR456" s="30"/>
      <c r="CS456" s="30"/>
      <c r="CT456" s="30"/>
      <c r="CU456" s="30"/>
      <c r="CV456" s="30"/>
      <c r="CW456" s="30"/>
      <c r="CX456" s="30"/>
      <c r="CY456" s="30"/>
      <c r="CZ456" s="30"/>
      <c r="DA456" s="30"/>
      <c r="DB456" s="30"/>
      <c r="DC456" s="30"/>
      <c r="DD456" s="30"/>
      <c r="DE456" s="30"/>
      <c r="DF456" s="30"/>
      <c r="DG456" s="30"/>
      <c r="DH456" s="30"/>
      <c r="DI456" s="30"/>
      <c r="DJ456" s="30"/>
      <c r="DK456" s="30"/>
      <c r="DL456" s="30"/>
      <c r="DM456" s="30"/>
      <c r="DN456" s="30"/>
      <c r="DO456" s="30"/>
      <c r="DP456" s="30"/>
      <c r="DQ456" s="30"/>
      <c r="DR456" s="30"/>
      <c r="DS456" s="30"/>
      <c r="DT456" s="30"/>
      <c r="DU456" s="30"/>
      <c r="DV456" s="30"/>
      <c r="DW456" s="30"/>
      <c r="DX456" s="30"/>
      <c r="DY456" s="30"/>
      <c r="DZ456" s="30"/>
      <c r="EA456" s="30"/>
      <c r="EB456" s="30"/>
      <c r="EC456" s="30"/>
      <c r="ED456" s="30"/>
      <c r="EE456" s="30"/>
      <c r="EF456" s="30"/>
      <c r="EG456" s="30"/>
      <c r="EH456" s="30"/>
      <c r="EI456" s="30"/>
      <c r="EJ456" s="30"/>
      <c r="EK456" s="30"/>
      <c r="EL456" s="30"/>
      <c r="EM456" s="30"/>
      <c r="EN456" s="30"/>
      <c r="EO456" s="30"/>
      <c r="EP456" s="30"/>
      <c r="EQ456" s="30"/>
      <c r="ER456" s="30"/>
      <c r="ES456" s="30"/>
      <c r="ET456" s="30"/>
      <c r="EU456" s="30"/>
      <c r="EV456" s="30"/>
      <c r="EW456" s="30"/>
      <c r="EX456" s="30"/>
      <c r="EY456" s="30"/>
      <c r="EZ456" s="30"/>
      <c r="FA456" s="30"/>
      <c r="FB456" s="30"/>
      <c r="FC456" s="30"/>
      <c r="FD456" s="30"/>
      <c r="FE456" s="30"/>
      <c r="FF456" s="30"/>
      <c r="FG456" s="30"/>
      <c r="FH456" s="30"/>
      <c r="FI456" s="30"/>
      <c r="FJ456" s="30"/>
      <c r="FK456" s="30"/>
      <c r="FL456" s="30"/>
      <c r="FM456" s="30"/>
      <c r="FN456" s="30"/>
      <c r="FO456" s="30"/>
      <c r="FP456" s="30"/>
      <c r="FQ456" s="30"/>
      <c r="FR456" s="30"/>
      <c r="FS456" s="30"/>
      <c r="FT456" s="30"/>
      <c r="FU456" s="30"/>
      <c r="FV456" s="30"/>
      <c r="FW456" s="30"/>
      <c r="FX456" s="30"/>
      <c r="FY456" s="30"/>
      <c r="FZ456" s="30"/>
      <c r="GA456" s="30"/>
      <c r="GB456" s="30"/>
      <c r="GC456" s="30"/>
      <c r="GD456" s="30"/>
      <c r="GE456" s="30"/>
      <c r="GF456" s="30"/>
      <c r="GG456" s="30"/>
      <c r="GH456" s="30"/>
      <c r="GI456" s="30"/>
      <c r="GJ456" s="30"/>
      <c r="GK456" s="30"/>
      <c r="GL456" s="30"/>
      <c r="GM456" s="30"/>
      <c r="GN456" s="30"/>
      <c r="GO456" s="30"/>
      <c r="GP456" s="30"/>
      <c r="GQ456" s="30"/>
      <c r="GR456" s="30"/>
      <c r="GS456" s="30"/>
      <c r="GT456" s="30"/>
      <c r="GU456" s="30"/>
      <c r="GV456" s="30"/>
      <c r="GW456" s="30"/>
      <c r="GX456" s="30"/>
      <c r="GY456" s="30"/>
      <c r="GZ456" s="30"/>
      <c r="HA456" s="30"/>
      <c r="HB456" s="30"/>
      <c r="HC456" s="30"/>
      <c r="HD456" s="30"/>
      <c r="HE456" s="30"/>
      <c r="HF456" s="30"/>
      <c r="HG456" s="30"/>
      <c r="HH456" s="30"/>
      <c r="HI456" s="30"/>
      <c r="HJ456" s="30"/>
      <c r="HK456" s="30"/>
      <c r="HL456" s="30"/>
      <c r="HM456" s="30"/>
      <c r="HN456" s="30"/>
      <c r="HO456" s="30"/>
      <c r="HP456" s="30"/>
      <c r="HQ456" s="30"/>
      <c r="HR456" s="31"/>
    </row>
    <row r="457" spans="1:226" x14ac:dyDescent="0.25">
      <c r="A457" s="32">
        <f t="shared" si="120"/>
        <v>453</v>
      </c>
      <c r="B457" s="517"/>
      <c r="C457" s="517"/>
      <c r="D457" s="517"/>
      <c r="E457" s="517"/>
      <c r="F457" s="517"/>
      <c r="G457" s="26"/>
      <c r="H457" s="26"/>
      <c r="I457" s="27" t="str">
        <f t="shared" si="155"/>
        <v/>
      </c>
      <c r="J457" s="33" t="str">
        <f t="shared" si="156"/>
        <v/>
      </c>
      <c r="K457" s="447" t="str">
        <f>進捗管理票PSPT_管理項目名_3</f>
        <v>①ＣＶ</v>
      </c>
      <c r="L457" s="29"/>
      <c r="M457" s="30"/>
      <c r="N457" s="30"/>
      <c r="O457" s="30"/>
      <c r="P457" s="30"/>
      <c r="Q457" s="30"/>
      <c r="R457" s="30"/>
      <c r="S457" s="30"/>
      <c r="T457" s="30"/>
      <c r="U457" s="30"/>
      <c r="V457" s="30"/>
      <c r="W457" s="30"/>
      <c r="X457" s="30"/>
      <c r="Y457" s="30"/>
      <c r="Z457" s="30"/>
      <c r="AA457" s="30"/>
      <c r="AB457" s="30"/>
      <c r="AC457" s="30"/>
      <c r="AD457" s="30"/>
      <c r="AE457" s="30"/>
      <c r="AF457" s="30"/>
      <c r="AG457" s="30"/>
      <c r="AH457" s="30"/>
      <c r="AI457" s="30"/>
      <c r="AJ457" s="30"/>
      <c r="AK457" s="30"/>
      <c r="AL457" s="30"/>
      <c r="AM457" s="30"/>
      <c r="AN457" s="30"/>
      <c r="AO457" s="30"/>
      <c r="AP457" s="30"/>
      <c r="AQ457" s="30"/>
      <c r="AR457" s="30"/>
      <c r="AS457" s="30"/>
      <c r="AT457" s="30"/>
      <c r="AU457" s="30"/>
      <c r="AV457" s="30"/>
      <c r="AW457" s="30"/>
      <c r="AX457" s="30"/>
      <c r="AY457" s="30"/>
      <c r="AZ457" s="30"/>
      <c r="BA457" s="30"/>
      <c r="BB457" s="30"/>
      <c r="BC457" s="30"/>
      <c r="BD457" s="30"/>
      <c r="BE457" s="30"/>
      <c r="BF457" s="30"/>
      <c r="BG457" s="30"/>
      <c r="BH457" s="30"/>
      <c r="BI457" s="30"/>
      <c r="BJ457" s="30"/>
      <c r="BK457" s="30"/>
      <c r="BL457" s="30"/>
      <c r="BM457" s="30"/>
      <c r="BN457" s="30"/>
      <c r="BO457" s="30"/>
      <c r="BP457" s="30"/>
      <c r="BQ457" s="30"/>
      <c r="BR457" s="30"/>
      <c r="BS457" s="30"/>
      <c r="BT457" s="30"/>
      <c r="BU457" s="30"/>
      <c r="BV457" s="30"/>
      <c r="BW457" s="30"/>
      <c r="BX457" s="30"/>
      <c r="BY457" s="30"/>
      <c r="BZ457" s="30"/>
      <c r="CA457" s="30"/>
      <c r="CB457" s="30"/>
      <c r="CC457" s="30"/>
      <c r="CD457" s="30"/>
      <c r="CE457" s="30"/>
      <c r="CF457" s="30"/>
      <c r="CG457" s="30"/>
      <c r="CH457" s="30"/>
      <c r="CI457" s="30"/>
      <c r="CJ457" s="30"/>
      <c r="CK457" s="30"/>
      <c r="CL457" s="30"/>
      <c r="CM457" s="30"/>
      <c r="CN457" s="30"/>
      <c r="CO457" s="30"/>
      <c r="CP457" s="30"/>
      <c r="CQ457" s="30"/>
      <c r="CR457" s="30"/>
      <c r="CS457" s="30"/>
      <c r="CT457" s="30"/>
      <c r="CU457" s="30"/>
      <c r="CV457" s="30"/>
      <c r="CW457" s="30"/>
      <c r="CX457" s="30"/>
      <c r="CY457" s="30"/>
      <c r="CZ457" s="30"/>
      <c r="DA457" s="30"/>
      <c r="DB457" s="30"/>
      <c r="DC457" s="30"/>
      <c r="DD457" s="30"/>
      <c r="DE457" s="30"/>
      <c r="DF457" s="30"/>
      <c r="DG457" s="30"/>
      <c r="DH457" s="30"/>
      <c r="DI457" s="30"/>
      <c r="DJ457" s="30"/>
      <c r="DK457" s="30"/>
      <c r="DL457" s="30"/>
      <c r="DM457" s="30"/>
      <c r="DN457" s="30"/>
      <c r="DO457" s="30"/>
      <c r="DP457" s="30"/>
      <c r="DQ457" s="30"/>
      <c r="DR457" s="30"/>
      <c r="DS457" s="30"/>
      <c r="DT457" s="30"/>
      <c r="DU457" s="30"/>
      <c r="DV457" s="30"/>
      <c r="DW457" s="30"/>
      <c r="DX457" s="30"/>
      <c r="DY457" s="30"/>
      <c r="DZ457" s="30"/>
      <c r="EA457" s="30"/>
      <c r="EB457" s="30"/>
      <c r="EC457" s="30"/>
      <c r="ED457" s="30"/>
      <c r="EE457" s="30"/>
      <c r="EF457" s="30"/>
      <c r="EG457" s="30"/>
      <c r="EH457" s="30"/>
      <c r="EI457" s="30"/>
      <c r="EJ457" s="30"/>
      <c r="EK457" s="30"/>
      <c r="EL457" s="30"/>
      <c r="EM457" s="30"/>
      <c r="EN457" s="30"/>
      <c r="EO457" s="30"/>
      <c r="EP457" s="30"/>
      <c r="EQ457" s="30"/>
      <c r="ER457" s="30"/>
      <c r="ES457" s="30"/>
      <c r="ET457" s="30"/>
      <c r="EU457" s="30"/>
      <c r="EV457" s="30"/>
      <c r="EW457" s="30"/>
      <c r="EX457" s="30"/>
      <c r="EY457" s="30"/>
      <c r="EZ457" s="30"/>
      <c r="FA457" s="30"/>
      <c r="FB457" s="30"/>
      <c r="FC457" s="30"/>
      <c r="FD457" s="30"/>
      <c r="FE457" s="30"/>
      <c r="FF457" s="30"/>
      <c r="FG457" s="30"/>
      <c r="FH457" s="30"/>
      <c r="FI457" s="30"/>
      <c r="FJ457" s="30"/>
      <c r="FK457" s="30"/>
      <c r="FL457" s="30"/>
      <c r="FM457" s="30"/>
      <c r="FN457" s="30"/>
      <c r="FO457" s="30"/>
      <c r="FP457" s="30"/>
      <c r="FQ457" s="30"/>
      <c r="FR457" s="30"/>
      <c r="FS457" s="30"/>
      <c r="FT457" s="30"/>
      <c r="FU457" s="30"/>
      <c r="FV457" s="30"/>
      <c r="FW457" s="30"/>
      <c r="FX457" s="30"/>
      <c r="FY457" s="30"/>
      <c r="FZ457" s="30"/>
      <c r="GA457" s="30"/>
      <c r="GB457" s="30"/>
      <c r="GC457" s="30"/>
      <c r="GD457" s="30"/>
      <c r="GE457" s="30"/>
      <c r="GF457" s="30"/>
      <c r="GG457" s="30"/>
      <c r="GH457" s="30"/>
      <c r="GI457" s="30"/>
      <c r="GJ457" s="30"/>
      <c r="GK457" s="30"/>
      <c r="GL457" s="30"/>
      <c r="GM457" s="30"/>
      <c r="GN457" s="30"/>
      <c r="GO457" s="30"/>
      <c r="GP457" s="30"/>
      <c r="GQ457" s="30"/>
      <c r="GR457" s="30"/>
      <c r="GS457" s="30"/>
      <c r="GT457" s="30"/>
      <c r="GU457" s="30"/>
      <c r="GV457" s="30"/>
      <c r="GW457" s="30"/>
      <c r="GX457" s="30"/>
      <c r="GY457" s="30"/>
      <c r="GZ457" s="30"/>
      <c r="HA457" s="30"/>
      <c r="HB457" s="30"/>
      <c r="HC457" s="30"/>
      <c r="HD457" s="30"/>
      <c r="HE457" s="30"/>
      <c r="HF457" s="30"/>
      <c r="HG457" s="30"/>
      <c r="HH457" s="30"/>
      <c r="HI457" s="30"/>
      <c r="HJ457" s="30"/>
      <c r="HK457" s="30"/>
      <c r="HL457" s="30"/>
      <c r="HM457" s="30"/>
      <c r="HN457" s="30"/>
      <c r="HO457" s="30"/>
      <c r="HP457" s="30"/>
      <c r="HQ457" s="30"/>
      <c r="HR457" s="31"/>
    </row>
    <row r="458" spans="1:226" x14ac:dyDescent="0.25">
      <c r="A458" s="34">
        <f t="shared" si="120"/>
        <v>454</v>
      </c>
      <c r="B458" s="517"/>
      <c r="C458" s="517"/>
      <c r="D458" s="517"/>
      <c r="E458" s="517"/>
      <c r="F458" s="517"/>
      <c r="G458" s="35"/>
      <c r="H458" s="35"/>
      <c r="I458" s="36" t="str">
        <f t="shared" si="155"/>
        <v/>
      </c>
      <c r="J458" s="28" t="str">
        <f t="shared" si="156"/>
        <v/>
      </c>
      <c r="K458" s="448" t="str">
        <f>進捗管理票PSPT_管理項目名_4</f>
        <v>②ＣＶＴ</v>
      </c>
      <c r="L458" s="37"/>
      <c r="M458" s="38"/>
      <c r="N458" s="38"/>
      <c r="O458" s="38"/>
      <c r="P458" s="38"/>
      <c r="Q458" s="38"/>
      <c r="R458" s="38"/>
      <c r="S458" s="38"/>
      <c r="T458" s="38"/>
      <c r="U458" s="38"/>
      <c r="V458" s="38"/>
      <c r="W458" s="38"/>
      <c r="X458" s="38"/>
      <c r="Y458" s="38"/>
      <c r="Z458" s="38"/>
      <c r="AA458" s="38"/>
      <c r="AB458" s="38"/>
      <c r="AC458" s="38"/>
      <c r="AD458" s="38"/>
      <c r="AE458" s="38"/>
      <c r="AF458" s="38"/>
      <c r="AG458" s="38"/>
      <c r="AH458" s="38"/>
      <c r="AI458" s="38"/>
      <c r="AJ458" s="38"/>
      <c r="AK458" s="38"/>
      <c r="AL458" s="38"/>
      <c r="AM458" s="38"/>
      <c r="AN458" s="38"/>
      <c r="AO458" s="38"/>
      <c r="AP458" s="38"/>
      <c r="AQ458" s="38"/>
      <c r="AR458" s="38"/>
      <c r="AS458" s="38"/>
      <c r="AT458" s="38"/>
      <c r="AU458" s="38"/>
      <c r="AV458" s="38"/>
      <c r="AW458" s="38"/>
      <c r="AX458" s="38"/>
      <c r="AY458" s="38"/>
      <c r="AZ458" s="38"/>
      <c r="BA458" s="38"/>
      <c r="BB458" s="38"/>
      <c r="BC458" s="38"/>
      <c r="BD458" s="38"/>
      <c r="BE458" s="38"/>
      <c r="BF458" s="38"/>
      <c r="BG458" s="38"/>
      <c r="BH458" s="38"/>
      <c r="BI458" s="38"/>
      <c r="BJ458" s="38"/>
      <c r="BK458" s="38"/>
      <c r="BL458" s="38"/>
      <c r="BM458" s="38"/>
      <c r="BN458" s="38"/>
      <c r="BO458" s="38"/>
      <c r="BP458" s="38"/>
      <c r="BQ458" s="38"/>
      <c r="BR458" s="38"/>
      <c r="BS458" s="38"/>
      <c r="BT458" s="38"/>
      <c r="BU458" s="38"/>
      <c r="BV458" s="38"/>
      <c r="BW458" s="38"/>
      <c r="BX458" s="38"/>
      <c r="BY458" s="38"/>
      <c r="BZ458" s="38"/>
      <c r="CA458" s="38"/>
      <c r="CB458" s="38"/>
      <c r="CC458" s="38"/>
      <c r="CD458" s="38"/>
      <c r="CE458" s="38"/>
      <c r="CF458" s="38"/>
      <c r="CG458" s="38"/>
      <c r="CH458" s="38"/>
      <c r="CI458" s="38"/>
      <c r="CJ458" s="38"/>
      <c r="CK458" s="38"/>
      <c r="CL458" s="38"/>
      <c r="CM458" s="38"/>
      <c r="CN458" s="38"/>
      <c r="CO458" s="38"/>
      <c r="CP458" s="38"/>
      <c r="CQ458" s="38"/>
      <c r="CR458" s="38"/>
      <c r="CS458" s="38"/>
      <c r="CT458" s="38"/>
      <c r="CU458" s="38"/>
      <c r="CV458" s="38"/>
      <c r="CW458" s="38"/>
      <c r="CX458" s="38"/>
      <c r="CY458" s="38"/>
      <c r="CZ458" s="38"/>
      <c r="DA458" s="38"/>
      <c r="DB458" s="38"/>
      <c r="DC458" s="38"/>
      <c r="DD458" s="38"/>
      <c r="DE458" s="38"/>
      <c r="DF458" s="38"/>
      <c r="DG458" s="38"/>
      <c r="DH458" s="38"/>
      <c r="DI458" s="38"/>
      <c r="DJ458" s="38"/>
      <c r="DK458" s="38"/>
      <c r="DL458" s="38"/>
      <c r="DM458" s="38"/>
      <c r="DN458" s="38"/>
      <c r="DO458" s="38"/>
      <c r="DP458" s="38"/>
      <c r="DQ458" s="38"/>
      <c r="DR458" s="38"/>
      <c r="DS458" s="38"/>
      <c r="DT458" s="38"/>
      <c r="DU458" s="38"/>
      <c r="DV458" s="38"/>
      <c r="DW458" s="38"/>
      <c r="DX458" s="38"/>
      <c r="DY458" s="38"/>
      <c r="DZ458" s="38"/>
      <c r="EA458" s="38"/>
      <c r="EB458" s="38"/>
      <c r="EC458" s="38"/>
      <c r="ED458" s="38"/>
      <c r="EE458" s="38"/>
      <c r="EF458" s="38"/>
      <c r="EG458" s="38"/>
      <c r="EH458" s="38"/>
      <c r="EI458" s="38"/>
      <c r="EJ458" s="38"/>
      <c r="EK458" s="38"/>
      <c r="EL458" s="38"/>
      <c r="EM458" s="38"/>
      <c r="EN458" s="38"/>
      <c r="EO458" s="38"/>
      <c r="EP458" s="38"/>
      <c r="EQ458" s="38"/>
      <c r="ER458" s="38"/>
      <c r="ES458" s="38"/>
      <c r="ET458" s="38"/>
      <c r="EU458" s="38"/>
      <c r="EV458" s="38"/>
      <c r="EW458" s="38"/>
      <c r="EX458" s="38"/>
      <c r="EY458" s="38"/>
      <c r="EZ458" s="38"/>
      <c r="FA458" s="38"/>
      <c r="FB458" s="38"/>
      <c r="FC458" s="38"/>
      <c r="FD458" s="38"/>
      <c r="FE458" s="38"/>
      <c r="FF458" s="38"/>
      <c r="FG458" s="38"/>
      <c r="FH458" s="38"/>
      <c r="FI458" s="38"/>
      <c r="FJ458" s="38"/>
      <c r="FK458" s="38"/>
      <c r="FL458" s="38"/>
      <c r="FM458" s="38"/>
      <c r="FN458" s="38"/>
      <c r="FO458" s="38"/>
      <c r="FP458" s="38"/>
      <c r="FQ458" s="38"/>
      <c r="FR458" s="38"/>
      <c r="FS458" s="38"/>
      <c r="FT458" s="38"/>
      <c r="FU458" s="38"/>
      <c r="FV458" s="38"/>
      <c r="FW458" s="38"/>
      <c r="FX458" s="38"/>
      <c r="FY458" s="38"/>
      <c r="FZ458" s="38"/>
      <c r="GA458" s="38"/>
      <c r="GB458" s="38"/>
      <c r="GC458" s="38"/>
      <c r="GD458" s="38"/>
      <c r="GE458" s="38"/>
      <c r="GF458" s="38"/>
      <c r="GG458" s="38"/>
      <c r="GH458" s="38"/>
      <c r="GI458" s="38"/>
      <c r="GJ458" s="38"/>
      <c r="GK458" s="38"/>
      <c r="GL458" s="38"/>
      <c r="GM458" s="38"/>
      <c r="GN458" s="38"/>
      <c r="GO458" s="38"/>
      <c r="GP458" s="38"/>
      <c r="GQ458" s="38"/>
      <c r="GR458" s="38"/>
      <c r="GS458" s="38"/>
      <c r="GT458" s="38"/>
      <c r="GU458" s="38"/>
      <c r="GV458" s="38"/>
      <c r="GW458" s="38"/>
      <c r="GX458" s="38"/>
      <c r="GY458" s="38"/>
      <c r="GZ458" s="38"/>
      <c r="HA458" s="38"/>
      <c r="HB458" s="38"/>
      <c r="HC458" s="38"/>
      <c r="HD458" s="38"/>
      <c r="HE458" s="38"/>
      <c r="HF458" s="38"/>
      <c r="HG458" s="38"/>
      <c r="HH458" s="38"/>
      <c r="HI458" s="38"/>
      <c r="HJ458" s="38"/>
      <c r="HK458" s="38"/>
      <c r="HL458" s="38"/>
      <c r="HM458" s="38"/>
      <c r="HN458" s="38"/>
      <c r="HO458" s="38"/>
      <c r="HP458" s="38"/>
      <c r="HQ458" s="38"/>
      <c r="HR458" s="39"/>
    </row>
    <row r="459" spans="1:226" s="315" customFormat="1" x14ac:dyDescent="0.25">
      <c r="A459" s="34">
        <f t="shared" si="120"/>
        <v>455</v>
      </c>
      <c r="B459" s="517"/>
      <c r="C459" s="517"/>
      <c r="D459" s="517"/>
      <c r="E459" s="517"/>
      <c r="F459" s="517"/>
      <c r="G459" s="35"/>
      <c r="H459" s="391"/>
      <c r="I459" s="36" t="str">
        <f t="shared" si="155"/>
        <v/>
      </c>
      <c r="J459" s="28" t="str">
        <f t="shared" si="156"/>
        <v/>
      </c>
      <c r="K459" s="448" t="str">
        <f>進捗管理票PSPT_管理項目名_5</f>
        <v>③受入</v>
      </c>
      <c r="L459" s="37"/>
      <c r="M459" s="38"/>
      <c r="N459" s="38"/>
      <c r="O459" s="38"/>
      <c r="P459" s="38"/>
      <c r="Q459" s="38"/>
      <c r="R459" s="38"/>
      <c r="S459" s="38"/>
      <c r="T459" s="38"/>
      <c r="U459" s="38"/>
      <c r="V459" s="38"/>
      <c r="W459" s="38"/>
      <c r="X459" s="30"/>
      <c r="Y459" s="38"/>
      <c r="Z459" s="38"/>
      <c r="AA459" s="38"/>
      <c r="AB459" s="38"/>
      <c r="AC459" s="38"/>
      <c r="AD459" s="38"/>
      <c r="AE459" s="38"/>
      <c r="AF459" s="38"/>
      <c r="AG459" s="38"/>
      <c r="AH459" s="38"/>
      <c r="AI459" s="38"/>
      <c r="AJ459" s="38"/>
      <c r="AK459" s="38"/>
      <c r="AL459" s="38"/>
      <c r="AM459" s="38"/>
      <c r="AN459" s="38"/>
      <c r="AO459" s="38"/>
      <c r="AP459" s="38"/>
      <c r="AQ459" s="38"/>
      <c r="AR459" s="38"/>
      <c r="AS459" s="38"/>
      <c r="AT459" s="38"/>
      <c r="AU459" s="38"/>
      <c r="AV459" s="38"/>
      <c r="AW459" s="38"/>
      <c r="AX459" s="38"/>
      <c r="AY459" s="38"/>
      <c r="AZ459" s="38"/>
      <c r="BA459" s="38"/>
      <c r="BB459" s="38"/>
      <c r="BC459" s="38"/>
      <c r="BD459" s="38"/>
      <c r="BE459" s="38"/>
      <c r="BF459" s="38"/>
      <c r="BG459" s="38"/>
      <c r="BH459" s="38"/>
      <c r="BI459" s="38"/>
      <c r="BJ459" s="38"/>
      <c r="BK459" s="38"/>
      <c r="BL459" s="38"/>
      <c r="BM459" s="38"/>
      <c r="BN459" s="38"/>
      <c r="BO459" s="38"/>
      <c r="BP459" s="38"/>
      <c r="BQ459" s="38"/>
      <c r="BR459" s="38"/>
      <c r="BS459" s="38"/>
      <c r="BT459" s="38"/>
      <c r="BU459" s="38"/>
      <c r="BV459" s="38"/>
      <c r="BW459" s="38"/>
      <c r="BX459" s="38"/>
      <c r="BY459" s="38"/>
      <c r="BZ459" s="38"/>
      <c r="CA459" s="38"/>
      <c r="CB459" s="38"/>
      <c r="CC459" s="38"/>
      <c r="CD459" s="38"/>
      <c r="CE459" s="38"/>
      <c r="CF459" s="38"/>
      <c r="CG459" s="38"/>
      <c r="CH459" s="38"/>
      <c r="CI459" s="38"/>
      <c r="CJ459" s="38"/>
      <c r="CK459" s="38"/>
      <c r="CL459" s="38"/>
      <c r="CM459" s="38"/>
      <c r="CN459" s="38"/>
      <c r="CO459" s="38"/>
      <c r="CP459" s="38"/>
      <c r="CQ459" s="38"/>
      <c r="CR459" s="38"/>
      <c r="CS459" s="38"/>
      <c r="CT459" s="38"/>
      <c r="CU459" s="38"/>
      <c r="CV459" s="38"/>
      <c r="CW459" s="38"/>
      <c r="CX459" s="38"/>
      <c r="CY459" s="38"/>
      <c r="CZ459" s="38"/>
      <c r="DA459" s="38"/>
      <c r="DB459" s="38"/>
      <c r="DC459" s="38"/>
      <c r="DD459" s="38"/>
      <c r="DE459" s="38"/>
      <c r="DF459" s="38"/>
      <c r="DG459" s="38"/>
      <c r="DH459" s="38"/>
      <c r="DI459" s="38"/>
      <c r="DJ459" s="38"/>
      <c r="DK459" s="38"/>
      <c r="DL459" s="38"/>
      <c r="DM459" s="38"/>
      <c r="DN459" s="38"/>
      <c r="DO459" s="38"/>
      <c r="DP459" s="38"/>
      <c r="DQ459" s="38"/>
      <c r="DR459" s="38"/>
      <c r="DS459" s="38"/>
      <c r="DT459" s="38"/>
      <c r="DU459" s="38"/>
      <c r="DV459" s="38"/>
      <c r="DW459" s="38"/>
      <c r="DX459" s="38"/>
      <c r="DY459" s="38"/>
      <c r="DZ459" s="38"/>
      <c r="EA459" s="38"/>
      <c r="EB459" s="38"/>
      <c r="EC459" s="38"/>
      <c r="ED459" s="38"/>
      <c r="EE459" s="38"/>
      <c r="EF459" s="38"/>
      <c r="EG459" s="38"/>
      <c r="EH459" s="38"/>
      <c r="EI459" s="38"/>
      <c r="EJ459" s="38"/>
      <c r="EK459" s="38"/>
      <c r="EL459" s="38"/>
      <c r="EM459" s="38"/>
      <c r="EN459" s="38"/>
      <c r="EO459" s="38"/>
      <c r="EP459" s="38"/>
      <c r="EQ459" s="38"/>
      <c r="ER459" s="38"/>
      <c r="ES459" s="38"/>
      <c r="ET459" s="38"/>
      <c r="EU459" s="38"/>
      <c r="EV459" s="38"/>
      <c r="EW459" s="38"/>
      <c r="EX459" s="38"/>
      <c r="EY459" s="38"/>
      <c r="EZ459" s="38"/>
      <c r="FA459" s="38"/>
      <c r="FB459" s="38"/>
      <c r="FC459" s="38"/>
      <c r="FD459" s="38"/>
      <c r="FE459" s="38"/>
      <c r="FF459" s="38"/>
      <c r="FG459" s="38"/>
      <c r="FH459" s="38"/>
      <c r="FI459" s="38"/>
      <c r="FJ459" s="38"/>
      <c r="FK459" s="38"/>
      <c r="FL459" s="38"/>
      <c r="FM459" s="38"/>
      <c r="FN459" s="38"/>
      <c r="FO459" s="38"/>
      <c r="FP459" s="38"/>
      <c r="FQ459" s="38"/>
      <c r="FR459" s="38"/>
      <c r="FS459" s="38"/>
      <c r="FT459" s="38"/>
      <c r="FU459" s="38"/>
      <c r="FV459" s="38"/>
      <c r="FW459" s="38"/>
      <c r="FX459" s="38"/>
      <c r="FY459" s="38"/>
      <c r="FZ459" s="38"/>
      <c r="GA459" s="38"/>
      <c r="GB459" s="38"/>
      <c r="GC459" s="38"/>
      <c r="GD459" s="38"/>
      <c r="GE459" s="38"/>
      <c r="GF459" s="38"/>
      <c r="GG459" s="38"/>
      <c r="GH459" s="38"/>
      <c r="GI459" s="38"/>
      <c r="GJ459" s="38"/>
      <c r="GK459" s="38"/>
      <c r="GL459" s="38"/>
      <c r="GM459" s="38"/>
      <c r="GN459" s="38"/>
      <c r="GO459" s="38"/>
      <c r="GP459" s="38"/>
      <c r="GQ459" s="38"/>
      <c r="GR459" s="38"/>
      <c r="GS459" s="38"/>
      <c r="GT459" s="38"/>
      <c r="GU459" s="38"/>
      <c r="GV459" s="38"/>
      <c r="GW459" s="38"/>
      <c r="GX459" s="38"/>
      <c r="GY459" s="38"/>
      <c r="GZ459" s="38"/>
      <c r="HA459" s="38"/>
      <c r="HB459" s="38"/>
      <c r="HC459" s="38"/>
      <c r="HD459" s="38"/>
      <c r="HE459" s="38"/>
      <c r="HF459" s="38"/>
      <c r="HG459" s="38"/>
      <c r="HH459" s="38"/>
      <c r="HI459" s="38"/>
      <c r="HJ459" s="38"/>
      <c r="HK459" s="38"/>
      <c r="HL459" s="38"/>
      <c r="HM459" s="38"/>
      <c r="HN459" s="38"/>
      <c r="HO459" s="38"/>
      <c r="HP459" s="38"/>
      <c r="HQ459" s="38"/>
      <c r="HR459" s="39"/>
    </row>
    <row r="460" spans="1:226" x14ac:dyDescent="0.25">
      <c r="A460" s="25">
        <f t="shared" si="120"/>
        <v>456</v>
      </c>
      <c r="B460" s="516"/>
      <c r="C460" s="516"/>
      <c r="D460" s="516"/>
      <c r="E460" s="516"/>
      <c r="F460" s="516"/>
      <c r="G460" s="40"/>
      <c r="H460" s="40"/>
      <c r="I460" s="41" t="str">
        <f t="shared" si="155"/>
        <v/>
      </c>
      <c r="J460" s="42" t="str">
        <f t="shared" si="156"/>
        <v/>
      </c>
      <c r="K460" s="445">
        <f>進捗管理票PSPT_管理項目名_1</f>
        <v>0</v>
      </c>
      <c r="L460" s="43"/>
      <c r="M460" s="44"/>
      <c r="N460" s="44"/>
      <c r="O460" s="44"/>
      <c r="P460" s="44"/>
      <c r="Q460" s="44"/>
      <c r="R460" s="44"/>
      <c r="S460" s="44"/>
      <c r="T460" s="44"/>
      <c r="U460" s="44"/>
      <c r="V460" s="44"/>
      <c r="W460" s="45"/>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c r="CI460" s="44"/>
      <c r="CJ460" s="44"/>
      <c r="CK460" s="44"/>
      <c r="CL460" s="44"/>
      <c r="CM460" s="44"/>
      <c r="CN460" s="44"/>
      <c r="CO460" s="44"/>
      <c r="CP460" s="44"/>
      <c r="CQ460" s="44"/>
      <c r="CR460" s="44"/>
      <c r="CS460" s="44"/>
      <c r="CT460" s="44"/>
      <c r="CU460" s="44"/>
      <c r="CV460" s="44"/>
      <c r="CW460" s="44"/>
      <c r="CX460" s="44"/>
      <c r="CY460" s="44"/>
      <c r="CZ460" s="44"/>
      <c r="DA460" s="44"/>
      <c r="DB460" s="44"/>
      <c r="DC460" s="44"/>
      <c r="DD460" s="44"/>
      <c r="DE460" s="44"/>
      <c r="DF460" s="44"/>
      <c r="DG460" s="44"/>
      <c r="DH460" s="44"/>
      <c r="DI460" s="44"/>
      <c r="DJ460" s="44"/>
      <c r="DK460" s="44"/>
      <c r="DL460" s="44"/>
      <c r="DM460" s="44"/>
      <c r="DN460" s="44"/>
      <c r="DO460" s="44"/>
      <c r="DP460" s="44"/>
      <c r="DQ460" s="44"/>
      <c r="DR460" s="44"/>
      <c r="DS460" s="44"/>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4"/>
      <c r="FA460" s="44"/>
      <c r="FB460" s="44"/>
      <c r="FC460" s="44"/>
      <c r="FD460" s="44"/>
      <c r="FE460" s="44"/>
      <c r="FF460" s="44"/>
      <c r="FG460" s="44"/>
      <c r="FH460" s="44"/>
      <c r="FI460" s="44"/>
      <c r="FJ460" s="44"/>
      <c r="FK460" s="44"/>
      <c r="FL460" s="44"/>
      <c r="FM460" s="44"/>
      <c r="FN460" s="44"/>
      <c r="FO460" s="44"/>
      <c r="FP460" s="44"/>
      <c r="FQ460" s="44"/>
      <c r="FR460" s="44"/>
      <c r="FS460" s="44"/>
      <c r="FT460" s="44"/>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6"/>
    </row>
    <row r="461" spans="1:226" x14ac:dyDescent="0.25">
      <c r="A461" s="32">
        <f t="shared" si="120"/>
        <v>457</v>
      </c>
      <c r="B461" s="517"/>
      <c r="C461" s="517"/>
      <c r="D461" s="517"/>
      <c r="E461" s="517"/>
      <c r="F461" s="517"/>
      <c r="G461" s="26"/>
      <c r="H461" s="26"/>
      <c r="I461" s="27" t="str">
        <f t="shared" si="155"/>
        <v/>
      </c>
      <c r="J461" s="33" t="str">
        <f t="shared" si="156"/>
        <v/>
      </c>
      <c r="K461" s="446">
        <f>進捗管理票PSPT_管理項目名_2</f>
        <v>0</v>
      </c>
      <c r="L461" s="29"/>
      <c r="M461" s="30"/>
      <c r="N461" s="30"/>
      <c r="O461" s="30"/>
      <c r="P461" s="30"/>
      <c r="Q461" s="30"/>
      <c r="R461" s="30"/>
      <c r="S461" s="30"/>
      <c r="T461" s="30"/>
      <c r="U461" s="30"/>
      <c r="V461" s="30"/>
      <c r="W461" s="47"/>
      <c r="X461" s="30"/>
      <c r="Y461" s="30"/>
      <c r="Z461" s="30"/>
      <c r="AA461" s="30"/>
      <c r="AB461" s="30"/>
      <c r="AC461" s="30"/>
      <c r="AD461" s="30"/>
      <c r="AE461" s="30"/>
      <c r="AF461" s="30"/>
      <c r="AG461" s="30"/>
      <c r="AH461" s="30"/>
      <c r="AI461" s="30"/>
      <c r="AJ461" s="30"/>
      <c r="AK461" s="30"/>
      <c r="AL461" s="30"/>
      <c r="AM461" s="30"/>
      <c r="AN461" s="30"/>
      <c r="AO461" s="30"/>
      <c r="AP461" s="30"/>
      <c r="AQ461" s="30"/>
      <c r="AR461" s="30"/>
      <c r="AS461" s="30"/>
      <c r="AT461" s="30"/>
      <c r="AU461" s="30"/>
      <c r="AV461" s="30"/>
      <c r="AW461" s="30"/>
      <c r="AX461" s="30"/>
      <c r="AY461" s="30"/>
      <c r="AZ461" s="30"/>
      <c r="BA461" s="30"/>
      <c r="BB461" s="30"/>
      <c r="BC461" s="30"/>
      <c r="BD461" s="30"/>
      <c r="BE461" s="30"/>
      <c r="BF461" s="30"/>
      <c r="BG461" s="30"/>
      <c r="BH461" s="30"/>
      <c r="BI461" s="30"/>
      <c r="BJ461" s="30"/>
      <c r="BK461" s="30"/>
      <c r="BL461" s="30"/>
      <c r="BM461" s="30"/>
      <c r="BN461" s="30"/>
      <c r="BO461" s="30"/>
      <c r="BP461" s="30"/>
      <c r="BQ461" s="30"/>
      <c r="BR461" s="30"/>
      <c r="BS461" s="30"/>
      <c r="BT461" s="30"/>
      <c r="BU461" s="30"/>
      <c r="BV461" s="30"/>
      <c r="BW461" s="30"/>
      <c r="BX461" s="30"/>
      <c r="BY461" s="30"/>
      <c r="BZ461" s="30"/>
      <c r="CA461" s="30"/>
      <c r="CB461" s="30"/>
      <c r="CC461" s="30"/>
      <c r="CD461" s="30"/>
      <c r="CE461" s="30"/>
      <c r="CF461" s="30"/>
      <c r="CG461" s="30"/>
      <c r="CH461" s="30"/>
      <c r="CI461" s="30"/>
      <c r="CJ461" s="30"/>
      <c r="CK461" s="30"/>
      <c r="CL461" s="30"/>
      <c r="CM461" s="30"/>
      <c r="CN461" s="30"/>
      <c r="CO461" s="30"/>
      <c r="CP461" s="30"/>
      <c r="CQ461" s="30"/>
      <c r="CR461" s="30"/>
      <c r="CS461" s="30"/>
      <c r="CT461" s="30"/>
      <c r="CU461" s="30"/>
      <c r="CV461" s="30"/>
      <c r="CW461" s="30"/>
      <c r="CX461" s="30"/>
      <c r="CY461" s="30"/>
      <c r="CZ461" s="30"/>
      <c r="DA461" s="30"/>
      <c r="DB461" s="30"/>
      <c r="DC461" s="30"/>
      <c r="DD461" s="30"/>
      <c r="DE461" s="30"/>
      <c r="DF461" s="30"/>
      <c r="DG461" s="30"/>
      <c r="DH461" s="30"/>
      <c r="DI461" s="30"/>
      <c r="DJ461" s="30"/>
      <c r="DK461" s="30"/>
      <c r="DL461" s="30"/>
      <c r="DM461" s="30"/>
      <c r="DN461" s="30"/>
      <c r="DO461" s="30"/>
      <c r="DP461" s="30"/>
      <c r="DQ461" s="30"/>
      <c r="DR461" s="30"/>
      <c r="DS461" s="30"/>
      <c r="DT461" s="30"/>
      <c r="DU461" s="30"/>
      <c r="DV461" s="30"/>
      <c r="DW461" s="30"/>
      <c r="DX461" s="30"/>
      <c r="DY461" s="30"/>
      <c r="DZ461" s="30"/>
      <c r="EA461" s="30"/>
      <c r="EB461" s="30"/>
      <c r="EC461" s="30"/>
      <c r="ED461" s="30"/>
      <c r="EE461" s="30"/>
      <c r="EF461" s="30"/>
      <c r="EG461" s="30"/>
      <c r="EH461" s="30"/>
      <c r="EI461" s="30"/>
      <c r="EJ461" s="30"/>
      <c r="EK461" s="30"/>
      <c r="EL461" s="30"/>
      <c r="EM461" s="30"/>
      <c r="EN461" s="30"/>
      <c r="EO461" s="30"/>
      <c r="EP461" s="30"/>
      <c r="EQ461" s="30"/>
      <c r="ER461" s="30"/>
      <c r="ES461" s="30"/>
      <c r="ET461" s="30"/>
      <c r="EU461" s="30"/>
      <c r="EV461" s="30"/>
      <c r="EW461" s="30"/>
      <c r="EX461" s="30"/>
      <c r="EY461" s="30"/>
      <c r="EZ461" s="30"/>
      <c r="FA461" s="30"/>
      <c r="FB461" s="30"/>
      <c r="FC461" s="30"/>
      <c r="FD461" s="30"/>
      <c r="FE461" s="30"/>
      <c r="FF461" s="30"/>
      <c r="FG461" s="30"/>
      <c r="FH461" s="30"/>
      <c r="FI461" s="30"/>
      <c r="FJ461" s="30"/>
      <c r="FK461" s="30"/>
      <c r="FL461" s="30"/>
      <c r="FM461" s="30"/>
      <c r="FN461" s="30"/>
      <c r="FO461" s="30"/>
      <c r="FP461" s="30"/>
      <c r="FQ461" s="30"/>
      <c r="FR461" s="30"/>
      <c r="FS461" s="30"/>
      <c r="FT461" s="30"/>
      <c r="FU461" s="30"/>
      <c r="FV461" s="30"/>
      <c r="FW461" s="30"/>
      <c r="FX461" s="30"/>
      <c r="FY461" s="30"/>
      <c r="FZ461" s="30"/>
      <c r="GA461" s="30"/>
      <c r="GB461" s="30"/>
      <c r="GC461" s="30"/>
      <c r="GD461" s="30"/>
      <c r="GE461" s="30"/>
      <c r="GF461" s="30"/>
      <c r="GG461" s="30"/>
      <c r="GH461" s="30"/>
      <c r="GI461" s="30"/>
      <c r="GJ461" s="30"/>
      <c r="GK461" s="30"/>
      <c r="GL461" s="30"/>
      <c r="GM461" s="30"/>
      <c r="GN461" s="30"/>
      <c r="GO461" s="30"/>
      <c r="GP461" s="30"/>
      <c r="GQ461" s="30"/>
      <c r="GR461" s="30"/>
      <c r="GS461" s="30"/>
      <c r="GT461" s="30"/>
      <c r="GU461" s="30"/>
      <c r="GV461" s="30"/>
      <c r="GW461" s="30"/>
      <c r="GX461" s="30"/>
      <c r="GY461" s="30"/>
      <c r="GZ461" s="30"/>
      <c r="HA461" s="30"/>
      <c r="HB461" s="30"/>
      <c r="HC461" s="30"/>
      <c r="HD461" s="30"/>
      <c r="HE461" s="30"/>
      <c r="HF461" s="30"/>
      <c r="HG461" s="30"/>
      <c r="HH461" s="30"/>
      <c r="HI461" s="30"/>
      <c r="HJ461" s="30"/>
      <c r="HK461" s="30"/>
      <c r="HL461" s="30"/>
      <c r="HM461" s="30"/>
      <c r="HN461" s="30"/>
      <c r="HO461" s="30"/>
      <c r="HP461" s="30"/>
      <c r="HQ461" s="30"/>
      <c r="HR461" s="31"/>
    </row>
    <row r="462" spans="1:226" x14ac:dyDescent="0.25">
      <c r="A462" s="32">
        <f t="shared" si="120"/>
        <v>458</v>
      </c>
      <c r="B462" s="517"/>
      <c r="C462" s="517"/>
      <c r="D462" s="517"/>
      <c r="E462" s="517"/>
      <c r="F462" s="517"/>
      <c r="G462" s="26"/>
      <c r="H462" s="26"/>
      <c r="I462" s="27" t="str">
        <f t="shared" si="155"/>
        <v/>
      </c>
      <c r="J462" s="33" t="str">
        <f t="shared" si="156"/>
        <v/>
      </c>
      <c r="K462" s="447" t="str">
        <f>進捗管理票PSPT_管理項目名_3</f>
        <v>①ＣＶ</v>
      </c>
      <c r="L462" s="29"/>
      <c r="M462" s="30"/>
      <c r="N462" s="30"/>
      <c r="O462" s="30"/>
      <c r="P462" s="30"/>
      <c r="Q462" s="30"/>
      <c r="R462" s="30"/>
      <c r="S462" s="30"/>
      <c r="T462" s="30"/>
      <c r="U462" s="30"/>
      <c r="V462" s="30"/>
      <c r="W462" s="30"/>
      <c r="X462" s="30"/>
      <c r="Y462" s="30"/>
      <c r="Z462" s="30"/>
      <c r="AA462" s="30"/>
      <c r="AB462" s="30"/>
      <c r="AC462" s="30"/>
      <c r="AD462" s="30"/>
      <c r="AE462" s="30"/>
      <c r="AF462" s="30"/>
      <c r="AG462" s="30"/>
      <c r="AH462" s="30"/>
      <c r="AI462" s="30"/>
      <c r="AJ462" s="30"/>
      <c r="AK462" s="30"/>
      <c r="AL462" s="30"/>
      <c r="AM462" s="30"/>
      <c r="AN462" s="30"/>
      <c r="AO462" s="30"/>
      <c r="AP462" s="30"/>
      <c r="AQ462" s="30"/>
      <c r="AR462" s="30"/>
      <c r="AS462" s="30"/>
      <c r="AT462" s="30"/>
      <c r="AU462" s="30"/>
      <c r="AV462" s="30"/>
      <c r="AW462" s="30"/>
      <c r="AX462" s="30"/>
      <c r="AY462" s="30"/>
      <c r="AZ462" s="30"/>
      <c r="BA462" s="30"/>
      <c r="BB462" s="30"/>
      <c r="BC462" s="30"/>
      <c r="BD462" s="30"/>
      <c r="BE462" s="30"/>
      <c r="BF462" s="30"/>
      <c r="BG462" s="30"/>
      <c r="BH462" s="30"/>
      <c r="BI462" s="30"/>
      <c r="BJ462" s="30"/>
      <c r="BK462" s="30"/>
      <c r="BL462" s="30"/>
      <c r="BM462" s="30"/>
      <c r="BN462" s="30"/>
      <c r="BO462" s="30"/>
      <c r="BP462" s="30"/>
      <c r="BQ462" s="30"/>
      <c r="BR462" s="30"/>
      <c r="BS462" s="30"/>
      <c r="BT462" s="30"/>
      <c r="BU462" s="30"/>
      <c r="BV462" s="30"/>
      <c r="BW462" s="30"/>
      <c r="BX462" s="30"/>
      <c r="BY462" s="30"/>
      <c r="BZ462" s="30"/>
      <c r="CA462" s="30"/>
      <c r="CB462" s="30"/>
      <c r="CC462" s="30"/>
      <c r="CD462" s="30"/>
      <c r="CE462" s="30"/>
      <c r="CF462" s="30"/>
      <c r="CG462" s="30"/>
      <c r="CH462" s="30"/>
      <c r="CI462" s="30"/>
      <c r="CJ462" s="30"/>
      <c r="CK462" s="30"/>
      <c r="CL462" s="30"/>
      <c r="CM462" s="30"/>
      <c r="CN462" s="30"/>
      <c r="CO462" s="30"/>
      <c r="CP462" s="30"/>
      <c r="CQ462" s="30"/>
      <c r="CR462" s="30"/>
      <c r="CS462" s="30"/>
      <c r="CT462" s="30"/>
      <c r="CU462" s="30"/>
      <c r="CV462" s="30"/>
      <c r="CW462" s="30"/>
      <c r="CX462" s="30"/>
      <c r="CY462" s="30"/>
      <c r="CZ462" s="30"/>
      <c r="DA462" s="30"/>
      <c r="DB462" s="30"/>
      <c r="DC462" s="30"/>
      <c r="DD462" s="30"/>
      <c r="DE462" s="30"/>
      <c r="DF462" s="30"/>
      <c r="DG462" s="30"/>
      <c r="DH462" s="30"/>
      <c r="DI462" s="30"/>
      <c r="DJ462" s="30"/>
      <c r="DK462" s="30"/>
      <c r="DL462" s="30"/>
      <c r="DM462" s="30"/>
      <c r="DN462" s="30"/>
      <c r="DO462" s="30"/>
      <c r="DP462" s="30"/>
      <c r="DQ462" s="30"/>
      <c r="DR462" s="30"/>
      <c r="DS462" s="30"/>
      <c r="DT462" s="30"/>
      <c r="DU462" s="30"/>
      <c r="DV462" s="30"/>
      <c r="DW462" s="30"/>
      <c r="DX462" s="30"/>
      <c r="DY462" s="30"/>
      <c r="DZ462" s="30"/>
      <c r="EA462" s="30"/>
      <c r="EB462" s="30"/>
      <c r="EC462" s="30"/>
      <c r="ED462" s="30"/>
      <c r="EE462" s="30"/>
      <c r="EF462" s="30"/>
      <c r="EG462" s="30"/>
      <c r="EH462" s="30"/>
      <c r="EI462" s="30"/>
      <c r="EJ462" s="30"/>
      <c r="EK462" s="30"/>
      <c r="EL462" s="30"/>
      <c r="EM462" s="30"/>
      <c r="EN462" s="30"/>
      <c r="EO462" s="30"/>
      <c r="EP462" s="30"/>
      <c r="EQ462" s="30"/>
      <c r="ER462" s="30"/>
      <c r="ES462" s="30"/>
      <c r="ET462" s="30"/>
      <c r="EU462" s="30"/>
      <c r="EV462" s="30"/>
      <c r="EW462" s="30"/>
      <c r="EX462" s="30"/>
      <c r="EY462" s="30"/>
      <c r="EZ462" s="30"/>
      <c r="FA462" s="30"/>
      <c r="FB462" s="30"/>
      <c r="FC462" s="30"/>
      <c r="FD462" s="30"/>
      <c r="FE462" s="30"/>
      <c r="FF462" s="30"/>
      <c r="FG462" s="30"/>
      <c r="FH462" s="30"/>
      <c r="FI462" s="30"/>
      <c r="FJ462" s="30"/>
      <c r="FK462" s="30"/>
      <c r="FL462" s="30"/>
      <c r="FM462" s="30"/>
      <c r="FN462" s="30"/>
      <c r="FO462" s="30"/>
      <c r="FP462" s="30"/>
      <c r="FQ462" s="30"/>
      <c r="FR462" s="30"/>
      <c r="FS462" s="30"/>
      <c r="FT462" s="30"/>
      <c r="FU462" s="30"/>
      <c r="FV462" s="30"/>
      <c r="FW462" s="30"/>
      <c r="FX462" s="30"/>
      <c r="FY462" s="30"/>
      <c r="FZ462" s="30"/>
      <c r="GA462" s="30"/>
      <c r="GB462" s="30"/>
      <c r="GC462" s="30"/>
      <c r="GD462" s="30"/>
      <c r="GE462" s="30"/>
      <c r="GF462" s="30"/>
      <c r="GG462" s="30"/>
      <c r="GH462" s="30"/>
      <c r="GI462" s="30"/>
      <c r="GJ462" s="30"/>
      <c r="GK462" s="30"/>
      <c r="GL462" s="30"/>
      <c r="GM462" s="30"/>
      <c r="GN462" s="30"/>
      <c r="GO462" s="30"/>
      <c r="GP462" s="30"/>
      <c r="GQ462" s="30"/>
      <c r="GR462" s="30"/>
      <c r="GS462" s="30"/>
      <c r="GT462" s="30"/>
      <c r="GU462" s="30"/>
      <c r="GV462" s="30"/>
      <c r="GW462" s="30"/>
      <c r="GX462" s="30"/>
      <c r="GY462" s="30"/>
      <c r="GZ462" s="30"/>
      <c r="HA462" s="30"/>
      <c r="HB462" s="30"/>
      <c r="HC462" s="30"/>
      <c r="HD462" s="30"/>
      <c r="HE462" s="30"/>
      <c r="HF462" s="30"/>
      <c r="HG462" s="30"/>
      <c r="HH462" s="30"/>
      <c r="HI462" s="30"/>
      <c r="HJ462" s="30"/>
      <c r="HK462" s="30"/>
      <c r="HL462" s="30"/>
      <c r="HM462" s="30"/>
      <c r="HN462" s="30"/>
      <c r="HO462" s="30"/>
      <c r="HP462" s="30"/>
      <c r="HQ462" s="30"/>
      <c r="HR462" s="31"/>
    </row>
    <row r="463" spans="1:226" x14ac:dyDescent="0.25">
      <c r="A463" s="34">
        <f t="shared" si="120"/>
        <v>459</v>
      </c>
      <c r="B463" s="517"/>
      <c r="C463" s="517"/>
      <c r="D463" s="517"/>
      <c r="E463" s="517"/>
      <c r="F463" s="517"/>
      <c r="G463" s="35"/>
      <c r="H463" s="35"/>
      <c r="I463" s="36" t="str">
        <f t="shared" si="155"/>
        <v/>
      </c>
      <c r="J463" s="28" t="str">
        <f t="shared" si="156"/>
        <v/>
      </c>
      <c r="K463" s="448" t="str">
        <f>進捗管理票PSPT_管理項目名_4</f>
        <v>②ＣＶＴ</v>
      </c>
      <c r="L463" s="37"/>
      <c r="M463" s="38"/>
      <c r="N463" s="38"/>
      <c r="O463" s="38"/>
      <c r="P463" s="38"/>
      <c r="Q463" s="38"/>
      <c r="R463" s="38"/>
      <c r="S463" s="38"/>
      <c r="T463" s="38"/>
      <c r="U463" s="38"/>
      <c r="V463" s="38"/>
      <c r="W463" s="38"/>
      <c r="X463" s="38"/>
      <c r="Y463" s="38"/>
      <c r="Z463" s="38"/>
      <c r="AA463" s="38"/>
      <c r="AB463" s="38"/>
      <c r="AC463" s="38"/>
      <c r="AD463" s="38"/>
      <c r="AE463" s="38"/>
      <c r="AF463" s="38"/>
      <c r="AG463" s="38"/>
      <c r="AH463" s="38"/>
      <c r="AI463" s="38"/>
      <c r="AJ463" s="38"/>
      <c r="AK463" s="38"/>
      <c r="AL463" s="38"/>
      <c r="AM463" s="38"/>
      <c r="AN463" s="38"/>
      <c r="AO463" s="38"/>
      <c r="AP463" s="38"/>
      <c r="AQ463" s="38"/>
      <c r="AR463" s="38"/>
      <c r="AS463" s="38"/>
      <c r="AT463" s="38"/>
      <c r="AU463" s="38"/>
      <c r="AV463" s="38"/>
      <c r="AW463" s="38"/>
      <c r="AX463" s="38"/>
      <c r="AY463" s="38"/>
      <c r="AZ463" s="38"/>
      <c r="BA463" s="38"/>
      <c r="BB463" s="38"/>
      <c r="BC463" s="38"/>
      <c r="BD463" s="38"/>
      <c r="BE463" s="38"/>
      <c r="BF463" s="38"/>
      <c r="BG463" s="38"/>
      <c r="BH463" s="38"/>
      <c r="BI463" s="38"/>
      <c r="BJ463" s="38"/>
      <c r="BK463" s="38"/>
      <c r="BL463" s="38"/>
      <c r="BM463" s="38"/>
      <c r="BN463" s="38"/>
      <c r="BO463" s="38"/>
      <c r="BP463" s="38"/>
      <c r="BQ463" s="38"/>
      <c r="BR463" s="38"/>
      <c r="BS463" s="38"/>
      <c r="BT463" s="38"/>
      <c r="BU463" s="38"/>
      <c r="BV463" s="38"/>
      <c r="BW463" s="38"/>
      <c r="BX463" s="38"/>
      <c r="BY463" s="38"/>
      <c r="BZ463" s="38"/>
      <c r="CA463" s="38"/>
      <c r="CB463" s="38"/>
      <c r="CC463" s="38"/>
      <c r="CD463" s="38"/>
      <c r="CE463" s="38"/>
      <c r="CF463" s="38"/>
      <c r="CG463" s="38"/>
      <c r="CH463" s="38"/>
      <c r="CI463" s="38"/>
      <c r="CJ463" s="38"/>
      <c r="CK463" s="38"/>
      <c r="CL463" s="38"/>
      <c r="CM463" s="38"/>
      <c r="CN463" s="38"/>
      <c r="CO463" s="38"/>
      <c r="CP463" s="38"/>
      <c r="CQ463" s="38"/>
      <c r="CR463" s="38"/>
      <c r="CS463" s="38"/>
      <c r="CT463" s="38"/>
      <c r="CU463" s="38"/>
      <c r="CV463" s="38"/>
      <c r="CW463" s="38"/>
      <c r="CX463" s="38"/>
      <c r="CY463" s="38"/>
      <c r="CZ463" s="38"/>
      <c r="DA463" s="38"/>
      <c r="DB463" s="38"/>
      <c r="DC463" s="38"/>
      <c r="DD463" s="38"/>
      <c r="DE463" s="38"/>
      <c r="DF463" s="38"/>
      <c r="DG463" s="38"/>
      <c r="DH463" s="38"/>
      <c r="DI463" s="38"/>
      <c r="DJ463" s="38"/>
      <c r="DK463" s="38"/>
      <c r="DL463" s="38"/>
      <c r="DM463" s="38"/>
      <c r="DN463" s="38"/>
      <c r="DO463" s="38"/>
      <c r="DP463" s="38"/>
      <c r="DQ463" s="38"/>
      <c r="DR463" s="38"/>
      <c r="DS463" s="38"/>
      <c r="DT463" s="38"/>
      <c r="DU463" s="38"/>
      <c r="DV463" s="38"/>
      <c r="DW463" s="38"/>
      <c r="DX463" s="38"/>
      <c r="DY463" s="38"/>
      <c r="DZ463" s="38"/>
      <c r="EA463" s="38"/>
      <c r="EB463" s="38"/>
      <c r="EC463" s="38"/>
      <c r="ED463" s="38"/>
      <c r="EE463" s="38"/>
      <c r="EF463" s="38"/>
      <c r="EG463" s="38"/>
      <c r="EH463" s="38"/>
      <c r="EI463" s="38"/>
      <c r="EJ463" s="38"/>
      <c r="EK463" s="38"/>
      <c r="EL463" s="38"/>
      <c r="EM463" s="38"/>
      <c r="EN463" s="38"/>
      <c r="EO463" s="38"/>
      <c r="EP463" s="38"/>
      <c r="EQ463" s="38"/>
      <c r="ER463" s="38"/>
      <c r="ES463" s="38"/>
      <c r="ET463" s="38"/>
      <c r="EU463" s="38"/>
      <c r="EV463" s="38"/>
      <c r="EW463" s="38"/>
      <c r="EX463" s="38"/>
      <c r="EY463" s="38"/>
      <c r="EZ463" s="38"/>
      <c r="FA463" s="38"/>
      <c r="FB463" s="38"/>
      <c r="FC463" s="38"/>
      <c r="FD463" s="38"/>
      <c r="FE463" s="38"/>
      <c r="FF463" s="38"/>
      <c r="FG463" s="38"/>
      <c r="FH463" s="38"/>
      <c r="FI463" s="38"/>
      <c r="FJ463" s="38"/>
      <c r="FK463" s="38"/>
      <c r="FL463" s="38"/>
      <c r="FM463" s="38"/>
      <c r="FN463" s="38"/>
      <c r="FO463" s="38"/>
      <c r="FP463" s="38"/>
      <c r="FQ463" s="38"/>
      <c r="FR463" s="38"/>
      <c r="FS463" s="38"/>
      <c r="FT463" s="38"/>
      <c r="FU463" s="38"/>
      <c r="FV463" s="38"/>
      <c r="FW463" s="38"/>
      <c r="FX463" s="38"/>
      <c r="FY463" s="38"/>
      <c r="FZ463" s="38"/>
      <c r="GA463" s="38"/>
      <c r="GB463" s="38"/>
      <c r="GC463" s="38"/>
      <c r="GD463" s="38"/>
      <c r="GE463" s="38"/>
      <c r="GF463" s="38"/>
      <c r="GG463" s="38"/>
      <c r="GH463" s="38"/>
      <c r="GI463" s="38"/>
      <c r="GJ463" s="38"/>
      <c r="GK463" s="38"/>
      <c r="GL463" s="38"/>
      <c r="GM463" s="38"/>
      <c r="GN463" s="38"/>
      <c r="GO463" s="38"/>
      <c r="GP463" s="38"/>
      <c r="GQ463" s="38"/>
      <c r="GR463" s="38"/>
      <c r="GS463" s="38"/>
      <c r="GT463" s="38"/>
      <c r="GU463" s="38"/>
      <c r="GV463" s="38"/>
      <c r="GW463" s="38"/>
      <c r="GX463" s="38"/>
      <c r="GY463" s="38"/>
      <c r="GZ463" s="38"/>
      <c r="HA463" s="38"/>
      <c r="HB463" s="38"/>
      <c r="HC463" s="38"/>
      <c r="HD463" s="38"/>
      <c r="HE463" s="38"/>
      <c r="HF463" s="38"/>
      <c r="HG463" s="38"/>
      <c r="HH463" s="38"/>
      <c r="HI463" s="38"/>
      <c r="HJ463" s="38"/>
      <c r="HK463" s="38"/>
      <c r="HL463" s="38"/>
      <c r="HM463" s="38"/>
      <c r="HN463" s="38"/>
      <c r="HO463" s="38"/>
      <c r="HP463" s="38"/>
      <c r="HQ463" s="38"/>
      <c r="HR463" s="39"/>
    </row>
    <row r="464" spans="1:226" s="315" customFormat="1" x14ac:dyDescent="0.25">
      <c r="A464" s="34">
        <f t="shared" si="120"/>
        <v>460</v>
      </c>
      <c r="B464" s="517"/>
      <c r="C464" s="517"/>
      <c r="D464" s="517"/>
      <c r="E464" s="517"/>
      <c r="F464" s="517"/>
      <c r="G464" s="35"/>
      <c r="H464" s="391"/>
      <c r="I464" s="36" t="str">
        <f>IF(J464&lt;&gt;"",(J464-COUNTIF(L464:HR464,"□")+1),"")</f>
        <v/>
      </c>
      <c r="J464" s="28" t="str">
        <f>IF(ISERROR(LOOKUP("□",L464:HR464,L$3:HR$3))=FALSE,LOOKUP("□",L464:HR464,L$3:HR$3),"")</f>
        <v/>
      </c>
      <c r="K464" s="448" t="str">
        <f>進捗管理票PSPT_管理項目名_5</f>
        <v>③受入</v>
      </c>
      <c r="L464" s="37"/>
      <c r="M464" s="38"/>
      <c r="N464" s="38"/>
      <c r="O464" s="38"/>
      <c r="P464" s="38"/>
      <c r="Q464" s="38"/>
      <c r="R464" s="38"/>
      <c r="S464" s="38"/>
      <c r="T464" s="38"/>
      <c r="U464" s="38"/>
      <c r="V464" s="38"/>
      <c r="W464" s="38"/>
      <c r="X464" s="30"/>
      <c r="Y464" s="38"/>
      <c r="Z464" s="38"/>
      <c r="AA464" s="38"/>
      <c r="AB464" s="38"/>
      <c r="AC464" s="38"/>
      <c r="AD464" s="38"/>
      <c r="AE464" s="38"/>
      <c r="AF464" s="38"/>
      <c r="AG464" s="38"/>
      <c r="AH464" s="38"/>
      <c r="AI464" s="38"/>
      <c r="AJ464" s="38"/>
      <c r="AK464" s="38"/>
      <c r="AL464" s="38"/>
      <c r="AM464" s="38"/>
      <c r="AN464" s="38"/>
      <c r="AO464" s="38"/>
      <c r="AP464" s="38"/>
      <c r="AQ464" s="38"/>
      <c r="AR464" s="38"/>
      <c r="AS464" s="38"/>
      <c r="AT464" s="38"/>
      <c r="AU464" s="38"/>
      <c r="AV464" s="38"/>
      <c r="AW464" s="38"/>
      <c r="AX464" s="38"/>
      <c r="AY464" s="38"/>
      <c r="AZ464" s="38"/>
      <c r="BA464" s="38"/>
      <c r="BB464" s="38"/>
      <c r="BC464" s="38"/>
      <c r="BD464" s="38"/>
      <c r="BE464" s="38"/>
      <c r="BF464" s="38"/>
      <c r="BG464" s="38"/>
      <c r="BH464" s="38"/>
      <c r="BI464" s="38"/>
      <c r="BJ464" s="38"/>
      <c r="BK464" s="38"/>
      <c r="BL464" s="38"/>
      <c r="BM464" s="38"/>
      <c r="BN464" s="38"/>
      <c r="BO464" s="38"/>
      <c r="BP464" s="38"/>
      <c r="BQ464" s="38"/>
      <c r="BR464" s="38"/>
      <c r="BS464" s="38"/>
      <c r="BT464" s="38"/>
      <c r="BU464" s="38"/>
      <c r="BV464" s="38"/>
      <c r="BW464" s="38"/>
      <c r="BX464" s="38"/>
      <c r="BY464" s="38"/>
      <c r="BZ464" s="38"/>
      <c r="CA464" s="38"/>
      <c r="CB464" s="38"/>
      <c r="CC464" s="38"/>
      <c r="CD464" s="38"/>
      <c r="CE464" s="38"/>
      <c r="CF464" s="38"/>
      <c r="CG464" s="38"/>
      <c r="CH464" s="38"/>
      <c r="CI464" s="38"/>
      <c r="CJ464" s="38"/>
      <c r="CK464" s="38"/>
      <c r="CL464" s="38"/>
      <c r="CM464" s="38"/>
      <c r="CN464" s="38"/>
      <c r="CO464" s="38"/>
      <c r="CP464" s="38"/>
      <c r="CQ464" s="38"/>
      <c r="CR464" s="38"/>
      <c r="CS464" s="38"/>
      <c r="CT464" s="38"/>
      <c r="CU464" s="38"/>
      <c r="CV464" s="38"/>
      <c r="CW464" s="38"/>
      <c r="CX464" s="38"/>
      <c r="CY464" s="38"/>
      <c r="CZ464" s="38"/>
      <c r="DA464" s="38"/>
      <c r="DB464" s="38"/>
      <c r="DC464" s="38"/>
      <c r="DD464" s="38"/>
      <c r="DE464" s="38"/>
      <c r="DF464" s="38"/>
      <c r="DG464" s="38"/>
      <c r="DH464" s="38"/>
      <c r="DI464" s="38"/>
      <c r="DJ464" s="38"/>
      <c r="DK464" s="38"/>
      <c r="DL464" s="38"/>
      <c r="DM464" s="38"/>
      <c r="DN464" s="38"/>
      <c r="DO464" s="38"/>
      <c r="DP464" s="38"/>
      <c r="DQ464" s="38"/>
      <c r="DR464" s="38"/>
      <c r="DS464" s="38"/>
      <c r="DT464" s="38"/>
      <c r="DU464" s="38"/>
      <c r="DV464" s="38"/>
      <c r="DW464" s="38"/>
      <c r="DX464" s="38"/>
      <c r="DY464" s="38"/>
      <c r="DZ464" s="38"/>
      <c r="EA464" s="38"/>
      <c r="EB464" s="38"/>
      <c r="EC464" s="38"/>
      <c r="ED464" s="38"/>
      <c r="EE464" s="38"/>
      <c r="EF464" s="38"/>
      <c r="EG464" s="38"/>
      <c r="EH464" s="38"/>
      <c r="EI464" s="38"/>
      <c r="EJ464" s="38"/>
      <c r="EK464" s="38"/>
      <c r="EL464" s="38"/>
      <c r="EM464" s="38"/>
      <c r="EN464" s="38"/>
      <c r="EO464" s="38"/>
      <c r="EP464" s="38"/>
      <c r="EQ464" s="38"/>
      <c r="ER464" s="38"/>
      <c r="ES464" s="38"/>
      <c r="ET464" s="38"/>
      <c r="EU464" s="38"/>
      <c r="EV464" s="38"/>
      <c r="EW464" s="38"/>
      <c r="EX464" s="38"/>
      <c r="EY464" s="38"/>
      <c r="EZ464" s="38"/>
      <c r="FA464" s="38"/>
      <c r="FB464" s="38"/>
      <c r="FC464" s="38"/>
      <c r="FD464" s="38"/>
      <c r="FE464" s="38"/>
      <c r="FF464" s="38"/>
      <c r="FG464" s="38"/>
      <c r="FH464" s="38"/>
      <c r="FI464" s="38"/>
      <c r="FJ464" s="38"/>
      <c r="FK464" s="38"/>
      <c r="FL464" s="38"/>
      <c r="FM464" s="38"/>
      <c r="FN464" s="38"/>
      <c r="FO464" s="38"/>
      <c r="FP464" s="38"/>
      <c r="FQ464" s="38"/>
      <c r="FR464" s="38"/>
      <c r="FS464" s="38"/>
      <c r="FT464" s="38"/>
      <c r="FU464" s="38"/>
      <c r="FV464" s="38"/>
      <c r="FW464" s="38"/>
      <c r="FX464" s="38"/>
      <c r="FY464" s="38"/>
      <c r="FZ464" s="38"/>
      <c r="GA464" s="38"/>
      <c r="GB464" s="38"/>
      <c r="GC464" s="38"/>
      <c r="GD464" s="38"/>
      <c r="GE464" s="38"/>
      <c r="GF464" s="38"/>
      <c r="GG464" s="38"/>
      <c r="GH464" s="38"/>
      <c r="GI464" s="38"/>
      <c r="GJ464" s="38"/>
      <c r="GK464" s="38"/>
      <c r="GL464" s="38"/>
      <c r="GM464" s="38"/>
      <c r="GN464" s="38"/>
      <c r="GO464" s="38"/>
      <c r="GP464" s="38"/>
      <c r="GQ464" s="38"/>
      <c r="GR464" s="38"/>
      <c r="GS464" s="38"/>
      <c r="GT464" s="38"/>
      <c r="GU464" s="38"/>
      <c r="GV464" s="38"/>
      <c r="GW464" s="38"/>
      <c r="GX464" s="38"/>
      <c r="GY464" s="38"/>
      <c r="GZ464" s="38"/>
      <c r="HA464" s="38"/>
      <c r="HB464" s="38"/>
      <c r="HC464" s="38"/>
      <c r="HD464" s="38"/>
      <c r="HE464" s="38"/>
      <c r="HF464" s="38"/>
      <c r="HG464" s="38"/>
      <c r="HH464" s="38"/>
      <c r="HI464" s="38"/>
      <c r="HJ464" s="38"/>
      <c r="HK464" s="38"/>
      <c r="HL464" s="38"/>
      <c r="HM464" s="38"/>
      <c r="HN464" s="38"/>
      <c r="HO464" s="38"/>
      <c r="HP464" s="38"/>
      <c r="HQ464" s="38"/>
      <c r="HR464" s="39"/>
    </row>
    <row r="465" spans="1:226" x14ac:dyDescent="0.25">
      <c r="A465" s="25">
        <f t="shared" si="120"/>
        <v>461</v>
      </c>
      <c r="B465" s="516"/>
      <c r="C465" s="516"/>
      <c r="D465" s="516"/>
      <c r="E465" s="516"/>
      <c r="F465" s="516"/>
      <c r="G465" s="40"/>
      <c r="H465" s="40"/>
      <c r="I465" s="41" t="str">
        <f t="shared" ref="I465:I473" si="157">IF(J465&lt;&gt;"",(J465-COUNTIF(L465:HR465,"□")+1),"")</f>
        <v/>
      </c>
      <c r="J465" s="42" t="str">
        <f t="shared" ref="J465:J473" si="158">IF(ISERROR(LOOKUP("□",L465:HR465,L$3:HR$3))=FALSE,LOOKUP("□",L465:HR465,L$3:HR$3),"")</f>
        <v/>
      </c>
      <c r="K465" s="445">
        <f>進捗管理票PSPT_管理項目名_1</f>
        <v>0</v>
      </c>
      <c r="L465" s="43"/>
      <c r="M465" s="44"/>
      <c r="N465" s="44"/>
      <c r="O465" s="44"/>
      <c r="P465" s="44"/>
      <c r="Q465" s="44"/>
      <c r="R465" s="44"/>
      <c r="S465" s="44"/>
      <c r="T465" s="44"/>
      <c r="U465" s="44"/>
      <c r="V465" s="44"/>
      <c r="W465" s="44"/>
      <c r="X465" s="44"/>
      <c r="Y465" s="45"/>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c r="CI465" s="44"/>
      <c r="CJ465" s="44"/>
      <c r="CK465" s="44"/>
      <c r="CL465" s="44"/>
      <c r="CM465" s="44"/>
      <c r="CN465" s="44"/>
      <c r="CO465" s="44"/>
      <c r="CP465" s="44"/>
      <c r="CQ465" s="44"/>
      <c r="CR465" s="44"/>
      <c r="CS465" s="44"/>
      <c r="CT465" s="44"/>
      <c r="CU465" s="44"/>
      <c r="CV465" s="44"/>
      <c r="CW465" s="44"/>
      <c r="CX465" s="44"/>
      <c r="CY465" s="44"/>
      <c r="CZ465" s="44"/>
      <c r="DA465" s="44"/>
      <c r="DB465" s="44"/>
      <c r="DC465" s="44"/>
      <c r="DD465" s="44"/>
      <c r="DE465" s="44"/>
      <c r="DF465" s="44"/>
      <c r="DG465" s="44"/>
      <c r="DH465" s="44"/>
      <c r="DI465" s="44"/>
      <c r="DJ465" s="44"/>
      <c r="DK465" s="44"/>
      <c r="DL465" s="44"/>
      <c r="DM465" s="44"/>
      <c r="DN465" s="44"/>
      <c r="DO465" s="44"/>
      <c r="DP465" s="44"/>
      <c r="DQ465" s="44"/>
      <c r="DR465" s="44"/>
      <c r="DS465" s="44"/>
      <c r="DT465" s="44"/>
      <c r="DU465" s="44"/>
      <c r="DV465" s="44"/>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4"/>
      <c r="FA465" s="44"/>
      <c r="FB465" s="44"/>
      <c r="FC465" s="44"/>
      <c r="FD465" s="44"/>
      <c r="FE465" s="44"/>
      <c r="FF465" s="44"/>
      <c r="FG465" s="44"/>
      <c r="FH465" s="44"/>
      <c r="FI465" s="44"/>
      <c r="FJ465" s="44"/>
      <c r="FK465" s="44"/>
      <c r="FL465" s="44"/>
      <c r="FM465" s="44"/>
      <c r="FN465" s="44"/>
      <c r="FO465" s="44"/>
      <c r="FP465" s="44"/>
      <c r="FQ465" s="44"/>
      <c r="FR465" s="44"/>
      <c r="FS465" s="44"/>
      <c r="FT465" s="44"/>
      <c r="FU465" s="44"/>
      <c r="FV465" s="44"/>
      <c r="FW465" s="44"/>
      <c r="FX465" s="44"/>
      <c r="FY465" s="44"/>
      <c r="FZ465" s="44"/>
      <c r="GA465" s="44"/>
      <c r="GB465" s="44"/>
      <c r="GC465" s="44"/>
      <c r="GD465" s="44"/>
      <c r="GE465" s="44"/>
      <c r="GF465" s="44"/>
      <c r="GG465" s="44"/>
      <c r="GH465" s="44"/>
      <c r="GI465" s="44"/>
      <c r="GJ465" s="44"/>
      <c r="GK465" s="44"/>
      <c r="GL465" s="44"/>
      <c r="GM465" s="44"/>
      <c r="GN465" s="44"/>
      <c r="GO465" s="44"/>
      <c r="GP465" s="44"/>
      <c r="GQ465" s="44"/>
      <c r="GR465" s="44"/>
      <c r="GS465" s="44"/>
      <c r="GT465" s="44"/>
      <c r="GU465" s="44"/>
      <c r="GV465" s="44"/>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6"/>
    </row>
    <row r="466" spans="1:226" x14ac:dyDescent="0.25">
      <c r="A466" s="32">
        <f t="shared" si="120"/>
        <v>462</v>
      </c>
      <c r="B466" s="517"/>
      <c r="C466" s="517"/>
      <c r="D466" s="517"/>
      <c r="E466" s="517"/>
      <c r="F466" s="517"/>
      <c r="G466" s="26"/>
      <c r="H466" s="26"/>
      <c r="I466" s="27" t="str">
        <f t="shared" si="157"/>
        <v/>
      </c>
      <c r="J466" s="33" t="str">
        <f t="shared" si="158"/>
        <v/>
      </c>
      <c r="K466" s="446">
        <f>進捗管理票PSPT_管理項目名_2</f>
        <v>0</v>
      </c>
      <c r="L466" s="29"/>
      <c r="M466" s="30"/>
      <c r="N466" s="30"/>
      <c r="O466" s="30"/>
      <c r="P466" s="30"/>
      <c r="Q466" s="30"/>
      <c r="R466" s="30"/>
      <c r="S466" s="30"/>
      <c r="T466" s="30"/>
      <c r="U466" s="30"/>
      <c r="V466" s="30"/>
      <c r="W466" s="30"/>
      <c r="X466" s="30"/>
      <c r="Y466" s="30"/>
      <c r="Z466" s="30"/>
      <c r="AA466" s="30"/>
      <c r="AB466" s="30"/>
      <c r="AC466" s="30"/>
      <c r="AD466" s="30"/>
      <c r="AE466" s="30"/>
      <c r="AF466" s="30"/>
      <c r="AG466" s="30"/>
      <c r="AH466" s="30"/>
      <c r="AI466" s="30"/>
      <c r="AJ466" s="30"/>
      <c r="AK466" s="30"/>
      <c r="AL466" s="30"/>
      <c r="AM466" s="30"/>
      <c r="AN466" s="30"/>
      <c r="AO466" s="30"/>
      <c r="AP466" s="30"/>
      <c r="AQ466" s="30"/>
      <c r="AR466" s="30"/>
      <c r="AS466" s="30"/>
      <c r="AT466" s="30"/>
      <c r="AU466" s="30"/>
      <c r="AV466" s="30"/>
      <c r="AW466" s="30"/>
      <c r="AX466" s="30"/>
      <c r="AY466" s="30"/>
      <c r="AZ466" s="30"/>
      <c r="BA466" s="30"/>
      <c r="BB466" s="30"/>
      <c r="BC466" s="30"/>
      <c r="BD466" s="30"/>
      <c r="BE466" s="30"/>
      <c r="BF466" s="30"/>
      <c r="BG466" s="30"/>
      <c r="BH466" s="30"/>
      <c r="BI466" s="30"/>
      <c r="BJ466" s="30"/>
      <c r="BK466" s="30"/>
      <c r="BL466" s="30"/>
      <c r="BM466" s="30"/>
      <c r="BN466" s="30"/>
      <c r="BO466" s="30"/>
      <c r="BP466" s="30"/>
      <c r="BQ466" s="30"/>
      <c r="BR466" s="30"/>
      <c r="BS466" s="30"/>
      <c r="BT466" s="30"/>
      <c r="BU466" s="30"/>
      <c r="BV466" s="30"/>
      <c r="BW466" s="30"/>
      <c r="BX466" s="30"/>
      <c r="BY466" s="30"/>
      <c r="BZ466" s="30"/>
      <c r="CA466" s="30"/>
      <c r="CB466" s="30"/>
      <c r="CC466" s="30"/>
      <c r="CD466" s="30"/>
      <c r="CE466" s="30"/>
      <c r="CF466" s="30"/>
      <c r="CG466" s="30"/>
      <c r="CH466" s="30"/>
      <c r="CI466" s="30"/>
      <c r="CJ466" s="30"/>
      <c r="CK466" s="30"/>
      <c r="CL466" s="30"/>
      <c r="CM466" s="30"/>
      <c r="CN466" s="30"/>
      <c r="CO466" s="30"/>
      <c r="CP466" s="30"/>
      <c r="CQ466" s="30"/>
      <c r="CR466" s="30"/>
      <c r="CS466" s="30"/>
      <c r="CT466" s="30"/>
      <c r="CU466" s="30"/>
      <c r="CV466" s="30"/>
      <c r="CW466" s="30"/>
      <c r="CX466" s="30"/>
      <c r="CY466" s="30"/>
      <c r="CZ466" s="30"/>
      <c r="DA466" s="30"/>
      <c r="DB466" s="30"/>
      <c r="DC466" s="30"/>
      <c r="DD466" s="30"/>
      <c r="DE466" s="30"/>
      <c r="DF466" s="30"/>
      <c r="DG466" s="30"/>
      <c r="DH466" s="30"/>
      <c r="DI466" s="30"/>
      <c r="DJ466" s="30"/>
      <c r="DK466" s="30"/>
      <c r="DL466" s="30"/>
      <c r="DM466" s="30"/>
      <c r="DN466" s="30"/>
      <c r="DO466" s="30"/>
      <c r="DP466" s="30"/>
      <c r="DQ466" s="30"/>
      <c r="DR466" s="30"/>
      <c r="DS466" s="30"/>
      <c r="DT466" s="30"/>
      <c r="DU466" s="30"/>
      <c r="DV466" s="30"/>
      <c r="DW466" s="30"/>
      <c r="DX466" s="30"/>
      <c r="DY466" s="30"/>
      <c r="DZ466" s="30"/>
      <c r="EA466" s="30"/>
      <c r="EB466" s="30"/>
      <c r="EC466" s="30"/>
      <c r="ED466" s="30"/>
      <c r="EE466" s="30"/>
      <c r="EF466" s="30"/>
      <c r="EG466" s="30"/>
      <c r="EH466" s="30"/>
      <c r="EI466" s="30"/>
      <c r="EJ466" s="30"/>
      <c r="EK466" s="30"/>
      <c r="EL466" s="30"/>
      <c r="EM466" s="30"/>
      <c r="EN466" s="30"/>
      <c r="EO466" s="30"/>
      <c r="EP466" s="30"/>
      <c r="EQ466" s="30"/>
      <c r="ER466" s="30"/>
      <c r="ES466" s="30"/>
      <c r="ET466" s="30"/>
      <c r="EU466" s="30"/>
      <c r="EV466" s="30"/>
      <c r="EW466" s="30"/>
      <c r="EX466" s="30"/>
      <c r="EY466" s="30"/>
      <c r="EZ466" s="30"/>
      <c r="FA466" s="30"/>
      <c r="FB466" s="30"/>
      <c r="FC466" s="30"/>
      <c r="FD466" s="30"/>
      <c r="FE466" s="30"/>
      <c r="FF466" s="30"/>
      <c r="FG466" s="30"/>
      <c r="FH466" s="30"/>
      <c r="FI466" s="30"/>
      <c r="FJ466" s="30"/>
      <c r="FK466" s="30"/>
      <c r="FL466" s="30"/>
      <c r="FM466" s="30"/>
      <c r="FN466" s="30"/>
      <c r="FO466" s="30"/>
      <c r="FP466" s="30"/>
      <c r="FQ466" s="30"/>
      <c r="FR466" s="30"/>
      <c r="FS466" s="30"/>
      <c r="FT466" s="30"/>
      <c r="FU466" s="30"/>
      <c r="FV466" s="30"/>
      <c r="FW466" s="30"/>
      <c r="FX466" s="30"/>
      <c r="FY466" s="30"/>
      <c r="FZ466" s="30"/>
      <c r="GA466" s="30"/>
      <c r="GB466" s="30"/>
      <c r="GC466" s="30"/>
      <c r="GD466" s="30"/>
      <c r="GE466" s="30"/>
      <c r="GF466" s="30"/>
      <c r="GG466" s="30"/>
      <c r="GH466" s="30"/>
      <c r="GI466" s="30"/>
      <c r="GJ466" s="30"/>
      <c r="GK466" s="30"/>
      <c r="GL466" s="30"/>
      <c r="GM466" s="30"/>
      <c r="GN466" s="30"/>
      <c r="GO466" s="30"/>
      <c r="GP466" s="30"/>
      <c r="GQ466" s="30"/>
      <c r="GR466" s="30"/>
      <c r="GS466" s="30"/>
      <c r="GT466" s="30"/>
      <c r="GU466" s="30"/>
      <c r="GV466" s="30"/>
      <c r="GW466" s="30"/>
      <c r="GX466" s="30"/>
      <c r="GY466" s="30"/>
      <c r="GZ466" s="30"/>
      <c r="HA466" s="30"/>
      <c r="HB466" s="30"/>
      <c r="HC466" s="30"/>
      <c r="HD466" s="30"/>
      <c r="HE466" s="30"/>
      <c r="HF466" s="30"/>
      <c r="HG466" s="30"/>
      <c r="HH466" s="30"/>
      <c r="HI466" s="30"/>
      <c r="HJ466" s="30"/>
      <c r="HK466" s="30"/>
      <c r="HL466" s="30"/>
      <c r="HM466" s="30"/>
      <c r="HN466" s="30"/>
      <c r="HO466" s="30"/>
      <c r="HP466" s="30"/>
      <c r="HQ466" s="30"/>
      <c r="HR466" s="31"/>
    </row>
    <row r="467" spans="1:226" x14ac:dyDescent="0.25">
      <c r="A467" s="32">
        <f t="shared" si="120"/>
        <v>463</v>
      </c>
      <c r="B467" s="517"/>
      <c r="C467" s="517"/>
      <c r="D467" s="517"/>
      <c r="E467" s="517"/>
      <c r="F467" s="517"/>
      <c r="G467" s="26"/>
      <c r="H467" s="26"/>
      <c r="I467" s="27" t="str">
        <f t="shared" si="157"/>
        <v/>
      </c>
      <c r="J467" s="33" t="str">
        <f t="shared" si="158"/>
        <v/>
      </c>
      <c r="K467" s="447" t="str">
        <f>進捗管理票PSPT_管理項目名_3</f>
        <v>①ＣＶ</v>
      </c>
      <c r="L467" s="29"/>
      <c r="M467" s="30"/>
      <c r="N467" s="30"/>
      <c r="O467" s="30"/>
      <c r="P467" s="30"/>
      <c r="Q467" s="30"/>
      <c r="R467" s="30"/>
      <c r="S467" s="30"/>
      <c r="T467" s="30"/>
      <c r="U467" s="30"/>
      <c r="V467" s="30"/>
      <c r="W467" s="30"/>
      <c r="X467" s="30"/>
      <c r="Y467" s="30"/>
      <c r="Z467" s="30"/>
      <c r="AA467" s="30"/>
      <c r="AB467" s="30"/>
      <c r="AC467" s="30"/>
      <c r="AD467" s="30"/>
      <c r="AE467" s="30"/>
      <c r="AF467" s="30"/>
      <c r="AG467" s="30"/>
      <c r="AH467" s="30"/>
      <c r="AI467" s="30"/>
      <c r="AJ467" s="30"/>
      <c r="AK467" s="30"/>
      <c r="AL467" s="30"/>
      <c r="AM467" s="30"/>
      <c r="AN467" s="30"/>
      <c r="AO467" s="30"/>
      <c r="AP467" s="30"/>
      <c r="AQ467" s="30"/>
      <c r="AR467" s="30"/>
      <c r="AS467" s="30"/>
      <c r="AT467" s="30"/>
      <c r="AU467" s="30"/>
      <c r="AV467" s="30"/>
      <c r="AW467" s="30"/>
      <c r="AX467" s="30"/>
      <c r="AY467" s="30"/>
      <c r="AZ467" s="30"/>
      <c r="BA467" s="30"/>
      <c r="BB467" s="30"/>
      <c r="BC467" s="30"/>
      <c r="BD467" s="30"/>
      <c r="BE467" s="30"/>
      <c r="BF467" s="30"/>
      <c r="BG467" s="30"/>
      <c r="BH467" s="30"/>
      <c r="BI467" s="30"/>
      <c r="BJ467" s="30"/>
      <c r="BK467" s="30"/>
      <c r="BL467" s="30"/>
      <c r="BM467" s="30"/>
      <c r="BN467" s="30"/>
      <c r="BO467" s="30"/>
      <c r="BP467" s="30"/>
      <c r="BQ467" s="30"/>
      <c r="BR467" s="30"/>
      <c r="BS467" s="30"/>
      <c r="BT467" s="30"/>
      <c r="BU467" s="30"/>
      <c r="BV467" s="30"/>
      <c r="BW467" s="30"/>
      <c r="BX467" s="30"/>
      <c r="BY467" s="30"/>
      <c r="BZ467" s="30"/>
      <c r="CA467" s="30"/>
      <c r="CB467" s="30"/>
      <c r="CC467" s="30"/>
      <c r="CD467" s="30"/>
      <c r="CE467" s="30"/>
      <c r="CF467" s="30"/>
      <c r="CG467" s="30"/>
      <c r="CH467" s="30"/>
      <c r="CI467" s="30"/>
      <c r="CJ467" s="30"/>
      <c r="CK467" s="30"/>
      <c r="CL467" s="30"/>
      <c r="CM467" s="30"/>
      <c r="CN467" s="30"/>
      <c r="CO467" s="30"/>
      <c r="CP467" s="30"/>
      <c r="CQ467" s="30"/>
      <c r="CR467" s="30"/>
      <c r="CS467" s="30"/>
      <c r="CT467" s="30"/>
      <c r="CU467" s="30"/>
      <c r="CV467" s="30"/>
      <c r="CW467" s="30"/>
      <c r="CX467" s="30"/>
      <c r="CY467" s="30"/>
      <c r="CZ467" s="30"/>
      <c r="DA467" s="30"/>
      <c r="DB467" s="30"/>
      <c r="DC467" s="30"/>
      <c r="DD467" s="30"/>
      <c r="DE467" s="30"/>
      <c r="DF467" s="30"/>
      <c r="DG467" s="30"/>
      <c r="DH467" s="30"/>
      <c r="DI467" s="30"/>
      <c r="DJ467" s="30"/>
      <c r="DK467" s="30"/>
      <c r="DL467" s="30"/>
      <c r="DM467" s="30"/>
      <c r="DN467" s="30"/>
      <c r="DO467" s="30"/>
      <c r="DP467" s="30"/>
      <c r="DQ467" s="30"/>
      <c r="DR467" s="30"/>
      <c r="DS467" s="30"/>
      <c r="DT467" s="30"/>
      <c r="DU467" s="30"/>
      <c r="DV467" s="30"/>
      <c r="DW467" s="30"/>
      <c r="DX467" s="30"/>
      <c r="DY467" s="30"/>
      <c r="DZ467" s="30"/>
      <c r="EA467" s="30"/>
      <c r="EB467" s="30"/>
      <c r="EC467" s="30"/>
      <c r="ED467" s="30"/>
      <c r="EE467" s="30"/>
      <c r="EF467" s="30"/>
      <c r="EG467" s="30"/>
      <c r="EH467" s="30"/>
      <c r="EI467" s="30"/>
      <c r="EJ467" s="30"/>
      <c r="EK467" s="30"/>
      <c r="EL467" s="30"/>
      <c r="EM467" s="30"/>
      <c r="EN467" s="30"/>
      <c r="EO467" s="30"/>
      <c r="EP467" s="30"/>
      <c r="EQ467" s="30"/>
      <c r="ER467" s="30"/>
      <c r="ES467" s="30"/>
      <c r="ET467" s="30"/>
      <c r="EU467" s="30"/>
      <c r="EV467" s="30"/>
      <c r="EW467" s="30"/>
      <c r="EX467" s="30"/>
      <c r="EY467" s="30"/>
      <c r="EZ467" s="30"/>
      <c r="FA467" s="30"/>
      <c r="FB467" s="30"/>
      <c r="FC467" s="30"/>
      <c r="FD467" s="30"/>
      <c r="FE467" s="30"/>
      <c r="FF467" s="30"/>
      <c r="FG467" s="30"/>
      <c r="FH467" s="30"/>
      <c r="FI467" s="30"/>
      <c r="FJ467" s="30"/>
      <c r="FK467" s="30"/>
      <c r="FL467" s="30"/>
      <c r="FM467" s="30"/>
      <c r="FN467" s="30"/>
      <c r="FO467" s="30"/>
      <c r="FP467" s="30"/>
      <c r="FQ467" s="30"/>
      <c r="FR467" s="30"/>
      <c r="FS467" s="30"/>
      <c r="FT467" s="30"/>
      <c r="FU467" s="30"/>
      <c r="FV467" s="30"/>
      <c r="FW467" s="30"/>
      <c r="FX467" s="30"/>
      <c r="FY467" s="30"/>
      <c r="FZ467" s="30"/>
      <c r="GA467" s="30"/>
      <c r="GB467" s="30"/>
      <c r="GC467" s="30"/>
      <c r="GD467" s="30"/>
      <c r="GE467" s="30"/>
      <c r="GF467" s="30"/>
      <c r="GG467" s="30"/>
      <c r="GH467" s="30"/>
      <c r="GI467" s="30"/>
      <c r="GJ467" s="30"/>
      <c r="GK467" s="30"/>
      <c r="GL467" s="30"/>
      <c r="GM467" s="30"/>
      <c r="GN467" s="30"/>
      <c r="GO467" s="30"/>
      <c r="GP467" s="30"/>
      <c r="GQ467" s="30"/>
      <c r="GR467" s="30"/>
      <c r="GS467" s="30"/>
      <c r="GT467" s="30"/>
      <c r="GU467" s="30"/>
      <c r="GV467" s="30"/>
      <c r="GW467" s="30"/>
      <c r="GX467" s="30"/>
      <c r="GY467" s="30"/>
      <c r="GZ467" s="30"/>
      <c r="HA467" s="30"/>
      <c r="HB467" s="30"/>
      <c r="HC467" s="30"/>
      <c r="HD467" s="30"/>
      <c r="HE467" s="30"/>
      <c r="HF467" s="30"/>
      <c r="HG467" s="30"/>
      <c r="HH467" s="30"/>
      <c r="HI467" s="30"/>
      <c r="HJ467" s="30"/>
      <c r="HK467" s="30"/>
      <c r="HL467" s="30"/>
      <c r="HM467" s="30"/>
      <c r="HN467" s="30"/>
      <c r="HO467" s="30"/>
      <c r="HP467" s="30"/>
      <c r="HQ467" s="30"/>
      <c r="HR467" s="31"/>
    </row>
    <row r="468" spans="1:226" x14ac:dyDescent="0.25">
      <c r="A468" s="34">
        <f t="shared" si="120"/>
        <v>464</v>
      </c>
      <c r="B468" s="517"/>
      <c r="C468" s="517"/>
      <c r="D468" s="517"/>
      <c r="E468" s="517"/>
      <c r="F468" s="517"/>
      <c r="G468" s="35"/>
      <c r="H468" s="35"/>
      <c r="I468" s="36" t="str">
        <f t="shared" si="157"/>
        <v/>
      </c>
      <c r="J468" s="28" t="str">
        <f t="shared" si="158"/>
        <v/>
      </c>
      <c r="K468" s="448" t="str">
        <f>進捗管理票PSPT_管理項目名_4</f>
        <v>②ＣＶＴ</v>
      </c>
      <c r="L468" s="37"/>
      <c r="M468" s="38"/>
      <c r="N468" s="38"/>
      <c r="O468" s="38"/>
      <c r="P468" s="38"/>
      <c r="Q468" s="38"/>
      <c r="R468" s="38"/>
      <c r="S468" s="38"/>
      <c r="T468" s="38"/>
      <c r="U468" s="38"/>
      <c r="V468" s="38"/>
      <c r="W468" s="38"/>
      <c r="X468" s="38"/>
      <c r="Y468" s="38"/>
      <c r="Z468" s="38"/>
      <c r="AA468" s="38"/>
      <c r="AB468" s="38"/>
      <c r="AC468" s="38"/>
      <c r="AD468" s="38"/>
      <c r="AE468" s="38"/>
      <c r="AF468" s="38"/>
      <c r="AG468" s="38"/>
      <c r="AH468" s="38"/>
      <c r="AI468" s="38"/>
      <c r="AJ468" s="38"/>
      <c r="AK468" s="38"/>
      <c r="AL468" s="38"/>
      <c r="AM468" s="38"/>
      <c r="AN468" s="38"/>
      <c r="AO468" s="38"/>
      <c r="AP468" s="38"/>
      <c r="AQ468" s="38"/>
      <c r="AR468" s="38"/>
      <c r="AS468" s="38"/>
      <c r="AT468" s="38"/>
      <c r="AU468" s="38"/>
      <c r="AV468" s="38"/>
      <c r="AW468" s="38"/>
      <c r="AX468" s="38"/>
      <c r="AY468" s="38"/>
      <c r="AZ468" s="38"/>
      <c r="BA468" s="38"/>
      <c r="BB468" s="38"/>
      <c r="BC468" s="38"/>
      <c r="BD468" s="38"/>
      <c r="BE468" s="38"/>
      <c r="BF468" s="38"/>
      <c r="BG468" s="38"/>
      <c r="BH468" s="38"/>
      <c r="BI468" s="38"/>
      <c r="BJ468" s="38"/>
      <c r="BK468" s="38"/>
      <c r="BL468" s="38"/>
      <c r="BM468" s="38"/>
      <c r="BN468" s="38"/>
      <c r="BO468" s="38"/>
      <c r="BP468" s="38"/>
      <c r="BQ468" s="38"/>
      <c r="BR468" s="38"/>
      <c r="BS468" s="38"/>
      <c r="BT468" s="38"/>
      <c r="BU468" s="38"/>
      <c r="BV468" s="38"/>
      <c r="BW468" s="38"/>
      <c r="BX468" s="38"/>
      <c r="BY468" s="38"/>
      <c r="BZ468" s="38"/>
      <c r="CA468" s="38"/>
      <c r="CB468" s="38"/>
      <c r="CC468" s="38"/>
      <c r="CD468" s="38"/>
      <c r="CE468" s="38"/>
      <c r="CF468" s="38"/>
      <c r="CG468" s="38"/>
      <c r="CH468" s="38"/>
      <c r="CI468" s="38"/>
      <c r="CJ468" s="38"/>
      <c r="CK468" s="38"/>
      <c r="CL468" s="38"/>
      <c r="CM468" s="38"/>
      <c r="CN468" s="38"/>
      <c r="CO468" s="38"/>
      <c r="CP468" s="38"/>
      <c r="CQ468" s="38"/>
      <c r="CR468" s="38"/>
      <c r="CS468" s="38"/>
      <c r="CT468" s="38"/>
      <c r="CU468" s="38"/>
      <c r="CV468" s="38"/>
      <c r="CW468" s="38"/>
      <c r="CX468" s="38"/>
      <c r="CY468" s="38"/>
      <c r="CZ468" s="38"/>
      <c r="DA468" s="38"/>
      <c r="DB468" s="38"/>
      <c r="DC468" s="38"/>
      <c r="DD468" s="38"/>
      <c r="DE468" s="38"/>
      <c r="DF468" s="38"/>
      <c r="DG468" s="38"/>
      <c r="DH468" s="38"/>
      <c r="DI468" s="38"/>
      <c r="DJ468" s="38"/>
      <c r="DK468" s="38"/>
      <c r="DL468" s="38"/>
      <c r="DM468" s="38"/>
      <c r="DN468" s="38"/>
      <c r="DO468" s="38"/>
      <c r="DP468" s="38"/>
      <c r="DQ468" s="38"/>
      <c r="DR468" s="38"/>
      <c r="DS468" s="38"/>
      <c r="DT468" s="38"/>
      <c r="DU468" s="38"/>
      <c r="DV468" s="38"/>
      <c r="DW468" s="38"/>
      <c r="DX468" s="38"/>
      <c r="DY468" s="38"/>
      <c r="DZ468" s="38"/>
      <c r="EA468" s="38"/>
      <c r="EB468" s="38"/>
      <c r="EC468" s="38"/>
      <c r="ED468" s="38"/>
      <c r="EE468" s="38"/>
      <c r="EF468" s="38"/>
      <c r="EG468" s="38"/>
      <c r="EH468" s="38"/>
      <c r="EI468" s="38"/>
      <c r="EJ468" s="38"/>
      <c r="EK468" s="38"/>
      <c r="EL468" s="38"/>
      <c r="EM468" s="38"/>
      <c r="EN468" s="38"/>
      <c r="EO468" s="38"/>
      <c r="EP468" s="38"/>
      <c r="EQ468" s="38"/>
      <c r="ER468" s="38"/>
      <c r="ES468" s="38"/>
      <c r="ET468" s="38"/>
      <c r="EU468" s="38"/>
      <c r="EV468" s="38"/>
      <c r="EW468" s="38"/>
      <c r="EX468" s="38"/>
      <c r="EY468" s="38"/>
      <c r="EZ468" s="38"/>
      <c r="FA468" s="38"/>
      <c r="FB468" s="38"/>
      <c r="FC468" s="38"/>
      <c r="FD468" s="38"/>
      <c r="FE468" s="38"/>
      <c r="FF468" s="38"/>
      <c r="FG468" s="38"/>
      <c r="FH468" s="38"/>
      <c r="FI468" s="38"/>
      <c r="FJ468" s="38"/>
      <c r="FK468" s="38"/>
      <c r="FL468" s="38"/>
      <c r="FM468" s="38"/>
      <c r="FN468" s="38"/>
      <c r="FO468" s="38"/>
      <c r="FP468" s="38"/>
      <c r="FQ468" s="38"/>
      <c r="FR468" s="38"/>
      <c r="FS468" s="38"/>
      <c r="FT468" s="38"/>
      <c r="FU468" s="38"/>
      <c r="FV468" s="38"/>
      <c r="FW468" s="38"/>
      <c r="FX468" s="38"/>
      <c r="FY468" s="38"/>
      <c r="FZ468" s="38"/>
      <c r="GA468" s="38"/>
      <c r="GB468" s="38"/>
      <c r="GC468" s="38"/>
      <c r="GD468" s="38"/>
      <c r="GE468" s="38"/>
      <c r="GF468" s="38"/>
      <c r="GG468" s="38"/>
      <c r="GH468" s="38"/>
      <c r="GI468" s="38"/>
      <c r="GJ468" s="38"/>
      <c r="GK468" s="38"/>
      <c r="GL468" s="38"/>
      <c r="GM468" s="38"/>
      <c r="GN468" s="38"/>
      <c r="GO468" s="38"/>
      <c r="GP468" s="38"/>
      <c r="GQ468" s="38"/>
      <c r="GR468" s="38"/>
      <c r="GS468" s="38"/>
      <c r="GT468" s="38"/>
      <c r="GU468" s="38"/>
      <c r="GV468" s="38"/>
      <c r="GW468" s="38"/>
      <c r="GX468" s="38"/>
      <c r="GY468" s="38"/>
      <c r="GZ468" s="38"/>
      <c r="HA468" s="38"/>
      <c r="HB468" s="38"/>
      <c r="HC468" s="38"/>
      <c r="HD468" s="38"/>
      <c r="HE468" s="38"/>
      <c r="HF468" s="38"/>
      <c r="HG468" s="38"/>
      <c r="HH468" s="38"/>
      <c r="HI468" s="38"/>
      <c r="HJ468" s="38"/>
      <c r="HK468" s="38"/>
      <c r="HL468" s="38"/>
      <c r="HM468" s="38"/>
      <c r="HN468" s="38"/>
      <c r="HO468" s="38"/>
      <c r="HP468" s="38"/>
      <c r="HQ468" s="38"/>
      <c r="HR468" s="39"/>
    </row>
    <row r="469" spans="1:226" s="315" customFormat="1" x14ac:dyDescent="0.25">
      <c r="A469" s="34">
        <f t="shared" si="120"/>
        <v>465</v>
      </c>
      <c r="B469" s="517"/>
      <c r="C469" s="517"/>
      <c r="D469" s="517"/>
      <c r="E469" s="517"/>
      <c r="F469" s="517"/>
      <c r="G469" s="35"/>
      <c r="H469" s="391"/>
      <c r="I469" s="36" t="str">
        <f t="shared" si="157"/>
        <v/>
      </c>
      <c r="J469" s="28" t="str">
        <f t="shared" si="158"/>
        <v/>
      </c>
      <c r="K469" s="448" t="str">
        <f>進捗管理票PSPT_管理項目名_5</f>
        <v>③受入</v>
      </c>
      <c r="L469" s="37"/>
      <c r="M469" s="38"/>
      <c r="N469" s="38"/>
      <c r="O469" s="38"/>
      <c r="P469" s="38"/>
      <c r="Q469" s="38"/>
      <c r="R469" s="38"/>
      <c r="S469" s="38"/>
      <c r="T469" s="38"/>
      <c r="U469" s="38"/>
      <c r="V469" s="38"/>
      <c r="W469" s="38"/>
      <c r="X469" s="30"/>
      <c r="Y469" s="38"/>
      <c r="Z469" s="38"/>
      <c r="AA469" s="38"/>
      <c r="AB469" s="38"/>
      <c r="AC469" s="38"/>
      <c r="AD469" s="38"/>
      <c r="AE469" s="38"/>
      <c r="AF469" s="38"/>
      <c r="AG469" s="38"/>
      <c r="AH469" s="38"/>
      <c r="AI469" s="38"/>
      <c r="AJ469" s="38"/>
      <c r="AK469" s="38"/>
      <c r="AL469" s="38"/>
      <c r="AM469" s="38"/>
      <c r="AN469" s="38"/>
      <c r="AO469" s="38"/>
      <c r="AP469" s="38"/>
      <c r="AQ469" s="38"/>
      <c r="AR469" s="38"/>
      <c r="AS469" s="38"/>
      <c r="AT469" s="38"/>
      <c r="AU469" s="38"/>
      <c r="AV469" s="38"/>
      <c r="AW469" s="38"/>
      <c r="AX469" s="38"/>
      <c r="AY469" s="38"/>
      <c r="AZ469" s="38"/>
      <c r="BA469" s="38"/>
      <c r="BB469" s="38"/>
      <c r="BC469" s="38"/>
      <c r="BD469" s="38"/>
      <c r="BE469" s="38"/>
      <c r="BF469" s="38"/>
      <c r="BG469" s="38"/>
      <c r="BH469" s="38"/>
      <c r="BI469" s="38"/>
      <c r="BJ469" s="38"/>
      <c r="BK469" s="38"/>
      <c r="BL469" s="38"/>
      <c r="BM469" s="38"/>
      <c r="BN469" s="38"/>
      <c r="BO469" s="38"/>
      <c r="BP469" s="38"/>
      <c r="BQ469" s="38"/>
      <c r="BR469" s="38"/>
      <c r="BS469" s="38"/>
      <c r="BT469" s="38"/>
      <c r="BU469" s="38"/>
      <c r="BV469" s="38"/>
      <c r="BW469" s="38"/>
      <c r="BX469" s="38"/>
      <c r="BY469" s="38"/>
      <c r="BZ469" s="38"/>
      <c r="CA469" s="38"/>
      <c r="CB469" s="38"/>
      <c r="CC469" s="38"/>
      <c r="CD469" s="38"/>
      <c r="CE469" s="38"/>
      <c r="CF469" s="38"/>
      <c r="CG469" s="38"/>
      <c r="CH469" s="38"/>
      <c r="CI469" s="38"/>
      <c r="CJ469" s="38"/>
      <c r="CK469" s="38"/>
      <c r="CL469" s="38"/>
      <c r="CM469" s="38"/>
      <c r="CN469" s="38"/>
      <c r="CO469" s="38"/>
      <c r="CP469" s="38"/>
      <c r="CQ469" s="38"/>
      <c r="CR469" s="38"/>
      <c r="CS469" s="38"/>
      <c r="CT469" s="38"/>
      <c r="CU469" s="38"/>
      <c r="CV469" s="38"/>
      <c r="CW469" s="38"/>
      <c r="CX469" s="38"/>
      <c r="CY469" s="38"/>
      <c r="CZ469" s="38"/>
      <c r="DA469" s="38"/>
      <c r="DB469" s="38"/>
      <c r="DC469" s="38"/>
      <c r="DD469" s="38"/>
      <c r="DE469" s="38"/>
      <c r="DF469" s="38"/>
      <c r="DG469" s="38"/>
      <c r="DH469" s="38"/>
      <c r="DI469" s="38"/>
      <c r="DJ469" s="38"/>
      <c r="DK469" s="38"/>
      <c r="DL469" s="38"/>
      <c r="DM469" s="38"/>
      <c r="DN469" s="38"/>
      <c r="DO469" s="38"/>
      <c r="DP469" s="38"/>
      <c r="DQ469" s="38"/>
      <c r="DR469" s="38"/>
      <c r="DS469" s="38"/>
      <c r="DT469" s="38"/>
      <c r="DU469" s="38"/>
      <c r="DV469" s="38"/>
      <c r="DW469" s="38"/>
      <c r="DX469" s="38"/>
      <c r="DY469" s="38"/>
      <c r="DZ469" s="38"/>
      <c r="EA469" s="38"/>
      <c r="EB469" s="38"/>
      <c r="EC469" s="38"/>
      <c r="ED469" s="38"/>
      <c r="EE469" s="38"/>
      <c r="EF469" s="38"/>
      <c r="EG469" s="38"/>
      <c r="EH469" s="38"/>
      <c r="EI469" s="38"/>
      <c r="EJ469" s="38"/>
      <c r="EK469" s="38"/>
      <c r="EL469" s="38"/>
      <c r="EM469" s="38"/>
      <c r="EN469" s="38"/>
      <c r="EO469" s="38"/>
      <c r="EP469" s="38"/>
      <c r="EQ469" s="38"/>
      <c r="ER469" s="38"/>
      <c r="ES469" s="38"/>
      <c r="ET469" s="38"/>
      <c r="EU469" s="38"/>
      <c r="EV469" s="38"/>
      <c r="EW469" s="38"/>
      <c r="EX469" s="38"/>
      <c r="EY469" s="38"/>
      <c r="EZ469" s="38"/>
      <c r="FA469" s="38"/>
      <c r="FB469" s="38"/>
      <c r="FC469" s="38"/>
      <c r="FD469" s="38"/>
      <c r="FE469" s="38"/>
      <c r="FF469" s="38"/>
      <c r="FG469" s="38"/>
      <c r="FH469" s="38"/>
      <c r="FI469" s="38"/>
      <c r="FJ469" s="38"/>
      <c r="FK469" s="38"/>
      <c r="FL469" s="38"/>
      <c r="FM469" s="38"/>
      <c r="FN469" s="38"/>
      <c r="FO469" s="38"/>
      <c r="FP469" s="38"/>
      <c r="FQ469" s="38"/>
      <c r="FR469" s="38"/>
      <c r="FS469" s="38"/>
      <c r="FT469" s="38"/>
      <c r="FU469" s="38"/>
      <c r="FV469" s="38"/>
      <c r="FW469" s="38"/>
      <c r="FX469" s="38"/>
      <c r="FY469" s="38"/>
      <c r="FZ469" s="38"/>
      <c r="GA469" s="38"/>
      <c r="GB469" s="38"/>
      <c r="GC469" s="38"/>
      <c r="GD469" s="38"/>
      <c r="GE469" s="38"/>
      <c r="GF469" s="38"/>
      <c r="GG469" s="38"/>
      <c r="GH469" s="38"/>
      <c r="GI469" s="38"/>
      <c r="GJ469" s="38"/>
      <c r="GK469" s="38"/>
      <c r="GL469" s="38"/>
      <c r="GM469" s="38"/>
      <c r="GN469" s="38"/>
      <c r="GO469" s="38"/>
      <c r="GP469" s="38"/>
      <c r="GQ469" s="38"/>
      <c r="GR469" s="38"/>
      <c r="GS469" s="38"/>
      <c r="GT469" s="38"/>
      <c r="GU469" s="38"/>
      <c r="GV469" s="38"/>
      <c r="GW469" s="38"/>
      <c r="GX469" s="38"/>
      <c r="GY469" s="38"/>
      <c r="GZ469" s="38"/>
      <c r="HA469" s="38"/>
      <c r="HB469" s="38"/>
      <c r="HC469" s="38"/>
      <c r="HD469" s="38"/>
      <c r="HE469" s="38"/>
      <c r="HF469" s="38"/>
      <c r="HG469" s="38"/>
      <c r="HH469" s="38"/>
      <c r="HI469" s="38"/>
      <c r="HJ469" s="38"/>
      <c r="HK469" s="38"/>
      <c r="HL469" s="38"/>
      <c r="HM469" s="38"/>
      <c r="HN469" s="38"/>
      <c r="HO469" s="38"/>
      <c r="HP469" s="38"/>
      <c r="HQ469" s="38"/>
      <c r="HR469" s="39"/>
    </row>
    <row r="470" spans="1:226" x14ac:dyDescent="0.25">
      <c r="A470" s="25">
        <f t="shared" si="120"/>
        <v>466</v>
      </c>
      <c r="B470" s="516"/>
      <c r="C470" s="516"/>
      <c r="D470" s="516"/>
      <c r="E470" s="516"/>
      <c r="F470" s="516"/>
      <c r="G470" s="40"/>
      <c r="H470" s="40"/>
      <c r="I470" s="41" t="str">
        <f t="shared" si="157"/>
        <v/>
      </c>
      <c r="J470" s="42" t="str">
        <f t="shared" si="158"/>
        <v/>
      </c>
      <c r="K470" s="445">
        <f>進捗管理票PSPT_管理項目名_1</f>
        <v>0</v>
      </c>
      <c r="L470" s="43"/>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c r="CI470" s="44"/>
      <c r="CJ470" s="44"/>
      <c r="CK470" s="44"/>
      <c r="CL470" s="44"/>
      <c r="CM470" s="44"/>
      <c r="CN470" s="44"/>
      <c r="CO470" s="44"/>
      <c r="CP470" s="44"/>
      <c r="CQ470" s="44"/>
      <c r="CR470" s="44"/>
      <c r="CS470" s="44"/>
      <c r="CT470" s="44"/>
      <c r="CU470" s="44"/>
      <c r="CV470" s="44"/>
      <c r="CW470" s="44"/>
      <c r="CX470" s="44"/>
      <c r="CY470" s="44"/>
      <c r="CZ470" s="44"/>
      <c r="DA470" s="44"/>
      <c r="DB470" s="44"/>
      <c r="DC470" s="44"/>
      <c r="DD470" s="44"/>
      <c r="DE470" s="44"/>
      <c r="DF470" s="44"/>
      <c r="DG470" s="44"/>
      <c r="DH470" s="44"/>
      <c r="DI470" s="44"/>
      <c r="DJ470" s="44"/>
      <c r="DK470" s="44"/>
      <c r="DL470" s="44"/>
      <c r="DM470" s="44"/>
      <c r="DN470" s="44"/>
      <c r="DO470" s="44"/>
      <c r="DP470" s="44"/>
      <c r="DQ470" s="44"/>
      <c r="DR470" s="44"/>
      <c r="DS470" s="44"/>
      <c r="DT470" s="44"/>
      <c r="DU470" s="44"/>
      <c r="DV470" s="44"/>
      <c r="DW470" s="44"/>
      <c r="DX470" s="44"/>
      <c r="DY470" s="44"/>
      <c r="DZ470" s="44"/>
      <c r="EA470" s="44"/>
      <c r="EB470" s="44"/>
      <c r="EC470" s="44"/>
      <c r="ED470" s="44"/>
      <c r="EE470" s="44"/>
      <c r="EF470" s="44"/>
      <c r="EG470" s="44"/>
      <c r="EH470" s="44"/>
      <c r="EI470" s="44"/>
      <c r="EJ470" s="44"/>
      <c r="EK470" s="44"/>
      <c r="EL470" s="44"/>
      <c r="EM470" s="44"/>
      <c r="EN470" s="44"/>
      <c r="EO470" s="44"/>
      <c r="EP470" s="44"/>
      <c r="EQ470" s="44"/>
      <c r="ER470" s="44"/>
      <c r="ES470" s="44"/>
      <c r="ET470" s="44"/>
      <c r="EU470" s="44"/>
      <c r="EV470" s="44"/>
      <c r="EW470" s="44"/>
      <c r="EX470" s="44"/>
      <c r="EY470" s="44"/>
      <c r="EZ470" s="44"/>
      <c r="FA470" s="44"/>
      <c r="FB470" s="44"/>
      <c r="FC470" s="44"/>
      <c r="FD470" s="44"/>
      <c r="FE470" s="44"/>
      <c r="FF470" s="44"/>
      <c r="FG470" s="44"/>
      <c r="FH470" s="44"/>
      <c r="FI470" s="44"/>
      <c r="FJ470" s="44"/>
      <c r="FK470" s="44"/>
      <c r="FL470" s="44"/>
      <c r="FM470" s="44"/>
      <c r="FN470" s="44"/>
      <c r="FO470" s="44"/>
      <c r="FP470" s="44"/>
      <c r="FQ470" s="44"/>
      <c r="FR470" s="44"/>
      <c r="FS470" s="44"/>
      <c r="FT470" s="44"/>
      <c r="FU470" s="44"/>
      <c r="FV470" s="44"/>
      <c r="FW470" s="44"/>
      <c r="FX470" s="44"/>
      <c r="FY470" s="44"/>
      <c r="FZ470" s="44"/>
      <c r="GA470" s="44"/>
      <c r="GB470" s="44"/>
      <c r="GC470" s="44"/>
      <c r="GD470" s="44"/>
      <c r="GE470" s="44"/>
      <c r="GF470" s="44"/>
      <c r="GG470" s="44"/>
      <c r="GH470" s="44"/>
      <c r="GI470" s="44"/>
      <c r="GJ470" s="44"/>
      <c r="GK470" s="44"/>
      <c r="GL470" s="44"/>
      <c r="GM470" s="44"/>
      <c r="GN470" s="44"/>
      <c r="GO470" s="44"/>
      <c r="GP470" s="44"/>
      <c r="GQ470" s="44"/>
      <c r="GR470" s="44"/>
      <c r="GS470" s="44"/>
      <c r="GT470" s="44"/>
      <c r="GU470" s="44"/>
      <c r="GV470" s="44"/>
      <c r="GW470" s="44"/>
      <c r="GX470" s="44"/>
      <c r="GY470" s="44"/>
      <c r="GZ470" s="44"/>
      <c r="HA470" s="44"/>
      <c r="HB470" s="44"/>
      <c r="HC470" s="44"/>
      <c r="HD470" s="44"/>
      <c r="HE470" s="44"/>
      <c r="HF470" s="44"/>
      <c r="HG470" s="44"/>
      <c r="HH470" s="44"/>
      <c r="HI470" s="44"/>
      <c r="HJ470" s="44"/>
      <c r="HK470" s="44"/>
      <c r="HL470" s="44"/>
      <c r="HM470" s="44"/>
      <c r="HN470" s="44"/>
      <c r="HO470" s="44"/>
      <c r="HP470" s="44"/>
      <c r="HQ470" s="44"/>
      <c r="HR470" s="46"/>
    </row>
    <row r="471" spans="1:226" x14ac:dyDescent="0.25">
      <c r="A471" s="32">
        <f t="shared" si="120"/>
        <v>467</v>
      </c>
      <c r="B471" s="517"/>
      <c r="C471" s="517"/>
      <c r="D471" s="517"/>
      <c r="E471" s="517"/>
      <c r="F471" s="517"/>
      <c r="G471" s="26"/>
      <c r="H471" s="26"/>
      <c r="I471" s="27" t="str">
        <f t="shared" si="157"/>
        <v/>
      </c>
      <c r="J471" s="33" t="str">
        <f t="shared" si="158"/>
        <v/>
      </c>
      <c r="K471" s="446">
        <f>進捗管理票PSPT_管理項目名_2</f>
        <v>0</v>
      </c>
      <c r="L471" s="29"/>
      <c r="M471" s="30"/>
      <c r="N471" s="30"/>
      <c r="O471" s="30"/>
      <c r="P471" s="30"/>
      <c r="Q471" s="30"/>
      <c r="R471" s="30"/>
      <c r="S471" s="30"/>
      <c r="T471" s="30"/>
      <c r="U471" s="30"/>
      <c r="V471" s="30"/>
      <c r="W471" s="30"/>
      <c r="X471" s="30"/>
      <c r="Y471" s="30"/>
      <c r="Z471" s="30"/>
      <c r="AA471" s="30"/>
      <c r="AB471" s="30"/>
      <c r="AC471" s="30"/>
      <c r="AD471" s="30"/>
      <c r="AE471" s="30"/>
      <c r="AF471" s="30"/>
      <c r="AG471" s="30"/>
      <c r="AH471" s="30"/>
      <c r="AI471" s="30"/>
      <c r="AJ471" s="30"/>
      <c r="AK471" s="30"/>
      <c r="AL471" s="30"/>
      <c r="AM471" s="30"/>
      <c r="AN471" s="30"/>
      <c r="AO471" s="30"/>
      <c r="AP471" s="30"/>
      <c r="AQ471" s="30"/>
      <c r="AR471" s="30"/>
      <c r="AS471" s="30"/>
      <c r="AT471" s="30"/>
      <c r="AU471" s="30"/>
      <c r="AV471" s="30"/>
      <c r="AW471" s="30"/>
      <c r="AX471" s="30"/>
      <c r="AY471" s="30"/>
      <c r="AZ471" s="30"/>
      <c r="BA471" s="30"/>
      <c r="BB471" s="30"/>
      <c r="BC471" s="30"/>
      <c r="BD471" s="30"/>
      <c r="BE471" s="30"/>
      <c r="BF471" s="30"/>
      <c r="BG471" s="30"/>
      <c r="BH471" s="30"/>
      <c r="BI471" s="30"/>
      <c r="BJ471" s="30"/>
      <c r="BK471" s="30"/>
      <c r="BL471" s="30"/>
      <c r="BM471" s="30"/>
      <c r="BN471" s="30"/>
      <c r="BO471" s="30"/>
      <c r="BP471" s="30"/>
      <c r="BQ471" s="30"/>
      <c r="BR471" s="30"/>
      <c r="BS471" s="30"/>
      <c r="BT471" s="30"/>
      <c r="BU471" s="30"/>
      <c r="BV471" s="30"/>
      <c r="BW471" s="30"/>
      <c r="BX471" s="30"/>
      <c r="BY471" s="30"/>
      <c r="BZ471" s="30"/>
      <c r="CA471" s="30"/>
      <c r="CB471" s="30"/>
      <c r="CC471" s="30"/>
      <c r="CD471" s="30"/>
      <c r="CE471" s="30"/>
      <c r="CF471" s="30"/>
      <c r="CG471" s="30"/>
      <c r="CH471" s="30"/>
      <c r="CI471" s="30"/>
      <c r="CJ471" s="30"/>
      <c r="CK471" s="30"/>
      <c r="CL471" s="30"/>
      <c r="CM471" s="30"/>
      <c r="CN471" s="30"/>
      <c r="CO471" s="30"/>
      <c r="CP471" s="30"/>
      <c r="CQ471" s="30"/>
      <c r="CR471" s="30"/>
      <c r="CS471" s="30"/>
      <c r="CT471" s="30"/>
      <c r="CU471" s="30"/>
      <c r="CV471" s="30"/>
      <c r="CW471" s="30"/>
      <c r="CX471" s="30"/>
      <c r="CY471" s="30"/>
      <c r="CZ471" s="30"/>
      <c r="DA471" s="30"/>
      <c r="DB471" s="30"/>
      <c r="DC471" s="30"/>
      <c r="DD471" s="30"/>
      <c r="DE471" s="30"/>
      <c r="DF471" s="30"/>
      <c r="DG471" s="30"/>
      <c r="DH471" s="30"/>
      <c r="DI471" s="30"/>
      <c r="DJ471" s="30"/>
      <c r="DK471" s="30"/>
      <c r="DL471" s="30"/>
      <c r="DM471" s="30"/>
      <c r="DN471" s="30"/>
      <c r="DO471" s="30"/>
      <c r="DP471" s="30"/>
      <c r="DQ471" s="30"/>
      <c r="DR471" s="30"/>
      <c r="DS471" s="30"/>
      <c r="DT471" s="30"/>
      <c r="DU471" s="30"/>
      <c r="DV471" s="30"/>
      <c r="DW471" s="30"/>
      <c r="DX471" s="30"/>
      <c r="DY471" s="30"/>
      <c r="DZ471" s="30"/>
      <c r="EA471" s="30"/>
      <c r="EB471" s="30"/>
      <c r="EC471" s="30"/>
      <c r="ED471" s="30"/>
      <c r="EE471" s="30"/>
      <c r="EF471" s="30"/>
      <c r="EG471" s="30"/>
      <c r="EH471" s="30"/>
      <c r="EI471" s="30"/>
      <c r="EJ471" s="30"/>
      <c r="EK471" s="30"/>
      <c r="EL471" s="30"/>
      <c r="EM471" s="30"/>
      <c r="EN471" s="30"/>
      <c r="EO471" s="30"/>
      <c r="EP471" s="30"/>
      <c r="EQ471" s="30"/>
      <c r="ER471" s="30"/>
      <c r="ES471" s="30"/>
      <c r="ET471" s="30"/>
      <c r="EU471" s="30"/>
      <c r="EV471" s="30"/>
      <c r="EW471" s="30"/>
      <c r="EX471" s="30"/>
      <c r="EY471" s="30"/>
      <c r="EZ471" s="30"/>
      <c r="FA471" s="30"/>
      <c r="FB471" s="30"/>
      <c r="FC471" s="30"/>
      <c r="FD471" s="30"/>
      <c r="FE471" s="30"/>
      <c r="FF471" s="30"/>
      <c r="FG471" s="30"/>
      <c r="FH471" s="30"/>
      <c r="FI471" s="30"/>
      <c r="FJ471" s="30"/>
      <c r="FK471" s="30"/>
      <c r="FL471" s="30"/>
      <c r="FM471" s="30"/>
      <c r="FN471" s="30"/>
      <c r="FO471" s="30"/>
      <c r="FP471" s="30"/>
      <c r="FQ471" s="30"/>
      <c r="FR471" s="30"/>
      <c r="FS471" s="30"/>
      <c r="FT471" s="30"/>
      <c r="FU471" s="30"/>
      <c r="FV471" s="30"/>
      <c r="FW471" s="30"/>
      <c r="FX471" s="30"/>
      <c r="FY471" s="30"/>
      <c r="FZ471" s="30"/>
      <c r="GA471" s="30"/>
      <c r="GB471" s="30"/>
      <c r="GC471" s="30"/>
      <c r="GD471" s="30"/>
      <c r="GE471" s="30"/>
      <c r="GF471" s="30"/>
      <c r="GG471" s="30"/>
      <c r="GH471" s="30"/>
      <c r="GI471" s="30"/>
      <c r="GJ471" s="30"/>
      <c r="GK471" s="30"/>
      <c r="GL471" s="30"/>
      <c r="GM471" s="30"/>
      <c r="GN471" s="30"/>
      <c r="GO471" s="30"/>
      <c r="GP471" s="30"/>
      <c r="GQ471" s="30"/>
      <c r="GR471" s="30"/>
      <c r="GS471" s="30"/>
      <c r="GT471" s="30"/>
      <c r="GU471" s="30"/>
      <c r="GV471" s="30"/>
      <c r="GW471" s="30"/>
      <c r="GX471" s="30"/>
      <c r="GY471" s="30"/>
      <c r="GZ471" s="30"/>
      <c r="HA471" s="30"/>
      <c r="HB471" s="30"/>
      <c r="HC471" s="30"/>
      <c r="HD471" s="30"/>
      <c r="HE471" s="30"/>
      <c r="HF471" s="30"/>
      <c r="HG471" s="30"/>
      <c r="HH471" s="30"/>
      <c r="HI471" s="30"/>
      <c r="HJ471" s="30"/>
      <c r="HK471" s="30"/>
      <c r="HL471" s="30"/>
      <c r="HM471" s="30"/>
      <c r="HN471" s="30"/>
      <c r="HO471" s="30"/>
      <c r="HP471" s="30"/>
      <c r="HQ471" s="30"/>
      <c r="HR471" s="31"/>
    </row>
    <row r="472" spans="1:226" x14ac:dyDescent="0.25">
      <c r="A472" s="32">
        <f t="shared" si="120"/>
        <v>468</v>
      </c>
      <c r="B472" s="517"/>
      <c r="C472" s="517"/>
      <c r="D472" s="517"/>
      <c r="E472" s="517"/>
      <c r="F472" s="517"/>
      <c r="G472" s="26"/>
      <c r="H472" s="26"/>
      <c r="I472" s="27" t="str">
        <f t="shared" si="157"/>
        <v/>
      </c>
      <c r="J472" s="33" t="str">
        <f t="shared" si="158"/>
        <v/>
      </c>
      <c r="K472" s="447" t="str">
        <f>進捗管理票PSPT_管理項目名_3</f>
        <v>①ＣＶ</v>
      </c>
      <c r="L472" s="29"/>
      <c r="M472" s="30"/>
      <c r="N472" s="30"/>
      <c r="O472" s="30"/>
      <c r="P472" s="30"/>
      <c r="Q472" s="30"/>
      <c r="R472" s="30"/>
      <c r="S472" s="30"/>
      <c r="T472" s="30"/>
      <c r="U472" s="30"/>
      <c r="V472" s="30"/>
      <c r="W472" s="30"/>
      <c r="X472" s="30"/>
      <c r="Y472" s="30"/>
      <c r="Z472" s="30"/>
      <c r="AA472" s="30"/>
      <c r="AB472" s="30"/>
      <c r="AC472" s="30"/>
      <c r="AD472" s="30"/>
      <c r="AE472" s="30"/>
      <c r="AF472" s="30"/>
      <c r="AG472" s="30"/>
      <c r="AH472" s="30"/>
      <c r="AI472" s="30"/>
      <c r="AJ472" s="30"/>
      <c r="AK472" s="30"/>
      <c r="AL472" s="30"/>
      <c r="AM472" s="30"/>
      <c r="AN472" s="30"/>
      <c r="AO472" s="30"/>
      <c r="AP472" s="30"/>
      <c r="AQ472" s="30"/>
      <c r="AR472" s="30"/>
      <c r="AS472" s="30"/>
      <c r="AT472" s="30"/>
      <c r="AU472" s="30"/>
      <c r="AV472" s="30"/>
      <c r="AW472" s="30"/>
      <c r="AX472" s="30"/>
      <c r="AY472" s="30"/>
      <c r="AZ472" s="30"/>
      <c r="BA472" s="30"/>
      <c r="BB472" s="30"/>
      <c r="BC472" s="30"/>
      <c r="BD472" s="30"/>
      <c r="BE472" s="30"/>
      <c r="BF472" s="30"/>
      <c r="BG472" s="30"/>
      <c r="BH472" s="30"/>
      <c r="BI472" s="30"/>
      <c r="BJ472" s="30"/>
      <c r="BK472" s="30"/>
      <c r="BL472" s="30"/>
      <c r="BM472" s="30"/>
      <c r="BN472" s="30"/>
      <c r="BO472" s="30"/>
      <c r="BP472" s="30"/>
      <c r="BQ472" s="30"/>
      <c r="BR472" s="30"/>
      <c r="BS472" s="30"/>
      <c r="BT472" s="30"/>
      <c r="BU472" s="30"/>
      <c r="BV472" s="30"/>
      <c r="BW472" s="30"/>
      <c r="BX472" s="30"/>
      <c r="BY472" s="30"/>
      <c r="BZ472" s="30"/>
      <c r="CA472" s="30"/>
      <c r="CB472" s="30"/>
      <c r="CC472" s="30"/>
      <c r="CD472" s="30"/>
      <c r="CE472" s="30"/>
      <c r="CF472" s="30"/>
      <c r="CG472" s="30"/>
      <c r="CH472" s="30"/>
      <c r="CI472" s="30"/>
      <c r="CJ472" s="30"/>
      <c r="CK472" s="30"/>
      <c r="CL472" s="30"/>
      <c r="CM472" s="30"/>
      <c r="CN472" s="30"/>
      <c r="CO472" s="30"/>
      <c r="CP472" s="30"/>
      <c r="CQ472" s="30"/>
      <c r="CR472" s="30"/>
      <c r="CS472" s="30"/>
      <c r="CT472" s="30"/>
      <c r="CU472" s="30"/>
      <c r="CV472" s="30"/>
      <c r="CW472" s="30"/>
      <c r="CX472" s="30"/>
      <c r="CY472" s="30"/>
      <c r="CZ472" s="30"/>
      <c r="DA472" s="30"/>
      <c r="DB472" s="30"/>
      <c r="DC472" s="30"/>
      <c r="DD472" s="30"/>
      <c r="DE472" s="30"/>
      <c r="DF472" s="30"/>
      <c r="DG472" s="30"/>
      <c r="DH472" s="30"/>
      <c r="DI472" s="30"/>
      <c r="DJ472" s="30"/>
      <c r="DK472" s="30"/>
      <c r="DL472" s="30"/>
      <c r="DM472" s="30"/>
      <c r="DN472" s="30"/>
      <c r="DO472" s="30"/>
      <c r="DP472" s="30"/>
      <c r="DQ472" s="30"/>
      <c r="DR472" s="30"/>
      <c r="DS472" s="30"/>
      <c r="DT472" s="30"/>
      <c r="DU472" s="30"/>
      <c r="DV472" s="30"/>
      <c r="DW472" s="30"/>
      <c r="DX472" s="30"/>
      <c r="DY472" s="30"/>
      <c r="DZ472" s="30"/>
      <c r="EA472" s="30"/>
      <c r="EB472" s="30"/>
      <c r="EC472" s="30"/>
      <c r="ED472" s="30"/>
      <c r="EE472" s="30"/>
      <c r="EF472" s="30"/>
      <c r="EG472" s="30"/>
      <c r="EH472" s="30"/>
      <c r="EI472" s="30"/>
      <c r="EJ472" s="30"/>
      <c r="EK472" s="30"/>
      <c r="EL472" s="30"/>
      <c r="EM472" s="30"/>
      <c r="EN472" s="30"/>
      <c r="EO472" s="30"/>
      <c r="EP472" s="30"/>
      <c r="EQ472" s="30"/>
      <c r="ER472" s="30"/>
      <c r="ES472" s="30"/>
      <c r="ET472" s="30"/>
      <c r="EU472" s="30"/>
      <c r="EV472" s="30"/>
      <c r="EW472" s="30"/>
      <c r="EX472" s="30"/>
      <c r="EY472" s="30"/>
      <c r="EZ472" s="30"/>
      <c r="FA472" s="30"/>
      <c r="FB472" s="30"/>
      <c r="FC472" s="30"/>
      <c r="FD472" s="30"/>
      <c r="FE472" s="30"/>
      <c r="FF472" s="30"/>
      <c r="FG472" s="30"/>
      <c r="FH472" s="30"/>
      <c r="FI472" s="30"/>
      <c r="FJ472" s="30"/>
      <c r="FK472" s="30"/>
      <c r="FL472" s="30"/>
      <c r="FM472" s="30"/>
      <c r="FN472" s="30"/>
      <c r="FO472" s="30"/>
      <c r="FP472" s="30"/>
      <c r="FQ472" s="30"/>
      <c r="FR472" s="30"/>
      <c r="FS472" s="30"/>
      <c r="FT472" s="30"/>
      <c r="FU472" s="30"/>
      <c r="FV472" s="30"/>
      <c r="FW472" s="30"/>
      <c r="FX472" s="30"/>
      <c r="FY472" s="30"/>
      <c r="FZ472" s="30"/>
      <c r="GA472" s="30"/>
      <c r="GB472" s="30"/>
      <c r="GC472" s="30"/>
      <c r="GD472" s="30"/>
      <c r="GE472" s="30"/>
      <c r="GF472" s="30"/>
      <c r="GG472" s="30"/>
      <c r="GH472" s="30"/>
      <c r="GI472" s="30"/>
      <c r="GJ472" s="30"/>
      <c r="GK472" s="30"/>
      <c r="GL472" s="30"/>
      <c r="GM472" s="30"/>
      <c r="GN472" s="30"/>
      <c r="GO472" s="30"/>
      <c r="GP472" s="30"/>
      <c r="GQ472" s="30"/>
      <c r="GR472" s="30"/>
      <c r="GS472" s="30"/>
      <c r="GT472" s="30"/>
      <c r="GU472" s="30"/>
      <c r="GV472" s="30"/>
      <c r="GW472" s="30"/>
      <c r="GX472" s="30"/>
      <c r="GY472" s="30"/>
      <c r="GZ472" s="30"/>
      <c r="HA472" s="30"/>
      <c r="HB472" s="30"/>
      <c r="HC472" s="30"/>
      <c r="HD472" s="30"/>
      <c r="HE472" s="30"/>
      <c r="HF472" s="30"/>
      <c r="HG472" s="30"/>
      <c r="HH472" s="30"/>
      <c r="HI472" s="30"/>
      <c r="HJ472" s="30"/>
      <c r="HK472" s="30"/>
      <c r="HL472" s="30"/>
      <c r="HM472" s="30"/>
      <c r="HN472" s="30"/>
      <c r="HO472" s="30"/>
      <c r="HP472" s="30"/>
      <c r="HQ472" s="30"/>
      <c r="HR472" s="31"/>
    </row>
    <row r="473" spans="1:226" x14ac:dyDescent="0.25">
      <c r="A473" s="34">
        <f t="shared" si="120"/>
        <v>469</v>
      </c>
      <c r="B473" s="517"/>
      <c r="C473" s="517"/>
      <c r="D473" s="517"/>
      <c r="E473" s="517"/>
      <c r="F473" s="517"/>
      <c r="G473" s="35"/>
      <c r="H473" s="35"/>
      <c r="I473" s="36" t="str">
        <f t="shared" si="157"/>
        <v/>
      </c>
      <c r="J473" s="28" t="str">
        <f t="shared" si="158"/>
        <v/>
      </c>
      <c r="K473" s="448" t="str">
        <f>進捗管理票PSPT_管理項目名_4</f>
        <v>②ＣＶＴ</v>
      </c>
      <c r="L473" s="37"/>
      <c r="M473" s="38"/>
      <c r="N473" s="38"/>
      <c r="O473" s="38"/>
      <c r="P473" s="38"/>
      <c r="Q473" s="38"/>
      <c r="R473" s="38"/>
      <c r="S473" s="38"/>
      <c r="T473" s="38"/>
      <c r="U473" s="38"/>
      <c r="V473" s="38"/>
      <c r="W473" s="38"/>
      <c r="X473" s="38"/>
      <c r="Y473" s="38"/>
      <c r="Z473" s="38"/>
      <c r="AA473" s="38"/>
      <c r="AB473" s="38"/>
      <c r="AC473" s="38"/>
      <c r="AD473" s="38"/>
      <c r="AE473" s="38"/>
      <c r="AF473" s="38"/>
      <c r="AG473" s="38"/>
      <c r="AH473" s="38"/>
      <c r="AI473" s="38"/>
      <c r="AJ473" s="38"/>
      <c r="AK473" s="38"/>
      <c r="AL473" s="38"/>
      <c r="AM473" s="38"/>
      <c r="AN473" s="38"/>
      <c r="AO473" s="38"/>
      <c r="AP473" s="38"/>
      <c r="AQ473" s="38"/>
      <c r="AR473" s="38"/>
      <c r="AS473" s="38"/>
      <c r="AT473" s="38"/>
      <c r="AU473" s="38"/>
      <c r="AV473" s="38"/>
      <c r="AW473" s="38"/>
      <c r="AX473" s="38"/>
      <c r="AY473" s="38"/>
      <c r="AZ473" s="38"/>
      <c r="BA473" s="38"/>
      <c r="BB473" s="38"/>
      <c r="BC473" s="38"/>
      <c r="BD473" s="38"/>
      <c r="BE473" s="38"/>
      <c r="BF473" s="38"/>
      <c r="BG473" s="38"/>
      <c r="BH473" s="38"/>
      <c r="BI473" s="38"/>
      <c r="BJ473" s="38"/>
      <c r="BK473" s="38"/>
      <c r="BL473" s="38"/>
      <c r="BM473" s="38"/>
      <c r="BN473" s="38"/>
      <c r="BO473" s="38"/>
      <c r="BP473" s="38"/>
      <c r="BQ473" s="38"/>
      <c r="BR473" s="38"/>
      <c r="BS473" s="38"/>
      <c r="BT473" s="38"/>
      <c r="BU473" s="38"/>
      <c r="BV473" s="38"/>
      <c r="BW473" s="38"/>
      <c r="BX473" s="38"/>
      <c r="BY473" s="38"/>
      <c r="BZ473" s="38"/>
      <c r="CA473" s="38"/>
      <c r="CB473" s="38"/>
      <c r="CC473" s="38"/>
      <c r="CD473" s="38"/>
      <c r="CE473" s="38"/>
      <c r="CF473" s="38"/>
      <c r="CG473" s="38"/>
      <c r="CH473" s="38"/>
      <c r="CI473" s="38"/>
      <c r="CJ473" s="38"/>
      <c r="CK473" s="38"/>
      <c r="CL473" s="38"/>
      <c r="CM473" s="38"/>
      <c r="CN473" s="38"/>
      <c r="CO473" s="38"/>
      <c r="CP473" s="38"/>
      <c r="CQ473" s="38"/>
      <c r="CR473" s="38"/>
      <c r="CS473" s="38"/>
      <c r="CT473" s="38"/>
      <c r="CU473" s="38"/>
      <c r="CV473" s="38"/>
      <c r="CW473" s="38"/>
      <c r="CX473" s="38"/>
      <c r="CY473" s="38"/>
      <c r="CZ473" s="38"/>
      <c r="DA473" s="38"/>
      <c r="DB473" s="38"/>
      <c r="DC473" s="38"/>
      <c r="DD473" s="38"/>
      <c r="DE473" s="38"/>
      <c r="DF473" s="38"/>
      <c r="DG473" s="38"/>
      <c r="DH473" s="38"/>
      <c r="DI473" s="38"/>
      <c r="DJ473" s="38"/>
      <c r="DK473" s="38"/>
      <c r="DL473" s="38"/>
      <c r="DM473" s="38"/>
      <c r="DN473" s="38"/>
      <c r="DO473" s="38"/>
      <c r="DP473" s="38"/>
      <c r="DQ473" s="38"/>
      <c r="DR473" s="38"/>
      <c r="DS473" s="38"/>
      <c r="DT473" s="38"/>
      <c r="DU473" s="38"/>
      <c r="DV473" s="38"/>
      <c r="DW473" s="38"/>
      <c r="DX473" s="38"/>
      <c r="DY473" s="38"/>
      <c r="DZ473" s="38"/>
      <c r="EA473" s="38"/>
      <c r="EB473" s="38"/>
      <c r="EC473" s="38"/>
      <c r="ED473" s="38"/>
      <c r="EE473" s="38"/>
      <c r="EF473" s="38"/>
      <c r="EG473" s="38"/>
      <c r="EH473" s="38"/>
      <c r="EI473" s="38"/>
      <c r="EJ473" s="38"/>
      <c r="EK473" s="38"/>
      <c r="EL473" s="38"/>
      <c r="EM473" s="38"/>
      <c r="EN473" s="38"/>
      <c r="EO473" s="38"/>
      <c r="EP473" s="38"/>
      <c r="EQ473" s="38"/>
      <c r="ER473" s="38"/>
      <c r="ES473" s="38"/>
      <c r="ET473" s="38"/>
      <c r="EU473" s="38"/>
      <c r="EV473" s="38"/>
      <c r="EW473" s="38"/>
      <c r="EX473" s="38"/>
      <c r="EY473" s="38"/>
      <c r="EZ473" s="38"/>
      <c r="FA473" s="38"/>
      <c r="FB473" s="38"/>
      <c r="FC473" s="38"/>
      <c r="FD473" s="38"/>
      <c r="FE473" s="38"/>
      <c r="FF473" s="38"/>
      <c r="FG473" s="38"/>
      <c r="FH473" s="38"/>
      <c r="FI473" s="38"/>
      <c r="FJ473" s="38"/>
      <c r="FK473" s="38"/>
      <c r="FL473" s="38"/>
      <c r="FM473" s="38"/>
      <c r="FN473" s="38"/>
      <c r="FO473" s="38"/>
      <c r="FP473" s="38"/>
      <c r="FQ473" s="38"/>
      <c r="FR473" s="38"/>
      <c r="FS473" s="38"/>
      <c r="FT473" s="38"/>
      <c r="FU473" s="38"/>
      <c r="FV473" s="38"/>
      <c r="FW473" s="38"/>
      <c r="FX473" s="38"/>
      <c r="FY473" s="38"/>
      <c r="FZ473" s="38"/>
      <c r="GA473" s="38"/>
      <c r="GB473" s="38"/>
      <c r="GC473" s="38"/>
      <c r="GD473" s="38"/>
      <c r="GE473" s="38"/>
      <c r="GF473" s="38"/>
      <c r="GG473" s="38"/>
      <c r="GH473" s="38"/>
      <c r="GI473" s="38"/>
      <c r="GJ473" s="38"/>
      <c r="GK473" s="38"/>
      <c r="GL473" s="38"/>
      <c r="GM473" s="38"/>
      <c r="GN473" s="38"/>
      <c r="GO473" s="38"/>
      <c r="GP473" s="38"/>
      <c r="GQ473" s="38"/>
      <c r="GR473" s="38"/>
      <c r="GS473" s="38"/>
      <c r="GT473" s="38"/>
      <c r="GU473" s="38"/>
      <c r="GV473" s="38"/>
      <c r="GW473" s="38"/>
      <c r="GX473" s="38"/>
      <c r="GY473" s="38"/>
      <c r="GZ473" s="38"/>
      <c r="HA473" s="38"/>
      <c r="HB473" s="38"/>
      <c r="HC473" s="38"/>
      <c r="HD473" s="38"/>
      <c r="HE473" s="38"/>
      <c r="HF473" s="38"/>
      <c r="HG473" s="38"/>
      <c r="HH473" s="38"/>
      <c r="HI473" s="38"/>
      <c r="HJ473" s="38"/>
      <c r="HK473" s="38"/>
      <c r="HL473" s="38"/>
      <c r="HM473" s="38"/>
      <c r="HN473" s="38"/>
      <c r="HO473" s="38"/>
      <c r="HP473" s="38"/>
      <c r="HQ473" s="38"/>
      <c r="HR473" s="39"/>
    </row>
    <row r="474" spans="1:226" s="315" customFormat="1" x14ac:dyDescent="0.25">
      <c r="A474" s="34">
        <f t="shared" si="120"/>
        <v>470</v>
      </c>
      <c r="B474" s="517"/>
      <c r="C474" s="519"/>
      <c r="D474" s="519"/>
      <c r="E474" s="519"/>
      <c r="F474" s="519"/>
      <c r="G474" s="35"/>
      <c r="H474" s="391"/>
      <c r="I474" s="36" t="str">
        <f>IF(J474&lt;&gt;"",(J474-COUNTIF(L474:HR474,"□")+1),"")</f>
        <v/>
      </c>
      <c r="J474" s="28" t="str">
        <f>IF(ISERROR(LOOKUP("□",L474:HR474,L$3:HR$3))=FALSE,LOOKUP("□",L474:HR474,L$3:HR$3),"")</f>
        <v/>
      </c>
      <c r="K474" s="448" t="str">
        <f>進捗管理票PSPT_管理項目名_5</f>
        <v>③受入</v>
      </c>
      <c r="L474" s="37"/>
      <c r="M474" s="38"/>
      <c r="N474" s="38"/>
      <c r="O474" s="38"/>
      <c r="P474" s="38"/>
      <c r="Q474" s="38"/>
      <c r="R474" s="38"/>
      <c r="S474" s="38"/>
      <c r="T474" s="38"/>
      <c r="U474" s="38"/>
      <c r="V474" s="38"/>
      <c r="W474" s="38"/>
      <c r="X474" s="30"/>
      <c r="Y474" s="38"/>
      <c r="Z474" s="38"/>
      <c r="AA474" s="38"/>
      <c r="AB474" s="38"/>
      <c r="AC474" s="38"/>
      <c r="AD474" s="38"/>
      <c r="AE474" s="38"/>
      <c r="AF474" s="38"/>
      <c r="AG474" s="38"/>
      <c r="AH474" s="38"/>
      <c r="AI474" s="38"/>
      <c r="AJ474" s="38"/>
      <c r="AK474" s="38"/>
      <c r="AL474" s="38"/>
      <c r="AM474" s="38"/>
      <c r="AN474" s="38"/>
      <c r="AO474" s="38"/>
      <c r="AP474" s="38"/>
      <c r="AQ474" s="38"/>
      <c r="AR474" s="38"/>
      <c r="AS474" s="38"/>
      <c r="AT474" s="38"/>
      <c r="AU474" s="38"/>
      <c r="AV474" s="38"/>
      <c r="AW474" s="38"/>
      <c r="AX474" s="38"/>
      <c r="AY474" s="38"/>
      <c r="AZ474" s="38"/>
      <c r="BA474" s="38"/>
      <c r="BB474" s="38"/>
      <c r="BC474" s="38"/>
      <c r="BD474" s="38"/>
      <c r="BE474" s="38"/>
      <c r="BF474" s="38"/>
      <c r="BG474" s="38"/>
      <c r="BH474" s="38"/>
      <c r="BI474" s="38"/>
      <c r="BJ474" s="38"/>
      <c r="BK474" s="38"/>
      <c r="BL474" s="38"/>
      <c r="BM474" s="38"/>
      <c r="BN474" s="38"/>
      <c r="BO474" s="38"/>
      <c r="BP474" s="38"/>
      <c r="BQ474" s="38"/>
      <c r="BR474" s="38"/>
      <c r="BS474" s="38"/>
      <c r="BT474" s="38"/>
      <c r="BU474" s="38"/>
      <c r="BV474" s="38"/>
      <c r="BW474" s="38"/>
      <c r="BX474" s="38"/>
      <c r="BY474" s="38"/>
      <c r="BZ474" s="38"/>
      <c r="CA474" s="38"/>
      <c r="CB474" s="38"/>
      <c r="CC474" s="38"/>
      <c r="CD474" s="38"/>
      <c r="CE474" s="38"/>
      <c r="CF474" s="38"/>
      <c r="CG474" s="38"/>
      <c r="CH474" s="38"/>
      <c r="CI474" s="38"/>
      <c r="CJ474" s="38"/>
      <c r="CK474" s="38"/>
      <c r="CL474" s="38"/>
      <c r="CM474" s="38"/>
      <c r="CN474" s="38"/>
      <c r="CO474" s="38"/>
      <c r="CP474" s="38"/>
      <c r="CQ474" s="38"/>
      <c r="CR474" s="38"/>
      <c r="CS474" s="38"/>
      <c r="CT474" s="38"/>
      <c r="CU474" s="38"/>
      <c r="CV474" s="38"/>
      <c r="CW474" s="38"/>
      <c r="CX474" s="38"/>
      <c r="CY474" s="38"/>
      <c r="CZ474" s="38"/>
      <c r="DA474" s="38"/>
      <c r="DB474" s="38"/>
      <c r="DC474" s="38"/>
      <c r="DD474" s="38"/>
      <c r="DE474" s="38"/>
      <c r="DF474" s="38"/>
      <c r="DG474" s="38"/>
      <c r="DH474" s="38"/>
      <c r="DI474" s="38"/>
      <c r="DJ474" s="38"/>
      <c r="DK474" s="38"/>
      <c r="DL474" s="38"/>
      <c r="DM474" s="38"/>
      <c r="DN474" s="38"/>
      <c r="DO474" s="38"/>
      <c r="DP474" s="38"/>
      <c r="DQ474" s="38"/>
      <c r="DR474" s="38"/>
      <c r="DS474" s="38"/>
      <c r="DT474" s="38"/>
      <c r="DU474" s="38"/>
      <c r="DV474" s="38"/>
      <c r="DW474" s="38"/>
      <c r="DX474" s="38"/>
      <c r="DY474" s="38"/>
      <c r="DZ474" s="38"/>
      <c r="EA474" s="38"/>
      <c r="EB474" s="38"/>
      <c r="EC474" s="38"/>
      <c r="ED474" s="38"/>
      <c r="EE474" s="38"/>
      <c r="EF474" s="38"/>
      <c r="EG474" s="38"/>
      <c r="EH474" s="38"/>
      <c r="EI474" s="38"/>
      <c r="EJ474" s="38"/>
      <c r="EK474" s="38"/>
      <c r="EL474" s="38"/>
      <c r="EM474" s="38"/>
      <c r="EN474" s="38"/>
      <c r="EO474" s="38"/>
      <c r="EP474" s="38"/>
      <c r="EQ474" s="38"/>
      <c r="ER474" s="38"/>
      <c r="ES474" s="38"/>
      <c r="ET474" s="38"/>
      <c r="EU474" s="38"/>
      <c r="EV474" s="38"/>
      <c r="EW474" s="38"/>
      <c r="EX474" s="38"/>
      <c r="EY474" s="38"/>
      <c r="EZ474" s="38"/>
      <c r="FA474" s="38"/>
      <c r="FB474" s="38"/>
      <c r="FC474" s="38"/>
      <c r="FD474" s="38"/>
      <c r="FE474" s="38"/>
      <c r="FF474" s="38"/>
      <c r="FG474" s="38"/>
      <c r="FH474" s="38"/>
      <c r="FI474" s="38"/>
      <c r="FJ474" s="38"/>
      <c r="FK474" s="38"/>
      <c r="FL474" s="38"/>
      <c r="FM474" s="38"/>
      <c r="FN474" s="38"/>
      <c r="FO474" s="38"/>
      <c r="FP474" s="38"/>
      <c r="FQ474" s="38"/>
      <c r="FR474" s="38"/>
      <c r="FS474" s="38"/>
      <c r="FT474" s="38"/>
      <c r="FU474" s="38"/>
      <c r="FV474" s="38"/>
      <c r="FW474" s="38"/>
      <c r="FX474" s="38"/>
      <c r="FY474" s="38"/>
      <c r="FZ474" s="38"/>
      <c r="GA474" s="38"/>
      <c r="GB474" s="38"/>
      <c r="GC474" s="38"/>
      <c r="GD474" s="38"/>
      <c r="GE474" s="38"/>
      <c r="GF474" s="38"/>
      <c r="GG474" s="38"/>
      <c r="GH474" s="38"/>
      <c r="GI474" s="38"/>
      <c r="GJ474" s="38"/>
      <c r="GK474" s="38"/>
      <c r="GL474" s="38"/>
      <c r="GM474" s="38"/>
      <c r="GN474" s="38"/>
      <c r="GO474" s="38"/>
      <c r="GP474" s="38"/>
      <c r="GQ474" s="38"/>
      <c r="GR474" s="38"/>
      <c r="GS474" s="38"/>
      <c r="GT474" s="38"/>
      <c r="GU474" s="38"/>
      <c r="GV474" s="38"/>
      <c r="GW474" s="38"/>
      <c r="GX474" s="38"/>
      <c r="GY474" s="38"/>
      <c r="GZ474" s="38"/>
      <c r="HA474" s="38"/>
      <c r="HB474" s="38"/>
      <c r="HC474" s="38"/>
      <c r="HD474" s="38"/>
      <c r="HE474" s="38"/>
      <c r="HF474" s="38"/>
      <c r="HG474" s="38"/>
      <c r="HH474" s="38"/>
      <c r="HI474" s="38"/>
      <c r="HJ474" s="38"/>
      <c r="HK474" s="38"/>
      <c r="HL474" s="38"/>
      <c r="HM474" s="38"/>
      <c r="HN474" s="38"/>
      <c r="HO474" s="38"/>
      <c r="HP474" s="38"/>
      <c r="HQ474" s="38"/>
      <c r="HR474" s="39"/>
    </row>
    <row r="475" spans="1:226" x14ac:dyDescent="0.25">
      <c r="A475" s="25">
        <f t="shared" si="120"/>
        <v>471</v>
      </c>
      <c r="B475" s="516"/>
      <c r="C475" s="516"/>
      <c r="D475" s="516"/>
      <c r="E475" s="516"/>
      <c r="F475" s="516"/>
      <c r="G475" s="40"/>
      <c r="H475" s="40"/>
      <c r="I475" s="41" t="str">
        <f t="shared" ref="I475:I482" si="159">IF(J475&lt;&gt;"",(J475-COUNTIF(L475:HR475,"□")+1),"")</f>
        <v/>
      </c>
      <c r="J475" s="42" t="str">
        <f t="shared" ref="J475:J482" si="160">IF(ISERROR(LOOKUP("□",L475:HR475,L$3:HR$3))=FALSE,LOOKUP("□",L475:HR475,L$3:HR$3),"")</f>
        <v/>
      </c>
      <c r="K475" s="445">
        <f>進捗管理票PSPT_管理項目名_1</f>
        <v>0</v>
      </c>
      <c r="L475" s="43"/>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c r="BD475" s="44"/>
      <c r="BE475" s="44"/>
      <c r="BF475" s="44"/>
      <c r="BG475" s="44"/>
      <c r="BH475" s="44"/>
      <c r="BI475" s="44"/>
      <c r="BJ475" s="44"/>
      <c r="BK475" s="44"/>
      <c r="BL475" s="44"/>
      <c r="BM475" s="44"/>
      <c r="BN475" s="44"/>
      <c r="BO475" s="44"/>
      <c r="BP475" s="44"/>
      <c r="BQ475" s="44"/>
      <c r="BR475" s="44"/>
      <c r="BS475" s="44"/>
      <c r="BT475" s="44"/>
      <c r="BU475" s="44"/>
      <c r="BV475" s="44"/>
      <c r="BW475" s="44"/>
      <c r="BX475" s="44"/>
      <c r="BY475" s="44"/>
      <c r="BZ475" s="44"/>
      <c r="CA475" s="44"/>
      <c r="CB475" s="44"/>
      <c r="CC475" s="44"/>
      <c r="CD475" s="44"/>
      <c r="CE475" s="44"/>
      <c r="CF475" s="44"/>
      <c r="CG475" s="44"/>
      <c r="CH475" s="44"/>
      <c r="CI475" s="44"/>
      <c r="CJ475" s="44"/>
      <c r="CK475" s="44"/>
      <c r="CL475" s="44"/>
      <c r="CM475" s="44"/>
      <c r="CN475" s="44"/>
      <c r="CO475" s="44"/>
      <c r="CP475" s="44"/>
      <c r="CQ475" s="44"/>
      <c r="CR475" s="44"/>
      <c r="CS475" s="44"/>
      <c r="CT475" s="44"/>
      <c r="CU475" s="44"/>
      <c r="CV475" s="44"/>
      <c r="CW475" s="44"/>
      <c r="CX475" s="44"/>
      <c r="CY475" s="44"/>
      <c r="CZ475" s="44"/>
      <c r="DA475" s="44"/>
      <c r="DB475" s="44"/>
      <c r="DC475" s="44"/>
      <c r="DD475" s="44"/>
      <c r="DE475" s="44"/>
      <c r="DF475" s="44"/>
      <c r="DG475" s="44"/>
      <c r="DH475" s="44"/>
      <c r="DI475" s="44"/>
      <c r="DJ475" s="44"/>
      <c r="DK475" s="44"/>
      <c r="DL475" s="44"/>
      <c r="DM475" s="44"/>
      <c r="DN475" s="44"/>
      <c r="DO475" s="44"/>
      <c r="DP475" s="44"/>
      <c r="DQ475" s="44"/>
      <c r="DR475" s="44"/>
      <c r="DS475" s="44"/>
      <c r="DT475" s="44"/>
      <c r="DU475" s="44"/>
      <c r="DV475" s="44"/>
      <c r="DW475" s="44"/>
      <c r="DX475" s="44"/>
      <c r="DY475" s="44"/>
      <c r="DZ475" s="44"/>
      <c r="EA475" s="44"/>
      <c r="EB475" s="44"/>
      <c r="EC475" s="44"/>
      <c r="ED475" s="44"/>
      <c r="EE475" s="44"/>
      <c r="EF475" s="44"/>
      <c r="EG475" s="44"/>
      <c r="EH475" s="44"/>
      <c r="EI475" s="44"/>
      <c r="EJ475" s="44"/>
      <c r="EK475" s="44"/>
      <c r="EL475" s="44"/>
      <c r="EM475" s="44"/>
      <c r="EN475" s="44"/>
      <c r="EO475" s="44"/>
      <c r="EP475" s="44"/>
      <c r="EQ475" s="44"/>
      <c r="ER475" s="44"/>
      <c r="ES475" s="44"/>
      <c r="ET475" s="44"/>
      <c r="EU475" s="44"/>
      <c r="EV475" s="44"/>
      <c r="EW475" s="44"/>
      <c r="EX475" s="44"/>
      <c r="EY475" s="44"/>
      <c r="EZ475" s="44"/>
      <c r="FA475" s="44"/>
      <c r="FB475" s="44"/>
      <c r="FC475" s="44"/>
      <c r="FD475" s="44"/>
      <c r="FE475" s="44"/>
      <c r="FF475" s="44"/>
      <c r="FG475" s="44"/>
      <c r="FH475" s="44"/>
      <c r="FI475" s="44"/>
      <c r="FJ475" s="44"/>
      <c r="FK475" s="44"/>
      <c r="FL475" s="44"/>
      <c r="FM475" s="44"/>
      <c r="FN475" s="44"/>
      <c r="FO475" s="44"/>
      <c r="FP475" s="44"/>
      <c r="FQ475" s="44"/>
      <c r="FR475" s="44"/>
      <c r="FS475" s="44"/>
      <c r="FT475" s="44"/>
      <c r="FU475" s="44"/>
      <c r="FV475" s="44"/>
      <c r="FW475" s="44"/>
      <c r="FX475" s="44"/>
      <c r="FY475" s="44"/>
      <c r="FZ475" s="44"/>
      <c r="GA475" s="44"/>
      <c r="GB475" s="44"/>
      <c r="GC475" s="44"/>
      <c r="GD475" s="44"/>
      <c r="GE475" s="44"/>
      <c r="GF475" s="44"/>
      <c r="GG475" s="44"/>
      <c r="GH475" s="44"/>
      <c r="GI475" s="44"/>
      <c r="GJ475" s="44"/>
      <c r="GK475" s="44"/>
      <c r="GL475" s="44"/>
      <c r="GM475" s="44"/>
      <c r="GN475" s="44"/>
      <c r="GO475" s="44"/>
      <c r="GP475" s="44"/>
      <c r="GQ475" s="44"/>
      <c r="GR475" s="44"/>
      <c r="GS475" s="44"/>
      <c r="GT475" s="44"/>
      <c r="GU475" s="44"/>
      <c r="GV475" s="44"/>
      <c r="GW475" s="44"/>
      <c r="GX475" s="44"/>
      <c r="GY475" s="44"/>
      <c r="GZ475" s="44"/>
      <c r="HA475" s="44"/>
      <c r="HB475" s="44"/>
      <c r="HC475" s="44"/>
      <c r="HD475" s="44"/>
      <c r="HE475" s="44"/>
      <c r="HF475" s="44"/>
      <c r="HG475" s="44"/>
      <c r="HH475" s="44"/>
      <c r="HI475" s="44"/>
      <c r="HJ475" s="44"/>
      <c r="HK475" s="44"/>
      <c r="HL475" s="44"/>
      <c r="HM475" s="44"/>
      <c r="HN475" s="44"/>
      <c r="HO475" s="44"/>
      <c r="HP475" s="44"/>
      <c r="HQ475" s="44"/>
      <c r="HR475" s="46"/>
    </row>
    <row r="476" spans="1:226" x14ac:dyDescent="0.25">
      <c r="A476" s="32">
        <f t="shared" si="120"/>
        <v>472</v>
      </c>
      <c r="B476" s="517"/>
      <c r="C476" s="517"/>
      <c r="D476" s="517"/>
      <c r="E476" s="517"/>
      <c r="F476" s="517"/>
      <c r="G476" s="26"/>
      <c r="H476" s="26"/>
      <c r="I476" s="27" t="str">
        <f t="shared" si="159"/>
        <v/>
      </c>
      <c r="J476" s="33" t="str">
        <f t="shared" si="160"/>
        <v/>
      </c>
      <c r="K476" s="446">
        <f>進捗管理票PSPT_管理項目名_2</f>
        <v>0</v>
      </c>
      <c r="L476" s="29"/>
      <c r="M476" s="30"/>
      <c r="N476" s="30"/>
      <c r="O476" s="30"/>
      <c r="P476" s="30"/>
      <c r="Q476" s="30"/>
      <c r="R476" s="30"/>
      <c r="S476" s="30"/>
      <c r="T476" s="30"/>
      <c r="U476" s="30"/>
      <c r="V476" s="30"/>
      <c r="W476" s="30"/>
      <c r="X476" s="30"/>
      <c r="Y476" s="30"/>
      <c r="Z476" s="30"/>
      <c r="AA476" s="30"/>
      <c r="AB476" s="30"/>
      <c r="AC476" s="30"/>
      <c r="AD476" s="30"/>
      <c r="AE476" s="30"/>
      <c r="AF476" s="30"/>
      <c r="AG476" s="30"/>
      <c r="AH476" s="30"/>
      <c r="AI476" s="30"/>
      <c r="AJ476" s="30"/>
      <c r="AK476" s="30"/>
      <c r="AL476" s="30"/>
      <c r="AM476" s="30"/>
      <c r="AN476" s="30"/>
      <c r="AO476" s="30"/>
      <c r="AP476" s="30"/>
      <c r="AQ476" s="30"/>
      <c r="AR476" s="30"/>
      <c r="AS476" s="30"/>
      <c r="AT476" s="30"/>
      <c r="AU476" s="30"/>
      <c r="AV476" s="30"/>
      <c r="AW476" s="30"/>
      <c r="AX476" s="30"/>
      <c r="AY476" s="30"/>
      <c r="AZ476" s="30"/>
      <c r="BA476" s="30"/>
      <c r="BB476" s="30"/>
      <c r="BC476" s="30"/>
      <c r="BD476" s="30"/>
      <c r="BE476" s="30"/>
      <c r="BF476" s="30"/>
      <c r="BG476" s="30"/>
      <c r="BH476" s="30"/>
      <c r="BI476" s="30"/>
      <c r="BJ476" s="30"/>
      <c r="BK476" s="30"/>
      <c r="BL476" s="30"/>
      <c r="BM476" s="30"/>
      <c r="BN476" s="30"/>
      <c r="BO476" s="30"/>
      <c r="BP476" s="30"/>
      <c r="BQ476" s="30"/>
      <c r="BR476" s="30"/>
      <c r="BS476" s="30"/>
      <c r="BT476" s="30"/>
      <c r="BU476" s="30"/>
      <c r="BV476" s="30"/>
      <c r="BW476" s="30"/>
      <c r="BX476" s="30"/>
      <c r="BY476" s="30"/>
      <c r="BZ476" s="30"/>
      <c r="CA476" s="30"/>
      <c r="CB476" s="30"/>
      <c r="CC476" s="30"/>
      <c r="CD476" s="30"/>
      <c r="CE476" s="30"/>
      <c r="CF476" s="30"/>
      <c r="CG476" s="30"/>
      <c r="CH476" s="30"/>
      <c r="CI476" s="30"/>
      <c r="CJ476" s="30"/>
      <c r="CK476" s="30"/>
      <c r="CL476" s="30"/>
      <c r="CM476" s="30"/>
      <c r="CN476" s="30"/>
      <c r="CO476" s="30"/>
      <c r="CP476" s="30"/>
      <c r="CQ476" s="30"/>
      <c r="CR476" s="30"/>
      <c r="CS476" s="30"/>
      <c r="CT476" s="30"/>
      <c r="CU476" s="30"/>
      <c r="CV476" s="30"/>
      <c r="CW476" s="30"/>
      <c r="CX476" s="30"/>
      <c r="CY476" s="30"/>
      <c r="CZ476" s="30"/>
      <c r="DA476" s="30"/>
      <c r="DB476" s="30"/>
      <c r="DC476" s="30"/>
      <c r="DD476" s="30"/>
      <c r="DE476" s="30"/>
      <c r="DF476" s="30"/>
      <c r="DG476" s="30"/>
      <c r="DH476" s="30"/>
      <c r="DI476" s="30"/>
      <c r="DJ476" s="30"/>
      <c r="DK476" s="30"/>
      <c r="DL476" s="30"/>
      <c r="DM476" s="30"/>
      <c r="DN476" s="30"/>
      <c r="DO476" s="30"/>
      <c r="DP476" s="30"/>
      <c r="DQ476" s="30"/>
      <c r="DR476" s="30"/>
      <c r="DS476" s="30"/>
      <c r="DT476" s="30"/>
      <c r="DU476" s="30"/>
      <c r="DV476" s="30"/>
      <c r="DW476" s="30"/>
      <c r="DX476" s="30"/>
      <c r="DY476" s="30"/>
      <c r="DZ476" s="30"/>
      <c r="EA476" s="30"/>
      <c r="EB476" s="30"/>
      <c r="EC476" s="30"/>
      <c r="ED476" s="30"/>
      <c r="EE476" s="30"/>
      <c r="EF476" s="30"/>
      <c r="EG476" s="30"/>
      <c r="EH476" s="30"/>
      <c r="EI476" s="30"/>
      <c r="EJ476" s="30"/>
      <c r="EK476" s="30"/>
      <c r="EL476" s="30"/>
      <c r="EM476" s="30"/>
      <c r="EN476" s="30"/>
      <c r="EO476" s="30"/>
      <c r="EP476" s="30"/>
      <c r="EQ476" s="30"/>
      <c r="ER476" s="30"/>
      <c r="ES476" s="30"/>
      <c r="ET476" s="30"/>
      <c r="EU476" s="30"/>
      <c r="EV476" s="30"/>
      <c r="EW476" s="30"/>
      <c r="EX476" s="30"/>
      <c r="EY476" s="30"/>
      <c r="EZ476" s="30"/>
      <c r="FA476" s="30"/>
      <c r="FB476" s="30"/>
      <c r="FC476" s="30"/>
      <c r="FD476" s="30"/>
      <c r="FE476" s="30"/>
      <c r="FF476" s="30"/>
      <c r="FG476" s="30"/>
      <c r="FH476" s="30"/>
      <c r="FI476" s="30"/>
      <c r="FJ476" s="30"/>
      <c r="FK476" s="30"/>
      <c r="FL476" s="30"/>
      <c r="FM476" s="30"/>
      <c r="FN476" s="30"/>
      <c r="FO476" s="30"/>
      <c r="FP476" s="30"/>
      <c r="FQ476" s="30"/>
      <c r="FR476" s="30"/>
      <c r="FS476" s="30"/>
      <c r="FT476" s="30"/>
      <c r="FU476" s="30"/>
      <c r="FV476" s="30"/>
      <c r="FW476" s="30"/>
      <c r="FX476" s="30"/>
      <c r="FY476" s="30"/>
      <c r="FZ476" s="30"/>
      <c r="GA476" s="30"/>
      <c r="GB476" s="30"/>
      <c r="GC476" s="30"/>
      <c r="GD476" s="30"/>
      <c r="GE476" s="30"/>
      <c r="GF476" s="30"/>
      <c r="GG476" s="30"/>
      <c r="GH476" s="30"/>
      <c r="GI476" s="30"/>
      <c r="GJ476" s="30"/>
      <c r="GK476" s="30"/>
      <c r="GL476" s="30"/>
      <c r="GM476" s="30"/>
      <c r="GN476" s="30"/>
      <c r="GO476" s="30"/>
      <c r="GP476" s="30"/>
      <c r="GQ476" s="30"/>
      <c r="GR476" s="30"/>
      <c r="GS476" s="30"/>
      <c r="GT476" s="30"/>
      <c r="GU476" s="30"/>
      <c r="GV476" s="30"/>
      <c r="GW476" s="30"/>
      <c r="GX476" s="30"/>
      <c r="GY476" s="30"/>
      <c r="GZ476" s="30"/>
      <c r="HA476" s="30"/>
      <c r="HB476" s="30"/>
      <c r="HC476" s="30"/>
      <c r="HD476" s="30"/>
      <c r="HE476" s="30"/>
      <c r="HF476" s="30"/>
      <c r="HG476" s="30"/>
      <c r="HH476" s="30"/>
      <c r="HI476" s="30"/>
      <c r="HJ476" s="30"/>
      <c r="HK476" s="30"/>
      <c r="HL476" s="30"/>
      <c r="HM476" s="30"/>
      <c r="HN476" s="30"/>
      <c r="HO476" s="30"/>
      <c r="HP476" s="30"/>
      <c r="HQ476" s="30"/>
      <c r="HR476" s="31"/>
    </row>
    <row r="477" spans="1:226" x14ac:dyDescent="0.25">
      <c r="A477" s="32">
        <f t="shared" si="120"/>
        <v>473</v>
      </c>
      <c r="B477" s="517"/>
      <c r="C477" s="517"/>
      <c r="D477" s="517"/>
      <c r="E477" s="517"/>
      <c r="F477" s="517"/>
      <c r="G477" s="26"/>
      <c r="H477" s="26"/>
      <c r="I477" s="27" t="str">
        <f t="shared" si="159"/>
        <v/>
      </c>
      <c r="J477" s="33" t="str">
        <f t="shared" si="160"/>
        <v/>
      </c>
      <c r="K477" s="447" t="str">
        <f>進捗管理票PSPT_管理項目名_3</f>
        <v>①ＣＶ</v>
      </c>
      <c r="L477" s="29"/>
      <c r="M477" s="30"/>
      <c r="N477" s="30"/>
      <c r="O477" s="30"/>
      <c r="P477" s="30"/>
      <c r="Q477" s="30"/>
      <c r="R477" s="30"/>
      <c r="S477" s="30"/>
      <c r="T477" s="30"/>
      <c r="U477" s="30"/>
      <c r="V477" s="30"/>
      <c r="W477" s="30"/>
      <c r="X477" s="30"/>
      <c r="Y477" s="30"/>
      <c r="Z477" s="30"/>
      <c r="AA477" s="30"/>
      <c r="AB477" s="30"/>
      <c r="AC477" s="30"/>
      <c r="AD477" s="30"/>
      <c r="AE477" s="30"/>
      <c r="AF477" s="30"/>
      <c r="AG477" s="30"/>
      <c r="AH477" s="30"/>
      <c r="AI477" s="30"/>
      <c r="AJ477" s="30"/>
      <c r="AK477" s="30"/>
      <c r="AL477" s="30"/>
      <c r="AM477" s="30"/>
      <c r="AN477" s="30"/>
      <c r="AO477" s="30"/>
      <c r="AP477" s="30"/>
      <c r="AQ477" s="30"/>
      <c r="AR477" s="30"/>
      <c r="AS477" s="30"/>
      <c r="AT477" s="30"/>
      <c r="AU477" s="30"/>
      <c r="AV477" s="30"/>
      <c r="AW477" s="30"/>
      <c r="AX477" s="30"/>
      <c r="AY477" s="30"/>
      <c r="AZ477" s="30"/>
      <c r="BA477" s="30"/>
      <c r="BB477" s="30"/>
      <c r="BC477" s="30"/>
      <c r="BD477" s="30"/>
      <c r="BE477" s="30"/>
      <c r="BF477" s="30"/>
      <c r="BG477" s="30"/>
      <c r="BH477" s="30"/>
      <c r="BI477" s="30"/>
      <c r="BJ477" s="30"/>
      <c r="BK477" s="30"/>
      <c r="BL477" s="30"/>
      <c r="BM477" s="30"/>
      <c r="BN477" s="30"/>
      <c r="BO477" s="30"/>
      <c r="BP477" s="30"/>
      <c r="BQ477" s="30"/>
      <c r="BR477" s="30"/>
      <c r="BS477" s="30"/>
      <c r="BT477" s="30"/>
      <c r="BU477" s="30"/>
      <c r="BV477" s="30"/>
      <c r="BW477" s="30"/>
      <c r="BX477" s="30"/>
      <c r="BY477" s="30"/>
      <c r="BZ477" s="30"/>
      <c r="CA477" s="30"/>
      <c r="CB477" s="30"/>
      <c r="CC477" s="30"/>
      <c r="CD477" s="30"/>
      <c r="CE477" s="30"/>
      <c r="CF477" s="30"/>
      <c r="CG477" s="30"/>
      <c r="CH477" s="30"/>
      <c r="CI477" s="30"/>
      <c r="CJ477" s="30"/>
      <c r="CK477" s="30"/>
      <c r="CL477" s="30"/>
      <c r="CM477" s="30"/>
      <c r="CN477" s="30"/>
      <c r="CO477" s="30"/>
      <c r="CP477" s="30"/>
      <c r="CQ477" s="30"/>
      <c r="CR477" s="30"/>
      <c r="CS477" s="30"/>
      <c r="CT477" s="30"/>
      <c r="CU477" s="30"/>
      <c r="CV477" s="30"/>
      <c r="CW477" s="30"/>
      <c r="CX477" s="30"/>
      <c r="CY477" s="30"/>
      <c r="CZ477" s="30"/>
      <c r="DA477" s="30"/>
      <c r="DB477" s="30"/>
      <c r="DC477" s="30"/>
      <c r="DD477" s="30"/>
      <c r="DE477" s="30"/>
      <c r="DF477" s="30"/>
      <c r="DG477" s="30"/>
      <c r="DH477" s="30"/>
      <c r="DI477" s="30"/>
      <c r="DJ477" s="30"/>
      <c r="DK477" s="30"/>
      <c r="DL477" s="30"/>
      <c r="DM477" s="30"/>
      <c r="DN477" s="30"/>
      <c r="DO477" s="30"/>
      <c r="DP477" s="30"/>
      <c r="DQ477" s="30"/>
      <c r="DR477" s="30"/>
      <c r="DS477" s="30"/>
      <c r="DT477" s="30"/>
      <c r="DU477" s="30"/>
      <c r="DV477" s="30"/>
      <c r="DW477" s="30"/>
      <c r="DX477" s="30"/>
      <c r="DY477" s="30"/>
      <c r="DZ477" s="30"/>
      <c r="EA477" s="30"/>
      <c r="EB477" s="30"/>
      <c r="EC477" s="30"/>
      <c r="ED477" s="30"/>
      <c r="EE477" s="30"/>
      <c r="EF477" s="30"/>
      <c r="EG477" s="30"/>
      <c r="EH477" s="30"/>
      <c r="EI477" s="30"/>
      <c r="EJ477" s="30"/>
      <c r="EK477" s="30"/>
      <c r="EL477" s="30"/>
      <c r="EM477" s="30"/>
      <c r="EN477" s="30"/>
      <c r="EO477" s="30"/>
      <c r="EP477" s="30"/>
      <c r="EQ477" s="30"/>
      <c r="ER477" s="30"/>
      <c r="ES477" s="30"/>
      <c r="ET477" s="30"/>
      <c r="EU477" s="30"/>
      <c r="EV477" s="30"/>
      <c r="EW477" s="30"/>
      <c r="EX477" s="30"/>
      <c r="EY477" s="30"/>
      <c r="EZ477" s="30"/>
      <c r="FA477" s="30"/>
      <c r="FB477" s="30"/>
      <c r="FC477" s="30"/>
      <c r="FD477" s="30"/>
      <c r="FE477" s="30"/>
      <c r="FF477" s="30"/>
      <c r="FG477" s="30"/>
      <c r="FH477" s="30"/>
      <c r="FI477" s="30"/>
      <c r="FJ477" s="30"/>
      <c r="FK477" s="30"/>
      <c r="FL477" s="30"/>
      <c r="FM477" s="30"/>
      <c r="FN477" s="30"/>
      <c r="FO477" s="30"/>
      <c r="FP477" s="30"/>
      <c r="FQ477" s="30"/>
      <c r="FR477" s="30"/>
      <c r="FS477" s="30"/>
      <c r="FT477" s="30"/>
      <c r="FU477" s="30"/>
      <c r="FV477" s="30"/>
      <c r="FW477" s="30"/>
      <c r="FX477" s="30"/>
      <c r="FY477" s="30"/>
      <c r="FZ477" s="30"/>
      <c r="GA477" s="30"/>
      <c r="GB477" s="30"/>
      <c r="GC477" s="30"/>
      <c r="GD477" s="30"/>
      <c r="GE477" s="30"/>
      <c r="GF477" s="30"/>
      <c r="GG477" s="30"/>
      <c r="GH477" s="30"/>
      <c r="GI477" s="30"/>
      <c r="GJ477" s="30"/>
      <c r="GK477" s="30"/>
      <c r="GL477" s="30"/>
      <c r="GM477" s="30"/>
      <c r="GN477" s="30"/>
      <c r="GO477" s="30"/>
      <c r="GP477" s="30"/>
      <c r="GQ477" s="30"/>
      <c r="GR477" s="30"/>
      <c r="GS477" s="30"/>
      <c r="GT477" s="30"/>
      <c r="GU477" s="30"/>
      <c r="GV477" s="30"/>
      <c r="GW477" s="30"/>
      <c r="GX477" s="30"/>
      <c r="GY477" s="30"/>
      <c r="GZ477" s="30"/>
      <c r="HA477" s="30"/>
      <c r="HB477" s="30"/>
      <c r="HC477" s="30"/>
      <c r="HD477" s="30"/>
      <c r="HE477" s="30"/>
      <c r="HF477" s="30"/>
      <c r="HG477" s="30"/>
      <c r="HH477" s="30"/>
      <c r="HI477" s="30"/>
      <c r="HJ477" s="30"/>
      <c r="HK477" s="30"/>
      <c r="HL477" s="30"/>
      <c r="HM477" s="30"/>
      <c r="HN477" s="30"/>
      <c r="HO477" s="30"/>
      <c r="HP477" s="30"/>
      <c r="HQ477" s="30"/>
      <c r="HR477" s="31"/>
    </row>
    <row r="478" spans="1:226" x14ac:dyDescent="0.25">
      <c r="A478" s="34">
        <f t="shared" si="120"/>
        <v>474</v>
      </c>
      <c r="B478" s="517"/>
      <c r="C478" s="517"/>
      <c r="D478" s="517"/>
      <c r="E478" s="517"/>
      <c r="F478" s="517"/>
      <c r="G478" s="35"/>
      <c r="H478" s="35"/>
      <c r="I478" s="36" t="str">
        <f t="shared" si="159"/>
        <v/>
      </c>
      <c r="J478" s="28" t="str">
        <f t="shared" si="160"/>
        <v/>
      </c>
      <c r="K478" s="448" t="str">
        <f>進捗管理票PSPT_管理項目名_4</f>
        <v>②ＣＶＴ</v>
      </c>
      <c r="L478" s="37"/>
      <c r="M478" s="38"/>
      <c r="N478" s="38"/>
      <c r="O478" s="38"/>
      <c r="P478" s="38"/>
      <c r="Q478" s="38"/>
      <c r="R478" s="38"/>
      <c r="S478" s="38"/>
      <c r="T478" s="38"/>
      <c r="U478" s="38"/>
      <c r="V478" s="38"/>
      <c r="W478" s="38"/>
      <c r="X478" s="38"/>
      <c r="Y478" s="38"/>
      <c r="Z478" s="38"/>
      <c r="AA478" s="38"/>
      <c r="AB478" s="38"/>
      <c r="AC478" s="38"/>
      <c r="AD478" s="38"/>
      <c r="AE478" s="38"/>
      <c r="AF478" s="38"/>
      <c r="AG478" s="38"/>
      <c r="AH478" s="38"/>
      <c r="AI478" s="38"/>
      <c r="AJ478" s="38"/>
      <c r="AK478" s="38"/>
      <c r="AL478" s="38"/>
      <c r="AM478" s="38"/>
      <c r="AN478" s="38"/>
      <c r="AO478" s="38"/>
      <c r="AP478" s="38"/>
      <c r="AQ478" s="38"/>
      <c r="AR478" s="38"/>
      <c r="AS478" s="38"/>
      <c r="AT478" s="38"/>
      <c r="AU478" s="38"/>
      <c r="AV478" s="38"/>
      <c r="AW478" s="38"/>
      <c r="AX478" s="38"/>
      <c r="AY478" s="38"/>
      <c r="AZ478" s="38"/>
      <c r="BA478" s="38"/>
      <c r="BB478" s="38"/>
      <c r="BC478" s="38"/>
      <c r="BD478" s="38"/>
      <c r="BE478" s="38"/>
      <c r="BF478" s="38"/>
      <c r="BG478" s="38"/>
      <c r="BH478" s="38"/>
      <c r="BI478" s="38"/>
      <c r="BJ478" s="38"/>
      <c r="BK478" s="38"/>
      <c r="BL478" s="38"/>
      <c r="BM478" s="38"/>
      <c r="BN478" s="38"/>
      <c r="BO478" s="38"/>
      <c r="BP478" s="38"/>
      <c r="BQ478" s="38"/>
      <c r="BR478" s="38"/>
      <c r="BS478" s="38"/>
      <c r="BT478" s="38"/>
      <c r="BU478" s="38"/>
      <c r="BV478" s="38"/>
      <c r="BW478" s="38"/>
      <c r="BX478" s="38"/>
      <c r="BY478" s="38"/>
      <c r="BZ478" s="38"/>
      <c r="CA478" s="38"/>
      <c r="CB478" s="38"/>
      <c r="CC478" s="38"/>
      <c r="CD478" s="38"/>
      <c r="CE478" s="38"/>
      <c r="CF478" s="38"/>
      <c r="CG478" s="38"/>
      <c r="CH478" s="38"/>
      <c r="CI478" s="38"/>
      <c r="CJ478" s="38"/>
      <c r="CK478" s="38"/>
      <c r="CL478" s="38"/>
      <c r="CM478" s="38"/>
      <c r="CN478" s="38"/>
      <c r="CO478" s="38"/>
      <c r="CP478" s="38"/>
      <c r="CQ478" s="38"/>
      <c r="CR478" s="38"/>
      <c r="CS478" s="38"/>
      <c r="CT478" s="38"/>
      <c r="CU478" s="38"/>
      <c r="CV478" s="38"/>
      <c r="CW478" s="38"/>
      <c r="CX478" s="38"/>
      <c r="CY478" s="38"/>
      <c r="CZ478" s="38"/>
      <c r="DA478" s="38"/>
      <c r="DB478" s="38"/>
      <c r="DC478" s="38"/>
      <c r="DD478" s="38"/>
      <c r="DE478" s="38"/>
      <c r="DF478" s="38"/>
      <c r="DG478" s="38"/>
      <c r="DH478" s="38"/>
      <c r="DI478" s="38"/>
      <c r="DJ478" s="38"/>
      <c r="DK478" s="38"/>
      <c r="DL478" s="38"/>
      <c r="DM478" s="38"/>
      <c r="DN478" s="38"/>
      <c r="DO478" s="38"/>
      <c r="DP478" s="38"/>
      <c r="DQ478" s="38"/>
      <c r="DR478" s="38"/>
      <c r="DS478" s="38"/>
      <c r="DT478" s="38"/>
      <c r="DU478" s="38"/>
      <c r="DV478" s="38"/>
      <c r="DW478" s="38"/>
      <c r="DX478" s="38"/>
      <c r="DY478" s="38"/>
      <c r="DZ478" s="38"/>
      <c r="EA478" s="38"/>
      <c r="EB478" s="38"/>
      <c r="EC478" s="38"/>
      <c r="ED478" s="38"/>
      <c r="EE478" s="38"/>
      <c r="EF478" s="38"/>
      <c r="EG478" s="38"/>
      <c r="EH478" s="38"/>
      <c r="EI478" s="38"/>
      <c r="EJ478" s="38"/>
      <c r="EK478" s="38"/>
      <c r="EL478" s="38"/>
      <c r="EM478" s="38"/>
      <c r="EN478" s="38"/>
      <c r="EO478" s="38"/>
      <c r="EP478" s="38"/>
      <c r="EQ478" s="38"/>
      <c r="ER478" s="38"/>
      <c r="ES478" s="38"/>
      <c r="ET478" s="38"/>
      <c r="EU478" s="38"/>
      <c r="EV478" s="38"/>
      <c r="EW478" s="38"/>
      <c r="EX478" s="38"/>
      <c r="EY478" s="38"/>
      <c r="EZ478" s="38"/>
      <c r="FA478" s="38"/>
      <c r="FB478" s="38"/>
      <c r="FC478" s="38"/>
      <c r="FD478" s="38"/>
      <c r="FE478" s="38"/>
      <c r="FF478" s="38"/>
      <c r="FG478" s="38"/>
      <c r="FH478" s="38"/>
      <c r="FI478" s="38"/>
      <c r="FJ478" s="38"/>
      <c r="FK478" s="38"/>
      <c r="FL478" s="38"/>
      <c r="FM478" s="38"/>
      <c r="FN478" s="38"/>
      <c r="FO478" s="38"/>
      <c r="FP478" s="38"/>
      <c r="FQ478" s="38"/>
      <c r="FR478" s="38"/>
      <c r="FS478" s="38"/>
      <c r="FT478" s="38"/>
      <c r="FU478" s="38"/>
      <c r="FV478" s="38"/>
      <c r="FW478" s="38"/>
      <c r="FX478" s="38"/>
      <c r="FY478" s="38"/>
      <c r="FZ478" s="38"/>
      <c r="GA478" s="38"/>
      <c r="GB478" s="38"/>
      <c r="GC478" s="38"/>
      <c r="GD478" s="38"/>
      <c r="GE478" s="38"/>
      <c r="GF478" s="38"/>
      <c r="GG478" s="38"/>
      <c r="GH478" s="38"/>
      <c r="GI478" s="38"/>
      <c r="GJ478" s="38"/>
      <c r="GK478" s="38"/>
      <c r="GL478" s="38"/>
      <c r="GM478" s="38"/>
      <c r="GN478" s="38"/>
      <c r="GO478" s="38"/>
      <c r="GP478" s="38"/>
      <c r="GQ478" s="38"/>
      <c r="GR478" s="38"/>
      <c r="GS478" s="38"/>
      <c r="GT478" s="38"/>
      <c r="GU478" s="38"/>
      <c r="GV478" s="38"/>
      <c r="GW478" s="38"/>
      <c r="GX478" s="38"/>
      <c r="GY478" s="38"/>
      <c r="GZ478" s="38"/>
      <c r="HA478" s="38"/>
      <c r="HB478" s="38"/>
      <c r="HC478" s="38"/>
      <c r="HD478" s="38"/>
      <c r="HE478" s="38"/>
      <c r="HF478" s="38"/>
      <c r="HG478" s="38"/>
      <c r="HH478" s="38"/>
      <c r="HI478" s="38"/>
      <c r="HJ478" s="38"/>
      <c r="HK478" s="38"/>
      <c r="HL478" s="38"/>
      <c r="HM478" s="38"/>
      <c r="HN478" s="38"/>
      <c r="HO478" s="38"/>
      <c r="HP478" s="38"/>
      <c r="HQ478" s="38"/>
      <c r="HR478" s="39"/>
    </row>
    <row r="479" spans="1:226" s="315" customFormat="1" x14ac:dyDescent="0.25">
      <c r="A479" s="34">
        <f t="shared" si="120"/>
        <v>475</v>
      </c>
      <c r="B479" s="517"/>
      <c r="C479" s="517"/>
      <c r="D479" s="517"/>
      <c r="E479" s="517"/>
      <c r="F479" s="517"/>
      <c r="G479" s="35"/>
      <c r="H479" s="391"/>
      <c r="I479" s="36" t="str">
        <f t="shared" si="159"/>
        <v/>
      </c>
      <c r="J479" s="28" t="str">
        <f t="shared" si="160"/>
        <v/>
      </c>
      <c r="K479" s="448" t="str">
        <f>進捗管理票PSPT_管理項目名_5</f>
        <v>③受入</v>
      </c>
      <c r="L479" s="37"/>
      <c r="M479" s="38"/>
      <c r="N479" s="38"/>
      <c r="O479" s="38"/>
      <c r="P479" s="38"/>
      <c r="Q479" s="38"/>
      <c r="R479" s="38"/>
      <c r="S479" s="38"/>
      <c r="T479" s="38"/>
      <c r="U479" s="38"/>
      <c r="V479" s="38"/>
      <c r="W479" s="38"/>
      <c r="X479" s="30"/>
      <c r="Y479" s="38"/>
      <c r="Z479" s="38"/>
      <c r="AA479" s="38"/>
      <c r="AB479" s="38"/>
      <c r="AC479" s="38"/>
      <c r="AD479" s="38"/>
      <c r="AE479" s="38"/>
      <c r="AF479" s="38"/>
      <c r="AG479" s="38"/>
      <c r="AH479" s="38"/>
      <c r="AI479" s="38"/>
      <c r="AJ479" s="38"/>
      <c r="AK479" s="38"/>
      <c r="AL479" s="38"/>
      <c r="AM479" s="38"/>
      <c r="AN479" s="38"/>
      <c r="AO479" s="38"/>
      <c r="AP479" s="38"/>
      <c r="AQ479" s="38"/>
      <c r="AR479" s="38"/>
      <c r="AS479" s="38"/>
      <c r="AT479" s="38"/>
      <c r="AU479" s="38"/>
      <c r="AV479" s="38"/>
      <c r="AW479" s="38"/>
      <c r="AX479" s="38"/>
      <c r="AY479" s="38"/>
      <c r="AZ479" s="38"/>
      <c r="BA479" s="38"/>
      <c r="BB479" s="38"/>
      <c r="BC479" s="38"/>
      <c r="BD479" s="38"/>
      <c r="BE479" s="38"/>
      <c r="BF479" s="38"/>
      <c r="BG479" s="38"/>
      <c r="BH479" s="38"/>
      <c r="BI479" s="38"/>
      <c r="BJ479" s="38"/>
      <c r="BK479" s="38"/>
      <c r="BL479" s="38"/>
      <c r="BM479" s="38"/>
      <c r="BN479" s="38"/>
      <c r="BO479" s="38"/>
      <c r="BP479" s="38"/>
      <c r="BQ479" s="38"/>
      <c r="BR479" s="38"/>
      <c r="BS479" s="38"/>
      <c r="BT479" s="38"/>
      <c r="BU479" s="38"/>
      <c r="BV479" s="38"/>
      <c r="BW479" s="38"/>
      <c r="BX479" s="38"/>
      <c r="BY479" s="38"/>
      <c r="BZ479" s="38"/>
      <c r="CA479" s="38"/>
      <c r="CB479" s="38"/>
      <c r="CC479" s="38"/>
      <c r="CD479" s="38"/>
      <c r="CE479" s="38"/>
      <c r="CF479" s="38"/>
      <c r="CG479" s="38"/>
      <c r="CH479" s="38"/>
      <c r="CI479" s="38"/>
      <c r="CJ479" s="38"/>
      <c r="CK479" s="38"/>
      <c r="CL479" s="38"/>
      <c r="CM479" s="38"/>
      <c r="CN479" s="38"/>
      <c r="CO479" s="38"/>
      <c r="CP479" s="38"/>
      <c r="CQ479" s="38"/>
      <c r="CR479" s="38"/>
      <c r="CS479" s="38"/>
      <c r="CT479" s="38"/>
      <c r="CU479" s="38"/>
      <c r="CV479" s="38"/>
      <c r="CW479" s="38"/>
      <c r="CX479" s="38"/>
      <c r="CY479" s="38"/>
      <c r="CZ479" s="38"/>
      <c r="DA479" s="38"/>
      <c r="DB479" s="38"/>
      <c r="DC479" s="38"/>
      <c r="DD479" s="38"/>
      <c r="DE479" s="38"/>
      <c r="DF479" s="38"/>
      <c r="DG479" s="38"/>
      <c r="DH479" s="38"/>
      <c r="DI479" s="38"/>
      <c r="DJ479" s="38"/>
      <c r="DK479" s="38"/>
      <c r="DL479" s="38"/>
      <c r="DM479" s="38"/>
      <c r="DN479" s="38"/>
      <c r="DO479" s="38"/>
      <c r="DP479" s="38"/>
      <c r="DQ479" s="38"/>
      <c r="DR479" s="38"/>
      <c r="DS479" s="38"/>
      <c r="DT479" s="38"/>
      <c r="DU479" s="38"/>
      <c r="DV479" s="38"/>
      <c r="DW479" s="38"/>
      <c r="DX479" s="38"/>
      <c r="DY479" s="38"/>
      <c r="DZ479" s="38"/>
      <c r="EA479" s="38"/>
      <c r="EB479" s="38"/>
      <c r="EC479" s="38"/>
      <c r="ED479" s="38"/>
      <c r="EE479" s="38"/>
      <c r="EF479" s="38"/>
      <c r="EG479" s="38"/>
      <c r="EH479" s="38"/>
      <c r="EI479" s="38"/>
      <c r="EJ479" s="38"/>
      <c r="EK479" s="38"/>
      <c r="EL479" s="38"/>
      <c r="EM479" s="38"/>
      <c r="EN479" s="38"/>
      <c r="EO479" s="38"/>
      <c r="EP479" s="38"/>
      <c r="EQ479" s="38"/>
      <c r="ER479" s="38"/>
      <c r="ES479" s="38"/>
      <c r="ET479" s="38"/>
      <c r="EU479" s="38"/>
      <c r="EV479" s="38"/>
      <c r="EW479" s="38"/>
      <c r="EX479" s="38"/>
      <c r="EY479" s="38"/>
      <c r="EZ479" s="38"/>
      <c r="FA479" s="38"/>
      <c r="FB479" s="38"/>
      <c r="FC479" s="38"/>
      <c r="FD479" s="38"/>
      <c r="FE479" s="38"/>
      <c r="FF479" s="38"/>
      <c r="FG479" s="38"/>
      <c r="FH479" s="38"/>
      <c r="FI479" s="38"/>
      <c r="FJ479" s="38"/>
      <c r="FK479" s="38"/>
      <c r="FL479" s="38"/>
      <c r="FM479" s="38"/>
      <c r="FN479" s="38"/>
      <c r="FO479" s="38"/>
      <c r="FP479" s="38"/>
      <c r="FQ479" s="38"/>
      <c r="FR479" s="38"/>
      <c r="FS479" s="38"/>
      <c r="FT479" s="38"/>
      <c r="FU479" s="38"/>
      <c r="FV479" s="38"/>
      <c r="FW479" s="38"/>
      <c r="FX479" s="38"/>
      <c r="FY479" s="38"/>
      <c r="FZ479" s="38"/>
      <c r="GA479" s="38"/>
      <c r="GB479" s="38"/>
      <c r="GC479" s="38"/>
      <c r="GD479" s="38"/>
      <c r="GE479" s="38"/>
      <c r="GF479" s="38"/>
      <c r="GG479" s="38"/>
      <c r="GH479" s="38"/>
      <c r="GI479" s="38"/>
      <c r="GJ479" s="38"/>
      <c r="GK479" s="38"/>
      <c r="GL479" s="38"/>
      <c r="GM479" s="38"/>
      <c r="GN479" s="38"/>
      <c r="GO479" s="38"/>
      <c r="GP479" s="38"/>
      <c r="GQ479" s="38"/>
      <c r="GR479" s="38"/>
      <c r="GS479" s="38"/>
      <c r="GT479" s="38"/>
      <c r="GU479" s="38"/>
      <c r="GV479" s="38"/>
      <c r="GW479" s="38"/>
      <c r="GX479" s="38"/>
      <c r="GY479" s="38"/>
      <c r="GZ479" s="38"/>
      <c r="HA479" s="38"/>
      <c r="HB479" s="38"/>
      <c r="HC479" s="38"/>
      <c r="HD479" s="38"/>
      <c r="HE479" s="38"/>
      <c r="HF479" s="38"/>
      <c r="HG479" s="38"/>
      <c r="HH479" s="38"/>
      <c r="HI479" s="38"/>
      <c r="HJ479" s="38"/>
      <c r="HK479" s="38"/>
      <c r="HL479" s="38"/>
      <c r="HM479" s="38"/>
      <c r="HN479" s="38"/>
      <c r="HO479" s="38"/>
      <c r="HP479" s="38"/>
      <c r="HQ479" s="38"/>
      <c r="HR479" s="39"/>
    </row>
    <row r="480" spans="1:226" x14ac:dyDescent="0.25">
      <c r="A480" s="25">
        <f>ROW()-4</f>
        <v>476</v>
      </c>
      <c r="B480" s="516"/>
      <c r="C480" s="516"/>
      <c r="D480" s="516"/>
      <c r="E480" s="516"/>
      <c r="F480" s="516"/>
      <c r="G480" s="26"/>
      <c r="H480" s="26"/>
      <c r="I480" s="27" t="str">
        <f t="shared" si="159"/>
        <v/>
      </c>
      <c r="J480" s="28" t="str">
        <f t="shared" si="160"/>
        <v/>
      </c>
      <c r="K480" s="445">
        <f>進捗管理票PSPT_管理項目名_1</f>
        <v>0</v>
      </c>
      <c r="L480" s="29"/>
      <c r="M480" s="30"/>
      <c r="N480" s="30"/>
      <c r="O480" s="30"/>
      <c r="P480" s="30"/>
      <c r="Q480" s="30"/>
      <c r="R480" s="30"/>
      <c r="S480" s="30"/>
      <c r="T480" s="30"/>
      <c r="U480" s="30"/>
      <c r="V480" s="30"/>
      <c r="W480" s="30"/>
      <c r="X480" s="30"/>
      <c r="Y480" s="30"/>
      <c r="Z480" s="30"/>
      <c r="AA480" s="30"/>
      <c r="AB480" s="30"/>
      <c r="AC480" s="30"/>
      <c r="AD480" s="30"/>
      <c r="AE480" s="30"/>
      <c r="AF480" s="30"/>
      <c r="AG480" s="30"/>
      <c r="AH480" s="30"/>
      <c r="AI480" s="30"/>
      <c r="AJ480" s="30"/>
      <c r="AK480" s="30"/>
      <c r="AL480" s="30"/>
      <c r="AM480" s="30"/>
      <c r="AN480" s="30"/>
      <c r="AO480" s="30"/>
      <c r="AP480" s="30"/>
      <c r="AQ480" s="30"/>
      <c r="AR480" s="30"/>
      <c r="AS480" s="30"/>
      <c r="AT480" s="30"/>
      <c r="AU480" s="30"/>
      <c r="AV480" s="30"/>
      <c r="AW480" s="30"/>
      <c r="AX480" s="30"/>
      <c r="AY480" s="30"/>
      <c r="AZ480" s="30"/>
      <c r="BA480" s="30"/>
      <c r="BB480" s="30"/>
      <c r="BC480" s="30"/>
      <c r="BD480" s="30"/>
      <c r="BE480" s="30"/>
      <c r="BF480" s="30"/>
      <c r="BG480" s="30"/>
      <c r="BH480" s="30"/>
      <c r="BI480" s="30"/>
      <c r="BJ480" s="30"/>
      <c r="BK480" s="30"/>
      <c r="BL480" s="30"/>
      <c r="BM480" s="30"/>
      <c r="BN480" s="30"/>
      <c r="BO480" s="30"/>
      <c r="BP480" s="30"/>
      <c r="BQ480" s="30"/>
      <c r="BR480" s="30"/>
      <c r="BS480" s="30"/>
      <c r="BT480" s="30"/>
      <c r="BU480" s="30"/>
      <c r="BV480" s="30"/>
      <c r="BW480" s="30"/>
      <c r="BX480" s="30"/>
      <c r="BY480" s="30"/>
      <c r="BZ480" s="30"/>
      <c r="CA480" s="30"/>
      <c r="CB480" s="30"/>
      <c r="CC480" s="30"/>
      <c r="CD480" s="30"/>
      <c r="CE480" s="30"/>
      <c r="CF480" s="30"/>
      <c r="CG480" s="30"/>
      <c r="CH480" s="30"/>
      <c r="CI480" s="30"/>
      <c r="CJ480" s="30"/>
      <c r="CK480" s="30"/>
      <c r="CL480" s="30"/>
      <c r="CM480" s="30"/>
      <c r="CN480" s="30"/>
      <c r="CO480" s="30"/>
      <c r="CP480" s="30"/>
      <c r="CQ480" s="30"/>
      <c r="CR480" s="30"/>
      <c r="CS480" s="30"/>
      <c r="CT480" s="30"/>
      <c r="CU480" s="30"/>
      <c r="CV480" s="30"/>
      <c r="CW480" s="30"/>
      <c r="CX480" s="30"/>
      <c r="CY480" s="30"/>
      <c r="CZ480" s="30"/>
      <c r="DA480" s="30"/>
      <c r="DB480" s="30"/>
      <c r="DC480" s="30"/>
      <c r="DD480" s="30"/>
      <c r="DE480" s="30"/>
      <c r="DF480" s="30"/>
      <c r="DG480" s="30"/>
      <c r="DH480" s="30"/>
      <c r="DI480" s="30"/>
      <c r="DJ480" s="30"/>
      <c r="DK480" s="30"/>
      <c r="DL480" s="30"/>
      <c r="DM480" s="30"/>
      <c r="DN480" s="30"/>
      <c r="DO480" s="30"/>
      <c r="DP480" s="30"/>
      <c r="DQ480" s="30"/>
      <c r="DR480" s="30"/>
      <c r="DS480" s="30"/>
      <c r="DT480" s="30"/>
      <c r="DU480" s="30"/>
      <c r="DV480" s="30"/>
      <c r="DW480" s="30"/>
      <c r="DX480" s="30"/>
      <c r="DY480" s="30"/>
      <c r="DZ480" s="30"/>
      <c r="EA480" s="30"/>
      <c r="EB480" s="30"/>
      <c r="EC480" s="30"/>
      <c r="ED480" s="30"/>
      <c r="EE480" s="30"/>
      <c r="EF480" s="30"/>
      <c r="EG480" s="30"/>
      <c r="EH480" s="30"/>
      <c r="EI480" s="30"/>
      <c r="EJ480" s="30"/>
      <c r="EK480" s="30"/>
      <c r="EL480" s="30"/>
      <c r="EM480" s="30"/>
      <c r="EN480" s="30"/>
      <c r="EO480" s="30"/>
      <c r="EP480" s="30"/>
      <c r="EQ480" s="30"/>
      <c r="ER480" s="30"/>
      <c r="ES480" s="30"/>
      <c r="ET480" s="30"/>
      <c r="EU480" s="30"/>
      <c r="EV480" s="30"/>
      <c r="EW480" s="30"/>
      <c r="EX480" s="30"/>
      <c r="EY480" s="30"/>
      <c r="EZ480" s="30"/>
      <c r="FA480" s="30"/>
      <c r="FB480" s="30"/>
      <c r="FC480" s="30"/>
      <c r="FD480" s="30"/>
      <c r="FE480" s="30"/>
      <c r="FF480" s="30"/>
      <c r="FG480" s="30"/>
      <c r="FH480" s="30"/>
      <c r="FI480" s="30"/>
      <c r="FJ480" s="30"/>
      <c r="FK480" s="30"/>
      <c r="FL480" s="30"/>
      <c r="FM480" s="30"/>
      <c r="FN480" s="30"/>
      <c r="FO480" s="30"/>
      <c r="FP480" s="30"/>
      <c r="FQ480" s="30"/>
      <c r="FR480" s="30"/>
      <c r="FS480" s="30"/>
      <c r="FT480" s="30"/>
      <c r="FU480" s="30"/>
      <c r="FV480" s="30"/>
      <c r="FW480" s="30"/>
      <c r="FX480" s="30"/>
      <c r="FY480" s="30"/>
      <c r="FZ480" s="30"/>
      <c r="GA480" s="30"/>
      <c r="GB480" s="30"/>
      <c r="GC480" s="30"/>
      <c r="GD480" s="30"/>
      <c r="GE480" s="30"/>
      <c r="GF480" s="30"/>
      <c r="GG480" s="30"/>
      <c r="GH480" s="30"/>
      <c r="GI480" s="30"/>
      <c r="GJ480" s="30"/>
      <c r="GK480" s="30"/>
      <c r="GL480" s="30"/>
      <c r="GM480" s="30"/>
      <c r="GN480" s="30"/>
      <c r="GO480" s="30"/>
      <c r="GP480" s="30"/>
      <c r="GQ480" s="30"/>
      <c r="GR480" s="30"/>
      <c r="GS480" s="30"/>
      <c r="GT480" s="30"/>
      <c r="GU480" s="30"/>
      <c r="GV480" s="30"/>
      <c r="GW480" s="30"/>
      <c r="GX480" s="30"/>
      <c r="GY480" s="30"/>
      <c r="GZ480" s="30"/>
      <c r="HA480" s="30"/>
      <c r="HB480" s="30"/>
      <c r="HC480" s="30"/>
      <c r="HD480" s="30"/>
      <c r="HE480" s="30"/>
      <c r="HF480" s="30"/>
      <c r="HG480" s="30"/>
      <c r="HH480" s="30"/>
      <c r="HI480" s="30"/>
      <c r="HJ480" s="30"/>
      <c r="HK480" s="30"/>
      <c r="HL480" s="30"/>
      <c r="HM480" s="30"/>
      <c r="HN480" s="30"/>
      <c r="HO480" s="30"/>
      <c r="HP480" s="30"/>
      <c r="HQ480" s="30"/>
      <c r="HR480" s="31"/>
    </row>
    <row r="481" spans="1:226" x14ac:dyDescent="0.25">
      <c r="A481" s="32">
        <f>ROW()-4</f>
        <v>477</v>
      </c>
      <c r="B481" s="517"/>
      <c r="C481" s="517"/>
      <c r="D481" s="517"/>
      <c r="E481" s="517"/>
      <c r="F481" s="517"/>
      <c r="G481" s="26"/>
      <c r="H481" s="26"/>
      <c r="I481" s="27" t="str">
        <f t="shared" si="159"/>
        <v/>
      </c>
      <c r="J481" s="33" t="str">
        <f t="shared" si="160"/>
        <v/>
      </c>
      <c r="K481" s="446">
        <f>進捗管理票PSPT_管理項目名_2</f>
        <v>0</v>
      </c>
      <c r="L481" s="29"/>
      <c r="M481" s="30"/>
      <c r="N481" s="30"/>
      <c r="O481" s="30"/>
      <c r="P481" s="30"/>
      <c r="Q481" s="30"/>
      <c r="R481" s="30"/>
      <c r="S481" s="30"/>
      <c r="T481" s="30"/>
      <c r="U481" s="30"/>
      <c r="V481" s="30"/>
      <c r="W481" s="30"/>
      <c r="X481" s="30"/>
      <c r="Y481" s="30"/>
      <c r="Z481" s="30"/>
      <c r="AA481" s="30"/>
      <c r="AB481" s="30"/>
      <c r="AC481" s="30"/>
      <c r="AD481" s="30"/>
      <c r="AE481" s="30"/>
      <c r="AF481" s="30"/>
      <c r="AG481" s="30"/>
      <c r="AH481" s="30"/>
      <c r="AI481" s="30"/>
      <c r="AJ481" s="30"/>
      <c r="AK481" s="30"/>
      <c r="AL481" s="30"/>
      <c r="AM481" s="30"/>
      <c r="AN481" s="30"/>
      <c r="AO481" s="30"/>
      <c r="AP481" s="30"/>
      <c r="AQ481" s="30"/>
      <c r="AR481" s="30"/>
      <c r="AS481" s="30"/>
      <c r="AT481" s="30"/>
      <c r="AU481" s="30"/>
      <c r="AV481" s="30"/>
      <c r="AW481" s="30"/>
      <c r="AX481" s="30"/>
      <c r="AY481" s="30"/>
      <c r="AZ481" s="30"/>
      <c r="BA481" s="30"/>
      <c r="BB481" s="30"/>
      <c r="BC481" s="30"/>
      <c r="BD481" s="30"/>
      <c r="BE481" s="30"/>
      <c r="BF481" s="30"/>
      <c r="BG481" s="30"/>
      <c r="BH481" s="30"/>
      <c r="BI481" s="30"/>
      <c r="BJ481" s="30"/>
      <c r="BK481" s="30"/>
      <c r="BL481" s="30"/>
      <c r="BM481" s="30"/>
      <c r="BN481" s="30"/>
      <c r="BO481" s="30"/>
      <c r="BP481" s="30"/>
      <c r="BQ481" s="30"/>
      <c r="BR481" s="30"/>
      <c r="BS481" s="30"/>
      <c r="BT481" s="30"/>
      <c r="BU481" s="30"/>
      <c r="BV481" s="30"/>
      <c r="BW481" s="30"/>
      <c r="BX481" s="30"/>
      <c r="BY481" s="30"/>
      <c r="BZ481" s="30"/>
      <c r="CA481" s="30"/>
      <c r="CB481" s="30"/>
      <c r="CC481" s="30"/>
      <c r="CD481" s="30"/>
      <c r="CE481" s="30"/>
      <c r="CF481" s="30"/>
      <c r="CG481" s="30"/>
      <c r="CH481" s="30"/>
      <c r="CI481" s="30"/>
      <c r="CJ481" s="30"/>
      <c r="CK481" s="30"/>
      <c r="CL481" s="30"/>
      <c r="CM481" s="30"/>
      <c r="CN481" s="30"/>
      <c r="CO481" s="30"/>
      <c r="CP481" s="30"/>
      <c r="CQ481" s="30"/>
      <c r="CR481" s="30"/>
      <c r="CS481" s="30"/>
      <c r="CT481" s="30"/>
      <c r="CU481" s="30"/>
      <c r="CV481" s="30"/>
      <c r="CW481" s="30"/>
      <c r="CX481" s="30"/>
      <c r="CY481" s="30"/>
      <c r="CZ481" s="30"/>
      <c r="DA481" s="30"/>
      <c r="DB481" s="30"/>
      <c r="DC481" s="30"/>
      <c r="DD481" s="30"/>
      <c r="DE481" s="30"/>
      <c r="DF481" s="30"/>
      <c r="DG481" s="30"/>
      <c r="DH481" s="30"/>
      <c r="DI481" s="30"/>
      <c r="DJ481" s="30"/>
      <c r="DK481" s="30"/>
      <c r="DL481" s="30"/>
      <c r="DM481" s="30"/>
      <c r="DN481" s="30"/>
      <c r="DO481" s="30"/>
      <c r="DP481" s="30"/>
      <c r="DQ481" s="30"/>
      <c r="DR481" s="30"/>
      <c r="DS481" s="30"/>
      <c r="DT481" s="30"/>
      <c r="DU481" s="30"/>
      <c r="DV481" s="30"/>
      <c r="DW481" s="30"/>
      <c r="DX481" s="30"/>
      <c r="DY481" s="30"/>
      <c r="DZ481" s="30"/>
      <c r="EA481" s="30"/>
      <c r="EB481" s="30"/>
      <c r="EC481" s="30"/>
      <c r="ED481" s="30"/>
      <c r="EE481" s="30"/>
      <c r="EF481" s="30"/>
      <c r="EG481" s="30"/>
      <c r="EH481" s="30"/>
      <c r="EI481" s="30"/>
      <c r="EJ481" s="30"/>
      <c r="EK481" s="30"/>
      <c r="EL481" s="30"/>
      <c r="EM481" s="30"/>
      <c r="EN481" s="30"/>
      <c r="EO481" s="30"/>
      <c r="EP481" s="30"/>
      <c r="EQ481" s="30"/>
      <c r="ER481" s="30"/>
      <c r="ES481" s="30"/>
      <c r="ET481" s="30"/>
      <c r="EU481" s="30"/>
      <c r="EV481" s="30"/>
      <c r="EW481" s="30"/>
      <c r="EX481" s="30"/>
      <c r="EY481" s="30"/>
      <c r="EZ481" s="30"/>
      <c r="FA481" s="30"/>
      <c r="FB481" s="30"/>
      <c r="FC481" s="30"/>
      <c r="FD481" s="30"/>
      <c r="FE481" s="30"/>
      <c r="FF481" s="30"/>
      <c r="FG481" s="30"/>
      <c r="FH481" s="30"/>
      <c r="FI481" s="30"/>
      <c r="FJ481" s="30"/>
      <c r="FK481" s="30"/>
      <c r="FL481" s="30"/>
      <c r="FM481" s="30"/>
      <c r="FN481" s="30"/>
      <c r="FO481" s="30"/>
      <c r="FP481" s="30"/>
      <c r="FQ481" s="30"/>
      <c r="FR481" s="30"/>
      <c r="FS481" s="30"/>
      <c r="FT481" s="30"/>
      <c r="FU481" s="30"/>
      <c r="FV481" s="30"/>
      <c r="FW481" s="30"/>
      <c r="FX481" s="30"/>
      <c r="FY481" s="30"/>
      <c r="FZ481" s="30"/>
      <c r="GA481" s="30"/>
      <c r="GB481" s="30"/>
      <c r="GC481" s="30"/>
      <c r="GD481" s="30"/>
      <c r="GE481" s="30"/>
      <c r="GF481" s="30"/>
      <c r="GG481" s="30"/>
      <c r="GH481" s="30"/>
      <c r="GI481" s="30"/>
      <c r="GJ481" s="30"/>
      <c r="GK481" s="30"/>
      <c r="GL481" s="30"/>
      <c r="GM481" s="30"/>
      <c r="GN481" s="30"/>
      <c r="GO481" s="30"/>
      <c r="GP481" s="30"/>
      <c r="GQ481" s="30"/>
      <c r="GR481" s="30"/>
      <c r="GS481" s="30"/>
      <c r="GT481" s="30"/>
      <c r="GU481" s="30"/>
      <c r="GV481" s="30"/>
      <c r="GW481" s="30"/>
      <c r="GX481" s="30"/>
      <c r="GY481" s="30"/>
      <c r="GZ481" s="30"/>
      <c r="HA481" s="30"/>
      <c r="HB481" s="30"/>
      <c r="HC481" s="30"/>
      <c r="HD481" s="30"/>
      <c r="HE481" s="30"/>
      <c r="HF481" s="30"/>
      <c r="HG481" s="30"/>
      <c r="HH481" s="30"/>
      <c r="HI481" s="30"/>
      <c r="HJ481" s="30"/>
      <c r="HK481" s="30"/>
      <c r="HL481" s="30"/>
      <c r="HM481" s="30"/>
      <c r="HN481" s="30"/>
      <c r="HO481" s="30"/>
      <c r="HP481" s="30"/>
      <c r="HQ481" s="30"/>
      <c r="HR481" s="31"/>
    </row>
    <row r="482" spans="1:226" x14ac:dyDescent="0.25">
      <c r="A482" s="32">
        <f t="shared" si="120"/>
        <v>478</v>
      </c>
      <c r="B482" s="517"/>
      <c r="C482" s="517"/>
      <c r="D482" s="517"/>
      <c r="E482" s="517"/>
      <c r="F482" s="517"/>
      <c r="G482" s="26"/>
      <c r="H482" s="26"/>
      <c r="I482" s="27" t="str">
        <f t="shared" si="159"/>
        <v/>
      </c>
      <c r="J482" s="33" t="str">
        <f t="shared" si="160"/>
        <v/>
      </c>
      <c r="K482" s="447" t="str">
        <f>進捗管理票PSPT_管理項目名_3</f>
        <v>①ＣＶ</v>
      </c>
      <c r="L482" s="29"/>
      <c r="M482" s="30"/>
      <c r="N482" s="30"/>
      <c r="O482" s="30"/>
      <c r="P482" s="30"/>
      <c r="Q482" s="30"/>
      <c r="R482" s="30"/>
      <c r="S482" s="30"/>
      <c r="T482" s="30"/>
      <c r="U482" s="30"/>
      <c r="V482" s="30"/>
      <c r="W482" s="30"/>
      <c r="X482" s="30"/>
      <c r="Y482" s="30"/>
      <c r="Z482" s="30"/>
      <c r="AA482" s="30"/>
      <c r="AB482" s="30"/>
      <c r="AC482" s="30"/>
      <c r="AD482" s="30"/>
      <c r="AE482" s="30"/>
      <c r="AF482" s="30"/>
      <c r="AG482" s="30"/>
      <c r="AH482" s="30"/>
      <c r="AI482" s="30"/>
      <c r="AJ482" s="30"/>
      <c r="AK482" s="30"/>
      <c r="AL482" s="30"/>
      <c r="AM482" s="30"/>
      <c r="AN482" s="30"/>
      <c r="AO482" s="30"/>
      <c r="AP482" s="30"/>
      <c r="AQ482" s="30"/>
      <c r="AR482" s="30"/>
      <c r="AS482" s="30"/>
      <c r="AT482" s="30"/>
      <c r="AU482" s="30"/>
      <c r="AV482" s="30"/>
      <c r="AW482" s="30"/>
      <c r="AX482" s="30"/>
      <c r="AY482" s="30"/>
      <c r="AZ482" s="30"/>
      <c r="BA482" s="30"/>
      <c r="BB482" s="30"/>
      <c r="BC482" s="30"/>
      <c r="BD482" s="30"/>
      <c r="BE482" s="30"/>
      <c r="BF482" s="30"/>
      <c r="BG482" s="30"/>
      <c r="BH482" s="30"/>
      <c r="BI482" s="30"/>
      <c r="BJ482" s="30"/>
      <c r="BK482" s="30"/>
      <c r="BL482" s="30"/>
      <c r="BM482" s="30"/>
      <c r="BN482" s="30"/>
      <c r="BO482" s="30"/>
      <c r="BP482" s="30"/>
      <c r="BQ482" s="30"/>
      <c r="BR482" s="30"/>
      <c r="BS482" s="30"/>
      <c r="BT482" s="30"/>
      <c r="BU482" s="30"/>
      <c r="BV482" s="30"/>
      <c r="BW482" s="30"/>
      <c r="BX482" s="30"/>
      <c r="BY482" s="30"/>
      <c r="BZ482" s="30"/>
      <c r="CA482" s="30"/>
      <c r="CB482" s="30"/>
      <c r="CC482" s="30"/>
      <c r="CD482" s="30"/>
      <c r="CE482" s="30"/>
      <c r="CF482" s="30"/>
      <c r="CG482" s="30"/>
      <c r="CH482" s="30"/>
      <c r="CI482" s="30"/>
      <c r="CJ482" s="30"/>
      <c r="CK482" s="30"/>
      <c r="CL482" s="30"/>
      <c r="CM482" s="30"/>
      <c r="CN482" s="30"/>
      <c r="CO482" s="30"/>
      <c r="CP482" s="30"/>
      <c r="CQ482" s="30"/>
      <c r="CR482" s="30"/>
      <c r="CS482" s="30"/>
      <c r="CT482" s="30"/>
      <c r="CU482" s="30"/>
      <c r="CV482" s="30"/>
      <c r="CW482" s="30"/>
      <c r="CX482" s="30"/>
      <c r="CY482" s="30"/>
      <c r="CZ482" s="30"/>
      <c r="DA482" s="30"/>
      <c r="DB482" s="30"/>
      <c r="DC482" s="30"/>
      <c r="DD482" s="30"/>
      <c r="DE482" s="30"/>
      <c r="DF482" s="30"/>
      <c r="DG482" s="30"/>
      <c r="DH482" s="30"/>
      <c r="DI482" s="30"/>
      <c r="DJ482" s="30"/>
      <c r="DK482" s="30"/>
      <c r="DL482" s="30"/>
      <c r="DM482" s="30"/>
      <c r="DN482" s="30"/>
      <c r="DO482" s="30"/>
      <c r="DP482" s="30"/>
      <c r="DQ482" s="30"/>
      <c r="DR482" s="30"/>
      <c r="DS482" s="30"/>
      <c r="DT482" s="30"/>
      <c r="DU482" s="30"/>
      <c r="DV482" s="30"/>
      <c r="DW482" s="30"/>
      <c r="DX482" s="30"/>
      <c r="DY482" s="30"/>
      <c r="DZ482" s="30"/>
      <c r="EA482" s="30"/>
      <c r="EB482" s="30"/>
      <c r="EC482" s="30"/>
      <c r="ED482" s="30"/>
      <c r="EE482" s="30"/>
      <c r="EF482" s="30"/>
      <c r="EG482" s="30"/>
      <c r="EH482" s="30"/>
      <c r="EI482" s="30"/>
      <c r="EJ482" s="30"/>
      <c r="EK482" s="30"/>
      <c r="EL482" s="30"/>
      <c r="EM482" s="30"/>
      <c r="EN482" s="30"/>
      <c r="EO482" s="30"/>
      <c r="EP482" s="30"/>
      <c r="EQ482" s="30"/>
      <c r="ER482" s="30"/>
      <c r="ES482" s="30"/>
      <c r="ET482" s="30"/>
      <c r="EU482" s="30"/>
      <c r="EV482" s="30"/>
      <c r="EW482" s="30"/>
      <c r="EX482" s="30"/>
      <c r="EY482" s="30"/>
      <c r="EZ482" s="30"/>
      <c r="FA482" s="30"/>
      <c r="FB482" s="30"/>
      <c r="FC482" s="30"/>
      <c r="FD482" s="30"/>
      <c r="FE482" s="30"/>
      <c r="FF482" s="30"/>
      <c r="FG482" s="30"/>
      <c r="FH482" s="30"/>
      <c r="FI482" s="30"/>
      <c r="FJ482" s="30"/>
      <c r="FK482" s="30"/>
      <c r="FL482" s="30"/>
      <c r="FM482" s="30"/>
      <c r="FN482" s="30"/>
      <c r="FO482" s="30"/>
      <c r="FP482" s="30"/>
      <c r="FQ482" s="30"/>
      <c r="FR482" s="30"/>
      <c r="FS482" s="30"/>
      <c r="FT482" s="30"/>
      <c r="FU482" s="30"/>
      <c r="FV482" s="30"/>
      <c r="FW482" s="30"/>
      <c r="FX482" s="30"/>
      <c r="FY482" s="30"/>
      <c r="FZ482" s="30"/>
      <c r="GA482" s="30"/>
      <c r="GB482" s="30"/>
      <c r="GC482" s="30"/>
      <c r="GD482" s="30"/>
      <c r="GE482" s="30"/>
      <c r="GF482" s="30"/>
      <c r="GG482" s="30"/>
      <c r="GH482" s="30"/>
      <c r="GI482" s="30"/>
      <c r="GJ482" s="30"/>
      <c r="GK482" s="30"/>
      <c r="GL482" s="30"/>
      <c r="GM482" s="30"/>
      <c r="GN482" s="30"/>
      <c r="GO482" s="30"/>
      <c r="GP482" s="30"/>
      <c r="GQ482" s="30"/>
      <c r="GR482" s="30"/>
      <c r="GS482" s="30"/>
      <c r="GT482" s="30"/>
      <c r="GU482" s="30"/>
      <c r="GV482" s="30"/>
      <c r="GW482" s="30"/>
      <c r="GX482" s="30"/>
      <c r="GY482" s="30"/>
      <c r="GZ482" s="30"/>
      <c r="HA482" s="30"/>
      <c r="HB482" s="30"/>
      <c r="HC482" s="30"/>
      <c r="HD482" s="30"/>
      <c r="HE482" s="30"/>
      <c r="HF482" s="30"/>
      <c r="HG482" s="30"/>
      <c r="HH482" s="30"/>
      <c r="HI482" s="30"/>
      <c r="HJ482" s="30"/>
      <c r="HK482" s="30"/>
      <c r="HL482" s="30"/>
      <c r="HM482" s="30"/>
      <c r="HN482" s="30"/>
      <c r="HO482" s="30"/>
      <c r="HP482" s="30"/>
      <c r="HQ482" s="30"/>
      <c r="HR482" s="31"/>
    </row>
    <row r="483" spans="1:226" x14ac:dyDescent="0.25">
      <c r="A483" s="34">
        <f t="shared" si="120"/>
        <v>479</v>
      </c>
      <c r="B483" s="517"/>
      <c r="C483" s="517"/>
      <c r="D483" s="517"/>
      <c r="E483" s="517"/>
      <c r="F483" s="517"/>
      <c r="G483" s="35"/>
      <c r="H483" s="35"/>
      <c r="I483" s="36" t="str">
        <f>IF(J483&lt;&gt;"",(J483-COUNTIF(L483:HR483,"□")+1),"")</f>
        <v/>
      </c>
      <c r="J483" s="28" t="str">
        <f>IF(ISERROR(LOOKUP("□",L483:HR483,L$3:HR$3))=FALSE,LOOKUP("□",L483:HR483,L$3:HR$3),"")</f>
        <v/>
      </c>
      <c r="K483" s="448" t="str">
        <f>進捗管理票PSPT_管理項目名_4</f>
        <v>②ＣＶＴ</v>
      </c>
      <c r="L483" s="37"/>
      <c r="M483" s="38"/>
      <c r="N483" s="38"/>
      <c r="O483" s="38"/>
      <c r="P483" s="38"/>
      <c r="Q483" s="38"/>
      <c r="R483" s="38"/>
      <c r="S483" s="38"/>
      <c r="T483" s="38"/>
      <c r="U483" s="38"/>
      <c r="V483" s="38"/>
      <c r="W483" s="38"/>
      <c r="X483" s="30"/>
      <c r="Y483" s="38"/>
      <c r="Z483" s="38"/>
      <c r="AA483" s="38"/>
      <c r="AB483" s="38"/>
      <c r="AC483" s="38"/>
      <c r="AD483" s="38"/>
      <c r="AE483" s="38"/>
      <c r="AF483" s="38"/>
      <c r="AG483" s="38"/>
      <c r="AH483" s="38"/>
      <c r="AI483" s="38"/>
      <c r="AJ483" s="38"/>
      <c r="AK483" s="38"/>
      <c r="AL483" s="38"/>
      <c r="AM483" s="38"/>
      <c r="AN483" s="38"/>
      <c r="AO483" s="38"/>
      <c r="AP483" s="38"/>
      <c r="AQ483" s="38"/>
      <c r="AR483" s="38"/>
      <c r="AS483" s="38"/>
      <c r="AT483" s="38"/>
      <c r="AU483" s="38"/>
      <c r="AV483" s="38"/>
      <c r="AW483" s="38"/>
      <c r="AX483" s="38"/>
      <c r="AY483" s="38"/>
      <c r="AZ483" s="38"/>
      <c r="BA483" s="38"/>
      <c r="BB483" s="38"/>
      <c r="BC483" s="38"/>
      <c r="BD483" s="38"/>
      <c r="BE483" s="38"/>
      <c r="BF483" s="38"/>
      <c r="BG483" s="38"/>
      <c r="BH483" s="38"/>
      <c r="BI483" s="38"/>
      <c r="BJ483" s="38"/>
      <c r="BK483" s="38"/>
      <c r="BL483" s="38"/>
      <c r="BM483" s="38"/>
      <c r="BN483" s="38"/>
      <c r="BO483" s="38"/>
      <c r="BP483" s="38"/>
      <c r="BQ483" s="38"/>
      <c r="BR483" s="38"/>
      <c r="BS483" s="38"/>
      <c r="BT483" s="38"/>
      <c r="BU483" s="38"/>
      <c r="BV483" s="38"/>
      <c r="BW483" s="38"/>
      <c r="BX483" s="38"/>
      <c r="BY483" s="38"/>
      <c r="BZ483" s="38"/>
      <c r="CA483" s="38"/>
      <c r="CB483" s="38"/>
      <c r="CC483" s="38"/>
      <c r="CD483" s="38"/>
      <c r="CE483" s="38"/>
      <c r="CF483" s="38"/>
      <c r="CG483" s="38"/>
      <c r="CH483" s="38"/>
      <c r="CI483" s="38"/>
      <c r="CJ483" s="38"/>
      <c r="CK483" s="38"/>
      <c r="CL483" s="38"/>
      <c r="CM483" s="38"/>
      <c r="CN483" s="38"/>
      <c r="CO483" s="38"/>
      <c r="CP483" s="38"/>
      <c r="CQ483" s="38"/>
      <c r="CR483" s="38"/>
      <c r="CS483" s="38"/>
      <c r="CT483" s="38"/>
      <c r="CU483" s="38"/>
      <c r="CV483" s="38"/>
      <c r="CW483" s="38"/>
      <c r="CX483" s="38"/>
      <c r="CY483" s="38"/>
      <c r="CZ483" s="38"/>
      <c r="DA483" s="38"/>
      <c r="DB483" s="38"/>
      <c r="DC483" s="38"/>
      <c r="DD483" s="38"/>
      <c r="DE483" s="38"/>
      <c r="DF483" s="38"/>
      <c r="DG483" s="38"/>
      <c r="DH483" s="38"/>
      <c r="DI483" s="38"/>
      <c r="DJ483" s="38"/>
      <c r="DK483" s="38"/>
      <c r="DL483" s="38"/>
      <c r="DM483" s="38"/>
      <c r="DN483" s="38"/>
      <c r="DO483" s="38"/>
      <c r="DP483" s="38"/>
      <c r="DQ483" s="38"/>
      <c r="DR483" s="38"/>
      <c r="DS483" s="38"/>
      <c r="DT483" s="38"/>
      <c r="DU483" s="38"/>
      <c r="DV483" s="38"/>
      <c r="DW483" s="38"/>
      <c r="DX483" s="38"/>
      <c r="DY483" s="38"/>
      <c r="DZ483" s="38"/>
      <c r="EA483" s="38"/>
      <c r="EB483" s="38"/>
      <c r="EC483" s="38"/>
      <c r="ED483" s="38"/>
      <c r="EE483" s="38"/>
      <c r="EF483" s="38"/>
      <c r="EG483" s="38"/>
      <c r="EH483" s="38"/>
      <c r="EI483" s="38"/>
      <c r="EJ483" s="38"/>
      <c r="EK483" s="38"/>
      <c r="EL483" s="38"/>
      <c r="EM483" s="38"/>
      <c r="EN483" s="38"/>
      <c r="EO483" s="38"/>
      <c r="EP483" s="38"/>
      <c r="EQ483" s="38"/>
      <c r="ER483" s="38"/>
      <c r="ES483" s="38"/>
      <c r="ET483" s="38"/>
      <c r="EU483" s="38"/>
      <c r="EV483" s="38"/>
      <c r="EW483" s="38"/>
      <c r="EX483" s="38"/>
      <c r="EY483" s="38"/>
      <c r="EZ483" s="38"/>
      <c r="FA483" s="38"/>
      <c r="FB483" s="38"/>
      <c r="FC483" s="38"/>
      <c r="FD483" s="38"/>
      <c r="FE483" s="38"/>
      <c r="FF483" s="38"/>
      <c r="FG483" s="38"/>
      <c r="FH483" s="38"/>
      <c r="FI483" s="38"/>
      <c r="FJ483" s="38"/>
      <c r="FK483" s="38"/>
      <c r="FL483" s="38"/>
      <c r="FM483" s="38"/>
      <c r="FN483" s="38"/>
      <c r="FO483" s="38"/>
      <c r="FP483" s="38"/>
      <c r="FQ483" s="38"/>
      <c r="FR483" s="38"/>
      <c r="FS483" s="38"/>
      <c r="FT483" s="38"/>
      <c r="FU483" s="38"/>
      <c r="FV483" s="38"/>
      <c r="FW483" s="38"/>
      <c r="FX483" s="38"/>
      <c r="FY483" s="38"/>
      <c r="FZ483" s="38"/>
      <c r="GA483" s="38"/>
      <c r="GB483" s="38"/>
      <c r="GC483" s="38"/>
      <c r="GD483" s="38"/>
      <c r="GE483" s="38"/>
      <c r="GF483" s="38"/>
      <c r="GG483" s="38"/>
      <c r="GH483" s="38"/>
      <c r="GI483" s="38"/>
      <c r="GJ483" s="38"/>
      <c r="GK483" s="38"/>
      <c r="GL483" s="38"/>
      <c r="GM483" s="38"/>
      <c r="GN483" s="38"/>
      <c r="GO483" s="38"/>
      <c r="GP483" s="38"/>
      <c r="GQ483" s="38"/>
      <c r="GR483" s="38"/>
      <c r="GS483" s="38"/>
      <c r="GT483" s="38"/>
      <c r="GU483" s="38"/>
      <c r="GV483" s="38"/>
      <c r="GW483" s="38"/>
      <c r="GX483" s="38"/>
      <c r="GY483" s="38"/>
      <c r="GZ483" s="38"/>
      <c r="HA483" s="38"/>
      <c r="HB483" s="38"/>
      <c r="HC483" s="38"/>
      <c r="HD483" s="38"/>
      <c r="HE483" s="38"/>
      <c r="HF483" s="38"/>
      <c r="HG483" s="38"/>
      <c r="HH483" s="38"/>
      <c r="HI483" s="38"/>
      <c r="HJ483" s="38"/>
      <c r="HK483" s="38"/>
      <c r="HL483" s="38"/>
      <c r="HM483" s="38"/>
      <c r="HN483" s="38"/>
      <c r="HO483" s="38"/>
      <c r="HP483" s="38"/>
      <c r="HQ483" s="38"/>
      <c r="HR483" s="39"/>
    </row>
    <row r="484" spans="1:226" s="315" customFormat="1" x14ac:dyDescent="0.25">
      <c r="A484" s="34">
        <f t="shared" si="120"/>
        <v>480</v>
      </c>
      <c r="B484" s="519"/>
      <c r="C484" s="519"/>
      <c r="D484" s="519"/>
      <c r="E484" s="519"/>
      <c r="F484" s="519"/>
      <c r="G484" s="35"/>
      <c r="H484" s="391"/>
      <c r="I484" s="36" t="str">
        <f t="shared" ref="I484:I488" si="161">IF(J484&lt;&gt;"",(J484-COUNTIF(L484:HR484,"□")+1),"")</f>
        <v/>
      </c>
      <c r="J484" s="28" t="str">
        <f t="shared" ref="J484:J488" si="162">IF(ISERROR(LOOKUP("□",L484:HR484,L$3:HR$3))=FALSE,LOOKUP("□",L484:HR484,L$3:HR$3),"")</f>
        <v/>
      </c>
      <c r="K484" s="448" t="str">
        <f>進捗管理票PSPT_管理項目名_5</f>
        <v>③受入</v>
      </c>
      <c r="L484" s="37"/>
      <c r="M484" s="38"/>
      <c r="N484" s="38"/>
      <c r="O484" s="38"/>
      <c r="P484" s="38"/>
      <c r="Q484" s="38"/>
      <c r="R484" s="38"/>
      <c r="S484" s="38"/>
      <c r="T484" s="38"/>
      <c r="U484" s="38"/>
      <c r="V484" s="38"/>
      <c r="W484" s="38"/>
      <c r="X484" s="30"/>
      <c r="Y484" s="38"/>
      <c r="Z484" s="38"/>
      <c r="AA484" s="38"/>
      <c r="AB484" s="38"/>
      <c r="AC484" s="38"/>
      <c r="AD484" s="38"/>
      <c r="AE484" s="38"/>
      <c r="AF484" s="38"/>
      <c r="AG484" s="38"/>
      <c r="AH484" s="38"/>
      <c r="AI484" s="38"/>
      <c r="AJ484" s="38"/>
      <c r="AK484" s="38"/>
      <c r="AL484" s="38"/>
      <c r="AM484" s="38"/>
      <c r="AN484" s="38"/>
      <c r="AO484" s="38"/>
      <c r="AP484" s="38"/>
      <c r="AQ484" s="38"/>
      <c r="AR484" s="38"/>
      <c r="AS484" s="38"/>
      <c r="AT484" s="38"/>
      <c r="AU484" s="38"/>
      <c r="AV484" s="38"/>
      <c r="AW484" s="38"/>
      <c r="AX484" s="38"/>
      <c r="AY484" s="38"/>
      <c r="AZ484" s="38"/>
      <c r="BA484" s="38"/>
      <c r="BB484" s="38"/>
      <c r="BC484" s="38"/>
      <c r="BD484" s="38"/>
      <c r="BE484" s="38"/>
      <c r="BF484" s="38"/>
      <c r="BG484" s="38"/>
      <c r="BH484" s="38"/>
      <c r="BI484" s="38"/>
      <c r="BJ484" s="38"/>
      <c r="BK484" s="38"/>
      <c r="BL484" s="38"/>
      <c r="BM484" s="38"/>
      <c r="BN484" s="38"/>
      <c r="BO484" s="38"/>
      <c r="BP484" s="38"/>
      <c r="BQ484" s="38"/>
      <c r="BR484" s="38"/>
      <c r="BS484" s="38"/>
      <c r="BT484" s="38"/>
      <c r="BU484" s="38"/>
      <c r="BV484" s="38"/>
      <c r="BW484" s="38"/>
      <c r="BX484" s="38"/>
      <c r="BY484" s="38"/>
      <c r="BZ484" s="38"/>
      <c r="CA484" s="38"/>
      <c r="CB484" s="38"/>
      <c r="CC484" s="38"/>
      <c r="CD484" s="38"/>
      <c r="CE484" s="38"/>
      <c r="CF484" s="38"/>
      <c r="CG484" s="38"/>
      <c r="CH484" s="38"/>
      <c r="CI484" s="38"/>
      <c r="CJ484" s="38"/>
      <c r="CK484" s="38"/>
      <c r="CL484" s="38"/>
      <c r="CM484" s="38"/>
      <c r="CN484" s="38"/>
      <c r="CO484" s="38"/>
      <c r="CP484" s="38"/>
      <c r="CQ484" s="38"/>
      <c r="CR484" s="38"/>
      <c r="CS484" s="38"/>
      <c r="CT484" s="38"/>
      <c r="CU484" s="38"/>
      <c r="CV484" s="38"/>
      <c r="CW484" s="38"/>
      <c r="CX484" s="38"/>
      <c r="CY484" s="38"/>
      <c r="CZ484" s="38"/>
      <c r="DA484" s="38"/>
      <c r="DB484" s="38"/>
      <c r="DC484" s="38"/>
      <c r="DD484" s="38"/>
      <c r="DE484" s="38"/>
      <c r="DF484" s="38"/>
      <c r="DG484" s="38"/>
      <c r="DH484" s="38"/>
      <c r="DI484" s="38"/>
      <c r="DJ484" s="38"/>
      <c r="DK484" s="38"/>
      <c r="DL484" s="38"/>
      <c r="DM484" s="38"/>
      <c r="DN484" s="38"/>
      <c r="DO484" s="38"/>
      <c r="DP484" s="38"/>
      <c r="DQ484" s="38"/>
      <c r="DR484" s="38"/>
      <c r="DS484" s="38"/>
      <c r="DT484" s="38"/>
      <c r="DU484" s="38"/>
      <c r="DV484" s="38"/>
      <c r="DW484" s="38"/>
      <c r="DX484" s="38"/>
      <c r="DY484" s="38"/>
      <c r="DZ484" s="38"/>
      <c r="EA484" s="38"/>
      <c r="EB484" s="38"/>
      <c r="EC484" s="38"/>
      <c r="ED484" s="38"/>
      <c r="EE484" s="38"/>
      <c r="EF484" s="38"/>
      <c r="EG484" s="38"/>
      <c r="EH484" s="38"/>
      <c r="EI484" s="38"/>
      <c r="EJ484" s="38"/>
      <c r="EK484" s="38"/>
      <c r="EL484" s="38"/>
      <c r="EM484" s="38"/>
      <c r="EN484" s="38"/>
      <c r="EO484" s="38"/>
      <c r="EP484" s="38"/>
      <c r="EQ484" s="38"/>
      <c r="ER484" s="38"/>
      <c r="ES484" s="38"/>
      <c r="ET484" s="38"/>
      <c r="EU484" s="38"/>
      <c r="EV484" s="38"/>
      <c r="EW484" s="38"/>
      <c r="EX484" s="38"/>
      <c r="EY484" s="38"/>
      <c r="EZ484" s="38"/>
      <c r="FA484" s="38"/>
      <c r="FB484" s="38"/>
      <c r="FC484" s="38"/>
      <c r="FD484" s="38"/>
      <c r="FE484" s="38"/>
      <c r="FF484" s="38"/>
      <c r="FG484" s="38"/>
      <c r="FH484" s="38"/>
      <c r="FI484" s="38"/>
      <c r="FJ484" s="38"/>
      <c r="FK484" s="38"/>
      <c r="FL484" s="38"/>
      <c r="FM484" s="38"/>
      <c r="FN484" s="38"/>
      <c r="FO484" s="38"/>
      <c r="FP484" s="38"/>
      <c r="FQ484" s="38"/>
      <c r="FR484" s="38"/>
      <c r="FS484" s="38"/>
      <c r="FT484" s="38"/>
      <c r="FU484" s="38"/>
      <c r="FV484" s="38"/>
      <c r="FW484" s="38"/>
      <c r="FX484" s="38"/>
      <c r="FY484" s="38"/>
      <c r="FZ484" s="38"/>
      <c r="GA484" s="38"/>
      <c r="GB484" s="38"/>
      <c r="GC484" s="38"/>
      <c r="GD484" s="38"/>
      <c r="GE484" s="38"/>
      <c r="GF484" s="38"/>
      <c r="GG484" s="38"/>
      <c r="GH484" s="38"/>
      <c r="GI484" s="38"/>
      <c r="GJ484" s="38"/>
      <c r="GK484" s="38"/>
      <c r="GL484" s="38"/>
      <c r="GM484" s="38"/>
      <c r="GN484" s="38"/>
      <c r="GO484" s="38"/>
      <c r="GP484" s="38"/>
      <c r="GQ484" s="38"/>
      <c r="GR484" s="38"/>
      <c r="GS484" s="38"/>
      <c r="GT484" s="38"/>
      <c r="GU484" s="38"/>
      <c r="GV484" s="38"/>
      <c r="GW484" s="38"/>
      <c r="GX484" s="38"/>
      <c r="GY484" s="38"/>
      <c r="GZ484" s="38"/>
      <c r="HA484" s="38"/>
      <c r="HB484" s="38"/>
      <c r="HC484" s="38"/>
      <c r="HD484" s="38"/>
      <c r="HE484" s="38"/>
      <c r="HF484" s="38"/>
      <c r="HG484" s="38"/>
      <c r="HH484" s="38"/>
      <c r="HI484" s="38"/>
      <c r="HJ484" s="38"/>
      <c r="HK484" s="38"/>
      <c r="HL484" s="38"/>
      <c r="HM484" s="38"/>
      <c r="HN484" s="38"/>
      <c r="HO484" s="38"/>
      <c r="HP484" s="38"/>
      <c r="HQ484" s="38"/>
      <c r="HR484" s="39"/>
    </row>
    <row r="485" spans="1:226" x14ac:dyDescent="0.25">
      <c r="A485" s="25">
        <f t="shared" si="120"/>
        <v>481</v>
      </c>
      <c r="B485" s="516"/>
      <c r="C485" s="516"/>
      <c r="D485" s="516"/>
      <c r="E485" s="516"/>
      <c r="F485" s="516"/>
      <c r="G485" s="40"/>
      <c r="H485" s="40"/>
      <c r="I485" s="41" t="str">
        <f t="shared" si="161"/>
        <v/>
      </c>
      <c r="J485" s="42" t="str">
        <f t="shared" si="162"/>
        <v/>
      </c>
      <c r="K485" s="445">
        <f>進捗管理票PSPT_管理項目名_1</f>
        <v>0</v>
      </c>
      <c r="L485" s="43"/>
      <c r="M485" s="44"/>
      <c r="N485" s="44"/>
      <c r="O485" s="44"/>
      <c r="P485" s="44"/>
      <c r="Q485" s="44"/>
      <c r="R485" s="44"/>
      <c r="S485" s="44"/>
      <c r="T485" s="44"/>
      <c r="U485" s="44"/>
      <c r="V485" s="44"/>
      <c r="W485" s="45"/>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c r="CI485" s="44"/>
      <c r="CJ485" s="44"/>
      <c r="CK485" s="44"/>
      <c r="CL485" s="44"/>
      <c r="CM485" s="44"/>
      <c r="CN485" s="44"/>
      <c r="CO485" s="44"/>
      <c r="CP485" s="44"/>
      <c r="CQ485" s="44"/>
      <c r="CR485" s="44"/>
      <c r="CS485" s="44"/>
      <c r="CT485" s="44"/>
      <c r="CU485" s="44"/>
      <c r="CV485" s="44"/>
      <c r="CW485" s="44"/>
      <c r="CX485" s="44"/>
      <c r="CY485" s="44"/>
      <c r="CZ485" s="44"/>
      <c r="DA485" s="44"/>
      <c r="DB485" s="44"/>
      <c r="DC485" s="44"/>
      <c r="DD485" s="44"/>
      <c r="DE485" s="44"/>
      <c r="DF485" s="44"/>
      <c r="DG485" s="44"/>
      <c r="DH485" s="44"/>
      <c r="DI485" s="44"/>
      <c r="DJ485" s="44"/>
      <c r="DK485" s="44"/>
      <c r="DL485" s="44"/>
      <c r="DM485" s="44"/>
      <c r="DN485" s="44"/>
      <c r="DO485" s="44"/>
      <c r="DP485" s="44"/>
      <c r="DQ485" s="44"/>
      <c r="DR485" s="44"/>
      <c r="DS485" s="44"/>
      <c r="DT485" s="44"/>
      <c r="DU485" s="44"/>
      <c r="DV485" s="44"/>
      <c r="DW485" s="44"/>
      <c r="DX485" s="44"/>
      <c r="DY485" s="44"/>
      <c r="DZ485" s="44"/>
      <c r="EA485" s="44"/>
      <c r="EB485" s="44"/>
      <c r="EC485" s="44"/>
      <c r="ED485" s="44"/>
      <c r="EE485" s="44"/>
      <c r="EF485" s="44"/>
      <c r="EG485" s="44"/>
      <c r="EH485" s="44"/>
      <c r="EI485" s="44"/>
      <c r="EJ485" s="44"/>
      <c r="EK485" s="44"/>
      <c r="EL485" s="44"/>
      <c r="EM485" s="44"/>
      <c r="EN485" s="44"/>
      <c r="EO485" s="44"/>
      <c r="EP485" s="44"/>
      <c r="EQ485" s="44"/>
      <c r="ER485" s="44"/>
      <c r="ES485" s="44"/>
      <c r="ET485" s="44"/>
      <c r="EU485" s="44"/>
      <c r="EV485" s="44"/>
      <c r="EW485" s="44"/>
      <c r="EX485" s="44"/>
      <c r="EY485" s="44"/>
      <c r="EZ485" s="44"/>
      <c r="FA485" s="44"/>
      <c r="FB485" s="44"/>
      <c r="FC485" s="44"/>
      <c r="FD485" s="44"/>
      <c r="FE485" s="44"/>
      <c r="FF485" s="44"/>
      <c r="FG485" s="44"/>
      <c r="FH485" s="44"/>
      <c r="FI485" s="44"/>
      <c r="FJ485" s="44"/>
      <c r="FK485" s="44"/>
      <c r="FL485" s="44"/>
      <c r="FM485" s="44"/>
      <c r="FN485" s="44"/>
      <c r="FO485" s="44"/>
      <c r="FP485" s="44"/>
      <c r="FQ485" s="44"/>
      <c r="FR485" s="44"/>
      <c r="FS485" s="44"/>
      <c r="FT485" s="44"/>
      <c r="FU485" s="44"/>
      <c r="FV485" s="44"/>
      <c r="FW485" s="44"/>
      <c r="FX485" s="44"/>
      <c r="FY485" s="44"/>
      <c r="FZ485" s="44"/>
      <c r="GA485" s="44"/>
      <c r="GB485" s="44"/>
      <c r="GC485" s="44"/>
      <c r="GD485" s="44"/>
      <c r="GE485" s="44"/>
      <c r="GF485" s="44"/>
      <c r="GG485" s="44"/>
      <c r="GH485" s="44"/>
      <c r="GI485" s="44"/>
      <c r="GJ485" s="44"/>
      <c r="GK485" s="44"/>
      <c r="GL485" s="44"/>
      <c r="GM485" s="44"/>
      <c r="GN485" s="44"/>
      <c r="GO485" s="44"/>
      <c r="GP485" s="44"/>
      <c r="GQ485" s="44"/>
      <c r="GR485" s="44"/>
      <c r="GS485" s="44"/>
      <c r="GT485" s="44"/>
      <c r="GU485" s="44"/>
      <c r="GV485" s="44"/>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6"/>
    </row>
    <row r="486" spans="1:226" x14ac:dyDescent="0.25">
      <c r="A486" s="32">
        <f t="shared" si="120"/>
        <v>482</v>
      </c>
      <c r="B486" s="517"/>
      <c r="C486" s="517"/>
      <c r="D486" s="517"/>
      <c r="E486" s="517"/>
      <c r="F486" s="517"/>
      <c r="G486" s="26"/>
      <c r="H486" s="26"/>
      <c r="I486" s="27" t="str">
        <f t="shared" si="161"/>
        <v/>
      </c>
      <c r="J486" s="33" t="str">
        <f t="shared" si="162"/>
        <v/>
      </c>
      <c r="K486" s="446">
        <f>進捗管理票PSPT_管理項目名_2</f>
        <v>0</v>
      </c>
      <c r="L486" s="29"/>
      <c r="M486" s="30"/>
      <c r="N486" s="30"/>
      <c r="O486" s="30"/>
      <c r="P486" s="30"/>
      <c r="Q486" s="30"/>
      <c r="R486" s="30"/>
      <c r="S486" s="30"/>
      <c r="T486" s="30"/>
      <c r="U486" s="30"/>
      <c r="V486" s="30"/>
      <c r="W486" s="47"/>
      <c r="X486" s="30"/>
      <c r="Y486" s="30"/>
      <c r="Z486" s="30"/>
      <c r="AA486" s="30"/>
      <c r="AB486" s="30"/>
      <c r="AC486" s="30"/>
      <c r="AD486" s="30"/>
      <c r="AE486" s="30"/>
      <c r="AF486" s="30"/>
      <c r="AG486" s="30"/>
      <c r="AH486" s="30"/>
      <c r="AI486" s="30"/>
      <c r="AJ486" s="30"/>
      <c r="AK486" s="30"/>
      <c r="AL486" s="30"/>
      <c r="AM486" s="30"/>
      <c r="AN486" s="30"/>
      <c r="AO486" s="30"/>
      <c r="AP486" s="30"/>
      <c r="AQ486" s="30"/>
      <c r="AR486" s="30"/>
      <c r="AS486" s="30"/>
      <c r="AT486" s="30"/>
      <c r="AU486" s="30"/>
      <c r="AV486" s="30"/>
      <c r="AW486" s="30"/>
      <c r="AX486" s="30"/>
      <c r="AY486" s="30"/>
      <c r="AZ486" s="30"/>
      <c r="BA486" s="30"/>
      <c r="BB486" s="30"/>
      <c r="BC486" s="30"/>
      <c r="BD486" s="30"/>
      <c r="BE486" s="30"/>
      <c r="BF486" s="30"/>
      <c r="BG486" s="30"/>
      <c r="BH486" s="30"/>
      <c r="BI486" s="30"/>
      <c r="BJ486" s="30"/>
      <c r="BK486" s="30"/>
      <c r="BL486" s="30"/>
      <c r="BM486" s="30"/>
      <c r="BN486" s="30"/>
      <c r="BO486" s="30"/>
      <c r="BP486" s="30"/>
      <c r="BQ486" s="30"/>
      <c r="BR486" s="30"/>
      <c r="BS486" s="30"/>
      <c r="BT486" s="30"/>
      <c r="BU486" s="30"/>
      <c r="BV486" s="30"/>
      <c r="BW486" s="30"/>
      <c r="BX486" s="30"/>
      <c r="BY486" s="30"/>
      <c r="BZ486" s="30"/>
      <c r="CA486" s="30"/>
      <c r="CB486" s="30"/>
      <c r="CC486" s="30"/>
      <c r="CD486" s="30"/>
      <c r="CE486" s="30"/>
      <c r="CF486" s="30"/>
      <c r="CG486" s="30"/>
      <c r="CH486" s="30"/>
      <c r="CI486" s="30"/>
      <c r="CJ486" s="30"/>
      <c r="CK486" s="30"/>
      <c r="CL486" s="30"/>
      <c r="CM486" s="30"/>
      <c r="CN486" s="30"/>
      <c r="CO486" s="30"/>
      <c r="CP486" s="30"/>
      <c r="CQ486" s="30"/>
      <c r="CR486" s="30"/>
      <c r="CS486" s="30"/>
      <c r="CT486" s="30"/>
      <c r="CU486" s="30"/>
      <c r="CV486" s="30"/>
      <c r="CW486" s="30"/>
      <c r="CX486" s="30"/>
      <c r="CY486" s="30"/>
      <c r="CZ486" s="30"/>
      <c r="DA486" s="30"/>
      <c r="DB486" s="30"/>
      <c r="DC486" s="30"/>
      <c r="DD486" s="30"/>
      <c r="DE486" s="30"/>
      <c r="DF486" s="30"/>
      <c r="DG486" s="30"/>
      <c r="DH486" s="30"/>
      <c r="DI486" s="30"/>
      <c r="DJ486" s="30"/>
      <c r="DK486" s="30"/>
      <c r="DL486" s="30"/>
      <c r="DM486" s="30"/>
      <c r="DN486" s="30"/>
      <c r="DO486" s="30"/>
      <c r="DP486" s="30"/>
      <c r="DQ486" s="30"/>
      <c r="DR486" s="30"/>
      <c r="DS486" s="30"/>
      <c r="DT486" s="30"/>
      <c r="DU486" s="30"/>
      <c r="DV486" s="30"/>
      <c r="DW486" s="30"/>
      <c r="DX486" s="30"/>
      <c r="DY486" s="30"/>
      <c r="DZ486" s="30"/>
      <c r="EA486" s="30"/>
      <c r="EB486" s="30"/>
      <c r="EC486" s="30"/>
      <c r="ED486" s="30"/>
      <c r="EE486" s="30"/>
      <c r="EF486" s="30"/>
      <c r="EG486" s="30"/>
      <c r="EH486" s="30"/>
      <c r="EI486" s="30"/>
      <c r="EJ486" s="30"/>
      <c r="EK486" s="30"/>
      <c r="EL486" s="30"/>
      <c r="EM486" s="30"/>
      <c r="EN486" s="30"/>
      <c r="EO486" s="30"/>
      <c r="EP486" s="30"/>
      <c r="EQ486" s="30"/>
      <c r="ER486" s="30"/>
      <c r="ES486" s="30"/>
      <c r="ET486" s="30"/>
      <c r="EU486" s="30"/>
      <c r="EV486" s="30"/>
      <c r="EW486" s="30"/>
      <c r="EX486" s="30"/>
      <c r="EY486" s="30"/>
      <c r="EZ486" s="30"/>
      <c r="FA486" s="30"/>
      <c r="FB486" s="30"/>
      <c r="FC486" s="30"/>
      <c r="FD486" s="30"/>
      <c r="FE486" s="30"/>
      <c r="FF486" s="30"/>
      <c r="FG486" s="30"/>
      <c r="FH486" s="30"/>
      <c r="FI486" s="30"/>
      <c r="FJ486" s="30"/>
      <c r="FK486" s="30"/>
      <c r="FL486" s="30"/>
      <c r="FM486" s="30"/>
      <c r="FN486" s="30"/>
      <c r="FO486" s="30"/>
      <c r="FP486" s="30"/>
      <c r="FQ486" s="30"/>
      <c r="FR486" s="30"/>
      <c r="FS486" s="30"/>
      <c r="FT486" s="30"/>
      <c r="FU486" s="30"/>
      <c r="FV486" s="30"/>
      <c r="FW486" s="30"/>
      <c r="FX486" s="30"/>
      <c r="FY486" s="30"/>
      <c r="FZ486" s="30"/>
      <c r="GA486" s="30"/>
      <c r="GB486" s="30"/>
      <c r="GC486" s="30"/>
      <c r="GD486" s="30"/>
      <c r="GE486" s="30"/>
      <c r="GF486" s="30"/>
      <c r="GG486" s="30"/>
      <c r="GH486" s="30"/>
      <c r="GI486" s="30"/>
      <c r="GJ486" s="30"/>
      <c r="GK486" s="30"/>
      <c r="GL486" s="30"/>
      <c r="GM486" s="30"/>
      <c r="GN486" s="30"/>
      <c r="GO486" s="30"/>
      <c r="GP486" s="30"/>
      <c r="GQ486" s="30"/>
      <c r="GR486" s="30"/>
      <c r="GS486" s="30"/>
      <c r="GT486" s="30"/>
      <c r="GU486" s="30"/>
      <c r="GV486" s="30"/>
      <c r="GW486" s="30"/>
      <c r="GX486" s="30"/>
      <c r="GY486" s="30"/>
      <c r="GZ486" s="30"/>
      <c r="HA486" s="30"/>
      <c r="HB486" s="30"/>
      <c r="HC486" s="30"/>
      <c r="HD486" s="30"/>
      <c r="HE486" s="30"/>
      <c r="HF486" s="30"/>
      <c r="HG486" s="30"/>
      <c r="HH486" s="30"/>
      <c r="HI486" s="30"/>
      <c r="HJ486" s="30"/>
      <c r="HK486" s="30"/>
      <c r="HL486" s="30"/>
      <c r="HM486" s="30"/>
      <c r="HN486" s="30"/>
      <c r="HO486" s="30"/>
      <c r="HP486" s="30"/>
      <c r="HQ486" s="30"/>
      <c r="HR486" s="31"/>
    </row>
    <row r="487" spans="1:226" x14ac:dyDescent="0.25">
      <c r="A487" s="32">
        <f t="shared" si="120"/>
        <v>483</v>
      </c>
      <c r="B487" s="517"/>
      <c r="C487" s="517"/>
      <c r="D487" s="517"/>
      <c r="E487" s="517"/>
      <c r="F487" s="517"/>
      <c r="G487" s="26"/>
      <c r="H487" s="26"/>
      <c r="I487" s="27" t="str">
        <f t="shared" si="161"/>
        <v/>
      </c>
      <c r="J487" s="33" t="str">
        <f t="shared" si="162"/>
        <v/>
      </c>
      <c r="K487" s="447" t="str">
        <f>進捗管理票PSPT_管理項目名_3</f>
        <v>①ＣＶ</v>
      </c>
      <c r="L487" s="29"/>
      <c r="M487" s="30"/>
      <c r="N487" s="30"/>
      <c r="O487" s="30"/>
      <c r="P487" s="30"/>
      <c r="Q487" s="30"/>
      <c r="R487" s="30"/>
      <c r="S487" s="30"/>
      <c r="T487" s="30"/>
      <c r="U487" s="30"/>
      <c r="V487" s="30"/>
      <c r="W487" s="30"/>
      <c r="X487" s="30"/>
      <c r="Y487" s="30"/>
      <c r="Z487" s="30"/>
      <c r="AA487" s="30"/>
      <c r="AB487" s="30"/>
      <c r="AC487" s="30"/>
      <c r="AD487" s="30"/>
      <c r="AE487" s="30"/>
      <c r="AF487" s="30"/>
      <c r="AG487" s="30"/>
      <c r="AH487" s="30"/>
      <c r="AI487" s="30"/>
      <c r="AJ487" s="30"/>
      <c r="AK487" s="30"/>
      <c r="AL487" s="30"/>
      <c r="AM487" s="30"/>
      <c r="AN487" s="30"/>
      <c r="AO487" s="30"/>
      <c r="AP487" s="30"/>
      <c r="AQ487" s="30"/>
      <c r="AR487" s="30"/>
      <c r="AS487" s="30"/>
      <c r="AT487" s="30"/>
      <c r="AU487" s="30"/>
      <c r="AV487" s="30"/>
      <c r="AW487" s="30"/>
      <c r="AX487" s="30"/>
      <c r="AY487" s="30"/>
      <c r="AZ487" s="30"/>
      <c r="BA487" s="30"/>
      <c r="BB487" s="30"/>
      <c r="BC487" s="30"/>
      <c r="BD487" s="30"/>
      <c r="BE487" s="30"/>
      <c r="BF487" s="30"/>
      <c r="BG487" s="30"/>
      <c r="BH487" s="30"/>
      <c r="BI487" s="30"/>
      <c r="BJ487" s="30"/>
      <c r="BK487" s="30"/>
      <c r="BL487" s="30"/>
      <c r="BM487" s="30"/>
      <c r="BN487" s="30"/>
      <c r="BO487" s="30"/>
      <c r="BP487" s="30"/>
      <c r="BQ487" s="30"/>
      <c r="BR487" s="30"/>
      <c r="BS487" s="30"/>
      <c r="BT487" s="30"/>
      <c r="BU487" s="30"/>
      <c r="BV487" s="30"/>
      <c r="BW487" s="30"/>
      <c r="BX487" s="30"/>
      <c r="BY487" s="30"/>
      <c r="BZ487" s="30"/>
      <c r="CA487" s="30"/>
      <c r="CB487" s="30"/>
      <c r="CC487" s="30"/>
      <c r="CD487" s="30"/>
      <c r="CE487" s="30"/>
      <c r="CF487" s="30"/>
      <c r="CG487" s="30"/>
      <c r="CH487" s="30"/>
      <c r="CI487" s="30"/>
      <c r="CJ487" s="30"/>
      <c r="CK487" s="30"/>
      <c r="CL487" s="30"/>
      <c r="CM487" s="30"/>
      <c r="CN487" s="30"/>
      <c r="CO487" s="30"/>
      <c r="CP487" s="30"/>
      <c r="CQ487" s="30"/>
      <c r="CR487" s="30"/>
      <c r="CS487" s="30"/>
      <c r="CT487" s="30"/>
      <c r="CU487" s="30"/>
      <c r="CV487" s="30"/>
      <c r="CW487" s="30"/>
      <c r="CX487" s="30"/>
      <c r="CY487" s="30"/>
      <c r="CZ487" s="30"/>
      <c r="DA487" s="30"/>
      <c r="DB487" s="30"/>
      <c r="DC487" s="30"/>
      <c r="DD487" s="30"/>
      <c r="DE487" s="30"/>
      <c r="DF487" s="30"/>
      <c r="DG487" s="30"/>
      <c r="DH487" s="30"/>
      <c r="DI487" s="30"/>
      <c r="DJ487" s="30"/>
      <c r="DK487" s="30"/>
      <c r="DL487" s="30"/>
      <c r="DM487" s="30"/>
      <c r="DN487" s="30"/>
      <c r="DO487" s="30"/>
      <c r="DP487" s="30"/>
      <c r="DQ487" s="30"/>
      <c r="DR487" s="30"/>
      <c r="DS487" s="30"/>
      <c r="DT487" s="30"/>
      <c r="DU487" s="30"/>
      <c r="DV487" s="30"/>
      <c r="DW487" s="30"/>
      <c r="DX487" s="30"/>
      <c r="DY487" s="30"/>
      <c r="DZ487" s="30"/>
      <c r="EA487" s="30"/>
      <c r="EB487" s="30"/>
      <c r="EC487" s="30"/>
      <c r="ED487" s="30"/>
      <c r="EE487" s="30"/>
      <c r="EF487" s="30"/>
      <c r="EG487" s="30"/>
      <c r="EH487" s="30"/>
      <c r="EI487" s="30"/>
      <c r="EJ487" s="30"/>
      <c r="EK487" s="30"/>
      <c r="EL487" s="30"/>
      <c r="EM487" s="30"/>
      <c r="EN487" s="30"/>
      <c r="EO487" s="30"/>
      <c r="EP487" s="30"/>
      <c r="EQ487" s="30"/>
      <c r="ER487" s="30"/>
      <c r="ES487" s="30"/>
      <c r="ET487" s="30"/>
      <c r="EU487" s="30"/>
      <c r="EV487" s="30"/>
      <c r="EW487" s="30"/>
      <c r="EX487" s="30"/>
      <c r="EY487" s="30"/>
      <c r="EZ487" s="30"/>
      <c r="FA487" s="30"/>
      <c r="FB487" s="30"/>
      <c r="FC487" s="30"/>
      <c r="FD487" s="30"/>
      <c r="FE487" s="30"/>
      <c r="FF487" s="30"/>
      <c r="FG487" s="30"/>
      <c r="FH487" s="30"/>
      <c r="FI487" s="30"/>
      <c r="FJ487" s="30"/>
      <c r="FK487" s="30"/>
      <c r="FL487" s="30"/>
      <c r="FM487" s="30"/>
      <c r="FN487" s="30"/>
      <c r="FO487" s="30"/>
      <c r="FP487" s="30"/>
      <c r="FQ487" s="30"/>
      <c r="FR487" s="30"/>
      <c r="FS487" s="30"/>
      <c r="FT487" s="30"/>
      <c r="FU487" s="30"/>
      <c r="FV487" s="30"/>
      <c r="FW487" s="30"/>
      <c r="FX487" s="30"/>
      <c r="FY487" s="30"/>
      <c r="FZ487" s="30"/>
      <c r="GA487" s="30"/>
      <c r="GB487" s="30"/>
      <c r="GC487" s="30"/>
      <c r="GD487" s="30"/>
      <c r="GE487" s="30"/>
      <c r="GF487" s="30"/>
      <c r="GG487" s="30"/>
      <c r="GH487" s="30"/>
      <c r="GI487" s="30"/>
      <c r="GJ487" s="30"/>
      <c r="GK487" s="30"/>
      <c r="GL487" s="30"/>
      <c r="GM487" s="30"/>
      <c r="GN487" s="30"/>
      <c r="GO487" s="30"/>
      <c r="GP487" s="30"/>
      <c r="GQ487" s="30"/>
      <c r="GR487" s="30"/>
      <c r="GS487" s="30"/>
      <c r="GT487" s="30"/>
      <c r="GU487" s="30"/>
      <c r="GV487" s="30"/>
      <c r="GW487" s="30"/>
      <c r="GX487" s="30"/>
      <c r="GY487" s="30"/>
      <c r="GZ487" s="30"/>
      <c r="HA487" s="30"/>
      <c r="HB487" s="30"/>
      <c r="HC487" s="30"/>
      <c r="HD487" s="30"/>
      <c r="HE487" s="30"/>
      <c r="HF487" s="30"/>
      <c r="HG487" s="30"/>
      <c r="HH487" s="30"/>
      <c r="HI487" s="30"/>
      <c r="HJ487" s="30"/>
      <c r="HK487" s="30"/>
      <c r="HL487" s="30"/>
      <c r="HM487" s="30"/>
      <c r="HN487" s="30"/>
      <c r="HO487" s="30"/>
      <c r="HP487" s="30"/>
      <c r="HQ487" s="30"/>
      <c r="HR487" s="31"/>
    </row>
    <row r="488" spans="1:226" x14ac:dyDescent="0.25">
      <c r="A488" s="34">
        <f t="shared" si="120"/>
        <v>484</v>
      </c>
      <c r="B488" s="517"/>
      <c r="C488" s="517"/>
      <c r="D488" s="517"/>
      <c r="E488" s="517"/>
      <c r="F488" s="517"/>
      <c r="G488" s="35"/>
      <c r="H488" s="35"/>
      <c r="I488" s="36" t="str">
        <f t="shared" si="161"/>
        <v/>
      </c>
      <c r="J488" s="28" t="str">
        <f t="shared" si="162"/>
        <v/>
      </c>
      <c r="K488" s="448" t="str">
        <f>進捗管理票PSPT_管理項目名_4</f>
        <v>②ＣＶＴ</v>
      </c>
      <c r="L488" s="37"/>
      <c r="M488" s="38"/>
      <c r="N488" s="38"/>
      <c r="O488" s="38"/>
      <c r="P488" s="38"/>
      <c r="Q488" s="38"/>
      <c r="R488" s="38"/>
      <c r="S488" s="38"/>
      <c r="T488" s="38"/>
      <c r="U488" s="38"/>
      <c r="V488" s="38"/>
      <c r="W488" s="38"/>
      <c r="X488" s="38"/>
      <c r="Y488" s="38"/>
      <c r="Z488" s="38"/>
      <c r="AA488" s="38"/>
      <c r="AB488" s="38"/>
      <c r="AC488" s="38"/>
      <c r="AD488" s="38"/>
      <c r="AE488" s="38"/>
      <c r="AF488" s="38"/>
      <c r="AG488" s="38"/>
      <c r="AH488" s="38"/>
      <c r="AI488" s="38"/>
      <c r="AJ488" s="38"/>
      <c r="AK488" s="38"/>
      <c r="AL488" s="38"/>
      <c r="AM488" s="38"/>
      <c r="AN488" s="38"/>
      <c r="AO488" s="38"/>
      <c r="AP488" s="38"/>
      <c r="AQ488" s="38"/>
      <c r="AR488" s="38"/>
      <c r="AS488" s="38"/>
      <c r="AT488" s="38"/>
      <c r="AU488" s="38"/>
      <c r="AV488" s="38"/>
      <c r="AW488" s="38"/>
      <c r="AX488" s="38"/>
      <c r="AY488" s="38"/>
      <c r="AZ488" s="38"/>
      <c r="BA488" s="38"/>
      <c r="BB488" s="38"/>
      <c r="BC488" s="38"/>
      <c r="BD488" s="38"/>
      <c r="BE488" s="38"/>
      <c r="BF488" s="38"/>
      <c r="BG488" s="38"/>
      <c r="BH488" s="38"/>
      <c r="BI488" s="38"/>
      <c r="BJ488" s="38"/>
      <c r="BK488" s="38"/>
      <c r="BL488" s="38"/>
      <c r="BM488" s="38"/>
      <c r="BN488" s="38"/>
      <c r="BO488" s="38"/>
      <c r="BP488" s="38"/>
      <c r="BQ488" s="38"/>
      <c r="BR488" s="38"/>
      <c r="BS488" s="38"/>
      <c r="BT488" s="38"/>
      <c r="BU488" s="38"/>
      <c r="BV488" s="38"/>
      <c r="BW488" s="38"/>
      <c r="BX488" s="38"/>
      <c r="BY488" s="38"/>
      <c r="BZ488" s="38"/>
      <c r="CA488" s="38"/>
      <c r="CB488" s="38"/>
      <c r="CC488" s="38"/>
      <c r="CD488" s="38"/>
      <c r="CE488" s="38"/>
      <c r="CF488" s="38"/>
      <c r="CG488" s="38"/>
      <c r="CH488" s="38"/>
      <c r="CI488" s="38"/>
      <c r="CJ488" s="38"/>
      <c r="CK488" s="38"/>
      <c r="CL488" s="38"/>
      <c r="CM488" s="38"/>
      <c r="CN488" s="38"/>
      <c r="CO488" s="38"/>
      <c r="CP488" s="38"/>
      <c r="CQ488" s="38"/>
      <c r="CR488" s="38"/>
      <c r="CS488" s="38"/>
      <c r="CT488" s="38"/>
      <c r="CU488" s="38"/>
      <c r="CV488" s="38"/>
      <c r="CW488" s="38"/>
      <c r="CX488" s="38"/>
      <c r="CY488" s="38"/>
      <c r="CZ488" s="38"/>
      <c r="DA488" s="38"/>
      <c r="DB488" s="38"/>
      <c r="DC488" s="38"/>
      <c r="DD488" s="38"/>
      <c r="DE488" s="38"/>
      <c r="DF488" s="38"/>
      <c r="DG488" s="38"/>
      <c r="DH488" s="38"/>
      <c r="DI488" s="38"/>
      <c r="DJ488" s="38"/>
      <c r="DK488" s="38"/>
      <c r="DL488" s="38"/>
      <c r="DM488" s="38"/>
      <c r="DN488" s="38"/>
      <c r="DO488" s="38"/>
      <c r="DP488" s="38"/>
      <c r="DQ488" s="38"/>
      <c r="DR488" s="38"/>
      <c r="DS488" s="38"/>
      <c r="DT488" s="38"/>
      <c r="DU488" s="38"/>
      <c r="DV488" s="38"/>
      <c r="DW488" s="38"/>
      <c r="DX488" s="38"/>
      <c r="DY488" s="38"/>
      <c r="DZ488" s="38"/>
      <c r="EA488" s="38"/>
      <c r="EB488" s="38"/>
      <c r="EC488" s="38"/>
      <c r="ED488" s="38"/>
      <c r="EE488" s="38"/>
      <c r="EF488" s="38"/>
      <c r="EG488" s="38"/>
      <c r="EH488" s="38"/>
      <c r="EI488" s="38"/>
      <c r="EJ488" s="38"/>
      <c r="EK488" s="38"/>
      <c r="EL488" s="38"/>
      <c r="EM488" s="38"/>
      <c r="EN488" s="38"/>
      <c r="EO488" s="38"/>
      <c r="EP488" s="38"/>
      <c r="EQ488" s="38"/>
      <c r="ER488" s="38"/>
      <c r="ES488" s="38"/>
      <c r="ET488" s="38"/>
      <c r="EU488" s="38"/>
      <c r="EV488" s="38"/>
      <c r="EW488" s="38"/>
      <c r="EX488" s="38"/>
      <c r="EY488" s="38"/>
      <c r="EZ488" s="38"/>
      <c r="FA488" s="38"/>
      <c r="FB488" s="38"/>
      <c r="FC488" s="38"/>
      <c r="FD488" s="38"/>
      <c r="FE488" s="38"/>
      <c r="FF488" s="38"/>
      <c r="FG488" s="38"/>
      <c r="FH488" s="38"/>
      <c r="FI488" s="38"/>
      <c r="FJ488" s="38"/>
      <c r="FK488" s="38"/>
      <c r="FL488" s="38"/>
      <c r="FM488" s="38"/>
      <c r="FN488" s="38"/>
      <c r="FO488" s="38"/>
      <c r="FP488" s="38"/>
      <c r="FQ488" s="38"/>
      <c r="FR488" s="38"/>
      <c r="FS488" s="38"/>
      <c r="FT488" s="38"/>
      <c r="FU488" s="38"/>
      <c r="FV488" s="38"/>
      <c r="FW488" s="38"/>
      <c r="FX488" s="38"/>
      <c r="FY488" s="38"/>
      <c r="FZ488" s="38"/>
      <c r="GA488" s="38"/>
      <c r="GB488" s="38"/>
      <c r="GC488" s="38"/>
      <c r="GD488" s="38"/>
      <c r="GE488" s="38"/>
      <c r="GF488" s="38"/>
      <c r="GG488" s="38"/>
      <c r="GH488" s="38"/>
      <c r="GI488" s="38"/>
      <c r="GJ488" s="38"/>
      <c r="GK488" s="38"/>
      <c r="GL488" s="38"/>
      <c r="GM488" s="38"/>
      <c r="GN488" s="38"/>
      <c r="GO488" s="38"/>
      <c r="GP488" s="38"/>
      <c r="GQ488" s="38"/>
      <c r="GR488" s="38"/>
      <c r="GS488" s="38"/>
      <c r="GT488" s="38"/>
      <c r="GU488" s="38"/>
      <c r="GV488" s="38"/>
      <c r="GW488" s="38"/>
      <c r="GX488" s="38"/>
      <c r="GY488" s="38"/>
      <c r="GZ488" s="38"/>
      <c r="HA488" s="38"/>
      <c r="HB488" s="38"/>
      <c r="HC488" s="38"/>
      <c r="HD488" s="38"/>
      <c r="HE488" s="38"/>
      <c r="HF488" s="38"/>
      <c r="HG488" s="38"/>
      <c r="HH488" s="38"/>
      <c r="HI488" s="38"/>
      <c r="HJ488" s="38"/>
      <c r="HK488" s="38"/>
      <c r="HL488" s="38"/>
      <c r="HM488" s="38"/>
      <c r="HN488" s="38"/>
      <c r="HO488" s="38"/>
      <c r="HP488" s="38"/>
      <c r="HQ488" s="38"/>
      <c r="HR488" s="39"/>
    </row>
    <row r="489" spans="1:226" s="315" customFormat="1" x14ac:dyDescent="0.25">
      <c r="A489" s="34">
        <f t="shared" si="120"/>
        <v>485</v>
      </c>
      <c r="B489" s="517"/>
      <c r="C489" s="517"/>
      <c r="D489" s="517"/>
      <c r="E489" s="517"/>
      <c r="F489" s="517"/>
      <c r="G489" s="35"/>
      <c r="H489" s="391"/>
      <c r="I489" s="36" t="str">
        <f>IF(J489&lt;&gt;"",(J489-COUNTIF(L489:HR489,"□")+1),"")</f>
        <v/>
      </c>
      <c r="J489" s="28" t="str">
        <f>IF(ISERROR(LOOKUP("□",L489:HR489,L$3:HR$3))=FALSE,LOOKUP("□",L489:HR489,L$3:HR$3),"")</f>
        <v/>
      </c>
      <c r="K489" s="448" t="str">
        <f>進捗管理票PSPT_管理項目名_5</f>
        <v>③受入</v>
      </c>
      <c r="L489" s="37"/>
      <c r="M489" s="38"/>
      <c r="N489" s="38"/>
      <c r="O489" s="38"/>
      <c r="P489" s="38"/>
      <c r="Q489" s="38"/>
      <c r="R489" s="38"/>
      <c r="S489" s="38"/>
      <c r="T489" s="38"/>
      <c r="U489" s="38"/>
      <c r="V489" s="38"/>
      <c r="W489" s="38"/>
      <c r="X489" s="30"/>
      <c r="Y489" s="38"/>
      <c r="Z489" s="38"/>
      <c r="AA489" s="38"/>
      <c r="AB489" s="38"/>
      <c r="AC489" s="38"/>
      <c r="AD489" s="38"/>
      <c r="AE489" s="38"/>
      <c r="AF489" s="38"/>
      <c r="AG489" s="38"/>
      <c r="AH489" s="38"/>
      <c r="AI489" s="38"/>
      <c r="AJ489" s="38"/>
      <c r="AK489" s="38"/>
      <c r="AL489" s="38"/>
      <c r="AM489" s="38"/>
      <c r="AN489" s="38"/>
      <c r="AO489" s="38"/>
      <c r="AP489" s="38"/>
      <c r="AQ489" s="38"/>
      <c r="AR489" s="38"/>
      <c r="AS489" s="38"/>
      <c r="AT489" s="38"/>
      <c r="AU489" s="38"/>
      <c r="AV489" s="38"/>
      <c r="AW489" s="38"/>
      <c r="AX489" s="38"/>
      <c r="AY489" s="38"/>
      <c r="AZ489" s="38"/>
      <c r="BA489" s="38"/>
      <c r="BB489" s="38"/>
      <c r="BC489" s="38"/>
      <c r="BD489" s="38"/>
      <c r="BE489" s="38"/>
      <c r="BF489" s="38"/>
      <c r="BG489" s="38"/>
      <c r="BH489" s="38"/>
      <c r="BI489" s="38"/>
      <c r="BJ489" s="38"/>
      <c r="BK489" s="38"/>
      <c r="BL489" s="38"/>
      <c r="BM489" s="38"/>
      <c r="BN489" s="38"/>
      <c r="BO489" s="38"/>
      <c r="BP489" s="38"/>
      <c r="BQ489" s="38"/>
      <c r="BR489" s="38"/>
      <c r="BS489" s="38"/>
      <c r="BT489" s="38"/>
      <c r="BU489" s="38"/>
      <c r="BV489" s="38"/>
      <c r="BW489" s="38"/>
      <c r="BX489" s="38"/>
      <c r="BY489" s="38"/>
      <c r="BZ489" s="38"/>
      <c r="CA489" s="38"/>
      <c r="CB489" s="38"/>
      <c r="CC489" s="38"/>
      <c r="CD489" s="38"/>
      <c r="CE489" s="38"/>
      <c r="CF489" s="38"/>
      <c r="CG489" s="38"/>
      <c r="CH489" s="38"/>
      <c r="CI489" s="38"/>
      <c r="CJ489" s="38"/>
      <c r="CK489" s="38"/>
      <c r="CL489" s="38"/>
      <c r="CM489" s="38"/>
      <c r="CN489" s="38"/>
      <c r="CO489" s="38"/>
      <c r="CP489" s="38"/>
      <c r="CQ489" s="38"/>
      <c r="CR489" s="38"/>
      <c r="CS489" s="38"/>
      <c r="CT489" s="38"/>
      <c r="CU489" s="38"/>
      <c r="CV489" s="38"/>
      <c r="CW489" s="38"/>
      <c r="CX489" s="38"/>
      <c r="CY489" s="38"/>
      <c r="CZ489" s="38"/>
      <c r="DA489" s="38"/>
      <c r="DB489" s="38"/>
      <c r="DC489" s="38"/>
      <c r="DD489" s="38"/>
      <c r="DE489" s="38"/>
      <c r="DF489" s="38"/>
      <c r="DG489" s="38"/>
      <c r="DH489" s="38"/>
      <c r="DI489" s="38"/>
      <c r="DJ489" s="38"/>
      <c r="DK489" s="38"/>
      <c r="DL489" s="38"/>
      <c r="DM489" s="38"/>
      <c r="DN489" s="38"/>
      <c r="DO489" s="38"/>
      <c r="DP489" s="38"/>
      <c r="DQ489" s="38"/>
      <c r="DR489" s="38"/>
      <c r="DS489" s="38"/>
      <c r="DT489" s="38"/>
      <c r="DU489" s="38"/>
      <c r="DV489" s="38"/>
      <c r="DW489" s="38"/>
      <c r="DX489" s="38"/>
      <c r="DY489" s="38"/>
      <c r="DZ489" s="38"/>
      <c r="EA489" s="38"/>
      <c r="EB489" s="38"/>
      <c r="EC489" s="38"/>
      <c r="ED489" s="38"/>
      <c r="EE489" s="38"/>
      <c r="EF489" s="38"/>
      <c r="EG489" s="38"/>
      <c r="EH489" s="38"/>
      <c r="EI489" s="38"/>
      <c r="EJ489" s="38"/>
      <c r="EK489" s="38"/>
      <c r="EL489" s="38"/>
      <c r="EM489" s="38"/>
      <c r="EN489" s="38"/>
      <c r="EO489" s="38"/>
      <c r="EP489" s="38"/>
      <c r="EQ489" s="38"/>
      <c r="ER489" s="38"/>
      <c r="ES489" s="38"/>
      <c r="ET489" s="38"/>
      <c r="EU489" s="38"/>
      <c r="EV489" s="38"/>
      <c r="EW489" s="38"/>
      <c r="EX489" s="38"/>
      <c r="EY489" s="38"/>
      <c r="EZ489" s="38"/>
      <c r="FA489" s="38"/>
      <c r="FB489" s="38"/>
      <c r="FC489" s="38"/>
      <c r="FD489" s="38"/>
      <c r="FE489" s="38"/>
      <c r="FF489" s="38"/>
      <c r="FG489" s="38"/>
      <c r="FH489" s="38"/>
      <c r="FI489" s="38"/>
      <c r="FJ489" s="38"/>
      <c r="FK489" s="38"/>
      <c r="FL489" s="38"/>
      <c r="FM489" s="38"/>
      <c r="FN489" s="38"/>
      <c r="FO489" s="38"/>
      <c r="FP489" s="38"/>
      <c r="FQ489" s="38"/>
      <c r="FR489" s="38"/>
      <c r="FS489" s="38"/>
      <c r="FT489" s="38"/>
      <c r="FU489" s="38"/>
      <c r="FV489" s="38"/>
      <c r="FW489" s="38"/>
      <c r="FX489" s="38"/>
      <c r="FY489" s="38"/>
      <c r="FZ489" s="38"/>
      <c r="GA489" s="38"/>
      <c r="GB489" s="38"/>
      <c r="GC489" s="38"/>
      <c r="GD489" s="38"/>
      <c r="GE489" s="38"/>
      <c r="GF489" s="38"/>
      <c r="GG489" s="38"/>
      <c r="GH489" s="38"/>
      <c r="GI489" s="38"/>
      <c r="GJ489" s="38"/>
      <c r="GK489" s="38"/>
      <c r="GL489" s="38"/>
      <c r="GM489" s="38"/>
      <c r="GN489" s="38"/>
      <c r="GO489" s="38"/>
      <c r="GP489" s="38"/>
      <c r="GQ489" s="38"/>
      <c r="GR489" s="38"/>
      <c r="GS489" s="38"/>
      <c r="GT489" s="38"/>
      <c r="GU489" s="38"/>
      <c r="GV489" s="38"/>
      <c r="GW489" s="38"/>
      <c r="GX489" s="38"/>
      <c r="GY489" s="38"/>
      <c r="GZ489" s="38"/>
      <c r="HA489" s="38"/>
      <c r="HB489" s="38"/>
      <c r="HC489" s="38"/>
      <c r="HD489" s="38"/>
      <c r="HE489" s="38"/>
      <c r="HF489" s="38"/>
      <c r="HG489" s="38"/>
      <c r="HH489" s="38"/>
      <c r="HI489" s="38"/>
      <c r="HJ489" s="38"/>
      <c r="HK489" s="38"/>
      <c r="HL489" s="38"/>
      <c r="HM489" s="38"/>
      <c r="HN489" s="38"/>
      <c r="HO489" s="38"/>
      <c r="HP489" s="38"/>
      <c r="HQ489" s="38"/>
      <c r="HR489" s="39"/>
    </row>
    <row r="490" spans="1:226" x14ac:dyDescent="0.25">
      <c r="A490" s="25">
        <f t="shared" si="120"/>
        <v>486</v>
      </c>
      <c r="B490" s="516"/>
      <c r="C490" s="516"/>
      <c r="D490" s="516"/>
      <c r="E490" s="516"/>
      <c r="F490" s="516"/>
      <c r="G490" s="40"/>
      <c r="H490" s="40"/>
      <c r="I490" s="41" t="str">
        <f t="shared" ref="I490:I498" si="163">IF(J490&lt;&gt;"",(J490-COUNTIF(L490:HR490,"□")+1),"")</f>
        <v/>
      </c>
      <c r="J490" s="42" t="str">
        <f t="shared" ref="J490:J498" si="164">IF(ISERROR(LOOKUP("□",L490:HR490,L$3:HR$3))=FALSE,LOOKUP("□",L490:HR490,L$3:HR$3),"")</f>
        <v/>
      </c>
      <c r="K490" s="445">
        <f>進捗管理票PSPT_管理項目名_1</f>
        <v>0</v>
      </c>
      <c r="L490" s="43"/>
      <c r="M490" s="44"/>
      <c r="N490" s="44"/>
      <c r="O490" s="44"/>
      <c r="P490" s="44"/>
      <c r="Q490" s="44"/>
      <c r="R490" s="44"/>
      <c r="S490" s="44"/>
      <c r="T490" s="44"/>
      <c r="U490" s="44"/>
      <c r="V490" s="44"/>
      <c r="W490" s="44"/>
      <c r="X490" s="44"/>
      <c r="Y490" s="45"/>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c r="CI490" s="44"/>
      <c r="CJ490" s="44"/>
      <c r="CK490" s="44"/>
      <c r="CL490" s="44"/>
      <c r="CM490" s="44"/>
      <c r="CN490" s="44"/>
      <c r="CO490" s="44"/>
      <c r="CP490" s="44"/>
      <c r="CQ490" s="44"/>
      <c r="CR490" s="44"/>
      <c r="CS490" s="44"/>
      <c r="CT490" s="44"/>
      <c r="CU490" s="44"/>
      <c r="CV490" s="44"/>
      <c r="CW490" s="44"/>
      <c r="CX490" s="44"/>
      <c r="CY490" s="44"/>
      <c r="CZ490" s="44"/>
      <c r="DA490" s="44"/>
      <c r="DB490" s="44"/>
      <c r="DC490" s="44"/>
      <c r="DD490" s="44"/>
      <c r="DE490" s="44"/>
      <c r="DF490" s="44"/>
      <c r="DG490" s="44"/>
      <c r="DH490" s="44"/>
      <c r="DI490" s="44"/>
      <c r="DJ490" s="44"/>
      <c r="DK490" s="44"/>
      <c r="DL490" s="44"/>
      <c r="DM490" s="44"/>
      <c r="DN490" s="44"/>
      <c r="DO490" s="44"/>
      <c r="DP490" s="44"/>
      <c r="DQ490" s="44"/>
      <c r="DR490" s="44"/>
      <c r="DS490" s="44"/>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4"/>
      <c r="EX490" s="44"/>
      <c r="EY490" s="44"/>
      <c r="EZ490" s="44"/>
      <c r="FA490" s="44"/>
      <c r="FB490" s="44"/>
      <c r="FC490" s="44"/>
      <c r="FD490" s="44"/>
      <c r="FE490" s="44"/>
      <c r="FF490" s="44"/>
      <c r="FG490" s="44"/>
      <c r="FH490" s="44"/>
      <c r="FI490" s="44"/>
      <c r="FJ490" s="44"/>
      <c r="FK490" s="44"/>
      <c r="FL490" s="44"/>
      <c r="FM490" s="44"/>
      <c r="FN490" s="44"/>
      <c r="FO490" s="44"/>
      <c r="FP490" s="44"/>
      <c r="FQ490" s="44"/>
      <c r="FR490" s="44"/>
      <c r="FS490" s="44"/>
      <c r="FT490" s="44"/>
      <c r="FU490" s="44"/>
      <c r="FV490" s="44"/>
      <c r="FW490" s="44"/>
      <c r="FX490" s="44"/>
      <c r="FY490" s="44"/>
      <c r="FZ490" s="44"/>
      <c r="GA490" s="44"/>
      <c r="GB490" s="44"/>
      <c r="GC490" s="44"/>
      <c r="GD490" s="44"/>
      <c r="GE490" s="44"/>
      <c r="GF490" s="44"/>
      <c r="GG490" s="44"/>
      <c r="GH490" s="44"/>
      <c r="GI490" s="44"/>
      <c r="GJ490" s="44"/>
      <c r="GK490" s="44"/>
      <c r="GL490" s="44"/>
      <c r="GM490" s="44"/>
      <c r="GN490" s="44"/>
      <c r="GO490" s="44"/>
      <c r="GP490" s="44"/>
      <c r="GQ490" s="44"/>
      <c r="GR490" s="44"/>
      <c r="GS490" s="44"/>
      <c r="GT490" s="44"/>
      <c r="GU490" s="44"/>
      <c r="GV490" s="44"/>
      <c r="GW490" s="44"/>
      <c r="GX490" s="44"/>
      <c r="GY490" s="44"/>
      <c r="GZ490" s="44"/>
      <c r="HA490" s="44"/>
      <c r="HB490" s="44"/>
      <c r="HC490" s="44"/>
      <c r="HD490" s="44"/>
      <c r="HE490" s="44"/>
      <c r="HF490" s="44"/>
      <c r="HG490" s="44"/>
      <c r="HH490" s="44"/>
      <c r="HI490" s="44"/>
      <c r="HJ490" s="44"/>
      <c r="HK490" s="44"/>
      <c r="HL490" s="44"/>
      <c r="HM490" s="44"/>
      <c r="HN490" s="44"/>
      <c r="HO490" s="44"/>
      <c r="HP490" s="44"/>
      <c r="HQ490" s="44"/>
      <c r="HR490" s="46"/>
    </row>
    <row r="491" spans="1:226" x14ac:dyDescent="0.25">
      <c r="A491" s="32">
        <f t="shared" si="120"/>
        <v>487</v>
      </c>
      <c r="B491" s="517"/>
      <c r="C491" s="517"/>
      <c r="D491" s="517"/>
      <c r="E491" s="517"/>
      <c r="F491" s="517"/>
      <c r="G491" s="26"/>
      <c r="H491" s="26"/>
      <c r="I491" s="27" t="str">
        <f t="shared" si="163"/>
        <v/>
      </c>
      <c r="J491" s="33" t="str">
        <f t="shared" si="164"/>
        <v/>
      </c>
      <c r="K491" s="446">
        <f>進捗管理票PSPT_管理項目名_2</f>
        <v>0</v>
      </c>
      <c r="L491" s="29"/>
      <c r="M491" s="30"/>
      <c r="N491" s="30"/>
      <c r="O491" s="30"/>
      <c r="P491" s="30"/>
      <c r="Q491" s="30"/>
      <c r="R491" s="30"/>
      <c r="S491" s="30"/>
      <c r="T491" s="30"/>
      <c r="U491" s="30"/>
      <c r="V491" s="30"/>
      <c r="W491" s="30"/>
      <c r="X491" s="30"/>
      <c r="Y491" s="30"/>
      <c r="Z491" s="30"/>
      <c r="AA491" s="30"/>
      <c r="AB491" s="30"/>
      <c r="AC491" s="30"/>
      <c r="AD491" s="30"/>
      <c r="AE491" s="30"/>
      <c r="AF491" s="30"/>
      <c r="AG491" s="30"/>
      <c r="AH491" s="30"/>
      <c r="AI491" s="30"/>
      <c r="AJ491" s="30"/>
      <c r="AK491" s="30"/>
      <c r="AL491" s="30"/>
      <c r="AM491" s="30"/>
      <c r="AN491" s="30"/>
      <c r="AO491" s="30"/>
      <c r="AP491" s="30"/>
      <c r="AQ491" s="30"/>
      <c r="AR491" s="30"/>
      <c r="AS491" s="30"/>
      <c r="AT491" s="30"/>
      <c r="AU491" s="30"/>
      <c r="AV491" s="30"/>
      <c r="AW491" s="30"/>
      <c r="AX491" s="30"/>
      <c r="AY491" s="30"/>
      <c r="AZ491" s="30"/>
      <c r="BA491" s="30"/>
      <c r="BB491" s="30"/>
      <c r="BC491" s="30"/>
      <c r="BD491" s="30"/>
      <c r="BE491" s="30"/>
      <c r="BF491" s="30"/>
      <c r="BG491" s="30"/>
      <c r="BH491" s="30"/>
      <c r="BI491" s="30"/>
      <c r="BJ491" s="30"/>
      <c r="BK491" s="30"/>
      <c r="BL491" s="30"/>
      <c r="BM491" s="30"/>
      <c r="BN491" s="30"/>
      <c r="BO491" s="30"/>
      <c r="BP491" s="30"/>
      <c r="BQ491" s="30"/>
      <c r="BR491" s="30"/>
      <c r="BS491" s="30"/>
      <c r="BT491" s="30"/>
      <c r="BU491" s="30"/>
      <c r="BV491" s="30"/>
      <c r="BW491" s="30"/>
      <c r="BX491" s="30"/>
      <c r="BY491" s="30"/>
      <c r="BZ491" s="30"/>
      <c r="CA491" s="30"/>
      <c r="CB491" s="30"/>
      <c r="CC491" s="30"/>
      <c r="CD491" s="30"/>
      <c r="CE491" s="30"/>
      <c r="CF491" s="30"/>
      <c r="CG491" s="30"/>
      <c r="CH491" s="30"/>
      <c r="CI491" s="30"/>
      <c r="CJ491" s="30"/>
      <c r="CK491" s="30"/>
      <c r="CL491" s="30"/>
      <c r="CM491" s="30"/>
      <c r="CN491" s="30"/>
      <c r="CO491" s="30"/>
      <c r="CP491" s="30"/>
      <c r="CQ491" s="30"/>
      <c r="CR491" s="30"/>
      <c r="CS491" s="30"/>
      <c r="CT491" s="30"/>
      <c r="CU491" s="30"/>
      <c r="CV491" s="30"/>
      <c r="CW491" s="30"/>
      <c r="CX491" s="30"/>
      <c r="CY491" s="30"/>
      <c r="CZ491" s="30"/>
      <c r="DA491" s="30"/>
      <c r="DB491" s="30"/>
      <c r="DC491" s="30"/>
      <c r="DD491" s="30"/>
      <c r="DE491" s="30"/>
      <c r="DF491" s="30"/>
      <c r="DG491" s="30"/>
      <c r="DH491" s="30"/>
      <c r="DI491" s="30"/>
      <c r="DJ491" s="30"/>
      <c r="DK491" s="30"/>
      <c r="DL491" s="30"/>
      <c r="DM491" s="30"/>
      <c r="DN491" s="30"/>
      <c r="DO491" s="30"/>
      <c r="DP491" s="30"/>
      <c r="DQ491" s="30"/>
      <c r="DR491" s="30"/>
      <c r="DS491" s="30"/>
      <c r="DT491" s="30"/>
      <c r="DU491" s="30"/>
      <c r="DV491" s="30"/>
      <c r="DW491" s="30"/>
      <c r="DX491" s="30"/>
      <c r="DY491" s="30"/>
      <c r="DZ491" s="30"/>
      <c r="EA491" s="30"/>
      <c r="EB491" s="30"/>
      <c r="EC491" s="30"/>
      <c r="ED491" s="30"/>
      <c r="EE491" s="30"/>
      <c r="EF491" s="30"/>
      <c r="EG491" s="30"/>
      <c r="EH491" s="30"/>
      <c r="EI491" s="30"/>
      <c r="EJ491" s="30"/>
      <c r="EK491" s="30"/>
      <c r="EL491" s="30"/>
      <c r="EM491" s="30"/>
      <c r="EN491" s="30"/>
      <c r="EO491" s="30"/>
      <c r="EP491" s="30"/>
      <c r="EQ491" s="30"/>
      <c r="ER491" s="30"/>
      <c r="ES491" s="30"/>
      <c r="ET491" s="30"/>
      <c r="EU491" s="30"/>
      <c r="EV491" s="30"/>
      <c r="EW491" s="30"/>
      <c r="EX491" s="30"/>
      <c r="EY491" s="30"/>
      <c r="EZ491" s="30"/>
      <c r="FA491" s="30"/>
      <c r="FB491" s="30"/>
      <c r="FC491" s="30"/>
      <c r="FD491" s="30"/>
      <c r="FE491" s="30"/>
      <c r="FF491" s="30"/>
      <c r="FG491" s="30"/>
      <c r="FH491" s="30"/>
      <c r="FI491" s="30"/>
      <c r="FJ491" s="30"/>
      <c r="FK491" s="30"/>
      <c r="FL491" s="30"/>
      <c r="FM491" s="30"/>
      <c r="FN491" s="30"/>
      <c r="FO491" s="30"/>
      <c r="FP491" s="30"/>
      <c r="FQ491" s="30"/>
      <c r="FR491" s="30"/>
      <c r="FS491" s="30"/>
      <c r="FT491" s="30"/>
      <c r="FU491" s="30"/>
      <c r="FV491" s="30"/>
      <c r="FW491" s="30"/>
      <c r="FX491" s="30"/>
      <c r="FY491" s="30"/>
      <c r="FZ491" s="30"/>
      <c r="GA491" s="30"/>
      <c r="GB491" s="30"/>
      <c r="GC491" s="30"/>
      <c r="GD491" s="30"/>
      <c r="GE491" s="30"/>
      <c r="GF491" s="30"/>
      <c r="GG491" s="30"/>
      <c r="GH491" s="30"/>
      <c r="GI491" s="30"/>
      <c r="GJ491" s="30"/>
      <c r="GK491" s="30"/>
      <c r="GL491" s="30"/>
      <c r="GM491" s="30"/>
      <c r="GN491" s="30"/>
      <c r="GO491" s="30"/>
      <c r="GP491" s="30"/>
      <c r="GQ491" s="30"/>
      <c r="GR491" s="30"/>
      <c r="GS491" s="30"/>
      <c r="GT491" s="30"/>
      <c r="GU491" s="30"/>
      <c r="GV491" s="30"/>
      <c r="GW491" s="30"/>
      <c r="GX491" s="30"/>
      <c r="GY491" s="30"/>
      <c r="GZ491" s="30"/>
      <c r="HA491" s="30"/>
      <c r="HB491" s="30"/>
      <c r="HC491" s="30"/>
      <c r="HD491" s="30"/>
      <c r="HE491" s="30"/>
      <c r="HF491" s="30"/>
      <c r="HG491" s="30"/>
      <c r="HH491" s="30"/>
      <c r="HI491" s="30"/>
      <c r="HJ491" s="30"/>
      <c r="HK491" s="30"/>
      <c r="HL491" s="30"/>
      <c r="HM491" s="30"/>
      <c r="HN491" s="30"/>
      <c r="HO491" s="30"/>
      <c r="HP491" s="30"/>
      <c r="HQ491" s="30"/>
      <c r="HR491" s="31"/>
    </row>
    <row r="492" spans="1:226" x14ac:dyDescent="0.25">
      <c r="A492" s="32">
        <f t="shared" si="120"/>
        <v>488</v>
      </c>
      <c r="B492" s="517"/>
      <c r="C492" s="517"/>
      <c r="D492" s="517"/>
      <c r="E492" s="517"/>
      <c r="F492" s="517"/>
      <c r="G492" s="26"/>
      <c r="H492" s="26"/>
      <c r="I492" s="27" t="str">
        <f t="shared" si="163"/>
        <v/>
      </c>
      <c r="J492" s="33" t="str">
        <f t="shared" si="164"/>
        <v/>
      </c>
      <c r="K492" s="447" t="str">
        <f>進捗管理票PSPT_管理項目名_3</f>
        <v>①ＣＶ</v>
      </c>
      <c r="L492" s="29"/>
      <c r="M492" s="30"/>
      <c r="N492" s="30"/>
      <c r="O492" s="30"/>
      <c r="P492" s="30"/>
      <c r="Q492" s="30"/>
      <c r="R492" s="30"/>
      <c r="S492" s="30"/>
      <c r="T492" s="30"/>
      <c r="U492" s="30"/>
      <c r="V492" s="30"/>
      <c r="W492" s="30"/>
      <c r="X492" s="30"/>
      <c r="Y492" s="30"/>
      <c r="Z492" s="30"/>
      <c r="AA492" s="30"/>
      <c r="AB492" s="30"/>
      <c r="AC492" s="30"/>
      <c r="AD492" s="30"/>
      <c r="AE492" s="30"/>
      <c r="AF492" s="30"/>
      <c r="AG492" s="30"/>
      <c r="AH492" s="30"/>
      <c r="AI492" s="30"/>
      <c r="AJ492" s="30"/>
      <c r="AK492" s="30"/>
      <c r="AL492" s="30"/>
      <c r="AM492" s="30"/>
      <c r="AN492" s="30"/>
      <c r="AO492" s="30"/>
      <c r="AP492" s="30"/>
      <c r="AQ492" s="30"/>
      <c r="AR492" s="30"/>
      <c r="AS492" s="30"/>
      <c r="AT492" s="30"/>
      <c r="AU492" s="30"/>
      <c r="AV492" s="30"/>
      <c r="AW492" s="30"/>
      <c r="AX492" s="30"/>
      <c r="AY492" s="30"/>
      <c r="AZ492" s="30"/>
      <c r="BA492" s="30"/>
      <c r="BB492" s="30"/>
      <c r="BC492" s="30"/>
      <c r="BD492" s="30"/>
      <c r="BE492" s="30"/>
      <c r="BF492" s="30"/>
      <c r="BG492" s="30"/>
      <c r="BH492" s="30"/>
      <c r="BI492" s="30"/>
      <c r="BJ492" s="30"/>
      <c r="BK492" s="30"/>
      <c r="BL492" s="30"/>
      <c r="BM492" s="30"/>
      <c r="BN492" s="30"/>
      <c r="BO492" s="30"/>
      <c r="BP492" s="30"/>
      <c r="BQ492" s="30"/>
      <c r="BR492" s="30"/>
      <c r="BS492" s="30"/>
      <c r="BT492" s="30"/>
      <c r="BU492" s="30"/>
      <c r="BV492" s="30"/>
      <c r="BW492" s="30"/>
      <c r="BX492" s="30"/>
      <c r="BY492" s="30"/>
      <c r="BZ492" s="30"/>
      <c r="CA492" s="30"/>
      <c r="CB492" s="30"/>
      <c r="CC492" s="30"/>
      <c r="CD492" s="30"/>
      <c r="CE492" s="30"/>
      <c r="CF492" s="30"/>
      <c r="CG492" s="30"/>
      <c r="CH492" s="30"/>
      <c r="CI492" s="30"/>
      <c r="CJ492" s="30"/>
      <c r="CK492" s="30"/>
      <c r="CL492" s="30"/>
      <c r="CM492" s="30"/>
      <c r="CN492" s="30"/>
      <c r="CO492" s="30"/>
      <c r="CP492" s="30"/>
      <c r="CQ492" s="30"/>
      <c r="CR492" s="30"/>
      <c r="CS492" s="30"/>
      <c r="CT492" s="30"/>
      <c r="CU492" s="30"/>
      <c r="CV492" s="30"/>
      <c r="CW492" s="30"/>
      <c r="CX492" s="30"/>
      <c r="CY492" s="30"/>
      <c r="CZ492" s="30"/>
      <c r="DA492" s="30"/>
      <c r="DB492" s="30"/>
      <c r="DC492" s="30"/>
      <c r="DD492" s="30"/>
      <c r="DE492" s="30"/>
      <c r="DF492" s="30"/>
      <c r="DG492" s="30"/>
      <c r="DH492" s="30"/>
      <c r="DI492" s="30"/>
      <c r="DJ492" s="30"/>
      <c r="DK492" s="30"/>
      <c r="DL492" s="30"/>
      <c r="DM492" s="30"/>
      <c r="DN492" s="30"/>
      <c r="DO492" s="30"/>
      <c r="DP492" s="30"/>
      <c r="DQ492" s="30"/>
      <c r="DR492" s="30"/>
      <c r="DS492" s="30"/>
      <c r="DT492" s="30"/>
      <c r="DU492" s="30"/>
      <c r="DV492" s="30"/>
      <c r="DW492" s="30"/>
      <c r="DX492" s="30"/>
      <c r="DY492" s="30"/>
      <c r="DZ492" s="30"/>
      <c r="EA492" s="30"/>
      <c r="EB492" s="30"/>
      <c r="EC492" s="30"/>
      <c r="ED492" s="30"/>
      <c r="EE492" s="30"/>
      <c r="EF492" s="30"/>
      <c r="EG492" s="30"/>
      <c r="EH492" s="30"/>
      <c r="EI492" s="30"/>
      <c r="EJ492" s="30"/>
      <c r="EK492" s="30"/>
      <c r="EL492" s="30"/>
      <c r="EM492" s="30"/>
      <c r="EN492" s="30"/>
      <c r="EO492" s="30"/>
      <c r="EP492" s="30"/>
      <c r="EQ492" s="30"/>
      <c r="ER492" s="30"/>
      <c r="ES492" s="30"/>
      <c r="ET492" s="30"/>
      <c r="EU492" s="30"/>
      <c r="EV492" s="30"/>
      <c r="EW492" s="30"/>
      <c r="EX492" s="30"/>
      <c r="EY492" s="30"/>
      <c r="EZ492" s="30"/>
      <c r="FA492" s="30"/>
      <c r="FB492" s="30"/>
      <c r="FC492" s="30"/>
      <c r="FD492" s="30"/>
      <c r="FE492" s="30"/>
      <c r="FF492" s="30"/>
      <c r="FG492" s="30"/>
      <c r="FH492" s="30"/>
      <c r="FI492" s="30"/>
      <c r="FJ492" s="30"/>
      <c r="FK492" s="30"/>
      <c r="FL492" s="30"/>
      <c r="FM492" s="30"/>
      <c r="FN492" s="30"/>
      <c r="FO492" s="30"/>
      <c r="FP492" s="30"/>
      <c r="FQ492" s="30"/>
      <c r="FR492" s="30"/>
      <c r="FS492" s="30"/>
      <c r="FT492" s="30"/>
      <c r="FU492" s="30"/>
      <c r="FV492" s="30"/>
      <c r="FW492" s="30"/>
      <c r="FX492" s="30"/>
      <c r="FY492" s="30"/>
      <c r="FZ492" s="30"/>
      <c r="GA492" s="30"/>
      <c r="GB492" s="30"/>
      <c r="GC492" s="30"/>
      <c r="GD492" s="30"/>
      <c r="GE492" s="30"/>
      <c r="GF492" s="30"/>
      <c r="GG492" s="30"/>
      <c r="GH492" s="30"/>
      <c r="GI492" s="30"/>
      <c r="GJ492" s="30"/>
      <c r="GK492" s="30"/>
      <c r="GL492" s="30"/>
      <c r="GM492" s="30"/>
      <c r="GN492" s="30"/>
      <c r="GO492" s="30"/>
      <c r="GP492" s="30"/>
      <c r="GQ492" s="30"/>
      <c r="GR492" s="30"/>
      <c r="GS492" s="30"/>
      <c r="GT492" s="30"/>
      <c r="GU492" s="30"/>
      <c r="GV492" s="30"/>
      <c r="GW492" s="30"/>
      <c r="GX492" s="30"/>
      <c r="GY492" s="30"/>
      <c r="GZ492" s="30"/>
      <c r="HA492" s="30"/>
      <c r="HB492" s="30"/>
      <c r="HC492" s="30"/>
      <c r="HD492" s="30"/>
      <c r="HE492" s="30"/>
      <c r="HF492" s="30"/>
      <c r="HG492" s="30"/>
      <c r="HH492" s="30"/>
      <c r="HI492" s="30"/>
      <c r="HJ492" s="30"/>
      <c r="HK492" s="30"/>
      <c r="HL492" s="30"/>
      <c r="HM492" s="30"/>
      <c r="HN492" s="30"/>
      <c r="HO492" s="30"/>
      <c r="HP492" s="30"/>
      <c r="HQ492" s="30"/>
      <c r="HR492" s="31"/>
    </row>
    <row r="493" spans="1:226" x14ac:dyDescent="0.25">
      <c r="A493" s="34">
        <f t="shared" si="120"/>
        <v>489</v>
      </c>
      <c r="B493" s="517"/>
      <c r="C493" s="517"/>
      <c r="D493" s="517"/>
      <c r="E493" s="517"/>
      <c r="F493" s="517"/>
      <c r="G493" s="35"/>
      <c r="H493" s="35"/>
      <c r="I493" s="36" t="str">
        <f t="shared" si="163"/>
        <v/>
      </c>
      <c r="J493" s="28" t="str">
        <f t="shared" si="164"/>
        <v/>
      </c>
      <c r="K493" s="448" t="str">
        <f>進捗管理票PSPT_管理項目名_4</f>
        <v>②ＣＶＴ</v>
      </c>
      <c r="L493" s="37"/>
      <c r="M493" s="38"/>
      <c r="N493" s="38"/>
      <c r="O493" s="38"/>
      <c r="P493" s="38"/>
      <c r="Q493" s="38"/>
      <c r="R493" s="38"/>
      <c r="S493" s="38"/>
      <c r="T493" s="38"/>
      <c r="U493" s="38"/>
      <c r="V493" s="38"/>
      <c r="W493" s="38"/>
      <c r="X493" s="38"/>
      <c r="Y493" s="38"/>
      <c r="Z493" s="38"/>
      <c r="AA493" s="38"/>
      <c r="AB493" s="38"/>
      <c r="AC493" s="38"/>
      <c r="AD493" s="38"/>
      <c r="AE493" s="38"/>
      <c r="AF493" s="38"/>
      <c r="AG493" s="38"/>
      <c r="AH493" s="38"/>
      <c r="AI493" s="38"/>
      <c r="AJ493" s="38"/>
      <c r="AK493" s="38"/>
      <c r="AL493" s="38"/>
      <c r="AM493" s="38"/>
      <c r="AN493" s="38"/>
      <c r="AO493" s="38"/>
      <c r="AP493" s="38"/>
      <c r="AQ493" s="38"/>
      <c r="AR493" s="38"/>
      <c r="AS493" s="38"/>
      <c r="AT493" s="38"/>
      <c r="AU493" s="38"/>
      <c r="AV493" s="38"/>
      <c r="AW493" s="38"/>
      <c r="AX493" s="38"/>
      <c r="AY493" s="38"/>
      <c r="AZ493" s="38"/>
      <c r="BA493" s="38"/>
      <c r="BB493" s="38"/>
      <c r="BC493" s="38"/>
      <c r="BD493" s="38"/>
      <c r="BE493" s="38"/>
      <c r="BF493" s="38"/>
      <c r="BG493" s="38"/>
      <c r="BH493" s="38"/>
      <c r="BI493" s="38"/>
      <c r="BJ493" s="38"/>
      <c r="BK493" s="38"/>
      <c r="BL493" s="38"/>
      <c r="BM493" s="38"/>
      <c r="BN493" s="38"/>
      <c r="BO493" s="38"/>
      <c r="BP493" s="38"/>
      <c r="BQ493" s="38"/>
      <c r="BR493" s="38"/>
      <c r="BS493" s="38"/>
      <c r="BT493" s="38"/>
      <c r="BU493" s="38"/>
      <c r="BV493" s="38"/>
      <c r="BW493" s="38"/>
      <c r="BX493" s="38"/>
      <c r="BY493" s="38"/>
      <c r="BZ493" s="38"/>
      <c r="CA493" s="38"/>
      <c r="CB493" s="38"/>
      <c r="CC493" s="38"/>
      <c r="CD493" s="38"/>
      <c r="CE493" s="38"/>
      <c r="CF493" s="38"/>
      <c r="CG493" s="38"/>
      <c r="CH493" s="38"/>
      <c r="CI493" s="38"/>
      <c r="CJ493" s="38"/>
      <c r="CK493" s="38"/>
      <c r="CL493" s="38"/>
      <c r="CM493" s="38"/>
      <c r="CN493" s="38"/>
      <c r="CO493" s="38"/>
      <c r="CP493" s="38"/>
      <c r="CQ493" s="38"/>
      <c r="CR493" s="38"/>
      <c r="CS493" s="38"/>
      <c r="CT493" s="38"/>
      <c r="CU493" s="38"/>
      <c r="CV493" s="38"/>
      <c r="CW493" s="38"/>
      <c r="CX493" s="38"/>
      <c r="CY493" s="38"/>
      <c r="CZ493" s="38"/>
      <c r="DA493" s="38"/>
      <c r="DB493" s="38"/>
      <c r="DC493" s="38"/>
      <c r="DD493" s="38"/>
      <c r="DE493" s="38"/>
      <c r="DF493" s="38"/>
      <c r="DG493" s="38"/>
      <c r="DH493" s="38"/>
      <c r="DI493" s="38"/>
      <c r="DJ493" s="38"/>
      <c r="DK493" s="38"/>
      <c r="DL493" s="38"/>
      <c r="DM493" s="38"/>
      <c r="DN493" s="38"/>
      <c r="DO493" s="38"/>
      <c r="DP493" s="38"/>
      <c r="DQ493" s="38"/>
      <c r="DR493" s="38"/>
      <c r="DS493" s="38"/>
      <c r="DT493" s="38"/>
      <c r="DU493" s="38"/>
      <c r="DV493" s="38"/>
      <c r="DW493" s="38"/>
      <c r="DX493" s="38"/>
      <c r="DY493" s="38"/>
      <c r="DZ493" s="38"/>
      <c r="EA493" s="38"/>
      <c r="EB493" s="38"/>
      <c r="EC493" s="38"/>
      <c r="ED493" s="38"/>
      <c r="EE493" s="38"/>
      <c r="EF493" s="38"/>
      <c r="EG493" s="38"/>
      <c r="EH493" s="38"/>
      <c r="EI493" s="38"/>
      <c r="EJ493" s="38"/>
      <c r="EK493" s="38"/>
      <c r="EL493" s="38"/>
      <c r="EM493" s="38"/>
      <c r="EN493" s="38"/>
      <c r="EO493" s="38"/>
      <c r="EP493" s="38"/>
      <c r="EQ493" s="38"/>
      <c r="ER493" s="38"/>
      <c r="ES493" s="38"/>
      <c r="ET493" s="38"/>
      <c r="EU493" s="38"/>
      <c r="EV493" s="38"/>
      <c r="EW493" s="38"/>
      <c r="EX493" s="38"/>
      <c r="EY493" s="38"/>
      <c r="EZ493" s="38"/>
      <c r="FA493" s="38"/>
      <c r="FB493" s="38"/>
      <c r="FC493" s="38"/>
      <c r="FD493" s="38"/>
      <c r="FE493" s="38"/>
      <c r="FF493" s="38"/>
      <c r="FG493" s="38"/>
      <c r="FH493" s="38"/>
      <c r="FI493" s="38"/>
      <c r="FJ493" s="38"/>
      <c r="FK493" s="38"/>
      <c r="FL493" s="38"/>
      <c r="FM493" s="38"/>
      <c r="FN493" s="38"/>
      <c r="FO493" s="38"/>
      <c r="FP493" s="38"/>
      <c r="FQ493" s="38"/>
      <c r="FR493" s="38"/>
      <c r="FS493" s="38"/>
      <c r="FT493" s="38"/>
      <c r="FU493" s="38"/>
      <c r="FV493" s="38"/>
      <c r="FW493" s="38"/>
      <c r="FX493" s="38"/>
      <c r="FY493" s="38"/>
      <c r="FZ493" s="38"/>
      <c r="GA493" s="38"/>
      <c r="GB493" s="38"/>
      <c r="GC493" s="38"/>
      <c r="GD493" s="38"/>
      <c r="GE493" s="38"/>
      <c r="GF493" s="38"/>
      <c r="GG493" s="38"/>
      <c r="GH493" s="38"/>
      <c r="GI493" s="38"/>
      <c r="GJ493" s="38"/>
      <c r="GK493" s="38"/>
      <c r="GL493" s="38"/>
      <c r="GM493" s="38"/>
      <c r="GN493" s="38"/>
      <c r="GO493" s="38"/>
      <c r="GP493" s="38"/>
      <c r="GQ493" s="38"/>
      <c r="GR493" s="38"/>
      <c r="GS493" s="38"/>
      <c r="GT493" s="38"/>
      <c r="GU493" s="38"/>
      <c r="GV493" s="38"/>
      <c r="GW493" s="38"/>
      <c r="GX493" s="38"/>
      <c r="GY493" s="38"/>
      <c r="GZ493" s="38"/>
      <c r="HA493" s="38"/>
      <c r="HB493" s="38"/>
      <c r="HC493" s="38"/>
      <c r="HD493" s="38"/>
      <c r="HE493" s="38"/>
      <c r="HF493" s="38"/>
      <c r="HG493" s="38"/>
      <c r="HH493" s="38"/>
      <c r="HI493" s="38"/>
      <c r="HJ493" s="38"/>
      <c r="HK493" s="38"/>
      <c r="HL493" s="38"/>
      <c r="HM493" s="38"/>
      <c r="HN493" s="38"/>
      <c r="HO493" s="38"/>
      <c r="HP493" s="38"/>
      <c r="HQ493" s="38"/>
      <c r="HR493" s="39"/>
    </row>
    <row r="494" spans="1:226" s="315" customFormat="1" x14ac:dyDescent="0.25">
      <c r="A494" s="34">
        <f t="shared" si="120"/>
        <v>490</v>
      </c>
      <c r="B494" s="517"/>
      <c r="C494" s="517"/>
      <c r="D494" s="517"/>
      <c r="E494" s="517"/>
      <c r="F494" s="517"/>
      <c r="G494" s="35"/>
      <c r="H494" s="391"/>
      <c r="I494" s="36" t="str">
        <f t="shared" si="163"/>
        <v/>
      </c>
      <c r="J494" s="28" t="str">
        <f t="shared" si="164"/>
        <v/>
      </c>
      <c r="K494" s="448" t="str">
        <f>進捗管理票PSPT_管理項目名_5</f>
        <v>③受入</v>
      </c>
      <c r="L494" s="37"/>
      <c r="M494" s="38"/>
      <c r="N494" s="38"/>
      <c r="O494" s="38"/>
      <c r="P494" s="38"/>
      <c r="Q494" s="38"/>
      <c r="R494" s="38"/>
      <c r="S494" s="38"/>
      <c r="T494" s="38"/>
      <c r="U494" s="38"/>
      <c r="V494" s="38"/>
      <c r="W494" s="38"/>
      <c r="X494" s="30"/>
      <c r="Y494" s="38"/>
      <c r="Z494" s="38"/>
      <c r="AA494" s="38"/>
      <c r="AB494" s="38"/>
      <c r="AC494" s="38"/>
      <c r="AD494" s="38"/>
      <c r="AE494" s="38"/>
      <c r="AF494" s="38"/>
      <c r="AG494" s="38"/>
      <c r="AH494" s="38"/>
      <c r="AI494" s="38"/>
      <c r="AJ494" s="38"/>
      <c r="AK494" s="38"/>
      <c r="AL494" s="38"/>
      <c r="AM494" s="38"/>
      <c r="AN494" s="38"/>
      <c r="AO494" s="38"/>
      <c r="AP494" s="38"/>
      <c r="AQ494" s="38"/>
      <c r="AR494" s="38"/>
      <c r="AS494" s="38"/>
      <c r="AT494" s="38"/>
      <c r="AU494" s="38"/>
      <c r="AV494" s="38"/>
      <c r="AW494" s="38"/>
      <c r="AX494" s="38"/>
      <c r="AY494" s="38"/>
      <c r="AZ494" s="38"/>
      <c r="BA494" s="38"/>
      <c r="BB494" s="38"/>
      <c r="BC494" s="38"/>
      <c r="BD494" s="38"/>
      <c r="BE494" s="38"/>
      <c r="BF494" s="38"/>
      <c r="BG494" s="38"/>
      <c r="BH494" s="38"/>
      <c r="BI494" s="38"/>
      <c r="BJ494" s="38"/>
      <c r="BK494" s="38"/>
      <c r="BL494" s="38"/>
      <c r="BM494" s="38"/>
      <c r="BN494" s="38"/>
      <c r="BO494" s="38"/>
      <c r="BP494" s="38"/>
      <c r="BQ494" s="38"/>
      <c r="BR494" s="38"/>
      <c r="BS494" s="38"/>
      <c r="BT494" s="38"/>
      <c r="BU494" s="38"/>
      <c r="BV494" s="38"/>
      <c r="BW494" s="38"/>
      <c r="BX494" s="38"/>
      <c r="BY494" s="38"/>
      <c r="BZ494" s="38"/>
      <c r="CA494" s="38"/>
      <c r="CB494" s="38"/>
      <c r="CC494" s="38"/>
      <c r="CD494" s="38"/>
      <c r="CE494" s="38"/>
      <c r="CF494" s="38"/>
      <c r="CG494" s="38"/>
      <c r="CH494" s="38"/>
      <c r="CI494" s="38"/>
      <c r="CJ494" s="38"/>
      <c r="CK494" s="38"/>
      <c r="CL494" s="38"/>
      <c r="CM494" s="38"/>
      <c r="CN494" s="38"/>
      <c r="CO494" s="38"/>
      <c r="CP494" s="38"/>
      <c r="CQ494" s="38"/>
      <c r="CR494" s="38"/>
      <c r="CS494" s="38"/>
      <c r="CT494" s="38"/>
      <c r="CU494" s="38"/>
      <c r="CV494" s="38"/>
      <c r="CW494" s="38"/>
      <c r="CX494" s="38"/>
      <c r="CY494" s="38"/>
      <c r="CZ494" s="38"/>
      <c r="DA494" s="38"/>
      <c r="DB494" s="38"/>
      <c r="DC494" s="38"/>
      <c r="DD494" s="38"/>
      <c r="DE494" s="38"/>
      <c r="DF494" s="38"/>
      <c r="DG494" s="38"/>
      <c r="DH494" s="38"/>
      <c r="DI494" s="38"/>
      <c r="DJ494" s="38"/>
      <c r="DK494" s="38"/>
      <c r="DL494" s="38"/>
      <c r="DM494" s="38"/>
      <c r="DN494" s="38"/>
      <c r="DO494" s="38"/>
      <c r="DP494" s="38"/>
      <c r="DQ494" s="38"/>
      <c r="DR494" s="38"/>
      <c r="DS494" s="38"/>
      <c r="DT494" s="38"/>
      <c r="DU494" s="38"/>
      <c r="DV494" s="38"/>
      <c r="DW494" s="38"/>
      <c r="DX494" s="38"/>
      <c r="DY494" s="38"/>
      <c r="DZ494" s="38"/>
      <c r="EA494" s="38"/>
      <c r="EB494" s="38"/>
      <c r="EC494" s="38"/>
      <c r="ED494" s="38"/>
      <c r="EE494" s="38"/>
      <c r="EF494" s="38"/>
      <c r="EG494" s="38"/>
      <c r="EH494" s="38"/>
      <c r="EI494" s="38"/>
      <c r="EJ494" s="38"/>
      <c r="EK494" s="38"/>
      <c r="EL494" s="38"/>
      <c r="EM494" s="38"/>
      <c r="EN494" s="38"/>
      <c r="EO494" s="38"/>
      <c r="EP494" s="38"/>
      <c r="EQ494" s="38"/>
      <c r="ER494" s="38"/>
      <c r="ES494" s="38"/>
      <c r="ET494" s="38"/>
      <c r="EU494" s="38"/>
      <c r="EV494" s="38"/>
      <c r="EW494" s="38"/>
      <c r="EX494" s="38"/>
      <c r="EY494" s="38"/>
      <c r="EZ494" s="38"/>
      <c r="FA494" s="38"/>
      <c r="FB494" s="38"/>
      <c r="FC494" s="38"/>
      <c r="FD494" s="38"/>
      <c r="FE494" s="38"/>
      <c r="FF494" s="38"/>
      <c r="FG494" s="38"/>
      <c r="FH494" s="38"/>
      <c r="FI494" s="38"/>
      <c r="FJ494" s="38"/>
      <c r="FK494" s="38"/>
      <c r="FL494" s="38"/>
      <c r="FM494" s="38"/>
      <c r="FN494" s="38"/>
      <c r="FO494" s="38"/>
      <c r="FP494" s="38"/>
      <c r="FQ494" s="38"/>
      <c r="FR494" s="38"/>
      <c r="FS494" s="38"/>
      <c r="FT494" s="38"/>
      <c r="FU494" s="38"/>
      <c r="FV494" s="38"/>
      <c r="FW494" s="38"/>
      <c r="FX494" s="38"/>
      <c r="FY494" s="38"/>
      <c r="FZ494" s="38"/>
      <c r="GA494" s="38"/>
      <c r="GB494" s="38"/>
      <c r="GC494" s="38"/>
      <c r="GD494" s="38"/>
      <c r="GE494" s="38"/>
      <c r="GF494" s="38"/>
      <c r="GG494" s="38"/>
      <c r="GH494" s="38"/>
      <c r="GI494" s="38"/>
      <c r="GJ494" s="38"/>
      <c r="GK494" s="38"/>
      <c r="GL494" s="38"/>
      <c r="GM494" s="38"/>
      <c r="GN494" s="38"/>
      <c r="GO494" s="38"/>
      <c r="GP494" s="38"/>
      <c r="GQ494" s="38"/>
      <c r="GR494" s="38"/>
      <c r="GS494" s="38"/>
      <c r="GT494" s="38"/>
      <c r="GU494" s="38"/>
      <c r="GV494" s="38"/>
      <c r="GW494" s="38"/>
      <c r="GX494" s="38"/>
      <c r="GY494" s="38"/>
      <c r="GZ494" s="38"/>
      <c r="HA494" s="38"/>
      <c r="HB494" s="38"/>
      <c r="HC494" s="38"/>
      <c r="HD494" s="38"/>
      <c r="HE494" s="38"/>
      <c r="HF494" s="38"/>
      <c r="HG494" s="38"/>
      <c r="HH494" s="38"/>
      <c r="HI494" s="38"/>
      <c r="HJ494" s="38"/>
      <c r="HK494" s="38"/>
      <c r="HL494" s="38"/>
      <c r="HM494" s="38"/>
      <c r="HN494" s="38"/>
      <c r="HO494" s="38"/>
      <c r="HP494" s="38"/>
      <c r="HQ494" s="38"/>
      <c r="HR494" s="39"/>
    </row>
    <row r="495" spans="1:226" x14ac:dyDescent="0.25">
      <c r="A495" s="25">
        <f t="shared" si="120"/>
        <v>491</v>
      </c>
      <c r="B495" s="516"/>
      <c r="C495" s="516"/>
      <c r="D495" s="516"/>
      <c r="E495" s="516"/>
      <c r="F495" s="516"/>
      <c r="G495" s="40"/>
      <c r="H495" s="40"/>
      <c r="I495" s="41" t="str">
        <f t="shared" si="163"/>
        <v/>
      </c>
      <c r="J495" s="42" t="str">
        <f t="shared" si="164"/>
        <v/>
      </c>
      <c r="K495" s="445">
        <f>進捗管理票PSPT_管理項目名_1</f>
        <v>0</v>
      </c>
      <c r="L495" s="43"/>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c r="CI495" s="44"/>
      <c r="CJ495" s="44"/>
      <c r="CK495" s="44"/>
      <c r="CL495" s="44"/>
      <c r="CM495" s="44"/>
      <c r="CN495" s="44"/>
      <c r="CO495" s="44"/>
      <c r="CP495" s="44"/>
      <c r="CQ495" s="44"/>
      <c r="CR495" s="44"/>
      <c r="CS495" s="44"/>
      <c r="CT495" s="44"/>
      <c r="CU495" s="44"/>
      <c r="CV495" s="44"/>
      <c r="CW495" s="44"/>
      <c r="CX495" s="44"/>
      <c r="CY495" s="44"/>
      <c r="CZ495" s="44"/>
      <c r="DA495" s="44"/>
      <c r="DB495" s="44"/>
      <c r="DC495" s="44"/>
      <c r="DD495" s="44"/>
      <c r="DE495" s="44"/>
      <c r="DF495" s="44"/>
      <c r="DG495" s="44"/>
      <c r="DH495" s="44"/>
      <c r="DI495" s="44"/>
      <c r="DJ495" s="44"/>
      <c r="DK495" s="44"/>
      <c r="DL495" s="44"/>
      <c r="DM495" s="44"/>
      <c r="DN495" s="44"/>
      <c r="DO495" s="44"/>
      <c r="DP495" s="44"/>
      <c r="DQ495" s="44"/>
      <c r="DR495" s="44"/>
      <c r="DS495" s="44"/>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4"/>
      <c r="EX495" s="44"/>
      <c r="EY495" s="44"/>
      <c r="EZ495" s="44"/>
      <c r="FA495" s="44"/>
      <c r="FB495" s="44"/>
      <c r="FC495" s="44"/>
      <c r="FD495" s="44"/>
      <c r="FE495" s="44"/>
      <c r="FF495" s="44"/>
      <c r="FG495" s="44"/>
      <c r="FH495" s="44"/>
      <c r="FI495" s="44"/>
      <c r="FJ495" s="44"/>
      <c r="FK495" s="44"/>
      <c r="FL495" s="44"/>
      <c r="FM495" s="44"/>
      <c r="FN495" s="44"/>
      <c r="FO495" s="44"/>
      <c r="FP495" s="44"/>
      <c r="FQ495" s="44"/>
      <c r="FR495" s="44"/>
      <c r="FS495" s="44"/>
      <c r="FT495" s="44"/>
      <c r="FU495" s="44"/>
      <c r="FV495" s="44"/>
      <c r="FW495" s="44"/>
      <c r="FX495" s="44"/>
      <c r="FY495" s="44"/>
      <c r="FZ495" s="44"/>
      <c r="GA495" s="44"/>
      <c r="GB495" s="44"/>
      <c r="GC495" s="44"/>
      <c r="GD495" s="44"/>
      <c r="GE495" s="44"/>
      <c r="GF495" s="44"/>
      <c r="GG495" s="44"/>
      <c r="GH495" s="44"/>
      <c r="GI495" s="44"/>
      <c r="GJ495" s="44"/>
      <c r="GK495" s="44"/>
      <c r="GL495" s="44"/>
      <c r="GM495" s="44"/>
      <c r="GN495" s="44"/>
      <c r="GO495" s="44"/>
      <c r="GP495" s="44"/>
      <c r="GQ495" s="44"/>
      <c r="GR495" s="44"/>
      <c r="GS495" s="44"/>
      <c r="GT495" s="44"/>
      <c r="GU495" s="44"/>
      <c r="GV495" s="44"/>
      <c r="GW495" s="44"/>
      <c r="GX495" s="44"/>
      <c r="GY495" s="44"/>
      <c r="GZ495" s="44"/>
      <c r="HA495" s="44"/>
      <c r="HB495" s="44"/>
      <c r="HC495" s="44"/>
      <c r="HD495" s="44"/>
      <c r="HE495" s="44"/>
      <c r="HF495" s="44"/>
      <c r="HG495" s="44"/>
      <c r="HH495" s="44"/>
      <c r="HI495" s="44"/>
      <c r="HJ495" s="44"/>
      <c r="HK495" s="44"/>
      <c r="HL495" s="44"/>
      <c r="HM495" s="44"/>
      <c r="HN495" s="44"/>
      <c r="HO495" s="44"/>
      <c r="HP495" s="44"/>
      <c r="HQ495" s="44"/>
      <c r="HR495" s="46"/>
    </row>
    <row r="496" spans="1:226" x14ac:dyDescent="0.25">
      <c r="A496" s="32">
        <f t="shared" si="120"/>
        <v>492</v>
      </c>
      <c r="B496" s="517"/>
      <c r="C496" s="517"/>
      <c r="D496" s="517"/>
      <c r="E496" s="517"/>
      <c r="F496" s="517"/>
      <c r="G496" s="26"/>
      <c r="H496" s="26"/>
      <c r="I496" s="27" t="str">
        <f t="shared" si="163"/>
        <v/>
      </c>
      <c r="J496" s="33" t="str">
        <f t="shared" si="164"/>
        <v/>
      </c>
      <c r="K496" s="446">
        <f>進捗管理票PSPT_管理項目名_2</f>
        <v>0</v>
      </c>
      <c r="L496" s="29"/>
      <c r="M496" s="30"/>
      <c r="N496" s="30"/>
      <c r="O496" s="30"/>
      <c r="P496" s="30"/>
      <c r="Q496" s="30"/>
      <c r="R496" s="30"/>
      <c r="S496" s="30"/>
      <c r="T496" s="30"/>
      <c r="U496" s="30"/>
      <c r="V496" s="30"/>
      <c r="W496" s="30"/>
      <c r="X496" s="30"/>
      <c r="Y496" s="30"/>
      <c r="Z496" s="30"/>
      <c r="AA496" s="30"/>
      <c r="AB496" s="30"/>
      <c r="AC496" s="30"/>
      <c r="AD496" s="30"/>
      <c r="AE496" s="30"/>
      <c r="AF496" s="30"/>
      <c r="AG496" s="30"/>
      <c r="AH496" s="30"/>
      <c r="AI496" s="30"/>
      <c r="AJ496" s="30"/>
      <c r="AK496" s="30"/>
      <c r="AL496" s="30"/>
      <c r="AM496" s="30"/>
      <c r="AN496" s="30"/>
      <c r="AO496" s="30"/>
      <c r="AP496" s="30"/>
      <c r="AQ496" s="30"/>
      <c r="AR496" s="30"/>
      <c r="AS496" s="30"/>
      <c r="AT496" s="30"/>
      <c r="AU496" s="30"/>
      <c r="AV496" s="30"/>
      <c r="AW496" s="30"/>
      <c r="AX496" s="30"/>
      <c r="AY496" s="30"/>
      <c r="AZ496" s="30"/>
      <c r="BA496" s="30"/>
      <c r="BB496" s="30"/>
      <c r="BC496" s="30"/>
      <c r="BD496" s="30"/>
      <c r="BE496" s="30"/>
      <c r="BF496" s="30"/>
      <c r="BG496" s="30"/>
      <c r="BH496" s="30"/>
      <c r="BI496" s="30"/>
      <c r="BJ496" s="30"/>
      <c r="BK496" s="30"/>
      <c r="BL496" s="30"/>
      <c r="BM496" s="30"/>
      <c r="BN496" s="30"/>
      <c r="BO496" s="30"/>
      <c r="BP496" s="30"/>
      <c r="BQ496" s="30"/>
      <c r="BR496" s="30"/>
      <c r="BS496" s="30"/>
      <c r="BT496" s="30"/>
      <c r="BU496" s="30"/>
      <c r="BV496" s="30"/>
      <c r="BW496" s="30"/>
      <c r="BX496" s="30"/>
      <c r="BY496" s="30"/>
      <c r="BZ496" s="30"/>
      <c r="CA496" s="30"/>
      <c r="CB496" s="30"/>
      <c r="CC496" s="30"/>
      <c r="CD496" s="30"/>
      <c r="CE496" s="30"/>
      <c r="CF496" s="30"/>
      <c r="CG496" s="30"/>
      <c r="CH496" s="30"/>
      <c r="CI496" s="30"/>
      <c r="CJ496" s="30"/>
      <c r="CK496" s="30"/>
      <c r="CL496" s="30"/>
      <c r="CM496" s="30"/>
      <c r="CN496" s="30"/>
      <c r="CO496" s="30"/>
      <c r="CP496" s="30"/>
      <c r="CQ496" s="30"/>
      <c r="CR496" s="30"/>
      <c r="CS496" s="30"/>
      <c r="CT496" s="30"/>
      <c r="CU496" s="30"/>
      <c r="CV496" s="30"/>
      <c r="CW496" s="30"/>
      <c r="CX496" s="30"/>
      <c r="CY496" s="30"/>
      <c r="CZ496" s="30"/>
      <c r="DA496" s="30"/>
      <c r="DB496" s="30"/>
      <c r="DC496" s="30"/>
      <c r="DD496" s="30"/>
      <c r="DE496" s="30"/>
      <c r="DF496" s="30"/>
      <c r="DG496" s="30"/>
      <c r="DH496" s="30"/>
      <c r="DI496" s="30"/>
      <c r="DJ496" s="30"/>
      <c r="DK496" s="30"/>
      <c r="DL496" s="30"/>
      <c r="DM496" s="30"/>
      <c r="DN496" s="30"/>
      <c r="DO496" s="30"/>
      <c r="DP496" s="30"/>
      <c r="DQ496" s="30"/>
      <c r="DR496" s="30"/>
      <c r="DS496" s="30"/>
      <c r="DT496" s="30"/>
      <c r="DU496" s="30"/>
      <c r="DV496" s="30"/>
      <c r="DW496" s="30"/>
      <c r="DX496" s="30"/>
      <c r="DY496" s="30"/>
      <c r="DZ496" s="30"/>
      <c r="EA496" s="30"/>
      <c r="EB496" s="30"/>
      <c r="EC496" s="30"/>
      <c r="ED496" s="30"/>
      <c r="EE496" s="30"/>
      <c r="EF496" s="30"/>
      <c r="EG496" s="30"/>
      <c r="EH496" s="30"/>
      <c r="EI496" s="30"/>
      <c r="EJ496" s="30"/>
      <c r="EK496" s="30"/>
      <c r="EL496" s="30"/>
      <c r="EM496" s="30"/>
      <c r="EN496" s="30"/>
      <c r="EO496" s="30"/>
      <c r="EP496" s="30"/>
      <c r="EQ496" s="30"/>
      <c r="ER496" s="30"/>
      <c r="ES496" s="30"/>
      <c r="ET496" s="30"/>
      <c r="EU496" s="30"/>
      <c r="EV496" s="30"/>
      <c r="EW496" s="30"/>
      <c r="EX496" s="30"/>
      <c r="EY496" s="30"/>
      <c r="EZ496" s="30"/>
      <c r="FA496" s="30"/>
      <c r="FB496" s="30"/>
      <c r="FC496" s="30"/>
      <c r="FD496" s="30"/>
      <c r="FE496" s="30"/>
      <c r="FF496" s="30"/>
      <c r="FG496" s="30"/>
      <c r="FH496" s="30"/>
      <c r="FI496" s="30"/>
      <c r="FJ496" s="30"/>
      <c r="FK496" s="30"/>
      <c r="FL496" s="30"/>
      <c r="FM496" s="30"/>
      <c r="FN496" s="30"/>
      <c r="FO496" s="30"/>
      <c r="FP496" s="30"/>
      <c r="FQ496" s="30"/>
      <c r="FR496" s="30"/>
      <c r="FS496" s="30"/>
      <c r="FT496" s="30"/>
      <c r="FU496" s="30"/>
      <c r="FV496" s="30"/>
      <c r="FW496" s="30"/>
      <c r="FX496" s="30"/>
      <c r="FY496" s="30"/>
      <c r="FZ496" s="30"/>
      <c r="GA496" s="30"/>
      <c r="GB496" s="30"/>
      <c r="GC496" s="30"/>
      <c r="GD496" s="30"/>
      <c r="GE496" s="30"/>
      <c r="GF496" s="30"/>
      <c r="GG496" s="30"/>
      <c r="GH496" s="30"/>
      <c r="GI496" s="30"/>
      <c r="GJ496" s="30"/>
      <c r="GK496" s="30"/>
      <c r="GL496" s="30"/>
      <c r="GM496" s="30"/>
      <c r="GN496" s="30"/>
      <c r="GO496" s="30"/>
      <c r="GP496" s="30"/>
      <c r="GQ496" s="30"/>
      <c r="GR496" s="30"/>
      <c r="GS496" s="30"/>
      <c r="GT496" s="30"/>
      <c r="GU496" s="30"/>
      <c r="GV496" s="30"/>
      <c r="GW496" s="30"/>
      <c r="GX496" s="30"/>
      <c r="GY496" s="30"/>
      <c r="GZ496" s="30"/>
      <c r="HA496" s="30"/>
      <c r="HB496" s="30"/>
      <c r="HC496" s="30"/>
      <c r="HD496" s="30"/>
      <c r="HE496" s="30"/>
      <c r="HF496" s="30"/>
      <c r="HG496" s="30"/>
      <c r="HH496" s="30"/>
      <c r="HI496" s="30"/>
      <c r="HJ496" s="30"/>
      <c r="HK496" s="30"/>
      <c r="HL496" s="30"/>
      <c r="HM496" s="30"/>
      <c r="HN496" s="30"/>
      <c r="HO496" s="30"/>
      <c r="HP496" s="30"/>
      <c r="HQ496" s="30"/>
      <c r="HR496" s="31"/>
    </row>
    <row r="497" spans="1:226" x14ac:dyDescent="0.25">
      <c r="A497" s="32">
        <f t="shared" si="120"/>
        <v>493</v>
      </c>
      <c r="B497" s="517"/>
      <c r="C497" s="517"/>
      <c r="D497" s="517"/>
      <c r="E497" s="517"/>
      <c r="F497" s="517"/>
      <c r="G497" s="26"/>
      <c r="H497" s="26"/>
      <c r="I497" s="27" t="str">
        <f t="shared" si="163"/>
        <v/>
      </c>
      <c r="J497" s="33" t="str">
        <f t="shared" si="164"/>
        <v/>
      </c>
      <c r="K497" s="447" t="str">
        <f>進捗管理票PSPT_管理項目名_3</f>
        <v>①ＣＶ</v>
      </c>
      <c r="L497" s="29"/>
      <c r="M497" s="30"/>
      <c r="N497" s="30"/>
      <c r="O497" s="30"/>
      <c r="P497" s="30"/>
      <c r="Q497" s="30"/>
      <c r="R497" s="30"/>
      <c r="S497" s="30"/>
      <c r="T497" s="30"/>
      <c r="U497" s="30"/>
      <c r="V497" s="30"/>
      <c r="W497" s="30"/>
      <c r="X497" s="30"/>
      <c r="Y497" s="30"/>
      <c r="Z497" s="30"/>
      <c r="AA497" s="30"/>
      <c r="AB497" s="30"/>
      <c r="AC497" s="30"/>
      <c r="AD497" s="30"/>
      <c r="AE497" s="30"/>
      <c r="AF497" s="30"/>
      <c r="AG497" s="30"/>
      <c r="AH497" s="30"/>
      <c r="AI497" s="30"/>
      <c r="AJ497" s="30"/>
      <c r="AK497" s="30"/>
      <c r="AL497" s="30"/>
      <c r="AM497" s="30"/>
      <c r="AN497" s="30"/>
      <c r="AO497" s="30"/>
      <c r="AP497" s="30"/>
      <c r="AQ497" s="30"/>
      <c r="AR497" s="30"/>
      <c r="AS497" s="30"/>
      <c r="AT497" s="30"/>
      <c r="AU497" s="30"/>
      <c r="AV497" s="30"/>
      <c r="AW497" s="30"/>
      <c r="AX497" s="30"/>
      <c r="AY497" s="30"/>
      <c r="AZ497" s="30"/>
      <c r="BA497" s="30"/>
      <c r="BB497" s="30"/>
      <c r="BC497" s="30"/>
      <c r="BD497" s="30"/>
      <c r="BE497" s="30"/>
      <c r="BF497" s="30"/>
      <c r="BG497" s="30"/>
      <c r="BH497" s="30"/>
      <c r="BI497" s="30"/>
      <c r="BJ497" s="30"/>
      <c r="BK497" s="30"/>
      <c r="BL497" s="30"/>
      <c r="BM497" s="30"/>
      <c r="BN497" s="30"/>
      <c r="BO497" s="30"/>
      <c r="BP497" s="30"/>
      <c r="BQ497" s="30"/>
      <c r="BR497" s="30"/>
      <c r="BS497" s="30"/>
      <c r="BT497" s="30"/>
      <c r="BU497" s="30"/>
      <c r="BV497" s="30"/>
      <c r="BW497" s="30"/>
      <c r="BX497" s="30"/>
      <c r="BY497" s="30"/>
      <c r="BZ497" s="30"/>
      <c r="CA497" s="30"/>
      <c r="CB497" s="30"/>
      <c r="CC497" s="30"/>
      <c r="CD497" s="30"/>
      <c r="CE497" s="30"/>
      <c r="CF497" s="30"/>
      <c r="CG497" s="30"/>
      <c r="CH497" s="30"/>
      <c r="CI497" s="30"/>
      <c r="CJ497" s="30"/>
      <c r="CK497" s="30"/>
      <c r="CL497" s="30"/>
      <c r="CM497" s="30"/>
      <c r="CN497" s="30"/>
      <c r="CO497" s="30"/>
      <c r="CP497" s="30"/>
      <c r="CQ497" s="30"/>
      <c r="CR497" s="30"/>
      <c r="CS497" s="30"/>
      <c r="CT497" s="30"/>
      <c r="CU497" s="30"/>
      <c r="CV497" s="30"/>
      <c r="CW497" s="30"/>
      <c r="CX497" s="30"/>
      <c r="CY497" s="30"/>
      <c r="CZ497" s="30"/>
      <c r="DA497" s="30"/>
      <c r="DB497" s="30"/>
      <c r="DC497" s="30"/>
      <c r="DD497" s="30"/>
      <c r="DE497" s="30"/>
      <c r="DF497" s="30"/>
      <c r="DG497" s="30"/>
      <c r="DH497" s="30"/>
      <c r="DI497" s="30"/>
      <c r="DJ497" s="30"/>
      <c r="DK497" s="30"/>
      <c r="DL497" s="30"/>
      <c r="DM497" s="30"/>
      <c r="DN497" s="30"/>
      <c r="DO497" s="30"/>
      <c r="DP497" s="30"/>
      <c r="DQ497" s="30"/>
      <c r="DR497" s="30"/>
      <c r="DS497" s="30"/>
      <c r="DT497" s="30"/>
      <c r="DU497" s="30"/>
      <c r="DV497" s="30"/>
      <c r="DW497" s="30"/>
      <c r="DX497" s="30"/>
      <c r="DY497" s="30"/>
      <c r="DZ497" s="30"/>
      <c r="EA497" s="30"/>
      <c r="EB497" s="30"/>
      <c r="EC497" s="30"/>
      <c r="ED497" s="30"/>
      <c r="EE497" s="30"/>
      <c r="EF497" s="30"/>
      <c r="EG497" s="30"/>
      <c r="EH497" s="30"/>
      <c r="EI497" s="30"/>
      <c r="EJ497" s="30"/>
      <c r="EK497" s="30"/>
      <c r="EL497" s="30"/>
      <c r="EM497" s="30"/>
      <c r="EN497" s="30"/>
      <c r="EO497" s="30"/>
      <c r="EP497" s="30"/>
      <c r="EQ497" s="30"/>
      <c r="ER497" s="30"/>
      <c r="ES497" s="30"/>
      <c r="ET497" s="30"/>
      <c r="EU497" s="30"/>
      <c r="EV497" s="30"/>
      <c r="EW497" s="30"/>
      <c r="EX497" s="30"/>
      <c r="EY497" s="30"/>
      <c r="EZ497" s="30"/>
      <c r="FA497" s="30"/>
      <c r="FB497" s="30"/>
      <c r="FC497" s="30"/>
      <c r="FD497" s="30"/>
      <c r="FE497" s="30"/>
      <c r="FF497" s="30"/>
      <c r="FG497" s="30"/>
      <c r="FH497" s="30"/>
      <c r="FI497" s="30"/>
      <c r="FJ497" s="30"/>
      <c r="FK497" s="30"/>
      <c r="FL497" s="30"/>
      <c r="FM497" s="30"/>
      <c r="FN497" s="30"/>
      <c r="FO497" s="30"/>
      <c r="FP497" s="30"/>
      <c r="FQ497" s="30"/>
      <c r="FR497" s="30"/>
      <c r="FS497" s="30"/>
      <c r="FT497" s="30"/>
      <c r="FU497" s="30"/>
      <c r="FV497" s="30"/>
      <c r="FW497" s="30"/>
      <c r="FX497" s="30"/>
      <c r="FY497" s="30"/>
      <c r="FZ497" s="30"/>
      <c r="GA497" s="30"/>
      <c r="GB497" s="30"/>
      <c r="GC497" s="30"/>
      <c r="GD497" s="30"/>
      <c r="GE497" s="30"/>
      <c r="GF497" s="30"/>
      <c r="GG497" s="30"/>
      <c r="GH497" s="30"/>
      <c r="GI497" s="30"/>
      <c r="GJ497" s="30"/>
      <c r="GK497" s="30"/>
      <c r="GL497" s="30"/>
      <c r="GM497" s="30"/>
      <c r="GN497" s="30"/>
      <c r="GO497" s="30"/>
      <c r="GP497" s="30"/>
      <c r="GQ497" s="30"/>
      <c r="GR497" s="30"/>
      <c r="GS497" s="30"/>
      <c r="GT497" s="30"/>
      <c r="GU497" s="30"/>
      <c r="GV497" s="30"/>
      <c r="GW497" s="30"/>
      <c r="GX497" s="30"/>
      <c r="GY497" s="30"/>
      <c r="GZ497" s="30"/>
      <c r="HA497" s="30"/>
      <c r="HB497" s="30"/>
      <c r="HC497" s="30"/>
      <c r="HD497" s="30"/>
      <c r="HE497" s="30"/>
      <c r="HF497" s="30"/>
      <c r="HG497" s="30"/>
      <c r="HH497" s="30"/>
      <c r="HI497" s="30"/>
      <c r="HJ497" s="30"/>
      <c r="HK497" s="30"/>
      <c r="HL497" s="30"/>
      <c r="HM497" s="30"/>
      <c r="HN497" s="30"/>
      <c r="HO497" s="30"/>
      <c r="HP497" s="30"/>
      <c r="HQ497" s="30"/>
      <c r="HR497" s="31"/>
    </row>
    <row r="498" spans="1:226" x14ac:dyDescent="0.25">
      <c r="A498" s="34">
        <f t="shared" si="120"/>
        <v>494</v>
      </c>
      <c r="B498" s="517"/>
      <c r="C498" s="517"/>
      <c r="D498" s="517"/>
      <c r="E498" s="517"/>
      <c r="F498" s="517"/>
      <c r="G498" s="35"/>
      <c r="H498" s="35"/>
      <c r="I498" s="36" t="str">
        <f t="shared" si="163"/>
        <v/>
      </c>
      <c r="J498" s="28" t="str">
        <f t="shared" si="164"/>
        <v/>
      </c>
      <c r="K498" s="448" t="str">
        <f>進捗管理票PSPT_管理項目名_4</f>
        <v>②ＣＶＴ</v>
      </c>
      <c r="L498" s="37"/>
      <c r="M498" s="38"/>
      <c r="N498" s="38"/>
      <c r="O498" s="38"/>
      <c r="P498" s="38"/>
      <c r="Q498" s="38"/>
      <c r="R498" s="38"/>
      <c r="S498" s="38"/>
      <c r="T498" s="38"/>
      <c r="U498" s="38"/>
      <c r="V498" s="38"/>
      <c r="W498" s="38"/>
      <c r="X498" s="38"/>
      <c r="Y498" s="38"/>
      <c r="Z498" s="38"/>
      <c r="AA498" s="38"/>
      <c r="AB498" s="38"/>
      <c r="AC498" s="38"/>
      <c r="AD498" s="38"/>
      <c r="AE498" s="38"/>
      <c r="AF498" s="38"/>
      <c r="AG498" s="38"/>
      <c r="AH498" s="38"/>
      <c r="AI498" s="38"/>
      <c r="AJ498" s="38"/>
      <c r="AK498" s="38"/>
      <c r="AL498" s="38"/>
      <c r="AM498" s="38"/>
      <c r="AN498" s="38"/>
      <c r="AO498" s="38"/>
      <c r="AP498" s="38"/>
      <c r="AQ498" s="38"/>
      <c r="AR498" s="38"/>
      <c r="AS498" s="38"/>
      <c r="AT498" s="38"/>
      <c r="AU498" s="38"/>
      <c r="AV498" s="38"/>
      <c r="AW498" s="38"/>
      <c r="AX498" s="38"/>
      <c r="AY498" s="38"/>
      <c r="AZ498" s="38"/>
      <c r="BA498" s="38"/>
      <c r="BB498" s="38"/>
      <c r="BC498" s="38"/>
      <c r="BD498" s="38"/>
      <c r="BE498" s="38"/>
      <c r="BF498" s="38"/>
      <c r="BG498" s="38"/>
      <c r="BH498" s="38"/>
      <c r="BI498" s="38"/>
      <c r="BJ498" s="38"/>
      <c r="BK498" s="38"/>
      <c r="BL498" s="38"/>
      <c r="BM498" s="38"/>
      <c r="BN498" s="38"/>
      <c r="BO498" s="38"/>
      <c r="BP498" s="38"/>
      <c r="BQ498" s="38"/>
      <c r="BR498" s="38"/>
      <c r="BS498" s="38"/>
      <c r="BT498" s="38"/>
      <c r="BU498" s="38"/>
      <c r="BV498" s="38"/>
      <c r="BW498" s="38"/>
      <c r="BX498" s="38"/>
      <c r="BY498" s="38"/>
      <c r="BZ498" s="38"/>
      <c r="CA498" s="38"/>
      <c r="CB498" s="38"/>
      <c r="CC498" s="38"/>
      <c r="CD498" s="38"/>
      <c r="CE498" s="38"/>
      <c r="CF498" s="38"/>
      <c r="CG498" s="38"/>
      <c r="CH498" s="38"/>
      <c r="CI498" s="38"/>
      <c r="CJ498" s="38"/>
      <c r="CK498" s="38"/>
      <c r="CL498" s="38"/>
      <c r="CM498" s="38"/>
      <c r="CN498" s="38"/>
      <c r="CO498" s="38"/>
      <c r="CP498" s="38"/>
      <c r="CQ498" s="38"/>
      <c r="CR498" s="38"/>
      <c r="CS498" s="38"/>
      <c r="CT498" s="38"/>
      <c r="CU498" s="38"/>
      <c r="CV498" s="38"/>
      <c r="CW498" s="38"/>
      <c r="CX498" s="38"/>
      <c r="CY498" s="38"/>
      <c r="CZ498" s="38"/>
      <c r="DA498" s="38"/>
      <c r="DB498" s="38"/>
      <c r="DC498" s="38"/>
      <c r="DD498" s="38"/>
      <c r="DE498" s="38"/>
      <c r="DF498" s="38"/>
      <c r="DG498" s="38"/>
      <c r="DH498" s="38"/>
      <c r="DI498" s="38"/>
      <c r="DJ498" s="38"/>
      <c r="DK498" s="38"/>
      <c r="DL498" s="38"/>
      <c r="DM498" s="38"/>
      <c r="DN498" s="38"/>
      <c r="DO498" s="38"/>
      <c r="DP498" s="38"/>
      <c r="DQ498" s="38"/>
      <c r="DR498" s="38"/>
      <c r="DS498" s="38"/>
      <c r="DT498" s="38"/>
      <c r="DU498" s="38"/>
      <c r="DV498" s="38"/>
      <c r="DW498" s="38"/>
      <c r="DX498" s="38"/>
      <c r="DY498" s="38"/>
      <c r="DZ498" s="38"/>
      <c r="EA498" s="38"/>
      <c r="EB498" s="38"/>
      <c r="EC498" s="38"/>
      <c r="ED498" s="38"/>
      <c r="EE498" s="38"/>
      <c r="EF498" s="38"/>
      <c r="EG498" s="38"/>
      <c r="EH498" s="38"/>
      <c r="EI498" s="38"/>
      <c r="EJ498" s="38"/>
      <c r="EK498" s="38"/>
      <c r="EL498" s="38"/>
      <c r="EM498" s="38"/>
      <c r="EN498" s="38"/>
      <c r="EO498" s="38"/>
      <c r="EP498" s="38"/>
      <c r="EQ498" s="38"/>
      <c r="ER498" s="38"/>
      <c r="ES498" s="38"/>
      <c r="ET498" s="38"/>
      <c r="EU498" s="38"/>
      <c r="EV498" s="38"/>
      <c r="EW498" s="38"/>
      <c r="EX498" s="38"/>
      <c r="EY498" s="38"/>
      <c r="EZ498" s="38"/>
      <c r="FA498" s="38"/>
      <c r="FB498" s="38"/>
      <c r="FC498" s="38"/>
      <c r="FD498" s="38"/>
      <c r="FE498" s="38"/>
      <c r="FF498" s="38"/>
      <c r="FG498" s="38"/>
      <c r="FH498" s="38"/>
      <c r="FI498" s="38"/>
      <c r="FJ498" s="38"/>
      <c r="FK498" s="38"/>
      <c r="FL498" s="38"/>
      <c r="FM498" s="38"/>
      <c r="FN498" s="38"/>
      <c r="FO498" s="38"/>
      <c r="FP498" s="38"/>
      <c r="FQ498" s="38"/>
      <c r="FR498" s="38"/>
      <c r="FS498" s="38"/>
      <c r="FT498" s="38"/>
      <c r="FU498" s="38"/>
      <c r="FV498" s="38"/>
      <c r="FW498" s="38"/>
      <c r="FX498" s="38"/>
      <c r="FY498" s="38"/>
      <c r="FZ498" s="38"/>
      <c r="GA498" s="38"/>
      <c r="GB498" s="38"/>
      <c r="GC498" s="38"/>
      <c r="GD498" s="38"/>
      <c r="GE498" s="38"/>
      <c r="GF498" s="38"/>
      <c r="GG498" s="38"/>
      <c r="GH498" s="38"/>
      <c r="GI498" s="38"/>
      <c r="GJ498" s="38"/>
      <c r="GK498" s="38"/>
      <c r="GL498" s="38"/>
      <c r="GM498" s="38"/>
      <c r="GN498" s="38"/>
      <c r="GO498" s="38"/>
      <c r="GP498" s="38"/>
      <c r="GQ498" s="38"/>
      <c r="GR498" s="38"/>
      <c r="GS498" s="38"/>
      <c r="GT498" s="38"/>
      <c r="GU498" s="38"/>
      <c r="GV498" s="38"/>
      <c r="GW498" s="38"/>
      <c r="GX498" s="38"/>
      <c r="GY498" s="38"/>
      <c r="GZ498" s="38"/>
      <c r="HA498" s="38"/>
      <c r="HB498" s="38"/>
      <c r="HC498" s="38"/>
      <c r="HD498" s="38"/>
      <c r="HE498" s="38"/>
      <c r="HF498" s="38"/>
      <c r="HG498" s="38"/>
      <c r="HH498" s="38"/>
      <c r="HI498" s="38"/>
      <c r="HJ498" s="38"/>
      <c r="HK498" s="38"/>
      <c r="HL498" s="38"/>
      <c r="HM498" s="38"/>
      <c r="HN498" s="38"/>
      <c r="HO498" s="38"/>
      <c r="HP498" s="38"/>
      <c r="HQ498" s="38"/>
      <c r="HR498" s="39"/>
    </row>
    <row r="499" spans="1:226" s="315" customFormat="1" x14ac:dyDescent="0.25">
      <c r="A499" s="34">
        <f t="shared" si="120"/>
        <v>495</v>
      </c>
      <c r="B499" s="517"/>
      <c r="C499" s="519"/>
      <c r="D499" s="519"/>
      <c r="E499" s="519"/>
      <c r="F499" s="519"/>
      <c r="G499" s="35"/>
      <c r="H499" s="391"/>
      <c r="I499" s="36" t="str">
        <f>IF(J499&lt;&gt;"",(J499-COUNTIF(L499:HR499,"□")+1),"")</f>
        <v/>
      </c>
      <c r="J499" s="28" t="str">
        <f>IF(ISERROR(LOOKUP("□",L499:HR499,L$3:HR$3))=FALSE,LOOKUP("□",L499:HR499,L$3:HR$3),"")</f>
        <v/>
      </c>
      <c r="K499" s="448" t="str">
        <f>進捗管理票PSPT_管理項目名_5</f>
        <v>③受入</v>
      </c>
      <c r="L499" s="37"/>
      <c r="M499" s="38"/>
      <c r="N499" s="38"/>
      <c r="O499" s="38"/>
      <c r="P499" s="38"/>
      <c r="Q499" s="38"/>
      <c r="R499" s="38"/>
      <c r="S499" s="38"/>
      <c r="T499" s="38"/>
      <c r="U499" s="38"/>
      <c r="V499" s="38"/>
      <c r="W499" s="38"/>
      <c r="X499" s="30"/>
      <c r="Y499" s="38"/>
      <c r="Z499" s="38"/>
      <c r="AA499" s="38"/>
      <c r="AB499" s="38"/>
      <c r="AC499" s="38"/>
      <c r="AD499" s="38"/>
      <c r="AE499" s="38"/>
      <c r="AF499" s="38"/>
      <c r="AG499" s="38"/>
      <c r="AH499" s="38"/>
      <c r="AI499" s="38"/>
      <c r="AJ499" s="38"/>
      <c r="AK499" s="38"/>
      <c r="AL499" s="38"/>
      <c r="AM499" s="38"/>
      <c r="AN499" s="38"/>
      <c r="AO499" s="38"/>
      <c r="AP499" s="38"/>
      <c r="AQ499" s="38"/>
      <c r="AR499" s="38"/>
      <c r="AS499" s="38"/>
      <c r="AT499" s="38"/>
      <c r="AU499" s="38"/>
      <c r="AV499" s="38"/>
      <c r="AW499" s="38"/>
      <c r="AX499" s="38"/>
      <c r="AY499" s="38"/>
      <c r="AZ499" s="38"/>
      <c r="BA499" s="38"/>
      <c r="BB499" s="38"/>
      <c r="BC499" s="38"/>
      <c r="BD499" s="38"/>
      <c r="BE499" s="38"/>
      <c r="BF499" s="38"/>
      <c r="BG499" s="38"/>
      <c r="BH499" s="38"/>
      <c r="BI499" s="38"/>
      <c r="BJ499" s="38"/>
      <c r="BK499" s="38"/>
      <c r="BL499" s="38"/>
      <c r="BM499" s="38"/>
      <c r="BN499" s="38"/>
      <c r="BO499" s="38"/>
      <c r="BP499" s="38"/>
      <c r="BQ499" s="38"/>
      <c r="BR499" s="38"/>
      <c r="BS499" s="38"/>
      <c r="BT499" s="38"/>
      <c r="BU499" s="38"/>
      <c r="BV499" s="38"/>
      <c r="BW499" s="38"/>
      <c r="BX499" s="38"/>
      <c r="BY499" s="38"/>
      <c r="BZ499" s="38"/>
      <c r="CA499" s="38"/>
      <c r="CB499" s="38"/>
      <c r="CC499" s="38"/>
      <c r="CD499" s="38"/>
      <c r="CE499" s="38"/>
      <c r="CF499" s="38"/>
      <c r="CG499" s="38"/>
      <c r="CH499" s="38"/>
      <c r="CI499" s="38"/>
      <c r="CJ499" s="38"/>
      <c r="CK499" s="38"/>
      <c r="CL499" s="38"/>
      <c r="CM499" s="38"/>
      <c r="CN499" s="38"/>
      <c r="CO499" s="38"/>
      <c r="CP499" s="38"/>
      <c r="CQ499" s="38"/>
      <c r="CR499" s="38"/>
      <c r="CS499" s="38"/>
      <c r="CT499" s="38"/>
      <c r="CU499" s="38"/>
      <c r="CV499" s="38"/>
      <c r="CW499" s="38"/>
      <c r="CX499" s="38"/>
      <c r="CY499" s="38"/>
      <c r="CZ499" s="38"/>
      <c r="DA499" s="38"/>
      <c r="DB499" s="38"/>
      <c r="DC499" s="38"/>
      <c r="DD499" s="38"/>
      <c r="DE499" s="38"/>
      <c r="DF499" s="38"/>
      <c r="DG499" s="38"/>
      <c r="DH499" s="38"/>
      <c r="DI499" s="38"/>
      <c r="DJ499" s="38"/>
      <c r="DK499" s="38"/>
      <c r="DL499" s="38"/>
      <c r="DM499" s="38"/>
      <c r="DN499" s="38"/>
      <c r="DO499" s="38"/>
      <c r="DP499" s="38"/>
      <c r="DQ499" s="38"/>
      <c r="DR499" s="38"/>
      <c r="DS499" s="38"/>
      <c r="DT499" s="38"/>
      <c r="DU499" s="38"/>
      <c r="DV499" s="38"/>
      <c r="DW499" s="38"/>
      <c r="DX499" s="38"/>
      <c r="DY499" s="38"/>
      <c r="DZ499" s="38"/>
      <c r="EA499" s="38"/>
      <c r="EB499" s="38"/>
      <c r="EC499" s="38"/>
      <c r="ED499" s="38"/>
      <c r="EE499" s="38"/>
      <c r="EF499" s="38"/>
      <c r="EG499" s="38"/>
      <c r="EH499" s="38"/>
      <c r="EI499" s="38"/>
      <c r="EJ499" s="38"/>
      <c r="EK499" s="38"/>
      <c r="EL499" s="38"/>
      <c r="EM499" s="38"/>
      <c r="EN499" s="38"/>
      <c r="EO499" s="38"/>
      <c r="EP499" s="38"/>
      <c r="EQ499" s="38"/>
      <c r="ER499" s="38"/>
      <c r="ES499" s="38"/>
      <c r="ET499" s="38"/>
      <c r="EU499" s="38"/>
      <c r="EV499" s="38"/>
      <c r="EW499" s="38"/>
      <c r="EX499" s="38"/>
      <c r="EY499" s="38"/>
      <c r="EZ499" s="38"/>
      <c r="FA499" s="38"/>
      <c r="FB499" s="38"/>
      <c r="FC499" s="38"/>
      <c r="FD499" s="38"/>
      <c r="FE499" s="38"/>
      <c r="FF499" s="38"/>
      <c r="FG499" s="38"/>
      <c r="FH499" s="38"/>
      <c r="FI499" s="38"/>
      <c r="FJ499" s="38"/>
      <c r="FK499" s="38"/>
      <c r="FL499" s="38"/>
      <c r="FM499" s="38"/>
      <c r="FN499" s="38"/>
      <c r="FO499" s="38"/>
      <c r="FP499" s="38"/>
      <c r="FQ499" s="38"/>
      <c r="FR499" s="38"/>
      <c r="FS499" s="38"/>
      <c r="FT499" s="38"/>
      <c r="FU499" s="38"/>
      <c r="FV499" s="38"/>
      <c r="FW499" s="38"/>
      <c r="FX499" s="38"/>
      <c r="FY499" s="38"/>
      <c r="FZ499" s="38"/>
      <c r="GA499" s="38"/>
      <c r="GB499" s="38"/>
      <c r="GC499" s="38"/>
      <c r="GD499" s="38"/>
      <c r="GE499" s="38"/>
      <c r="GF499" s="38"/>
      <c r="GG499" s="38"/>
      <c r="GH499" s="38"/>
      <c r="GI499" s="38"/>
      <c r="GJ499" s="38"/>
      <c r="GK499" s="38"/>
      <c r="GL499" s="38"/>
      <c r="GM499" s="38"/>
      <c r="GN499" s="38"/>
      <c r="GO499" s="38"/>
      <c r="GP499" s="38"/>
      <c r="GQ499" s="38"/>
      <c r="GR499" s="38"/>
      <c r="GS499" s="38"/>
      <c r="GT499" s="38"/>
      <c r="GU499" s="38"/>
      <c r="GV499" s="38"/>
      <c r="GW499" s="38"/>
      <c r="GX499" s="38"/>
      <c r="GY499" s="38"/>
      <c r="GZ499" s="38"/>
      <c r="HA499" s="38"/>
      <c r="HB499" s="38"/>
      <c r="HC499" s="38"/>
      <c r="HD499" s="38"/>
      <c r="HE499" s="38"/>
      <c r="HF499" s="38"/>
      <c r="HG499" s="38"/>
      <c r="HH499" s="38"/>
      <c r="HI499" s="38"/>
      <c r="HJ499" s="38"/>
      <c r="HK499" s="38"/>
      <c r="HL499" s="38"/>
      <c r="HM499" s="38"/>
      <c r="HN499" s="38"/>
      <c r="HO499" s="38"/>
      <c r="HP499" s="38"/>
      <c r="HQ499" s="38"/>
      <c r="HR499" s="39"/>
    </row>
    <row r="500" spans="1:226" x14ac:dyDescent="0.25">
      <c r="A500" s="25">
        <f t="shared" si="52"/>
        <v>496</v>
      </c>
      <c r="B500" s="516"/>
      <c r="C500" s="516"/>
      <c r="D500" s="516"/>
      <c r="E500" s="516"/>
      <c r="F500" s="516"/>
      <c r="G500" s="40"/>
      <c r="H500" s="40"/>
      <c r="I500" s="41" t="str">
        <f t="shared" si="50"/>
        <v/>
      </c>
      <c r="J500" s="42" t="str">
        <f t="shared" si="51"/>
        <v/>
      </c>
      <c r="K500" s="445">
        <f>進捗管理票PSPT_管理項目名_1</f>
        <v>0</v>
      </c>
      <c r="L500" s="43"/>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c r="BD500" s="44"/>
      <c r="BE500" s="44"/>
      <c r="BF500" s="44"/>
      <c r="BG500" s="44"/>
      <c r="BH500" s="44"/>
      <c r="BI500" s="44"/>
      <c r="BJ500" s="44"/>
      <c r="BK500" s="44"/>
      <c r="BL500" s="44"/>
      <c r="BM500" s="44"/>
      <c r="BN500" s="44"/>
      <c r="BO500" s="44"/>
      <c r="BP500" s="44"/>
      <c r="BQ500" s="44"/>
      <c r="BR500" s="44"/>
      <c r="BS500" s="44"/>
      <c r="BT500" s="44"/>
      <c r="BU500" s="44"/>
      <c r="BV500" s="44"/>
      <c r="BW500" s="44"/>
      <c r="BX500" s="44"/>
      <c r="BY500" s="44"/>
      <c r="BZ500" s="44"/>
      <c r="CA500" s="44"/>
      <c r="CB500" s="44"/>
      <c r="CC500" s="44"/>
      <c r="CD500" s="44"/>
      <c r="CE500" s="44"/>
      <c r="CF500" s="44"/>
      <c r="CG500" s="44"/>
      <c r="CH500" s="44"/>
      <c r="CI500" s="44"/>
      <c r="CJ500" s="44"/>
      <c r="CK500" s="44"/>
      <c r="CL500" s="44"/>
      <c r="CM500" s="44"/>
      <c r="CN500" s="44"/>
      <c r="CO500" s="44"/>
      <c r="CP500" s="44"/>
      <c r="CQ500" s="44"/>
      <c r="CR500" s="44"/>
      <c r="CS500" s="44"/>
      <c r="CT500" s="44"/>
      <c r="CU500" s="44"/>
      <c r="CV500" s="44"/>
      <c r="CW500" s="44"/>
      <c r="CX500" s="44"/>
      <c r="CY500" s="44"/>
      <c r="CZ500" s="44"/>
      <c r="DA500" s="44"/>
      <c r="DB500" s="44"/>
      <c r="DC500" s="44"/>
      <c r="DD500" s="44"/>
      <c r="DE500" s="44"/>
      <c r="DF500" s="44"/>
      <c r="DG500" s="44"/>
      <c r="DH500" s="44"/>
      <c r="DI500" s="44"/>
      <c r="DJ500" s="44"/>
      <c r="DK500" s="44"/>
      <c r="DL500" s="44"/>
      <c r="DM500" s="44"/>
      <c r="DN500" s="44"/>
      <c r="DO500" s="44"/>
      <c r="DP500" s="44"/>
      <c r="DQ500" s="44"/>
      <c r="DR500" s="44"/>
      <c r="DS500" s="44"/>
      <c r="DT500" s="44"/>
      <c r="DU500" s="44"/>
      <c r="DV500" s="44"/>
      <c r="DW500" s="44"/>
      <c r="DX500" s="44"/>
      <c r="DY500" s="44"/>
      <c r="DZ500" s="44"/>
      <c r="EA500" s="44"/>
      <c r="EB500" s="44"/>
      <c r="EC500" s="44"/>
      <c r="ED500" s="44"/>
      <c r="EE500" s="44"/>
      <c r="EF500" s="44"/>
      <c r="EG500" s="44"/>
      <c r="EH500" s="44"/>
      <c r="EI500" s="44"/>
      <c r="EJ500" s="44"/>
      <c r="EK500" s="44"/>
      <c r="EL500" s="44"/>
      <c r="EM500" s="44"/>
      <c r="EN500" s="44"/>
      <c r="EO500" s="44"/>
      <c r="EP500" s="44"/>
      <c r="EQ500" s="44"/>
      <c r="ER500" s="44"/>
      <c r="ES500" s="44"/>
      <c r="ET500" s="44"/>
      <c r="EU500" s="44"/>
      <c r="EV500" s="44"/>
      <c r="EW500" s="44"/>
      <c r="EX500" s="44"/>
      <c r="EY500" s="44"/>
      <c r="EZ500" s="44"/>
      <c r="FA500" s="44"/>
      <c r="FB500" s="44"/>
      <c r="FC500" s="44"/>
      <c r="FD500" s="44"/>
      <c r="FE500" s="44"/>
      <c r="FF500" s="44"/>
      <c r="FG500" s="44"/>
      <c r="FH500" s="44"/>
      <c r="FI500" s="44"/>
      <c r="FJ500" s="44"/>
      <c r="FK500" s="44"/>
      <c r="FL500" s="44"/>
      <c r="FM500" s="44"/>
      <c r="FN500" s="44"/>
      <c r="FO500" s="44"/>
      <c r="FP500" s="44"/>
      <c r="FQ500" s="44"/>
      <c r="FR500" s="44"/>
      <c r="FS500" s="44"/>
      <c r="FT500" s="44"/>
      <c r="FU500" s="44"/>
      <c r="FV500" s="44"/>
      <c r="FW500" s="44"/>
      <c r="FX500" s="44"/>
      <c r="FY500" s="44"/>
      <c r="FZ500" s="44"/>
      <c r="GA500" s="44"/>
      <c r="GB500" s="44"/>
      <c r="GC500" s="44"/>
      <c r="GD500" s="44"/>
      <c r="GE500" s="44"/>
      <c r="GF500" s="44"/>
      <c r="GG500" s="44"/>
      <c r="GH500" s="44"/>
      <c r="GI500" s="44"/>
      <c r="GJ500" s="44"/>
      <c r="GK500" s="44"/>
      <c r="GL500" s="44"/>
      <c r="GM500" s="44"/>
      <c r="GN500" s="44"/>
      <c r="GO500" s="44"/>
      <c r="GP500" s="44"/>
      <c r="GQ500" s="44"/>
      <c r="GR500" s="44"/>
      <c r="GS500" s="44"/>
      <c r="GT500" s="44"/>
      <c r="GU500" s="44"/>
      <c r="GV500" s="44"/>
      <c r="GW500" s="44"/>
      <c r="GX500" s="44"/>
      <c r="GY500" s="44"/>
      <c r="GZ500" s="44"/>
      <c r="HA500" s="44"/>
      <c r="HB500" s="44"/>
      <c r="HC500" s="44"/>
      <c r="HD500" s="44"/>
      <c r="HE500" s="44"/>
      <c r="HF500" s="44"/>
      <c r="HG500" s="44"/>
      <c r="HH500" s="44"/>
      <c r="HI500" s="44"/>
      <c r="HJ500" s="44"/>
      <c r="HK500" s="44"/>
      <c r="HL500" s="44"/>
      <c r="HM500" s="44"/>
      <c r="HN500" s="44"/>
      <c r="HO500" s="44"/>
      <c r="HP500" s="44"/>
      <c r="HQ500" s="44"/>
      <c r="HR500" s="46"/>
    </row>
    <row r="501" spans="1:226" x14ac:dyDescent="0.25">
      <c r="A501" s="32">
        <f t="shared" si="52"/>
        <v>497</v>
      </c>
      <c r="B501" s="517"/>
      <c r="C501" s="517"/>
      <c r="D501" s="517"/>
      <c r="E501" s="517"/>
      <c r="F501" s="517"/>
      <c r="G501" s="26"/>
      <c r="H501" s="26"/>
      <c r="I501" s="27" t="str">
        <f t="shared" si="50"/>
        <v/>
      </c>
      <c r="J501" s="33" t="str">
        <f t="shared" si="51"/>
        <v/>
      </c>
      <c r="K501" s="446">
        <f>進捗管理票PSPT_管理項目名_2</f>
        <v>0</v>
      </c>
      <c r="L501" s="29"/>
      <c r="M501" s="30"/>
      <c r="N501" s="30"/>
      <c r="O501" s="30"/>
      <c r="P501" s="30"/>
      <c r="Q501" s="30"/>
      <c r="R501" s="30"/>
      <c r="S501" s="30"/>
      <c r="T501" s="30"/>
      <c r="U501" s="30"/>
      <c r="V501" s="30"/>
      <c r="W501" s="30"/>
      <c r="X501" s="30"/>
      <c r="Y501" s="30"/>
      <c r="Z501" s="30"/>
      <c r="AA501" s="30"/>
      <c r="AB501" s="30"/>
      <c r="AC501" s="30"/>
      <c r="AD501" s="30"/>
      <c r="AE501" s="30"/>
      <c r="AF501" s="30"/>
      <c r="AG501" s="30"/>
      <c r="AH501" s="30"/>
      <c r="AI501" s="30"/>
      <c r="AJ501" s="30"/>
      <c r="AK501" s="30"/>
      <c r="AL501" s="30"/>
      <c r="AM501" s="30"/>
      <c r="AN501" s="30"/>
      <c r="AO501" s="30"/>
      <c r="AP501" s="30"/>
      <c r="AQ501" s="30"/>
      <c r="AR501" s="30"/>
      <c r="AS501" s="30"/>
      <c r="AT501" s="30"/>
      <c r="AU501" s="30"/>
      <c r="AV501" s="30"/>
      <c r="AW501" s="30"/>
      <c r="AX501" s="30"/>
      <c r="AY501" s="30"/>
      <c r="AZ501" s="30"/>
      <c r="BA501" s="30"/>
      <c r="BB501" s="30"/>
      <c r="BC501" s="30"/>
      <c r="BD501" s="30"/>
      <c r="BE501" s="30"/>
      <c r="BF501" s="30"/>
      <c r="BG501" s="30"/>
      <c r="BH501" s="30"/>
      <c r="BI501" s="30"/>
      <c r="BJ501" s="30"/>
      <c r="BK501" s="30"/>
      <c r="BL501" s="30"/>
      <c r="BM501" s="30"/>
      <c r="BN501" s="30"/>
      <c r="BO501" s="30"/>
      <c r="BP501" s="30"/>
      <c r="BQ501" s="30"/>
      <c r="BR501" s="30"/>
      <c r="BS501" s="30"/>
      <c r="BT501" s="30"/>
      <c r="BU501" s="30"/>
      <c r="BV501" s="30"/>
      <c r="BW501" s="30"/>
      <c r="BX501" s="30"/>
      <c r="BY501" s="30"/>
      <c r="BZ501" s="30"/>
      <c r="CA501" s="30"/>
      <c r="CB501" s="30"/>
      <c r="CC501" s="30"/>
      <c r="CD501" s="30"/>
      <c r="CE501" s="30"/>
      <c r="CF501" s="30"/>
      <c r="CG501" s="30"/>
      <c r="CH501" s="30"/>
      <c r="CI501" s="30"/>
      <c r="CJ501" s="30"/>
      <c r="CK501" s="30"/>
      <c r="CL501" s="30"/>
      <c r="CM501" s="30"/>
      <c r="CN501" s="30"/>
      <c r="CO501" s="30"/>
      <c r="CP501" s="30"/>
      <c r="CQ501" s="30"/>
      <c r="CR501" s="30"/>
      <c r="CS501" s="30"/>
      <c r="CT501" s="30"/>
      <c r="CU501" s="30"/>
      <c r="CV501" s="30"/>
      <c r="CW501" s="30"/>
      <c r="CX501" s="30"/>
      <c r="CY501" s="30"/>
      <c r="CZ501" s="30"/>
      <c r="DA501" s="30"/>
      <c r="DB501" s="30"/>
      <c r="DC501" s="30"/>
      <c r="DD501" s="30"/>
      <c r="DE501" s="30"/>
      <c r="DF501" s="30"/>
      <c r="DG501" s="30"/>
      <c r="DH501" s="30"/>
      <c r="DI501" s="30"/>
      <c r="DJ501" s="30"/>
      <c r="DK501" s="30"/>
      <c r="DL501" s="30"/>
      <c r="DM501" s="30"/>
      <c r="DN501" s="30"/>
      <c r="DO501" s="30"/>
      <c r="DP501" s="30"/>
      <c r="DQ501" s="30"/>
      <c r="DR501" s="30"/>
      <c r="DS501" s="30"/>
      <c r="DT501" s="30"/>
      <c r="DU501" s="30"/>
      <c r="DV501" s="30"/>
      <c r="DW501" s="30"/>
      <c r="DX501" s="30"/>
      <c r="DY501" s="30"/>
      <c r="DZ501" s="30"/>
      <c r="EA501" s="30"/>
      <c r="EB501" s="30"/>
      <c r="EC501" s="30"/>
      <c r="ED501" s="30"/>
      <c r="EE501" s="30"/>
      <c r="EF501" s="30"/>
      <c r="EG501" s="30"/>
      <c r="EH501" s="30"/>
      <c r="EI501" s="30"/>
      <c r="EJ501" s="30"/>
      <c r="EK501" s="30"/>
      <c r="EL501" s="30"/>
      <c r="EM501" s="30"/>
      <c r="EN501" s="30"/>
      <c r="EO501" s="30"/>
      <c r="EP501" s="30"/>
      <c r="EQ501" s="30"/>
      <c r="ER501" s="30"/>
      <c r="ES501" s="30"/>
      <c r="ET501" s="30"/>
      <c r="EU501" s="30"/>
      <c r="EV501" s="30"/>
      <c r="EW501" s="30"/>
      <c r="EX501" s="30"/>
      <c r="EY501" s="30"/>
      <c r="EZ501" s="30"/>
      <c r="FA501" s="30"/>
      <c r="FB501" s="30"/>
      <c r="FC501" s="30"/>
      <c r="FD501" s="30"/>
      <c r="FE501" s="30"/>
      <c r="FF501" s="30"/>
      <c r="FG501" s="30"/>
      <c r="FH501" s="30"/>
      <c r="FI501" s="30"/>
      <c r="FJ501" s="30"/>
      <c r="FK501" s="30"/>
      <c r="FL501" s="30"/>
      <c r="FM501" s="30"/>
      <c r="FN501" s="30"/>
      <c r="FO501" s="30"/>
      <c r="FP501" s="30"/>
      <c r="FQ501" s="30"/>
      <c r="FR501" s="30"/>
      <c r="FS501" s="30"/>
      <c r="FT501" s="30"/>
      <c r="FU501" s="30"/>
      <c r="FV501" s="30"/>
      <c r="FW501" s="30"/>
      <c r="FX501" s="30"/>
      <c r="FY501" s="30"/>
      <c r="FZ501" s="30"/>
      <c r="GA501" s="30"/>
      <c r="GB501" s="30"/>
      <c r="GC501" s="30"/>
      <c r="GD501" s="30"/>
      <c r="GE501" s="30"/>
      <c r="GF501" s="30"/>
      <c r="GG501" s="30"/>
      <c r="GH501" s="30"/>
      <c r="GI501" s="30"/>
      <c r="GJ501" s="30"/>
      <c r="GK501" s="30"/>
      <c r="GL501" s="30"/>
      <c r="GM501" s="30"/>
      <c r="GN501" s="30"/>
      <c r="GO501" s="30"/>
      <c r="GP501" s="30"/>
      <c r="GQ501" s="30"/>
      <c r="GR501" s="30"/>
      <c r="GS501" s="30"/>
      <c r="GT501" s="30"/>
      <c r="GU501" s="30"/>
      <c r="GV501" s="30"/>
      <c r="GW501" s="30"/>
      <c r="GX501" s="30"/>
      <c r="GY501" s="30"/>
      <c r="GZ501" s="30"/>
      <c r="HA501" s="30"/>
      <c r="HB501" s="30"/>
      <c r="HC501" s="30"/>
      <c r="HD501" s="30"/>
      <c r="HE501" s="30"/>
      <c r="HF501" s="30"/>
      <c r="HG501" s="30"/>
      <c r="HH501" s="30"/>
      <c r="HI501" s="30"/>
      <c r="HJ501" s="30"/>
      <c r="HK501" s="30"/>
      <c r="HL501" s="30"/>
      <c r="HM501" s="30"/>
      <c r="HN501" s="30"/>
      <c r="HO501" s="30"/>
      <c r="HP501" s="30"/>
      <c r="HQ501" s="30"/>
      <c r="HR501" s="31"/>
    </row>
    <row r="502" spans="1:226" x14ac:dyDescent="0.25">
      <c r="A502" s="32">
        <f t="shared" si="52"/>
        <v>498</v>
      </c>
      <c r="B502" s="517"/>
      <c r="C502" s="517"/>
      <c r="D502" s="517"/>
      <c r="E502" s="517"/>
      <c r="F502" s="517"/>
      <c r="G502" s="26"/>
      <c r="H502" s="26"/>
      <c r="I502" s="27" t="str">
        <f t="shared" si="50"/>
        <v/>
      </c>
      <c r="J502" s="33" t="str">
        <f t="shared" si="51"/>
        <v/>
      </c>
      <c r="K502" s="447" t="str">
        <f>進捗管理票PSPT_管理項目名_3</f>
        <v>①ＣＶ</v>
      </c>
      <c r="L502" s="29"/>
      <c r="M502" s="30"/>
      <c r="N502" s="30"/>
      <c r="O502" s="30"/>
      <c r="P502" s="30"/>
      <c r="Q502" s="30"/>
      <c r="R502" s="30"/>
      <c r="S502" s="30"/>
      <c r="T502" s="30"/>
      <c r="U502" s="30"/>
      <c r="V502" s="30"/>
      <c r="W502" s="30"/>
      <c r="X502" s="30"/>
      <c r="Y502" s="30"/>
      <c r="Z502" s="30"/>
      <c r="AA502" s="30"/>
      <c r="AB502" s="30"/>
      <c r="AC502" s="30"/>
      <c r="AD502" s="30"/>
      <c r="AE502" s="30"/>
      <c r="AF502" s="30"/>
      <c r="AG502" s="30"/>
      <c r="AH502" s="30"/>
      <c r="AI502" s="30"/>
      <c r="AJ502" s="30"/>
      <c r="AK502" s="30"/>
      <c r="AL502" s="30"/>
      <c r="AM502" s="30"/>
      <c r="AN502" s="30"/>
      <c r="AO502" s="30"/>
      <c r="AP502" s="30"/>
      <c r="AQ502" s="30"/>
      <c r="AR502" s="30"/>
      <c r="AS502" s="30"/>
      <c r="AT502" s="30"/>
      <c r="AU502" s="30"/>
      <c r="AV502" s="30"/>
      <c r="AW502" s="30"/>
      <c r="AX502" s="30"/>
      <c r="AY502" s="30"/>
      <c r="AZ502" s="30"/>
      <c r="BA502" s="30"/>
      <c r="BB502" s="30"/>
      <c r="BC502" s="30"/>
      <c r="BD502" s="30"/>
      <c r="BE502" s="30"/>
      <c r="BF502" s="30"/>
      <c r="BG502" s="30"/>
      <c r="BH502" s="30"/>
      <c r="BI502" s="30"/>
      <c r="BJ502" s="30"/>
      <c r="BK502" s="30"/>
      <c r="BL502" s="30"/>
      <c r="BM502" s="30"/>
      <c r="BN502" s="30"/>
      <c r="BO502" s="30"/>
      <c r="BP502" s="30"/>
      <c r="BQ502" s="30"/>
      <c r="BR502" s="30"/>
      <c r="BS502" s="30"/>
      <c r="BT502" s="30"/>
      <c r="BU502" s="30"/>
      <c r="BV502" s="30"/>
      <c r="BW502" s="30"/>
      <c r="BX502" s="30"/>
      <c r="BY502" s="30"/>
      <c r="BZ502" s="30"/>
      <c r="CA502" s="30"/>
      <c r="CB502" s="30"/>
      <c r="CC502" s="30"/>
      <c r="CD502" s="30"/>
      <c r="CE502" s="30"/>
      <c r="CF502" s="30"/>
      <c r="CG502" s="30"/>
      <c r="CH502" s="30"/>
      <c r="CI502" s="30"/>
      <c r="CJ502" s="30"/>
      <c r="CK502" s="30"/>
      <c r="CL502" s="30"/>
      <c r="CM502" s="30"/>
      <c r="CN502" s="30"/>
      <c r="CO502" s="30"/>
      <c r="CP502" s="30"/>
      <c r="CQ502" s="30"/>
      <c r="CR502" s="30"/>
      <c r="CS502" s="30"/>
      <c r="CT502" s="30"/>
      <c r="CU502" s="30"/>
      <c r="CV502" s="30"/>
      <c r="CW502" s="30"/>
      <c r="CX502" s="30"/>
      <c r="CY502" s="30"/>
      <c r="CZ502" s="30"/>
      <c r="DA502" s="30"/>
      <c r="DB502" s="30"/>
      <c r="DC502" s="30"/>
      <c r="DD502" s="30"/>
      <c r="DE502" s="30"/>
      <c r="DF502" s="30"/>
      <c r="DG502" s="30"/>
      <c r="DH502" s="30"/>
      <c r="DI502" s="30"/>
      <c r="DJ502" s="30"/>
      <c r="DK502" s="30"/>
      <c r="DL502" s="30"/>
      <c r="DM502" s="30"/>
      <c r="DN502" s="30"/>
      <c r="DO502" s="30"/>
      <c r="DP502" s="30"/>
      <c r="DQ502" s="30"/>
      <c r="DR502" s="30"/>
      <c r="DS502" s="30"/>
      <c r="DT502" s="30"/>
      <c r="DU502" s="30"/>
      <c r="DV502" s="30"/>
      <c r="DW502" s="30"/>
      <c r="DX502" s="30"/>
      <c r="DY502" s="30"/>
      <c r="DZ502" s="30"/>
      <c r="EA502" s="30"/>
      <c r="EB502" s="30"/>
      <c r="EC502" s="30"/>
      <c r="ED502" s="30"/>
      <c r="EE502" s="30"/>
      <c r="EF502" s="30"/>
      <c r="EG502" s="30"/>
      <c r="EH502" s="30"/>
      <c r="EI502" s="30"/>
      <c r="EJ502" s="30"/>
      <c r="EK502" s="30"/>
      <c r="EL502" s="30"/>
      <c r="EM502" s="30"/>
      <c r="EN502" s="30"/>
      <c r="EO502" s="30"/>
      <c r="EP502" s="30"/>
      <c r="EQ502" s="30"/>
      <c r="ER502" s="30"/>
      <c r="ES502" s="30"/>
      <c r="ET502" s="30"/>
      <c r="EU502" s="30"/>
      <c r="EV502" s="30"/>
      <c r="EW502" s="30"/>
      <c r="EX502" s="30"/>
      <c r="EY502" s="30"/>
      <c r="EZ502" s="30"/>
      <c r="FA502" s="30"/>
      <c r="FB502" s="30"/>
      <c r="FC502" s="30"/>
      <c r="FD502" s="30"/>
      <c r="FE502" s="30"/>
      <c r="FF502" s="30"/>
      <c r="FG502" s="30"/>
      <c r="FH502" s="30"/>
      <c r="FI502" s="30"/>
      <c r="FJ502" s="30"/>
      <c r="FK502" s="30"/>
      <c r="FL502" s="30"/>
      <c r="FM502" s="30"/>
      <c r="FN502" s="30"/>
      <c r="FO502" s="30"/>
      <c r="FP502" s="30"/>
      <c r="FQ502" s="30"/>
      <c r="FR502" s="30"/>
      <c r="FS502" s="30"/>
      <c r="FT502" s="30"/>
      <c r="FU502" s="30"/>
      <c r="FV502" s="30"/>
      <c r="FW502" s="30"/>
      <c r="FX502" s="30"/>
      <c r="FY502" s="30"/>
      <c r="FZ502" s="30"/>
      <c r="GA502" s="30"/>
      <c r="GB502" s="30"/>
      <c r="GC502" s="30"/>
      <c r="GD502" s="30"/>
      <c r="GE502" s="30"/>
      <c r="GF502" s="30"/>
      <c r="GG502" s="30"/>
      <c r="GH502" s="30"/>
      <c r="GI502" s="30"/>
      <c r="GJ502" s="30"/>
      <c r="GK502" s="30"/>
      <c r="GL502" s="30"/>
      <c r="GM502" s="30"/>
      <c r="GN502" s="30"/>
      <c r="GO502" s="30"/>
      <c r="GP502" s="30"/>
      <c r="GQ502" s="30"/>
      <c r="GR502" s="30"/>
      <c r="GS502" s="30"/>
      <c r="GT502" s="30"/>
      <c r="GU502" s="30"/>
      <c r="GV502" s="30"/>
      <c r="GW502" s="30"/>
      <c r="GX502" s="30"/>
      <c r="GY502" s="30"/>
      <c r="GZ502" s="30"/>
      <c r="HA502" s="30"/>
      <c r="HB502" s="30"/>
      <c r="HC502" s="30"/>
      <c r="HD502" s="30"/>
      <c r="HE502" s="30"/>
      <c r="HF502" s="30"/>
      <c r="HG502" s="30"/>
      <c r="HH502" s="30"/>
      <c r="HI502" s="30"/>
      <c r="HJ502" s="30"/>
      <c r="HK502" s="30"/>
      <c r="HL502" s="30"/>
      <c r="HM502" s="30"/>
      <c r="HN502" s="30"/>
      <c r="HO502" s="30"/>
      <c r="HP502" s="30"/>
      <c r="HQ502" s="30"/>
      <c r="HR502" s="31"/>
    </row>
    <row r="503" spans="1:226" x14ac:dyDescent="0.25">
      <c r="A503" s="32">
        <f t="shared" si="52"/>
        <v>499</v>
      </c>
      <c r="B503" s="517"/>
      <c r="C503" s="517"/>
      <c r="D503" s="517"/>
      <c r="E503" s="517"/>
      <c r="F503" s="517"/>
      <c r="G503" s="35"/>
      <c r="H503" s="35"/>
      <c r="I503" s="36" t="str">
        <f>IF(J503&lt;&gt;"",(J503-COUNTIF(L503:HR503,"□")+1),"")</f>
        <v/>
      </c>
      <c r="J503" s="28" t="str">
        <f>IF(ISERROR(LOOKUP("□",L503:HR503,L$3:HR$3))=FALSE,LOOKUP("□",L503:HR503,L$3:HR$3),"")</f>
        <v/>
      </c>
      <c r="K503" s="448" t="str">
        <f>進捗管理票PSPT_管理項目名_4</f>
        <v>②ＣＶＴ</v>
      </c>
      <c r="L503" s="37"/>
      <c r="M503" s="38"/>
      <c r="N503" s="38"/>
      <c r="O503" s="38"/>
      <c r="P503" s="38"/>
      <c r="Q503" s="38"/>
      <c r="R503" s="38"/>
      <c r="S503" s="38"/>
      <c r="T503" s="38"/>
      <c r="U503" s="38"/>
      <c r="V503" s="38"/>
      <c r="W503" s="38"/>
      <c r="X503" s="38"/>
      <c r="Y503" s="38"/>
      <c r="Z503" s="38"/>
      <c r="AA503" s="38"/>
      <c r="AB503" s="38"/>
      <c r="AC503" s="38"/>
      <c r="AD503" s="38"/>
      <c r="AE503" s="38"/>
      <c r="AF503" s="38"/>
      <c r="AG503" s="38"/>
      <c r="AH503" s="38"/>
      <c r="AI503" s="38"/>
      <c r="AJ503" s="38"/>
      <c r="AK503" s="38"/>
      <c r="AL503" s="38"/>
      <c r="AM503" s="38"/>
      <c r="AN503" s="38"/>
      <c r="AO503" s="38"/>
      <c r="AP503" s="38"/>
      <c r="AQ503" s="38"/>
      <c r="AR503" s="38"/>
      <c r="AS503" s="38"/>
      <c r="AT503" s="38"/>
      <c r="AU503" s="38"/>
      <c r="AV503" s="38"/>
      <c r="AW503" s="38"/>
      <c r="AX503" s="38"/>
      <c r="AY503" s="38"/>
      <c r="AZ503" s="38"/>
      <c r="BA503" s="38"/>
      <c r="BB503" s="38"/>
      <c r="BC503" s="38"/>
      <c r="BD503" s="38"/>
      <c r="BE503" s="38"/>
      <c r="BF503" s="38"/>
      <c r="BG503" s="38"/>
      <c r="BH503" s="38"/>
      <c r="BI503" s="38"/>
      <c r="BJ503" s="38"/>
      <c r="BK503" s="38"/>
      <c r="BL503" s="38"/>
      <c r="BM503" s="38"/>
      <c r="BN503" s="38"/>
      <c r="BO503" s="38"/>
      <c r="BP503" s="38"/>
      <c r="BQ503" s="38"/>
      <c r="BR503" s="38"/>
      <c r="BS503" s="38"/>
      <c r="BT503" s="38"/>
      <c r="BU503" s="38"/>
      <c r="BV503" s="38"/>
      <c r="BW503" s="38"/>
      <c r="BX503" s="38"/>
      <c r="BY503" s="38"/>
      <c r="BZ503" s="38"/>
      <c r="CA503" s="38"/>
      <c r="CB503" s="38"/>
      <c r="CC503" s="38"/>
      <c r="CD503" s="38"/>
      <c r="CE503" s="38"/>
      <c r="CF503" s="38"/>
      <c r="CG503" s="38"/>
      <c r="CH503" s="38"/>
      <c r="CI503" s="38"/>
      <c r="CJ503" s="38"/>
      <c r="CK503" s="38"/>
      <c r="CL503" s="38"/>
      <c r="CM503" s="38"/>
      <c r="CN503" s="38"/>
      <c r="CO503" s="38"/>
      <c r="CP503" s="38"/>
      <c r="CQ503" s="38"/>
      <c r="CR503" s="38"/>
      <c r="CS503" s="38"/>
      <c r="CT503" s="38"/>
      <c r="CU503" s="38"/>
      <c r="CV503" s="38"/>
      <c r="CW503" s="38"/>
      <c r="CX503" s="38"/>
      <c r="CY503" s="38"/>
      <c r="CZ503" s="38"/>
      <c r="DA503" s="38"/>
      <c r="DB503" s="38"/>
      <c r="DC503" s="38"/>
      <c r="DD503" s="38"/>
      <c r="DE503" s="38"/>
      <c r="DF503" s="38"/>
      <c r="DG503" s="38"/>
      <c r="DH503" s="38"/>
      <c r="DI503" s="38"/>
      <c r="DJ503" s="38"/>
      <c r="DK503" s="38"/>
      <c r="DL503" s="38"/>
      <c r="DM503" s="38"/>
      <c r="DN503" s="38"/>
      <c r="DO503" s="38"/>
      <c r="DP503" s="38"/>
      <c r="DQ503" s="38"/>
      <c r="DR503" s="38"/>
      <c r="DS503" s="38"/>
      <c r="DT503" s="38"/>
      <c r="DU503" s="38"/>
      <c r="DV503" s="38"/>
      <c r="DW503" s="38"/>
      <c r="DX503" s="38"/>
      <c r="DY503" s="38"/>
      <c r="DZ503" s="38"/>
      <c r="EA503" s="38"/>
      <c r="EB503" s="38"/>
      <c r="EC503" s="38"/>
      <c r="ED503" s="38"/>
      <c r="EE503" s="38"/>
      <c r="EF503" s="38"/>
      <c r="EG503" s="38"/>
      <c r="EH503" s="38"/>
      <c r="EI503" s="38"/>
      <c r="EJ503" s="38"/>
      <c r="EK503" s="38"/>
      <c r="EL503" s="38"/>
      <c r="EM503" s="38"/>
      <c r="EN503" s="38"/>
      <c r="EO503" s="38"/>
      <c r="EP503" s="38"/>
      <c r="EQ503" s="38"/>
      <c r="ER503" s="38"/>
      <c r="ES503" s="38"/>
      <c r="ET503" s="38"/>
      <c r="EU503" s="38"/>
      <c r="EV503" s="38"/>
      <c r="EW503" s="38"/>
      <c r="EX503" s="38"/>
      <c r="EY503" s="38"/>
      <c r="EZ503" s="38"/>
      <c r="FA503" s="38"/>
      <c r="FB503" s="38"/>
      <c r="FC503" s="38"/>
      <c r="FD503" s="38"/>
      <c r="FE503" s="38"/>
      <c r="FF503" s="38"/>
      <c r="FG503" s="38"/>
      <c r="FH503" s="38"/>
      <c r="FI503" s="38"/>
      <c r="FJ503" s="38"/>
      <c r="FK503" s="38"/>
      <c r="FL503" s="38"/>
      <c r="FM503" s="38"/>
      <c r="FN503" s="38"/>
      <c r="FO503" s="38"/>
      <c r="FP503" s="38"/>
      <c r="FQ503" s="38"/>
      <c r="FR503" s="38"/>
      <c r="FS503" s="38"/>
      <c r="FT503" s="38"/>
      <c r="FU503" s="38"/>
      <c r="FV503" s="38"/>
      <c r="FW503" s="38"/>
      <c r="FX503" s="38"/>
      <c r="FY503" s="38"/>
      <c r="FZ503" s="38"/>
      <c r="GA503" s="38"/>
      <c r="GB503" s="38"/>
      <c r="GC503" s="38"/>
      <c r="GD503" s="38"/>
      <c r="GE503" s="38"/>
      <c r="GF503" s="38"/>
      <c r="GG503" s="38"/>
      <c r="GH503" s="38"/>
      <c r="GI503" s="38"/>
      <c r="GJ503" s="38"/>
      <c r="GK503" s="38"/>
      <c r="GL503" s="38"/>
      <c r="GM503" s="38"/>
      <c r="GN503" s="38"/>
      <c r="GO503" s="38"/>
      <c r="GP503" s="38"/>
      <c r="GQ503" s="38"/>
      <c r="GR503" s="38"/>
      <c r="GS503" s="38"/>
      <c r="GT503" s="38"/>
      <c r="GU503" s="38"/>
      <c r="GV503" s="38"/>
      <c r="GW503" s="38"/>
      <c r="GX503" s="38"/>
      <c r="GY503" s="38"/>
      <c r="GZ503" s="38"/>
      <c r="HA503" s="38"/>
      <c r="HB503" s="38"/>
      <c r="HC503" s="38"/>
      <c r="HD503" s="38"/>
      <c r="HE503" s="38"/>
      <c r="HF503" s="38"/>
      <c r="HG503" s="38"/>
      <c r="HH503" s="38"/>
      <c r="HI503" s="38"/>
      <c r="HJ503" s="38"/>
      <c r="HK503" s="38"/>
      <c r="HL503" s="38"/>
      <c r="HM503" s="38"/>
      <c r="HN503" s="38"/>
      <c r="HO503" s="38"/>
      <c r="HP503" s="38"/>
      <c r="HQ503" s="38"/>
      <c r="HR503" s="39"/>
    </row>
    <row r="504" spans="1:226" s="315" customFormat="1" x14ac:dyDescent="0.25">
      <c r="A504" s="333">
        <f t="shared" si="52"/>
        <v>500</v>
      </c>
      <c r="B504" s="520"/>
      <c r="C504" s="520"/>
      <c r="D504" s="520"/>
      <c r="E504" s="520"/>
      <c r="F504" s="520"/>
      <c r="G504" s="35"/>
      <c r="H504" s="391"/>
      <c r="I504" s="36" t="str">
        <f>IF(J504&lt;&gt;"",(J504-COUNTIF(L504:HR504,"□")+1),"")</f>
        <v/>
      </c>
      <c r="J504" s="28" t="str">
        <f>IF(ISERROR(LOOKUP("□",L504:HR504,L$3:HR$3))=FALSE,LOOKUP("□",L504:HR504,L$3:HR$3),"")</f>
        <v/>
      </c>
      <c r="K504" s="448" t="str">
        <f>進捗管理票PSPT_管理項目名_5</f>
        <v>③受入</v>
      </c>
      <c r="L504" s="37"/>
      <c r="M504" s="38"/>
      <c r="N504" s="38"/>
      <c r="O504" s="38"/>
      <c r="P504" s="38"/>
      <c r="Q504" s="38"/>
      <c r="R504" s="38"/>
      <c r="S504" s="38"/>
      <c r="T504" s="38"/>
      <c r="U504" s="38"/>
      <c r="V504" s="38"/>
      <c r="W504" s="38"/>
      <c r="X504" s="30"/>
      <c r="Y504" s="38"/>
      <c r="Z504" s="38"/>
      <c r="AA504" s="38"/>
      <c r="AB504" s="38"/>
      <c r="AC504" s="38"/>
      <c r="AD504" s="38"/>
      <c r="AE504" s="38"/>
      <c r="AF504" s="38"/>
      <c r="AG504" s="38"/>
      <c r="AH504" s="38"/>
      <c r="AI504" s="38"/>
      <c r="AJ504" s="38"/>
      <c r="AK504" s="38"/>
      <c r="AL504" s="38"/>
      <c r="AM504" s="38"/>
      <c r="AN504" s="38"/>
      <c r="AO504" s="38"/>
      <c r="AP504" s="38"/>
      <c r="AQ504" s="38"/>
      <c r="AR504" s="38"/>
      <c r="AS504" s="38"/>
      <c r="AT504" s="38"/>
      <c r="AU504" s="38"/>
      <c r="AV504" s="38"/>
      <c r="AW504" s="38"/>
      <c r="AX504" s="38"/>
      <c r="AY504" s="38"/>
      <c r="AZ504" s="38"/>
      <c r="BA504" s="38"/>
      <c r="BB504" s="38"/>
      <c r="BC504" s="38"/>
      <c r="BD504" s="38"/>
      <c r="BE504" s="38"/>
      <c r="BF504" s="38"/>
      <c r="BG504" s="38"/>
      <c r="BH504" s="38"/>
      <c r="BI504" s="38"/>
      <c r="BJ504" s="38"/>
      <c r="BK504" s="38"/>
      <c r="BL504" s="38"/>
      <c r="BM504" s="38"/>
      <c r="BN504" s="38"/>
      <c r="BO504" s="38"/>
      <c r="BP504" s="38"/>
      <c r="BQ504" s="38"/>
      <c r="BR504" s="38"/>
      <c r="BS504" s="38"/>
      <c r="BT504" s="38"/>
      <c r="BU504" s="38"/>
      <c r="BV504" s="38"/>
      <c r="BW504" s="38"/>
      <c r="BX504" s="38"/>
      <c r="BY504" s="38"/>
      <c r="BZ504" s="38"/>
      <c r="CA504" s="38"/>
      <c r="CB504" s="38"/>
      <c r="CC504" s="38"/>
      <c r="CD504" s="38"/>
      <c r="CE504" s="38"/>
      <c r="CF504" s="38"/>
      <c r="CG504" s="38"/>
      <c r="CH504" s="38"/>
      <c r="CI504" s="38"/>
      <c r="CJ504" s="38"/>
      <c r="CK504" s="38"/>
      <c r="CL504" s="38"/>
      <c r="CM504" s="38"/>
      <c r="CN504" s="38"/>
      <c r="CO504" s="38"/>
      <c r="CP504" s="38"/>
      <c r="CQ504" s="38"/>
      <c r="CR504" s="38"/>
      <c r="CS504" s="38"/>
      <c r="CT504" s="38"/>
      <c r="CU504" s="38"/>
      <c r="CV504" s="38"/>
      <c r="CW504" s="38"/>
      <c r="CX504" s="38"/>
      <c r="CY504" s="38"/>
      <c r="CZ504" s="38"/>
      <c r="DA504" s="38"/>
      <c r="DB504" s="38"/>
      <c r="DC504" s="38"/>
      <c r="DD504" s="38"/>
      <c r="DE504" s="38"/>
      <c r="DF504" s="38"/>
      <c r="DG504" s="38"/>
      <c r="DH504" s="38"/>
      <c r="DI504" s="38"/>
      <c r="DJ504" s="38"/>
      <c r="DK504" s="38"/>
      <c r="DL504" s="38"/>
      <c r="DM504" s="38"/>
      <c r="DN504" s="38"/>
      <c r="DO504" s="38"/>
      <c r="DP504" s="38"/>
      <c r="DQ504" s="38"/>
      <c r="DR504" s="38"/>
      <c r="DS504" s="38"/>
      <c r="DT504" s="38"/>
      <c r="DU504" s="38"/>
      <c r="DV504" s="38"/>
      <c r="DW504" s="38"/>
      <c r="DX504" s="38"/>
      <c r="DY504" s="38"/>
      <c r="DZ504" s="38"/>
      <c r="EA504" s="38"/>
      <c r="EB504" s="38"/>
      <c r="EC504" s="38"/>
      <c r="ED504" s="38"/>
      <c r="EE504" s="38"/>
      <c r="EF504" s="38"/>
      <c r="EG504" s="38"/>
      <c r="EH504" s="38"/>
      <c r="EI504" s="38"/>
      <c r="EJ504" s="38"/>
      <c r="EK504" s="38"/>
      <c r="EL504" s="38"/>
      <c r="EM504" s="38"/>
      <c r="EN504" s="38"/>
      <c r="EO504" s="38"/>
      <c r="EP504" s="38"/>
      <c r="EQ504" s="38"/>
      <c r="ER504" s="38"/>
      <c r="ES504" s="38"/>
      <c r="ET504" s="38"/>
      <c r="EU504" s="38"/>
      <c r="EV504" s="38"/>
      <c r="EW504" s="38"/>
      <c r="EX504" s="38"/>
      <c r="EY504" s="38"/>
      <c r="EZ504" s="38"/>
      <c r="FA504" s="38"/>
      <c r="FB504" s="38"/>
      <c r="FC504" s="38"/>
      <c r="FD504" s="38"/>
      <c r="FE504" s="38"/>
      <c r="FF504" s="38"/>
      <c r="FG504" s="38"/>
      <c r="FH504" s="38"/>
      <c r="FI504" s="38"/>
      <c r="FJ504" s="38"/>
      <c r="FK504" s="38"/>
      <c r="FL504" s="38"/>
      <c r="FM504" s="38"/>
      <c r="FN504" s="38"/>
      <c r="FO504" s="38"/>
      <c r="FP504" s="38"/>
      <c r="FQ504" s="38"/>
      <c r="FR504" s="38"/>
      <c r="FS504" s="38"/>
      <c r="FT504" s="38"/>
      <c r="FU504" s="38"/>
      <c r="FV504" s="38"/>
      <c r="FW504" s="38"/>
      <c r="FX504" s="38"/>
      <c r="FY504" s="38"/>
      <c r="FZ504" s="38"/>
      <c r="GA504" s="38"/>
      <c r="GB504" s="38"/>
      <c r="GC504" s="38"/>
      <c r="GD504" s="38"/>
      <c r="GE504" s="38"/>
      <c r="GF504" s="38"/>
      <c r="GG504" s="38"/>
      <c r="GH504" s="38"/>
      <c r="GI504" s="38"/>
      <c r="GJ504" s="38"/>
      <c r="GK504" s="38"/>
      <c r="GL504" s="38"/>
      <c r="GM504" s="38"/>
      <c r="GN504" s="38"/>
      <c r="GO504" s="38"/>
      <c r="GP504" s="38"/>
      <c r="GQ504" s="38"/>
      <c r="GR504" s="38"/>
      <c r="GS504" s="38"/>
      <c r="GT504" s="38"/>
      <c r="GU504" s="38"/>
      <c r="GV504" s="38"/>
      <c r="GW504" s="38"/>
      <c r="GX504" s="38"/>
      <c r="GY504" s="38"/>
      <c r="GZ504" s="38"/>
      <c r="HA504" s="38"/>
      <c r="HB504" s="38"/>
      <c r="HC504" s="38"/>
      <c r="HD504" s="38"/>
      <c r="HE504" s="38"/>
      <c r="HF504" s="38"/>
      <c r="HG504" s="38"/>
      <c r="HH504" s="38"/>
      <c r="HI504" s="38"/>
      <c r="HJ504" s="38"/>
      <c r="HK504" s="38"/>
      <c r="HL504" s="38"/>
      <c r="HM504" s="38"/>
      <c r="HN504" s="38"/>
      <c r="HO504" s="38"/>
      <c r="HP504" s="38"/>
      <c r="HQ504" s="38"/>
      <c r="HR504" s="39"/>
    </row>
    <row r="505" spans="1:226" ht="16.5" x14ac:dyDescent="0.25">
      <c r="A505" s="506" t="s">
        <v>183</v>
      </c>
      <c r="B505" s="507"/>
      <c r="C505" s="507"/>
      <c r="D505" s="507"/>
      <c r="E505" s="507"/>
      <c r="F505" s="508"/>
      <c r="G505" s="509"/>
      <c r="H505" s="510"/>
      <c r="I505" s="510"/>
      <c r="J505" s="510"/>
      <c r="K505" s="510"/>
      <c r="L505" s="511"/>
      <c r="M505" s="510"/>
      <c r="N505" s="510"/>
      <c r="O505" s="510"/>
      <c r="P505" s="510"/>
      <c r="Q505" s="510"/>
      <c r="R505" s="510"/>
      <c r="S505" s="510"/>
      <c r="T505" s="510"/>
      <c r="U505" s="510"/>
      <c r="V505" s="510"/>
      <c r="W505" s="510"/>
      <c r="X505" s="510"/>
      <c r="Y505" s="510"/>
      <c r="Z505" s="510"/>
      <c r="AA505" s="510"/>
      <c r="AB505" s="510"/>
      <c r="AC505" s="510"/>
      <c r="AD505" s="510"/>
      <c r="AE505" s="510"/>
      <c r="AF505" s="510"/>
      <c r="AG505" s="510"/>
      <c r="AH505" s="510"/>
      <c r="AI505" s="510"/>
      <c r="AJ505" s="510"/>
      <c r="AK505" s="510"/>
      <c r="AL505" s="510"/>
      <c r="AM505" s="510"/>
      <c r="AN505" s="510"/>
      <c r="AO505" s="510"/>
      <c r="AP505" s="510"/>
      <c r="AQ505" s="510"/>
      <c r="AR505" s="510"/>
      <c r="AS505" s="510"/>
      <c r="AT505" s="510"/>
      <c r="AU505" s="510"/>
      <c r="AV505" s="510"/>
      <c r="AW505" s="510"/>
      <c r="AX505" s="510"/>
      <c r="AY505" s="510"/>
      <c r="AZ505" s="510"/>
      <c r="BA505" s="510"/>
      <c r="BB505" s="510"/>
      <c r="BC505" s="510"/>
      <c r="BD505" s="510"/>
      <c r="BE505" s="510"/>
      <c r="BF505" s="510"/>
      <c r="BG505" s="510"/>
      <c r="BH505" s="510"/>
      <c r="BI505" s="510"/>
      <c r="BJ505" s="510"/>
      <c r="BK505" s="510"/>
      <c r="BL505" s="510"/>
      <c r="BM505" s="510"/>
      <c r="BN505" s="510"/>
      <c r="BO505" s="510"/>
      <c r="BP505" s="510"/>
      <c r="BQ505" s="510"/>
      <c r="BR505" s="510"/>
      <c r="BS505" s="510"/>
      <c r="BT505" s="510"/>
      <c r="BU505" s="510"/>
      <c r="BV505" s="510"/>
      <c r="BW505" s="510"/>
      <c r="BX505" s="510"/>
      <c r="BY505" s="510"/>
      <c r="BZ505" s="512"/>
      <c r="CA505" s="512"/>
      <c r="CB505" s="512"/>
      <c r="CC505" s="512"/>
      <c r="CD505" s="512"/>
      <c r="CE505" s="512"/>
      <c r="CF505" s="512"/>
      <c r="CG505" s="512"/>
      <c r="CH505" s="512"/>
      <c r="CI505" s="512"/>
      <c r="CJ505" s="512"/>
      <c r="CK505" s="512"/>
      <c r="CL505" s="512"/>
      <c r="CM505" s="512"/>
      <c r="CN505" s="512"/>
      <c r="CO505" s="512"/>
      <c r="CP505" s="512"/>
      <c r="CQ505" s="512"/>
      <c r="CR505" s="512"/>
      <c r="CS505" s="512"/>
      <c r="CT505" s="512"/>
      <c r="CU505" s="512"/>
      <c r="CV505" s="512"/>
      <c r="CW505" s="512"/>
      <c r="CX505" s="512"/>
      <c r="CY505" s="512"/>
      <c r="CZ505" s="512"/>
      <c r="DA505" s="512"/>
      <c r="DB505" s="512"/>
      <c r="DC505" s="512"/>
      <c r="DD505" s="512"/>
      <c r="DE505" s="512"/>
      <c r="DF505" s="512"/>
      <c r="DG505" s="512"/>
      <c r="DH505" s="512"/>
      <c r="DI505" s="512"/>
      <c r="DJ505" s="512"/>
      <c r="DK505" s="512"/>
      <c r="DL505" s="512"/>
      <c r="DM505" s="512"/>
      <c r="DN505" s="512"/>
      <c r="DO505" s="512"/>
      <c r="DP505" s="512"/>
      <c r="DQ505" s="512"/>
      <c r="DR505" s="512"/>
      <c r="DS505" s="512"/>
      <c r="DT505" s="512"/>
      <c r="DU505" s="512"/>
      <c r="DV505" s="512"/>
      <c r="DW505" s="512"/>
      <c r="DX505" s="512"/>
      <c r="DY505" s="512"/>
      <c r="DZ505" s="512"/>
      <c r="EA505" s="512"/>
      <c r="EB505" s="512"/>
      <c r="EC505" s="512"/>
      <c r="ED505" s="512"/>
      <c r="EE505" s="512"/>
      <c r="EF505" s="512"/>
      <c r="EG505" s="512"/>
      <c r="EH505" s="512"/>
      <c r="EI505" s="512"/>
      <c r="EJ505" s="512"/>
      <c r="EK505" s="512"/>
      <c r="EL505" s="512"/>
      <c r="EM505" s="512"/>
      <c r="EN505" s="512"/>
      <c r="EO505" s="512"/>
      <c r="EP505" s="512"/>
      <c r="EQ505" s="512"/>
      <c r="ER505" s="512"/>
      <c r="ES505" s="512"/>
      <c r="ET505" s="512"/>
      <c r="EU505" s="512"/>
      <c r="EV505" s="512"/>
      <c r="EW505" s="512"/>
      <c r="EX505" s="512"/>
      <c r="EY505" s="512"/>
      <c r="EZ505" s="512"/>
      <c r="FA505" s="512"/>
      <c r="FB505" s="512"/>
      <c r="FC505" s="512"/>
      <c r="FD505" s="512"/>
      <c r="FE505" s="512"/>
      <c r="FF505" s="512"/>
      <c r="FG505" s="512"/>
      <c r="FH505" s="512"/>
      <c r="FI505" s="512"/>
      <c r="FJ505" s="512"/>
      <c r="FK505" s="512"/>
      <c r="FL505" s="512"/>
      <c r="FM505" s="512"/>
      <c r="FN505" s="512"/>
      <c r="FO505" s="512"/>
      <c r="FP505" s="512"/>
      <c r="FQ505" s="512"/>
      <c r="FR505" s="512"/>
      <c r="FS505" s="512"/>
      <c r="FT505" s="512"/>
      <c r="FU505" s="512"/>
      <c r="FV505" s="512"/>
      <c r="FW505" s="512"/>
      <c r="FX505" s="512"/>
      <c r="FY505" s="512"/>
      <c r="FZ505" s="512"/>
      <c r="GA505" s="512"/>
      <c r="GB505" s="512"/>
      <c r="GC505" s="512"/>
      <c r="GD505" s="512"/>
      <c r="GE505" s="512"/>
      <c r="GF505" s="512"/>
      <c r="GG505" s="512"/>
      <c r="GH505" s="512"/>
      <c r="GI505" s="512"/>
      <c r="GJ505" s="512"/>
      <c r="GK505" s="512"/>
      <c r="GL505" s="512"/>
      <c r="GM505" s="512"/>
      <c r="GN505" s="512"/>
      <c r="GO505" s="512"/>
      <c r="GP505" s="512"/>
      <c r="GQ505" s="512"/>
      <c r="GR505" s="512"/>
      <c r="GS505" s="512"/>
      <c r="GT505" s="512"/>
      <c r="GU505" s="512"/>
      <c r="GV505" s="512"/>
      <c r="GW505" s="512"/>
      <c r="GX505" s="512"/>
      <c r="GY505" s="512"/>
      <c r="GZ505" s="512"/>
      <c r="HA505" s="512"/>
      <c r="HB505" s="512"/>
      <c r="HC505" s="512"/>
      <c r="HD505" s="512"/>
      <c r="HE505" s="512"/>
      <c r="HF505" s="512"/>
      <c r="HG505" s="512"/>
      <c r="HH505" s="512"/>
      <c r="HI505" s="512"/>
      <c r="HJ505" s="512"/>
      <c r="HK505" s="512"/>
      <c r="HL505" s="512"/>
      <c r="HM505" s="512"/>
      <c r="HN505" s="512"/>
      <c r="HO505" s="512"/>
      <c r="HP505" s="512"/>
      <c r="HQ505" s="512"/>
      <c r="HR505" s="513"/>
    </row>
    <row r="506" spans="1:226" x14ac:dyDescent="0.25">
      <c r="L506" s="48"/>
      <c r="FK506" s="11"/>
      <c r="FL506" s="11"/>
      <c r="FM506" s="11"/>
      <c r="FN506" s="11"/>
      <c r="FO506" s="11"/>
      <c r="FP506" s="11"/>
      <c r="FQ506" s="11"/>
      <c r="FR506" s="11"/>
      <c r="FS506" s="11"/>
      <c r="FT506" s="11"/>
    </row>
    <row r="508" spans="1:226" x14ac:dyDescent="0.25">
      <c r="L508" s="48"/>
    </row>
    <row r="509" spans="1:226" x14ac:dyDescent="0.25">
      <c r="L509" s="48"/>
    </row>
    <row r="510" spans="1:226" x14ac:dyDescent="0.25">
      <c r="L510" s="48"/>
    </row>
    <row r="511" spans="1:226" x14ac:dyDescent="0.25">
      <c r="L511" s="48"/>
    </row>
    <row r="512" spans="1:226" x14ac:dyDescent="0.25">
      <c r="L512" s="48"/>
    </row>
    <row r="513" spans="12:12" x14ac:dyDescent="0.25">
      <c r="L513" s="48"/>
    </row>
    <row r="514" spans="12:12" x14ac:dyDescent="0.25">
      <c r="L514" s="48"/>
    </row>
    <row r="515" spans="12:12" x14ac:dyDescent="0.25">
      <c r="L515" s="48"/>
    </row>
    <row r="516" spans="12:12" x14ac:dyDescent="0.25">
      <c r="L516" s="48"/>
    </row>
    <row r="517" spans="12:12" x14ac:dyDescent="0.25">
      <c r="L517" s="48"/>
    </row>
    <row r="518" spans="12:12" x14ac:dyDescent="0.25">
      <c r="L518" s="48"/>
    </row>
    <row r="519" spans="12:12" x14ac:dyDescent="0.25">
      <c r="L519" s="48"/>
    </row>
    <row r="520" spans="12:12" x14ac:dyDescent="0.25">
      <c r="L520" s="48"/>
    </row>
    <row r="521" spans="12:12" x14ac:dyDescent="0.25">
      <c r="L521" s="48"/>
    </row>
    <row r="522" spans="12:12" x14ac:dyDescent="0.25">
      <c r="L522" s="48"/>
    </row>
    <row r="523" spans="12:12" x14ac:dyDescent="0.25">
      <c r="L523" s="48"/>
    </row>
    <row r="524" spans="12:12" x14ac:dyDescent="0.25">
      <c r="L524" s="48"/>
    </row>
    <row r="525" spans="12:12" x14ac:dyDescent="0.25">
      <c r="L525" s="48"/>
    </row>
    <row r="526" spans="12:12" x14ac:dyDescent="0.25">
      <c r="L526" s="48"/>
    </row>
    <row r="527" spans="12:12" x14ac:dyDescent="0.25">
      <c r="L527" s="48"/>
    </row>
    <row r="528" spans="12:12" x14ac:dyDescent="0.25">
      <c r="L528" s="48"/>
    </row>
    <row r="529" spans="12:12" x14ac:dyDescent="0.25">
      <c r="L529" s="48"/>
    </row>
    <row r="530" spans="12:12" x14ac:dyDescent="0.25">
      <c r="L530" s="48"/>
    </row>
    <row r="531" spans="12:12" x14ac:dyDescent="0.25">
      <c r="L531" s="49"/>
    </row>
  </sheetData>
  <mergeCells count="512">
    <mergeCell ref="B400:B404"/>
    <mergeCell ref="C400:C404"/>
    <mergeCell ref="D400:D404"/>
    <mergeCell ref="E400:E404"/>
    <mergeCell ref="F400:F404"/>
    <mergeCell ref="B395:B399"/>
    <mergeCell ref="C395:C399"/>
    <mergeCell ref="D395:D399"/>
    <mergeCell ref="E395:E399"/>
    <mergeCell ref="F395:F399"/>
    <mergeCell ref="B390:B394"/>
    <mergeCell ref="C390:C394"/>
    <mergeCell ref="D390:D394"/>
    <mergeCell ref="E390:E394"/>
    <mergeCell ref="F390:F394"/>
    <mergeCell ref="B385:B389"/>
    <mergeCell ref="C385:C389"/>
    <mergeCell ref="D385:D389"/>
    <mergeCell ref="E385:E389"/>
    <mergeCell ref="F385:F389"/>
    <mergeCell ref="B380:B384"/>
    <mergeCell ref="C380:C384"/>
    <mergeCell ref="D380:D384"/>
    <mergeCell ref="E380:E384"/>
    <mergeCell ref="F380:F384"/>
    <mergeCell ref="B375:B379"/>
    <mergeCell ref="C375:C379"/>
    <mergeCell ref="D375:D379"/>
    <mergeCell ref="E375:E379"/>
    <mergeCell ref="F375:F379"/>
    <mergeCell ref="B370:B374"/>
    <mergeCell ref="C370:C374"/>
    <mergeCell ref="D370:D374"/>
    <mergeCell ref="E370:E374"/>
    <mergeCell ref="F370:F374"/>
    <mergeCell ref="B365:B369"/>
    <mergeCell ref="C365:C369"/>
    <mergeCell ref="D365:D369"/>
    <mergeCell ref="E365:E369"/>
    <mergeCell ref="F365:F369"/>
    <mergeCell ref="B360:B364"/>
    <mergeCell ref="C360:C364"/>
    <mergeCell ref="D360:D364"/>
    <mergeCell ref="E360:E364"/>
    <mergeCell ref="F360:F364"/>
    <mergeCell ref="B355:B359"/>
    <mergeCell ref="C355:C359"/>
    <mergeCell ref="D355:D359"/>
    <mergeCell ref="E355:E359"/>
    <mergeCell ref="F355:F359"/>
    <mergeCell ref="B350:B354"/>
    <mergeCell ref="C350:C354"/>
    <mergeCell ref="D350:D354"/>
    <mergeCell ref="E350:E354"/>
    <mergeCell ref="F350:F354"/>
    <mergeCell ref="B345:B349"/>
    <mergeCell ref="C345:C349"/>
    <mergeCell ref="D345:D349"/>
    <mergeCell ref="E345:E349"/>
    <mergeCell ref="F345:F349"/>
    <mergeCell ref="F330:F334"/>
    <mergeCell ref="B325:B329"/>
    <mergeCell ref="C325:C329"/>
    <mergeCell ref="D325:D329"/>
    <mergeCell ref="E325:E329"/>
    <mergeCell ref="F325:F329"/>
    <mergeCell ref="B340:B344"/>
    <mergeCell ref="C340:C344"/>
    <mergeCell ref="D340:D344"/>
    <mergeCell ref="E340:E344"/>
    <mergeCell ref="F340:F344"/>
    <mergeCell ref="B335:B339"/>
    <mergeCell ref="C335:C339"/>
    <mergeCell ref="D335:D339"/>
    <mergeCell ref="E335:E339"/>
    <mergeCell ref="F335:F339"/>
    <mergeCell ref="B495:B499"/>
    <mergeCell ref="C495:C499"/>
    <mergeCell ref="D495:D499"/>
    <mergeCell ref="E495:E499"/>
    <mergeCell ref="F495:F499"/>
    <mergeCell ref="B490:B494"/>
    <mergeCell ref="C490:C494"/>
    <mergeCell ref="D490:D494"/>
    <mergeCell ref="E490:E494"/>
    <mergeCell ref="F490:F494"/>
    <mergeCell ref="B485:B489"/>
    <mergeCell ref="C485:C489"/>
    <mergeCell ref="D485:D489"/>
    <mergeCell ref="E485:E489"/>
    <mergeCell ref="F485:F489"/>
    <mergeCell ref="B480:B484"/>
    <mergeCell ref="C480:C484"/>
    <mergeCell ref="D480:D484"/>
    <mergeCell ref="E480:E484"/>
    <mergeCell ref="F480:F484"/>
    <mergeCell ref="B475:B479"/>
    <mergeCell ref="C475:C479"/>
    <mergeCell ref="D475:D479"/>
    <mergeCell ref="E475:E479"/>
    <mergeCell ref="F475:F479"/>
    <mergeCell ref="B470:B474"/>
    <mergeCell ref="C470:C474"/>
    <mergeCell ref="D470:D474"/>
    <mergeCell ref="E470:E474"/>
    <mergeCell ref="F470:F474"/>
    <mergeCell ref="B465:B469"/>
    <mergeCell ref="C465:C469"/>
    <mergeCell ref="D465:D469"/>
    <mergeCell ref="E465:E469"/>
    <mergeCell ref="F465:F469"/>
    <mergeCell ref="B460:B464"/>
    <mergeCell ref="C460:C464"/>
    <mergeCell ref="D460:D464"/>
    <mergeCell ref="E460:E464"/>
    <mergeCell ref="F460:F464"/>
    <mergeCell ref="B455:B459"/>
    <mergeCell ref="C455:C459"/>
    <mergeCell ref="D455:D459"/>
    <mergeCell ref="E455:E459"/>
    <mergeCell ref="F455:F459"/>
    <mergeCell ref="B450:B454"/>
    <mergeCell ref="C450:C454"/>
    <mergeCell ref="D450:D454"/>
    <mergeCell ref="E450:E454"/>
    <mergeCell ref="F450:F454"/>
    <mergeCell ref="B445:B449"/>
    <mergeCell ref="C445:C449"/>
    <mergeCell ref="D445:D449"/>
    <mergeCell ref="E445:E449"/>
    <mergeCell ref="F445:F449"/>
    <mergeCell ref="B440:B444"/>
    <mergeCell ref="C440:C444"/>
    <mergeCell ref="D440:D444"/>
    <mergeCell ref="E440:E444"/>
    <mergeCell ref="F440:F444"/>
    <mergeCell ref="B435:B439"/>
    <mergeCell ref="C435:C439"/>
    <mergeCell ref="D435:D439"/>
    <mergeCell ref="E435:E439"/>
    <mergeCell ref="F435:F439"/>
    <mergeCell ref="B430:B434"/>
    <mergeCell ref="C430:C434"/>
    <mergeCell ref="D430:D434"/>
    <mergeCell ref="E430:E434"/>
    <mergeCell ref="F430:F434"/>
    <mergeCell ref="B425:B429"/>
    <mergeCell ref="C425:C429"/>
    <mergeCell ref="D425:D429"/>
    <mergeCell ref="E425:E429"/>
    <mergeCell ref="F425:F429"/>
    <mergeCell ref="B420:B424"/>
    <mergeCell ref="C420:C424"/>
    <mergeCell ref="D420:D424"/>
    <mergeCell ref="E420:E424"/>
    <mergeCell ref="F420:F424"/>
    <mergeCell ref="B415:B419"/>
    <mergeCell ref="C415:C419"/>
    <mergeCell ref="D415:D419"/>
    <mergeCell ref="E415:E419"/>
    <mergeCell ref="F415:F419"/>
    <mergeCell ref="B410:B414"/>
    <mergeCell ref="C410:C414"/>
    <mergeCell ref="D410:D414"/>
    <mergeCell ref="E410:E414"/>
    <mergeCell ref="F410:F414"/>
    <mergeCell ref="B405:B409"/>
    <mergeCell ref="C405:C409"/>
    <mergeCell ref="D405:D409"/>
    <mergeCell ref="E405:E409"/>
    <mergeCell ref="F405:F409"/>
    <mergeCell ref="B310:B314"/>
    <mergeCell ref="C310:C314"/>
    <mergeCell ref="D310:D314"/>
    <mergeCell ref="E310:E314"/>
    <mergeCell ref="F310:F314"/>
    <mergeCell ref="B320:B324"/>
    <mergeCell ref="C320:C324"/>
    <mergeCell ref="D320:D324"/>
    <mergeCell ref="E320:E324"/>
    <mergeCell ref="F320:F324"/>
    <mergeCell ref="B315:B319"/>
    <mergeCell ref="C315:C319"/>
    <mergeCell ref="D315:D319"/>
    <mergeCell ref="E315:E319"/>
    <mergeCell ref="F315:F319"/>
    <mergeCell ref="B330:B334"/>
    <mergeCell ref="C330:C334"/>
    <mergeCell ref="D330:D334"/>
    <mergeCell ref="E330:E334"/>
    <mergeCell ref="B205:B209"/>
    <mergeCell ref="C205:C209"/>
    <mergeCell ref="D205:D209"/>
    <mergeCell ref="E205:E209"/>
    <mergeCell ref="F205:F209"/>
    <mergeCell ref="B200:B204"/>
    <mergeCell ref="C200:C204"/>
    <mergeCell ref="D200:D204"/>
    <mergeCell ref="E200:E204"/>
    <mergeCell ref="F200:F204"/>
    <mergeCell ref="B195:B199"/>
    <mergeCell ref="C195:C199"/>
    <mergeCell ref="D195:D199"/>
    <mergeCell ref="E195:E199"/>
    <mergeCell ref="F195:F199"/>
    <mergeCell ref="B190:B194"/>
    <mergeCell ref="C190:C194"/>
    <mergeCell ref="D190:D194"/>
    <mergeCell ref="E190:E194"/>
    <mergeCell ref="F190:F194"/>
    <mergeCell ref="B185:B189"/>
    <mergeCell ref="C185:C189"/>
    <mergeCell ref="D185:D189"/>
    <mergeCell ref="E185:E189"/>
    <mergeCell ref="F185:F189"/>
    <mergeCell ref="B180:B184"/>
    <mergeCell ref="C180:C184"/>
    <mergeCell ref="D180:D184"/>
    <mergeCell ref="E180:E184"/>
    <mergeCell ref="F180:F184"/>
    <mergeCell ref="B175:B179"/>
    <mergeCell ref="C175:C179"/>
    <mergeCell ref="D175:D179"/>
    <mergeCell ref="E175:E179"/>
    <mergeCell ref="F175:F179"/>
    <mergeCell ref="B170:B174"/>
    <mergeCell ref="C170:C174"/>
    <mergeCell ref="D170:D174"/>
    <mergeCell ref="E170:E174"/>
    <mergeCell ref="F170:F174"/>
    <mergeCell ref="B165:B169"/>
    <mergeCell ref="C165:C169"/>
    <mergeCell ref="D165:D169"/>
    <mergeCell ref="E165:E169"/>
    <mergeCell ref="F165:F169"/>
    <mergeCell ref="B160:B164"/>
    <mergeCell ref="C160:C164"/>
    <mergeCell ref="D160:D164"/>
    <mergeCell ref="E160:E164"/>
    <mergeCell ref="F160:F164"/>
    <mergeCell ref="B155:B159"/>
    <mergeCell ref="C155:C159"/>
    <mergeCell ref="D155:D159"/>
    <mergeCell ref="E155:E159"/>
    <mergeCell ref="F155:F159"/>
    <mergeCell ref="B150:B154"/>
    <mergeCell ref="C150:C154"/>
    <mergeCell ref="D150:D154"/>
    <mergeCell ref="E150:E154"/>
    <mergeCell ref="F150:F154"/>
    <mergeCell ref="B145:B149"/>
    <mergeCell ref="C145:C149"/>
    <mergeCell ref="D145:D149"/>
    <mergeCell ref="E145:E149"/>
    <mergeCell ref="F145:F149"/>
    <mergeCell ref="B140:B144"/>
    <mergeCell ref="C140:C144"/>
    <mergeCell ref="D140:D144"/>
    <mergeCell ref="E140:E144"/>
    <mergeCell ref="F140:F144"/>
    <mergeCell ref="B135:B139"/>
    <mergeCell ref="C135:C139"/>
    <mergeCell ref="D135:D139"/>
    <mergeCell ref="E135:E139"/>
    <mergeCell ref="F135:F139"/>
    <mergeCell ref="B130:B134"/>
    <mergeCell ref="C130:C134"/>
    <mergeCell ref="D130:D134"/>
    <mergeCell ref="E130:E134"/>
    <mergeCell ref="F130:F134"/>
    <mergeCell ref="B125:B129"/>
    <mergeCell ref="C125:C129"/>
    <mergeCell ref="D125:D129"/>
    <mergeCell ref="E125:E129"/>
    <mergeCell ref="F125:F129"/>
    <mergeCell ref="B120:B124"/>
    <mergeCell ref="C120:C124"/>
    <mergeCell ref="D120:D124"/>
    <mergeCell ref="E120:E124"/>
    <mergeCell ref="F120:F124"/>
    <mergeCell ref="E15:E19"/>
    <mergeCell ref="F15:F19"/>
    <mergeCell ref="B10:B14"/>
    <mergeCell ref="C10:C14"/>
    <mergeCell ref="D10:D14"/>
    <mergeCell ref="E10:E14"/>
    <mergeCell ref="F10:F14"/>
    <mergeCell ref="B115:B119"/>
    <mergeCell ref="C115:C119"/>
    <mergeCell ref="D115:D119"/>
    <mergeCell ref="E115:E119"/>
    <mergeCell ref="F115:F119"/>
    <mergeCell ref="B110:B114"/>
    <mergeCell ref="C110:C114"/>
    <mergeCell ref="D110:D114"/>
    <mergeCell ref="E110:E114"/>
    <mergeCell ref="F110:F114"/>
    <mergeCell ref="B105:B109"/>
    <mergeCell ref="C105:C109"/>
    <mergeCell ref="D105:D109"/>
    <mergeCell ref="E105:E109"/>
    <mergeCell ref="F105:F109"/>
    <mergeCell ref="B100:B104"/>
    <mergeCell ref="C100:C104"/>
    <mergeCell ref="B305:B309"/>
    <mergeCell ref="C305:C309"/>
    <mergeCell ref="D305:D309"/>
    <mergeCell ref="E305:E309"/>
    <mergeCell ref="F305:F309"/>
    <mergeCell ref="B300:B304"/>
    <mergeCell ref="C300:C304"/>
    <mergeCell ref="D300:D304"/>
    <mergeCell ref="E300:E304"/>
    <mergeCell ref="F300:F304"/>
    <mergeCell ref="B295:B299"/>
    <mergeCell ref="C295:C299"/>
    <mergeCell ref="D295:D299"/>
    <mergeCell ref="E295:E299"/>
    <mergeCell ref="F295:F299"/>
    <mergeCell ref="B290:B294"/>
    <mergeCell ref="C290:C294"/>
    <mergeCell ref="D290:D294"/>
    <mergeCell ref="E290:E294"/>
    <mergeCell ref="F290:F294"/>
    <mergeCell ref="B285:B289"/>
    <mergeCell ref="C285:C289"/>
    <mergeCell ref="D285:D289"/>
    <mergeCell ref="E285:E289"/>
    <mergeCell ref="F285:F289"/>
    <mergeCell ref="B280:B284"/>
    <mergeCell ref="C280:C284"/>
    <mergeCell ref="D280:D284"/>
    <mergeCell ref="E280:E284"/>
    <mergeCell ref="F280:F284"/>
    <mergeCell ref="B275:B279"/>
    <mergeCell ref="C275:C279"/>
    <mergeCell ref="D275:D279"/>
    <mergeCell ref="E275:E279"/>
    <mergeCell ref="F275:F279"/>
    <mergeCell ref="B270:B274"/>
    <mergeCell ref="C270:C274"/>
    <mergeCell ref="D270:D274"/>
    <mergeCell ref="E270:E274"/>
    <mergeCell ref="F270:F274"/>
    <mergeCell ref="B265:B269"/>
    <mergeCell ref="C265:C269"/>
    <mergeCell ref="D265:D269"/>
    <mergeCell ref="E265:E269"/>
    <mergeCell ref="F265:F269"/>
    <mergeCell ref="B260:B264"/>
    <mergeCell ref="C260:C264"/>
    <mergeCell ref="D260:D264"/>
    <mergeCell ref="E260:E264"/>
    <mergeCell ref="F260:F264"/>
    <mergeCell ref="B255:B259"/>
    <mergeCell ref="C255:C259"/>
    <mergeCell ref="D255:D259"/>
    <mergeCell ref="E255:E259"/>
    <mergeCell ref="F255:F259"/>
    <mergeCell ref="B250:B254"/>
    <mergeCell ref="C250:C254"/>
    <mergeCell ref="D250:D254"/>
    <mergeCell ref="E250:E254"/>
    <mergeCell ref="F250:F254"/>
    <mergeCell ref="B245:B249"/>
    <mergeCell ref="C245:C249"/>
    <mergeCell ref="D245:D249"/>
    <mergeCell ref="E245:E249"/>
    <mergeCell ref="F245:F249"/>
    <mergeCell ref="B240:B244"/>
    <mergeCell ref="C240:C244"/>
    <mergeCell ref="D240:D244"/>
    <mergeCell ref="E240:E244"/>
    <mergeCell ref="F240:F244"/>
    <mergeCell ref="B235:B239"/>
    <mergeCell ref="C235:C239"/>
    <mergeCell ref="D235:D239"/>
    <mergeCell ref="E235:E239"/>
    <mergeCell ref="F235:F239"/>
    <mergeCell ref="B230:B234"/>
    <mergeCell ref="C230:C234"/>
    <mergeCell ref="D230:D234"/>
    <mergeCell ref="E230:E234"/>
    <mergeCell ref="F230:F234"/>
    <mergeCell ref="B225:B229"/>
    <mergeCell ref="C225:C229"/>
    <mergeCell ref="D225:D229"/>
    <mergeCell ref="E225:E229"/>
    <mergeCell ref="F225:F229"/>
    <mergeCell ref="B220:B224"/>
    <mergeCell ref="C220:C224"/>
    <mergeCell ref="D220:D224"/>
    <mergeCell ref="E220:E224"/>
    <mergeCell ref="F220:F224"/>
    <mergeCell ref="B215:B219"/>
    <mergeCell ref="C215:C219"/>
    <mergeCell ref="D215:D219"/>
    <mergeCell ref="E215:E219"/>
    <mergeCell ref="F215:F219"/>
    <mergeCell ref="B210:B214"/>
    <mergeCell ref="C210:C214"/>
    <mergeCell ref="D210:D214"/>
    <mergeCell ref="E210:E214"/>
    <mergeCell ref="F210:F214"/>
    <mergeCell ref="D100:D104"/>
    <mergeCell ref="E100:E104"/>
    <mergeCell ref="F100:F104"/>
    <mergeCell ref="B95:B99"/>
    <mergeCell ref="C95:C99"/>
    <mergeCell ref="D95:D99"/>
    <mergeCell ref="E95:E99"/>
    <mergeCell ref="F95:F99"/>
    <mergeCell ref="B90:B94"/>
    <mergeCell ref="C90:C94"/>
    <mergeCell ref="D90:D94"/>
    <mergeCell ref="E90:E94"/>
    <mergeCell ref="F90:F94"/>
    <mergeCell ref="B85:B89"/>
    <mergeCell ref="C85:C89"/>
    <mergeCell ref="D85:D89"/>
    <mergeCell ref="E85:E89"/>
    <mergeCell ref="F85:F89"/>
    <mergeCell ref="B80:B84"/>
    <mergeCell ref="C80:C84"/>
    <mergeCell ref="D80:D84"/>
    <mergeCell ref="E80:E84"/>
    <mergeCell ref="F80:F84"/>
    <mergeCell ref="B75:B79"/>
    <mergeCell ref="C75:C79"/>
    <mergeCell ref="D75:D79"/>
    <mergeCell ref="E75:E79"/>
    <mergeCell ref="F75:F79"/>
    <mergeCell ref="B70:B74"/>
    <mergeCell ref="C70:C74"/>
    <mergeCell ref="D70:D74"/>
    <mergeCell ref="E70:E74"/>
    <mergeCell ref="F70:F74"/>
    <mergeCell ref="B65:B69"/>
    <mergeCell ref="C65:C69"/>
    <mergeCell ref="D65:D69"/>
    <mergeCell ref="E65:E69"/>
    <mergeCell ref="F65:F69"/>
    <mergeCell ref="B60:B64"/>
    <mergeCell ref="C60:C64"/>
    <mergeCell ref="D60:D64"/>
    <mergeCell ref="E60:E64"/>
    <mergeCell ref="F60:F64"/>
    <mergeCell ref="C55:C59"/>
    <mergeCell ref="D55:D59"/>
    <mergeCell ref="E55:E59"/>
    <mergeCell ref="F55:F59"/>
    <mergeCell ref="B50:B54"/>
    <mergeCell ref="C50:C54"/>
    <mergeCell ref="D50:D54"/>
    <mergeCell ref="E50:E54"/>
    <mergeCell ref="F50:F54"/>
    <mergeCell ref="F5:F9"/>
    <mergeCell ref="G2:G3"/>
    <mergeCell ref="F2:F3"/>
    <mergeCell ref="D5:D9"/>
    <mergeCell ref="E5:E9"/>
    <mergeCell ref="D1:F1"/>
    <mergeCell ref="K3:K4"/>
    <mergeCell ref="J2:J3"/>
    <mergeCell ref="I2:I3"/>
    <mergeCell ref="H2:H3"/>
    <mergeCell ref="E2:E3"/>
    <mergeCell ref="A2:A3"/>
    <mergeCell ref="B2:B3"/>
    <mergeCell ref="C2:C3"/>
    <mergeCell ref="D2:D3"/>
    <mergeCell ref="C35:C39"/>
    <mergeCell ref="D35:D39"/>
    <mergeCell ref="C30:C34"/>
    <mergeCell ref="D30:D34"/>
    <mergeCell ref="B35:B39"/>
    <mergeCell ref="B30:B34"/>
    <mergeCell ref="B20:B24"/>
    <mergeCell ref="C20:C24"/>
    <mergeCell ref="D20:D24"/>
    <mergeCell ref="B5:B9"/>
    <mergeCell ref="C5:C9"/>
    <mergeCell ref="B25:B29"/>
    <mergeCell ref="C25:C29"/>
    <mergeCell ref="D25:D29"/>
    <mergeCell ref="B15:B19"/>
    <mergeCell ref="C15:C19"/>
    <mergeCell ref="D15:D19"/>
    <mergeCell ref="E35:E39"/>
    <mergeCell ref="F35:F39"/>
    <mergeCell ref="E20:E24"/>
    <mergeCell ref="F20:F24"/>
    <mergeCell ref="E25:E29"/>
    <mergeCell ref="F25:F29"/>
    <mergeCell ref="E30:E34"/>
    <mergeCell ref="F30:F34"/>
    <mergeCell ref="B500:B504"/>
    <mergeCell ref="C500:C504"/>
    <mergeCell ref="D500:D504"/>
    <mergeCell ref="E500:E504"/>
    <mergeCell ref="F500:F504"/>
    <mergeCell ref="B45:B49"/>
    <mergeCell ref="C45:C49"/>
    <mergeCell ref="D45:D49"/>
    <mergeCell ref="E45:E49"/>
    <mergeCell ref="F45:F49"/>
    <mergeCell ref="B40:B44"/>
    <mergeCell ref="C40:C44"/>
    <mergeCell ref="D40:D44"/>
    <mergeCell ref="E40:E44"/>
    <mergeCell ref="F40:F44"/>
    <mergeCell ref="B55:B59"/>
  </mergeCells>
  <phoneticPr fontId="3"/>
  <conditionalFormatting sqref="Y4 Q4 W4 S4 O4 U4">
    <cfRule type="expression" dxfId="113" priority="176" stopIfTrue="1">
      <formula>ISTEXT(O4)*(O4&lt;&gt;"")+(ISNUMBER(O4)*(O4&gt;TODAY()))</formula>
    </cfRule>
    <cfRule type="expression" dxfId="112" priority="177" stopIfTrue="1">
      <formula>AND(N4&lt;&gt;"",O4="",N4&lt;=集計基準日)</formula>
    </cfRule>
  </conditionalFormatting>
  <conditionalFormatting sqref="L2">
    <cfRule type="expression" dxfId="111" priority="178" stopIfTrue="1">
      <formula>MONTH(L$3)&lt;&gt;MONTH(J$3)</formula>
    </cfRule>
  </conditionalFormatting>
  <conditionalFormatting sqref="M2:HM2">
    <cfRule type="expression" dxfId="110" priority="179" stopIfTrue="1">
      <formula>MONTH(L$3)&lt;&gt;MONTH(M$3)</formula>
    </cfRule>
  </conditionalFormatting>
  <conditionalFormatting sqref="L500:HR504 L20:FH39 L5:GM9">
    <cfRule type="expression" dxfId="109" priority="182" stopIfTrue="1">
      <formula>IF(OR(WEEKDAY(L$3)=1,WEEKDAY(L$3)=7),1,"")=1</formula>
    </cfRule>
  </conditionalFormatting>
  <conditionalFormatting sqref="L3:HR3">
    <cfRule type="expression" dxfId="108" priority="184" stopIfTrue="1">
      <formula>DAY(L$3)=1</formula>
    </cfRule>
  </conditionalFormatting>
  <conditionalFormatting sqref="X4 V4 T4 R4 N4 P4 L505:L506 L508:L530">
    <cfRule type="expression" dxfId="107" priority="181" stopIfTrue="1">
      <formula>ISTEXT(L4)*(L4&lt;&gt;"")</formula>
    </cfRule>
  </conditionalFormatting>
  <conditionalFormatting sqref="L55:HR64 L40:FH54 HO45:HR54">
    <cfRule type="expression" dxfId="106" priority="150" stopIfTrue="1">
      <formula>IF(OR(WEEKDAY(L$3)=1,WEEKDAY(L$3)=7),1,"")=1</formula>
    </cfRule>
  </conditionalFormatting>
  <conditionalFormatting sqref="L65:HR84">
    <cfRule type="expression" dxfId="105" priority="149" stopIfTrue="1">
      <formula>IF(OR(WEEKDAY(L$3)=1,WEEKDAY(L$3)=7),1,"")=1</formula>
    </cfRule>
  </conditionalFormatting>
  <conditionalFormatting sqref="L85:HR109">
    <cfRule type="expression" dxfId="104" priority="148" stopIfTrue="1">
      <formula>IF(OR(WEEKDAY(L$3)=1,WEEKDAY(L$3)=7),1,"")=1</formula>
    </cfRule>
  </conditionalFormatting>
  <conditionalFormatting sqref="L210:HR214">
    <cfRule type="expression" dxfId="103" priority="147" stopIfTrue="1">
      <formula>IF(OR(WEEKDAY(L$3)=1,WEEKDAY(L$3)=7),1,"")=1</formula>
    </cfRule>
  </conditionalFormatting>
  <conditionalFormatting sqref="L215:HR234">
    <cfRule type="expression" dxfId="102" priority="146" stopIfTrue="1">
      <formula>IF(OR(WEEKDAY(L$3)=1,WEEKDAY(L$3)=7),1,"")=1</formula>
    </cfRule>
  </conditionalFormatting>
  <conditionalFormatting sqref="L235:HR259">
    <cfRule type="expression" dxfId="101" priority="145" stopIfTrue="1">
      <formula>IF(OR(WEEKDAY(L$3)=1,WEEKDAY(L$3)=7),1,"")=1</formula>
    </cfRule>
  </conditionalFormatting>
  <conditionalFormatting sqref="L260:HR279">
    <cfRule type="expression" dxfId="100" priority="144" stopIfTrue="1">
      <formula>IF(OR(WEEKDAY(L$3)=1,WEEKDAY(L$3)=7),1,"")=1</formula>
    </cfRule>
  </conditionalFormatting>
  <conditionalFormatting sqref="L280:HR304">
    <cfRule type="expression" dxfId="99" priority="143" stopIfTrue="1">
      <formula>IF(OR(WEEKDAY(L$3)=1,WEEKDAY(L$3)=7),1,"")=1</formula>
    </cfRule>
  </conditionalFormatting>
  <conditionalFormatting sqref="L305:HR309">
    <cfRule type="expression" dxfId="98" priority="142" stopIfTrue="1">
      <formula>IF(OR(WEEKDAY(L$3)=1,WEEKDAY(L$3)=7),1,"")=1</formula>
    </cfRule>
  </conditionalFormatting>
  <conditionalFormatting sqref="L10:FH19">
    <cfRule type="expression" dxfId="97" priority="141" stopIfTrue="1">
      <formula>IF(OR(WEEKDAY(L$3)=1,WEEKDAY(L$3)=7),1,"")=1</formula>
    </cfRule>
  </conditionalFormatting>
  <conditionalFormatting sqref="L120:HR139">
    <cfRule type="expression" dxfId="96" priority="140" stopIfTrue="1">
      <formula>IF(OR(WEEKDAY(L$3)=1,WEEKDAY(L$3)=7),1,"")=1</formula>
    </cfRule>
  </conditionalFormatting>
  <conditionalFormatting sqref="L140:HR164">
    <cfRule type="expression" dxfId="95" priority="139" stopIfTrue="1">
      <formula>IF(OR(WEEKDAY(L$3)=1,WEEKDAY(L$3)=7),1,"")=1</formula>
    </cfRule>
  </conditionalFormatting>
  <conditionalFormatting sqref="L165:HR184">
    <cfRule type="expression" dxfId="94" priority="138" stopIfTrue="1">
      <formula>IF(OR(WEEKDAY(L$3)=1,WEEKDAY(L$3)=7),1,"")=1</formula>
    </cfRule>
  </conditionalFormatting>
  <conditionalFormatting sqref="L185:HR209">
    <cfRule type="expression" dxfId="93" priority="137" stopIfTrue="1">
      <formula>IF(OR(WEEKDAY(L$3)=1,WEEKDAY(L$3)=7),1,"")=1</formula>
    </cfRule>
  </conditionalFormatting>
  <conditionalFormatting sqref="L110:HR119">
    <cfRule type="expression" dxfId="92" priority="136" stopIfTrue="1">
      <formula>IF(OR(WEEKDAY(L$3)=1,WEEKDAY(L$3)=7),1,"")=1</formula>
    </cfRule>
  </conditionalFormatting>
  <conditionalFormatting sqref="L310:HR314">
    <cfRule type="expression" dxfId="91" priority="135" stopIfTrue="1">
      <formula>IF(OR(WEEKDAY(L$3)=1,WEEKDAY(L$3)=7),1,"")=1</formula>
    </cfRule>
  </conditionalFormatting>
  <conditionalFormatting sqref="L415:HR434">
    <cfRule type="expression" dxfId="90" priority="134" stopIfTrue="1">
      <formula>IF(OR(WEEKDAY(L$3)=1,WEEKDAY(L$3)=7),1,"")=1</formula>
    </cfRule>
  </conditionalFormatting>
  <conditionalFormatting sqref="L435:HR459">
    <cfRule type="expression" dxfId="89" priority="133" stopIfTrue="1">
      <formula>IF(OR(WEEKDAY(L$3)=1,WEEKDAY(L$3)=7),1,"")=1</formula>
    </cfRule>
  </conditionalFormatting>
  <conditionalFormatting sqref="L460:HR479">
    <cfRule type="expression" dxfId="88" priority="132" stopIfTrue="1">
      <formula>IF(OR(WEEKDAY(L$3)=1,WEEKDAY(L$3)=7),1,"")=1</formula>
    </cfRule>
  </conditionalFormatting>
  <conditionalFormatting sqref="L480:HR499">
    <cfRule type="expression" dxfId="87" priority="131" stopIfTrue="1">
      <formula>IF(OR(WEEKDAY(L$3)=1,WEEKDAY(L$3)=7),1,"")=1</formula>
    </cfRule>
  </conditionalFormatting>
  <conditionalFormatting sqref="L405:HR414">
    <cfRule type="expression" dxfId="86" priority="130" stopIfTrue="1">
      <formula>IF(OR(WEEKDAY(L$3)=1,WEEKDAY(L$3)=7),1,"")=1</formula>
    </cfRule>
  </conditionalFormatting>
  <conditionalFormatting sqref="L325:HR344">
    <cfRule type="expression" dxfId="85" priority="129" stopIfTrue="1">
      <formula>IF(OR(WEEKDAY(L$3)=1,WEEKDAY(L$3)=7),1,"")=1</formula>
    </cfRule>
  </conditionalFormatting>
  <conditionalFormatting sqref="L345:HR369">
    <cfRule type="expression" dxfId="84" priority="128" stopIfTrue="1">
      <formula>IF(OR(WEEKDAY(L$3)=1,WEEKDAY(L$3)=7),1,"")=1</formula>
    </cfRule>
  </conditionalFormatting>
  <conditionalFormatting sqref="L370:HR389">
    <cfRule type="expression" dxfId="83" priority="127" stopIfTrue="1">
      <formula>IF(OR(WEEKDAY(L$3)=1,WEEKDAY(L$3)=7),1,"")=1</formula>
    </cfRule>
  </conditionalFormatting>
  <conditionalFormatting sqref="L390:HR404">
    <cfRule type="expression" dxfId="82" priority="126" stopIfTrue="1">
      <formula>IF(OR(WEEKDAY(L$3)=1,WEEKDAY(L$3)=7),1,"")=1</formula>
    </cfRule>
  </conditionalFormatting>
  <conditionalFormatting sqref="L315:HR324">
    <cfRule type="expression" dxfId="81" priority="125" stopIfTrue="1">
      <formula>IF(OR(WEEKDAY(L$3)=1,WEEKDAY(L$3)=7),1,"")=1</formula>
    </cfRule>
  </conditionalFormatting>
  <conditionalFormatting sqref="HR2">
    <cfRule type="expression" dxfId="80" priority="186" stopIfTrue="1">
      <formula>MONTH(HL$3)&lt;&gt;MONTH(HR$3)</formula>
    </cfRule>
  </conditionalFormatting>
  <conditionalFormatting sqref="HQ2">
    <cfRule type="expression" dxfId="79" priority="188" stopIfTrue="1">
      <formula>MONTH(HL$3)&lt;&gt;MONTH(HQ$3)</formula>
    </cfRule>
  </conditionalFormatting>
  <conditionalFormatting sqref="HP2">
    <cfRule type="expression" dxfId="78" priority="190" stopIfTrue="1">
      <formula>MONTH(HL$3)&lt;&gt;MONTH(HP$3)</formula>
    </cfRule>
  </conditionalFormatting>
  <conditionalFormatting sqref="HO2">
    <cfRule type="expression" dxfId="77" priority="192" stopIfTrue="1">
      <formula>MONTH(HL$3)&lt;&gt;MONTH(HO$3)</formula>
    </cfRule>
  </conditionalFormatting>
  <conditionalFormatting sqref="HN2">
    <cfRule type="expression" dxfId="76" priority="194" stopIfTrue="1">
      <formula>MONTH(HL$3)&lt;&gt;MONTH(HN$3)</formula>
    </cfRule>
  </conditionalFormatting>
  <conditionalFormatting sqref="FI20:GH39">
    <cfRule type="expression" dxfId="75" priority="124" stopIfTrue="1">
      <formula>IF(OR(WEEKDAY(FI$3)=1,WEEKDAY(FI$3)=7),1,"")=1</formula>
    </cfRule>
  </conditionalFormatting>
  <conditionalFormatting sqref="FI40:GH54">
    <cfRule type="expression" dxfId="74" priority="123" stopIfTrue="1">
      <formula>IF(OR(WEEKDAY(FI$3)=1,WEEKDAY(FI$3)=7),1,"")=1</formula>
    </cfRule>
  </conditionalFormatting>
  <conditionalFormatting sqref="FI10:GH19">
    <cfRule type="expression" dxfId="73" priority="122" stopIfTrue="1">
      <formula>IF(OR(WEEKDAY(FI$3)=1,WEEKDAY(FI$3)=7),1,"")=1</formula>
    </cfRule>
  </conditionalFormatting>
  <conditionalFormatting sqref="GJ20:GM39">
    <cfRule type="expression" dxfId="72" priority="121" stopIfTrue="1">
      <formula>IF(OR(WEEKDAY(GJ$3)=1,WEEKDAY(GJ$3)=7),1,"")=1</formula>
    </cfRule>
  </conditionalFormatting>
  <conditionalFormatting sqref="GJ45:HN46 GJ54:HN54 GJ47:GN52 GW49:HN51 GJ53:GV53 GY53:HF53 GW47:GZ48 HE47:HN48 GW52:HB52 HE52:HN52 HI53:HN53 GJ40:GM44">
    <cfRule type="expression" dxfId="71" priority="120" stopIfTrue="1">
      <formula>IF(OR(WEEKDAY(GJ$3)=1,WEEKDAY(GJ$3)=7),1,"")=1</formula>
    </cfRule>
  </conditionalFormatting>
  <conditionalFormatting sqref="GJ10:GM19">
    <cfRule type="expression" dxfId="70" priority="119" stopIfTrue="1">
      <formula>IF(OR(WEEKDAY(GJ$3)=1,WEEKDAY(GJ$3)=7),1,"")=1</formula>
    </cfRule>
  </conditionalFormatting>
  <conditionalFormatting sqref="GO49:GV51 GR47:GV47 GO52:GQ52 GO48:GQ48 GT48:GV48">
    <cfRule type="expression" dxfId="69" priority="112" stopIfTrue="1">
      <formula>IF(OR(WEEKDAY(GO$3)=1,WEEKDAY(GO$3)=7),1,"")=1</formula>
    </cfRule>
  </conditionalFormatting>
  <conditionalFormatting sqref="GO47:GQ47">
    <cfRule type="expression" dxfId="68" priority="111" stopIfTrue="1">
      <formula>IF(OR(WEEKDAY(GO$3)=1,WEEKDAY(GO$3)=7),1,"")=1</formula>
    </cfRule>
  </conditionalFormatting>
  <conditionalFormatting sqref="GR52:GT52">
    <cfRule type="expression" dxfId="67" priority="110" stopIfTrue="1">
      <formula>IF(OR(WEEKDAY(GR$3)=1,WEEKDAY(GR$3)=7),1,"")=1</formula>
    </cfRule>
  </conditionalFormatting>
  <conditionalFormatting sqref="GU52">
    <cfRule type="expression" dxfId="66" priority="109" stopIfTrue="1">
      <formula>IF(OR(WEEKDAY(GU$3)=1,WEEKDAY(GU$3)=7),1,"")=1</formula>
    </cfRule>
  </conditionalFormatting>
  <conditionalFormatting sqref="GV52">
    <cfRule type="expression" dxfId="65" priority="108" stopIfTrue="1">
      <formula>IF(OR(WEEKDAY(GV$3)=1,WEEKDAY(GV$3)=7),1,"")=1</formula>
    </cfRule>
  </conditionalFormatting>
  <conditionalFormatting sqref="GR48:GS48">
    <cfRule type="expression" dxfId="64" priority="105" stopIfTrue="1">
      <formula>IF(OR(WEEKDAY(GR$3)=1,WEEKDAY(GR$3)=7),1,"")=1</formula>
    </cfRule>
  </conditionalFormatting>
  <conditionalFormatting sqref="GW53:GX53">
    <cfRule type="expression" dxfId="63" priority="104" stopIfTrue="1">
      <formula>IF(OR(WEEKDAY(GW$3)=1,WEEKDAY(GW$3)=7),1,"")=1</formula>
    </cfRule>
  </conditionalFormatting>
  <conditionalFormatting sqref="GI20:GI31 GI33:GI39">
    <cfRule type="expression" dxfId="62" priority="102" stopIfTrue="1">
      <formula>IF(OR(WEEKDAY(GI$3)=1,WEEKDAY(GI$3)=7),1,"")=1</formula>
    </cfRule>
  </conditionalFormatting>
  <conditionalFormatting sqref="GI44:GI46 GI53:GI54 GI40:GI42">
    <cfRule type="expression" dxfId="61" priority="101" stopIfTrue="1">
      <formula>IF(OR(WEEKDAY(GI$3)=1,WEEKDAY(GI$3)=7),1,"")=1</formula>
    </cfRule>
  </conditionalFormatting>
  <conditionalFormatting sqref="GI10:GI16 GI18:GI19">
    <cfRule type="expression" dxfId="60" priority="100" stopIfTrue="1">
      <formula>IF(OR(WEEKDAY(GI$3)=1,WEEKDAY(GI$3)=7),1,"")=1</formula>
    </cfRule>
  </conditionalFormatting>
  <conditionalFormatting sqref="GI17">
    <cfRule type="expression" dxfId="59" priority="99" stopIfTrue="1">
      <formula>IF(OR(WEEKDAY(GI$3)=1,WEEKDAY(GI$3)=7),1,"")=1</formula>
    </cfRule>
  </conditionalFormatting>
  <conditionalFormatting sqref="GI32">
    <cfRule type="expression" dxfId="58" priority="98" stopIfTrue="1">
      <formula>IF(OR(WEEKDAY(GI$3)=1,WEEKDAY(GI$3)=7),1,"")=1</formula>
    </cfRule>
  </conditionalFormatting>
  <conditionalFormatting sqref="GI48:GI52">
    <cfRule type="expression" dxfId="57" priority="97" stopIfTrue="1">
      <formula>IF(OR(WEEKDAY(GI$3)=1,WEEKDAY(GI$3)=7),1,"")=1</formula>
    </cfRule>
  </conditionalFormatting>
  <conditionalFormatting sqref="GI47">
    <cfRule type="expression" dxfId="56" priority="96" stopIfTrue="1">
      <formula>IF(OR(WEEKDAY(GI$3)=1,WEEKDAY(GI$3)=7),1,"")=1</formula>
    </cfRule>
  </conditionalFormatting>
  <conditionalFormatting sqref="GI43">
    <cfRule type="expression" dxfId="55" priority="95" stopIfTrue="1">
      <formula>IF(OR(WEEKDAY(GI$3)=1,WEEKDAY(GI$3)=7),1,"")=1</formula>
    </cfRule>
  </conditionalFormatting>
  <conditionalFormatting sqref="HA48:HB48 HC47:HD47">
    <cfRule type="expression" dxfId="54" priority="72" stopIfTrue="1">
      <formula>IF(OR(WEEKDAY(HA$3)=1,WEEKDAY(HA$3)=7),1,"")=1</formula>
    </cfRule>
  </conditionalFormatting>
  <conditionalFormatting sqref="HA47:HB47">
    <cfRule type="expression" dxfId="53" priority="71" stopIfTrue="1">
      <formula>IF(OR(WEEKDAY(HA$3)=1,WEEKDAY(HA$3)=7),1,"")=1</formula>
    </cfRule>
  </conditionalFormatting>
  <conditionalFormatting sqref="HC48:HD48">
    <cfRule type="expression" dxfId="52" priority="70" stopIfTrue="1">
      <formula>IF(OR(WEEKDAY(HC$3)=1,WEEKDAY(HC$3)=7),1,"")=1</formula>
    </cfRule>
  </conditionalFormatting>
  <conditionalFormatting sqref="HC52:HD52">
    <cfRule type="expression" dxfId="51" priority="69" stopIfTrue="1">
      <formula>IF(OR(WEEKDAY(HC$3)=1,WEEKDAY(HC$3)=7),1,"")=1</formula>
    </cfRule>
  </conditionalFormatting>
  <conditionalFormatting sqref="HG53:HH53">
    <cfRule type="expression" dxfId="50" priority="68" stopIfTrue="1">
      <formula>IF(OR(WEEKDAY(HG$3)=1,WEEKDAY(HG$3)=7),1,"")=1</formula>
    </cfRule>
  </conditionalFormatting>
  <conditionalFormatting sqref="GN5:HR6 GN20:HR21 GN34:HR36 GN32:GR32 GV32:HF32 GN39:HR39 GN37:GU37 HA37:HF37 GN33:GU33 GX33:HF33 GN38:GZ38 HC38:HF38 GN9:HR9 GN7:GY7 HC7:HF7 GN8:HF8 HL32:HR33 HL37:HR37 HL38:HM38 HP38:HR38 GN24:HR26 GN22:HF23 HL22:HR23 GN29:HR31 GN27:HI27 HL27:HR27 GN28:HM28 HP28:HR28 HR7:HR8">
    <cfRule type="expression" dxfId="49" priority="36" stopIfTrue="1">
      <formula>IF(OR(WEEKDAY(GN$3)=1,WEEKDAY(GN$3)=7),1,"")=1</formula>
    </cfRule>
  </conditionalFormatting>
  <conditionalFormatting sqref="GN44:HR44 GN43:GR43 GW43:HR43 GN40:HR42">
    <cfRule type="expression" dxfId="48" priority="35" stopIfTrue="1">
      <formula>IF(OR(WEEKDAY(GN$3)=1,WEEKDAY(GN$3)=7),1,"")=1</formula>
    </cfRule>
  </conditionalFormatting>
  <conditionalFormatting sqref="GN10:HR11 GN19:HR19 GN17:GR17 HL17:HR17 GN18:HI18 GN14:HR16 GN12:HA12 HE12:HR12 GN13:HF13 HI13:HR13 HL18:HM18">
    <cfRule type="expression" dxfId="47" priority="34" stopIfTrue="1">
      <formula>IF(OR(WEEKDAY(GN$3)=1,WEEKDAY(GN$3)=7),1,"")=1</formula>
    </cfRule>
  </conditionalFormatting>
  <conditionalFormatting sqref="GS17:HF17 HJ17:HK17">
    <cfRule type="expression" dxfId="46" priority="33" stopIfTrue="1">
      <formula>IF(OR(WEEKDAY(GS$3)=1,WEEKDAY(GS$3)=7),1,"")=1</formula>
    </cfRule>
  </conditionalFormatting>
  <conditionalFormatting sqref="HN18:HR18">
    <cfRule type="expression" dxfId="45" priority="32" stopIfTrue="1">
      <formula>IF(OR(WEEKDAY(HN$3)=1,WEEKDAY(HN$3)=7),1,"")=1</formula>
    </cfRule>
  </conditionalFormatting>
  <conditionalFormatting sqref="GS32:GU32">
    <cfRule type="expression" dxfId="44" priority="31" stopIfTrue="1">
      <formula>IF(OR(WEEKDAY(GS$3)=1,WEEKDAY(GS$3)=7),1,"")=1</formula>
    </cfRule>
  </conditionalFormatting>
  <conditionalFormatting sqref="GV37:GX37">
    <cfRule type="expression" dxfId="43" priority="30" stopIfTrue="1">
      <formula>IF(OR(WEEKDAY(GV$3)=1,WEEKDAY(GV$3)=7),1,"")=1</formula>
    </cfRule>
  </conditionalFormatting>
  <conditionalFormatting sqref="GY37">
    <cfRule type="expression" dxfId="42" priority="29" stopIfTrue="1">
      <formula>IF(OR(WEEKDAY(GY$3)=1,WEEKDAY(GY$3)=7),1,"")=1</formula>
    </cfRule>
  </conditionalFormatting>
  <conditionalFormatting sqref="GZ37">
    <cfRule type="expression" dxfId="41" priority="28" stopIfTrue="1">
      <formula>IF(OR(WEEKDAY(GZ$3)=1,WEEKDAY(GZ$3)=7),1,"")=1</formula>
    </cfRule>
  </conditionalFormatting>
  <conditionalFormatting sqref="GV33:GW33">
    <cfRule type="expression" dxfId="40" priority="27" stopIfTrue="1">
      <formula>IF(OR(WEEKDAY(GV$3)=1,WEEKDAY(GV$3)=7),1,"")=1</formula>
    </cfRule>
  </conditionalFormatting>
  <conditionalFormatting sqref="HA38:HB38">
    <cfRule type="expression" dxfId="39" priority="26" stopIfTrue="1">
      <formula>IF(OR(WEEKDAY(HA$3)=1,WEEKDAY(HA$3)=7),1,"")=1</formula>
    </cfRule>
  </conditionalFormatting>
  <conditionalFormatting sqref="GS43:GV43">
    <cfRule type="expression" dxfId="38" priority="25" stopIfTrue="1">
      <formula>IF(OR(WEEKDAY(GS$3)=1,WEEKDAY(GS$3)=7),1,"")=1</formula>
    </cfRule>
  </conditionalFormatting>
  <conditionalFormatting sqref="GZ7:HB7">
    <cfRule type="expression" dxfId="37" priority="24" stopIfTrue="1">
      <formula>IF(OR(WEEKDAY(GZ$3)=1,WEEKDAY(GZ$3)=7),1,"")=1</formula>
    </cfRule>
  </conditionalFormatting>
  <conditionalFormatting sqref="HB12:HD12">
    <cfRule type="expression" dxfId="36" priority="23" stopIfTrue="1">
      <formula>IF(OR(WEEKDAY(HB$3)=1,WEEKDAY(HB$3)=7),1,"")=1</formula>
    </cfRule>
  </conditionalFormatting>
  <conditionalFormatting sqref="HG17:HI17">
    <cfRule type="expression" dxfId="35" priority="22" stopIfTrue="1">
      <formula>IF(OR(WEEKDAY(HG$3)=1,WEEKDAY(HG$3)=7),1,"")=1</formula>
    </cfRule>
  </conditionalFormatting>
  <conditionalFormatting sqref="HG13:HH13">
    <cfRule type="expression" dxfId="33" priority="20" stopIfTrue="1">
      <formula>IF(OR(WEEKDAY(HG$3)=1,WEEKDAY(HG$3)=7),1,"")=1</formula>
    </cfRule>
  </conditionalFormatting>
  <conditionalFormatting sqref="HJ18:HK18">
    <cfRule type="expression" dxfId="32" priority="19" stopIfTrue="1">
      <formula>IF(OR(WEEKDAY(HJ$3)=1,WEEKDAY(HJ$3)=7),1,"")=1</formula>
    </cfRule>
  </conditionalFormatting>
  <conditionalFormatting sqref="HG33:HI33">
    <cfRule type="expression" dxfId="31" priority="18" stopIfTrue="1">
      <formula>IF(OR(WEEKDAY(HG$3)=1,WEEKDAY(HG$3)=7),1,"")=1</formula>
    </cfRule>
  </conditionalFormatting>
  <conditionalFormatting sqref="HJ32:HK32">
    <cfRule type="expression" dxfId="30" priority="17" stopIfTrue="1">
      <formula>IF(OR(WEEKDAY(HJ$3)=1,WEEKDAY(HJ$3)=7),1,"")=1</formula>
    </cfRule>
  </conditionalFormatting>
  <conditionalFormatting sqref="HG32:HI32">
    <cfRule type="expression" dxfId="29" priority="16" stopIfTrue="1">
      <formula>IF(OR(WEEKDAY(HG$3)=1,WEEKDAY(HG$3)=7),1,"")=1</formula>
    </cfRule>
  </conditionalFormatting>
  <conditionalFormatting sqref="HJ33:HK33">
    <cfRule type="expression" dxfId="28" priority="15" stopIfTrue="1">
      <formula>IF(OR(WEEKDAY(HJ$3)=1,WEEKDAY(HJ$3)=7),1,"")=1</formula>
    </cfRule>
  </conditionalFormatting>
  <conditionalFormatting sqref="HG38:HI38">
    <cfRule type="expression" dxfId="27" priority="14" stopIfTrue="1">
      <formula>IF(OR(WEEKDAY(HG$3)=1,WEEKDAY(HG$3)=7),1,"")=1</formula>
    </cfRule>
  </conditionalFormatting>
  <conditionalFormatting sqref="HJ37:HK37">
    <cfRule type="expression" dxfId="26" priority="13" stopIfTrue="1">
      <formula>IF(OR(WEEKDAY(HJ$3)=1,WEEKDAY(HJ$3)=7),1,"")=1</formula>
    </cfRule>
  </conditionalFormatting>
  <conditionalFormatting sqref="HG37:HI37">
    <cfRule type="expression" dxfId="25" priority="12" stopIfTrue="1">
      <formula>IF(OR(WEEKDAY(HG$3)=1,WEEKDAY(HG$3)=7),1,"")=1</formula>
    </cfRule>
  </conditionalFormatting>
  <conditionalFormatting sqref="HJ38:HK38">
    <cfRule type="expression" dxfId="24" priority="11" stopIfTrue="1">
      <formula>IF(OR(WEEKDAY(HJ$3)=1,WEEKDAY(HJ$3)=7),1,"")=1</formula>
    </cfRule>
  </conditionalFormatting>
  <conditionalFormatting sqref="HN38:HO38">
    <cfRule type="expression" dxfId="23" priority="10" stopIfTrue="1">
      <formula>IF(OR(WEEKDAY(HN$3)=1,WEEKDAY(HN$3)=7),1,"")=1</formula>
    </cfRule>
  </conditionalFormatting>
  <conditionalFormatting sqref="HG23:HI23">
    <cfRule type="expression" dxfId="22" priority="9" stopIfTrue="1">
      <formula>IF(OR(WEEKDAY(HG$3)=1,WEEKDAY(HG$3)=7),1,"")=1</formula>
    </cfRule>
  </conditionalFormatting>
  <conditionalFormatting sqref="HJ22:HK22">
    <cfRule type="expression" dxfId="21" priority="8" stopIfTrue="1">
      <formula>IF(OR(WEEKDAY(HJ$3)=1,WEEKDAY(HJ$3)=7),1,"")=1</formula>
    </cfRule>
  </conditionalFormatting>
  <conditionalFormatting sqref="HG22:HI22">
    <cfRule type="expression" dxfId="20" priority="7" stopIfTrue="1">
      <formula>IF(OR(WEEKDAY(HG$3)=1,WEEKDAY(HG$3)=7),1,"")=1</formula>
    </cfRule>
  </conditionalFormatting>
  <conditionalFormatting sqref="HJ23:HK23">
    <cfRule type="expression" dxfId="19" priority="6" stopIfTrue="1">
      <formula>IF(OR(WEEKDAY(HJ$3)=1,WEEKDAY(HJ$3)=7),1,"")=1</formula>
    </cfRule>
  </conditionalFormatting>
  <conditionalFormatting sqref="HJ27:HK27">
    <cfRule type="expression" dxfId="18" priority="5" stopIfTrue="1">
      <formula>IF(OR(WEEKDAY(HJ$3)=1,WEEKDAY(HJ$3)=7),1,"")=1</formula>
    </cfRule>
  </conditionalFormatting>
  <conditionalFormatting sqref="HN28:HO28">
    <cfRule type="expression" dxfId="17" priority="4" stopIfTrue="1">
      <formula>IF(OR(WEEKDAY(HN$3)=1,WEEKDAY(HN$3)=7),1,"")=1</formula>
    </cfRule>
  </conditionalFormatting>
  <conditionalFormatting sqref="HL7:HQ7 HG8:HO8">
    <cfRule type="expression" dxfId="2" priority="3" stopIfTrue="1">
      <formula>IF(OR(WEEKDAY(HG$3)=1,WEEKDAY(HG$3)=7),1,"")=1</formula>
    </cfRule>
  </conditionalFormatting>
  <conditionalFormatting sqref="HG7:HK7">
    <cfRule type="expression" dxfId="1" priority="2" stopIfTrue="1">
      <formula>IF(OR(WEEKDAY(HG$3)=1,WEEKDAY(HG$3)=7),1,"")=1</formula>
    </cfRule>
  </conditionalFormatting>
  <conditionalFormatting sqref="HP8:HQ8">
    <cfRule type="expression" dxfId="0" priority="1" stopIfTrue="1">
      <formula>IF(OR(WEEKDAY(HP$3)=1,WEEKDAY(HP$3)=7),1,"")=1</formula>
    </cfRule>
  </conditionalFormatting>
  <dataValidations count="2">
    <dataValidation type="date" allowBlank="1" showInputMessage="1" showErrorMessage="1" sqref="I4:J504">
      <formula1>36526</formula1>
      <formula2>2958465</formula2>
    </dataValidation>
    <dataValidation type="whole" operator="greaterThanOrEqual" allowBlank="1" showInputMessage="1" showErrorMessage="1" sqref="A4:A504">
      <formula1>0</formula1>
    </dataValidation>
  </dataValidations>
  <pageMargins left="0.39370078740157483" right="0.39370078740157483" top="0.39370078740157483" bottom="0.39370078740157483" header="0" footer="0.19685039370078741"/>
  <pageSetup paperSize="8" scale="24" fitToHeight="0" orientation="landscape" verticalDpi="200"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autoFill="0" autoPict="0" macro="[0]!ProcessManager.CreateProcess">
                <anchor moveWithCells="1">
                  <from>
                    <xdr:col>0</xdr:col>
                    <xdr:colOff>180975</xdr:colOff>
                    <xdr:row>0</xdr:row>
                    <xdr:rowOff>133350</xdr:rowOff>
                  </from>
                  <to>
                    <xdr:col>5</xdr:col>
                    <xdr:colOff>542925</xdr:colOff>
                    <xdr:row>0</xdr:row>
                    <xdr:rowOff>409575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DT509"/>
  <sheetViews>
    <sheetView tabSelected="1" zoomScale="85" zoomScaleNormal="85" zoomScaleSheetLayoutView="85" workbookViewId="0">
      <pane ySplit="8" topLeftCell="A9" activePane="bottomLeft" state="frozen"/>
      <selection pane="bottomLeft" activeCell="B9" sqref="B9"/>
    </sheetView>
  </sheetViews>
  <sheetFormatPr defaultColWidth="9.140625" defaultRowHeight="14.25" x14ac:dyDescent="0.25"/>
  <cols>
    <col min="1" max="1" width="4.85546875" style="223" customWidth="1"/>
    <col min="2" max="2" width="20.7109375" style="223" customWidth="1"/>
    <col min="3" max="5" width="20.7109375" style="223" hidden="1" customWidth="1"/>
    <col min="6" max="6" width="21.7109375" style="223" customWidth="1"/>
    <col min="7" max="7" width="3.42578125" style="223" customWidth="1"/>
    <col min="8" max="10" width="8" style="223" hidden="1" customWidth="1"/>
    <col min="11" max="12" width="9.7109375" style="223" bestFit="1" customWidth="1"/>
    <col min="13" max="13" width="0" style="223" hidden="1" customWidth="1"/>
    <col min="14" max="14" width="9" style="223" hidden="1" customWidth="1"/>
    <col min="15" max="15" width="6.7109375" style="223" hidden="1" customWidth="1"/>
    <col min="16" max="16" width="6.42578125" style="223" hidden="1" customWidth="1"/>
    <col min="17" max="17" width="6" style="223" hidden="1" customWidth="1"/>
    <col min="18" max="19" width="6.42578125" style="223" hidden="1" customWidth="1"/>
    <col min="20" max="20" width="7.140625" style="223" hidden="1" customWidth="1"/>
    <col min="21" max="22" width="6.42578125" style="223" hidden="1" customWidth="1"/>
    <col min="23" max="24" width="7.28515625" style="223" hidden="1" customWidth="1"/>
    <col min="25" max="26" width="0" style="223" hidden="1" customWidth="1"/>
    <col min="27" max="28" width="6.42578125" style="223" hidden="1" customWidth="1"/>
    <col min="29" max="29" width="6" style="223" hidden="1" customWidth="1"/>
    <col min="30" max="31" width="6.42578125" style="223" hidden="1" customWidth="1"/>
    <col min="32" max="32" width="7.140625" style="223" hidden="1" customWidth="1"/>
    <col min="33" max="34" width="6.42578125" style="223" hidden="1" customWidth="1"/>
    <col min="35" max="36" width="7.28515625" style="223" hidden="1" customWidth="1"/>
    <col min="37" max="38" width="9.140625" style="223"/>
    <col min="39" max="40" width="6.42578125" style="223" customWidth="1"/>
    <col min="41" max="41" width="6" style="223" hidden="1" customWidth="1"/>
    <col min="42" max="43" width="6.42578125" style="223" customWidth="1"/>
    <col min="44" max="44" width="7.140625" style="223" hidden="1" customWidth="1"/>
    <col min="45" max="46" width="6.42578125" style="223" customWidth="1"/>
    <col min="47" max="48" width="7.28515625" style="223" customWidth="1"/>
    <col min="49" max="50" width="9.140625" style="223"/>
    <col min="51" max="52" width="6.42578125" style="223" customWidth="1"/>
    <col min="53" max="53" width="6.7109375" style="223" hidden="1" customWidth="1"/>
    <col min="54" max="55" width="6.42578125" style="223" customWidth="1"/>
    <col min="56" max="56" width="7.140625" style="223" hidden="1" customWidth="1"/>
    <col min="57" max="58" width="6.42578125" style="223" customWidth="1"/>
    <col min="59" max="60" width="7.28515625" style="223" customWidth="1"/>
    <col min="61" max="61" width="9.140625" style="223"/>
    <col min="62" max="63" width="6.7109375" style="223" customWidth="1"/>
    <col min="64" max="64" width="6.7109375" style="223" hidden="1" customWidth="1"/>
    <col min="65" max="66" width="6.42578125" style="223" customWidth="1"/>
    <col min="67" max="67" width="7.140625" style="223" hidden="1" customWidth="1"/>
    <col min="68" max="69" width="7.28515625" style="223" customWidth="1"/>
    <col min="70" max="71" width="6.7109375" style="223" customWidth="1"/>
    <col min="72" max="72" width="7.28515625" style="223" hidden="1" customWidth="1"/>
    <col min="73" max="76" width="6.140625" style="223" hidden="1" customWidth="1"/>
    <col min="77" max="77" width="12.140625" style="223" hidden="1" customWidth="1"/>
    <col min="78" max="78" width="10.28515625" style="223" hidden="1" customWidth="1"/>
    <col min="79" max="79" width="8.5703125" style="223" hidden="1" customWidth="1"/>
    <col min="80" max="80" width="7.5703125" style="223" hidden="1" customWidth="1"/>
    <col min="81" max="82" width="6.28515625" style="223" hidden="1" customWidth="1"/>
    <col min="83" max="84" width="7.42578125" style="223" hidden="1" customWidth="1"/>
    <col min="85" max="86" width="10.28515625" style="223" hidden="1" customWidth="1"/>
    <col min="87" max="88" width="9.140625" style="223" hidden="1" customWidth="1"/>
    <col min="89" max="89" width="7.28515625" style="223" hidden="1" customWidth="1"/>
    <col min="90" max="90" width="10.28515625" style="223" hidden="1" customWidth="1"/>
    <col min="91" max="91" width="19.28515625" style="223" customWidth="1"/>
    <col min="92" max="97" width="7.7109375" style="223" hidden="1" customWidth="1"/>
    <col min="98" max="98" width="25.42578125" style="223" hidden="1" customWidth="1"/>
    <col min="99" max="105" width="9.140625" style="223" hidden="1" customWidth="1"/>
    <col min="106" max="106" width="8" style="223" hidden="1" customWidth="1"/>
    <col min="107" max="107" width="9.42578125" style="223" hidden="1" customWidth="1"/>
    <col min="108" max="108" width="8" style="223" hidden="1" customWidth="1"/>
    <col min="109" max="109" width="9" style="223" hidden="1" customWidth="1"/>
    <col min="110" max="124" width="9.140625" style="223" hidden="1" customWidth="1"/>
    <col min="125" max="16384" width="9.140625" style="223"/>
  </cols>
  <sheetData>
    <row r="1" spans="1:124" ht="42.75" customHeight="1" x14ac:dyDescent="0.3">
      <c r="A1" s="477"/>
      <c r="B1" s="475" t="s">
        <v>188</v>
      </c>
      <c r="C1" s="475" t="s">
        <v>125</v>
      </c>
      <c r="D1" s="472"/>
      <c r="E1" s="473"/>
      <c r="F1" s="474"/>
      <c r="G1" s="378"/>
      <c r="I1" s="224"/>
      <c r="J1" s="224"/>
      <c r="K1" s="225"/>
      <c r="L1" s="225"/>
      <c r="M1" s="225"/>
      <c r="N1" s="471" t="s">
        <v>57</v>
      </c>
      <c r="O1" s="225"/>
      <c r="P1" s="225"/>
      <c r="Q1" s="225"/>
      <c r="R1" s="225"/>
      <c r="S1" s="225"/>
      <c r="T1" s="225"/>
      <c r="U1" s="225"/>
      <c r="V1" s="225"/>
      <c r="W1" s="226"/>
      <c r="X1" s="225"/>
      <c r="Y1" s="225"/>
      <c r="Z1" s="225"/>
      <c r="AA1" s="225"/>
      <c r="AB1" s="225"/>
      <c r="AC1" s="225"/>
      <c r="AD1" s="225"/>
      <c r="AE1" s="225"/>
      <c r="AF1" s="225"/>
      <c r="AG1" s="225"/>
      <c r="AH1" s="225"/>
      <c r="AI1" s="225"/>
      <c r="AJ1" s="225"/>
      <c r="AK1" s="225"/>
      <c r="AL1" s="225"/>
      <c r="AM1" s="225"/>
      <c r="AN1" s="225"/>
      <c r="AO1" s="225"/>
      <c r="AP1" s="225"/>
      <c r="AQ1" s="225"/>
      <c r="AR1" s="225"/>
      <c r="AS1" s="225"/>
      <c r="AT1" s="225"/>
      <c r="AU1" s="226"/>
      <c r="AV1" s="225"/>
      <c r="AW1" s="225"/>
      <c r="AX1" s="225"/>
      <c r="AY1" s="225"/>
      <c r="AZ1" s="225"/>
      <c r="BA1" s="225"/>
      <c r="BB1" s="225"/>
      <c r="BC1" s="225"/>
      <c r="BD1" s="225"/>
      <c r="BE1" s="434"/>
      <c r="BF1" s="434"/>
      <c r="BG1" s="443"/>
      <c r="BH1" s="434"/>
      <c r="BI1" s="434"/>
      <c r="BJ1" s="434"/>
      <c r="BK1" s="434"/>
      <c r="BL1" s="225"/>
      <c r="BM1" s="225"/>
      <c r="BN1" s="225"/>
      <c r="BO1" s="225"/>
      <c r="BP1" s="225"/>
      <c r="BQ1" s="225"/>
      <c r="BR1" s="225"/>
      <c r="BS1" s="225"/>
      <c r="BT1" s="225"/>
      <c r="BU1" s="225"/>
      <c r="BV1" s="225"/>
      <c r="BW1" s="225"/>
      <c r="BX1" s="225"/>
      <c r="BY1" s="225"/>
      <c r="BZ1" s="225"/>
      <c r="CA1" s="225"/>
      <c r="CB1" s="225"/>
      <c r="CC1" s="225"/>
      <c r="CD1" s="225"/>
      <c r="CE1" s="225"/>
      <c r="CF1" s="225"/>
      <c r="CG1" s="225"/>
      <c r="CH1" s="225"/>
      <c r="CI1" s="225"/>
      <c r="CJ1" s="225"/>
      <c r="CK1" s="225"/>
      <c r="CL1" s="225"/>
      <c r="CY1" s="332"/>
    </row>
    <row r="2" spans="1:124" ht="12" customHeight="1" x14ac:dyDescent="0.25">
      <c r="A2" s="531" t="s">
        <v>3</v>
      </c>
      <c r="B2" s="551">
        <f t="array" ref="B2">SUM(IF(($G8:$G509&lt;&gt;"x")*(B8:B509&lt;&gt;""),1,0))</f>
        <v>1</v>
      </c>
      <c r="C2" s="551">
        <f t="array" ref="C2">SUM(IF(($G8:$G509&lt;&gt;"x")*(C8:C509&lt;&gt;""),1,0))</f>
        <v>0</v>
      </c>
      <c r="D2" s="551">
        <f t="array" ref="D2">SUM(IF(($G8:$G509&lt;&gt;"x")*(D8:D509&lt;&gt;""),1,0))</f>
        <v>0</v>
      </c>
      <c r="E2" s="551">
        <f t="array" ref="E2">SUM(IF(($G8:$G509&lt;&gt;"x")*(E8:E509&lt;&gt;""),1,0))</f>
        <v>0</v>
      </c>
      <c r="F2" s="551">
        <f t="array" ref="F2">SUM(IF(($G8:$G509&lt;&gt;"x")*(F8:F509&lt;&gt;""),1,0))</f>
        <v>1</v>
      </c>
      <c r="G2" s="298"/>
      <c r="H2" s="227"/>
      <c r="I2" s="227"/>
      <c r="J2" s="227"/>
      <c r="K2" s="227"/>
      <c r="L2" s="228"/>
      <c r="M2" s="229"/>
      <c r="N2" s="230"/>
      <c r="O2" s="51">
        <f t="array" aca="1" ref="O2" ca="1">SUM(IF(($B8:$B509&lt;&gt;"")*($G8:$G509="")*(O8:O509&lt;&gt;"") * (O8:O509&lt;=集計基準日),1,0))</f>
        <v>0</v>
      </c>
      <c r="P2" s="52">
        <f t="array" aca="1" ref="P2" ca="1">SUM(IF(($B8:$B509&lt;&gt;"")*($G8:$G509="")*(P8:P509&lt;&gt;"")*(P8:P509&lt;=集計基準日),1,0))</f>
        <v>0</v>
      </c>
      <c r="Q2" s="53"/>
      <c r="R2" s="54">
        <f t="array" aca="1" ref="R2" ca="1">SUM(IF(($B8:$B509&lt;&gt;"")*($G8:$G509="")*(R8:R509&lt;&gt;"")*(R8:R509&lt;=集計基準日),1,0))</f>
        <v>0</v>
      </c>
      <c r="S2" s="55">
        <f t="array" aca="1" ref="S2" ca="1">SUM(IF(($B8:$B509&lt;&gt;"")*($G8:$G509="")*(S8:S509&lt;&gt;"")*(S8:S509&lt;=集計基準日),1,0))</f>
        <v>0</v>
      </c>
      <c r="T2" s="56"/>
      <c r="U2" s="54">
        <f t="array" aca="1" ref="U2" ca="1">SUM(IF(($B8:$B509&lt;&gt;"")*($G8:$G509="")*(U8:U509&lt;&gt;"")*(U8:U509&lt;=集計基準日),1,0))</f>
        <v>0</v>
      </c>
      <c r="V2" s="55">
        <f t="array" aca="1" ref="V2" ca="1">SUM(IF(($B8:$B509&lt;&gt;"")*($G8:$G509="")*(V8:V509&lt;&gt;"")*(V8:V509&lt;=集計基準日),1,0))</f>
        <v>0</v>
      </c>
      <c r="W2" s="234"/>
      <c r="X2" s="232"/>
      <c r="Y2" s="300"/>
      <c r="Z2" s="233"/>
      <c r="AA2" s="54">
        <f t="array" aca="1" ref="AA2" ca="1">SUM(IF(($B8:$B509&lt;&gt;"")*($G8:$G509="")*(AA8:AA509&lt;&gt;"")*(AA8:AA509&lt;=集計基準日),1,0))</f>
        <v>0</v>
      </c>
      <c r="AB2" s="55">
        <f t="array" aca="1" ref="AB2" ca="1">SUM(IF(($B8:$B509&lt;&gt;"")*($G8:$G509="")*(AB8:AB509&lt;&gt;"")*(AB8:AB509&lt;=集計基準日),1,0))</f>
        <v>0</v>
      </c>
      <c r="AC2" s="57"/>
      <c r="AD2" s="54">
        <f t="array" aca="1" ref="AD2" ca="1">SUM(IF(($B8:$B509&lt;&gt;"")*($G8:$G509="")*(AD8:AD509&lt;&gt;"")*(AD8:AD509&lt;=集計基準日),1,0))</f>
        <v>0</v>
      </c>
      <c r="AE2" s="55">
        <f t="array" aca="1" ref="AE2" ca="1">SUM(IF(($B8:$B509&lt;&gt;"")*($G8:$G509="")*(AE8:AE509&lt;&gt;"")*(AE8:AE509&lt;=集計基準日),1,0))</f>
        <v>0</v>
      </c>
      <c r="AF2" s="58"/>
      <c r="AG2" s="54">
        <f t="array" aca="1" ref="AG2" ca="1">SUM(IF(($B8:$B509&lt;&gt;"")*($G8:$G509="")*(AG8:AG509&lt;&gt;"")*(AG8:AG509&lt;=集計基準日),1,0))</f>
        <v>0</v>
      </c>
      <c r="AH2" s="59">
        <f t="array" aca="1" ref="AH2" ca="1">SUM(IF(($B8:$B509&lt;&gt;"")*($G8:$G509="")*(AH8:AH509&lt;&gt;"")*(AH8:AH509&lt;=集計基準日),1,0))</f>
        <v>0</v>
      </c>
      <c r="AI2" s="234"/>
      <c r="AJ2" s="232"/>
      <c r="AK2" s="300"/>
      <c r="AL2" s="233"/>
      <c r="AM2" s="54">
        <f t="array" aca="1" ref="AM2" ca="1">SUM(IF(($B8:$B509&lt;&gt;"")*($G8:$G509="")*(AM8:AM509&lt;&gt;"")*(AM8:AM509&lt;=集計基準日),1,0))</f>
        <v>0</v>
      </c>
      <c r="AN2" s="55">
        <f t="array" aca="1" ref="AN2" ca="1">SUM(IF(($B8:$B509&lt;&gt;"")*($G8:$G509="")*(AN8:AN509&lt;&gt;"")*(AN8:AN509&lt;=集計基準日),1,0))</f>
        <v>0</v>
      </c>
      <c r="AO2" s="57"/>
      <c r="AP2" s="54">
        <f t="array" aca="1" ref="AP2" ca="1">SUM(IF(($B8:$B509&lt;&gt;"")*($G8:$G509="")*(AP8:AP509&lt;&gt;"")*(AP8:AP509&lt;=集計基準日),1,0))</f>
        <v>0</v>
      </c>
      <c r="AQ2" s="55">
        <f t="array" aca="1" ref="AQ2" ca="1">SUM(IF(($B8:$B509&lt;&gt;"")*($G8:$G509="")*(AQ8:AQ509&lt;&gt;"")*(AQ8:AQ509&lt;=集計基準日),1,0))</f>
        <v>0</v>
      </c>
      <c r="AR2" s="58"/>
      <c r="AS2" s="54">
        <f t="array" aca="1" ref="AS2" ca="1">SUM(IF(($B8:$B509&lt;&gt;"")*($G8:$G509="")*(AS8:AS509&lt;&gt;"")*(AS8:AS509&lt;=集計基準日),1,0))</f>
        <v>0</v>
      </c>
      <c r="AT2" s="59">
        <f t="array" aca="1" ref="AT2" ca="1">SUM(IF(($B8:$B509&lt;&gt;"")*($G8:$G509="")*(AT8:AT509&lt;&gt;"")*(AT8:AT509&lt;=集計基準日),1,0))</f>
        <v>0</v>
      </c>
      <c r="AU2" s="234"/>
      <c r="AV2" s="232"/>
      <c r="AW2" s="228"/>
      <c r="AX2" s="233"/>
      <c r="AY2" s="54">
        <f t="array" aca="1" ref="AY2" ca="1">SUM(IF(($B8:$B509&lt;&gt;"")*($G8:$G509="")*(AY8:AY509&lt;&gt;"")*(AY8:AY509&lt;=集計基準日),1,0))</f>
        <v>0</v>
      </c>
      <c r="AZ2" s="55">
        <f t="array" aca="1" ref="AZ2" ca="1">SUM(IF(($B8:$B509&lt;&gt;"")*($G8:$G509="")*(AZ8:AZ509&lt;&gt;"")*(AZ8:AZ509&lt;=集計基準日),1,0))</f>
        <v>0</v>
      </c>
      <c r="BA2" s="57"/>
      <c r="BB2" s="54">
        <f t="array" aca="1" ref="BB2" ca="1">SUM(IF(($B8:$B509&lt;&gt;"")*($G8:$G509="")*(BB8:BB509&lt;&gt;"")*(BB8:BB509&lt;=集計基準日),1,0))</f>
        <v>0</v>
      </c>
      <c r="BC2" s="55">
        <f t="array" aca="1" ref="BC2" ca="1">SUM(IF(($B8:$B509&lt;&gt;"")*($G8:$G509="")*(BC8:BC509&lt;&gt;"")*(BC8:BC509&lt;=集計基準日),1,0))</f>
        <v>0</v>
      </c>
      <c r="BD2" s="58"/>
      <c r="BE2" s="54">
        <f t="array" aca="1" ref="BE2" ca="1">SUM(IF(($B8:$B509&lt;&gt;"")*($G8:$G509="")*(BE8:BE509&lt;&gt;"")*(BE8:BE509&lt;=集計基準日),1,0))</f>
        <v>0</v>
      </c>
      <c r="BF2" s="59">
        <f t="array" aca="1" ref="BF2" ca="1">SUM(IF(($B8:$B509&lt;&gt;"")*($G8:$G509="")*(BF8:BF509&lt;&gt;"")*(BF8:BF509&lt;=集計基準日),1,0))</f>
        <v>0</v>
      </c>
      <c r="BG2" s="301"/>
      <c r="BH2" s="231"/>
      <c r="BI2" s="318"/>
      <c r="BJ2" s="319">
        <f t="array" aca="1" ref="BJ2" ca="1">SUM(IF(($B8:$B509&lt;&gt;"")*($G8:$G509="")*(BJ8:BJ509&lt;&gt;"")*(BJ8:BJ509&lt;=集計基準日),1,0))</f>
        <v>0</v>
      </c>
      <c r="BK2" s="55">
        <f t="array" aca="1" ref="BK2" ca="1">SUM(IF(($B8:$B509&lt;&gt;"")*($G8:$G509="")*(BK8:BK509&lt;&gt;"")*(BK8:BK509&lt;=集計基準日),1,0))</f>
        <v>0</v>
      </c>
      <c r="BL2" s="57"/>
      <c r="BM2" s="54">
        <f t="array" aca="1" ref="BM2" ca="1">SUM(IF(($B8:$B509&lt;&gt;"")*($G8:$G509="")*(BM8:BM509&lt;&gt;"")*(BM8:BM509&lt;=集計基準日),1,0))</f>
        <v>0</v>
      </c>
      <c r="BN2" s="55">
        <f t="array" aca="1" ref="BN2" ca="1">SUM(IF(($B8:$B509&lt;&gt;"")*($G8:$G509="")*(BN8:BN509&lt;&gt;"")*(BN8:BN509&lt;=集計基準日),1,0))</f>
        <v>0</v>
      </c>
      <c r="BO2" s="58"/>
      <c r="BP2" s="301"/>
      <c r="BQ2" s="231"/>
      <c r="BR2" s="231"/>
      <c r="BS2" s="236"/>
      <c r="BT2" s="232"/>
      <c r="BU2" s="232"/>
      <c r="BV2" s="232"/>
      <c r="BW2" s="232"/>
      <c r="BX2" s="232"/>
      <c r="BY2" s="232"/>
      <c r="BZ2" s="232"/>
      <c r="CA2" s="235"/>
      <c r="CB2" s="235"/>
      <c r="CC2" s="232"/>
      <c r="CD2" s="232"/>
      <c r="CE2" s="232"/>
      <c r="CF2" s="232"/>
      <c r="CG2" s="232"/>
      <c r="CH2" s="232"/>
      <c r="CI2" s="232"/>
      <c r="CJ2" s="232"/>
      <c r="CK2" s="232"/>
      <c r="CL2" s="232"/>
      <c r="CM2" s="236"/>
    </row>
    <row r="3" spans="1:124" ht="12" customHeight="1" x14ac:dyDescent="0.25">
      <c r="A3" s="549"/>
      <c r="B3" s="552"/>
      <c r="C3" s="552"/>
      <c r="D3" s="552"/>
      <c r="E3" s="552"/>
      <c r="F3" s="552"/>
      <c r="G3" s="299"/>
      <c r="H3" s="237"/>
      <c r="I3" s="237"/>
      <c r="J3" s="237"/>
      <c r="K3" s="237"/>
      <c r="L3" s="238"/>
      <c r="M3" s="239"/>
      <c r="N3" s="240"/>
      <c r="O3" s="533">
        <f ca="1">IF(O2&lt;&gt;0,P2/O2,0)</f>
        <v>0</v>
      </c>
      <c r="P3" s="530"/>
      <c r="Q3" s="61"/>
      <c r="R3" s="529">
        <f ca="1">IF(R2&lt;&gt;0,S2/R2,0)</f>
        <v>0</v>
      </c>
      <c r="S3" s="530"/>
      <c r="T3" s="62"/>
      <c r="U3" s="533">
        <f ca="1">IF(U2&lt;&gt;0,V2/U2,0)</f>
        <v>0</v>
      </c>
      <c r="V3" s="530"/>
      <c r="W3" s="243"/>
      <c r="X3" s="241"/>
      <c r="Y3" s="244"/>
      <c r="Z3" s="242"/>
      <c r="AA3" s="533">
        <f ca="1">IF(AA2&lt;&gt;0,AB2/AA2,0)</f>
        <v>0</v>
      </c>
      <c r="AB3" s="530"/>
      <c r="AC3" s="57"/>
      <c r="AD3" s="529">
        <f ca="1">IF(AD2&lt;&gt;0,AE2/AD2,0)</f>
        <v>0</v>
      </c>
      <c r="AE3" s="530"/>
      <c r="AF3" s="58"/>
      <c r="AG3" s="533">
        <f ca="1">IF(AG2&lt;&gt;0,AH2/AG2,0)</f>
        <v>0</v>
      </c>
      <c r="AH3" s="530"/>
      <c r="AI3" s="243"/>
      <c r="AJ3" s="241"/>
      <c r="AK3" s="244"/>
      <c r="AL3" s="242"/>
      <c r="AM3" s="529">
        <f ca="1">IF(AM2&lt;&gt;0,AN2/AM2,0)</f>
        <v>0</v>
      </c>
      <c r="AN3" s="530"/>
      <c r="AO3" s="57"/>
      <c r="AP3" s="529">
        <f ca="1">IF(AP2&lt;&gt;0,AQ2/AP2,0)</f>
        <v>0</v>
      </c>
      <c r="AQ3" s="530"/>
      <c r="AR3" s="58"/>
      <c r="AS3" s="533">
        <f ca="1">IF(AS2&lt;&gt;0,AT2/AS2,0)</f>
        <v>0</v>
      </c>
      <c r="AT3" s="530"/>
      <c r="AU3" s="243"/>
      <c r="AV3" s="241"/>
      <c r="AW3" s="238"/>
      <c r="AX3" s="242"/>
      <c r="AY3" s="533">
        <f ca="1">IF(AY2&lt;&gt;0,AZ2/AY2,0)</f>
        <v>0</v>
      </c>
      <c r="AZ3" s="530"/>
      <c r="BA3" s="57"/>
      <c r="BB3" s="529">
        <f ca="1">IF(BB2&lt;&gt;0,BC2/BB2,0)</f>
        <v>0</v>
      </c>
      <c r="BC3" s="530"/>
      <c r="BD3" s="58"/>
      <c r="BE3" s="533">
        <f ca="1">IF(BE2&lt;&gt;0,BF2/BE2,0)</f>
        <v>0</v>
      </c>
      <c r="BF3" s="530"/>
      <c r="BG3" s="302"/>
      <c r="BH3" s="303"/>
      <c r="BI3" s="320"/>
      <c r="BJ3" s="529">
        <f ca="1">IF(BJ2&lt;&gt;0,BK2/BJ2,0)</f>
        <v>0</v>
      </c>
      <c r="BK3" s="530"/>
      <c r="BL3" s="57"/>
      <c r="BM3" s="529">
        <f ca="1">IF(BM2&lt;&gt;0,BN2/BM2,0)</f>
        <v>0</v>
      </c>
      <c r="BN3" s="530"/>
      <c r="BO3" s="58"/>
      <c r="BP3" s="302"/>
      <c r="BQ3" s="303"/>
      <c r="BR3" s="303"/>
      <c r="BS3" s="246"/>
      <c r="BT3" s="241"/>
      <c r="BU3" s="241"/>
      <c r="BV3" s="241"/>
      <c r="BW3" s="241"/>
      <c r="BX3" s="241"/>
      <c r="BY3" s="241"/>
      <c r="BZ3" s="241"/>
      <c r="CA3" s="245"/>
      <c r="CB3" s="245"/>
      <c r="CC3" s="241"/>
      <c r="CD3" s="241"/>
      <c r="CE3" s="241"/>
      <c r="CF3" s="241"/>
      <c r="CG3" s="241"/>
      <c r="CH3" s="241"/>
      <c r="CI3" s="241"/>
      <c r="CJ3" s="241"/>
      <c r="CK3" s="241"/>
      <c r="CL3" s="241"/>
      <c r="CM3" s="246"/>
    </row>
    <row r="4" spans="1:124" ht="30" customHeight="1" x14ac:dyDescent="0.25">
      <c r="A4" s="476"/>
      <c r="B4" s="470" t="s">
        <v>180</v>
      </c>
      <c r="C4" s="469">
        <f ca="1">TODAY()</f>
        <v>43697</v>
      </c>
      <c r="CN4" s="223" t="s">
        <v>43</v>
      </c>
      <c r="CT4" s="223" t="s">
        <v>48</v>
      </c>
      <c r="DB4" s="247"/>
      <c r="DI4" s="241"/>
      <c r="DJ4" s="241"/>
    </row>
    <row r="5" spans="1:124" ht="15.75" customHeight="1" x14ac:dyDescent="0.25">
      <c r="A5" s="550" t="s">
        <v>56</v>
      </c>
      <c r="B5" s="541" t="str">
        <f>進捗管理表作成ワークシート!B2</f>
        <v>管理単位
（大）</v>
      </c>
      <c r="C5" s="541" t="str">
        <f>進捗管理表作成ワークシート!C2</f>
        <v>管理単位
（中１）</v>
      </c>
      <c r="D5" s="541" t="str">
        <f>進捗管理表作成ワークシート!D2</f>
        <v>管理単位
（中２）</v>
      </c>
      <c r="E5" s="541" t="str">
        <f>進捗管理表作成ワークシート!E2</f>
        <v>管理単位
（中３）</v>
      </c>
      <c r="F5" s="541" t="str">
        <f>進捗管理表作成ワークシート!F2</f>
        <v>管理単位
（小）</v>
      </c>
      <c r="G5" s="545" t="s">
        <v>4</v>
      </c>
      <c r="H5" s="531" t="s">
        <v>110</v>
      </c>
      <c r="I5" s="531" t="s">
        <v>111</v>
      </c>
      <c r="J5" s="531" t="s">
        <v>112</v>
      </c>
      <c r="K5" s="542" t="s">
        <v>178</v>
      </c>
      <c r="L5" s="543"/>
      <c r="M5" s="536">
        <f>設定!C86</f>
        <v>0</v>
      </c>
      <c r="N5" s="537"/>
      <c r="O5" s="537"/>
      <c r="P5" s="537"/>
      <c r="Q5" s="537"/>
      <c r="R5" s="537"/>
      <c r="S5" s="537"/>
      <c r="T5" s="537"/>
      <c r="U5" s="537"/>
      <c r="V5" s="537"/>
      <c r="W5" s="350"/>
      <c r="X5" s="63"/>
      <c r="Y5" s="536">
        <f>設定!F86</f>
        <v>0</v>
      </c>
      <c r="Z5" s="537"/>
      <c r="AA5" s="537"/>
      <c r="AB5" s="537"/>
      <c r="AC5" s="537"/>
      <c r="AD5" s="537"/>
      <c r="AE5" s="537"/>
      <c r="AF5" s="537"/>
      <c r="AG5" s="537"/>
      <c r="AH5" s="537"/>
      <c r="AI5" s="350"/>
      <c r="AJ5" s="63"/>
      <c r="AK5" s="536" t="str">
        <f>設定!I86</f>
        <v>①ＣＶ</v>
      </c>
      <c r="AL5" s="537"/>
      <c r="AM5" s="537"/>
      <c r="AN5" s="537"/>
      <c r="AO5" s="537"/>
      <c r="AP5" s="537"/>
      <c r="AQ5" s="537"/>
      <c r="AR5" s="537"/>
      <c r="AS5" s="537"/>
      <c r="AT5" s="537"/>
      <c r="AU5" s="350"/>
      <c r="AV5" s="63"/>
      <c r="AW5" s="536" t="str">
        <f>設定!L86</f>
        <v>②ＣＶＴ</v>
      </c>
      <c r="AX5" s="537"/>
      <c r="AY5" s="537"/>
      <c r="AZ5" s="537"/>
      <c r="BA5" s="537"/>
      <c r="BB5" s="537"/>
      <c r="BC5" s="537"/>
      <c r="BD5" s="537"/>
      <c r="BE5" s="537"/>
      <c r="BF5" s="537"/>
      <c r="BG5" s="537"/>
      <c r="BH5" s="544"/>
      <c r="BI5" s="536" t="str">
        <f>設定!O86</f>
        <v>③受入</v>
      </c>
      <c r="BJ5" s="537"/>
      <c r="BK5" s="537"/>
      <c r="BL5" s="537"/>
      <c r="BM5" s="537"/>
      <c r="BN5" s="537"/>
      <c r="BO5" s="537"/>
      <c r="BP5" s="537"/>
      <c r="BQ5" s="544"/>
      <c r="BR5" s="566" t="s">
        <v>193</v>
      </c>
      <c r="BS5" s="567"/>
      <c r="BT5" s="249" t="s">
        <v>37</v>
      </c>
      <c r="BU5" s="248"/>
      <c r="BV5" s="248"/>
      <c r="BW5" s="248"/>
      <c r="BX5" s="250"/>
      <c r="BY5" s="248"/>
      <c r="BZ5" s="248"/>
      <c r="CA5" s="251" t="s">
        <v>76</v>
      </c>
      <c r="CB5" s="251" t="s">
        <v>77</v>
      </c>
      <c r="CC5" s="249" t="s">
        <v>38</v>
      </c>
      <c r="CD5" s="248"/>
      <c r="CE5" s="248"/>
      <c r="CF5" s="248"/>
      <c r="CG5" s="248"/>
      <c r="CH5" s="248"/>
      <c r="CI5" s="248"/>
      <c r="CJ5" s="250"/>
      <c r="CK5" s="574" t="s">
        <v>145</v>
      </c>
      <c r="CL5" s="575"/>
      <c r="CM5" s="531" t="s">
        <v>5</v>
      </c>
      <c r="CN5" s="252" t="s">
        <v>39</v>
      </c>
      <c r="CO5" s="253" t="s">
        <v>73</v>
      </c>
      <c r="CP5" s="253" t="s">
        <v>40</v>
      </c>
      <c r="CQ5" s="254" t="s">
        <v>41</v>
      </c>
      <c r="CR5" s="254" t="s">
        <v>145</v>
      </c>
      <c r="CS5" s="255" t="s">
        <v>42</v>
      </c>
      <c r="CT5" s="256"/>
      <c r="CU5" s="257"/>
      <c r="CW5" s="334" t="s">
        <v>159</v>
      </c>
      <c r="CX5" s="335"/>
      <c r="CY5" s="335"/>
      <c r="CZ5" s="335"/>
      <c r="DA5" s="336"/>
      <c r="DB5" s="334" t="s">
        <v>160</v>
      </c>
      <c r="DC5" s="335"/>
      <c r="DD5" s="335"/>
      <c r="DE5" s="335"/>
      <c r="DF5" s="336"/>
      <c r="DG5" s="570" t="s">
        <v>169</v>
      </c>
      <c r="DH5" s="571"/>
      <c r="DI5" s="562" t="s">
        <v>142</v>
      </c>
      <c r="DJ5" s="563"/>
      <c r="DK5" s="334" t="s">
        <v>166</v>
      </c>
      <c r="DL5" s="335"/>
      <c r="DM5" s="335"/>
      <c r="DN5" s="335"/>
      <c r="DO5" s="335"/>
      <c r="DP5" s="335"/>
      <c r="DQ5" s="335"/>
      <c r="DR5" s="335"/>
      <c r="DS5" s="335"/>
      <c r="DT5" s="336"/>
    </row>
    <row r="6" spans="1:124" ht="15.75" customHeight="1" x14ac:dyDescent="0.25">
      <c r="A6" s="550"/>
      <c r="B6" s="548"/>
      <c r="C6" s="548"/>
      <c r="D6" s="548"/>
      <c r="E6" s="548"/>
      <c r="F6" s="548"/>
      <c r="G6" s="546"/>
      <c r="H6" s="532"/>
      <c r="I6" s="532"/>
      <c r="J6" s="532"/>
      <c r="K6" s="541" t="str">
        <f>"予定
（"&amp;共通設定_規模&amp;"）"</f>
        <v>予定
（KS）</v>
      </c>
      <c r="L6" s="541" t="str">
        <f>"実績
（"&amp;共通設定_規模&amp;"）"</f>
        <v>実績
（KS）</v>
      </c>
      <c r="M6" s="531" t="s">
        <v>0</v>
      </c>
      <c r="N6" s="541" t="s">
        <v>148</v>
      </c>
      <c r="O6" s="538" t="s">
        <v>65</v>
      </c>
      <c r="P6" s="539"/>
      <c r="Q6" s="534" t="s">
        <v>6</v>
      </c>
      <c r="R6" s="538" t="s">
        <v>66</v>
      </c>
      <c r="S6" s="539"/>
      <c r="T6" s="534" t="s">
        <v>7</v>
      </c>
      <c r="U6" s="538" t="s">
        <v>149</v>
      </c>
      <c r="V6" s="540"/>
      <c r="W6" s="536" t="s">
        <v>134</v>
      </c>
      <c r="X6" s="544"/>
      <c r="Y6" s="531" t="s">
        <v>0</v>
      </c>
      <c r="Z6" s="541" t="s">
        <v>148</v>
      </c>
      <c r="AA6" s="538" t="s">
        <v>65</v>
      </c>
      <c r="AB6" s="539"/>
      <c r="AC6" s="534" t="s">
        <v>6</v>
      </c>
      <c r="AD6" s="538" t="s">
        <v>66</v>
      </c>
      <c r="AE6" s="539"/>
      <c r="AF6" s="534" t="s">
        <v>7</v>
      </c>
      <c r="AG6" s="538" t="s">
        <v>149</v>
      </c>
      <c r="AH6" s="540"/>
      <c r="AI6" s="536" t="s">
        <v>134</v>
      </c>
      <c r="AJ6" s="544"/>
      <c r="AK6" s="531" t="s">
        <v>0</v>
      </c>
      <c r="AL6" s="541" t="s">
        <v>148</v>
      </c>
      <c r="AM6" s="538" t="s">
        <v>65</v>
      </c>
      <c r="AN6" s="539"/>
      <c r="AO6" s="534" t="s">
        <v>6</v>
      </c>
      <c r="AP6" s="538" t="s">
        <v>66</v>
      </c>
      <c r="AQ6" s="539"/>
      <c r="AR6" s="534" t="s">
        <v>7</v>
      </c>
      <c r="AS6" s="538" t="s">
        <v>149</v>
      </c>
      <c r="AT6" s="540"/>
      <c r="AU6" s="536" t="s">
        <v>134</v>
      </c>
      <c r="AV6" s="544"/>
      <c r="AW6" s="531" t="s">
        <v>0</v>
      </c>
      <c r="AX6" s="541" t="s">
        <v>148</v>
      </c>
      <c r="AY6" s="538" t="s">
        <v>65</v>
      </c>
      <c r="AZ6" s="539"/>
      <c r="BA6" s="534" t="s">
        <v>6</v>
      </c>
      <c r="BB6" s="538" t="s">
        <v>66</v>
      </c>
      <c r="BC6" s="539"/>
      <c r="BD6" s="534" t="s">
        <v>8</v>
      </c>
      <c r="BE6" s="538" t="s">
        <v>149</v>
      </c>
      <c r="BF6" s="540"/>
      <c r="BG6" s="536" t="s">
        <v>134</v>
      </c>
      <c r="BH6" s="544"/>
      <c r="BI6" s="531" t="s">
        <v>0</v>
      </c>
      <c r="BJ6" s="538" t="s">
        <v>65</v>
      </c>
      <c r="BK6" s="539"/>
      <c r="BL6" s="534" t="s">
        <v>6</v>
      </c>
      <c r="BM6" s="538" t="s">
        <v>66</v>
      </c>
      <c r="BN6" s="539"/>
      <c r="BO6" s="534" t="s">
        <v>8</v>
      </c>
      <c r="BP6" s="536" t="s">
        <v>134</v>
      </c>
      <c r="BQ6" s="544"/>
      <c r="BR6" s="568"/>
      <c r="BS6" s="569"/>
      <c r="BT6" s="258" t="s">
        <v>1</v>
      </c>
      <c r="BU6" s="259"/>
      <c r="BV6" s="258" t="s">
        <v>2</v>
      </c>
      <c r="BW6" s="260"/>
      <c r="BX6" s="555" t="s">
        <v>9</v>
      </c>
      <c r="BY6" s="559" t="str">
        <f>"ﾄﾞｷｭﾒﾝﾄ"&amp;CHAR(10)&amp;"率(頁/画帳)"</f>
        <v>ﾄﾞｷｭﾒﾝﾄ
率(頁/画帳)</v>
      </c>
      <c r="BZ6" s="578" t="str">
        <f>"指摘密度"&amp;CHAR(10)&amp;"(件/画帳)"</f>
        <v>指摘密度
(件/画帳)</v>
      </c>
      <c r="CA6" s="557" t="s">
        <v>78</v>
      </c>
      <c r="CB6" s="557" t="s">
        <v>78</v>
      </c>
      <c r="CC6" s="261" t="s">
        <v>10</v>
      </c>
      <c r="CD6" s="262"/>
      <c r="CE6" s="258" t="s">
        <v>11</v>
      </c>
      <c r="CF6" s="259"/>
      <c r="CG6" s="553" t="str">
        <f>"ﾃｽﾄ密度"&amp;CHAR(10)&amp;"(件/画帳)"</f>
        <v>ﾃｽﾄ密度
(件/画帳)</v>
      </c>
      <c r="CH6" s="555" t="str">
        <f>"ﾊﾞｸﾞ密度"&amp;CHAR(10)&amp;"(件/画帳)"</f>
        <v>ﾊﾞｸﾞ密度
(件/画帳)</v>
      </c>
      <c r="CI6" s="553" t="s">
        <v>12</v>
      </c>
      <c r="CJ6" s="555" t="s">
        <v>13</v>
      </c>
      <c r="CK6" s="576" t="s">
        <v>14</v>
      </c>
      <c r="CL6" s="555" t="str">
        <f>"ﾊﾞｸﾞ密度"&amp;CHAR(10)&amp;"(件/画帳)"</f>
        <v>ﾊﾞｸﾞ密度
(件/画帳)</v>
      </c>
      <c r="CM6" s="532"/>
      <c r="CN6" s="252">
        <f ca="1">COUNTIF(CN8:CN509,"遅1")</f>
        <v>0</v>
      </c>
      <c r="CO6" s="253">
        <f ca="1">COUNTIF(CO8:CO509,"遅1")</f>
        <v>0</v>
      </c>
      <c r="CP6" s="253">
        <f ca="1">COUNTIF(CP8:CP509,"遅1")</f>
        <v>0</v>
      </c>
      <c r="CQ6" s="254">
        <f ca="1">COUNTIF(CQ8:CQ509,"遅1")</f>
        <v>0</v>
      </c>
      <c r="CR6" s="254">
        <f ca="1">COUNTIF(CR8:CR509,"遅1")</f>
        <v>0</v>
      </c>
      <c r="CS6" s="580">
        <f ca="1">COUNTIF(CS8:CS509,"遅")</f>
        <v>0</v>
      </c>
      <c r="CT6" s="263"/>
      <c r="CU6" s="264"/>
      <c r="CW6" s="324" t="s">
        <v>114</v>
      </c>
      <c r="CX6" s="324" t="s">
        <v>115</v>
      </c>
      <c r="CY6" s="324" t="s">
        <v>122</v>
      </c>
      <c r="CZ6" s="324" t="s">
        <v>116</v>
      </c>
      <c r="DA6" s="324" t="s">
        <v>144</v>
      </c>
      <c r="DB6" s="324" t="s">
        <v>114</v>
      </c>
      <c r="DC6" s="324" t="s">
        <v>115</v>
      </c>
      <c r="DD6" s="324" t="s">
        <v>122</v>
      </c>
      <c r="DE6" s="324" t="s">
        <v>116</v>
      </c>
      <c r="DF6" s="324" t="s">
        <v>144</v>
      </c>
      <c r="DG6" s="572"/>
      <c r="DH6" s="573"/>
      <c r="DI6" s="564"/>
      <c r="DJ6" s="565"/>
      <c r="DK6" s="450" t="s">
        <v>114</v>
      </c>
      <c r="DL6" s="449"/>
      <c r="DM6" s="449" t="s">
        <v>115</v>
      </c>
      <c r="DN6" s="449"/>
      <c r="DO6" s="449" t="s">
        <v>122</v>
      </c>
      <c r="DP6" s="449"/>
      <c r="DQ6" s="449" t="s">
        <v>168</v>
      </c>
      <c r="DR6" s="449"/>
      <c r="DS6" s="449" t="s">
        <v>167</v>
      </c>
      <c r="DT6" s="451"/>
    </row>
    <row r="7" spans="1:124" ht="15.75" customHeight="1" x14ac:dyDescent="0.25">
      <c r="A7" s="531"/>
      <c r="B7" s="548"/>
      <c r="C7" s="548"/>
      <c r="D7" s="548"/>
      <c r="E7" s="548"/>
      <c r="F7" s="548"/>
      <c r="G7" s="547"/>
      <c r="H7" s="532"/>
      <c r="I7" s="532"/>
      <c r="J7" s="532"/>
      <c r="K7" s="548"/>
      <c r="L7" s="548"/>
      <c r="M7" s="532"/>
      <c r="N7" s="532"/>
      <c r="O7" s="339" t="s">
        <v>150</v>
      </c>
      <c r="P7" s="340" t="s">
        <v>151</v>
      </c>
      <c r="Q7" s="535"/>
      <c r="R7" s="339" t="s">
        <v>150</v>
      </c>
      <c r="S7" s="340" t="s">
        <v>151</v>
      </c>
      <c r="T7" s="535"/>
      <c r="U7" s="339" t="s">
        <v>150</v>
      </c>
      <c r="V7" s="341" t="s">
        <v>151</v>
      </c>
      <c r="W7" s="342" t="s">
        <v>135</v>
      </c>
      <c r="X7" s="343" t="s">
        <v>136</v>
      </c>
      <c r="Y7" s="532"/>
      <c r="Z7" s="532"/>
      <c r="AA7" s="339" t="s">
        <v>150</v>
      </c>
      <c r="AB7" s="340" t="s">
        <v>151</v>
      </c>
      <c r="AC7" s="535"/>
      <c r="AD7" s="339" t="s">
        <v>150</v>
      </c>
      <c r="AE7" s="340" t="s">
        <v>151</v>
      </c>
      <c r="AF7" s="535"/>
      <c r="AG7" s="339" t="s">
        <v>150</v>
      </c>
      <c r="AH7" s="341" t="s">
        <v>151</v>
      </c>
      <c r="AI7" s="342" t="s">
        <v>135</v>
      </c>
      <c r="AJ7" s="343" t="s">
        <v>136</v>
      </c>
      <c r="AK7" s="532"/>
      <c r="AL7" s="532"/>
      <c r="AM7" s="339" t="s">
        <v>150</v>
      </c>
      <c r="AN7" s="340" t="s">
        <v>151</v>
      </c>
      <c r="AO7" s="535"/>
      <c r="AP7" s="339" t="s">
        <v>150</v>
      </c>
      <c r="AQ7" s="340" t="s">
        <v>151</v>
      </c>
      <c r="AR7" s="535"/>
      <c r="AS7" s="339" t="s">
        <v>150</v>
      </c>
      <c r="AT7" s="344" t="s">
        <v>151</v>
      </c>
      <c r="AU7" s="342" t="s">
        <v>135</v>
      </c>
      <c r="AV7" s="343" t="s">
        <v>136</v>
      </c>
      <c r="AW7" s="532"/>
      <c r="AX7" s="532"/>
      <c r="AY7" s="339" t="s">
        <v>150</v>
      </c>
      <c r="AZ7" s="340" t="s">
        <v>151</v>
      </c>
      <c r="BA7" s="535"/>
      <c r="BB7" s="339" t="s">
        <v>150</v>
      </c>
      <c r="BC7" s="340" t="s">
        <v>151</v>
      </c>
      <c r="BD7" s="535"/>
      <c r="BE7" s="339" t="s">
        <v>150</v>
      </c>
      <c r="BF7" s="344" t="s">
        <v>151</v>
      </c>
      <c r="BG7" s="342" t="s">
        <v>135</v>
      </c>
      <c r="BH7" s="343" t="s">
        <v>136</v>
      </c>
      <c r="BI7" s="532"/>
      <c r="BJ7" s="339" t="s">
        <v>150</v>
      </c>
      <c r="BK7" s="340" t="s">
        <v>151</v>
      </c>
      <c r="BL7" s="535"/>
      <c r="BM7" s="339" t="s">
        <v>150</v>
      </c>
      <c r="BN7" s="340" t="s">
        <v>151</v>
      </c>
      <c r="BO7" s="535"/>
      <c r="BP7" s="342" t="s">
        <v>135</v>
      </c>
      <c r="BQ7" s="343" t="s">
        <v>136</v>
      </c>
      <c r="BR7" s="435" t="s">
        <v>135</v>
      </c>
      <c r="BS7" s="436" t="s">
        <v>136</v>
      </c>
      <c r="BT7" s="345" t="s">
        <v>17</v>
      </c>
      <c r="BU7" s="346" t="s">
        <v>18</v>
      </c>
      <c r="BV7" s="345" t="s">
        <v>17</v>
      </c>
      <c r="BW7" s="347" t="s">
        <v>18</v>
      </c>
      <c r="BX7" s="561"/>
      <c r="BY7" s="560"/>
      <c r="BZ7" s="579"/>
      <c r="CA7" s="558"/>
      <c r="CB7" s="558"/>
      <c r="CC7" s="345" t="s">
        <v>17</v>
      </c>
      <c r="CD7" s="346" t="s">
        <v>18</v>
      </c>
      <c r="CE7" s="345" t="s">
        <v>17</v>
      </c>
      <c r="CF7" s="346" t="s">
        <v>18</v>
      </c>
      <c r="CG7" s="554"/>
      <c r="CH7" s="556"/>
      <c r="CI7" s="554"/>
      <c r="CJ7" s="556"/>
      <c r="CK7" s="577"/>
      <c r="CL7" s="556"/>
      <c r="CM7" s="532"/>
      <c r="CN7" s="267">
        <f ca="1">COUNTIF(CN8:CN509,"遅2")</f>
        <v>0</v>
      </c>
      <c r="CO7" s="268">
        <f ca="1">COUNTIF(CO8:CO509,"遅2")</f>
        <v>0</v>
      </c>
      <c r="CP7" s="268">
        <f ca="1">COUNTIF(CP8:CP509,"遅2")</f>
        <v>0</v>
      </c>
      <c r="CQ7" s="269">
        <f ca="1">COUNTIF(CQ8:CQ509,"遅2")</f>
        <v>0</v>
      </c>
      <c r="CR7" s="269">
        <f ca="1">COUNTIF(CR8:CR509,"遅2")</f>
        <v>0</v>
      </c>
      <c r="CS7" s="558"/>
      <c r="CT7" s="263" t="s">
        <v>46</v>
      </c>
      <c r="CU7" s="264" t="s">
        <v>49</v>
      </c>
      <c r="CW7" s="324"/>
      <c r="CX7" s="324"/>
      <c r="CY7" s="324"/>
      <c r="CZ7" s="324"/>
      <c r="DA7" s="324"/>
      <c r="DB7" s="324"/>
      <c r="DC7" s="324"/>
      <c r="DD7" s="324"/>
      <c r="DE7" s="324"/>
      <c r="DF7" s="324"/>
      <c r="DG7" s="326" t="s">
        <v>17</v>
      </c>
      <c r="DH7" s="327" t="s">
        <v>18</v>
      </c>
      <c r="DI7" s="326" t="s">
        <v>15</v>
      </c>
      <c r="DJ7" s="327" t="s">
        <v>16</v>
      </c>
      <c r="DK7" s="452" t="s">
        <v>135</v>
      </c>
      <c r="DL7" s="453" t="s">
        <v>136</v>
      </c>
      <c r="DM7" s="453" t="s">
        <v>135</v>
      </c>
      <c r="DN7" s="453" t="s">
        <v>136</v>
      </c>
      <c r="DO7" s="453" t="s">
        <v>135</v>
      </c>
      <c r="DP7" s="453" t="s">
        <v>136</v>
      </c>
      <c r="DQ7" s="453" t="s">
        <v>135</v>
      </c>
      <c r="DR7" s="453" t="s">
        <v>136</v>
      </c>
      <c r="DS7" s="453" t="s">
        <v>135</v>
      </c>
      <c r="DT7" s="454" t="s">
        <v>136</v>
      </c>
    </row>
    <row r="8" spans="1:124" ht="15.75" hidden="1" customHeight="1" x14ac:dyDescent="0.25">
      <c r="A8" s="424">
        <f t="shared" ref="A8:A262" si="0">ROW()-8</f>
        <v>0</v>
      </c>
      <c r="B8" s="392"/>
      <c r="C8" s="392"/>
      <c r="D8" s="392"/>
      <c r="E8" s="392"/>
      <c r="F8" s="392"/>
      <c r="G8" s="468"/>
      <c r="H8" s="393"/>
      <c r="I8" s="393"/>
      <c r="J8" s="393"/>
      <c r="K8" s="466"/>
      <c r="L8" s="466"/>
      <c r="M8" s="394"/>
      <c r="N8" s="394"/>
      <c r="O8" s="395"/>
      <c r="P8" s="142"/>
      <c r="Q8" s="396"/>
      <c r="R8" s="395"/>
      <c r="S8" s="142"/>
      <c r="T8" s="397"/>
      <c r="U8" s="395"/>
      <c r="V8" s="398"/>
      <c r="W8" s="419" t="str">
        <f t="shared" ref="W8" ca="1" si="1">IF(ISERROR(HLOOKUP(CW8+1,プロジェクト進捗設定_PS,4,FALSE)),IF(DK8,0,""),HLOOKUP(CW8+1,プロジェクト進捗設定_PS,4,FALSE))</f>
        <v/>
      </c>
      <c r="X8" s="420" t="str">
        <f t="shared" ref="X8" ca="1" si="2">IF(ISERROR(HLOOKUP(DB8,プロジェクト進捗設定_PS,4,FALSE)),IF(DL8,0,""),HLOOKUP(DB8,プロジェクト進捗設定_PS,4,FALSE))</f>
        <v/>
      </c>
      <c r="Y8" s="394"/>
      <c r="Z8" s="394"/>
      <c r="AA8" s="395"/>
      <c r="AB8" s="142"/>
      <c r="AC8" s="396"/>
      <c r="AD8" s="395"/>
      <c r="AE8" s="142"/>
      <c r="AF8" s="397"/>
      <c r="AG8" s="395"/>
      <c r="AH8" s="398"/>
      <c r="AI8" s="419" t="str">
        <f t="shared" ref="AI8" ca="1" si="3">IF(ISERROR(HLOOKUP(CX8+1,プロジェクト進捗設定_PT仕様作成,4,FALSE)),IF(DM8,0,""),HLOOKUP(CX8+1,プロジェクト進捗設定_PT仕様作成,4,FALSE))</f>
        <v/>
      </c>
      <c r="AJ8" s="420" t="str">
        <f t="shared" ref="AJ8" ca="1" si="4">IF(ISERROR(HLOOKUP(DC8,プロジェクト進捗設定_PT仕様作成,4,FALSE)),IF(DN8,0,""),HLOOKUP(DC8,プロジェクト進捗設定_PT仕様作成,4,FALSE))</f>
        <v/>
      </c>
      <c r="AK8" s="393"/>
      <c r="AL8" s="393"/>
      <c r="AM8" s="395"/>
      <c r="AN8" s="142"/>
      <c r="AO8" s="396"/>
      <c r="AP8" s="395"/>
      <c r="AQ8" s="142"/>
      <c r="AR8" s="397"/>
      <c r="AS8" s="395"/>
      <c r="AT8" s="398"/>
      <c r="AU8" s="456" t="str">
        <f t="shared" ref="AU8" ca="1" si="5">IF(ISERROR(HLOOKUP(CY8+1,プロジェクト進捗設定_PG,4,FALSE)),IF(DO8,0,""),HLOOKUP(CY8+1,プロジェクト進捗設定_PG,4,FALSE))</f>
        <v/>
      </c>
      <c r="AV8" s="457" t="str">
        <f t="shared" ref="AV8" ca="1" si="6">IF(ISERROR(HLOOKUP(DD8,プロジェクト進捗設定_PG,4,FALSE)),IF(DP8,0,""),HLOOKUP(DD8,プロジェクト進捗設定_PG,4,FALSE))</f>
        <v/>
      </c>
      <c r="AW8" s="393"/>
      <c r="AX8" s="393"/>
      <c r="AY8" s="395"/>
      <c r="AZ8" s="142"/>
      <c r="BA8" s="396"/>
      <c r="BB8" s="395"/>
      <c r="BC8" s="142"/>
      <c r="BD8" s="397"/>
      <c r="BE8" s="395"/>
      <c r="BF8" s="398"/>
      <c r="BG8" s="419" t="str">
        <f t="shared" ref="BG8" ca="1" si="7">IF(ISERROR(HLOOKUP(CZ8+1,プロジェクト進捗設定_PT,4,FALSE)),IF(DQ8,0,""),HLOOKUP(CZ8+1,プロジェクト進捗設定_PT,4,FALSE))</f>
        <v/>
      </c>
      <c r="BH8" s="420" t="str">
        <f t="shared" ref="BH8" ca="1" si="8">IF(ISERROR(HLOOKUP(DE8,プロジェクト進捗設定_PT,4,FALSE)),IF(DR8,0,""),HLOOKUP(DE8,プロジェクト進捗設定_PT,4,FALSE))</f>
        <v/>
      </c>
      <c r="BI8" s="393"/>
      <c r="BJ8" s="395"/>
      <c r="BK8" s="142"/>
      <c r="BL8" s="396"/>
      <c r="BM8" s="395"/>
      <c r="BN8" s="142"/>
      <c r="BO8" s="397"/>
      <c r="BP8" s="419" t="str">
        <f t="shared" ref="BP8" ca="1" si="9">IF(ISERROR(HLOOKUP(DA8+1,プロジェクト進捗設定_R終無_受入,5,TRUE)),IF(DS8,0,""),HLOOKUP(DA8+1,プロジェクト進捗設定_R終無_受入,5,FALSE))</f>
        <v/>
      </c>
      <c r="BQ8" s="420" t="str">
        <f t="shared" ref="BQ8" ca="1" si="10">IF(ISERROR(HLOOKUP(DF8,プロジェクト進捗設定_R終無_受入,5,FALSE)),IF(DT8,0,""),HLOOKUP(DF8,プロジェクト進捗設定_R終無_受入,5,FALSE))</f>
        <v/>
      </c>
      <c r="BR8" s="419" t="str">
        <f ca="1">IF(AND(W8&lt;&gt;0,W8="",AI8&lt;&gt;0,AI8="",AU8&lt;&gt;0,AU8="",BG8&lt;&gt;0,BG8="",BP8&lt;&gt;0,BP8="",DG8=0),"",DG8)</f>
        <v/>
      </c>
      <c r="BS8" s="437" t="str">
        <f ca="1">IF(AND(X8&lt;&gt;0,X8="",AJ8&lt;&gt;0,AJ8="",AV8&lt;&gt;0,AV8="",BH8&lt;&gt;0,BH8="",BQ8&lt;&gt;0,BQ8="",DH8=0),"",DH8)</f>
        <v/>
      </c>
      <c r="BT8" s="399" t="str">
        <f t="array" ref="BT8">IF(AND($I8&lt;&gt;"",$K8&lt;&gt;""),CEILING(VLOOKUP($I8,ランク別指標,3,FALSE)*$L8,1),"")</f>
        <v/>
      </c>
      <c r="BU8" s="400"/>
      <c r="BV8" s="399" t="str">
        <f t="shared" ref="BV8:BV262" si="11">IF(AND($I8&lt;&gt;"",$K8&lt;&gt;""),CEILING(VLOOKUP($I8,ランク別指標,4,FALSE)*$L8,1),"")</f>
        <v/>
      </c>
      <c r="BW8" s="401"/>
      <c r="BX8" s="400"/>
      <c r="BY8" s="402" t="str">
        <f t="shared" ref="BY8" si="12">IF(L8&lt;&gt;"",IF(BU8/L8*100 &gt; 0,BU8/L8*100, ""),"")</f>
        <v/>
      </c>
      <c r="BZ8" s="403" t="str">
        <f t="shared" ref="BZ8" si="13">IF(L8&lt;&gt;"",IF(BW8/L8*100 &gt; 0,BW8/L8*100, ""),"")</f>
        <v/>
      </c>
      <c r="CA8" s="404"/>
      <c r="CB8" s="405"/>
      <c r="CC8" s="399" t="str">
        <f t="array" ref="CC8">IF(AND($I8&lt;&gt;"",$K8&lt;&gt;""),CEILING(VLOOKUP($I8,ランク別指標,6,FALSE)*$L8,1),"")</f>
        <v/>
      </c>
      <c r="CD8" s="406"/>
      <c r="CE8" s="407" t="str">
        <f t="shared" ref="CE8:CE262" si="14">IF(AND($I8&lt;&gt;"",$K8&lt;&gt;""),CEILING(VLOOKUP($I8,ランク別指標,7,FALSE)*$L8,1),"")</f>
        <v/>
      </c>
      <c r="CF8" s="408"/>
      <c r="CG8" s="409" t="str">
        <f t="array" ref="CG8">IF(AND(L8&lt;&gt;"",L8&gt;0),IF(CD8/L8*100 &gt; 0,CD8/L8*100, ""),"")</f>
        <v/>
      </c>
      <c r="CH8" s="410" t="str">
        <f t="array" ref="CH8">IF(AND(L8&lt;&gt;"",L8&gt;0),IF(CF8/L8*100 &gt; 0,CF8/L8*100, ""),"")</f>
        <v/>
      </c>
      <c r="CI8" s="409" t="str">
        <f t="array" ref="CI8">IF(AND(CC8&lt;&gt;"",CC8&gt;0),IF(CD8/CC8*100 &gt; 0,CD8/CC8, ""),"")</f>
        <v/>
      </c>
      <c r="CJ8" s="410" t="str">
        <f t="array" ref="CJ8">IF(AND(CE8&lt;&gt;"",CE8&gt;0),IF(CF8/CE8*100 &gt; 0,CF8/CE8, ""),"")</f>
        <v/>
      </c>
      <c r="CK8" s="399"/>
      <c r="CL8" s="411" t="str">
        <f t="array" ref="CL8">IF(AND(L8&lt;&gt;"",L8&gt;0),IF(CK8/L8*100 &gt; 0,CK8/L8*100, ""),"")</f>
        <v/>
      </c>
      <c r="CM8" s="412"/>
      <c r="CN8" s="413" t="str">
        <f t="array" aca="1" ref="CN8" ca="1">IF(AND($O8&lt;&gt;"",$P8="",$O8&lt;=集計基準日),"遅1",IF(AND($R8&lt;&gt;"",$S8="",$R8&lt;=集計基準日),"遅2",IF(AND($U8&lt;&gt;"",$V8="",$U8&lt;=集計基準日),"遅3","") ) )</f>
        <v/>
      </c>
      <c r="CO8" s="414" t="str">
        <f t="array" aca="1" ref="CO8" ca="1">IF(AND($AA8&lt;&gt;"",$AB8="",$AA8&lt;=集計基準日),"遅1",IF(AND($AD8&lt;&gt;"",$AE8="",$AD8&lt;=集計基準日),"遅2",IF(AND($AG8&lt;&gt;"",$AH8="",$AG8&lt;=集計基準日),"遅3","")))</f>
        <v/>
      </c>
      <c r="CP8" s="414" t="str">
        <f t="array" aca="1" ref="CP8" ca="1">IF(AND($AM8&lt;&gt;"",$AN8="",$AM8&lt;=集計基準日),"遅1",IF(AND($AP8&lt;&gt;"",$AQ8="",$AP8&lt;=集計基準日),"遅2",IF(AND($AS8&lt;&gt;"",$AT8="",$AS8&lt;=集計基準日),"遅3","")))</f>
        <v/>
      </c>
      <c r="CQ8" s="415" t="str">
        <f t="shared" ref="CQ8:CQ509" ca="1" si="15">IF(AND($AY8&lt;&gt;"",$AZ8="",$AY8&lt;=集計基準日),"遅1",IF(AND($BB8&lt;&gt;"",$BC8="",$BB8&lt;=集計基準日),"遅2",IF(AND($BE8&lt;&gt;"",$BF8="",$BE8&lt;=集計基準日),"遅3","")))</f>
        <v/>
      </c>
      <c r="CR8" s="415" t="str">
        <f t="shared" ref="CR8:CR509" ca="1" si="16">IF(AND($BJ8&lt;&gt;"",$BK8="",$BJ8&lt;=集計基準日),"遅1",IF(AND($BM8&lt;&gt;"",$BN8="",$BM8&lt;=集計基準日),"遅2",""))</f>
        <v/>
      </c>
      <c r="CS8" s="416" t="str">
        <f t="shared" ref="CS8:CS263" ca="1" si="17">IF(OR($CN8&lt;&gt;"",$CO8&lt;&gt;"",$CP8&lt;&gt;"",$CQ8&lt;&gt;"",$CR8&lt;&gt;""),"遅","")</f>
        <v/>
      </c>
      <c r="CT8" s="417"/>
      <c r="CU8" s="418">
        <f>A8</f>
        <v>0</v>
      </c>
      <c r="CW8" s="324">
        <f t="array" aca="1" ref="CW8" ca="1">MAX(IF((IF(進捗管理票PSPT_進捗率_1_2&lt;&gt;"", O8:V8,O8:S8)&lt;&gt;"")*(IF(進捗管理票PSPT_進捗率_1_2&lt;&gt;"", $O$7:$V$7,$O$7:$S$7)="予定日")*(IF(進捗管理票PSPT_進捗率_1_2&lt;&gt;"", O8:V8,O8:S8)&lt;=集計基準日),COLUMN(IF(進捗管理票PSPT_進捗率_1_2&lt;&gt;"", O8:V8,O8:S8)),""))</f>
        <v>0</v>
      </c>
      <c r="CX8" s="324">
        <f t="array" aca="1" ref="CX8" ca="1">MAX(IF((IF(進捗管理票PSPT_進捗率_2_2&lt;&gt;"", AA8:AH8,AA8:AE8)&lt;&gt;"")*(IF(進捗管理票PSPT_進捗率_2_2&lt;&gt;"", $AA$7:$AH$7,$AA$7:$AE$7)="予定日")*(IF(進捗管理票PSPT_進捗率_2_2&lt;&gt;"", AA8:AH8,AA8:AE8)&lt;=集計基準日),COLUMN(IF(進捗管理票PSPT_進捗率_2_2&lt;&gt;"", AA8:AH8,AA8:AE8)),""))</f>
        <v>0</v>
      </c>
      <c r="CY8" s="324">
        <f t="array" aca="1" ref="CY8" ca="1">MAX(IF((IF(進捗管理票PSPT_進捗率_3_2&lt;&gt;"", AM8:AT8,AM8:AQ8)&lt;&gt;"")*(IF(進捗管理票PSPT_進捗率_3_2&lt;&gt;"", $AM$7:$AT$7,$AM$7:$AQ$7)="予定日")*(IF(進捗管理票PSPT_進捗率_3_2&lt;&gt;"", AM8:AT8,AM8:AQ8)&lt;=集計基準日),COLUMN(IF(進捗管理票PSPT_進捗率_3_2&lt;&gt;"", AM8:AT8,AM8:AQ8)),""))</f>
        <v>0</v>
      </c>
      <c r="CZ8" s="324">
        <f t="array" aca="1" ref="CZ8" ca="1">MAX(IF((IF(進捗管理票PSPT_進捗率_4_2&lt;&gt;"", AY8:BF8,AY8:BC8)&lt;&gt;"")*(IF(進捗管理票PSPT_進捗率_4_2&lt;&gt;"", $AY$7:$BF$7,$AY$7:$BC$7)="予定日")*(IF(進捗管理票PSPT_進捗率_4_2&lt;&gt;"", AY8:BF8,AY8:BC8)&lt;=集計基準日),COLUMN(IF(進捗管理票PSPT_進捗率_4_2&lt;&gt;"", AY8:BF8,AY8:BC8)),""))</f>
        <v>0</v>
      </c>
      <c r="DA8" s="324">
        <f t="array" aca="1" ref="DA8" ca="1">MAX(IF((BJ8:BN8&lt;&gt;"")*($BJ$7:$BN$7="予定日")*(BJ8:BN8&lt;=集計基準日),COLUMN(BJ8:BN8),""))</f>
        <v>0</v>
      </c>
      <c r="DB8" s="324">
        <f t="array" aca="1" ref="DB8" ca="1">MAX(IF((IF(AND(進捗管理票PSPT_進捗率_1_2&lt;&gt;"",U8&lt;&gt;""), O8:V8,O8:S8)&lt;&gt;"")*(IF(AND(進捗管理票PSPT_進捗率_1_2&lt;&gt;"",U8&lt;&gt;""), $O$7:$V$7,$O$7:$S$7)="実績日")*(IF(AND(進捗管理票PSPT_進捗率_1_2&lt;&gt;"",U8&lt;&gt;""), O8:V8,O8:S8)&lt;=集計基準日),COLUMN(IF(AND(進捗管理票PSPT_進捗率_1_2&lt;&gt;"",U8&lt;&gt;""), O8:V8,O8:S8)),""))</f>
        <v>0</v>
      </c>
      <c r="DC8" s="324">
        <f t="array" aca="1" ref="DC8" ca="1">MAX(IF((IF(AND(進捗管理票PSPT_進捗率_2_2&lt;&gt;"",AG8&lt;&gt;""), AA8:AH8,AA8:AE8)&lt;&gt;"")*(IF(AND(進捗管理票PSPT_進捗率_2_2&lt;&gt;"",AG8&lt;&gt;""), $AA$7:$AH$7,$AA$7:$AE$7)="実績日")*(IF(AND(進捗管理票PSPT_進捗率_2_2&lt;&gt;"",AG8&lt;&gt;""), AA8:AH8,AA8:AE8)&lt;=集計基準日),COLUMN(IF(AND(進捗管理票PSPT_進捗率_2_2&lt;&gt;"",AG8&lt;&gt;""), AA8:AH8,AA8:AE8)),""))</f>
        <v>0</v>
      </c>
      <c r="DD8" s="324">
        <f t="array" aca="1" ref="DD8" ca="1">MAX(IF((IF(AND(進捗管理票PSPT_進捗率_3_2&lt;&gt;"",AS8&lt;&gt;""), AM8:AT8,AM8:AQ8)&lt;&gt;"")*(IF(AND(進捗管理票PSPT_進捗率_3_2&lt;&gt;"",AS8&lt;&gt;""), $AM$7:$AT$7,$AM$7:$AQ$7)="実績日")*(IF(AND(進捗管理票PSPT_進捗率_3_2&lt;&gt;"",AS8&lt;&gt;""), AM8:AT8,AM8:AQ8)&lt;=集計基準日),COLUMN(IF(AND(進捗管理票PSPT_進捗率_3_2&lt;&gt;"",AS8&lt;&gt;""), AM8:AT8,AM8:AQ8)),""))</f>
        <v>0</v>
      </c>
      <c r="DE8" s="324">
        <f t="array" aca="1" ref="DE8" ca="1">MAX(IF((IF(AND(進捗管理票PSPT_進捗率_4_2&lt;&gt;"",BE8&lt;&gt;""), AY8:BF8,AY8:BC8)&lt;&gt;"")*(IF(AND(進捗管理票PSPT_進捗率_4_2&lt;&gt;"",BE8&lt;&gt;""), $AY$7:$BF$7,$AY$7:$BC$7)="実績日")*(IF(AND(進捗管理票PSPT_進捗率_4_2&lt;&gt;"",BE8&lt;&gt;""), AY8:BF8,AY8:BC8)&lt;=集計基準日),COLUMN(IF(AND(進捗管理票PSPT_進捗率_4_2&lt;&gt;"",BE8&lt;&gt;""), AY8:BF8,AY8:BC8)),""))</f>
        <v>0</v>
      </c>
      <c r="DF8" s="324">
        <f t="array" aca="1" ref="DF8" ca="1">MAX(IF((BJ8:BN8&lt;&gt;"")*($BJ$7:$BN$7="実績日")*(BJ8:BN8&lt;=集計基準日),COLUMN(BJ8:BN8),""))</f>
        <v>0</v>
      </c>
      <c r="DG8" s="439">
        <f ca="1">MAX(IF(CW8&lt;&gt;0,HLOOKUP(CW8+1,進捗・達成率設定_PS,9,1),0),IF(CX8&lt;&gt;0,HLOOKUP(CX8+1,進捗・達成率設定_PT仕様作成,9,1),0),IF(CY8&lt;&gt;0,HLOOKUP(CY8+1,進捗・達成率設定_PG,9,1),0),IF(CZ8&lt;&gt;0,HLOOKUP(CZ8+1,進捗・達成率設定_PT,9,1),0),IF(DA8&lt;&gt;0,HLOOKUP(DA8+1,進捗・達成率設定_受入,9,1),0),IF(AND(COUNTA(PTレビュー先頭セル:PTレビュー最終セル)=0,AND(BB8&lt;&gt;"", BB8 &lt;= 集計基準日, BE8="",BF8="",BJ8="",BK8="",BM8="",BN8="")),100,0),IF(AND(BE8&lt;&gt;"",BE8 &lt;= 集計基準日, BJ8="",BK8="",BM8="",BN8=""),100,0))</f>
        <v>0</v>
      </c>
      <c r="DH8" s="440">
        <f ca="1">MAX(IF(DB8&lt;&gt;0,HLOOKUP(DB8,進捗・達成率設定_PS,9,1),0),IF(DC8&lt;&gt;0,HLOOKUP(DC8,進捗・達成率設定_PT仕様作成,9,1),0),IF(DD8&lt;&gt;0,HLOOKUP(DD8,進捗・達成率設定_PG,9,1),0),IF(DE8&lt;&gt;0,HLOOKUP(DE8,進捗・達成率設定_PT,9,1),0),IF(DF8&lt;&gt;0,HLOOKUP(DF8,進捗・達成率設定_受入,9,1),0),IF(AND(COUNTA(PTレビュー先頭セル:PTレビュー最終セル)=0,BJ8="",BK8="",BM8="",BN8="",BC8&lt;&gt;"", BC8&lt;=集計基準日),100,0),IF(OR(AND(BF8&lt;&gt;"",BF8&lt;=集計基準日, BJ8="",BK8="",BM8="",BN8=""),AND(BE8&lt;&gt;"",BF8&lt;&gt;"",BF8&lt;=集計基準日, BJ8="",BK8="",BM8="",BN8="")),100,0))</f>
        <v>0</v>
      </c>
      <c r="DI8" s="328" t="str">
        <f>IF(BM8&lt;&gt;"",BM8,IF(AND(BJ8&lt;&gt;"",BM8&lt;&gt;""),BM8,IF(AND(BJ8&lt;&gt;"",BM8=""),"",IF(AND(BK8&lt;&gt;"",BM8=""),"",IF(BE8&lt;&gt;"",BE8,IF(COUNTA(PTレビュー先頭セル:PTレビュー最終セル)&lt;&gt;0,"",IF(BB8&lt;&gt;"",BB8,"")))))))</f>
        <v/>
      </c>
      <c r="DJ8" s="329" t="str">
        <f>IF(AND(BM8&lt;&gt;"",BN8&lt;&gt;""),BN8,IF(AND(BJ8&lt;&gt;"",BN8&lt;&gt;""),BN8,IF(AND(BK8&lt;&gt;"",BN8=""),"",IF(AND(BJ8&lt;&gt;"",BN8=""),"",IF(BF8&lt;&gt;"",BF8,IF(COUNTA(PTレビュー先頭セル:PTレビュー最終セル)&lt;&gt;0,"",IF(BC8&lt;&gt;"",BC8,"")))))))</f>
        <v/>
      </c>
      <c r="DK8" s="334" t="b">
        <f>OR(AND(NOT(ISTEXT(O8)),O8&lt;&gt;""),AND(NOT(ISTEXT(R8)),R8&lt;&gt;""),AND(NOT(ISTEXT(U8)),U8&lt;&gt;""))</f>
        <v>0</v>
      </c>
      <c r="DL8" s="455" t="b">
        <f>OR(AND(NOT(ISTEXT(P8)),P8&lt;&gt;""),AND(NOT(ISTEXT(S8)),S8&lt;&gt;""),AND(NOT(ISTEXT(V8)),V8&lt;&gt;""))</f>
        <v>0</v>
      </c>
      <c r="DM8" s="334" t="b">
        <f>OR(AND(NOT(ISTEXT(AA8)),AA8&lt;&gt;""),AND(NOT(ISTEXT(AD8)),AD8&lt;&gt;""),AND(NOT(ISTEXT(AG8)),AG8&lt;&gt;""))</f>
        <v>0</v>
      </c>
      <c r="DN8" s="455" t="b">
        <f>OR(AND(NOT(ISTEXT(AB8)),AB8&lt;&gt;""),AND(NOT(ISTEXT(AE8)),AE8&lt;&gt;""),AND(NOT(ISTEXT(AH8)),AH8&lt;&gt;""))</f>
        <v>0</v>
      </c>
      <c r="DO8" s="335" t="b">
        <f>OR(AND(NOT(ISTEXT(AM8)),AM8&lt;&gt;""),AND(NOT(ISTEXT(AP8)),AP8&lt;&gt;""),AND(NOT(ISTEXT(AS8)),AS8&lt;&gt;""))</f>
        <v>0</v>
      </c>
      <c r="DP8" s="455" t="b">
        <f>OR(AND(NOT(ISTEXT(AN8)),AN8&lt;&gt;""),AND(NOT(ISTEXT(AQ8)),AQ8&lt;&gt;""),AND(NOT(ISTEXT(AT8)),AT8&lt;&gt;""))</f>
        <v>0</v>
      </c>
      <c r="DQ8" s="334" t="b">
        <f>OR(AND(NOT(ISTEXT(AY8)),AY8&lt;&gt;""),AND(NOT(ISTEXT(BB8)),BB8&lt;&gt;""),AND(NOT(ISTEXT(BE8)),BE8&lt;&gt;""))</f>
        <v>0</v>
      </c>
      <c r="DR8" s="455" t="b">
        <f>OR(AND(NOT(ISTEXT(AZ8)),AZ8&lt;&gt;""),AND(NOT(ISTEXT(BC8)),BC8&lt;&gt;""),AND(NOT(ISTEXT(BF8)),BF8&lt;&gt;""))</f>
        <v>0</v>
      </c>
      <c r="DS8" s="335" t="b">
        <f>OR(AND(NOT(ISTEXT(BJ8)),BJ8&lt;&gt;""),AND(NOT(ISTEXT(BM8)),BM8&lt;&gt;""))</f>
        <v>0</v>
      </c>
      <c r="DT8" s="455" t="b">
        <f>OR(AND(NOT(ISTEXT(BK8)),BK8&lt;&gt;""),AND(NOT(ISTEXT(BN8)),BN8&lt;&gt;""))</f>
        <v>0</v>
      </c>
    </row>
    <row r="9" spans="1:124" ht="28.5" x14ac:dyDescent="0.25">
      <c r="A9" s="65">
        <f t="shared" ref="A9:A72" si="18">ROW()-8</f>
        <v>1</v>
      </c>
      <c r="B9" s="275" t="s">
        <v>194</v>
      </c>
      <c r="C9" s="275"/>
      <c r="D9" s="275"/>
      <c r="E9" s="275"/>
      <c r="F9" s="514" t="s">
        <v>201</v>
      </c>
      <c r="G9" s="316"/>
      <c r="H9" s="276"/>
      <c r="I9" s="276"/>
      <c r="J9" s="276"/>
      <c r="K9" s="467"/>
      <c r="L9" s="467"/>
      <c r="M9" s="277"/>
      <c r="N9" s="277"/>
      <c r="O9" s="348"/>
      <c r="P9" s="349"/>
      <c r="Q9" s="279"/>
      <c r="R9" s="348"/>
      <c r="S9" s="349"/>
      <c r="T9" s="280"/>
      <c r="U9" s="348"/>
      <c r="V9" s="274"/>
      <c r="W9" s="309" t="str">
        <f t="shared" ref="W9:W72" ca="1" si="19">IF(ISERROR(HLOOKUP(CW9+1,プロジェクト進捗設定_PS,4,FALSE)),IF(DK9,0,""),HLOOKUP(CW9+1,プロジェクト進捗設定_PS,4,FALSE))</f>
        <v/>
      </c>
      <c r="X9" s="310" t="str">
        <f t="shared" ref="X9:X72" ca="1" si="20">IF(ISERROR(HLOOKUP(DB9,プロジェクト進捗設定_PS,4,FALSE)),IF(DL9,0,""),HLOOKUP(DB9,プロジェクト進捗設定_PS,4,FALSE))</f>
        <v/>
      </c>
      <c r="Y9" s="277"/>
      <c r="Z9" s="277"/>
      <c r="AA9" s="348"/>
      <c r="AB9" s="349"/>
      <c r="AC9" s="279"/>
      <c r="AD9" s="348"/>
      <c r="AE9" s="349"/>
      <c r="AF9" s="280"/>
      <c r="AG9" s="348"/>
      <c r="AH9" s="274"/>
      <c r="AI9" s="309" t="str">
        <f t="shared" ref="AI9:AI72" ca="1" si="21">IF(ISERROR(HLOOKUP(CX9+1,プロジェクト進捗設定_PT仕様作成,4,FALSE)),IF(DM9,0,""),HLOOKUP(CX9+1,プロジェクト進捗設定_PT仕様作成,4,FALSE))</f>
        <v/>
      </c>
      <c r="AJ9" s="310" t="str">
        <f t="shared" ref="AJ9:AJ72" ca="1" si="22">IF(ISERROR(HLOOKUP(DC9,プロジェクト進捗設定_PT仕様作成,4,FALSE)),IF(DN9,0,""),HLOOKUP(DC9,プロジェクト進捗設定_PT仕様作成,4,FALSE))</f>
        <v/>
      </c>
      <c r="AK9" s="276" t="s">
        <v>202</v>
      </c>
      <c r="AL9" s="276" t="s">
        <v>196</v>
      </c>
      <c r="AM9" s="348">
        <v>43850</v>
      </c>
      <c r="AN9" s="349"/>
      <c r="AO9" s="279"/>
      <c r="AP9" s="348">
        <v>43854</v>
      </c>
      <c r="AQ9" s="349"/>
      <c r="AR9" s="280"/>
      <c r="AS9" s="348"/>
      <c r="AT9" s="274"/>
      <c r="AU9" s="309">
        <f t="shared" ref="AU9:AU72" ca="1" si="23">IF(ISERROR(HLOOKUP(CY9+1,プロジェクト進捗設定_PG,4,FALSE)),IF(DO9,0,""),HLOOKUP(CY9+1,プロジェクト進捗設定_PG,4,FALSE))</f>
        <v>0</v>
      </c>
      <c r="AV9" s="310" t="str">
        <f t="shared" ref="AV9:AV72" ca="1" si="24">IF(ISERROR(HLOOKUP(DD9,プロジェクト進捗設定_PG,4,FALSE)),IF(DP9,0,""),HLOOKUP(DD9,プロジェクト進捗設定_PG,4,FALSE))</f>
        <v/>
      </c>
      <c r="AW9" s="276" t="s">
        <v>202</v>
      </c>
      <c r="AX9" s="433" t="s">
        <v>196</v>
      </c>
      <c r="AY9" s="348">
        <v>43859</v>
      </c>
      <c r="AZ9" s="349"/>
      <c r="BA9" s="279"/>
      <c r="BB9" s="348">
        <v>43860</v>
      </c>
      <c r="BC9" s="349"/>
      <c r="BD9" s="280"/>
      <c r="BE9" s="348"/>
      <c r="BF9" s="274"/>
      <c r="BG9" s="309">
        <f t="shared" ref="BG9:BG72" ca="1" si="25">IF(ISERROR(HLOOKUP(CZ9+1,プロジェクト進捗設定_PT,4,FALSE)),IF(DQ9,0,""),HLOOKUP(CZ9+1,プロジェクト進捗設定_PT,4,FALSE))</f>
        <v>0</v>
      </c>
      <c r="BH9" s="310" t="str">
        <f t="shared" ref="BH9:BH72" ca="1" si="26">IF(ISERROR(HLOOKUP(DE9,プロジェクト進捗設定_PT,4,FALSE)),IF(DR9,0,""),HLOOKUP(DE9,プロジェクト進捗設定_PT,4,FALSE))</f>
        <v/>
      </c>
      <c r="BI9" s="276"/>
      <c r="BJ9" s="348"/>
      <c r="BK9" s="349"/>
      <c r="BL9" s="279"/>
      <c r="BM9" s="348"/>
      <c r="BN9" s="349"/>
      <c r="BO9" s="280"/>
      <c r="BP9" s="309" t="str">
        <f t="shared" ref="BP9:BP72" ca="1" si="27">IF(ISERROR(HLOOKUP(DA9+1,プロジェクト進捗設定_R終無_受入,5,TRUE)),IF(DS9,0,""),HLOOKUP(DA9+1,プロジェクト進捗設定_R終無_受入,5,FALSE))</f>
        <v/>
      </c>
      <c r="BQ9" s="310" t="str">
        <f t="shared" ref="BQ9:BQ72" ca="1" si="28">IF(ISERROR(HLOOKUP(DF9,プロジェクト進捗設定_R終無_受入,5,FALSE)),IF(DT9,0,""),HLOOKUP(DF9,プロジェクト進捗設定_R終無_受入,5,FALSE))</f>
        <v/>
      </c>
      <c r="BR9" s="309">
        <f t="shared" ref="BR9:BR72" ca="1" si="29">IF(AND(W9&lt;&gt;0,W9="",AI9&lt;&gt;0,AI9="",AU9&lt;&gt;0,AU9="",BG9&lt;&gt;0,BG9="",BP9&lt;&gt;0,BP9="",DG9=0),"",DG9)</f>
        <v>0</v>
      </c>
      <c r="BS9" s="438" t="str">
        <f t="shared" ref="BS9:BS72" ca="1" si="30">IF(AND(X9&lt;&gt;0,X9="",AJ9&lt;&gt;0,AJ9="",AV9&lt;&gt;0,AV9="",BH9&lt;&gt;0,BH9="",BQ9&lt;&gt;0,BQ9="",DH9=0),"",DH9)</f>
        <v/>
      </c>
      <c r="BT9" s="281" t="str">
        <f t="array" ref="BT9">IF(AND($I9&lt;&gt;"",$K9&lt;&gt;""),CEILING(VLOOKUP($I9,ランク別指標,3,FALSE)*$L9,1),"")</f>
        <v/>
      </c>
      <c r="BU9" s="282"/>
      <c r="BV9" s="281" t="str">
        <f t="shared" si="11"/>
        <v/>
      </c>
      <c r="BW9" s="283"/>
      <c r="BX9" s="282"/>
      <c r="BY9" s="284" t="str">
        <f t="shared" ref="BY9:BY72" si="31">IF(L9&lt;&gt;"",IF(BU9/L9*100 &gt; 0,BU9/L9*100, ""),"")</f>
        <v/>
      </c>
      <c r="BZ9" s="285" t="str">
        <f t="shared" ref="BZ9:BZ72" si="32">IF(L9&lt;&gt;"",IF(BW9/L9*100 &gt; 0,BW9/L9*100, ""),"")</f>
        <v/>
      </c>
      <c r="CA9" s="286"/>
      <c r="CB9" s="287"/>
      <c r="CC9" s="281" t="str">
        <f t="array" ref="CC9">IF(AND($I9&lt;&gt;"",$K9&lt;&gt;""),CEILING(VLOOKUP($I9,ランク別指標,6,FALSE)*$L9,1),"")</f>
        <v/>
      </c>
      <c r="CD9" s="288"/>
      <c r="CE9" s="289" t="str">
        <f t="shared" si="14"/>
        <v/>
      </c>
      <c r="CF9" s="290"/>
      <c r="CG9" s="291" t="str">
        <f t="array" ref="CG9">IF(AND(L9&lt;&gt;"",L9&gt;0),IF(CD9/L9*100 &gt; 0,CD9/L9*100, ""),"")</f>
        <v/>
      </c>
      <c r="CH9" s="292" t="str">
        <f t="array" ref="CH9">IF(AND(L9&lt;&gt;"",L9&gt;0),IF(CF9/L9*100 &gt; 0,CF9/L9*100, ""),"")</f>
        <v/>
      </c>
      <c r="CI9" s="291" t="str">
        <f t="array" ref="CI9">IF(AND(CC9&lt;&gt;"",CC9&gt;0),IF(CD9/CC9*100 &gt; 0,CD9/CC9, ""),"")</f>
        <v/>
      </c>
      <c r="CJ9" s="292" t="str">
        <f t="array" ref="CJ9">IF(AND(CE9&lt;&gt;"",CE9&gt;0),IF(CF9/CE9*100 &gt; 0,CF9/CE9, ""),"")</f>
        <v/>
      </c>
      <c r="CK9" s="281"/>
      <c r="CL9" s="293" t="str">
        <f t="array" ref="CL9">IF(AND(L9&lt;&gt;"",L9&gt;0),IF(CK9/L9*100 &gt; 0,CK9/L9*100, ""),"")</f>
        <v/>
      </c>
      <c r="CM9" s="294"/>
      <c r="CN9" s="270" t="str">
        <f t="array" aca="1" ref="CN9" ca="1">IF(AND($O9&lt;&gt;"",$P9="",$O9&lt;=集計基準日),"遅1",IF(AND($R9&lt;&gt;"",$S9="",$R9&lt;=集計基準日),"遅2",IF(AND($U9&lt;&gt;"",$V9="",$U9&lt;=集計基準日),"遅3","") ) )</f>
        <v/>
      </c>
      <c r="CO9" s="271" t="str">
        <f t="array" aca="1" ref="CO9" ca="1">IF(AND($AA9&lt;&gt;"",$AB9="",$AA9&lt;=集計基準日),"遅1",IF(AND($AD9&lt;&gt;"",$AE9="",$AD9&lt;=集計基準日),"遅2",IF(AND($AG9&lt;&gt;"",$AH9="",$AG9&lt;=集計基準日),"遅3","")))</f>
        <v/>
      </c>
      <c r="CP9" s="271" t="str">
        <f t="array" aca="1" ref="CP9" ca="1">IF(AND($AM9&lt;&gt;"",$AN9="",$AM9&lt;=集計基準日),"遅1",IF(AND($AP9&lt;&gt;"",$AQ9="",$AP9&lt;=集計基準日),"遅2",IF(AND($AS9&lt;&gt;"",$AT9="",$AS9&lt;=集計基準日),"遅3","")))</f>
        <v/>
      </c>
      <c r="CQ9" s="272" t="str">
        <f t="shared" ca="1" si="15"/>
        <v/>
      </c>
      <c r="CR9" s="272" t="str">
        <f t="shared" ca="1" si="16"/>
        <v/>
      </c>
      <c r="CS9" s="273" t="str">
        <f t="shared" ref="CS9:CS72" ca="1" si="33">IF(OR($CN9&lt;&gt;"",$CO9&lt;&gt;"",$CP9&lt;&gt;"",$CQ9&lt;&gt;"",$CR9&lt;&gt;""),"遅","")</f>
        <v/>
      </c>
      <c r="CT9" s="337"/>
      <c r="CU9" s="264">
        <f t="shared" ref="CU9:CU72" si="34">A9</f>
        <v>1</v>
      </c>
      <c r="CW9" s="324">
        <f t="array" aca="1" ref="CW9" ca="1">MAX(IF((IF(進捗管理票PSPT_進捗率_1_2&lt;&gt;"", O9:V9,O9:S9)&lt;&gt;"")*(IF(進捗管理票PSPT_進捗率_1_2&lt;&gt;"", $O$7:$V$7,$O$7:$S$7)="予定日")*(IF(進捗管理票PSPT_進捗率_1_2&lt;&gt;"", O9:V9,O9:S9)&lt;=集計基準日),COLUMN(IF(進捗管理票PSPT_進捗率_1_2&lt;&gt;"", O9:V9,O9:S9)),""))</f>
        <v>0</v>
      </c>
      <c r="CX9" s="324">
        <f t="array" aca="1" ref="CX9" ca="1">MAX(IF((IF(進捗管理票PSPT_進捗率_2_2&lt;&gt;"", AA9:AH9,AA9:AE9)&lt;&gt;"")*(IF(進捗管理票PSPT_進捗率_2_2&lt;&gt;"", $AA$7:$AH$7,$AA$7:$AE$7)="予定日")*(IF(進捗管理票PSPT_進捗率_2_2&lt;&gt;"", AA9:AH9,AA9:AE9)&lt;=集計基準日),COLUMN(IF(進捗管理票PSPT_進捗率_2_2&lt;&gt;"", AA9:AH9,AA9:AE9)),""))</f>
        <v>0</v>
      </c>
      <c r="CY9" s="324">
        <f t="array" aca="1" ref="CY9" ca="1">MAX(IF((IF(進捗管理票PSPT_進捗率_3_2&lt;&gt;"", AM9:AT9,AM9:AQ9)&lt;&gt;"")*(IF(進捗管理票PSPT_進捗率_3_2&lt;&gt;"", $AM$7:$AT$7,$AM$7:$AQ$7)="予定日")*(IF(進捗管理票PSPT_進捗率_3_2&lt;&gt;"", AM9:AT9,AM9:AQ9)&lt;=集計基準日),COLUMN(IF(進捗管理票PSPT_進捗率_3_2&lt;&gt;"", AM9:AT9,AM9:AQ9)),""))</f>
        <v>0</v>
      </c>
      <c r="CZ9" s="324">
        <f t="array" aca="1" ref="CZ9" ca="1">MAX(IF((IF(進捗管理票PSPT_進捗率_4_2&lt;&gt;"", AY9:BF9,AY9:BC9)&lt;&gt;"")*(IF(進捗管理票PSPT_進捗率_4_2&lt;&gt;"", $AY$7:$BF$7,$AY$7:$BC$7)="予定日")*(IF(進捗管理票PSPT_進捗率_4_2&lt;&gt;"", AY9:BF9,AY9:BC9)&lt;=集計基準日),COLUMN(IF(進捗管理票PSPT_進捗率_4_2&lt;&gt;"", AY9:BF9,AY9:BC9)),""))</f>
        <v>0</v>
      </c>
      <c r="DA9" s="324">
        <f t="array" aca="1" ref="DA9" ca="1">MAX(IF((BJ9:BN9&lt;&gt;"")*($BJ$7:$BN$7="予定日")*(BJ9:BN9&lt;=集計基準日),COLUMN(BJ9:BN9),""))</f>
        <v>0</v>
      </c>
      <c r="DB9" s="324">
        <f t="array" aca="1" ref="DB9" ca="1">MAX(IF((IF(AND(進捗管理票PSPT_進捗率_1_2&lt;&gt;"",U9&lt;&gt;""), O9:V9,O9:S9)&lt;&gt;"")*(IF(AND(進捗管理票PSPT_進捗率_1_2&lt;&gt;"",U9&lt;&gt;""), $O$7:$V$7,$O$7:$S$7)="実績日")*(IF(AND(進捗管理票PSPT_進捗率_1_2&lt;&gt;"",U9&lt;&gt;""), O9:V9,O9:S9)&lt;=集計基準日),COLUMN(IF(AND(進捗管理票PSPT_進捗率_1_2&lt;&gt;"",U9&lt;&gt;""), O9:V9,O9:S9)),""))</f>
        <v>0</v>
      </c>
      <c r="DC9" s="324">
        <f t="array" aca="1" ref="DC9" ca="1">MAX(IF((IF(AND(進捗管理票PSPT_進捗率_2_2&lt;&gt;"",AG9&lt;&gt;""), AA9:AH9,AA9:AE9)&lt;&gt;"")*(IF(AND(進捗管理票PSPT_進捗率_2_2&lt;&gt;"",AG9&lt;&gt;""), $AA$7:$AH$7,$AA$7:$AE$7)="実績日")*(IF(AND(進捗管理票PSPT_進捗率_2_2&lt;&gt;"",AG9&lt;&gt;""), AA9:AH9,AA9:AE9)&lt;=集計基準日),COLUMN(IF(AND(進捗管理票PSPT_進捗率_2_2&lt;&gt;"",AG9&lt;&gt;""), AA9:AH9,AA9:AE9)),""))</f>
        <v>0</v>
      </c>
      <c r="DD9" s="324">
        <f t="array" aca="1" ref="DD9" ca="1">MAX(IF((IF(AND(進捗管理票PSPT_進捗率_3_2&lt;&gt;"",AS9&lt;&gt;""), AM9:AT9,AM9:AQ9)&lt;&gt;"")*(IF(AND(進捗管理票PSPT_進捗率_3_2&lt;&gt;"",AS9&lt;&gt;""), $AM$7:$AT$7,$AM$7:$AQ$7)="実績日")*(IF(AND(進捗管理票PSPT_進捗率_3_2&lt;&gt;"",AS9&lt;&gt;""), AM9:AT9,AM9:AQ9)&lt;=集計基準日),COLUMN(IF(AND(進捗管理票PSPT_進捗率_3_2&lt;&gt;"",AS9&lt;&gt;""), AM9:AT9,AM9:AQ9)),""))</f>
        <v>0</v>
      </c>
      <c r="DE9" s="324">
        <f t="array" aca="1" ref="DE9" ca="1">MAX(IF((IF(AND(進捗管理票PSPT_進捗率_4_2&lt;&gt;"",BE9&lt;&gt;""), AY9:BF9,AY9:BC9)&lt;&gt;"")*(IF(AND(進捗管理票PSPT_進捗率_4_2&lt;&gt;"",BE9&lt;&gt;""), $AY$7:$BF$7,$AY$7:$BC$7)="実績日")*(IF(AND(進捗管理票PSPT_進捗率_4_2&lt;&gt;"",BE9&lt;&gt;""), AY9:BF9,AY9:BC9)&lt;=集計基準日),COLUMN(IF(AND(進捗管理票PSPT_進捗率_4_2&lt;&gt;"",BE9&lt;&gt;""), AY9:BF9,AY9:BC9)),""))</f>
        <v>0</v>
      </c>
      <c r="DF9" s="324">
        <f t="array" aca="1" ref="DF9" ca="1">MAX(IF((BJ9:BN9&lt;&gt;"")*($BJ$7:$BN$7="実績日")*(BJ9:BN9&lt;=集計基準日),COLUMN(BJ9:BN9),""))</f>
        <v>0</v>
      </c>
      <c r="DG9" s="439">
        <f ca="1">MAX(IF(CW9&lt;&gt;0,HLOOKUP(CW9+1,進捗・達成率設定_PS,9,1),0),IF(CX9&lt;&gt;0,HLOOKUP(CX9+1,進捗・達成率設定_PT仕様作成,9,1),0),IF(CY9&lt;&gt;0,HLOOKUP(CY9+1,進捗・達成率設定_PG,9,1),0),IF(CZ9&lt;&gt;0,HLOOKUP(CZ9+1,進捗・達成率設定_PT,9,1),0),IF(DA9&lt;&gt;0,HLOOKUP(DA9+1,進捗・達成率設定_受入,9,1),0),IF(AND(COUNTA(PTレビュー先頭セル:PTレビュー最終セル)=0,AND(BB9&lt;&gt;"", BB9 &lt;= 集計基準日, BE9="",BF9="",BJ9="",BK9="",BM9="",BN9="")),100,0),IF(AND(BE9&lt;&gt;"",BE9 &lt;= 集計基準日, BJ9="",BK9="",BM9="",BN9=""),100,0))</f>
        <v>0</v>
      </c>
      <c r="DH9" s="440">
        <f ca="1">MAX(IF(DB9&lt;&gt;0,HLOOKUP(DB9,進捗・達成率設定_PS,9,1),0),IF(DC9&lt;&gt;0,HLOOKUP(DC9,進捗・達成率設定_PT仕様作成,9,1),0),IF(DD9&lt;&gt;0,HLOOKUP(DD9,進捗・達成率設定_PG,9,1),0),IF(DE9&lt;&gt;0,HLOOKUP(DE9,進捗・達成率設定_PT,9,1),0),IF(DF9&lt;&gt;0,HLOOKUP(DF9,進捗・達成率設定_受入,9,1),0),IF(AND(COUNTA(PTレビュー先頭セル:PTレビュー最終セル)=0,BJ9="",BK9="",BM9="",BN9="",BC9&lt;&gt;"", BC9&lt;=集計基準日),100,0),IF(OR(AND(BF9&lt;&gt;"",BF9&lt;=集計基準日, BJ9="",BK9="",BM9="",BN9=""),AND(BE9&lt;&gt;"",BF9&lt;&gt;"",BF9&lt;=集計基準日, BJ9="",BK9="",BM9="",BN9="")),100,0))</f>
        <v>0</v>
      </c>
      <c r="DI9" s="328">
        <f>IF(BM9&lt;&gt;"",BM9,IF(AND(BJ9&lt;&gt;"",BM9&lt;&gt;""),BM9,IF(AND(BJ9&lt;&gt;"",BM9=""),"",IF(AND(BK9&lt;&gt;"",BM9=""),"",IF(BE9&lt;&gt;"",BE9,IF(COUNTA(PTレビュー先頭セル:PTレビュー最終セル)&lt;&gt;0,"",IF(BB9&lt;&gt;"",BB9,"")))))))</f>
        <v>43860</v>
      </c>
      <c r="DJ9" s="329" t="str">
        <f>IF(AND(BM9&lt;&gt;"",BN9&lt;&gt;""),BN9,IF(AND(BJ9&lt;&gt;"",BN9&lt;&gt;""),BN9,IF(AND(BK9&lt;&gt;"",BN9=""),"",IF(AND(BJ9&lt;&gt;"",BN9=""),"",IF(BF9&lt;&gt;"",BF9,IF(COUNTA(PTレビュー先頭セル:PTレビュー最終セル)&lt;&gt;0,"",IF(BC9&lt;&gt;"",BC9,"")))))))</f>
        <v/>
      </c>
      <c r="DK9" s="450" t="b">
        <f t="shared" ref="DK9:DK72" si="35">OR(AND(NOT(ISTEXT(O9)),O9&lt;&gt;""),AND(NOT(ISTEXT(R9)),R9&lt;&gt;""),AND(NOT(ISTEXT(U9)),U9&lt;&gt;""))</f>
        <v>0</v>
      </c>
      <c r="DL9" s="440" t="b">
        <f t="shared" ref="DL9:DL72" si="36">OR(AND(NOT(ISTEXT(P9)),P9&lt;&gt;""),AND(NOT(ISTEXT(S9)),S9&lt;&gt;""),AND(NOT(ISTEXT(V9)),V9&lt;&gt;""))</f>
        <v>0</v>
      </c>
      <c r="DM9" s="450" t="b">
        <f t="shared" ref="DM9:DM72" si="37">OR(AND(NOT(ISTEXT(AA9)),AA9&lt;&gt;""),AND(NOT(ISTEXT(AD9)),AD9&lt;&gt;""),AND(NOT(ISTEXT(AG9)),AG9&lt;&gt;""))</f>
        <v>0</v>
      </c>
      <c r="DN9" s="440" t="b">
        <f t="shared" ref="DN9:DN72" si="38">OR(AND(NOT(ISTEXT(AB9)),AB9&lt;&gt;""),AND(NOT(ISTEXT(AE9)),AE9&lt;&gt;""),AND(NOT(ISTEXT(AH9)),AH9&lt;&gt;""))</f>
        <v>0</v>
      </c>
      <c r="DO9" s="449" t="b">
        <f t="shared" ref="DO9:DO72" si="39">OR(AND(NOT(ISTEXT(AM9)),AM9&lt;&gt;""),AND(NOT(ISTEXT(AP9)),AP9&lt;&gt;""),AND(NOT(ISTEXT(AS9)),AS9&lt;&gt;""))</f>
        <v>1</v>
      </c>
      <c r="DP9" s="440" t="b">
        <f t="shared" ref="DP9:DP72" si="40">OR(AND(NOT(ISTEXT(AN9)),AN9&lt;&gt;""),AND(NOT(ISTEXT(AQ9)),AQ9&lt;&gt;""),AND(NOT(ISTEXT(AT9)),AT9&lt;&gt;""))</f>
        <v>0</v>
      </c>
      <c r="DQ9" s="450" t="b">
        <f t="shared" ref="DQ9:DQ72" si="41">OR(AND(NOT(ISTEXT(AY9)),AY9&lt;&gt;""),AND(NOT(ISTEXT(BB9)),BB9&lt;&gt;""),AND(NOT(ISTEXT(BE9)),BE9&lt;&gt;""))</f>
        <v>1</v>
      </c>
      <c r="DR9" s="440" t="b">
        <f t="shared" ref="DR9:DR72" si="42">OR(AND(NOT(ISTEXT(AZ9)),AZ9&lt;&gt;""),AND(NOT(ISTEXT(BC9)),BC9&lt;&gt;""),AND(NOT(ISTEXT(BF9)),BF9&lt;&gt;""))</f>
        <v>0</v>
      </c>
      <c r="DS9" s="449" t="b">
        <f t="shared" ref="DS9:DS72" si="43">OR(AND(NOT(ISTEXT(BJ9)),BJ9&lt;&gt;""),AND(NOT(ISTEXT(BM9)),BM9&lt;&gt;""))</f>
        <v>0</v>
      </c>
      <c r="DT9" s="440" t="b">
        <f t="shared" ref="DT9:DT72" si="44">OR(AND(NOT(ISTEXT(BK9)),BK9&lt;&gt;""),AND(NOT(ISTEXT(BN9)),BN9&lt;&gt;""))</f>
        <v>0</v>
      </c>
    </row>
    <row r="10" spans="1:124" x14ac:dyDescent="0.25">
      <c r="A10" s="65">
        <f t="shared" si="18"/>
        <v>2</v>
      </c>
      <c r="B10" s="275"/>
      <c r="C10" s="275"/>
      <c r="D10" s="275"/>
      <c r="E10" s="275"/>
      <c r="F10" s="514"/>
      <c r="G10" s="316"/>
      <c r="H10" s="276"/>
      <c r="I10" s="276"/>
      <c r="J10" s="276"/>
      <c r="K10" s="467"/>
      <c r="L10" s="467"/>
      <c r="M10" s="277"/>
      <c r="N10" s="277"/>
      <c r="O10" s="348"/>
      <c r="P10" s="349"/>
      <c r="Q10" s="279"/>
      <c r="R10" s="348"/>
      <c r="S10" s="349"/>
      <c r="T10" s="280"/>
      <c r="U10" s="348"/>
      <c r="V10" s="274"/>
      <c r="W10" s="309" t="str">
        <f t="shared" ca="1" si="19"/>
        <v/>
      </c>
      <c r="X10" s="310" t="str">
        <f t="shared" ca="1" si="20"/>
        <v/>
      </c>
      <c r="Y10" s="277"/>
      <c r="Z10" s="277"/>
      <c r="AA10" s="348"/>
      <c r="AB10" s="349"/>
      <c r="AC10" s="279"/>
      <c r="AD10" s="348"/>
      <c r="AE10" s="349"/>
      <c r="AF10" s="280"/>
      <c r="AG10" s="348"/>
      <c r="AH10" s="274"/>
      <c r="AI10" s="309" t="str">
        <f t="shared" ca="1" si="21"/>
        <v/>
      </c>
      <c r="AJ10" s="310" t="str">
        <f t="shared" ca="1" si="22"/>
        <v/>
      </c>
      <c r="AK10" s="276"/>
      <c r="AL10" s="276"/>
      <c r="AM10" s="348"/>
      <c r="AN10" s="349"/>
      <c r="AO10" s="279"/>
      <c r="AP10" s="348"/>
      <c r="AQ10" s="349"/>
      <c r="AR10" s="280"/>
      <c r="AS10" s="348"/>
      <c r="AT10" s="274"/>
      <c r="AU10" s="309" t="str">
        <f t="shared" ca="1" si="23"/>
        <v/>
      </c>
      <c r="AV10" s="310" t="str">
        <f t="shared" ca="1" si="24"/>
        <v/>
      </c>
      <c r="AW10" s="276"/>
      <c r="AX10" s="276"/>
      <c r="AY10" s="348"/>
      <c r="AZ10" s="349"/>
      <c r="BA10" s="279"/>
      <c r="BB10" s="348"/>
      <c r="BC10" s="349"/>
      <c r="BD10" s="280"/>
      <c r="BE10" s="348"/>
      <c r="BF10" s="274"/>
      <c r="BG10" s="309" t="str">
        <f t="shared" ca="1" si="25"/>
        <v/>
      </c>
      <c r="BH10" s="310" t="str">
        <f t="shared" ca="1" si="26"/>
        <v/>
      </c>
      <c r="BI10" s="276"/>
      <c r="BJ10" s="348"/>
      <c r="BK10" s="349"/>
      <c r="BL10" s="279"/>
      <c r="BM10" s="348"/>
      <c r="BN10" s="349"/>
      <c r="BO10" s="280"/>
      <c r="BP10" s="309" t="str">
        <f t="shared" ca="1" si="27"/>
        <v/>
      </c>
      <c r="BQ10" s="310" t="str">
        <f t="shared" ca="1" si="28"/>
        <v/>
      </c>
      <c r="BR10" s="309" t="str">
        <f t="shared" ca="1" si="29"/>
        <v/>
      </c>
      <c r="BS10" s="438" t="str">
        <f t="shared" ca="1" si="30"/>
        <v/>
      </c>
      <c r="BT10" s="281" t="str">
        <f t="array" ref="BT10">IF(AND($I10&lt;&gt;"",$K10&lt;&gt;""),CEILING(VLOOKUP($I10,ランク別指標,3,FALSE)*$L10,1),"")</f>
        <v/>
      </c>
      <c r="BU10" s="282"/>
      <c r="BV10" s="281" t="str">
        <f t="shared" si="11"/>
        <v/>
      </c>
      <c r="BW10" s="283"/>
      <c r="BX10" s="282"/>
      <c r="BY10" s="284" t="str">
        <f t="shared" si="31"/>
        <v/>
      </c>
      <c r="BZ10" s="285" t="str">
        <f t="shared" si="32"/>
        <v/>
      </c>
      <c r="CA10" s="286"/>
      <c r="CB10" s="287"/>
      <c r="CC10" s="281" t="str">
        <f t="array" ref="CC10">IF(AND($I10&lt;&gt;"",$K10&lt;&gt;""),CEILING(VLOOKUP($I10,ランク別指標,6,FALSE)*$L10,1),"")</f>
        <v/>
      </c>
      <c r="CD10" s="288"/>
      <c r="CE10" s="289" t="str">
        <f t="shared" si="14"/>
        <v/>
      </c>
      <c r="CF10" s="290"/>
      <c r="CG10" s="291" t="str">
        <f t="array" ref="CG10">IF(AND(L10&lt;&gt;"",L10&gt;0),IF(CD10/L10*100 &gt; 0,CD10/L10*100, ""),"")</f>
        <v/>
      </c>
      <c r="CH10" s="292" t="str">
        <f t="array" ref="CH10">IF(AND(L10&lt;&gt;"",L10&gt;0),IF(CF10/L10*100 &gt; 0,CF10/L10*100, ""),"")</f>
        <v/>
      </c>
      <c r="CI10" s="291" t="str">
        <f t="array" ref="CI10">IF(AND(CC10&lt;&gt;"",CC10&gt;0),IF(CD10/CC10*100 &gt; 0,CD10/CC10, ""),"")</f>
        <v/>
      </c>
      <c r="CJ10" s="292" t="str">
        <f t="array" ref="CJ10">IF(AND(CE10&lt;&gt;"",CE10&gt;0),IF(CF10/CE10*100 &gt; 0,CF10/CE10, ""),"")</f>
        <v/>
      </c>
      <c r="CK10" s="281"/>
      <c r="CL10" s="293" t="str">
        <f t="array" ref="CL10">IF(AND(L10&lt;&gt;"",L10&gt;0),IF(CK10/L10*100 &gt; 0,CK10/L10*100, ""),"")</f>
        <v/>
      </c>
      <c r="CM10" s="294"/>
      <c r="CN10" s="270" t="str">
        <f t="array" aca="1" ref="CN10" ca="1">IF(AND($O10&lt;&gt;"",$P10="",$O10&lt;=集計基準日),"遅1",IF(AND($R10&lt;&gt;"",$S10="",$R10&lt;=集計基準日),"遅2",IF(AND($U10&lt;&gt;"",$V10="",$U10&lt;=集計基準日),"遅3","") ) )</f>
        <v/>
      </c>
      <c r="CO10" s="271" t="str">
        <f t="array" aca="1" ref="CO10" ca="1">IF(AND($AA10&lt;&gt;"",$AB10="",$AA10&lt;=集計基準日),"遅1",IF(AND($AD10&lt;&gt;"",$AE10="",$AD10&lt;=集計基準日),"遅2",IF(AND($AG10&lt;&gt;"",$AH10="",$AG10&lt;=集計基準日),"遅3","")))</f>
        <v/>
      </c>
      <c r="CP10" s="271" t="str">
        <f t="array" aca="1" ref="CP10" ca="1">IF(AND($AM10&lt;&gt;"",$AN10="",$AM10&lt;=集計基準日),"遅1",IF(AND($AP10&lt;&gt;"",$AQ10="",$AP10&lt;=集計基準日),"遅2",IF(AND($AS10&lt;&gt;"",$AT10="",$AS10&lt;=集計基準日),"遅3","")))</f>
        <v/>
      </c>
      <c r="CQ10" s="272" t="str">
        <f t="shared" ca="1" si="15"/>
        <v/>
      </c>
      <c r="CR10" s="272" t="str">
        <f t="shared" ca="1" si="16"/>
        <v/>
      </c>
      <c r="CS10" s="273" t="str">
        <f t="shared" ca="1" si="17"/>
        <v/>
      </c>
      <c r="CT10" s="337"/>
      <c r="CU10" s="264">
        <f t="shared" si="34"/>
        <v>2</v>
      </c>
      <c r="CW10" s="324">
        <f t="array" aca="1" ref="CW10" ca="1">MAX(IF((IF(進捗管理票PSPT_進捗率_1_2&lt;&gt;"", O10:V10,O10:S10)&lt;&gt;"")*(IF(進捗管理票PSPT_進捗率_1_2&lt;&gt;"", $O$7:$V$7,$O$7:$S$7)="予定日")*(IF(進捗管理票PSPT_進捗率_1_2&lt;&gt;"", O10:V10,O10:S10)&lt;=集計基準日),COLUMN(IF(進捗管理票PSPT_進捗率_1_2&lt;&gt;"", O10:V10,O10:S10)),""))</f>
        <v>0</v>
      </c>
      <c r="CX10" s="324">
        <f t="array" aca="1" ref="CX10" ca="1">MAX(IF((IF(進捗管理票PSPT_進捗率_2_2&lt;&gt;"", AA10:AH10,AA10:AE10)&lt;&gt;"")*(IF(進捗管理票PSPT_進捗率_2_2&lt;&gt;"", $AA$7:$AH$7,$AA$7:$AE$7)="予定日")*(IF(進捗管理票PSPT_進捗率_2_2&lt;&gt;"", AA10:AH10,AA10:AE10)&lt;=集計基準日),COLUMN(IF(進捗管理票PSPT_進捗率_2_2&lt;&gt;"", AA10:AH10,AA10:AE10)),""))</f>
        <v>0</v>
      </c>
      <c r="CY10" s="324">
        <f t="array" aca="1" ref="CY10" ca="1">MAX(IF((IF(進捗管理票PSPT_進捗率_3_2&lt;&gt;"", AM10:AT10,AM10:AQ10)&lt;&gt;"")*(IF(進捗管理票PSPT_進捗率_3_2&lt;&gt;"", $AM$7:$AT$7,$AM$7:$AQ$7)="予定日")*(IF(進捗管理票PSPT_進捗率_3_2&lt;&gt;"", AM10:AT10,AM10:AQ10)&lt;=集計基準日),COLUMN(IF(進捗管理票PSPT_進捗率_3_2&lt;&gt;"", AM10:AT10,AM10:AQ10)),""))</f>
        <v>0</v>
      </c>
      <c r="CZ10" s="324">
        <f t="array" aca="1" ref="CZ10" ca="1">MAX(IF((IF(進捗管理票PSPT_進捗率_4_2&lt;&gt;"", AY10:BF10,AY10:BC10)&lt;&gt;"")*(IF(進捗管理票PSPT_進捗率_4_2&lt;&gt;"", $AY$7:$BF$7,$AY$7:$BC$7)="予定日")*(IF(進捗管理票PSPT_進捗率_4_2&lt;&gt;"", AY10:BF10,AY10:BC10)&lt;=集計基準日),COLUMN(IF(進捗管理票PSPT_進捗率_4_2&lt;&gt;"", AY10:BF10,AY10:BC10)),""))</f>
        <v>0</v>
      </c>
      <c r="DA10" s="324">
        <f t="array" aca="1" ref="DA10" ca="1">MAX(IF((BJ10:BN10&lt;&gt;"")*($BJ$7:$BN$7="予定日")*(BJ10:BN10&lt;=集計基準日),COLUMN(BJ10:BN10),""))</f>
        <v>0</v>
      </c>
      <c r="DB10" s="324">
        <f t="array" aca="1" ref="DB10" ca="1">MAX(IF((IF(AND(進捗管理票PSPT_進捗率_1_2&lt;&gt;"",U10&lt;&gt;""), O10:V10,O10:S10)&lt;&gt;"")*(IF(AND(進捗管理票PSPT_進捗率_1_2&lt;&gt;"",U10&lt;&gt;""), $O$7:$V$7,$O$7:$S$7)="実績日")*(IF(AND(進捗管理票PSPT_進捗率_1_2&lt;&gt;"",U10&lt;&gt;""), O10:V10,O10:S10)&lt;=集計基準日),COLUMN(IF(AND(進捗管理票PSPT_進捗率_1_2&lt;&gt;"",U10&lt;&gt;""), O10:V10,O10:S10)),""))</f>
        <v>0</v>
      </c>
      <c r="DC10" s="324">
        <f t="array" aca="1" ref="DC10" ca="1">MAX(IF((IF(AND(進捗管理票PSPT_進捗率_2_2&lt;&gt;"",AG10&lt;&gt;""), AA10:AH10,AA10:AE10)&lt;&gt;"")*(IF(AND(進捗管理票PSPT_進捗率_2_2&lt;&gt;"",AG10&lt;&gt;""), $AA$7:$AH$7,$AA$7:$AE$7)="実績日")*(IF(AND(進捗管理票PSPT_進捗率_2_2&lt;&gt;"",AG10&lt;&gt;""), AA10:AH10,AA10:AE10)&lt;=集計基準日),COLUMN(IF(AND(進捗管理票PSPT_進捗率_2_2&lt;&gt;"",AG10&lt;&gt;""), AA10:AH10,AA10:AE10)),""))</f>
        <v>0</v>
      </c>
      <c r="DD10" s="324">
        <f t="array" aca="1" ref="DD10" ca="1">MAX(IF((IF(AND(進捗管理票PSPT_進捗率_3_2&lt;&gt;"",AS10&lt;&gt;""), AM10:AT10,AM10:AQ10)&lt;&gt;"")*(IF(AND(進捗管理票PSPT_進捗率_3_2&lt;&gt;"",AS10&lt;&gt;""), $AM$7:$AT$7,$AM$7:$AQ$7)="実績日")*(IF(AND(進捗管理票PSPT_進捗率_3_2&lt;&gt;"",AS10&lt;&gt;""), AM10:AT10,AM10:AQ10)&lt;=集計基準日),COLUMN(IF(AND(進捗管理票PSPT_進捗率_3_2&lt;&gt;"",AS10&lt;&gt;""), AM10:AT10,AM10:AQ10)),""))</f>
        <v>0</v>
      </c>
      <c r="DE10" s="324">
        <f t="array" aca="1" ref="DE10" ca="1">MAX(IF((IF(AND(進捗管理票PSPT_進捗率_4_2&lt;&gt;"",BE10&lt;&gt;""), AY10:BF10,AY10:BC10)&lt;&gt;"")*(IF(AND(進捗管理票PSPT_進捗率_4_2&lt;&gt;"",BE10&lt;&gt;""), $AY$7:$BF$7,$AY$7:$BC$7)="実績日")*(IF(AND(進捗管理票PSPT_進捗率_4_2&lt;&gt;"",BE10&lt;&gt;""), AY10:BF10,AY10:BC10)&lt;=集計基準日),COLUMN(IF(AND(進捗管理票PSPT_進捗率_4_2&lt;&gt;"",BE10&lt;&gt;""), AY10:BF10,AY10:BC10)),""))</f>
        <v>0</v>
      </c>
      <c r="DF10" s="324">
        <f t="array" aca="1" ref="DF10" ca="1">MAX(IF((BJ10:BN10&lt;&gt;"")*($BJ$7:$BN$7="実績日")*(BJ10:BN10&lt;=集計基準日),COLUMN(BJ10:BN10),""))</f>
        <v>0</v>
      </c>
      <c r="DG10" s="439">
        <f ca="1">MAX(IF(CW10&lt;&gt;0,HLOOKUP(CW10+1,進捗・達成率設定_PS,9,1),0),IF(CX10&lt;&gt;0,HLOOKUP(CX10+1,進捗・達成率設定_PT仕様作成,9,1),0),IF(CY10&lt;&gt;0,HLOOKUP(CY10+1,進捗・達成率設定_PG,9,1),0),IF(CZ10&lt;&gt;0,HLOOKUP(CZ10+1,進捗・達成率設定_PT,9,1),0),IF(DA10&lt;&gt;0,HLOOKUP(DA10+1,進捗・達成率設定_受入,9,1),0),IF(AND(COUNTA(PTレビュー先頭セル:PTレビュー最終セル)=0,AND(BB10&lt;&gt;"", BB10 &lt;= 集計基準日, BE10="",BF10="",BJ10="",BK10="",BM10="",BN10="")),100,0),IF(AND(BE10&lt;&gt;"",BE10 &lt;= 集計基準日, BJ10="",BK10="",BM10="",BN10=""),100,0))</f>
        <v>0</v>
      </c>
      <c r="DH10" s="440">
        <f ca="1">MAX(IF(DB10&lt;&gt;0,HLOOKUP(DB10,進捗・達成率設定_PS,9,1),0),IF(DC10&lt;&gt;0,HLOOKUP(DC10,進捗・達成率設定_PT仕様作成,9,1),0),IF(DD10&lt;&gt;0,HLOOKUP(DD10,進捗・達成率設定_PG,9,1),0),IF(DE10&lt;&gt;0,HLOOKUP(DE10,進捗・達成率設定_PT,9,1),0),IF(DF10&lt;&gt;0,HLOOKUP(DF10,進捗・達成率設定_受入,9,1),0),IF(AND(COUNTA(PTレビュー先頭セル:PTレビュー最終セル)=0,BJ10="",BK10="",BM10="",BN10="",BC10&lt;&gt;"", BC10&lt;=集計基準日),100,0),IF(OR(AND(BF10&lt;&gt;"",BF10&lt;=集計基準日, BJ10="",BK10="",BM10="",BN10=""),AND(BE10&lt;&gt;"",BF10&lt;&gt;"",BF10&lt;=集計基準日, BJ10="",BK10="",BM10="",BN10="")),100,0))</f>
        <v>0</v>
      </c>
      <c r="DI10" s="328" t="str">
        <f>IF(BM10&lt;&gt;"",BM10,IF(AND(BJ10&lt;&gt;"",BM10&lt;&gt;""),BM10,IF(AND(BJ10&lt;&gt;"",BM10=""),"",IF(AND(BK10&lt;&gt;"",BM10=""),"",IF(BE10&lt;&gt;"",BE10,IF(COUNTA(PTレビュー先頭セル:PTレビュー最終セル)&lt;&gt;0,"",IF(BB10&lt;&gt;"",BB10,"")))))))</f>
        <v/>
      </c>
      <c r="DJ10" s="329" t="str">
        <f>IF(AND(BM10&lt;&gt;"",BN10&lt;&gt;""),BN10,IF(AND(BJ10&lt;&gt;"",BN10&lt;&gt;""),BN10,IF(AND(BK10&lt;&gt;"",BN10=""),"",IF(AND(BJ10&lt;&gt;"",BN10=""),"",IF(BF10&lt;&gt;"",BF10,IF(COUNTA(PTレビュー先頭セル:PTレビュー最終セル)&lt;&gt;0,"",IF(BC10&lt;&gt;"",BC10,"")))))))</f>
        <v/>
      </c>
      <c r="DK10" s="450" t="b">
        <f t="shared" si="35"/>
        <v>0</v>
      </c>
      <c r="DL10" s="440" t="b">
        <f t="shared" si="36"/>
        <v>0</v>
      </c>
      <c r="DM10" s="450" t="b">
        <f t="shared" si="37"/>
        <v>0</v>
      </c>
      <c r="DN10" s="440" t="b">
        <f t="shared" si="38"/>
        <v>0</v>
      </c>
      <c r="DO10" s="449" t="b">
        <f t="shared" si="39"/>
        <v>0</v>
      </c>
      <c r="DP10" s="440" t="b">
        <f t="shared" si="40"/>
        <v>0</v>
      </c>
      <c r="DQ10" s="450" t="b">
        <f t="shared" si="41"/>
        <v>0</v>
      </c>
      <c r="DR10" s="440" t="b">
        <f t="shared" si="42"/>
        <v>0</v>
      </c>
      <c r="DS10" s="449" t="b">
        <f t="shared" si="43"/>
        <v>0</v>
      </c>
      <c r="DT10" s="440" t="b">
        <f t="shared" si="44"/>
        <v>0</v>
      </c>
    </row>
    <row r="11" spans="1:124" x14ac:dyDescent="0.25">
      <c r="A11" s="65">
        <f t="shared" si="18"/>
        <v>3</v>
      </c>
      <c r="B11" s="275"/>
      <c r="C11" s="275"/>
      <c r="D11" s="275"/>
      <c r="E11" s="275"/>
      <c r="F11" s="514"/>
      <c r="G11" s="316"/>
      <c r="H11" s="276"/>
      <c r="I11" s="276"/>
      <c r="J11" s="276"/>
      <c r="K11" s="467"/>
      <c r="L11" s="467"/>
      <c r="M11" s="277"/>
      <c r="N11" s="277"/>
      <c r="O11" s="348"/>
      <c r="P11" s="349"/>
      <c r="Q11" s="279"/>
      <c r="R11" s="348"/>
      <c r="S11" s="349"/>
      <c r="T11" s="280"/>
      <c r="U11" s="348"/>
      <c r="V11" s="274"/>
      <c r="W11" s="309" t="str">
        <f t="shared" ca="1" si="19"/>
        <v/>
      </c>
      <c r="X11" s="310" t="str">
        <f t="shared" ca="1" si="20"/>
        <v/>
      </c>
      <c r="Y11" s="277"/>
      <c r="Z11" s="277"/>
      <c r="AA11" s="348"/>
      <c r="AB11" s="349"/>
      <c r="AC11" s="279"/>
      <c r="AD11" s="348"/>
      <c r="AE11" s="349"/>
      <c r="AF11" s="280"/>
      <c r="AG11" s="348"/>
      <c r="AH11" s="274"/>
      <c r="AI11" s="309" t="str">
        <f t="shared" ca="1" si="21"/>
        <v/>
      </c>
      <c r="AJ11" s="310" t="str">
        <f t="shared" ca="1" si="22"/>
        <v/>
      </c>
      <c r="AK11" s="276"/>
      <c r="AL11" s="276"/>
      <c r="AM11" s="348"/>
      <c r="AN11" s="349"/>
      <c r="AO11" s="279"/>
      <c r="AP11" s="348"/>
      <c r="AQ11" s="349"/>
      <c r="AR11" s="280"/>
      <c r="AS11" s="348"/>
      <c r="AT11" s="274"/>
      <c r="AU11" s="309" t="str">
        <f t="shared" ca="1" si="23"/>
        <v/>
      </c>
      <c r="AV11" s="310" t="str">
        <f t="shared" ca="1" si="24"/>
        <v/>
      </c>
      <c r="AW11" s="276"/>
      <c r="AX11" s="276"/>
      <c r="AY11" s="348"/>
      <c r="AZ11" s="349"/>
      <c r="BA11" s="279"/>
      <c r="BB11" s="348"/>
      <c r="BC11" s="349"/>
      <c r="BD11" s="280"/>
      <c r="BE11" s="348"/>
      <c r="BF11" s="274"/>
      <c r="BG11" s="309" t="str">
        <f t="shared" ca="1" si="25"/>
        <v/>
      </c>
      <c r="BH11" s="310" t="str">
        <f t="shared" ca="1" si="26"/>
        <v/>
      </c>
      <c r="BI11" s="276"/>
      <c r="BJ11" s="348"/>
      <c r="BK11" s="349"/>
      <c r="BL11" s="279"/>
      <c r="BM11" s="348"/>
      <c r="BN11" s="349"/>
      <c r="BO11" s="280"/>
      <c r="BP11" s="309" t="str">
        <f t="shared" ca="1" si="27"/>
        <v/>
      </c>
      <c r="BQ11" s="310" t="str">
        <f t="shared" ca="1" si="28"/>
        <v/>
      </c>
      <c r="BR11" s="309" t="str">
        <f t="shared" ca="1" si="29"/>
        <v/>
      </c>
      <c r="BS11" s="438" t="str">
        <f t="shared" ca="1" si="30"/>
        <v/>
      </c>
      <c r="BT11" s="281" t="str">
        <f t="array" ref="BT11">IF(AND($I11&lt;&gt;"",$K11&lt;&gt;""),CEILING(VLOOKUP($I11,ランク別指標,3,FALSE)*$L11,1),"")</f>
        <v/>
      </c>
      <c r="BU11" s="282"/>
      <c r="BV11" s="281" t="str">
        <f t="shared" si="11"/>
        <v/>
      </c>
      <c r="BW11" s="283"/>
      <c r="BX11" s="282"/>
      <c r="BY11" s="284" t="str">
        <f t="shared" si="31"/>
        <v/>
      </c>
      <c r="BZ11" s="285" t="str">
        <f t="shared" si="32"/>
        <v/>
      </c>
      <c r="CA11" s="286"/>
      <c r="CB11" s="287"/>
      <c r="CC11" s="281" t="str">
        <f t="array" ref="CC11">IF(AND($I11&lt;&gt;"",$K11&lt;&gt;""),CEILING(VLOOKUP($I11,ランク別指標,6,FALSE)*$L11,1),"")</f>
        <v/>
      </c>
      <c r="CD11" s="288"/>
      <c r="CE11" s="289" t="str">
        <f t="shared" si="14"/>
        <v/>
      </c>
      <c r="CF11" s="290"/>
      <c r="CG11" s="291" t="str">
        <f t="array" ref="CG11">IF(AND(L11&lt;&gt;"",L11&gt;0),IF(CD11/L11*100 &gt; 0,CD11/L11*100, ""),"")</f>
        <v/>
      </c>
      <c r="CH11" s="292" t="str">
        <f t="array" ref="CH11">IF(AND(L11&lt;&gt;"",L11&gt;0),IF(CF11/L11*100 &gt; 0,CF11/L11*100, ""),"")</f>
        <v/>
      </c>
      <c r="CI11" s="291" t="str">
        <f t="array" ref="CI11">IF(AND(CC11&lt;&gt;"",CC11&gt;0),IF(CD11/CC11*100 &gt; 0,CD11/CC11, ""),"")</f>
        <v/>
      </c>
      <c r="CJ11" s="292" t="str">
        <f t="array" ref="CJ11">IF(AND(CE11&lt;&gt;"",CE11&gt;0),IF(CF11/CE11*100 &gt; 0,CF11/CE11, ""),"")</f>
        <v/>
      </c>
      <c r="CK11" s="281"/>
      <c r="CL11" s="293" t="str">
        <f t="array" ref="CL11">IF(AND(L11&lt;&gt;"",L11&gt;0),IF(CK11/L11*100 &gt; 0,CK11/L11*100, ""),"")</f>
        <v/>
      </c>
      <c r="CM11" s="294"/>
      <c r="CN11" s="270" t="str">
        <f t="array" aca="1" ref="CN11" ca="1">IF(AND($O11&lt;&gt;"",$P11="",$O11&lt;=集計基準日),"遅1",IF(AND($R11&lt;&gt;"",$S11="",$R11&lt;=集計基準日),"遅2",IF(AND($U11&lt;&gt;"",$V11="",$U11&lt;=集計基準日),"遅3","") ) )</f>
        <v/>
      </c>
      <c r="CO11" s="271" t="str">
        <f t="array" aca="1" ref="CO11" ca="1">IF(AND($AA11&lt;&gt;"",$AB11="",$AA11&lt;=集計基準日),"遅1",IF(AND($AD11&lt;&gt;"",$AE11="",$AD11&lt;=集計基準日),"遅2",IF(AND($AG11&lt;&gt;"",$AH11="",$AG11&lt;=集計基準日),"遅3","")))</f>
        <v/>
      </c>
      <c r="CP11" s="271" t="str">
        <f t="array" aca="1" ref="CP11" ca="1">IF(AND($AM11&lt;&gt;"",$AN11="",$AM11&lt;=集計基準日),"遅1",IF(AND($AP11&lt;&gt;"",$AQ11="",$AP11&lt;=集計基準日),"遅2",IF(AND($AS11&lt;&gt;"",$AT11="",$AS11&lt;=集計基準日),"遅3","")))</f>
        <v/>
      </c>
      <c r="CQ11" s="272" t="str">
        <f t="shared" ca="1" si="15"/>
        <v/>
      </c>
      <c r="CR11" s="272" t="str">
        <f t="shared" ca="1" si="16"/>
        <v/>
      </c>
      <c r="CS11" s="273" t="str">
        <f t="shared" ca="1" si="17"/>
        <v/>
      </c>
      <c r="CT11" s="337"/>
      <c r="CU11" s="264">
        <f t="shared" si="34"/>
        <v>3</v>
      </c>
      <c r="CW11" s="324">
        <f t="array" aca="1" ref="CW11" ca="1">MAX(IF((IF(進捗管理票PSPT_進捗率_1_2&lt;&gt;"", O11:V11,O11:S11)&lt;&gt;"")*(IF(進捗管理票PSPT_進捗率_1_2&lt;&gt;"", $O$7:$V$7,$O$7:$S$7)="予定日")*(IF(進捗管理票PSPT_進捗率_1_2&lt;&gt;"", O11:V11,O11:S11)&lt;=集計基準日),COLUMN(IF(進捗管理票PSPT_進捗率_1_2&lt;&gt;"", O11:V11,O11:S11)),""))</f>
        <v>0</v>
      </c>
      <c r="CX11" s="324">
        <f t="array" aca="1" ref="CX11" ca="1">MAX(IF((IF(進捗管理票PSPT_進捗率_2_2&lt;&gt;"", AA11:AH11,AA11:AE11)&lt;&gt;"")*(IF(進捗管理票PSPT_進捗率_2_2&lt;&gt;"", $AA$7:$AH$7,$AA$7:$AE$7)="予定日")*(IF(進捗管理票PSPT_進捗率_2_2&lt;&gt;"", AA11:AH11,AA11:AE11)&lt;=集計基準日),COLUMN(IF(進捗管理票PSPT_進捗率_2_2&lt;&gt;"", AA11:AH11,AA11:AE11)),""))</f>
        <v>0</v>
      </c>
      <c r="CY11" s="324">
        <f t="array" aca="1" ref="CY11" ca="1">MAX(IF((IF(進捗管理票PSPT_進捗率_3_2&lt;&gt;"", AM11:AT11,AM11:AQ11)&lt;&gt;"")*(IF(進捗管理票PSPT_進捗率_3_2&lt;&gt;"", $AM$7:$AT$7,$AM$7:$AQ$7)="予定日")*(IF(進捗管理票PSPT_進捗率_3_2&lt;&gt;"", AM11:AT11,AM11:AQ11)&lt;=集計基準日),COLUMN(IF(進捗管理票PSPT_進捗率_3_2&lt;&gt;"", AM11:AT11,AM11:AQ11)),""))</f>
        <v>0</v>
      </c>
      <c r="CZ11" s="324">
        <f t="array" aca="1" ref="CZ11" ca="1">MAX(IF((IF(進捗管理票PSPT_進捗率_4_2&lt;&gt;"", AY11:BF11,AY11:BC11)&lt;&gt;"")*(IF(進捗管理票PSPT_進捗率_4_2&lt;&gt;"", $AY$7:$BF$7,$AY$7:$BC$7)="予定日")*(IF(進捗管理票PSPT_進捗率_4_2&lt;&gt;"", AY11:BF11,AY11:BC11)&lt;=集計基準日),COLUMN(IF(進捗管理票PSPT_進捗率_4_2&lt;&gt;"", AY11:BF11,AY11:BC11)),""))</f>
        <v>0</v>
      </c>
      <c r="DA11" s="324">
        <f t="array" aca="1" ref="DA11" ca="1">MAX(IF((BJ11:BN11&lt;&gt;"")*($BJ$7:$BN$7="予定日")*(BJ11:BN11&lt;=集計基準日),COLUMN(BJ11:BN11),""))</f>
        <v>0</v>
      </c>
      <c r="DB11" s="324">
        <f t="array" aca="1" ref="DB11" ca="1">MAX(IF((IF(AND(進捗管理票PSPT_進捗率_1_2&lt;&gt;"",U11&lt;&gt;""), O11:V11,O11:S11)&lt;&gt;"")*(IF(AND(進捗管理票PSPT_進捗率_1_2&lt;&gt;"",U11&lt;&gt;""), $O$7:$V$7,$O$7:$S$7)="実績日")*(IF(AND(進捗管理票PSPT_進捗率_1_2&lt;&gt;"",U11&lt;&gt;""), O11:V11,O11:S11)&lt;=集計基準日),COLUMN(IF(AND(進捗管理票PSPT_進捗率_1_2&lt;&gt;"",U11&lt;&gt;""), O11:V11,O11:S11)),""))</f>
        <v>0</v>
      </c>
      <c r="DC11" s="324">
        <f t="array" aca="1" ref="DC11" ca="1">MAX(IF((IF(AND(進捗管理票PSPT_進捗率_2_2&lt;&gt;"",AG11&lt;&gt;""), AA11:AH11,AA11:AE11)&lt;&gt;"")*(IF(AND(進捗管理票PSPT_進捗率_2_2&lt;&gt;"",AG11&lt;&gt;""), $AA$7:$AH$7,$AA$7:$AE$7)="実績日")*(IF(AND(進捗管理票PSPT_進捗率_2_2&lt;&gt;"",AG11&lt;&gt;""), AA11:AH11,AA11:AE11)&lt;=集計基準日),COLUMN(IF(AND(進捗管理票PSPT_進捗率_2_2&lt;&gt;"",AG11&lt;&gt;""), AA11:AH11,AA11:AE11)),""))</f>
        <v>0</v>
      </c>
      <c r="DD11" s="324">
        <f t="array" aca="1" ref="DD11" ca="1">MAX(IF((IF(AND(進捗管理票PSPT_進捗率_3_2&lt;&gt;"",AS11&lt;&gt;""), AM11:AT11,AM11:AQ11)&lt;&gt;"")*(IF(AND(進捗管理票PSPT_進捗率_3_2&lt;&gt;"",AS11&lt;&gt;""), $AM$7:$AT$7,$AM$7:$AQ$7)="実績日")*(IF(AND(進捗管理票PSPT_進捗率_3_2&lt;&gt;"",AS11&lt;&gt;""), AM11:AT11,AM11:AQ11)&lt;=集計基準日),COLUMN(IF(AND(進捗管理票PSPT_進捗率_3_2&lt;&gt;"",AS11&lt;&gt;""), AM11:AT11,AM11:AQ11)),""))</f>
        <v>0</v>
      </c>
      <c r="DE11" s="324">
        <f t="array" aca="1" ref="DE11" ca="1">MAX(IF((IF(AND(進捗管理票PSPT_進捗率_4_2&lt;&gt;"",BE11&lt;&gt;""), AY11:BF11,AY11:BC11)&lt;&gt;"")*(IF(AND(進捗管理票PSPT_進捗率_4_2&lt;&gt;"",BE11&lt;&gt;""), $AY$7:$BF$7,$AY$7:$BC$7)="実績日")*(IF(AND(進捗管理票PSPT_進捗率_4_2&lt;&gt;"",BE11&lt;&gt;""), AY11:BF11,AY11:BC11)&lt;=集計基準日),COLUMN(IF(AND(進捗管理票PSPT_進捗率_4_2&lt;&gt;"",BE11&lt;&gt;""), AY11:BF11,AY11:BC11)),""))</f>
        <v>0</v>
      </c>
      <c r="DF11" s="324">
        <f t="array" aca="1" ref="DF11" ca="1">MAX(IF((BJ11:BN11&lt;&gt;"")*($BJ$7:$BN$7="実績日")*(BJ11:BN11&lt;=集計基準日),COLUMN(BJ11:BN11),""))</f>
        <v>0</v>
      </c>
      <c r="DG11" s="439">
        <f ca="1">MAX(IF(CW11&lt;&gt;0,HLOOKUP(CW11+1,進捗・達成率設定_PS,9,1),0),IF(CX11&lt;&gt;0,HLOOKUP(CX11+1,進捗・達成率設定_PT仕様作成,9,1),0),IF(CY11&lt;&gt;0,HLOOKUP(CY11+1,進捗・達成率設定_PG,9,1),0),IF(CZ11&lt;&gt;0,HLOOKUP(CZ11+1,進捗・達成率設定_PT,9,1),0),IF(DA11&lt;&gt;0,HLOOKUP(DA11+1,進捗・達成率設定_受入,9,1),0),IF(AND(COUNTA(PTレビュー先頭セル:PTレビュー最終セル)=0,AND(BB11&lt;&gt;"", BB11 &lt;= 集計基準日, BE11="",BF11="",BJ11="",BK11="",BM11="",BN11="")),100,0),IF(AND(BE11&lt;&gt;"",BE11 &lt;= 集計基準日, BJ11="",BK11="",BM11="",BN11=""),100,0))</f>
        <v>0</v>
      </c>
      <c r="DH11" s="440">
        <f ca="1">MAX(IF(DB11&lt;&gt;0,HLOOKUP(DB11,進捗・達成率設定_PS,9,1),0),IF(DC11&lt;&gt;0,HLOOKUP(DC11,進捗・達成率設定_PT仕様作成,9,1),0),IF(DD11&lt;&gt;0,HLOOKUP(DD11,進捗・達成率設定_PG,9,1),0),IF(DE11&lt;&gt;0,HLOOKUP(DE11,進捗・達成率設定_PT,9,1),0),IF(DF11&lt;&gt;0,HLOOKUP(DF11,進捗・達成率設定_受入,9,1),0),IF(AND(COUNTA(PTレビュー先頭セル:PTレビュー最終セル)=0,BJ11="",BK11="",BM11="",BN11="",BC11&lt;&gt;"", BC11&lt;=集計基準日),100,0),IF(OR(AND(BF11&lt;&gt;"",BF11&lt;=集計基準日, BJ11="",BK11="",BM11="",BN11=""),AND(BE11&lt;&gt;"",BF11&lt;&gt;"",BF11&lt;=集計基準日, BJ11="",BK11="",BM11="",BN11="")),100,0))</f>
        <v>0</v>
      </c>
      <c r="DI11" s="328" t="str">
        <f>IF(BM11&lt;&gt;"",BM11,IF(AND(BJ11&lt;&gt;"",BM11&lt;&gt;""),BM11,IF(AND(BJ11&lt;&gt;"",BM11=""),"",IF(AND(BK11&lt;&gt;"",BM11=""),"",IF(BE11&lt;&gt;"",BE11,IF(COUNTA(PTレビュー先頭セル:PTレビュー最終セル)&lt;&gt;0,"",IF(BB11&lt;&gt;"",BB11,"")))))))</f>
        <v/>
      </c>
      <c r="DJ11" s="329" t="str">
        <f>IF(AND(BM11&lt;&gt;"",BN11&lt;&gt;""),BN11,IF(AND(BJ11&lt;&gt;"",BN11&lt;&gt;""),BN11,IF(AND(BK11&lt;&gt;"",BN11=""),"",IF(AND(BJ11&lt;&gt;"",BN11=""),"",IF(BF11&lt;&gt;"",BF11,IF(COUNTA(PTレビュー先頭セル:PTレビュー最終セル)&lt;&gt;0,"",IF(BC11&lt;&gt;"",BC11,"")))))))</f>
        <v/>
      </c>
      <c r="DK11" s="450" t="b">
        <f t="shared" si="35"/>
        <v>0</v>
      </c>
      <c r="DL11" s="440" t="b">
        <f t="shared" si="36"/>
        <v>0</v>
      </c>
      <c r="DM11" s="450" t="b">
        <f t="shared" si="37"/>
        <v>0</v>
      </c>
      <c r="DN11" s="440" t="b">
        <f t="shared" si="38"/>
        <v>0</v>
      </c>
      <c r="DO11" s="449" t="b">
        <f t="shared" si="39"/>
        <v>0</v>
      </c>
      <c r="DP11" s="440" t="b">
        <f t="shared" si="40"/>
        <v>0</v>
      </c>
      <c r="DQ11" s="450" t="b">
        <f t="shared" si="41"/>
        <v>0</v>
      </c>
      <c r="DR11" s="440" t="b">
        <f t="shared" si="42"/>
        <v>0</v>
      </c>
      <c r="DS11" s="449" t="b">
        <f t="shared" si="43"/>
        <v>0</v>
      </c>
      <c r="DT11" s="440" t="b">
        <f t="shared" si="44"/>
        <v>0</v>
      </c>
    </row>
    <row r="12" spans="1:124" x14ac:dyDescent="0.25">
      <c r="A12" s="65">
        <f t="shared" si="18"/>
        <v>4</v>
      </c>
      <c r="B12" s="275"/>
      <c r="C12" s="275"/>
      <c r="D12" s="275"/>
      <c r="E12" s="275"/>
      <c r="F12" s="514"/>
      <c r="G12" s="316"/>
      <c r="H12" s="276"/>
      <c r="I12" s="276"/>
      <c r="J12" s="276"/>
      <c r="K12" s="467"/>
      <c r="L12" s="467"/>
      <c r="M12" s="277"/>
      <c r="N12" s="277"/>
      <c r="O12" s="348"/>
      <c r="P12" s="349"/>
      <c r="Q12" s="279"/>
      <c r="R12" s="348"/>
      <c r="S12" s="349"/>
      <c r="T12" s="280"/>
      <c r="U12" s="348"/>
      <c r="V12" s="274"/>
      <c r="W12" s="309" t="str">
        <f t="shared" ca="1" si="19"/>
        <v/>
      </c>
      <c r="X12" s="310" t="str">
        <f t="shared" ca="1" si="20"/>
        <v/>
      </c>
      <c r="Y12" s="277"/>
      <c r="Z12" s="277"/>
      <c r="AA12" s="348"/>
      <c r="AB12" s="349"/>
      <c r="AC12" s="279"/>
      <c r="AD12" s="348"/>
      <c r="AE12" s="349"/>
      <c r="AF12" s="280"/>
      <c r="AG12" s="348"/>
      <c r="AH12" s="274"/>
      <c r="AI12" s="309" t="str">
        <f t="shared" ca="1" si="21"/>
        <v/>
      </c>
      <c r="AJ12" s="310" t="str">
        <f t="shared" ca="1" si="22"/>
        <v/>
      </c>
      <c r="AK12" s="276"/>
      <c r="AL12" s="276"/>
      <c r="AM12" s="348"/>
      <c r="AN12" s="349"/>
      <c r="AO12" s="279"/>
      <c r="AP12" s="348"/>
      <c r="AQ12" s="349"/>
      <c r="AR12" s="280"/>
      <c r="AS12" s="348"/>
      <c r="AT12" s="274"/>
      <c r="AU12" s="309" t="str">
        <f t="shared" ca="1" si="23"/>
        <v/>
      </c>
      <c r="AV12" s="310" t="str">
        <f t="shared" ca="1" si="24"/>
        <v/>
      </c>
      <c r="AW12" s="276"/>
      <c r="AX12" s="276"/>
      <c r="AY12" s="348"/>
      <c r="AZ12" s="349"/>
      <c r="BA12" s="279"/>
      <c r="BB12" s="348"/>
      <c r="BC12" s="349"/>
      <c r="BD12" s="280"/>
      <c r="BE12" s="348"/>
      <c r="BF12" s="274"/>
      <c r="BG12" s="309" t="str">
        <f t="shared" ca="1" si="25"/>
        <v/>
      </c>
      <c r="BH12" s="310" t="str">
        <f t="shared" ca="1" si="26"/>
        <v/>
      </c>
      <c r="BI12" s="276"/>
      <c r="BJ12" s="348"/>
      <c r="BK12" s="349"/>
      <c r="BL12" s="279"/>
      <c r="BM12" s="348"/>
      <c r="BN12" s="349"/>
      <c r="BO12" s="280"/>
      <c r="BP12" s="309" t="str">
        <f t="shared" ca="1" si="27"/>
        <v/>
      </c>
      <c r="BQ12" s="310" t="str">
        <f t="shared" ca="1" si="28"/>
        <v/>
      </c>
      <c r="BR12" s="309" t="str">
        <f t="shared" ca="1" si="29"/>
        <v/>
      </c>
      <c r="BS12" s="438" t="str">
        <f t="shared" ca="1" si="30"/>
        <v/>
      </c>
      <c r="BT12" s="281" t="str">
        <f t="array" ref="BT12">IF(AND($I12&lt;&gt;"",$K12&lt;&gt;""),CEILING(VLOOKUP($I12,ランク別指標,3,FALSE)*$L12,1),"")</f>
        <v/>
      </c>
      <c r="BU12" s="282"/>
      <c r="BV12" s="281" t="str">
        <f t="shared" si="11"/>
        <v/>
      </c>
      <c r="BW12" s="283"/>
      <c r="BX12" s="282"/>
      <c r="BY12" s="284" t="str">
        <f t="shared" si="31"/>
        <v/>
      </c>
      <c r="BZ12" s="285" t="str">
        <f t="shared" si="32"/>
        <v/>
      </c>
      <c r="CA12" s="286"/>
      <c r="CB12" s="287"/>
      <c r="CC12" s="281" t="str">
        <f t="array" ref="CC12">IF(AND($I12&lt;&gt;"",$K12&lt;&gt;""),CEILING(VLOOKUP($I12,ランク別指標,6,FALSE)*$L12,1),"")</f>
        <v/>
      </c>
      <c r="CD12" s="288"/>
      <c r="CE12" s="289" t="str">
        <f t="shared" si="14"/>
        <v/>
      </c>
      <c r="CF12" s="290"/>
      <c r="CG12" s="291" t="str">
        <f t="array" ref="CG12">IF(AND(L12&lt;&gt;"",L12&gt;0),IF(CD12/L12*100 &gt; 0,CD12/L12*100, ""),"")</f>
        <v/>
      </c>
      <c r="CH12" s="292" t="str">
        <f t="array" ref="CH12">IF(AND(L12&lt;&gt;"",L12&gt;0),IF(CF12/L12*100 &gt; 0,CF12/L12*100, ""),"")</f>
        <v/>
      </c>
      <c r="CI12" s="291" t="str">
        <f t="array" ref="CI12">IF(AND(CC12&lt;&gt;"",CC12&gt;0),IF(CD12/CC12*100 &gt; 0,CD12/CC12, ""),"")</f>
        <v/>
      </c>
      <c r="CJ12" s="292" t="str">
        <f t="array" ref="CJ12">IF(AND(CE12&lt;&gt;"",CE12&gt;0),IF(CF12/CE12*100 &gt; 0,CF12/CE12, ""),"")</f>
        <v/>
      </c>
      <c r="CK12" s="281"/>
      <c r="CL12" s="293" t="str">
        <f t="array" ref="CL12">IF(AND(L12&lt;&gt;"",L12&gt;0),IF(CK12/L12*100 &gt; 0,CK12/L12*100, ""),"")</f>
        <v/>
      </c>
      <c r="CM12" s="294"/>
      <c r="CN12" s="270" t="str">
        <f t="array" aca="1" ref="CN12" ca="1">IF(AND($O12&lt;&gt;"",$P12="",$O12&lt;=集計基準日),"遅1",IF(AND($R12&lt;&gt;"",$S12="",$R12&lt;=集計基準日),"遅2",IF(AND($U12&lt;&gt;"",$V12="",$U12&lt;=集計基準日),"遅3","") ) )</f>
        <v/>
      </c>
      <c r="CO12" s="271" t="str">
        <f t="array" aca="1" ref="CO12" ca="1">IF(AND($AA12&lt;&gt;"",$AB12="",$AA12&lt;=集計基準日),"遅1",IF(AND($AD12&lt;&gt;"",$AE12="",$AD12&lt;=集計基準日),"遅2",IF(AND($AG12&lt;&gt;"",$AH12="",$AG12&lt;=集計基準日),"遅3","")))</f>
        <v/>
      </c>
      <c r="CP12" s="271" t="str">
        <f t="array" aca="1" ref="CP12" ca="1">IF(AND($AM12&lt;&gt;"",$AN12="",$AM12&lt;=集計基準日),"遅1",IF(AND($AP12&lt;&gt;"",$AQ12="",$AP12&lt;=集計基準日),"遅2",IF(AND($AS12&lt;&gt;"",$AT12="",$AS12&lt;=集計基準日),"遅3","")))</f>
        <v/>
      </c>
      <c r="CQ12" s="272" t="str">
        <f t="shared" ref="CQ12:CQ75" ca="1" si="45">IF(AND($AY12&lt;&gt;"",$AZ12="",$AY12&lt;=集計基準日),"遅1",IF(AND($BB12&lt;&gt;"",$BC12="",$BB12&lt;=集計基準日),"遅2",IF(AND($BE12&lt;&gt;"",$BF12="",$BE12&lt;=集計基準日),"遅3","")))</f>
        <v/>
      </c>
      <c r="CR12" s="272" t="str">
        <f t="shared" ref="CR12:CR75" ca="1" si="46">IF(AND($BJ12&lt;&gt;"",$BK12="",$BJ12&lt;=集計基準日),"遅1",IF(AND($BM12&lt;&gt;"",$BN12="",$BM12&lt;=集計基準日),"遅2",""))</f>
        <v/>
      </c>
      <c r="CS12" s="273" t="str">
        <f t="shared" ca="1" si="17"/>
        <v/>
      </c>
      <c r="CT12" s="337"/>
      <c r="CU12" s="264">
        <f t="shared" si="34"/>
        <v>4</v>
      </c>
      <c r="CW12" s="324">
        <f t="array" aca="1" ref="CW12" ca="1">MAX(IF((IF(進捗管理票PSPT_進捗率_1_2&lt;&gt;"", O12:V12,O12:S12)&lt;&gt;"")*(IF(進捗管理票PSPT_進捗率_1_2&lt;&gt;"", $O$7:$V$7,$O$7:$S$7)="予定日")*(IF(進捗管理票PSPT_進捗率_1_2&lt;&gt;"", O12:V12,O12:S12)&lt;=集計基準日),COLUMN(IF(進捗管理票PSPT_進捗率_1_2&lt;&gt;"", O12:V12,O12:S12)),""))</f>
        <v>0</v>
      </c>
      <c r="CX12" s="324">
        <f t="array" aca="1" ref="CX12" ca="1">MAX(IF((IF(進捗管理票PSPT_進捗率_2_2&lt;&gt;"", AA12:AH12,AA12:AE12)&lt;&gt;"")*(IF(進捗管理票PSPT_進捗率_2_2&lt;&gt;"", $AA$7:$AH$7,$AA$7:$AE$7)="予定日")*(IF(進捗管理票PSPT_進捗率_2_2&lt;&gt;"", AA12:AH12,AA12:AE12)&lt;=集計基準日),COLUMN(IF(進捗管理票PSPT_進捗率_2_2&lt;&gt;"", AA12:AH12,AA12:AE12)),""))</f>
        <v>0</v>
      </c>
      <c r="CY12" s="324">
        <f t="array" aca="1" ref="CY12" ca="1">MAX(IF((IF(進捗管理票PSPT_進捗率_3_2&lt;&gt;"", AM12:AT12,AM12:AQ12)&lt;&gt;"")*(IF(進捗管理票PSPT_進捗率_3_2&lt;&gt;"", $AM$7:$AT$7,$AM$7:$AQ$7)="予定日")*(IF(進捗管理票PSPT_進捗率_3_2&lt;&gt;"", AM12:AT12,AM12:AQ12)&lt;=集計基準日),COLUMN(IF(進捗管理票PSPT_進捗率_3_2&lt;&gt;"", AM12:AT12,AM12:AQ12)),""))</f>
        <v>0</v>
      </c>
      <c r="CZ12" s="324">
        <f t="array" aca="1" ref="CZ12" ca="1">MAX(IF((IF(進捗管理票PSPT_進捗率_4_2&lt;&gt;"", AY12:BF12,AY12:BC12)&lt;&gt;"")*(IF(進捗管理票PSPT_進捗率_4_2&lt;&gt;"", $AY$7:$BF$7,$AY$7:$BC$7)="予定日")*(IF(進捗管理票PSPT_進捗率_4_2&lt;&gt;"", AY12:BF12,AY12:BC12)&lt;=集計基準日),COLUMN(IF(進捗管理票PSPT_進捗率_4_2&lt;&gt;"", AY12:BF12,AY12:BC12)),""))</f>
        <v>0</v>
      </c>
      <c r="DA12" s="324">
        <f t="array" aca="1" ref="DA12" ca="1">MAX(IF((BJ12:BN12&lt;&gt;"")*($BJ$7:$BN$7="予定日")*(BJ12:BN12&lt;=集計基準日),COLUMN(BJ12:BN12),""))</f>
        <v>0</v>
      </c>
      <c r="DB12" s="324">
        <f t="array" aca="1" ref="DB12" ca="1">MAX(IF((IF(AND(進捗管理票PSPT_進捗率_1_2&lt;&gt;"",U12&lt;&gt;""), O12:V12,O12:S12)&lt;&gt;"")*(IF(AND(進捗管理票PSPT_進捗率_1_2&lt;&gt;"",U12&lt;&gt;""), $O$7:$V$7,$O$7:$S$7)="実績日")*(IF(AND(進捗管理票PSPT_進捗率_1_2&lt;&gt;"",U12&lt;&gt;""), O12:V12,O12:S12)&lt;=集計基準日),COLUMN(IF(AND(進捗管理票PSPT_進捗率_1_2&lt;&gt;"",U12&lt;&gt;""), O12:V12,O12:S12)),""))</f>
        <v>0</v>
      </c>
      <c r="DC12" s="324">
        <f t="array" aca="1" ref="DC12" ca="1">MAX(IF((IF(AND(進捗管理票PSPT_進捗率_2_2&lt;&gt;"",AG12&lt;&gt;""), AA12:AH12,AA12:AE12)&lt;&gt;"")*(IF(AND(進捗管理票PSPT_進捗率_2_2&lt;&gt;"",AG12&lt;&gt;""), $AA$7:$AH$7,$AA$7:$AE$7)="実績日")*(IF(AND(進捗管理票PSPT_進捗率_2_2&lt;&gt;"",AG12&lt;&gt;""), AA12:AH12,AA12:AE12)&lt;=集計基準日),COLUMN(IF(AND(進捗管理票PSPT_進捗率_2_2&lt;&gt;"",AG12&lt;&gt;""), AA12:AH12,AA12:AE12)),""))</f>
        <v>0</v>
      </c>
      <c r="DD12" s="324">
        <f t="array" aca="1" ref="DD12" ca="1">MAX(IF((IF(AND(進捗管理票PSPT_進捗率_3_2&lt;&gt;"",AS12&lt;&gt;""), AM12:AT12,AM12:AQ12)&lt;&gt;"")*(IF(AND(進捗管理票PSPT_進捗率_3_2&lt;&gt;"",AS12&lt;&gt;""), $AM$7:$AT$7,$AM$7:$AQ$7)="実績日")*(IF(AND(進捗管理票PSPT_進捗率_3_2&lt;&gt;"",AS12&lt;&gt;""), AM12:AT12,AM12:AQ12)&lt;=集計基準日),COLUMN(IF(AND(進捗管理票PSPT_進捗率_3_2&lt;&gt;"",AS12&lt;&gt;""), AM12:AT12,AM12:AQ12)),""))</f>
        <v>0</v>
      </c>
      <c r="DE12" s="324">
        <f t="array" aca="1" ref="DE12" ca="1">MAX(IF((IF(AND(進捗管理票PSPT_進捗率_4_2&lt;&gt;"",BE12&lt;&gt;""), AY12:BF12,AY12:BC12)&lt;&gt;"")*(IF(AND(進捗管理票PSPT_進捗率_4_2&lt;&gt;"",BE12&lt;&gt;""), $AY$7:$BF$7,$AY$7:$BC$7)="実績日")*(IF(AND(進捗管理票PSPT_進捗率_4_2&lt;&gt;"",BE12&lt;&gt;""), AY12:BF12,AY12:BC12)&lt;=集計基準日),COLUMN(IF(AND(進捗管理票PSPT_進捗率_4_2&lt;&gt;"",BE12&lt;&gt;""), AY12:BF12,AY12:BC12)),""))</f>
        <v>0</v>
      </c>
      <c r="DF12" s="324">
        <f t="array" aca="1" ref="DF12" ca="1">MAX(IF((BJ12:BN12&lt;&gt;"")*($BJ$7:$BN$7="実績日")*(BJ12:BN12&lt;=集計基準日),COLUMN(BJ12:BN12),""))</f>
        <v>0</v>
      </c>
      <c r="DG12" s="439">
        <f ca="1">MAX(IF(CW12&lt;&gt;0,HLOOKUP(CW12+1,進捗・達成率設定_PS,9,1),0),IF(CX12&lt;&gt;0,HLOOKUP(CX12+1,進捗・達成率設定_PT仕様作成,9,1),0),IF(CY12&lt;&gt;0,HLOOKUP(CY12+1,進捗・達成率設定_PG,9,1),0),IF(CZ12&lt;&gt;0,HLOOKUP(CZ12+1,進捗・達成率設定_PT,9,1),0),IF(DA12&lt;&gt;0,HLOOKUP(DA12+1,進捗・達成率設定_受入,9,1),0),IF(AND(COUNTA(PTレビュー先頭セル:PTレビュー最終セル)=0,AND(BB12&lt;&gt;"", BB12 &lt;= 集計基準日, BE12="",BF12="",BJ12="",BK12="",BM12="",BN12="")),100,0),IF(AND(BE12&lt;&gt;"",BE12 &lt;= 集計基準日, BJ12="",BK12="",BM12="",BN12=""),100,0))</f>
        <v>0</v>
      </c>
      <c r="DH12" s="440">
        <f ca="1">MAX(IF(DB12&lt;&gt;0,HLOOKUP(DB12,進捗・達成率設定_PS,9,1),0),IF(DC12&lt;&gt;0,HLOOKUP(DC12,進捗・達成率設定_PT仕様作成,9,1),0),IF(DD12&lt;&gt;0,HLOOKUP(DD12,進捗・達成率設定_PG,9,1),0),IF(DE12&lt;&gt;0,HLOOKUP(DE12,進捗・達成率設定_PT,9,1),0),IF(DF12&lt;&gt;0,HLOOKUP(DF12,進捗・達成率設定_受入,9,1),0),IF(AND(COUNTA(PTレビュー先頭セル:PTレビュー最終セル)=0,BJ12="",BK12="",BM12="",BN12="",BC12&lt;&gt;"", BC12&lt;=集計基準日),100,0),IF(OR(AND(BF12&lt;&gt;"",BF12&lt;=集計基準日, BJ12="",BK12="",BM12="",BN12=""),AND(BE12&lt;&gt;"",BF12&lt;&gt;"",BF12&lt;=集計基準日, BJ12="",BK12="",BM12="",BN12="")),100,0))</f>
        <v>0</v>
      </c>
      <c r="DI12" s="328" t="str">
        <f>IF(BM12&lt;&gt;"",BM12,IF(AND(BJ12&lt;&gt;"",BM12&lt;&gt;""),BM12,IF(AND(BJ12&lt;&gt;"",BM12=""),"",IF(AND(BK12&lt;&gt;"",BM12=""),"",IF(BE12&lt;&gt;"",BE12,IF(COUNTA(PTレビュー先頭セル:PTレビュー最終セル)&lt;&gt;0,"",IF(BB12&lt;&gt;"",BB12,"")))))))</f>
        <v/>
      </c>
      <c r="DJ12" s="329" t="str">
        <f>IF(AND(BM12&lt;&gt;"",BN12&lt;&gt;""),BN12,IF(AND(BJ12&lt;&gt;"",BN12&lt;&gt;""),BN12,IF(AND(BK12&lt;&gt;"",BN12=""),"",IF(AND(BJ12&lt;&gt;"",BN12=""),"",IF(BF12&lt;&gt;"",BF12,IF(COUNTA(PTレビュー先頭セル:PTレビュー最終セル)&lt;&gt;0,"",IF(BC12&lt;&gt;"",BC12,"")))))))</f>
        <v/>
      </c>
      <c r="DK12" s="450" t="b">
        <f t="shared" si="35"/>
        <v>0</v>
      </c>
      <c r="DL12" s="440" t="b">
        <f t="shared" si="36"/>
        <v>0</v>
      </c>
      <c r="DM12" s="450" t="b">
        <f t="shared" si="37"/>
        <v>0</v>
      </c>
      <c r="DN12" s="440" t="b">
        <f t="shared" si="38"/>
        <v>0</v>
      </c>
      <c r="DO12" s="449" t="b">
        <f t="shared" si="39"/>
        <v>0</v>
      </c>
      <c r="DP12" s="440" t="b">
        <f t="shared" si="40"/>
        <v>0</v>
      </c>
      <c r="DQ12" s="450" t="b">
        <f t="shared" si="41"/>
        <v>0</v>
      </c>
      <c r="DR12" s="440" t="b">
        <f t="shared" si="42"/>
        <v>0</v>
      </c>
      <c r="DS12" s="449" t="b">
        <f t="shared" si="43"/>
        <v>0</v>
      </c>
      <c r="DT12" s="440" t="b">
        <f t="shared" si="44"/>
        <v>0</v>
      </c>
    </row>
    <row r="13" spans="1:124" x14ac:dyDescent="0.25">
      <c r="A13" s="65">
        <f t="shared" si="18"/>
        <v>5</v>
      </c>
      <c r="B13" s="275"/>
      <c r="C13" s="275"/>
      <c r="D13" s="275"/>
      <c r="E13" s="275"/>
      <c r="F13" s="514"/>
      <c r="G13" s="316"/>
      <c r="H13" s="276"/>
      <c r="I13" s="276"/>
      <c r="J13" s="276"/>
      <c r="K13" s="467"/>
      <c r="L13" s="467"/>
      <c r="M13" s="277"/>
      <c r="N13" s="277"/>
      <c r="O13" s="348"/>
      <c r="P13" s="349"/>
      <c r="Q13" s="279"/>
      <c r="R13" s="348"/>
      <c r="S13" s="349"/>
      <c r="T13" s="280"/>
      <c r="U13" s="348"/>
      <c r="V13" s="274"/>
      <c r="W13" s="309" t="str">
        <f t="shared" ca="1" si="19"/>
        <v/>
      </c>
      <c r="X13" s="310" t="str">
        <f t="shared" ca="1" si="20"/>
        <v/>
      </c>
      <c r="Y13" s="277"/>
      <c r="Z13" s="277"/>
      <c r="AA13" s="348"/>
      <c r="AB13" s="349"/>
      <c r="AC13" s="279"/>
      <c r="AD13" s="348"/>
      <c r="AE13" s="349"/>
      <c r="AF13" s="280"/>
      <c r="AG13" s="348"/>
      <c r="AH13" s="274"/>
      <c r="AI13" s="309" t="str">
        <f t="shared" ca="1" si="21"/>
        <v/>
      </c>
      <c r="AJ13" s="310" t="str">
        <f t="shared" ca="1" si="22"/>
        <v/>
      </c>
      <c r="AK13" s="276"/>
      <c r="AL13" s="276"/>
      <c r="AM13" s="348"/>
      <c r="AN13" s="349"/>
      <c r="AO13" s="279"/>
      <c r="AP13" s="348"/>
      <c r="AQ13" s="349"/>
      <c r="AR13" s="280"/>
      <c r="AS13" s="348"/>
      <c r="AT13" s="274"/>
      <c r="AU13" s="309" t="str">
        <f t="shared" ca="1" si="23"/>
        <v/>
      </c>
      <c r="AV13" s="310" t="str">
        <f t="shared" ca="1" si="24"/>
        <v/>
      </c>
      <c r="AW13" s="276"/>
      <c r="AX13" s="276"/>
      <c r="AY13" s="348"/>
      <c r="AZ13" s="349"/>
      <c r="BA13" s="279"/>
      <c r="BB13" s="348"/>
      <c r="BC13" s="349"/>
      <c r="BD13" s="280"/>
      <c r="BE13" s="348"/>
      <c r="BF13" s="274"/>
      <c r="BG13" s="309" t="str">
        <f t="shared" ca="1" si="25"/>
        <v/>
      </c>
      <c r="BH13" s="310" t="str">
        <f t="shared" ca="1" si="26"/>
        <v/>
      </c>
      <c r="BI13" s="276"/>
      <c r="BJ13" s="348"/>
      <c r="BK13" s="349"/>
      <c r="BL13" s="279"/>
      <c r="BM13" s="348"/>
      <c r="BN13" s="349"/>
      <c r="BO13" s="280"/>
      <c r="BP13" s="309" t="str">
        <f t="shared" ca="1" si="27"/>
        <v/>
      </c>
      <c r="BQ13" s="310" t="str">
        <f t="shared" ca="1" si="28"/>
        <v/>
      </c>
      <c r="BR13" s="309" t="str">
        <f t="shared" ca="1" si="29"/>
        <v/>
      </c>
      <c r="BS13" s="438" t="str">
        <f t="shared" ca="1" si="30"/>
        <v/>
      </c>
      <c r="BT13" s="281" t="str">
        <f t="array" ref="BT13">IF(AND($I13&lt;&gt;"",$K13&lt;&gt;""),CEILING(VLOOKUP($I13,ランク別指標,3,FALSE)*$L13,1),"")</f>
        <v/>
      </c>
      <c r="BU13" s="282"/>
      <c r="BV13" s="281" t="str">
        <f t="shared" si="11"/>
        <v/>
      </c>
      <c r="BW13" s="283"/>
      <c r="BX13" s="282"/>
      <c r="BY13" s="284" t="str">
        <f t="shared" si="31"/>
        <v/>
      </c>
      <c r="BZ13" s="285" t="str">
        <f t="shared" si="32"/>
        <v/>
      </c>
      <c r="CA13" s="286"/>
      <c r="CB13" s="287"/>
      <c r="CC13" s="281" t="str">
        <f t="array" ref="CC13">IF(AND($I13&lt;&gt;"",$K13&lt;&gt;""),CEILING(VLOOKUP($I13,ランク別指標,6,FALSE)*$L13,1),"")</f>
        <v/>
      </c>
      <c r="CD13" s="288"/>
      <c r="CE13" s="289" t="str">
        <f t="shared" si="14"/>
        <v/>
      </c>
      <c r="CF13" s="290"/>
      <c r="CG13" s="291" t="str">
        <f t="array" ref="CG13">IF(AND(L13&lt;&gt;"",L13&gt;0),IF(CD13/L13*100 &gt; 0,CD13/L13*100, ""),"")</f>
        <v/>
      </c>
      <c r="CH13" s="292" t="str">
        <f t="array" ref="CH13">IF(AND(L13&lt;&gt;"",L13&gt;0),IF(CF13/L13*100 &gt; 0,CF13/L13*100, ""),"")</f>
        <v/>
      </c>
      <c r="CI13" s="291" t="str">
        <f t="array" ref="CI13">IF(AND(CC13&lt;&gt;"",CC13&gt;0),IF(CD13/CC13*100 &gt; 0,CD13/CC13, ""),"")</f>
        <v/>
      </c>
      <c r="CJ13" s="292" t="str">
        <f t="array" ref="CJ13">IF(AND(CE13&lt;&gt;"",CE13&gt;0),IF(CF13/CE13*100 &gt; 0,CF13/CE13, ""),"")</f>
        <v/>
      </c>
      <c r="CK13" s="281"/>
      <c r="CL13" s="293" t="str">
        <f t="array" ref="CL13">IF(AND(L13&lt;&gt;"",L13&gt;0),IF(CK13/L13*100 &gt; 0,CK13/L13*100, ""),"")</f>
        <v/>
      </c>
      <c r="CM13" s="294"/>
      <c r="CN13" s="270" t="str">
        <f t="array" aca="1" ref="CN13" ca="1">IF(AND($O13&lt;&gt;"",$P13="",$O13&lt;=集計基準日),"遅1",IF(AND($R13&lt;&gt;"",$S13="",$R13&lt;=集計基準日),"遅2",IF(AND($U13&lt;&gt;"",$V13="",$U13&lt;=集計基準日),"遅3","") ) )</f>
        <v/>
      </c>
      <c r="CO13" s="271" t="str">
        <f t="array" aca="1" ref="CO13" ca="1">IF(AND($AA13&lt;&gt;"",$AB13="",$AA13&lt;=集計基準日),"遅1",IF(AND($AD13&lt;&gt;"",$AE13="",$AD13&lt;=集計基準日),"遅2",IF(AND($AG13&lt;&gt;"",$AH13="",$AG13&lt;=集計基準日),"遅3","")))</f>
        <v/>
      </c>
      <c r="CP13" s="271" t="str">
        <f t="array" aca="1" ref="CP13" ca="1">IF(AND($AM13&lt;&gt;"",$AN13="",$AM13&lt;=集計基準日),"遅1",IF(AND($AP13&lt;&gt;"",$AQ13="",$AP13&lt;=集計基準日),"遅2",IF(AND($AS13&lt;&gt;"",$AT13="",$AS13&lt;=集計基準日),"遅3","")))</f>
        <v/>
      </c>
      <c r="CQ13" s="272" t="str">
        <f t="shared" ca="1" si="15"/>
        <v/>
      </c>
      <c r="CR13" s="272" t="str">
        <f t="shared" ca="1" si="16"/>
        <v/>
      </c>
      <c r="CS13" s="273" t="str">
        <f t="shared" ca="1" si="17"/>
        <v/>
      </c>
      <c r="CT13" s="337"/>
      <c r="CU13" s="264">
        <f t="shared" si="34"/>
        <v>5</v>
      </c>
      <c r="CW13" s="324">
        <f t="array" aca="1" ref="CW13" ca="1">MAX(IF((IF(進捗管理票PSPT_進捗率_1_2&lt;&gt;"", O13:V13,O13:S13)&lt;&gt;"")*(IF(進捗管理票PSPT_進捗率_1_2&lt;&gt;"", $O$7:$V$7,$O$7:$S$7)="予定日")*(IF(進捗管理票PSPT_進捗率_1_2&lt;&gt;"", O13:V13,O13:S13)&lt;=集計基準日),COLUMN(IF(進捗管理票PSPT_進捗率_1_2&lt;&gt;"", O13:V13,O13:S13)),""))</f>
        <v>0</v>
      </c>
      <c r="CX13" s="324">
        <f t="array" aca="1" ref="CX13" ca="1">MAX(IF((IF(進捗管理票PSPT_進捗率_2_2&lt;&gt;"", AA13:AH13,AA13:AE13)&lt;&gt;"")*(IF(進捗管理票PSPT_進捗率_2_2&lt;&gt;"", $AA$7:$AH$7,$AA$7:$AE$7)="予定日")*(IF(進捗管理票PSPT_進捗率_2_2&lt;&gt;"", AA13:AH13,AA13:AE13)&lt;=集計基準日),COLUMN(IF(進捗管理票PSPT_進捗率_2_2&lt;&gt;"", AA13:AH13,AA13:AE13)),""))</f>
        <v>0</v>
      </c>
      <c r="CY13" s="324">
        <f t="array" aca="1" ref="CY13" ca="1">MAX(IF((IF(進捗管理票PSPT_進捗率_3_2&lt;&gt;"", AM13:AT13,AM13:AQ13)&lt;&gt;"")*(IF(進捗管理票PSPT_進捗率_3_2&lt;&gt;"", $AM$7:$AT$7,$AM$7:$AQ$7)="予定日")*(IF(進捗管理票PSPT_進捗率_3_2&lt;&gt;"", AM13:AT13,AM13:AQ13)&lt;=集計基準日),COLUMN(IF(進捗管理票PSPT_進捗率_3_2&lt;&gt;"", AM13:AT13,AM13:AQ13)),""))</f>
        <v>0</v>
      </c>
      <c r="CZ13" s="324">
        <f t="array" aca="1" ref="CZ13" ca="1">MAX(IF((IF(進捗管理票PSPT_進捗率_4_2&lt;&gt;"", AY13:BF13,AY13:BC13)&lt;&gt;"")*(IF(進捗管理票PSPT_進捗率_4_2&lt;&gt;"", $AY$7:$BF$7,$AY$7:$BC$7)="予定日")*(IF(進捗管理票PSPT_進捗率_4_2&lt;&gt;"", AY13:BF13,AY13:BC13)&lt;=集計基準日),COLUMN(IF(進捗管理票PSPT_進捗率_4_2&lt;&gt;"", AY13:BF13,AY13:BC13)),""))</f>
        <v>0</v>
      </c>
      <c r="DA13" s="324">
        <f t="array" aca="1" ref="DA13" ca="1">MAX(IF((BJ13:BN13&lt;&gt;"")*($BJ$7:$BN$7="予定日")*(BJ13:BN13&lt;=集計基準日),COLUMN(BJ13:BN13),""))</f>
        <v>0</v>
      </c>
      <c r="DB13" s="324">
        <f t="array" aca="1" ref="DB13" ca="1">MAX(IF((IF(AND(進捗管理票PSPT_進捗率_1_2&lt;&gt;"",U13&lt;&gt;""), O13:V13,O13:S13)&lt;&gt;"")*(IF(AND(進捗管理票PSPT_進捗率_1_2&lt;&gt;"",U13&lt;&gt;""), $O$7:$V$7,$O$7:$S$7)="実績日")*(IF(AND(進捗管理票PSPT_進捗率_1_2&lt;&gt;"",U13&lt;&gt;""), O13:V13,O13:S13)&lt;=集計基準日),COLUMN(IF(AND(進捗管理票PSPT_進捗率_1_2&lt;&gt;"",U13&lt;&gt;""), O13:V13,O13:S13)),""))</f>
        <v>0</v>
      </c>
      <c r="DC13" s="324">
        <f t="array" aca="1" ref="DC13" ca="1">MAX(IF((IF(AND(進捗管理票PSPT_進捗率_2_2&lt;&gt;"",AG13&lt;&gt;""), AA13:AH13,AA13:AE13)&lt;&gt;"")*(IF(AND(進捗管理票PSPT_進捗率_2_2&lt;&gt;"",AG13&lt;&gt;""), $AA$7:$AH$7,$AA$7:$AE$7)="実績日")*(IF(AND(進捗管理票PSPT_進捗率_2_2&lt;&gt;"",AG13&lt;&gt;""), AA13:AH13,AA13:AE13)&lt;=集計基準日),COLUMN(IF(AND(進捗管理票PSPT_進捗率_2_2&lt;&gt;"",AG13&lt;&gt;""), AA13:AH13,AA13:AE13)),""))</f>
        <v>0</v>
      </c>
      <c r="DD13" s="324">
        <f t="array" aca="1" ref="DD13" ca="1">MAX(IF((IF(AND(進捗管理票PSPT_進捗率_3_2&lt;&gt;"",AS13&lt;&gt;""), AM13:AT13,AM13:AQ13)&lt;&gt;"")*(IF(AND(進捗管理票PSPT_進捗率_3_2&lt;&gt;"",AS13&lt;&gt;""), $AM$7:$AT$7,$AM$7:$AQ$7)="実績日")*(IF(AND(進捗管理票PSPT_進捗率_3_2&lt;&gt;"",AS13&lt;&gt;""), AM13:AT13,AM13:AQ13)&lt;=集計基準日),COLUMN(IF(AND(進捗管理票PSPT_進捗率_3_2&lt;&gt;"",AS13&lt;&gt;""), AM13:AT13,AM13:AQ13)),""))</f>
        <v>0</v>
      </c>
      <c r="DE13" s="324">
        <f t="array" aca="1" ref="DE13" ca="1">MAX(IF((IF(AND(進捗管理票PSPT_進捗率_4_2&lt;&gt;"",BE13&lt;&gt;""), AY13:BF13,AY13:BC13)&lt;&gt;"")*(IF(AND(進捗管理票PSPT_進捗率_4_2&lt;&gt;"",BE13&lt;&gt;""), $AY$7:$BF$7,$AY$7:$BC$7)="実績日")*(IF(AND(進捗管理票PSPT_進捗率_4_2&lt;&gt;"",BE13&lt;&gt;""), AY13:BF13,AY13:BC13)&lt;=集計基準日),COLUMN(IF(AND(進捗管理票PSPT_進捗率_4_2&lt;&gt;"",BE13&lt;&gt;""), AY13:BF13,AY13:BC13)),""))</f>
        <v>0</v>
      </c>
      <c r="DF13" s="324">
        <f t="array" aca="1" ref="DF13" ca="1">MAX(IF((BJ13:BN13&lt;&gt;"")*($BJ$7:$BN$7="実績日")*(BJ13:BN13&lt;=集計基準日),COLUMN(BJ13:BN13),""))</f>
        <v>0</v>
      </c>
      <c r="DG13" s="439">
        <f ca="1">MAX(IF(CW13&lt;&gt;0,HLOOKUP(CW13+1,進捗・達成率設定_PS,9,1),0),IF(CX13&lt;&gt;0,HLOOKUP(CX13+1,進捗・達成率設定_PT仕様作成,9,1),0),IF(CY13&lt;&gt;0,HLOOKUP(CY13+1,進捗・達成率設定_PG,9,1),0),IF(CZ13&lt;&gt;0,HLOOKUP(CZ13+1,進捗・達成率設定_PT,9,1),0),IF(DA13&lt;&gt;0,HLOOKUP(DA13+1,進捗・達成率設定_受入,9,1),0),IF(AND(COUNTA(PTレビュー先頭セル:PTレビュー最終セル)=0,AND(BB13&lt;&gt;"", BB13 &lt;= 集計基準日, BE13="",BF13="",BJ13="",BK13="",BM13="",BN13="")),100,0),IF(AND(BE13&lt;&gt;"",BE13 &lt;= 集計基準日, BJ13="",BK13="",BM13="",BN13=""),100,0))</f>
        <v>0</v>
      </c>
      <c r="DH13" s="440">
        <f ca="1">MAX(IF(DB13&lt;&gt;0,HLOOKUP(DB13,進捗・達成率設定_PS,9,1),0),IF(DC13&lt;&gt;0,HLOOKUP(DC13,進捗・達成率設定_PT仕様作成,9,1),0),IF(DD13&lt;&gt;0,HLOOKUP(DD13,進捗・達成率設定_PG,9,1),0),IF(DE13&lt;&gt;0,HLOOKUP(DE13,進捗・達成率設定_PT,9,1),0),IF(DF13&lt;&gt;0,HLOOKUP(DF13,進捗・達成率設定_受入,9,1),0),IF(AND(COUNTA(PTレビュー先頭セル:PTレビュー最終セル)=0,BJ13="",BK13="",BM13="",BN13="",BC13&lt;&gt;"", BC13&lt;=集計基準日),100,0),IF(OR(AND(BF13&lt;&gt;"",BF13&lt;=集計基準日, BJ13="",BK13="",BM13="",BN13=""),AND(BE13&lt;&gt;"",BF13&lt;&gt;"",BF13&lt;=集計基準日, BJ13="",BK13="",BM13="",BN13="")),100,0))</f>
        <v>0</v>
      </c>
      <c r="DI13" s="328" t="str">
        <f>IF(BM13&lt;&gt;"",BM13,IF(AND(BJ13&lt;&gt;"",BM13&lt;&gt;""),BM13,IF(AND(BJ13&lt;&gt;"",BM13=""),"",IF(AND(BK13&lt;&gt;"",BM13=""),"",IF(BE13&lt;&gt;"",BE13,IF(COUNTA(PTレビュー先頭セル:PTレビュー最終セル)&lt;&gt;0,"",IF(BB13&lt;&gt;"",BB13,"")))))))</f>
        <v/>
      </c>
      <c r="DJ13" s="329" t="str">
        <f>IF(AND(BM13&lt;&gt;"",BN13&lt;&gt;""),BN13,IF(AND(BJ13&lt;&gt;"",BN13&lt;&gt;""),BN13,IF(AND(BK13&lt;&gt;"",BN13=""),"",IF(AND(BJ13&lt;&gt;"",BN13=""),"",IF(BF13&lt;&gt;"",BF13,IF(COUNTA(PTレビュー先頭セル:PTレビュー最終セル)&lt;&gt;0,"",IF(BC13&lt;&gt;"",BC13,"")))))))</f>
        <v/>
      </c>
      <c r="DK13" s="450" t="b">
        <f t="shared" si="35"/>
        <v>0</v>
      </c>
      <c r="DL13" s="440" t="b">
        <f t="shared" si="36"/>
        <v>0</v>
      </c>
      <c r="DM13" s="450" t="b">
        <f t="shared" si="37"/>
        <v>0</v>
      </c>
      <c r="DN13" s="440" t="b">
        <f t="shared" si="38"/>
        <v>0</v>
      </c>
      <c r="DO13" s="449" t="b">
        <f t="shared" si="39"/>
        <v>0</v>
      </c>
      <c r="DP13" s="440" t="b">
        <f t="shared" si="40"/>
        <v>0</v>
      </c>
      <c r="DQ13" s="450" t="b">
        <f t="shared" si="41"/>
        <v>0</v>
      </c>
      <c r="DR13" s="440" t="b">
        <f t="shared" si="42"/>
        <v>0</v>
      </c>
      <c r="DS13" s="449" t="b">
        <f t="shared" si="43"/>
        <v>0</v>
      </c>
      <c r="DT13" s="440" t="b">
        <f t="shared" si="44"/>
        <v>0</v>
      </c>
    </row>
    <row r="14" spans="1:124" x14ac:dyDescent="0.25">
      <c r="A14" s="65">
        <f t="shared" si="18"/>
        <v>6</v>
      </c>
      <c r="B14" s="275"/>
      <c r="C14" s="275"/>
      <c r="D14" s="275"/>
      <c r="E14" s="275"/>
      <c r="F14" s="514"/>
      <c r="G14" s="316"/>
      <c r="H14" s="276"/>
      <c r="I14" s="276"/>
      <c r="J14" s="276"/>
      <c r="K14" s="467"/>
      <c r="L14" s="467"/>
      <c r="M14" s="277"/>
      <c r="N14" s="277"/>
      <c r="O14" s="348"/>
      <c r="P14" s="349"/>
      <c r="Q14" s="279"/>
      <c r="R14" s="348"/>
      <c r="S14" s="349"/>
      <c r="T14" s="280"/>
      <c r="U14" s="348"/>
      <c r="V14" s="274"/>
      <c r="W14" s="309" t="str">
        <f t="shared" ca="1" si="19"/>
        <v/>
      </c>
      <c r="X14" s="310" t="str">
        <f t="shared" ca="1" si="20"/>
        <v/>
      </c>
      <c r="Y14" s="277"/>
      <c r="Z14" s="277"/>
      <c r="AA14" s="348"/>
      <c r="AB14" s="349"/>
      <c r="AC14" s="279"/>
      <c r="AD14" s="348"/>
      <c r="AE14" s="349"/>
      <c r="AF14" s="280"/>
      <c r="AG14" s="348"/>
      <c r="AH14" s="274"/>
      <c r="AI14" s="309" t="str">
        <f t="shared" ca="1" si="21"/>
        <v/>
      </c>
      <c r="AJ14" s="310" t="str">
        <f t="shared" ca="1" si="22"/>
        <v/>
      </c>
      <c r="AK14" s="276"/>
      <c r="AL14" s="276"/>
      <c r="AM14" s="348"/>
      <c r="AN14" s="349"/>
      <c r="AO14" s="279"/>
      <c r="AP14" s="348"/>
      <c r="AQ14" s="349"/>
      <c r="AR14" s="280"/>
      <c r="AS14" s="348"/>
      <c r="AT14" s="274"/>
      <c r="AU14" s="309" t="str">
        <f t="shared" ca="1" si="23"/>
        <v/>
      </c>
      <c r="AV14" s="310" t="str">
        <f t="shared" ca="1" si="24"/>
        <v/>
      </c>
      <c r="AW14" s="276"/>
      <c r="AX14" s="276"/>
      <c r="AY14" s="348"/>
      <c r="AZ14" s="349"/>
      <c r="BA14" s="279"/>
      <c r="BB14" s="348"/>
      <c r="BC14" s="349"/>
      <c r="BD14" s="280"/>
      <c r="BE14" s="348"/>
      <c r="BF14" s="274"/>
      <c r="BG14" s="309" t="str">
        <f t="shared" ca="1" si="25"/>
        <v/>
      </c>
      <c r="BH14" s="310" t="str">
        <f t="shared" ca="1" si="26"/>
        <v/>
      </c>
      <c r="BI14" s="276"/>
      <c r="BJ14" s="348"/>
      <c r="BK14" s="349"/>
      <c r="BL14" s="279"/>
      <c r="BM14" s="348"/>
      <c r="BN14" s="349"/>
      <c r="BO14" s="280"/>
      <c r="BP14" s="309" t="str">
        <f t="shared" ca="1" si="27"/>
        <v/>
      </c>
      <c r="BQ14" s="310" t="str">
        <f t="shared" ca="1" si="28"/>
        <v/>
      </c>
      <c r="BR14" s="309" t="str">
        <f t="shared" ca="1" si="29"/>
        <v/>
      </c>
      <c r="BS14" s="438" t="str">
        <f t="shared" ca="1" si="30"/>
        <v/>
      </c>
      <c r="BT14" s="281" t="str">
        <f t="array" ref="BT14">IF(AND($I14&lt;&gt;"",$K14&lt;&gt;""),CEILING(VLOOKUP($I14,ランク別指標,3,FALSE)*$L14,1),"")</f>
        <v/>
      </c>
      <c r="BU14" s="282"/>
      <c r="BV14" s="281" t="str">
        <f t="shared" si="11"/>
        <v/>
      </c>
      <c r="BW14" s="283"/>
      <c r="BX14" s="282"/>
      <c r="BY14" s="284" t="str">
        <f t="shared" si="31"/>
        <v/>
      </c>
      <c r="BZ14" s="285" t="str">
        <f t="shared" si="32"/>
        <v/>
      </c>
      <c r="CA14" s="286"/>
      <c r="CB14" s="287"/>
      <c r="CC14" s="281" t="str">
        <f t="array" ref="CC14">IF(AND($I14&lt;&gt;"",$K14&lt;&gt;""),CEILING(VLOOKUP($I14,ランク別指標,6,FALSE)*$L14,1),"")</f>
        <v/>
      </c>
      <c r="CD14" s="288"/>
      <c r="CE14" s="289" t="str">
        <f t="shared" si="14"/>
        <v/>
      </c>
      <c r="CF14" s="290"/>
      <c r="CG14" s="291" t="str">
        <f t="array" ref="CG14">IF(AND(L14&lt;&gt;"",L14&gt;0),IF(CD14/L14*100 &gt; 0,CD14/L14*100, ""),"")</f>
        <v/>
      </c>
      <c r="CH14" s="292" t="str">
        <f t="array" ref="CH14">IF(AND(L14&lt;&gt;"",L14&gt;0),IF(CF14/L14*100 &gt; 0,CF14/L14*100, ""),"")</f>
        <v/>
      </c>
      <c r="CI14" s="291" t="str">
        <f t="array" ref="CI14">IF(AND(CC14&lt;&gt;"",CC14&gt;0),IF(CD14/CC14*100 &gt; 0,CD14/CC14, ""),"")</f>
        <v/>
      </c>
      <c r="CJ14" s="292" t="str">
        <f t="array" ref="CJ14">IF(AND(CE14&lt;&gt;"",CE14&gt;0),IF(CF14/CE14*100 &gt; 0,CF14/CE14, ""),"")</f>
        <v/>
      </c>
      <c r="CK14" s="281"/>
      <c r="CL14" s="293" t="str">
        <f t="array" ref="CL14">IF(AND(L14&lt;&gt;"",L14&gt;0),IF(CK14/L14*100 &gt; 0,CK14/L14*100, ""),"")</f>
        <v/>
      </c>
      <c r="CM14" s="294"/>
      <c r="CN14" s="270" t="str">
        <f t="array" aca="1" ref="CN14" ca="1">IF(AND($O14&lt;&gt;"",$P14="",$O14&lt;=集計基準日),"遅1",IF(AND($R14&lt;&gt;"",$S14="",$R14&lt;=集計基準日),"遅2",IF(AND($U14&lt;&gt;"",$V14="",$U14&lt;=集計基準日),"遅3","") ) )</f>
        <v/>
      </c>
      <c r="CO14" s="271" t="str">
        <f t="array" aca="1" ref="CO14" ca="1">IF(AND($AA14&lt;&gt;"",$AB14="",$AA14&lt;=集計基準日),"遅1",IF(AND($AD14&lt;&gt;"",$AE14="",$AD14&lt;=集計基準日),"遅2",IF(AND($AG14&lt;&gt;"",$AH14="",$AG14&lt;=集計基準日),"遅3","")))</f>
        <v/>
      </c>
      <c r="CP14" s="271" t="str">
        <f t="array" aca="1" ref="CP14" ca="1">IF(AND($AM14&lt;&gt;"",$AN14="",$AM14&lt;=集計基準日),"遅1",IF(AND($AP14&lt;&gt;"",$AQ14="",$AP14&lt;=集計基準日),"遅2",IF(AND($AS14&lt;&gt;"",$AT14="",$AS14&lt;=集計基準日),"遅3","")))</f>
        <v/>
      </c>
      <c r="CQ14" s="272" t="str">
        <f t="shared" ca="1" si="15"/>
        <v/>
      </c>
      <c r="CR14" s="272" t="str">
        <f t="shared" ca="1" si="16"/>
        <v/>
      </c>
      <c r="CS14" s="273" t="str">
        <f t="shared" ca="1" si="17"/>
        <v/>
      </c>
      <c r="CT14" s="337"/>
      <c r="CU14" s="264">
        <f t="shared" si="34"/>
        <v>6</v>
      </c>
      <c r="CW14" s="324">
        <f t="array" aca="1" ref="CW14" ca="1">MAX(IF((IF(進捗管理票PSPT_進捗率_1_2&lt;&gt;"", O14:V14,O14:S14)&lt;&gt;"")*(IF(進捗管理票PSPT_進捗率_1_2&lt;&gt;"", $O$7:$V$7,$O$7:$S$7)="予定日")*(IF(進捗管理票PSPT_進捗率_1_2&lt;&gt;"", O14:V14,O14:S14)&lt;=集計基準日),COLUMN(IF(進捗管理票PSPT_進捗率_1_2&lt;&gt;"", O14:V14,O14:S14)),""))</f>
        <v>0</v>
      </c>
      <c r="CX14" s="324">
        <f t="array" aca="1" ref="CX14" ca="1">MAX(IF((IF(進捗管理票PSPT_進捗率_2_2&lt;&gt;"", AA14:AH14,AA14:AE14)&lt;&gt;"")*(IF(進捗管理票PSPT_進捗率_2_2&lt;&gt;"", $AA$7:$AH$7,$AA$7:$AE$7)="予定日")*(IF(進捗管理票PSPT_進捗率_2_2&lt;&gt;"", AA14:AH14,AA14:AE14)&lt;=集計基準日),COLUMN(IF(進捗管理票PSPT_進捗率_2_2&lt;&gt;"", AA14:AH14,AA14:AE14)),""))</f>
        <v>0</v>
      </c>
      <c r="CY14" s="324">
        <f t="array" aca="1" ref="CY14" ca="1">MAX(IF((IF(進捗管理票PSPT_進捗率_3_2&lt;&gt;"", AM14:AT14,AM14:AQ14)&lt;&gt;"")*(IF(進捗管理票PSPT_進捗率_3_2&lt;&gt;"", $AM$7:$AT$7,$AM$7:$AQ$7)="予定日")*(IF(進捗管理票PSPT_進捗率_3_2&lt;&gt;"", AM14:AT14,AM14:AQ14)&lt;=集計基準日),COLUMN(IF(進捗管理票PSPT_進捗率_3_2&lt;&gt;"", AM14:AT14,AM14:AQ14)),""))</f>
        <v>0</v>
      </c>
      <c r="CZ14" s="324">
        <f t="array" aca="1" ref="CZ14" ca="1">MAX(IF((IF(進捗管理票PSPT_進捗率_4_2&lt;&gt;"", AY14:BF14,AY14:BC14)&lt;&gt;"")*(IF(進捗管理票PSPT_進捗率_4_2&lt;&gt;"", $AY$7:$BF$7,$AY$7:$BC$7)="予定日")*(IF(進捗管理票PSPT_進捗率_4_2&lt;&gt;"", AY14:BF14,AY14:BC14)&lt;=集計基準日),COLUMN(IF(進捗管理票PSPT_進捗率_4_2&lt;&gt;"", AY14:BF14,AY14:BC14)),""))</f>
        <v>0</v>
      </c>
      <c r="DA14" s="324">
        <f t="array" aca="1" ref="DA14" ca="1">MAX(IF((BJ14:BN14&lt;&gt;"")*($BJ$7:$BN$7="予定日")*(BJ14:BN14&lt;=集計基準日),COLUMN(BJ14:BN14),""))</f>
        <v>0</v>
      </c>
      <c r="DB14" s="324">
        <f t="array" aca="1" ref="DB14" ca="1">MAX(IF((IF(AND(進捗管理票PSPT_進捗率_1_2&lt;&gt;"",U14&lt;&gt;""), O14:V14,O14:S14)&lt;&gt;"")*(IF(AND(進捗管理票PSPT_進捗率_1_2&lt;&gt;"",U14&lt;&gt;""), $O$7:$V$7,$O$7:$S$7)="実績日")*(IF(AND(進捗管理票PSPT_進捗率_1_2&lt;&gt;"",U14&lt;&gt;""), O14:V14,O14:S14)&lt;=集計基準日),COLUMN(IF(AND(進捗管理票PSPT_進捗率_1_2&lt;&gt;"",U14&lt;&gt;""), O14:V14,O14:S14)),""))</f>
        <v>0</v>
      </c>
      <c r="DC14" s="324">
        <f t="array" aca="1" ref="DC14" ca="1">MAX(IF((IF(AND(進捗管理票PSPT_進捗率_2_2&lt;&gt;"",AG14&lt;&gt;""), AA14:AH14,AA14:AE14)&lt;&gt;"")*(IF(AND(進捗管理票PSPT_進捗率_2_2&lt;&gt;"",AG14&lt;&gt;""), $AA$7:$AH$7,$AA$7:$AE$7)="実績日")*(IF(AND(進捗管理票PSPT_進捗率_2_2&lt;&gt;"",AG14&lt;&gt;""), AA14:AH14,AA14:AE14)&lt;=集計基準日),COLUMN(IF(AND(進捗管理票PSPT_進捗率_2_2&lt;&gt;"",AG14&lt;&gt;""), AA14:AH14,AA14:AE14)),""))</f>
        <v>0</v>
      </c>
      <c r="DD14" s="324">
        <f t="array" aca="1" ref="DD14" ca="1">MAX(IF((IF(AND(進捗管理票PSPT_進捗率_3_2&lt;&gt;"",AS14&lt;&gt;""), AM14:AT14,AM14:AQ14)&lt;&gt;"")*(IF(AND(進捗管理票PSPT_進捗率_3_2&lt;&gt;"",AS14&lt;&gt;""), $AM$7:$AT$7,$AM$7:$AQ$7)="実績日")*(IF(AND(進捗管理票PSPT_進捗率_3_2&lt;&gt;"",AS14&lt;&gt;""), AM14:AT14,AM14:AQ14)&lt;=集計基準日),COLUMN(IF(AND(進捗管理票PSPT_進捗率_3_2&lt;&gt;"",AS14&lt;&gt;""), AM14:AT14,AM14:AQ14)),""))</f>
        <v>0</v>
      </c>
      <c r="DE14" s="324">
        <f t="array" aca="1" ref="DE14" ca="1">MAX(IF((IF(AND(進捗管理票PSPT_進捗率_4_2&lt;&gt;"",BE14&lt;&gt;""), AY14:BF14,AY14:BC14)&lt;&gt;"")*(IF(AND(進捗管理票PSPT_進捗率_4_2&lt;&gt;"",BE14&lt;&gt;""), $AY$7:$BF$7,$AY$7:$BC$7)="実績日")*(IF(AND(進捗管理票PSPT_進捗率_4_2&lt;&gt;"",BE14&lt;&gt;""), AY14:BF14,AY14:BC14)&lt;=集計基準日),COLUMN(IF(AND(進捗管理票PSPT_進捗率_4_2&lt;&gt;"",BE14&lt;&gt;""), AY14:BF14,AY14:BC14)),""))</f>
        <v>0</v>
      </c>
      <c r="DF14" s="324">
        <f t="array" aca="1" ref="DF14" ca="1">MAX(IF((BJ14:BN14&lt;&gt;"")*($BJ$7:$BN$7="実績日")*(BJ14:BN14&lt;=集計基準日),COLUMN(BJ14:BN14),""))</f>
        <v>0</v>
      </c>
      <c r="DG14" s="439">
        <f ca="1">MAX(IF(CW14&lt;&gt;0,HLOOKUP(CW14+1,進捗・達成率設定_PS,9,1),0),IF(CX14&lt;&gt;0,HLOOKUP(CX14+1,進捗・達成率設定_PT仕様作成,9,1),0),IF(CY14&lt;&gt;0,HLOOKUP(CY14+1,進捗・達成率設定_PG,9,1),0),IF(CZ14&lt;&gt;0,HLOOKUP(CZ14+1,進捗・達成率設定_PT,9,1),0),IF(DA14&lt;&gt;0,HLOOKUP(DA14+1,進捗・達成率設定_受入,9,1),0),IF(AND(COUNTA(PTレビュー先頭セル:PTレビュー最終セル)=0,AND(BB14&lt;&gt;"", BB14 &lt;= 集計基準日, BE14="",BF14="",BJ14="",BK14="",BM14="",BN14="")),100,0),IF(AND(BE14&lt;&gt;"",BE14 &lt;= 集計基準日, BJ14="",BK14="",BM14="",BN14=""),100,0))</f>
        <v>0</v>
      </c>
      <c r="DH14" s="440">
        <f ca="1">MAX(IF(DB14&lt;&gt;0,HLOOKUP(DB14,進捗・達成率設定_PS,9,1),0),IF(DC14&lt;&gt;0,HLOOKUP(DC14,進捗・達成率設定_PT仕様作成,9,1),0),IF(DD14&lt;&gt;0,HLOOKUP(DD14,進捗・達成率設定_PG,9,1),0),IF(DE14&lt;&gt;0,HLOOKUP(DE14,進捗・達成率設定_PT,9,1),0),IF(DF14&lt;&gt;0,HLOOKUP(DF14,進捗・達成率設定_受入,9,1),0),IF(AND(COUNTA(PTレビュー先頭セル:PTレビュー最終セル)=0,BJ14="",BK14="",BM14="",BN14="",BC14&lt;&gt;"", BC14&lt;=集計基準日),100,0),IF(OR(AND(BF14&lt;&gt;"",BF14&lt;=集計基準日, BJ14="",BK14="",BM14="",BN14=""),AND(BE14&lt;&gt;"",BF14&lt;&gt;"",BF14&lt;=集計基準日, BJ14="",BK14="",BM14="",BN14="")),100,0))</f>
        <v>0</v>
      </c>
      <c r="DI14" s="328" t="str">
        <f>IF(BM14&lt;&gt;"",BM14,IF(AND(BJ14&lt;&gt;"",BM14&lt;&gt;""),BM14,IF(AND(BJ14&lt;&gt;"",BM14=""),"",IF(AND(BK14&lt;&gt;"",BM14=""),"",IF(BE14&lt;&gt;"",BE14,IF(COUNTA(PTレビュー先頭セル:PTレビュー最終セル)&lt;&gt;0,"",IF(BB14&lt;&gt;"",BB14,"")))))))</f>
        <v/>
      </c>
      <c r="DJ14" s="329" t="str">
        <f>IF(AND(BM14&lt;&gt;"",BN14&lt;&gt;""),BN14,IF(AND(BJ14&lt;&gt;"",BN14&lt;&gt;""),BN14,IF(AND(BK14&lt;&gt;"",BN14=""),"",IF(AND(BJ14&lt;&gt;"",BN14=""),"",IF(BF14&lt;&gt;"",BF14,IF(COUNTA(PTレビュー先頭セル:PTレビュー最終セル)&lt;&gt;0,"",IF(BC14&lt;&gt;"",BC14,"")))))))</f>
        <v/>
      </c>
      <c r="DK14" s="450" t="b">
        <f t="shared" si="35"/>
        <v>0</v>
      </c>
      <c r="DL14" s="440" t="b">
        <f t="shared" si="36"/>
        <v>0</v>
      </c>
      <c r="DM14" s="450" t="b">
        <f t="shared" si="37"/>
        <v>0</v>
      </c>
      <c r="DN14" s="440" t="b">
        <f t="shared" si="38"/>
        <v>0</v>
      </c>
      <c r="DO14" s="449" t="b">
        <f t="shared" si="39"/>
        <v>0</v>
      </c>
      <c r="DP14" s="440" t="b">
        <f t="shared" si="40"/>
        <v>0</v>
      </c>
      <c r="DQ14" s="450" t="b">
        <f t="shared" si="41"/>
        <v>0</v>
      </c>
      <c r="DR14" s="440" t="b">
        <f t="shared" si="42"/>
        <v>0</v>
      </c>
      <c r="DS14" s="449" t="b">
        <f t="shared" si="43"/>
        <v>0</v>
      </c>
      <c r="DT14" s="440" t="b">
        <f t="shared" si="44"/>
        <v>0</v>
      </c>
    </row>
    <row r="15" spans="1:124" x14ac:dyDescent="0.25">
      <c r="A15" s="65">
        <f t="shared" si="18"/>
        <v>7</v>
      </c>
      <c r="B15" s="275"/>
      <c r="C15" s="275"/>
      <c r="D15" s="275"/>
      <c r="E15" s="275"/>
      <c r="F15" s="514"/>
      <c r="G15" s="316"/>
      <c r="H15" s="276"/>
      <c r="I15" s="276"/>
      <c r="J15" s="276"/>
      <c r="K15" s="467"/>
      <c r="L15" s="467"/>
      <c r="M15" s="277"/>
      <c r="N15" s="277"/>
      <c r="O15" s="348"/>
      <c r="P15" s="278"/>
      <c r="Q15" s="279"/>
      <c r="R15" s="348"/>
      <c r="S15" s="278"/>
      <c r="T15" s="280"/>
      <c r="U15" s="348"/>
      <c r="V15" s="274"/>
      <c r="W15" s="309" t="str">
        <f t="shared" ca="1" si="19"/>
        <v/>
      </c>
      <c r="X15" s="310" t="str">
        <f t="shared" ca="1" si="20"/>
        <v/>
      </c>
      <c r="Y15" s="277"/>
      <c r="Z15" s="277"/>
      <c r="AA15" s="348"/>
      <c r="AB15" s="278"/>
      <c r="AC15" s="279"/>
      <c r="AD15" s="348"/>
      <c r="AE15" s="278"/>
      <c r="AF15" s="280"/>
      <c r="AG15" s="348"/>
      <c r="AH15" s="274"/>
      <c r="AI15" s="309" t="str">
        <f t="shared" ca="1" si="21"/>
        <v/>
      </c>
      <c r="AJ15" s="310" t="str">
        <f t="shared" ca="1" si="22"/>
        <v/>
      </c>
      <c r="AK15" s="277"/>
      <c r="AL15" s="277"/>
      <c r="AM15" s="348"/>
      <c r="AN15" s="278"/>
      <c r="AO15" s="279"/>
      <c r="AP15" s="348"/>
      <c r="AQ15" s="278"/>
      <c r="AR15" s="280"/>
      <c r="AS15" s="348"/>
      <c r="AT15" s="274"/>
      <c r="AU15" s="309" t="str">
        <f t="shared" ca="1" si="23"/>
        <v/>
      </c>
      <c r="AV15" s="310" t="str">
        <f t="shared" ca="1" si="24"/>
        <v/>
      </c>
      <c r="AW15" s="276"/>
      <c r="AX15" s="276"/>
      <c r="AY15" s="348"/>
      <c r="AZ15" s="278"/>
      <c r="BA15" s="279"/>
      <c r="BB15" s="348"/>
      <c r="BC15" s="278"/>
      <c r="BD15" s="280"/>
      <c r="BE15" s="348"/>
      <c r="BF15" s="274"/>
      <c r="BG15" s="309" t="str">
        <f t="shared" ca="1" si="25"/>
        <v/>
      </c>
      <c r="BH15" s="310" t="str">
        <f t="shared" ca="1" si="26"/>
        <v/>
      </c>
      <c r="BI15" s="276"/>
      <c r="BJ15" s="348"/>
      <c r="BK15" s="278"/>
      <c r="BL15" s="279"/>
      <c r="BM15" s="348"/>
      <c r="BN15" s="278"/>
      <c r="BO15" s="280"/>
      <c r="BP15" s="309" t="str">
        <f t="shared" ca="1" si="27"/>
        <v/>
      </c>
      <c r="BQ15" s="310" t="str">
        <f t="shared" ca="1" si="28"/>
        <v/>
      </c>
      <c r="BR15" s="309" t="str">
        <f t="shared" ca="1" si="29"/>
        <v/>
      </c>
      <c r="BS15" s="438" t="str">
        <f t="shared" ca="1" si="30"/>
        <v/>
      </c>
      <c r="BT15" s="281" t="str">
        <f t="array" ref="BT15">IF(AND($I15&lt;&gt;"",$K15&lt;&gt;""),CEILING(VLOOKUP($I15,ランク別指標,3,FALSE)*$L15,1),"")</f>
        <v/>
      </c>
      <c r="BU15" s="282"/>
      <c r="BV15" s="281" t="str">
        <f t="shared" si="11"/>
        <v/>
      </c>
      <c r="BW15" s="283"/>
      <c r="BX15" s="282"/>
      <c r="BY15" s="284" t="str">
        <f t="shared" si="31"/>
        <v/>
      </c>
      <c r="BZ15" s="285" t="str">
        <f t="shared" si="32"/>
        <v/>
      </c>
      <c r="CA15" s="286"/>
      <c r="CB15" s="287"/>
      <c r="CC15" s="281" t="str">
        <f t="array" ref="CC15">IF(AND($I15&lt;&gt;"",$K15&lt;&gt;""),CEILING(VLOOKUP($I15,ランク別指標,6,FALSE)*$L15,1),"")</f>
        <v/>
      </c>
      <c r="CD15" s="288"/>
      <c r="CE15" s="289" t="str">
        <f t="shared" si="14"/>
        <v/>
      </c>
      <c r="CF15" s="290"/>
      <c r="CG15" s="291" t="str">
        <f t="array" ref="CG15">IF(AND(L15&lt;&gt;"",L15&gt;0),IF(CD15/L15*100 &gt; 0,CD15/L15*100, ""),"")</f>
        <v/>
      </c>
      <c r="CH15" s="292" t="str">
        <f t="array" ref="CH15">IF(AND(L15&lt;&gt;"",L15&gt;0),IF(CF15/L15*100 &gt; 0,CF15/L15*100, ""),"")</f>
        <v/>
      </c>
      <c r="CI15" s="291" t="str">
        <f t="array" ref="CI15">IF(AND(CC15&lt;&gt;"",CC15&gt;0),IF(CD15/CC15*100 &gt; 0,CD15/CC15, ""),"")</f>
        <v/>
      </c>
      <c r="CJ15" s="292" t="str">
        <f t="array" ref="CJ15">IF(AND(CE15&lt;&gt;"",CE15&gt;0),IF(CF15/CE15*100 &gt; 0,CF15/CE15, ""),"")</f>
        <v/>
      </c>
      <c r="CK15" s="281"/>
      <c r="CL15" s="293" t="str">
        <f t="array" ref="CL15">IF(AND(L15&lt;&gt;"",L15&gt;0),IF(CK15/L15*100 &gt; 0,CK15/L15*100, ""),"")</f>
        <v/>
      </c>
      <c r="CM15" s="294"/>
      <c r="CN15" s="270" t="str">
        <f t="array" aca="1" ref="CN15" ca="1">IF(AND($O15&lt;&gt;"",$P15="",$O15&lt;=集計基準日),"遅1",IF(AND($R15&lt;&gt;"",$S15="",$R15&lt;=集計基準日),"遅2",IF(AND($U15&lt;&gt;"",$V15="",$U15&lt;=集計基準日),"遅3","") ) )</f>
        <v/>
      </c>
      <c r="CO15" s="271" t="str">
        <f t="array" aca="1" ref="CO15" ca="1">IF(AND($AA15&lt;&gt;"",$AB15="",$AA15&lt;=集計基準日),"遅1",IF(AND($AD15&lt;&gt;"",$AE15="",$AD15&lt;=集計基準日),"遅2",IF(AND($AG15&lt;&gt;"",$AH15="",$AG15&lt;=集計基準日),"遅3","")))</f>
        <v/>
      </c>
      <c r="CP15" s="271" t="str">
        <f t="array" aca="1" ref="CP15" ca="1">IF(AND($AM15&lt;&gt;"",$AN15="",$AM15&lt;=集計基準日),"遅1",IF(AND($AP15&lt;&gt;"",$AQ15="",$AP15&lt;=集計基準日),"遅2",IF(AND($AS15&lt;&gt;"",$AT15="",$AS15&lt;=集計基準日),"遅3","")))</f>
        <v/>
      </c>
      <c r="CQ15" s="272" t="str">
        <f t="shared" ref="CQ15:CQ78" ca="1" si="47">IF(AND($AY15&lt;&gt;"",$AZ15="",$AY15&lt;=集計基準日),"遅1",IF(AND($BB15&lt;&gt;"",$BC15="",$BB15&lt;=集計基準日),"遅2",IF(AND($BE15&lt;&gt;"",$BF15="",$BE15&lt;=集計基準日),"遅3","")))</f>
        <v/>
      </c>
      <c r="CR15" s="272" t="str">
        <f t="shared" ref="CR15:CR78" ca="1" si="48">IF(AND($BJ15&lt;&gt;"",$BK15="",$BJ15&lt;=集計基準日),"遅1",IF(AND($BM15&lt;&gt;"",$BN15="",$BM15&lt;=集計基準日),"遅2",""))</f>
        <v/>
      </c>
      <c r="CS15" s="273" t="str">
        <f t="shared" ca="1" si="17"/>
        <v/>
      </c>
      <c r="CT15" s="337"/>
      <c r="CU15" s="264">
        <f t="shared" si="34"/>
        <v>7</v>
      </c>
      <c r="CW15" s="324">
        <f t="array" aca="1" ref="CW15" ca="1">MAX(IF((IF(進捗管理票PSPT_進捗率_1_2&lt;&gt;"", O15:V15,O15:S15)&lt;&gt;"")*(IF(進捗管理票PSPT_進捗率_1_2&lt;&gt;"", $O$7:$V$7,$O$7:$S$7)="予定日")*(IF(進捗管理票PSPT_進捗率_1_2&lt;&gt;"", O15:V15,O15:S15)&lt;=集計基準日),COLUMN(IF(進捗管理票PSPT_進捗率_1_2&lt;&gt;"", O15:V15,O15:S15)),""))</f>
        <v>0</v>
      </c>
      <c r="CX15" s="324">
        <f t="array" aca="1" ref="CX15" ca="1">MAX(IF((IF(進捗管理票PSPT_進捗率_2_2&lt;&gt;"", AA15:AH15,AA15:AE15)&lt;&gt;"")*(IF(進捗管理票PSPT_進捗率_2_2&lt;&gt;"", $AA$7:$AH$7,$AA$7:$AE$7)="予定日")*(IF(進捗管理票PSPT_進捗率_2_2&lt;&gt;"", AA15:AH15,AA15:AE15)&lt;=集計基準日),COLUMN(IF(進捗管理票PSPT_進捗率_2_2&lt;&gt;"", AA15:AH15,AA15:AE15)),""))</f>
        <v>0</v>
      </c>
      <c r="CY15" s="324">
        <f t="array" aca="1" ref="CY15" ca="1">MAX(IF((IF(進捗管理票PSPT_進捗率_3_2&lt;&gt;"", AM15:AT15,AM15:AQ15)&lt;&gt;"")*(IF(進捗管理票PSPT_進捗率_3_2&lt;&gt;"", $AM$7:$AT$7,$AM$7:$AQ$7)="予定日")*(IF(進捗管理票PSPT_進捗率_3_2&lt;&gt;"", AM15:AT15,AM15:AQ15)&lt;=集計基準日),COLUMN(IF(進捗管理票PSPT_進捗率_3_2&lt;&gt;"", AM15:AT15,AM15:AQ15)),""))</f>
        <v>0</v>
      </c>
      <c r="CZ15" s="324">
        <f t="array" aca="1" ref="CZ15" ca="1">MAX(IF((IF(進捗管理票PSPT_進捗率_4_2&lt;&gt;"", AY15:BF15,AY15:BC15)&lt;&gt;"")*(IF(進捗管理票PSPT_進捗率_4_2&lt;&gt;"", $AY$7:$BF$7,$AY$7:$BC$7)="予定日")*(IF(進捗管理票PSPT_進捗率_4_2&lt;&gt;"", AY15:BF15,AY15:BC15)&lt;=集計基準日),COLUMN(IF(進捗管理票PSPT_進捗率_4_2&lt;&gt;"", AY15:BF15,AY15:BC15)),""))</f>
        <v>0</v>
      </c>
      <c r="DA15" s="324">
        <f t="array" aca="1" ref="DA15" ca="1">MAX(IF((BJ15:BN15&lt;&gt;"")*($BJ$7:$BN$7="予定日")*(BJ15:BN15&lt;=集計基準日),COLUMN(BJ15:BN15),""))</f>
        <v>0</v>
      </c>
      <c r="DB15" s="324">
        <f t="array" aca="1" ref="DB15" ca="1">MAX(IF((IF(AND(進捗管理票PSPT_進捗率_1_2&lt;&gt;"",U15&lt;&gt;""), O15:V15,O15:S15)&lt;&gt;"")*(IF(AND(進捗管理票PSPT_進捗率_1_2&lt;&gt;"",U15&lt;&gt;""), $O$7:$V$7,$O$7:$S$7)="実績日")*(IF(AND(進捗管理票PSPT_進捗率_1_2&lt;&gt;"",U15&lt;&gt;""), O15:V15,O15:S15)&lt;=集計基準日),COLUMN(IF(AND(進捗管理票PSPT_進捗率_1_2&lt;&gt;"",U15&lt;&gt;""), O15:V15,O15:S15)),""))</f>
        <v>0</v>
      </c>
      <c r="DC15" s="324">
        <f t="array" aca="1" ref="DC15" ca="1">MAX(IF((IF(AND(進捗管理票PSPT_進捗率_2_2&lt;&gt;"",AG15&lt;&gt;""), AA15:AH15,AA15:AE15)&lt;&gt;"")*(IF(AND(進捗管理票PSPT_進捗率_2_2&lt;&gt;"",AG15&lt;&gt;""), $AA$7:$AH$7,$AA$7:$AE$7)="実績日")*(IF(AND(進捗管理票PSPT_進捗率_2_2&lt;&gt;"",AG15&lt;&gt;""), AA15:AH15,AA15:AE15)&lt;=集計基準日),COLUMN(IF(AND(進捗管理票PSPT_進捗率_2_2&lt;&gt;"",AG15&lt;&gt;""), AA15:AH15,AA15:AE15)),""))</f>
        <v>0</v>
      </c>
      <c r="DD15" s="324">
        <f t="array" aca="1" ref="DD15" ca="1">MAX(IF((IF(AND(進捗管理票PSPT_進捗率_3_2&lt;&gt;"",AS15&lt;&gt;""), AM15:AT15,AM15:AQ15)&lt;&gt;"")*(IF(AND(進捗管理票PSPT_進捗率_3_2&lt;&gt;"",AS15&lt;&gt;""), $AM$7:$AT$7,$AM$7:$AQ$7)="実績日")*(IF(AND(進捗管理票PSPT_進捗率_3_2&lt;&gt;"",AS15&lt;&gt;""), AM15:AT15,AM15:AQ15)&lt;=集計基準日),COLUMN(IF(AND(進捗管理票PSPT_進捗率_3_2&lt;&gt;"",AS15&lt;&gt;""), AM15:AT15,AM15:AQ15)),""))</f>
        <v>0</v>
      </c>
      <c r="DE15" s="324">
        <f t="array" aca="1" ref="DE15" ca="1">MAX(IF((IF(AND(進捗管理票PSPT_進捗率_4_2&lt;&gt;"",BE15&lt;&gt;""), AY15:BF15,AY15:BC15)&lt;&gt;"")*(IF(AND(進捗管理票PSPT_進捗率_4_2&lt;&gt;"",BE15&lt;&gt;""), $AY$7:$BF$7,$AY$7:$BC$7)="実績日")*(IF(AND(進捗管理票PSPT_進捗率_4_2&lt;&gt;"",BE15&lt;&gt;""), AY15:BF15,AY15:BC15)&lt;=集計基準日),COLUMN(IF(AND(進捗管理票PSPT_進捗率_4_2&lt;&gt;"",BE15&lt;&gt;""), AY15:BF15,AY15:BC15)),""))</f>
        <v>0</v>
      </c>
      <c r="DF15" s="324">
        <f t="array" aca="1" ref="DF15" ca="1">MAX(IF((BJ15:BN15&lt;&gt;"")*($BJ$7:$BN$7="実績日")*(BJ15:BN15&lt;=集計基準日),COLUMN(BJ15:BN15),""))</f>
        <v>0</v>
      </c>
      <c r="DG15" s="439">
        <f ca="1">MAX(IF(CW15&lt;&gt;0,HLOOKUP(CW15+1,進捗・達成率設定_PS,9,1),0),IF(CX15&lt;&gt;0,HLOOKUP(CX15+1,進捗・達成率設定_PT仕様作成,9,1),0),IF(CY15&lt;&gt;0,HLOOKUP(CY15+1,進捗・達成率設定_PG,9,1),0),IF(CZ15&lt;&gt;0,HLOOKUP(CZ15+1,進捗・達成率設定_PT,9,1),0),IF(DA15&lt;&gt;0,HLOOKUP(DA15+1,進捗・達成率設定_受入,9,1),0),IF(AND(COUNTA(PTレビュー先頭セル:PTレビュー最終セル)=0,AND(BB15&lt;&gt;"", BB15 &lt;= 集計基準日, BE15="",BF15="",BJ15="",BK15="",BM15="",BN15="")),100,0),IF(AND(BE15&lt;&gt;"",BE15 &lt;= 集計基準日, BJ15="",BK15="",BM15="",BN15=""),100,0))</f>
        <v>0</v>
      </c>
      <c r="DH15" s="440">
        <f ca="1">MAX(IF(DB15&lt;&gt;0,HLOOKUP(DB15,進捗・達成率設定_PS,9,1),0),IF(DC15&lt;&gt;0,HLOOKUP(DC15,進捗・達成率設定_PT仕様作成,9,1),0),IF(DD15&lt;&gt;0,HLOOKUP(DD15,進捗・達成率設定_PG,9,1),0),IF(DE15&lt;&gt;0,HLOOKUP(DE15,進捗・達成率設定_PT,9,1),0),IF(DF15&lt;&gt;0,HLOOKUP(DF15,進捗・達成率設定_受入,9,1),0),IF(AND(COUNTA(PTレビュー先頭セル:PTレビュー最終セル)=0,BJ15="",BK15="",BM15="",BN15="",BC15&lt;&gt;"", BC15&lt;=集計基準日),100,0),IF(OR(AND(BF15&lt;&gt;"",BF15&lt;=集計基準日, BJ15="",BK15="",BM15="",BN15=""),AND(BE15&lt;&gt;"",BF15&lt;&gt;"",BF15&lt;=集計基準日, BJ15="",BK15="",BM15="",BN15="")),100,0))</f>
        <v>0</v>
      </c>
      <c r="DI15" s="328" t="str">
        <f>IF(BM15&lt;&gt;"",BM15,IF(AND(BJ15&lt;&gt;"",BM15&lt;&gt;""),BM15,IF(AND(BJ15&lt;&gt;"",BM15=""),"",IF(AND(BK15&lt;&gt;"",BM15=""),"",IF(BE15&lt;&gt;"",BE15,IF(COUNTA(PTレビュー先頭セル:PTレビュー最終セル)&lt;&gt;0,"",IF(BB15&lt;&gt;"",BB15,"")))))))</f>
        <v/>
      </c>
      <c r="DJ15" s="329" t="str">
        <f>IF(AND(BM15&lt;&gt;"",BN15&lt;&gt;""),BN15,IF(AND(BJ15&lt;&gt;"",BN15&lt;&gt;""),BN15,IF(AND(BK15&lt;&gt;"",BN15=""),"",IF(AND(BJ15&lt;&gt;"",BN15=""),"",IF(BF15&lt;&gt;"",BF15,IF(COUNTA(PTレビュー先頭セル:PTレビュー最終セル)&lt;&gt;0,"",IF(BC15&lt;&gt;"",BC15,"")))))))</f>
        <v/>
      </c>
      <c r="DK15" s="450" t="b">
        <f t="shared" si="35"/>
        <v>0</v>
      </c>
      <c r="DL15" s="440" t="b">
        <f t="shared" si="36"/>
        <v>0</v>
      </c>
      <c r="DM15" s="450" t="b">
        <f t="shared" si="37"/>
        <v>0</v>
      </c>
      <c r="DN15" s="440" t="b">
        <f t="shared" si="38"/>
        <v>0</v>
      </c>
      <c r="DO15" s="449" t="b">
        <f t="shared" si="39"/>
        <v>0</v>
      </c>
      <c r="DP15" s="440" t="b">
        <f t="shared" si="40"/>
        <v>0</v>
      </c>
      <c r="DQ15" s="450" t="b">
        <f t="shared" si="41"/>
        <v>0</v>
      </c>
      <c r="DR15" s="440" t="b">
        <f t="shared" si="42"/>
        <v>0</v>
      </c>
      <c r="DS15" s="449" t="b">
        <f t="shared" si="43"/>
        <v>0</v>
      </c>
      <c r="DT15" s="440" t="b">
        <f t="shared" si="44"/>
        <v>0</v>
      </c>
    </row>
    <row r="16" spans="1:124" x14ac:dyDescent="0.25">
      <c r="A16" s="65">
        <f t="shared" si="18"/>
        <v>8</v>
      </c>
      <c r="B16" s="275"/>
      <c r="C16" s="275"/>
      <c r="D16" s="275"/>
      <c r="E16" s="275"/>
      <c r="F16" s="514"/>
      <c r="G16" s="316"/>
      <c r="H16" s="276"/>
      <c r="I16" s="276"/>
      <c r="J16" s="276"/>
      <c r="K16" s="467"/>
      <c r="L16" s="467"/>
      <c r="M16" s="277"/>
      <c r="N16" s="277"/>
      <c r="O16" s="348"/>
      <c r="P16" s="278"/>
      <c r="Q16" s="279"/>
      <c r="R16" s="348"/>
      <c r="S16" s="278"/>
      <c r="T16" s="280"/>
      <c r="U16" s="348"/>
      <c r="V16" s="274"/>
      <c r="W16" s="309" t="str">
        <f t="shared" ca="1" si="19"/>
        <v/>
      </c>
      <c r="X16" s="310" t="str">
        <f t="shared" ca="1" si="20"/>
        <v/>
      </c>
      <c r="Y16" s="277"/>
      <c r="Z16" s="277"/>
      <c r="AA16" s="348"/>
      <c r="AB16" s="278"/>
      <c r="AC16" s="279"/>
      <c r="AD16" s="348"/>
      <c r="AE16" s="278"/>
      <c r="AF16" s="280"/>
      <c r="AG16" s="348"/>
      <c r="AH16" s="274"/>
      <c r="AI16" s="309" t="str">
        <f t="shared" ca="1" si="21"/>
        <v/>
      </c>
      <c r="AJ16" s="310" t="str">
        <f t="shared" ca="1" si="22"/>
        <v/>
      </c>
      <c r="AK16" s="277"/>
      <c r="AL16" s="277"/>
      <c r="AM16" s="348"/>
      <c r="AN16" s="278"/>
      <c r="AO16" s="279"/>
      <c r="AP16" s="348"/>
      <c r="AQ16" s="278"/>
      <c r="AR16" s="280"/>
      <c r="AS16" s="348"/>
      <c r="AT16" s="274"/>
      <c r="AU16" s="309" t="str">
        <f t="shared" ca="1" si="23"/>
        <v/>
      </c>
      <c r="AV16" s="310" t="str">
        <f t="shared" ca="1" si="24"/>
        <v/>
      </c>
      <c r="AW16" s="276"/>
      <c r="AX16" s="276"/>
      <c r="AY16" s="348"/>
      <c r="AZ16" s="278"/>
      <c r="BA16" s="279"/>
      <c r="BB16" s="348"/>
      <c r="BC16" s="278"/>
      <c r="BD16" s="280"/>
      <c r="BE16" s="348"/>
      <c r="BF16" s="274"/>
      <c r="BG16" s="309" t="str">
        <f t="shared" ca="1" si="25"/>
        <v/>
      </c>
      <c r="BH16" s="310" t="str">
        <f t="shared" ca="1" si="26"/>
        <v/>
      </c>
      <c r="BI16" s="276"/>
      <c r="BJ16" s="348"/>
      <c r="BK16" s="278"/>
      <c r="BL16" s="279"/>
      <c r="BM16" s="348"/>
      <c r="BN16" s="278"/>
      <c r="BO16" s="280"/>
      <c r="BP16" s="309" t="str">
        <f t="shared" ca="1" si="27"/>
        <v/>
      </c>
      <c r="BQ16" s="310" t="str">
        <f t="shared" ca="1" si="28"/>
        <v/>
      </c>
      <c r="BR16" s="309" t="str">
        <f t="shared" ca="1" si="29"/>
        <v/>
      </c>
      <c r="BS16" s="438" t="str">
        <f t="shared" ca="1" si="30"/>
        <v/>
      </c>
      <c r="BT16" s="281" t="str">
        <f t="array" ref="BT16">IF(AND($I16&lt;&gt;"",$K16&lt;&gt;""),CEILING(VLOOKUP($I16,ランク別指標,3,FALSE)*$L16,1),"")</f>
        <v/>
      </c>
      <c r="BU16" s="282"/>
      <c r="BV16" s="281" t="str">
        <f t="shared" si="11"/>
        <v/>
      </c>
      <c r="BW16" s="283"/>
      <c r="BX16" s="282"/>
      <c r="BY16" s="284" t="str">
        <f t="shared" si="31"/>
        <v/>
      </c>
      <c r="BZ16" s="285" t="str">
        <f t="shared" si="32"/>
        <v/>
      </c>
      <c r="CA16" s="286"/>
      <c r="CB16" s="287"/>
      <c r="CC16" s="281" t="str">
        <f t="array" ref="CC16">IF(AND($I16&lt;&gt;"",$K16&lt;&gt;""),CEILING(VLOOKUP($I16,ランク別指標,6,FALSE)*$L16,1),"")</f>
        <v/>
      </c>
      <c r="CD16" s="288"/>
      <c r="CE16" s="289" t="str">
        <f t="shared" si="14"/>
        <v/>
      </c>
      <c r="CF16" s="290"/>
      <c r="CG16" s="291" t="str">
        <f t="array" ref="CG16">IF(AND(L16&lt;&gt;"",L16&gt;0),IF(CD16/L16*100 &gt; 0,CD16/L16*100, ""),"")</f>
        <v/>
      </c>
      <c r="CH16" s="292" t="str">
        <f t="array" ref="CH16">IF(AND(L16&lt;&gt;"",L16&gt;0),IF(CF16/L16*100 &gt; 0,CF16/L16*100, ""),"")</f>
        <v/>
      </c>
      <c r="CI16" s="291" t="str">
        <f t="array" ref="CI16">IF(AND(CC16&lt;&gt;"",CC16&gt;0),IF(CD16/CC16*100 &gt; 0,CD16/CC16, ""),"")</f>
        <v/>
      </c>
      <c r="CJ16" s="292" t="str">
        <f t="array" ref="CJ16">IF(AND(CE16&lt;&gt;"",CE16&gt;0),IF(CF16/CE16*100 &gt; 0,CF16/CE16, ""),"")</f>
        <v/>
      </c>
      <c r="CK16" s="281"/>
      <c r="CL16" s="293" t="str">
        <f t="array" ref="CL16">IF(AND(L16&lt;&gt;"",L16&gt;0),IF(CK16/L16*100 &gt; 0,CK16/L16*100, ""),"")</f>
        <v/>
      </c>
      <c r="CM16" s="294"/>
      <c r="CN16" s="270" t="str">
        <f t="array" aca="1" ref="CN16" ca="1">IF(AND($O16&lt;&gt;"",$P16="",$O16&lt;=集計基準日),"遅1",IF(AND($R16&lt;&gt;"",$S16="",$R16&lt;=集計基準日),"遅2",IF(AND($U16&lt;&gt;"",$V16="",$U16&lt;=集計基準日),"遅3","") ) )</f>
        <v/>
      </c>
      <c r="CO16" s="271" t="str">
        <f t="array" aca="1" ref="CO16" ca="1">IF(AND($AA16&lt;&gt;"",$AB16="",$AA16&lt;=集計基準日),"遅1",IF(AND($AD16&lt;&gt;"",$AE16="",$AD16&lt;=集計基準日),"遅2",IF(AND($AG16&lt;&gt;"",$AH16="",$AG16&lt;=集計基準日),"遅3","")))</f>
        <v/>
      </c>
      <c r="CP16" s="271" t="str">
        <f t="array" aca="1" ref="CP16" ca="1">IF(AND($AM16&lt;&gt;"",$AN16="",$AM16&lt;=集計基準日),"遅1",IF(AND($AP16&lt;&gt;"",$AQ16="",$AP16&lt;=集計基準日),"遅2",IF(AND($AS16&lt;&gt;"",$AT16="",$AS16&lt;=集計基準日),"遅3","")))</f>
        <v/>
      </c>
      <c r="CQ16" s="272" t="str">
        <f t="shared" ca="1" si="15"/>
        <v/>
      </c>
      <c r="CR16" s="272" t="str">
        <f t="shared" ca="1" si="16"/>
        <v/>
      </c>
      <c r="CS16" s="273" t="str">
        <f t="shared" ca="1" si="17"/>
        <v/>
      </c>
      <c r="CT16" s="337"/>
      <c r="CU16" s="264">
        <f t="shared" si="34"/>
        <v>8</v>
      </c>
      <c r="CW16" s="324">
        <f t="array" aca="1" ref="CW16" ca="1">MAX(IF((IF(進捗管理票PSPT_進捗率_1_2&lt;&gt;"", O16:V16,O16:S16)&lt;&gt;"")*(IF(進捗管理票PSPT_進捗率_1_2&lt;&gt;"", $O$7:$V$7,$O$7:$S$7)="予定日")*(IF(進捗管理票PSPT_進捗率_1_2&lt;&gt;"", O16:V16,O16:S16)&lt;=集計基準日),COLUMN(IF(進捗管理票PSPT_進捗率_1_2&lt;&gt;"", O16:V16,O16:S16)),""))</f>
        <v>0</v>
      </c>
      <c r="CX16" s="324">
        <f t="array" aca="1" ref="CX16" ca="1">MAX(IF((IF(進捗管理票PSPT_進捗率_2_2&lt;&gt;"", AA16:AH16,AA16:AE16)&lt;&gt;"")*(IF(進捗管理票PSPT_進捗率_2_2&lt;&gt;"", $AA$7:$AH$7,$AA$7:$AE$7)="予定日")*(IF(進捗管理票PSPT_進捗率_2_2&lt;&gt;"", AA16:AH16,AA16:AE16)&lt;=集計基準日),COLUMN(IF(進捗管理票PSPT_進捗率_2_2&lt;&gt;"", AA16:AH16,AA16:AE16)),""))</f>
        <v>0</v>
      </c>
      <c r="CY16" s="324">
        <f t="array" aca="1" ref="CY16" ca="1">MAX(IF((IF(進捗管理票PSPT_進捗率_3_2&lt;&gt;"", AM16:AT16,AM16:AQ16)&lt;&gt;"")*(IF(進捗管理票PSPT_進捗率_3_2&lt;&gt;"", $AM$7:$AT$7,$AM$7:$AQ$7)="予定日")*(IF(進捗管理票PSPT_進捗率_3_2&lt;&gt;"", AM16:AT16,AM16:AQ16)&lt;=集計基準日),COLUMN(IF(進捗管理票PSPT_進捗率_3_2&lt;&gt;"", AM16:AT16,AM16:AQ16)),""))</f>
        <v>0</v>
      </c>
      <c r="CZ16" s="324">
        <f t="array" aca="1" ref="CZ16" ca="1">MAX(IF((IF(進捗管理票PSPT_進捗率_4_2&lt;&gt;"", AY16:BF16,AY16:BC16)&lt;&gt;"")*(IF(進捗管理票PSPT_進捗率_4_2&lt;&gt;"", $AY$7:$BF$7,$AY$7:$BC$7)="予定日")*(IF(進捗管理票PSPT_進捗率_4_2&lt;&gt;"", AY16:BF16,AY16:BC16)&lt;=集計基準日),COLUMN(IF(進捗管理票PSPT_進捗率_4_2&lt;&gt;"", AY16:BF16,AY16:BC16)),""))</f>
        <v>0</v>
      </c>
      <c r="DA16" s="324">
        <f t="array" aca="1" ref="DA16" ca="1">MAX(IF((BJ16:BN16&lt;&gt;"")*($BJ$7:$BN$7="予定日")*(BJ16:BN16&lt;=集計基準日),COLUMN(BJ16:BN16),""))</f>
        <v>0</v>
      </c>
      <c r="DB16" s="324">
        <f t="array" aca="1" ref="DB16" ca="1">MAX(IF((IF(AND(進捗管理票PSPT_進捗率_1_2&lt;&gt;"",U16&lt;&gt;""), O16:V16,O16:S16)&lt;&gt;"")*(IF(AND(進捗管理票PSPT_進捗率_1_2&lt;&gt;"",U16&lt;&gt;""), $O$7:$V$7,$O$7:$S$7)="実績日")*(IF(AND(進捗管理票PSPT_進捗率_1_2&lt;&gt;"",U16&lt;&gt;""), O16:V16,O16:S16)&lt;=集計基準日),COLUMN(IF(AND(進捗管理票PSPT_進捗率_1_2&lt;&gt;"",U16&lt;&gt;""), O16:V16,O16:S16)),""))</f>
        <v>0</v>
      </c>
      <c r="DC16" s="324">
        <f t="array" aca="1" ref="DC16" ca="1">MAX(IF((IF(AND(進捗管理票PSPT_進捗率_2_2&lt;&gt;"",AG16&lt;&gt;""), AA16:AH16,AA16:AE16)&lt;&gt;"")*(IF(AND(進捗管理票PSPT_進捗率_2_2&lt;&gt;"",AG16&lt;&gt;""), $AA$7:$AH$7,$AA$7:$AE$7)="実績日")*(IF(AND(進捗管理票PSPT_進捗率_2_2&lt;&gt;"",AG16&lt;&gt;""), AA16:AH16,AA16:AE16)&lt;=集計基準日),COLUMN(IF(AND(進捗管理票PSPT_進捗率_2_2&lt;&gt;"",AG16&lt;&gt;""), AA16:AH16,AA16:AE16)),""))</f>
        <v>0</v>
      </c>
      <c r="DD16" s="324">
        <f t="array" aca="1" ref="DD16" ca="1">MAX(IF((IF(AND(進捗管理票PSPT_進捗率_3_2&lt;&gt;"",AS16&lt;&gt;""), AM16:AT16,AM16:AQ16)&lt;&gt;"")*(IF(AND(進捗管理票PSPT_進捗率_3_2&lt;&gt;"",AS16&lt;&gt;""), $AM$7:$AT$7,$AM$7:$AQ$7)="実績日")*(IF(AND(進捗管理票PSPT_進捗率_3_2&lt;&gt;"",AS16&lt;&gt;""), AM16:AT16,AM16:AQ16)&lt;=集計基準日),COLUMN(IF(AND(進捗管理票PSPT_進捗率_3_2&lt;&gt;"",AS16&lt;&gt;""), AM16:AT16,AM16:AQ16)),""))</f>
        <v>0</v>
      </c>
      <c r="DE16" s="324">
        <f t="array" aca="1" ref="DE16" ca="1">MAX(IF((IF(AND(進捗管理票PSPT_進捗率_4_2&lt;&gt;"",BE16&lt;&gt;""), AY16:BF16,AY16:BC16)&lt;&gt;"")*(IF(AND(進捗管理票PSPT_進捗率_4_2&lt;&gt;"",BE16&lt;&gt;""), $AY$7:$BF$7,$AY$7:$BC$7)="実績日")*(IF(AND(進捗管理票PSPT_進捗率_4_2&lt;&gt;"",BE16&lt;&gt;""), AY16:BF16,AY16:BC16)&lt;=集計基準日),COLUMN(IF(AND(進捗管理票PSPT_進捗率_4_2&lt;&gt;"",BE16&lt;&gt;""), AY16:BF16,AY16:BC16)),""))</f>
        <v>0</v>
      </c>
      <c r="DF16" s="324">
        <f t="array" aca="1" ref="DF16" ca="1">MAX(IF((BJ16:BN16&lt;&gt;"")*($BJ$7:$BN$7="実績日")*(BJ16:BN16&lt;=集計基準日),COLUMN(BJ16:BN16),""))</f>
        <v>0</v>
      </c>
      <c r="DG16" s="439">
        <f ca="1">MAX(IF(CW16&lt;&gt;0,HLOOKUP(CW16+1,進捗・達成率設定_PS,9,1),0),IF(CX16&lt;&gt;0,HLOOKUP(CX16+1,進捗・達成率設定_PT仕様作成,9,1),0),IF(CY16&lt;&gt;0,HLOOKUP(CY16+1,進捗・達成率設定_PG,9,1),0),IF(CZ16&lt;&gt;0,HLOOKUP(CZ16+1,進捗・達成率設定_PT,9,1),0),IF(DA16&lt;&gt;0,HLOOKUP(DA16+1,進捗・達成率設定_受入,9,1),0),IF(AND(COUNTA(PTレビュー先頭セル:PTレビュー最終セル)=0,AND(BB16&lt;&gt;"", BB16 &lt;= 集計基準日, BE16="",BF16="",BJ16="",BK16="",BM16="",BN16="")),100,0),IF(AND(BE16&lt;&gt;"",BE16 &lt;= 集計基準日, BJ16="",BK16="",BM16="",BN16=""),100,0))</f>
        <v>0</v>
      </c>
      <c r="DH16" s="440">
        <f ca="1">MAX(IF(DB16&lt;&gt;0,HLOOKUP(DB16,進捗・達成率設定_PS,9,1),0),IF(DC16&lt;&gt;0,HLOOKUP(DC16,進捗・達成率設定_PT仕様作成,9,1),0),IF(DD16&lt;&gt;0,HLOOKUP(DD16,進捗・達成率設定_PG,9,1),0),IF(DE16&lt;&gt;0,HLOOKUP(DE16,進捗・達成率設定_PT,9,1),0),IF(DF16&lt;&gt;0,HLOOKUP(DF16,進捗・達成率設定_受入,9,1),0),IF(AND(COUNTA(PTレビュー先頭セル:PTレビュー最終セル)=0,BJ16="",BK16="",BM16="",BN16="",BC16&lt;&gt;"", BC16&lt;=集計基準日),100,0),IF(OR(AND(BF16&lt;&gt;"",BF16&lt;=集計基準日, BJ16="",BK16="",BM16="",BN16=""),AND(BE16&lt;&gt;"",BF16&lt;&gt;"",BF16&lt;=集計基準日, BJ16="",BK16="",BM16="",BN16="")),100,0))</f>
        <v>0</v>
      </c>
      <c r="DI16" s="328" t="str">
        <f>IF(BM16&lt;&gt;"",BM16,IF(AND(BJ16&lt;&gt;"",BM16&lt;&gt;""),BM16,IF(AND(BJ16&lt;&gt;"",BM16=""),"",IF(AND(BK16&lt;&gt;"",BM16=""),"",IF(BE16&lt;&gt;"",BE16,IF(COUNTA(PTレビュー先頭セル:PTレビュー最終セル)&lt;&gt;0,"",IF(BB16&lt;&gt;"",BB16,"")))))))</f>
        <v/>
      </c>
      <c r="DJ16" s="329" t="str">
        <f>IF(AND(BM16&lt;&gt;"",BN16&lt;&gt;""),BN16,IF(AND(BJ16&lt;&gt;"",BN16&lt;&gt;""),BN16,IF(AND(BK16&lt;&gt;"",BN16=""),"",IF(AND(BJ16&lt;&gt;"",BN16=""),"",IF(BF16&lt;&gt;"",BF16,IF(COUNTA(PTレビュー先頭セル:PTレビュー最終セル)&lt;&gt;0,"",IF(BC16&lt;&gt;"",BC16,"")))))))</f>
        <v/>
      </c>
      <c r="DK16" s="450" t="b">
        <f t="shared" si="35"/>
        <v>0</v>
      </c>
      <c r="DL16" s="440" t="b">
        <f t="shared" si="36"/>
        <v>0</v>
      </c>
      <c r="DM16" s="450" t="b">
        <f t="shared" si="37"/>
        <v>0</v>
      </c>
      <c r="DN16" s="440" t="b">
        <f t="shared" si="38"/>
        <v>0</v>
      </c>
      <c r="DO16" s="449" t="b">
        <f t="shared" si="39"/>
        <v>0</v>
      </c>
      <c r="DP16" s="440" t="b">
        <f t="shared" si="40"/>
        <v>0</v>
      </c>
      <c r="DQ16" s="450" t="b">
        <f t="shared" si="41"/>
        <v>0</v>
      </c>
      <c r="DR16" s="440" t="b">
        <f t="shared" si="42"/>
        <v>0</v>
      </c>
      <c r="DS16" s="449" t="b">
        <f t="shared" si="43"/>
        <v>0</v>
      </c>
      <c r="DT16" s="440" t="b">
        <f t="shared" si="44"/>
        <v>0</v>
      </c>
    </row>
    <row r="17" spans="1:124" x14ac:dyDescent="0.25">
      <c r="A17" s="65">
        <f t="shared" si="18"/>
        <v>9</v>
      </c>
      <c r="B17" s="275"/>
      <c r="C17" s="275"/>
      <c r="D17" s="275"/>
      <c r="E17" s="275"/>
      <c r="F17" s="514"/>
      <c r="G17" s="316"/>
      <c r="H17" s="276"/>
      <c r="I17" s="276"/>
      <c r="J17" s="276"/>
      <c r="K17" s="467"/>
      <c r="L17" s="467"/>
      <c r="M17" s="277"/>
      <c r="N17" s="277"/>
      <c r="O17" s="348"/>
      <c r="P17" s="278"/>
      <c r="Q17" s="279"/>
      <c r="R17" s="348"/>
      <c r="S17" s="278"/>
      <c r="T17" s="280"/>
      <c r="U17" s="348"/>
      <c r="V17" s="274"/>
      <c r="W17" s="309" t="str">
        <f t="shared" ca="1" si="19"/>
        <v/>
      </c>
      <c r="X17" s="310" t="str">
        <f t="shared" ca="1" si="20"/>
        <v/>
      </c>
      <c r="Y17" s="277"/>
      <c r="Z17" s="277"/>
      <c r="AA17" s="348"/>
      <c r="AB17" s="278"/>
      <c r="AC17" s="279"/>
      <c r="AD17" s="348"/>
      <c r="AE17" s="278"/>
      <c r="AF17" s="280"/>
      <c r="AG17" s="348"/>
      <c r="AH17" s="274"/>
      <c r="AI17" s="309" t="str">
        <f t="shared" ca="1" si="21"/>
        <v/>
      </c>
      <c r="AJ17" s="310" t="str">
        <f t="shared" ca="1" si="22"/>
        <v/>
      </c>
      <c r="AK17" s="277"/>
      <c r="AL17" s="277"/>
      <c r="AM17" s="348"/>
      <c r="AN17" s="278"/>
      <c r="AO17" s="279"/>
      <c r="AP17" s="348"/>
      <c r="AQ17" s="278"/>
      <c r="AR17" s="280"/>
      <c r="AS17" s="348"/>
      <c r="AT17" s="274"/>
      <c r="AU17" s="309" t="str">
        <f t="shared" ca="1" si="23"/>
        <v/>
      </c>
      <c r="AV17" s="310" t="str">
        <f t="shared" ca="1" si="24"/>
        <v/>
      </c>
      <c r="AW17" s="276"/>
      <c r="AX17" s="276"/>
      <c r="AY17" s="348"/>
      <c r="AZ17" s="278"/>
      <c r="BA17" s="279"/>
      <c r="BB17" s="348"/>
      <c r="BC17" s="278"/>
      <c r="BD17" s="280"/>
      <c r="BE17" s="348"/>
      <c r="BF17" s="274"/>
      <c r="BG17" s="309" t="str">
        <f t="shared" ca="1" si="25"/>
        <v/>
      </c>
      <c r="BH17" s="310" t="str">
        <f t="shared" ca="1" si="26"/>
        <v/>
      </c>
      <c r="BI17" s="276"/>
      <c r="BJ17" s="348"/>
      <c r="BK17" s="278"/>
      <c r="BL17" s="279"/>
      <c r="BM17" s="348"/>
      <c r="BN17" s="278"/>
      <c r="BO17" s="280"/>
      <c r="BP17" s="309" t="str">
        <f t="shared" ca="1" si="27"/>
        <v/>
      </c>
      <c r="BQ17" s="310" t="str">
        <f t="shared" ca="1" si="28"/>
        <v/>
      </c>
      <c r="BR17" s="309" t="str">
        <f t="shared" ca="1" si="29"/>
        <v/>
      </c>
      <c r="BS17" s="438" t="str">
        <f t="shared" ca="1" si="30"/>
        <v/>
      </c>
      <c r="BT17" s="281" t="str">
        <f t="array" ref="BT17">IF(AND($I17&lt;&gt;"",$K17&lt;&gt;""),CEILING(VLOOKUP($I17,ランク別指標,3,FALSE)*$L17,1),"")</f>
        <v/>
      </c>
      <c r="BU17" s="282"/>
      <c r="BV17" s="281" t="str">
        <f t="shared" si="11"/>
        <v/>
      </c>
      <c r="BW17" s="283"/>
      <c r="BX17" s="282"/>
      <c r="BY17" s="284" t="str">
        <f t="shared" si="31"/>
        <v/>
      </c>
      <c r="BZ17" s="285" t="str">
        <f t="shared" si="32"/>
        <v/>
      </c>
      <c r="CA17" s="286"/>
      <c r="CB17" s="287"/>
      <c r="CC17" s="281" t="str">
        <f t="array" ref="CC17">IF(AND($I17&lt;&gt;"",$K17&lt;&gt;""),CEILING(VLOOKUP($I17,ランク別指標,6,FALSE)*$L17,1),"")</f>
        <v/>
      </c>
      <c r="CD17" s="288"/>
      <c r="CE17" s="289" t="str">
        <f t="shared" si="14"/>
        <v/>
      </c>
      <c r="CF17" s="290"/>
      <c r="CG17" s="291" t="str">
        <f t="array" ref="CG17">IF(AND(L17&lt;&gt;"",L17&gt;0),IF(CD17/L17*100 &gt; 0,CD17/L17*100, ""),"")</f>
        <v/>
      </c>
      <c r="CH17" s="292" t="str">
        <f t="array" ref="CH17">IF(AND(L17&lt;&gt;"",L17&gt;0),IF(CF17/L17*100 &gt; 0,CF17/L17*100, ""),"")</f>
        <v/>
      </c>
      <c r="CI17" s="291" t="str">
        <f t="array" ref="CI17">IF(AND(CC17&lt;&gt;"",CC17&gt;0),IF(CD17/CC17*100 &gt; 0,CD17/CC17, ""),"")</f>
        <v/>
      </c>
      <c r="CJ17" s="292" t="str">
        <f t="array" ref="CJ17">IF(AND(CE17&lt;&gt;"",CE17&gt;0),IF(CF17/CE17*100 &gt; 0,CF17/CE17, ""),"")</f>
        <v/>
      </c>
      <c r="CK17" s="281"/>
      <c r="CL17" s="293" t="str">
        <f t="array" ref="CL17">IF(AND(L17&lt;&gt;"",L17&gt;0),IF(CK17/L17*100 &gt; 0,CK17/L17*100, ""),"")</f>
        <v/>
      </c>
      <c r="CM17" s="294"/>
      <c r="CN17" s="270" t="str">
        <f t="array" aca="1" ref="CN17" ca="1">IF(AND($O17&lt;&gt;"",$P17="",$O17&lt;=集計基準日),"遅1",IF(AND($R17&lt;&gt;"",$S17="",$R17&lt;=集計基準日),"遅2",IF(AND($U17&lt;&gt;"",$V17="",$U17&lt;=集計基準日),"遅3","") ) )</f>
        <v/>
      </c>
      <c r="CO17" s="271" t="str">
        <f t="array" aca="1" ref="CO17" ca="1">IF(AND($AA17&lt;&gt;"",$AB17="",$AA17&lt;=集計基準日),"遅1",IF(AND($AD17&lt;&gt;"",$AE17="",$AD17&lt;=集計基準日),"遅2",IF(AND($AG17&lt;&gt;"",$AH17="",$AG17&lt;=集計基準日),"遅3","")))</f>
        <v/>
      </c>
      <c r="CP17" s="271" t="str">
        <f t="array" aca="1" ref="CP17" ca="1">IF(AND($AM17&lt;&gt;"",$AN17="",$AM17&lt;=集計基準日),"遅1",IF(AND($AP17&lt;&gt;"",$AQ17="",$AP17&lt;=集計基準日),"遅2",IF(AND($AS17&lt;&gt;"",$AT17="",$AS17&lt;=集計基準日),"遅3","")))</f>
        <v/>
      </c>
      <c r="CQ17" s="272" t="str">
        <f t="shared" ca="1" si="15"/>
        <v/>
      </c>
      <c r="CR17" s="272" t="str">
        <f t="shared" ca="1" si="16"/>
        <v/>
      </c>
      <c r="CS17" s="273" t="str">
        <f t="shared" ca="1" si="17"/>
        <v/>
      </c>
      <c r="CT17" s="337"/>
      <c r="CU17" s="264">
        <f t="shared" si="34"/>
        <v>9</v>
      </c>
      <c r="CW17" s="324">
        <f t="array" aca="1" ref="CW17" ca="1">MAX(IF((IF(進捗管理票PSPT_進捗率_1_2&lt;&gt;"", O17:V17,O17:S17)&lt;&gt;"")*(IF(進捗管理票PSPT_進捗率_1_2&lt;&gt;"", $O$7:$V$7,$O$7:$S$7)="予定日")*(IF(進捗管理票PSPT_進捗率_1_2&lt;&gt;"", O17:V17,O17:S17)&lt;=集計基準日),COLUMN(IF(進捗管理票PSPT_進捗率_1_2&lt;&gt;"", O17:V17,O17:S17)),""))</f>
        <v>0</v>
      </c>
      <c r="CX17" s="324">
        <f t="array" aca="1" ref="CX17" ca="1">MAX(IF((IF(進捗管理票PSPT_進捗率_2_2&lt;&gt;"", AA17:AH17,AA17:AE17)&lt;&gt;"")*(IF(進捗管理票PSPT_進捗率_2_2&lt;&gt;"", $AA$7:$AH$7,$AA$7:$AE$7)="予定日")*(IF(進捗管理票PSPT_進捗率_2_2&lt;&gt;"", AA17:AH17,AA17:AE17)&lt;=集計基準日),COLUMN(IF(進捗管理票PSPT_進捗率_2_2&lt;&gt;"", AA17:AH17,AA17:AE17)),""))</f>
        <v>0</v>
      </c>
      <c r="CY17" s="324">
        <f t="array" aca="1" ref="CY17" ca="1">MAX(IF((IF(進捗管理票PSPT_進捗率_3_2&lt;&gt;"", AM17:AT17,AM17:AQ17)&lt;&gt;"")*(IF(進捗管理票PSPT_進捗率_3_2&lt;&gt;"", $AM$7:$AT$7,$AM$7:$AQ$7)="予定日")*(IF(進捗管理票PSPT_進捗率_3_2&lt;&gt;"", AM17:AT17,AM17:AQ17)&lt;=集計基準日),COLUMN(IF(進捗管理票PSPT_進捗率_3_2&lt;&gt;"", AM17:AT17,AM17:AQ17)),""))</f>
        <v>0</v>
      </c>
      <c r="CZ17" s="324">
        <f t="array" aca="1" ref="CZ17" ca="1">MAX(IF((IF(進捗管理票PSPT_進捗率_4_2&lt;&gt;"", AY17:BF17,AY17:BC17)&lt;&gt;"")*(IF(進捗管理票PSPT_進捗率_4_2&lt;&gt;"", $AY$7:$BF$7,$AY$7:$BC$7)="予定日")*(IF(進捗管理票PSPT_進捗率_4_2&lt;&gt;"", AY17:BF17,AY17:BC17)&lt;=集計基準日),COLUMN(IF(進捗管理票PSPT_進捗率_4_2&lt;&gt;"", AY17:BF17,AY17:BC17)),""))</f>
        <v>0</v>
      </c>
      <c r="DA17" s="324">
        <f t="array" aca="1" ref="DA17" ca="1">MAX(IF((BJ17:BN17&lt;&gt;"")*($BJ$7:$BN$7="予定日")*(BJ17:BN17&lt;=集計基準日),COLUMN(BJ17:BN17),""))</f>
        <v>0</v>
      </c>
      <c r="DB17" s="324">
        <f t="array" aca="1" ref="DB17" ca="1">MAX(IF((IF(AND(進捗管理票PSPT_進捗率_1_2&lt;&gt;"",U17&lt;&gt;""), O17:V17,O17:S17)&lt;&gt;"")*(IF(AND(進捗管理票PSPT_進捗率_1_2&lt;&gt;"",U17&lt;&gt;""), $O$7:$V$7,$O$7:$S$7)="実績日")*(IF(AND(進捗管理票PSPT_進捗率_1_2&lt;&gt;"",U17&lt;&gt;""), O17:V17,O17:S17)&lt;=集計基準日),COLUMN(IF(AND(進捗管理票PSPT_進捗率_1_2&lt;&gt;"",U17&lt;&gt;""), O17:V17,O17:S17)),""))</f>
        <v>0</v>
      </c>
      <c r="DC17" s="324">
        <f t="array" aca="1" ref="DC17" ca="1">MAX(IF((IF(AND(進捗管理票PSPT_進捗率_2_2&lt;&gt;"",AG17&lt;&gt;""), AA17:AH17,AA17:AE17)&lt;&gt;"")*(IF(AND(進捗管理票PSPT_進捗率_2_2&lt;&gt;"",AG17&lt;&gt;""), $AA$7:$AH$7,$AA$7:$AE$7)="実績日")*(IF(AND(進捗管理票PSPT_進捗率_2_2&lt;&gt;"",AG17&lt;&gt;""), AA17:AH17,AA17:AE17)&lt;=集計基準日),COLUMN(IF(AND(進捗管理票PSPT_進捗率_2_2&lt;&gt;"",AG17&lt;&gt;""), AA17:AH17,AA17:AE17)),""))</f>
        <v>0</v>
      </c>
      <c r="DD17" s="324">
        <f t="array" aca="1" ref="DD17" ca="1">MAX(IF((IF(AND(進捗管理票PSPT_進捗率_3_2&lt;&gt;"",AS17&lt;&gt;""), AM17:AT17,AM17:AQ17)&lt;&gt;"")*(IF(AND(進捗管理票PSPT_進捗率_3_2&lt;&gt;"",AS17&lt;&gt;""), $AM$7:$AT$7,$AM$7:$AQ$7)="実績日")*(IF(AND(進捗管理票PSPT_進捗率_3_2&lt;&gt;"",AS17&lt;&gt;""), AM17:AT17,AM17:AQ17)&lt;=集計基準日),COLUMN(IF(AND(進捗管理票PSPT_進捗率_3_2&lt;&gt;"",AS17&lt;&gt;""), AM17:AT17,AM17:AQ17)),""))</f>
        <v>0</v>
      </c>
      <c r="DE17" s="324">
        <f t="array" aca="1" ref="DE17" ca="1">MAX(IF((IF(AND(進捗管理票PSPT_進捗率_4_2&lt;&gt;"",BE17&lt;&gt;""), AY17:BF17,AY17:BC17)&lt;&gt;"")*(IF(AND(進捗管理票PSPT_進捗率_4_2&lt;&gt;"",BE17&lt;&gt;""), $AY$7:$BF$7,$AY$7:$BC$7)="実績日")*(IF(AND(進捗管理票PSPT_進捗率_4_2&lt;&gt;"",BE17&lt;&gt;""), AY17:BF17,AY17:BC17)&lt;=集計基準日),COLUMN(IF(AND(進捗管理票PSPT_進捗率_4_2&lt;&gt;"",BE17&lt;&gt;""), AY17:BF17,AY17:BC17)),""))</f>
        <v>0</v>
      </c>
      <c r="DF17" s="324">
        <f t="array" aca="1" ref="DF17" ca="1">MAX(IF((BJ17:BN17&lt;&gt;"")*($BJ$7:$BN$7="実績日")*(BJ17:BN17&lt;=集計基準日),COLUMN(BJ17:BN17),""))</f>
        <v>0</v>
      </c>
      <c r="DG17" s="439">
        <f ca="1">MAX(IF(CW17&lt;&gt;0,HLOOKUP(CW17+1,進捗・達成率設定_PS,9,1),0),IF(CX17&lt;&gt;0,HLOOKUP(CX17+1,進捗・達成率設定_PT仕様作成,9,1),0),IF(CY17&lt;&gt;0,HLOOKUP(CY17+1,進捗・達成率設定_PG,9,1),0),IF(CZ17&lt;&gt;0,HLOOKUP(CZ17+1,進捗・達成率設定_PT,9,1),0),IF(DA17&lt;&gt;0,HLOOKUP(DA17+1,進捗・達成率設定_受入,9,1),0),IF(AND(COUNTA(PTレビュー先頭セル:PTレビュー最終セル)=0,AND(BB17&lt;&gt;"", BB17 &lt;= 集計基準日, BE17="",BF17="",BJ17="",BK17="",BM17="",BN17="")),100,0),IF(AND(BE17&lt;&gt;"",BE17 &lt;= 集計基準日, BJ17="",BK17="",BM17="",BN17=""),100,0))</f>
        <v>0</v>
      </c>
      <c r="DH17" s="440">
        <f ca="1">MAX(IF(DB17&lt;&gt;0,HLOOKUP(DB17,進捗・達成率設定_PS,9,1),0),IF(DC17&lt;&gt;0,HLOOKUP(DC17,進捗・達成率設定_PT仕様作成,9,1),0),IF(DD17&lt;&gt;0,HLOOKUP(DD17,進捗・達成率設定_PG,9,1),0),IF(DE17&lt;&gt;0,HLOOKUP(DE17,進捗・達成率設定_PT,9,1),0),IF(DF17&lt;&gt;0,HLOOKUP(DF17,進捗・達成率設定_受入,9,1),0),IF(AND(COUNTA(PTレビュー先頭セル:PTレビュー最終セル)=0,BJ17="",BK17="",BM17="",BN17="",BC17&lt;&gt;"", BC17&lt;=集計基準日),100,0),IF(OR(AND(BF17&lt;&gt;"",BF17&lt;=集計基準日, BJ17="",BK17="",BM17="",BN17=""),AND(BE17&lt;&gt;"",BF17&lt;&gt;"",BF17&lt;=集計基準日, BJ17="",BK17="",BM17="",BN17="")),100,0))</f>
        <v>0</v>
      </c>
      <c r="DI17" s="328" t="str">
        <f>IF(BM17&lt;&gt;"",BM17,IF(AND(BJ17&lt;&gt;"",BM17&lt;&gt;""),BM17,IF(AND(BJ17&lt;&gt;"",BM17=""),"",IF(AND(BK17&lt;&gt;"",BM17=""),"",IF(BE17&lt;&gt;"",BE17,IF(COUNTA(PTレビュー先頭セル:PTレビュー最終セル)&lt;&gt;0,"",IF(BB17&lt;&gt;"",BB17,"")))))))</f>
        <v/>
      </c>
      <c r="DJ17" s="329" t="str">
        <f>IF(AND(BM17&lt;&gt;"",BN17&lt;&gt;""),BN17,IF(AND(BJ17&lt;&gt;"",BN17&lt;&gt;""),BN17,IF(AND(BK17&lt;&gt;"",BN17=""),"",IF(AND(BJ17&lt;&gt;"",BN17=""),"",IF(BF17&lt;&gt;"",BF17,IF(COUNTA(PTレビュー先頭セル:PTレビュー最終セル)&lt;&gt;0,"",IF(BC17&lt;&gt;"",BC17,"")))))))</f>
        <v/>
      </c>
      <c r="DK17" s="450" t="b">
        <f t="shared" si="35"/>
        <v>0</v>
      </c>
      <c r="DL17" s="440" t="b">
        <f t="shared" si="36"/>
        <v>0</v>
      </c>
      <c r="DM17" s="450" t="b">
        <f t="shared" si="37"/>
        <v>0</v>
      </c>
      <c r="DN17" s="440" t="b">
        <f t="shared" si="38"/>
        <v>0</v>
      </c>
      <c r="DO17" s="449" t="b">
        <f t="shared" si="39"/>
        <v>0</v>
      </c>
      <c r="DP17" s="440" t="b">
        <f t="shared" si="40"/>
        <v>0</v>
      </c>
      <c r="DQ17" s="450" t="b">
        <f t="shared" si="41"/>
        <v>0</v>
      </c>
      <c r="DR17" s="440" t="b">
        <f t="shared" si="42"/>
        <v>0</v>
      </c>
      <c r="DS17" s="449" t="b">
        <f t="shared" si="43"/>
        <v>0</v>
      </c>
      <c r="DT17" s="440" t="b">
        <f t="shared" si="44"/>
        <v>0</v>
      </c>
    </row>
    <row r="18" spans="1:124" x14ac:dyDescent="0.25">
      <c r="A18" s="65">
        <f t="shared" si="18"/>
        <v>10</v>
      </c>
      <c r="B18" s="275"/>
      <c r="C18" s="275"/>
      <c r="D18" s="275"/>
      <c r="E18" s="275"/>
      <c r="F18" s="514"/>
      <c r="G18" s="316"/>
      <c r="H18" s="276"/>
      <c r="I18" s="276"/>
      <c r="J18" s="276"/>
      <c r="K18" s="467"/>
      <c r="L18" s="467"/>
      <c r="M18" s="277"/>
      <c r="N18" s="277"/>
      <c r="O18" s="348"/>
      <c r="P18" s="278"/>
      <c r="Q18" s="279"/>
      <c r="R18" s="348"/>
      <c r="S18" s="278"/>
      <c r="T18" s="280"/>
      <c r="U18" s="348"/>
      <c r="V18" s="274"/>
      <c r="W18" s="309" t="str">
        <f t="shared" ca="1" si="19"/>
        <v/>
      </c>
      <c r="X18" s="310" t="str">
        <f t="shared" ca="1" si="20"/>
        <v/>
      </c>
      <c r="Y18" s="277"/>
      <c r="Z18" s="277"/>
      <c r="AA18" s="348"/>
      <c r="AB18" s="278"/>
      <c r="AC18" s="279"/>
      <c r="AD18" s="348"/>
      <c r="AE18" s="278"/>
      <c r="AF18" s="280"/>
      <c r="AG18" s="348"/>
      <c r="AH18" s="274"/>
      <c r="AI18" s="309" t="str">
        <f t="shared" ca="1" si="21"/>
        <v/>
      </c>
      <c r="AJ18" s="310" t="str">
        <f t="shared" ca="1" si="22"/>
        <v/>
      </c>
      <c r="AK18" s="277"/>
      <c r="AL18" s="277"/>
      <c r="AM18" s="348"/>
      <c r="AN18" s="278"/>
      <c r="AO18" s="279"/>
      <c r="AP18" s="348"/>
      <c r="AQ18" s="278"/>
      <c r="AR18" s="280"/>
      <c r="AS18" s="348"/>
      <c r="AT18" s="274"/>
      <c r="AU18" s="309" t="str">
        <f t="shared" ca="1" si="23"/>
        <v/>
      </c>
      <c r="AV18" s="310" t="str">
        <f t="shared" ca="1" si="24"/>
        <v/>
      </c>
      <c r="AW18" s="276"/>
      <c r="AX18" s="276"/>
      <c r="AY18" s="348"/>
      <c r="AZ18" s="278"/>
      <c r="BA18" s="279"/>
      <c r="BB18" s="348"/>
      <c r="BC18" s="278"/>
      <c r="BD18" s="280"/>
      <c r="BE18" s="348"/>
      <c r="BF18" s="274"/>
      <c r="BG18" s="309" t="str">
        <f t="shared" ca="1" si="25"/>
        <v/>
      </c>
      <c r="BH18" s="310" t="str">
        <f t="shared" ca="1" si="26"/>
        <v/>
      </c>
      <c r="BI18" s="276"/>
      <c r="BJ18" s="348"/>
      <c r="BK18" s="278"/>
      <c r="BL18" s="279"/>
      <c r="BM18" s="348"/>
      <c r="BN18" s="278"/>
      <c r="BO18" s="280"/>
      <c r="BP18" s="309" t="str">
        <f t="shared" ca="1" si="27"/>
        <v/>
      </c>
      <c r="BQ18" s="310" t="str">
        <f t="shared" ca="1" si="28"/>
        <v/>
      </c>
      <c r="BR18" s="309" t="str">
        <f t="shared" ca="1" si="29"/>
        <v/>
      </c>
      <c r="BS18" s="438" t="str">
        <f t="shared" ca="1" si="30"/>
        <v/>
      </c>
      <c r="BT18" s="281" t="str">
        <f t="array" ref="BT18">IF(AND($I18&lt;&gt;"",$K18&lt;&gt;""),CEILING(VLOOKUP($I18,ランク別指標,3,FALSE)*$L18,1),"")</f>
        <v/>
      </c>
      <c r="BU18" s="282"/>
      <c r="BV18" s="281" t="str">
        <f t="shared" si="11"/>
        <v/>
      </c>
      <c r="BW18" s="283"/>
      <c r="BX18" s="282"/>
      <c r="BY18" s="284" t="str">
        <f t="shared" si="31"/>
        <v/>
      </c>
      <c r="BZ18" s="285" t="str">
        <f t="shared" si="32"/>
        <v/>
      </c>
      <c r="CA18" s="286"/>
      <c r="CB18" s="287"/>
      <c r="CC18" s="281" t="str">
        <f t="array" ref="CC18">IF(AND($I18&lt;&gt;"",$K18&lt;&gt;""),CEILING(VLOOKUP($I18,ランク別指標,6,FALSE)*$L18,1),"")</f>
        <v/>
      </c>
      <c r="CD18" s="288"/>
      <c r="CE18" s="289" t="str">
        <f t="shared" si="14"/>
        <v/>
      </c>
      <c r="CF18" s="290"/>
      <c r="CG18" s="291" t="str">
        <f t="array" ref="CG18">IF(AND(L18&lt;&gt;"",L18&gt;0),IF(CD18/L18*100 &gt; 0,CD18/L18*100, ""),"")</f>
        <v/>
      </c>
      <c r="CH18" s="292" t="str">
        <f t="array" ref="CH18">IF(AND(L18&lt;&gt;"",L18&gt;0),IF(CF18/L18*100 &gt; 0,CF18/L18*100, ""),"")</f>
        <v/>
      </c>
      <c r="CI18" s="291" t="str">
        <f t="array" ref="CI18">IF(AND(CC18&lt;&gt;"",CC18&gt;0),IF(CD18/CC18*100 &gt; 0,CD18/CC18, ""),"")</f>
        <v/>
      </c>
      <c r="CJ18" s="292" t="str">
        <f t="array" ref="CJ18">IF(AND(CE18&lt;&gt;"",CE18&gt;0),IF(CF18/CE18*100 &gt; 0,CF18/CE18, ""),"")</f>
        <v/>
      </c>
      <c r="CK18" s="281"/>
      <c r="CL18" s="293" t="str">
        <f t="array" ref="CL18">IF(AND(L18&lt;&gt;"",L18&gt;0),IF(CK18/L18*100 &gt; 0,CK18/L18*100, ""),"")</f>
        <v/>
      </c>
      <c r="CM18" s="294"/>
      <c r="CN18" s="270" t="str">
        <f t="array" aca="1" ref="CN18" ca="1">IF(AND($O18&lt;&gt;"",$P18="",$O18&lt;=集計基準日),"遅1",IF(AND($R18&lt;&gt;"",$S18="",$R18&lt;=集計基準日),"遅2",IF(AND($U18&lt;&gt;"",$V18="",$U18&lt;=集計基準日),"遅3","") ) )</f>
        <v/>
      </c>
      <c r="CO18" s="271" t="str">
        <f t="array" aca="1" ref="CO18" ca="1">IF(AND($AA18&lt;&gt;"",$AB18="",$AA18&lt;=集計基準日),"遅1",IF(AND($AD18&lt;&gt;"",$AE18="",$AD18&lt;=集計基準日),"遅2",IF(AND($AG18&lt;&gt;"",$AH18="",$AG18&lt;=集計基準日),"遅3","")))</f>
        <v/>
      </c>
      <c r="CP18" s="271" t="str">
        <f t="array" aca="1" ref="CP18" ca="1">IF(AND($AM18&lt;&gt;"",$AN18="",$AM18&lt;=集計基準日),"遅1",IF(AND($AP18&lt;&gt;"",$AQ18="",$AP18&lt;=集計基準日),"遅2",IF(AND($AS18&lt;&gt;"",$AT18="",$AS18&lt;=集計基準日),"遅3","")))</f>
        <v/>
      </c>
      <c r="CQ18" s="272" t="str">
        <f t="shared" ca="1" si="15"/>
        <v/>
      </c>
      <c r="CR18" s="272" t="str">
        <f t="shared" ca="1" si="16"/>
        <v/>
      </c>
      <c r="CS18" s="273" t="str">
        <f t="shared" ca="1" si="17"/>
        <v/>
      </c>
      <c r="CT18" s="337"/>
      <c r="CU18" s="264">
        <f t="shared" si="34"/>
        <v>10</v>
      </c>
      <c r="CW18" s="324">
        <f t="array" aca="1" ref="CW18" ca="1">MAX(IF((IF(進捗管理票PSPT_進捗率_1_2&lt;&gt;"", O18:V18,O18:S18)&lt;&gt;"")*(IF(進捗管理票PSPT_進捗率_1_2&lt;&gt;"", $O$7:$V$7,$O$7:$S$7)="予定日")*(IF(進捗管理票PSPT_進捗率_1_2&lt;&gt;"", O18:V18,O18:S18)&lt;=集計基準日),COLUMN(IF(進捗管理票PSPT_進捗率_1_2&lt;&gt;"", O18:V18,O18:S18)),""))</f>
        <v>0</v>
      </c>
      <c r="CX18" s="324">
        <f t="array" aca="1" ref="CX18" ca="1">MAX(IF((IF(進捗管理票PSPT_進捗率_2_2&lt;&gt;"", AA18:AH18,AA18:AE18)&lt;&gt;"")*(IF(進捗管理票PSPT_進捗率_2_2&lt;&gt;"", $AA$7:$AH$7,$AA$7:$AE$7)="予定日")*(IF(進捗管理票PSPT_進捗率_2_2&lt;&gt;"", AA18:AH18,AA18:AE18)&lt;=集計基準日),COLUMN(IF(進捗管理票PSPT_進捗率_2_2&lt;&gt;"", AA18:AH18,AA18:AE18)),""))</f>
        <v>0</v>
      </c>
      <c r="CY18" s="324">
        <f t="array" aca="1" ref="CY18" ca="1">MAX(IF((IF(進捗管理票PSPT_進捗率_3_2&lt;&gt;"", AM18:AT18,AM18:AQ18)&lt;&gt;"")*(IF(進捗管理票PSPT_進捗率_3_2&lt;&gt;"", $AM$7:$AT$7,$AM$7:$AQ$7)="予定日")*(IF(進捗管理票PSPT_進捗率_3_2&lt;&gt;"", AM18:AT18,AM18:AQ18)&lt;=集計基準日),COLUMN(IF(進捗管理票PSPT_進捗率_3_2&lt;&gt;"", AM18:AT18,AM18:AQ18)),""))</f>
        <v>0</v>
      </c>
      <c r="CZ18" s="324">
        <f t="array" aca="1" ref="CZ18" ca="1">MAX(IF((IF(進捗管理票PSPT_進捗率_4_2&lt;&gt;"", AY18:BF18,AY18:BC18)&lt;&gt;"")*(IF(進捗管理票PSPT_進捗率_4_2&lt;&gt;"", $AY$7:$BF$7,$AY$7:$BC$7)="予定日")*(IF(進捗管理票PSPT_進捗率_4_2&lt;&gt;"", AY18:BF18,AY18:BC18)&lt;=集計基準日),COLUMN(IF(進捗管理票PSPT_進捗率_4_2&lt;&gt;"", AY18:BF18,AY18:BC18)),""))</f>
        <v>0</v>
      </c>
      <c r="DA18" s="324">
        <f t="array" aca="1" ref="DA18" ca="1">MAX(IF((BJ18:BN18&lt;&gt;"")*($BJ$7:$BN$7="予定日")*(BJ18:BN18&lt;=集計基準日),COLUMN(BJ18:BN18),""))</f>
        <v>0</v>
      </c>
      <c r="DB18" s="324">
        <f t="array" aca="1" ref="DB18" ca="1">MAX(IF((IF(AND(進捗管理票PSPT_進捗率_1_2&lt;&gt;"",U18&lt;&gt;""), O18:V18,O18:S18)&lt;&gt;"")*(IF(AND(進捗管理票PSPT_進捗率_1_2&lt;&gt;"",U18&lt;&gt;""), $O$7:$V$7,$O$7:$S$7)="実績日")*(IF(AND(進捗管理票PSPT_進捗率_1_2&lt;&gt;"",U18&lt;&gt;""), O18:V18,O18:S18)&lt;=集計基準日),COLUMN(IF(AND(進捗管理票PSPT_進捗率_1_2&lt;&gt;"",U18&lt;&gt;""), O18:V18,O18:S18)),""))</f>
        <v>0</v>
      </c>
      <c r="DC18" s="324">
        <f t="array" aca="1" ref="DC18" ca="1">MAX(IF((IF(AND(進捗管理票PSPT_進捗率_2_2&lt;&gt;"",AG18&lt;&gt;""), AA18:AH18,AA18:AE18)&lt;&gt;"")*(IF(AND(進捗管理票PSPT_進捗率_2_2&lt;&gt;"",AG18&lt;&gt;""), $AA$7:$AH$7,$AA$7:$AE$7)="実績日")*(IF(AND(進捗管理票PSPT_進捗率_2_2&lt;&gt;"",AG18&lt;&gt;""), AA18:AH18,AA18:AE18)&lt;=集計基準日),COLUMN(IF(AND(進捗管理票PSPT_進捗率_2_2&lt;&gt;"",AG18&lt;&gt;""), AA18:AH18,AA18:AE18)),""))</f>
        <v>0</v>
      </c>
      <c r="DD18" s="324">
        <f t="array" aca="1" ref="DD18" ca="1">MAX(IF((IF(AND(進捗管理票PSPT_進捗率_3_2&lt;&gt;"",AS18&lt;&gt;""), AM18:AT18,AM18:AQ18)&lt;&gt;"")*(IF(AND(進捗管理票PSPT_進捗率_3_2&lt;&gt;"",AS18&lt;&gt;""), $AM$7:$AT$7,$AM$7:$AQ$7)="実績日")*(IF(AND(進捗管理票PSPT_進捗率_3_2&lt;&gt;"",AS18&lt;&gt;""), AM18:AT18,AM18:AQ18)&lt;=集計基準日),COLUMN(IF(AND(進捗管理票PSPT_進捗率_3_2&lt;&gt;"",AS18&lt;&gt;""), AM18:AT18,AM18:AQ18)),""))</f>
        <v>0</v>
      </c>
      <c r="DE18" s="324">
        <f t="array" aca="1" ref="DE18" ca="1">MAX(IF((IF(AND(進捗管理票PSPT_進捗率_4_2&lt;&gt;"",BE18&lt;&gt;""), AY18:BF18,AY18:BC18)&lt;&gt;"")*(IF(AND(進捗管理票PSPT_進捗率_4_2&lt;&gt;"",BE18&lt;&gt;""), $AY$7:$BF$7,$AY$7:$BC$7)="実績日")*(IF(AND(進捗管理票PSPT_進捗率_4_2&lt;&gt;"",BE18&lt;&gt;""), AY18:BF18,AY18:BC18)&lt;=集計基準日),COLUMN(IF(AND(進捗管理票PSPT_進捗率_4_2&lt;&gt;"",BE18&lt;&gt;""), AY18:BF18,AY18:BC18)),""))</f>
        <v>0</v>
      </c>
      <c r="DF18" s="324">
        <f t="array" aca="1" ref="DF18" ca="1">MAX(IF((BJ18:BN18&lt;&gt;"")*($BJ$7:$BN$7="実績日")*(BJ18:BN18&lt;=集計基準日),COLUMN(BJ18:BN18),""))</f>
        <v>0</v>
      </c>
      <c r="DG18" s="439">
        <f ca="1">MAX(IF(CW18&lt;&gt;0,HLOOKUP(CW18+1,進捗・達成率設定_PS,9,1),0),IF(CX18&lt;&gt;0,HLOOKUP(CX18+1,進捗・達成率設定_PT仕様作成,9,1),0),IF(CY18&lt;&gt;0,HLOOKUP(CY18+1,進捗・達成率設定_PG,9,1),0),IF(CZ18&lt;&gt;0,HLOOKUP(CZ18+1,進捗・達成率設定_PT,9,1),0),IF(DA18&lt;&gt;0,HLOOKUP(DA18+1,進捗・達成率設定_受入,9,1),0),IF(AND(COUNTA(PTレビュー先頭セル:PTレビュー最終セル)=0,AND(BB18&lt;&gt;"", BB18 &lt;= 集計基準日, BE18="",BF18="",BJ18="",BK18="",BM18="",BN18="")),100,0),IF(AND(BE18&lt;&gt;"",BE18 &lt;= 集計基準日, BJ18="",BK18="",BM18="",BN18=""),100,0))</f>
        <v>0</v>
      </c>
      <c r="DH18" s="440">
        <f ca="1">MAX(IF(DB18&lt;&gt;0,HLOOKUP(DB18,進捗・達成率設定_PS,9,1),0),IF(DC18&lt;&gt;0,HLOOKUP(DC18,進捗・達成率設定_PT仕様作成,9,1),0),IF(DD18&lt;&gt;0,HLOOKUP(DD18,進捗・達成率設定_PG,9,1),0),IF(DE18&lt;&gt;0,HLOOKUP(DE18,進捗・達成率設定_PT,9,1),0),IF(DF18&lt;&gt;0,HLOOKUP(DF18,進捗・達成率設定_受入,9,1),0),IF(AND(COUNTA(PTレビュー先頭セル:PTレビュー最終セル)=0,BJ18="",BK18="",BM18="",BN18="",BC18&lt;&gt;"", BC18&lt;=集計基準日),100,0),IF(OR(AND(BF18&lt;&gt;"",BF18&lt;=集計基準日, BJ18="",BK18="",BM18="",BN18=""),AND(BE18&lt;&gt;"",BF18&lt;&gt;"",BF18&lt;=集計基準日, BJ18="",BK18="",BM18="",BN18="")),100,0))</f>
        <v>0</v>
      </c>
      <c r="DI18" s="328" t="str">
        <f>IF(BM18&lt;&gt;"",BM18,IF(AND(BJ18&lt;&gt;"",BM18&lt;&gt;""),BM18,IF(AND(BJ18&lt;&gt;"",BM18=""),"",IF(AND(BK18&lt;&gt;"",BM18=""),"",IF(BE18&lt;&gt;"",BE18,IF(COUNTA(PTレビュー先頭セル:PTレビュー最終セル)&lt;&gt;0,"",IF(BB18&lt;&gt;"",BB18,"")))))))</f>
        <v/>
      </c>
      <c r="DJ18" s="329" t="str">
        <f>IF(AND(BM18&lt;&gt;"",BN18&lt;&gt;""),BN18,IF(AND(BJ18&lt;&gt;"",BN18&lt;&gt;""),BN18,IF(AND(BK18&lt;&gt;"",BN18=""),"",IF(AND(BJ18&lt;&gt;"",BN18=""),"",IF(BF18&lt;&gt;"",BF18,IF(COUNTA(PTレビュー先頭セル:PTレビュー最終セル)&lt;&gt;0,"",IF(BC18&lt;&gt;"",BC18,"")))))))</f>
        <v/>
      </c>
      <c r="DK18" s="450" t="b">
        <f t="shared" si="35"/>
        <v>0</v>
      </c>
      <c r="DL18" s="440" t="b">
        <f t="shared" si="36"/>
        <v>0</v>
      </c>
      <c r="DM18" s="450" t="b">
        <f t="shared" si="37"/>
        <v>0</v>
      </c>
      <c r="DN18" s="440" t="b">
        <f t="shared" si="38"/>
        <v>0</v>
      </c>
      <c r="DO18" s="449" t="b">
        <f t="shared" si="39"/>
        <v>0</v>
      </c>
      <c r="DP18" s="440" t="b">
        <f t="shared" si="40"/>
        <v>0</v>
      </c>
      <c r="DQ18" s="450" t="b">
        <f t="shared" si="41"/>
        <v>0</v>
      </c>
      <c r="DR18" s="440" t="b">
        <f t="shared" si="42"/>
        <v>0</v>
      </c>
      <c r="DS18" s="449" t="b">
        <f t="shared" si="43"/>
        <v>0</v>
      </c>
      <c r="DT18" s="440" t="b">
        <f t="shared" si="44"/>
        <v>0</v>
      </c>
    </row>
    <row r="19" spans="1:124" x14ac:dyDescent="0.25">
      <c r="A19" s="65">
        <f t="shared" si="18"/>
        <v>11</v>
      </c>
      <c r="B19" s="275"/>
      <c r="C19" s="275"/>
      <c r="D19" s="275"/>
      <c r="E19" s="275"/>
      <c r="F19" s="275"/>
      <c r="G19" s="316"/>
      <c r="H19" s="276"/>
      <c r="I19" s="276"/>
      <c r="J19" s="276"/>
      <c r="K19" s="467"/>
      <c r="L19" s="467"/>
      <c r="M19" s="277"/>
      <c r="N19" s="277"/>
      <c r="O19" s="348"/>
      <c r="P19" s="278"/>
      <c r="Q19" s="279"/>
      <c r="R19" s="348"/>
      <c r="S19" s="278"/>
      <c r="T19" s="280"/>
      <c r="U19" s="348"/>
      <c r="V19" s="274"/>
      <c r="W19" s="309" t="str">
        <f t="shared" ca="1" si="19"/>
        <v/>
      </c>
      <c r="X19" s="310" t="str">
        <f t="shared" ca="1" si="20"/>
        <v/>
      </c>
      <c r="Y19" s="277"/>
      <c r="Z19" s="277"/>
      <c r="AA19" s="348"/>
      <c r="AB19" s="278"/>
      <c r="AC19" s="279"/>
      <c r="AD19" s="348"/>
      <c r="AE19" s="278"/>
      <c r="AF19" s="280"/>
      <c r="AG19" s="348"/>
      <c r="AH19" s="274"/>
      <c r="AI19" s="309" t="str">
        <f t="shared" ca="1" si="21"/>
        <v/>
      </c>
      <c r="AJ19" s="310" t="str">
        <f t="shared" ca="1" si="22"/>
        <v/>
      </c>
      <c r="AK19" s="277"/>
      <c r="AL19" s="277"/>
      <c r="AM19" s="348"/>
      <c r="AN19" s="278"/>
      <c r="AO19" s="279"/>
      <c r="AP19" s="348"/>
      <c r="AQ19" s="278"/>
      <c r="AR19" s="280"/>
      <c r="AS19" s="348"/>
      <c r="AT19" s="274"/>
      <c r="AU19" s="309" t="str">
        <f t="shared" ca="1" si="23"/>
        <v/>
      </c>
      <c r="AV19" s="310" t="str">
        <f t="shared" ca="1" si="24"/>
        <v/>
      </c>
      <c r="AW19" s="276"/>
      <c r="AX19" s="276"/>
      <c r="AY19" s="348"/>
      <c r="AZ19" s="278"/>
      <c r="BA19" s="279"/>
      <c r="BB19" s="348"/>
      <c r="BC19" s="278"/>
      <c r="BD19" s="280"/>
      <c r="BE19" s="348"/>
      <c r="BF19" s="274"/>
      <c r="BG19" s="309" t="str">
        <f t="shared" ca="1" si="25"/>
        <v/>
      </c>
      <c r="BH19" s="310" t="str">
        <f t="shared" ca="1" si="26"/>
        <v/>
      </c>
      <c r="BI19" s="276"/>
      <c r="BJ19" s="348"/>
      <c r="BK19" s="278"/>
      <c r="BL19" s="279"/>
      <c r="BM19" s="348"/>
      <c r="BN19" s="278"/>
      <c r="BO19" s="280"/>
      <c r="BP19" s="309" t="str">
        <f t="shared" ca="1" si="27"/>
        <v/>
      </c>
      <c r="BQ19" s="310" t="str">
        <f t="shared" ca="1" si="28"/>
        <v/>
      </c>
      <c r="BR19" s="309" t="str">
        <f t="shared" ca="1" si="29"/>
        <v/>
      </c>
      <c r="BS19" s="438" t="str">
        <f t="shared" ca="1" si="30"/>
        <v/>
      </c>
      <c r="BT19" s="281" t="str">
        <f t="array" ref="BT19">IF(AND($I19&lt;&gt;"",$K19&lt;&gt;""),CEILING(VLOOKUP($I19,ランク別指標,3,FALSE)*$L19,1),"")</f>
        <v/>
      </c>
      <c r="BU19" s="282"/>
      <c r="BV19" s="281" t="str">
        <f t="shared" si="11"/>
        <v/>
      </c>
      <c r="BW19" s="283"/>
      <c r="BX19" s="282"/>
      <c r="BY19" s="284" t="str">
        <f t="shared" si="31"/>
        <v/>
      </c>
      <c r="BZ19" s="285" t="str">
        <f t="shared" si="32"/>
        <v/>
      </c>
      <c r="CA19" s="286"/>
      <c r="CB19" s="287"/>
      <c r="CC19" s="281" t="str">
        <f t="array" ref="CC19">IF(AND($I19&lt;&gt;"",$K19&lt;&gt;""),CEILING(VLOOKUP($I19,ランク別指標,6,FALSE)*$L19,1),"")</f>
        <v/>
      </c>
      <c r="CD19" s="288"/>
      <c r="CE19" s="289" t="str">
        <f t="shared" si="14"/>
        <v/>
      </c>
      <c r="CF19" s="290"/>
      <c r="CG19" s="291" t="str">
        <f t="array" ref="CG19">IF(AND(L19&lt;&gt;"",L19&gt;0),IF(CD19/L19*100 &gt; 0,CD19/L19*100, ""),"")</f>
        <v/>
      </c>
      <c r="CH19" s="292" t="str">
        <f t="array" ref="CH19">IF(AND(L19&lt;&gt;"",L19&gt;0),IF(CF19/L19*100 &gt; 0,CF19/L19*100, ""),"")</f>
        <v/>
      </c>
      <c r="CI19" s="291" t="str">
        <f t="array" ref="CI19">IF(AND(CC19&lt;&gt;"",CC19&gt;0),IF(CD19/CC19*100 &gt; 0,CD19/CC19, ""),"")</f>
        <v/>
      </c>
      <c r="CJ19" s="292" t="str">
        <f t="array" ref="CJ19">IF(AND(CE19&lt;&gt;"",CE19&gt;0),IF(CF19/CE19*100 &gt; 0,CF19/CE19, ""),"")</f>
        <v/>
      </c>
      <c r="CK19" s="281"/>
      <c r="CL19" s="293" t="str">
        <f t="array" ref="CL19">IF(AND(L19&lt;&gt;"",L19&gt;0),IF(CK19/L19*100 &gt; 0,CK19/L19*100, ""),"")</f>
        <v/>
      </c>
      <c r="CM19" s="294"/>
      <c r="CN19" s="270" t="str">
        <f t="array" aca="1" ref="CN19" ca="1">IF(AND($O19&lt;&gt;"",$P19="",$O19&lt;=集計基準日),"遅1",IF(AND($R19&lt;&gt;"",$S19="",$R19&lt;=集計基準日),"遅2",IF(AND($U19&lt;&gt;"",$V19="",$U19&lt;=集計基準日),"遅3","") ) )</f>
        <v/>
      </c>
      <c r="CO19" s="271" t="str">
        <f t="array" aca="1" ref="CO19" ca="1">IF(AND($AA19&lt;&gt;"",$AB19="",$AA19&lt;=集計基準日),"遅1",IF(AND($AD19&lt;&gt;"",$AE19="",$AD19&lt;=集計基準日),"遅2",IF(AND($AG19&lt;&gt;"",$AH19="",$AG19&lt;=集計基準日),"遅3","")))</f>
        <v/>
      </c>
      <c r="CP19" s="271" t="str">
        <f t="array" aca="1" ref="CP19" ca="1">IF(AND($AM19&lt;&gt;"",$AN19="",$AM19&lt;=集計基準日),"遅1",IF(AND($AP19&lt;&gt;"",$AQ19="",$AP19&lt;=集計基準日),"遅2",IF(AND($AS19&lt;&gt;"",$AT19="",$AS19&lt;=集計基準日),"遅3","")))</f>
        <v/>
      </c>
      <c r="CQ19" s="272" t="str">
        <f t="shared" ca="1" si="15"/>
        <v/>
      </c>
      <c r="CR19" s="272" t="str">
        <f t="shared" ca="1" si="16"/>
        <v/>
      </c>
      <c r="CS19" s="273" t="str">
        <f t="shared" ca="1" si="17"/>
        <v/>
      </c>
      <c r="CT19" s="337"/>
      <c r="CU19" s="264">
        <f t="shared" si="34"/>
        <v>11</v>
      </c>
      <c r="CW19" s="324">
        <f t="array" aca="1" ref="CW19" ca="1">MAX(IF((IF(進捗管理票PSPT_進捗率_1_2&lt;&gt;"", O19:V19,O19:S19)&lt;&gt;"")*(IF(進捗管理票PSPT_進捗率_1_2&lt;&gt;"", $O$7:$V$7,$O$7:$S$7)="予定日")*(IF(進捗管理票PSPT_進捗率_1_2&lt;&gt;"", O19:V19,O19:S19)&lt;=集計基準日),COLUMN(IF(進捗管理票PSPT_進捗率_1_2&lt;&gt;"", O19:V19,O19:S19)),""))</f>
        <v>0</v>
      </c>
      <c r="CX19" s="324">
        <f t="array" aca="1" ref="CX19" ca="1">MAX(IF((IF(進捗管理票PSPT_進捗率_2_2&lt;&gt;"", AA19:AH19,AA19:AE19)&lt;&gt;"")*(IF(進捗管理票PSPT_進捗率_2_2&lt;&gt;"", $AA$7:$AH$7,$AA$7:$AE$7)="予定日")*(IF(進捗管理票PSPT_進捗率_2_2&lt;&gt;"", AA19:AH19,AA19:AE19)&lt;=集計基準日),COLUMN(IF(進捗管理票PSPT_進捗率_2_2&lt;&gt;"", AA19:AH19,AA19:AE19)),""))</f>
        <v>0</v>
      </c>
      <c r="CY19" s="324">
        <f t="array" aca="1" ref="CY19" ca="1">MAX(IF((IF(進捗管理票PSPT_進捗率_3_2&lt;&gt;"", AM19:AT19,AM19:AQ19)&lt;&gt;"")*(IF(進捗管理票PSPT_進捗率_3_2&lt;&gt;"", $AM$7:$AT$7,$AM$7:$AQ$7)="予定日")*(IF(進捗管理票PSPT_進捗率_3_2&lt;&gt;"", AM19:AT19,AM19:AQ19)&lt;=集計基準日),COLUMN(IF(進捗管理票PSPT_進捗率_3_2&lt;&gt;"", AM19:AT19,AM19:AQ19)),""))</f>
        <v>0</v>
      </c>
      <c r="CZ19" s="324">
        <f t="array" aca="1" ref="CZ19" ca="1">MAX(IF((IF(進捗管理票PSPT_進捗率_4_2&lt;&gt;"", AY19:BF19,AY19:BC19)&lt;&gt;"")*(IF(進捗管理票PSPT_進捗率_4_2&lt;&gt;"", $AY$7:$BF$7,$AY$7:$BC$7)="予定日")*(IF(進捗管理票PSPT_進捗率_4_2&lt;&gt;"", AY19:BF19,AY19:BC19)&lt;=集計基準日),COLUMN(IF(進捗管理票PSPT_進捗率_4_2&lt;&gt;"", AY19:BF19,AY19:BC19)),""))</f>
        <v>0</v>
      </c>
      <c r="DA19" s="324">
        <f t="array" aca="1" ref="DA19" ca="1">MAX(IF((BJ19:BN19&lt;&gt;"")*($BJ$7:$BN$7="予定日")*(BJ19:BN19&lt;=集計基準日),COLUMN(BJ19:BN19),""))</f>
        <v>0</v>
      </c>
      <c r="DB19" s="324">
        <f t="array" aca="1" ref="DB19" ca="1">MAX(IF((IF(AND(進捗管理票PSPT_進捗率_1_2&lt;&gt;"",U19&lt;&gt;""), O19:V19,O19:S19)&lt;&gt;"")*(IF(AND(進捗管理票PSPT_進捗率_1_2&lt;&gt;"",U19&lt;&gt;""), $O$7:$V$7,$O$7:$S$7)="実績日")*(IF(AND(進捗管理票PSPT_進捗率_1_2&lt;&gt;"",U19&lt;&gt;""), O19:V19,O19:S19)&lt;=集計基準日),COLUMN(IF(AND(進捗管理票PSPT_進捗率_1_2&lt;&gt;"",U19&lt;&gt;""), O19:V19,O19:S19)),""))</f>
        <v>0</v>
      </c>
      <c r="DC19" s="324">
        <f t="array" aca="1" ref="DC19" ca="1">MAX(IF((IF(AND(進捗管理票PSPT_進捗率_2_2&lt;&gt;"",AG19&lt;&gt;""), AA19:AH19,AA19:AE19)&lt;&gt;"")*(IF(AND(進捗管理票PSPT_進捗率_2_2&lt;&gt;"",AG19&lt;&gt;""), $AA$7:$AH$7,$AA$7:$AE$7)="実績日")*(IF(AND(進捗管理票PSPT_進捗率_2_2&lt;&gt;"",AG19&lt;&gt;""), AA19:AH19,AA19:AE19)&lt;=集計基準日),COLUMN(IF(AND(進捗管理票PSPT_進捗率_2_2&lt;&gt;"",AG19&lt;&gt;""), AA19:AH19,AA19:AE19)),""))</f>
        <v>0</v>
      </c>
      <c r="DD19" s="324">
        <f t="array" aca="1" ref="DD19" ca="1">MAX(IF((IF(AND(進捗管理票PSPT_進捗率_3_2&lt;&gt;"",AS19&lt;&gt;""), AM19:AT19,AM19:AQ19)&lt;&gt;"")*(IF(AND(進捗管理票PSPT_進捗率_3_2&lt;&gt;"",AS19&lt;&gt;""), $AM$7:$AT$7,$AM$7:$AQ$7)="実績日")*(IF(AND(進捗管理票PSPT_進捗率_3_2&lt;&gt;"",AS19&lt;&gt;""), AM19:AT19,AM19:AQ19)&lt;=集計基準日),COLUMN(IF(AND(進捗管理票PSPT_進捗率_3_2&lt;&gt;"",AS19&lt;&gt;""), AM19:AT19,AM19:AQ19)),""))</f>
        <v>0</v>
      </c>
      <c r="DE19" s="324">
        <f t="array" aca="1" ref="DE19" ca="1">MAX(IF((IF(AND(進捗管理票PSPT_進捗率_4_2&lt;&gt;"",BE19&lt;&gt;""), AY19:BF19,AY19:BC19)&lt;&gt;"")*(IF(AND(進捗管理票PSPT_進捗率_4_2&lt;&gt;"",BE19&lt;&gt;""), $AY$7:$BF$7,$AY$7:$BC$7)="実績日")*(IF(AND(進捗管理票PSPT_進捗率_4_2&lt;&gt;"",BE19&lt;&gt;""), AY19:BF19,AY19:BC19)&lt;=集計基準日),COLUMN(IF(AND(進捗管理票PSPT_進捗率_4_2&lt;&gt;"",BE19&lt;&gt;""), AY19:BF19,AY19:BC19)),""))</f>
        <v>0</v>
      </c>
      <c r="DF19" s="324">
        <f t="array" aca="1" ref="DF19" ca="1">MAX(IF((BJ19:BN19&lt;&gt;"")*($BJ$7:$BN$7="実績日")*(BJ19:BN19&lt;=集計基準日),COLUMN(BJ19:BN19),""))</f>
        <v>0</v>
      </c>
      <c r="DG19" s="439">
        <f ca="1">MAX(IF(CW19&lt;&gt;0,HLOOKUP(CW19+1,進捗・達成率設定_PS,9,1),0),IF(CX19&lt;&gt;0,HLOOKUP(CX19+1,進捗・達成率設定_PT仕様作成,9,1),0),IF(CY19&lt;&gt;0,HLOOKUP(CY19+1,進捗・達成率設定_PG,9,1),0),IF(CZ19&lt;&gt;0,HLOOKUP(CZ19+1,進捗・達成率設定_PT,9,1),0),IF(DA19&lt;&gt;0,HLOOKUP(DA19+1,進捗・達成率設定_受入,9,1),0),IF(AND(COUNTA(PTレビュー先頭セル:PTレビュー最終セル)=0,AND(BB19&lt;&gt;"", BB19 &lt;= 集計基準日, BE19="",BF19="",BJ19="",BK19="",BM19="",BN19="")),100,0),IF(AND(BE19&lt;&gt;"",BE19 &lt;= 集計基準日, BJ19="",BK19="",BM19="",BN19=""),100,0))</f>
        <v>0</v>
      </c>
      <c r="DH19" s="440">
        <f ca="1">MAX(IF(DB19&lt;&gt;0,HLOOKUP(DB19,進捗・達成率設定_PS,9,1),0),IF(DC19&lt;&gt;0,HLOOKUP(DC19,進捗・達成率設定_PT仕様作成,9,1),0),IF(DD19&lt;&gt;0,HLOOKUP(DD19,進捗・達成率設定_PG,9,1),0),IF(DE19&lt;&gt;0,HLOOKUP(DE19,進捗・達成率設定_PT,9,1),0),IF(DF19&lt;&gt;0,HLOOKUP(DF19,進捗・達成率設定_受入,9,1),0),IF(AND(COUNTA(PTレビュー先頭セル:PTレビュー最終セル)=0,BJ19="",BK19="",BM19="",BN19="",BC19&lt;&gt;"", BC19&lt;=集計基準日),100,0),IF(OR(AND(BF19&lt;&gt;"",BF19&lt;=集計基準日, BJ19="",BK19="",BM19="",BN19=""),AND(BE19&lt;&gt;"",BF19&lt;&gt;"",BF19&lt;=集計基準日, BJ19="",BK19="",BM19="",BN19="")),100,0))</f>
        <v>0</v>
      </c>
      <c r="DI19" s="328" t="str">
        <f>IF(BM19&lt;&gt;"",BM19,IF(AND(BJ19&lt;&gt;"",BM19&lt;&gt;""),BM19,IF(AND(BJ19&lt;&gt;"",BM19=""),"",IF(AND(BK19&lt;&gt;"",BM19=""),"",IF(BE19&lt;&gt;"",BE19,IF(COUNTA(PTレビュー先頭セル:PTレビュー最終セル)&lt;&gt;0,"",IF(BB19&lt;&gt;"",BB19,"")))))))</f>
        <v/>
      </c>
      <c r="DJ19" s="329" t="str">
        <f>IF(AND(BM19&lt;&gt;"",BN19&lt;&gt;""),BN19,IF(AND(BJ19&lt;&gt;"",BN19&lt;&gt;""),BN19,IF(AND(BK19&lt;&gt;"",BN19=""),"",IF(AND(BJ19&lt;&gt;"",BN19=""),"",IF(BF19&lt;&gt;"",BF19,IF(COUNTA(PTレビュー先頭セル:PTレビュー最終セル)&lt;&gt;0,"",IF(BC19&lt;&gt;"",BC19,"")))))))</f>
        <v/>
      </c>
      <c r="DK19" s="450" t="b">
        <f t="shared" si="35"/>
        <v>0</v>
      </c>
      <c r="DL19" s="440" t="b">
        <f t="shared" si="36"/>
        <v>0</v>
      </c>
      <c r="DM19" s="450" t="b">
        <f t="shared" si="37"/>
        <v>0</v>
      </c>
      <c r="DN19" s="440" t="b">
        <f t="shared" si="38"/>
        <v>0</v>
      </c>
      <c r="DO19" s="449" t="b">
        <f t="shared" si="39"/>
        <v>0</v>
      </c>
      <c r="DP19" s="440" t="b">
        <f t="shared" si="40"/>
        <v>0</v>
      </c>
      <c r="DQ19" s="450" t="b">
        <f t="shared" si="41"/>
        <v>0</v>
      </c>
      <c r="DR19" s="440" t="b">
        <f t="shared" si="42"/>
        <v>0</v>
      </c>
      <c r="DS19" s="449" t="b">
        <f t="shared" si="43"/>
        <v>0</v>
      </c>
      <c r="DT19" s="440" t="b">
        <f t="shared" si="44"/>
        <v>0</v>
      </c>
    </row>
    <row r="20" spans="1:124" x14ac:dyDescent="0.25">
      <c r="A20" s="65">
        <f t="shared" si="18"/>
        <v>12</v>
      </c>
      <c r="B20" s="275"/>
      <c r="C20" s="275"/>
      <c r="D20" s="275"/>
      <c r="E20" s="275"/>
      <c r="F20" s="275"/>
      <c r="G20" s="316"/>
      <c r="H20" s="276"/>
      <c r="I20" s="276"/>
      <c r="J20" s="276"/>
      <c r="K20" s="467"/>
      <c r="L20" s="467"/>
      <c r="M20" s="277"/>
      <c r="N20" s="277"/>
      <c r="O20" s="348"/>
      <c r="P20" s="278"/>
      <c r="Q20" s="279"/>
      <c r="R20" s="348"/>
      <c r="S20" s="278"/>
      <c r="T20" s="280"/>
      <c r="U20" s="348"/>
      <c r="V20" s="274"/>
      <c r="W20" s="309" t="str">
        <f t="shared" ca="1" si="19"/>
        <v/>
      </c>
      <c r="X20" s="310" t="str">
        <f t="shared" ca="1" si="20"/>
        <v/>
      </c>
      <c r="Y20" s="277"/>
      <c r="Z20" s="277"/>
      <c r="AA20" s="348"/>
      <c r="AB20" s="278"/>
      <c r="AC20" s="279"/>
      <c r="AD20" s="348"/>
      <c r="AE20" s="278"/>
      <c r="AF20" s="280"/>
      <c r="AG20" s="348"/>
      <c r="AH20" s="274"/>
      <c r="AI20" s="309" t="str">
        <f t="shared" ca="1" si="21"/>
        <v/>
      </c>
      <c r="AJ20" s="310" t="str">
        <f t="shared" ca="1" si="22"/>
        <v/>
      </c>
      <c r="AK20" s="277"/>
      <c r="AL20" s="277"/>
      <c r="AM20" s="348"/>
      <c r="AN20" s="278"/>
      <c r="AO20" s="279"/>
      <c r="AP20" s="348"/>
      <c r="AQ20" s="278"/>
      <c r="AR20" s="280"/>
      <c r="AS20" s="348"/>
      <c r="AT20" s="274"/>
      <c r="AU20" s="309" t="str">
        <f t="shared" ca="1" si="23"/>
        <v/>
      </c>
      <c r="AV20" s="310" t="str">
        <f t="shared" ca="1" si="24"/>
        <v/>
      </c>
      <c r="AW20" s="276"/>
      <c r="AX20" s="276"/>
      <c r="AY20" s="348"/>
      <c r="AZ20" s="278"/>
      <c r="BA20" s="279"/>
      <c r="BB20" s="348"/>
      <c r="BC20" s="278"/>
      <c r="BD20" s="280"/>
      <c r="BE20" s="348"/>
      <c r="BF20" s="274"/>
      <c r="BG20" s="309" t="str">
        <f t="shared" ca="1" si="25"/>
        <v/>
      </c>
      <c r="BH20" s="310" t="str">
        <f t="shared" ca="1" si="26"/>
        <v/>
      </c>
      <c r="BI20" s="276"/>
      <c r="BJ20" s="348"/>
      <c r="BK20" s="278"/>
      <c r="BL20" s="279"/>
      <c r="BM20" s="348"/>
      <c r="BN20" s="278"/>
      <c r="BO20" s="280"/>
      <c r="BP20" s="309" t="str">
        <f t="shared" ca="1" si="27"/>
        <v/>
      </c>
      <c r="BQ20" s="310" t="str">
        <f t="shared" ca="1" si="28"/>
        <v/>
      </c>
      <c r="BR20" s="309" t="str">
        <f t="shared" ca="1" si="29"/>
        <v/>
      </c>
      <c r="BS20" s="438" t="str">
        <f t="shared" ca="1" si="30"/>
        <v/>
      </c>
      <c r="BT20" s="281" t="str">
        <f t="array" ref="BT20">IF(AND($I20&lt;&gt;"",$K20&lt;&gt;""),CEILING(VLOOKUP($I20,ランク別指標,3,FALSE)*$L20,1),"")</f>
        <v/>
      </c>
      <c r="BU20" s="282"/>
      <c r="BV20" s="281" t="str">
        <f t="shared" si="11"/>
        <v/>
      </c>
      <c r="BW20" s="283"/>
      <c r="BX20" s="282"/>
      <c r="BY20" s="284" t="str">
        <f t="shared" si="31"/>
        <v/>
      </c>
      <c r="BZ20" s="285" t="str">
        <f t="shared" si="32"/>
        <v/>
      </c>
      <c r="CA20" s="286"/>
      <c r="CB20" s="287"/>
      <c r="CC20" s="281" t="str">
        <f t="array" ref="CC20">IF(AND($I20&lt;&gt;"",$K20&lt;&gt;""),CEILING(VLOOKUP($I20,ランク別指標,6,FALSE)*$L20,1),"")</f>
        <v/>
      </c>
      <c r="CD20" s="288"/>
      <c r="CE20" s="289" t="str">
        <f t="shared" si="14"/>
        <v/>
      </c>
      <c r="CF20" s="290"/>
      <c r="CG20" s="291" t="str">
        <f t="array" ref="CG20">IF(AND(L20&lt;&gt;"",L20&gt;0),IF(CD20/L20*100 &gt; 0,CD20/L20*100, ""),"")</f>
        <v/>
      </c>
      <c r="CH20" s="292" t="str">
        <f t="array" ref="CH20">IF(AND(L20&lt;&gt;"",L20&gt;0),IF(CF20/L20*100 &gt; 0,CF20/L20*100, ""),"")</f>
        <v/>
      </c>
      <c r="CI20" s="291" t="str">
        <f t="array" ref="CI20">IF(AND(CC20&lt;&gt;"",CC20&gt;0),IF(CD20/CC20*100 &gt; 0,CD20/CC20, ""),"")</f>
        <v/>
      </c>
      <c r="CJ20" s="292" t="str">
        <f t="array" ref="CJ20">IF(AND(CE20&lt;&gt;"",CE20&gt;0),IF(CF20/CE20*100 &gt; 0,CF20/CE20, ""),"")</f>
        <v/>
      </c>
      <c r="CK20" s="281"/>
      <c r="CL20" s="293" t="str">
        <f t="array" ref="CL20">IF(AND(L20&lt;&gt;"",L20&gt;0),IF(CK20/L20*100 &gt; 0,CK20/L20*100, ""),"")</f>
        <v/>
      </c>
      <c r="CM20" s="294"/>
      <c r="CN20" s="270" t="str">
        <f t="array" aca="1" ref="CN20" ca="1">IF(AND($O20&lt;&gt;"",$P20="",$O20&lt;=集計基準日),"遅1",IF(AND($R20&lt;&gt;"",$S20="",$R20&lt;=集計基準日),"遅2",IF(AND($U20&lt;&gt;"",$V20="",$U20&lt;=集計基準日),"遅3","") ) )</f>
        <v/>
      </c>
      <c r="CO20" s="271" t="str">
        <f t="array" aca="1" ref="CO20" ca="1">IF(AND($AA20&lt;&gt;"",$AB20="",$AA20&lt;=集計基準日),"遅1",IF(AND($AD20&lt;&gt;"",$AE20="",$AD20&lt;=集計基準日),"遅2",IF(AND($AG20&lt;&gt;"",$AH20="",$AG20&lt;=集計基準日),"遅3","")))</f>
        <v/>
      </c>
      <c r="CP20" s="271" t="str">
        <f t="array" aca="1" ref="CP20" ca="1">IF(AND($AM20&lt;&gt;"",$AN20="",$AM20&lt;=集計基準日),"遅1",IF(AND($AP20&lt;&gt;"",$AQ20="",$AP20&lt;=集計基準日),"遅2",IF(AND($AS20&lt;&gt;"",$AT20="",$AS20&lt;=集計基準日),"遅3","")))</f>
        <v/>
      </c>
      <c r="CQ20" s="272" t="str">
        <f t="shared" ca="1" si="15"/>
        <v/>
      </c>
      <c r="CR20" s="272" t="str">
        <f t="shared" ca="1" si="16"/>
        <v/>
      </c>
      <c r="CS20" s="273" t="str">
        <f t="shared" ca="1" si="17"/>
        <v/>
      </c>
      <c r="CT20" s="337"/>
      <c r="CU20" s="264">
        <f t="shared" si="34"/>
        <v>12</v>
      </c>
      <c r="CW20" s="324">
        <f t="array" aca="1" ref="CW20" ca="1">MAX(IF((IF(進捗管理票PSPT_進捗率_1_2&lt;&gt;"", O20:V20,O20:S20)&lt;&gt;"")*(IF(進捗管理票PSPT_進捗率_1_2&lt;&gt;"", $O$7:$V$7,$O$7:$S$7)="予定日")*(IF(進捗管理票PSPT_進捗率_1_2&lt;&gt;"", O20:V20,O20:S20)&lt;=集計基準日),COLUMN(IF(進捗管理票PSPT_進捗率_1_2&lt;&gt;"", O20:V20,O20:S20)),""))</f>
        <v>0</v>
      </c>
      <c r="CX20" s="324">
        <f t="array" aca="1" ref="CX20" ca="1">MAX(IF((IF(進捗管理票PSPT_進捗率_2_2&lt;&gt;"", AA20:AH20,AA20:AE20)&lt;&gt;"")*(IF(進捗管理票PSPT_進捗率_2_2&lt;&gt;"", $AA$7:$AH$7,$AA$7:$AE$7)="予定日")*(IF(進捗管理票PSPT_進捗率_2_2&lt;&gt;"", AA20:AH20,AA20:AE20)&lt;=集計基準日),COLUMN(IF(進捗管理票PSPT_進捗率_2_2&lt;&gt;"", AA20:AH20,AA20:AE20)),""))</f>
        <v>0</v>
      </c>
      <c r="CY20" s="324">
        <f t="array" aca="1" ref="CY20" ca="1">MAX(IF((IF(進捗管理票PSPT_進捗率_3_2&lt;&gt;"", AM20:AT20,AM20:AQ20)&lt;&gt;"")*(IF(進捗管理票PSPT_進捗率_3_2&lt;&gt;"", $AM$7:$AT$7,$AM$7:$AQ$7)="予定日")*(IF(進捗管理票PSPT_進捗率_3_2&lt;&gt;"", AM20:AT20,AM20:AQ20)&lt;=集計基準日),COLUMN(IF(進捗管理票PSPT_進捗率_3_2&lt;&gt;"", AM20:AT20,AM20:AQ20)),""))</f>
        <v>0</v>
      </c>
      <c r="CZ20" s="324">
        <f t="array" aca="1" ref="CZ20" ca="1">MAX(IF((IF(進捗管理票PSPT_進捗率_4_2&lt;&gt;"", AY20:BF20,AY20:BC20)&lt;&gt;"")*(IF(進捗管理票PSPT_進捗率_4_2&lt;&gt;"", $AY$7:$BF$7,$AY$7:$BC$7)="予定日")*(IF(進捗管理票PSPT_進捗率_4_2&lt;&gt;"", AY20:BF20,AY20:BC20)&lt;=集計基準日),COLUMN(IF(進捗管理票PSPT_進捗率_4_2&lt;&gt;"", AY20:BF20,AY20:BC20)),""))</f>
        <v>0</v>
      </c>
      <c r="DA20" s="324">
        <f t="array" aca="1" ref="DA20" ca="1">MAX(IF((BJ20:BN20&lt;&gt;"")*($BJ$7:$BN$7="予定日")*(BJ20:BN20&lt;=集計基準日),COLUMN(BJ20:BN20),""))</f>
        <v>0</v>
      </c>
      <c r="DB20" s="324">
        <f t="array" aca="1" ref="DB20" ca="1">MAX(IF((IF(AND(進捗管理票PSPT_進捗率_1_2&lt;&gt;"",U20&lt;&gt;""), O20:V20,O20:S20)&lt;&gt;"")*(IF(AND(進捗管理票PSPT_進捗率_1_2&lt;&gt;"",U20&lt;&gt;""), $O$7:$V$7,$O$7:$S$7)="実績日")*(IF(AND(進捗管理票PSPT_進捗率_1_2&lt;&gt;"",U20&lt;&gt;""), O20:V20,O20:S20)&lt;=集計基準日),COLUMN(IF(AND(進捗管理票PSPT_進捗率_1_2&lt;&gt;"",U20&lt;&gt;""), O20:V20,O20:S20)),""))</f>
        <v>0</v>
      </c>
      <c r="DC20" s="324">
        <f t="array" aca="1" ref="DC20" ca="1">MAX(IF((IF(AND(進捗管理票PSPT_進捗率_2_2&lt;&gt;"",AG20&lt;&gt;""), AA20:AH20,AA20:AE20)&lt;&gt;"")*(IF(AND(進捗管理票PSPT_進捗率_2_2&lt;&gt;"",AG20&lt;&gt;""), $AA$7:$AH$7,$AA$7:$AE$7)="実績日")*(IF(AND(進捗管理票PSPT_進捗率_2_2&lt;&gt;"",AG20&lt;&gt;""), AA20:AH20,AA20:AE20)&lt;=集計基準日),COLUMN(IF(AND(進捗管理票PSPT_進捗率_2_2&lt;&gt;"",AG20&lt;&gt;""), AA20:AH20,AA20:AE20)),""))</f>
        <v>0</v>
      </c>
      <c r="DD20" s="324">
        <f t="array" aca="1" ref="DD20" ca="1">MAX(IF((IF(AND(進捗管理票PSPT_進捗率_3_2&lt;&gt;"",AS20&lt;&gt;""), AM20:AT20,AM20:AQ20)&lt;&gt;"")*(IF(AND(進捗管理票PSPT_進捗率_3_2&lt;&gt;"",AS20&lt;&gt;""), $AM$7:$AT$7,$AM$7:$AQ$7)="実績日")*(IF(AND(進捗管理票PSPT_進捗率_3_2&lt;&gt;"",AS20&lt;&gt;""), AM20:AT20,AM20:AQ20)&lt;=集計基準日),COLUMN(IF(AND(進捗管理票PSPT_進捗率_3_2&lt;&gt;"",AS20&lt;&gt;""), AM20:AT20,AM20:AQ20)),""))</f>
        <v>0</v>
      </c>
      <c r="DE20" s="324">
        <f t="array" aca="1" ref="DE20" ca="1">MAX(IF((IF(AND(進捗管理票PSPT_進捗率_4_2&lt;&gt;"",BE20&lt;&gt;""), AY20:BF20,AY20:BC20)&lt;&gt;"")*(IF(AND(進捗管理票PSPT_進捗率_4_2&lt;&gt;"",BE20&lt;&gt;""), $AY$7:$BF$7,$AY$7:$BC$7)="実績日")*(IF(AND(進捗管理票PSPT_進捗率_4_2&lt;&gt;"",BE20&lt;&gt;""), AY20:BF20,AY20:BC20)&lt;=集計基準日),COLUMN(IF(AND(進捗管理票PSPT_進捗率_4_2&lt;&gt;"",BE20&lt;&gt;""), AY20:BF20,AY20:BC20)),""))</f>
        <v>0</v>
      </c>
      <c r="DF20" s="324">
        <f t="array" aca="1" ref="DF20" ca="1">MAX(IF((BJ20:BN20&lt;&gt;"")*($BJ$7:$BN$7="実績日")*(BJ20:BN20&lt;=集計基準日),COLUMN(BJ20:BN20),""))</f>
        <v>0</v>
      </c>
      <c r="DG20" s="439">
        <f ca="1">MAX(IF(CW20&lt;&gt;0,HLOOKUP(CW20+1,進捗・達成率設定_PS,9,1),0),IF(CX20&lt;&gt;0,HLOOKUP(CX20+1,進捗・達成率設定_PT仕様作成,9,1),0),IF(CY20&lt;&gt;0,HLOOKUP(CY20+1,進捗・達成率設定_PG,9,1),0),IF(CZ20&lt;&gt;0,HLOOKUP(CZ20+1,進捗・達成率設定_PT,9,1),0),IF(DA20&lt;&gt;0,HLOOKUP(DA20+1,進捗・達成率設定_受入,9,1),0),IF(AND(COUNTA(PTレビュー先頭セル:PTレビュー最終セル)=0,AND(BB20&lt;&gt;"", BB20 &lt;= 集計基準日, BE20="",BF20="",BJ20="",BK20="",BM20="",BN20="")),100,0),IF(AND(BE20&lt;&gt;"",BE20 &lt;= 集計基準日, BJ20="",BK20="",BM20="",BN20=""),100,0))</f>
        <v>0</v>
      </c>
      <c r="DH20" s="440">
        <f ca="1">MAX(IF(DB20&lt;&gt;0,HLOOKUP(DB20,進捗・達成率設定_PS,9,1),0),IF(DC20&lt;&gt;0,HLOOKUP(DC20,進捗・達成率設定_PT仕様作成,9,1),0),IF(DD20&lt;&gt;0,HLOOKUP(DD20,進捗・達成率設定_PG,9,1),0),IF(DE20&lt;&gt;0,HLOOKUP(DE20,進捗・達成率設定_PT,9,1),0),IF(DF20&lt;&gt;0,HLOOKUP(DF20,進捗・達成率設定_受入,9,1),0),IF(AND(COUNTA(PTレビュー先頭セル:PTレビュー最終セル)=0,BJ20="",BK20="",BM20="",BN20="",BC20&lt;&gt;"", BC20&lt;=集計基準日),100,0),IF(OR(AND(BF20&lt;&gt;"",BF20&lt;=集計基準日, BJ20="",BK20="",BM20="",BN20=""),AND(BE20&lt;&gt;"",BF20&lt;&gt;"",BF20&lt;=集計基準日, BJ20="",BK20="",BM20="",BN20="")),100,0))</f>
        <v>0</v>
      </c>
      <c r="DI20" s="328" t="str">
        <f>IF(BM20&lt;&gt;"",BM20,IF(AND(BJ20&lt;&gt;"",BM20&lt;&gt;""),BM20,IF(AND(BJ20&lt;&gt;"",BM20=""),"",IF(AND(BK20&lt;&gt;"",BM20=""),"",IF(BE20&lt;&gt;"",BE20,IF(COUNTA(PTレビュー先頭セル:PTレビュー最終セル)&lt;&gt;0,"",IF(BB20&lt;&gt;"",BB20,"")))))))</f>
        <v/>
      </c>
      <c r="DJ20" s="329" t="str">
        <f>IF(AND(BM20&lt;&gt;"",BN20&lt;&gt;""),BN20,IF(AND(BJ20&lt;&gt;"",BN20&lt;&gt;""),BN20,IF(AND(BK20&lt;&gt;"",BN20=""),"",IF(AND(BJ20&lt;&gt;"",BN20=""),"",IF(BF20&lt;&gt;"",BF20,IF(COUNTA(PTレビュー先頭セル:PTレビュー最終セル)&lt;&gt;0,"",IF(BC20&lt;&gt;"",BC20,"")))))))</f>
        <v/>
      </c>
      <c r="DK20" s="450" t="b">
        <f t="shared" si="35"/>
        <v>0</v>
      </c>
      <c r="DL20" s="440" t="b">
        <f t="shared" si="36"/>
        <v>0</v>
      </c>
      <c r="DM20" s="450" t="b">
        <f t="shared" si="37"/>
        <v>0</v>
      </c>
      <c r="DN20" s="440" t="b">
        <f t="shared" si="38"/>
        <v>0</v>
      </c>
      <c r="DO20" s="449" t="b">
        <f t="shared" si="39"/>
        <v>0</v>
      </c>
      <c r="DP20" s="440" t="b">
        <f t="shared" si="40"/>
        <v>0</v>
      </c>
      <c r="DQ20" s="450" t="b">
        <f t="shared" si="41"/>
        <v>0</v>
      </c>
      <c r="DR20" s="440" t="b">
        <f t="shared" si="42"/>
        <v>0</v>
      </c>
      <c r="DS20" s="449" t="b">
        <f t="shared" si="43"/>
        <v>0</v>
      </c>
      <c r="DT20" s="440" t="b">
        <f t="shared" si="44"/>
        <v>0</v>
      </c>
    </row>
    <row r="21" spans="1:124" x14ac:dyDescent="0.25">
      <c r="A21" s="65">
        <f t="shared" si="18"/>
        <v>13</v>
      </c>
      <c r="B21" s="275"/>
      <c r="C21" s="275"/>
      <c r="D21" s="275"/>
      <c r="E21" s="275"/>
      <c r="F21" s="275"/>
      <c r="G21" s="316"/>
      <c r="H21" s="276"/>
      <c r="I21" s="276"/>
      <c r="J21" s="276"/>
      <c r="K21" s="467"/>
      <c r="L21" s="467"/>
      <c r="M21" s="277"/>
      <c r="N21" s="277"/>
      <c r="O21" s="348"/>
      <c r="P21" s="278"/>
      <c r="Q21" s="279"/>
      <c r="R21" s="348"/>
      <c r="S21" s="278"/>
      <c r="T21" s="280"/>
      <c r="U21" s="348"/>
      <c r="V21" s="274"/>
      <c r="W21" s="309" t="str">
        <f t="shared" ca="1" si="19"/>
        <v/>
      </c>
      <c r="X21" s="310" t="str">
        <f t="shared" ca="1" si="20"/>
        <v/>
      </c>
      <c r="Y21" s="277"/>
      <c r="Z21" s="277"/>
      <c r="AA21" s="348"/>
      <c r="AB21" s="278"/>
      <c r="AC21" s="279"/>
      <c r="AD21" s="348"/>
      <c r="AE21" s="278"/>
      <c r="AF21" s="280"/>
      <c r="AG21" s="348"/>
      <c r="AH21" s="274"/>
      <c r="AI21" s="309" t="str">
        <f t="shared" ca="1" si="21"/>
        <v/>
      </c>
      <c r="AJ21" s="310" t="str">
        <f t="shared" ca="1" si="22"/>
        <v/>
      </c>
      <c r="AK21" s="277"/>
      <c r="AL21" s="277"/>
      <c r="AM21" s="348"/>
      <c r="AN21" s="278"/>
      <c r="AO21" s="279"/>
      <c r="AP21" s="348"/>
      <c r="AQ21" s="278"/>
      <c r="AR21" s="280"/>
      <c r="AS21" s="348"/>
      <c r="AT21" s="274"/>
      <c r="AU21" s="309" t="str">
        <f t="shared" ca="1" si="23"/>
        <v/>
      </c>
      <c r="AV21" s="310" t="str">
        <f t="shared" ca="1" si="24"/>
        <v/>
      </c>
      <c r="AW21" s="276"/>
      <c r="AX21" s="276"/>
      <c r="AY21" s="348"/>
      <c r="AZ21" s="278"/>
      <c r="BA21" s="279"/>
      <c r="BB21" s="348"/>
      <c r="BC21" s="278"/>
      <c r="BD21" s="280"/>
      <c r="BE21" s="348"/>
      <c r="BF21" s="274"/>
      <c r="BG21" s="309" t="str">
        <f t="shared" ca="1" si="25"/>
        <v/>
      </c>
      <c r="BH21" s="310" t="str">
        <f t="shared" ca="1" si="26"/>
        <v/>
      </c>
      <c r="BI21" s="276"/>
      <c r="BJ21" s="348"/>
      <c r="BK21" s="278"/>
      <c r="BL21" s="279"/>
      <c r="BM21" s="348"/>
      <c r="BN21" s="278"/>
      <c r="BO21" s="280"/>
      <c r="BP21" s="309" t="str">
        <f t="shared" ca="1" si="27"/>
        <v/>
      </c>
      <c r="BQ21" s="310" t="str">
        <f t="shared" ca="1" si="28"/>
        <v/>
      </c>
      <c r="BR21" s="309" t="str">
        <f t="shared" ca="1" si="29"/>
        <v/>
      </c>
      <c r="BS21" s="438" t="str">
        <f t="shared" ca="1" si="30"/>
        <v/>
      </c>
      <c r="BT21" s="281" t="str">
        <f t="array" ref="BT21">IF(AND($I21&lt;&gt;"",$K21&lt;&gt;""),CEILING(VLOOKUP($I21,ランク別指標,3,FALSE)*$L21,1),"")</f>
        <v/>
      </c>
      <c r="BU21" s="282"/>
      <c r="BV21" s="281" t="str">
        <f t="shared" si="11"/>
        <v/>
      </c>
      <c r="BW21" s="283"/>
      <c r="BX21" s="282"/>
      <c r="BY21" s="284" t="str">
        <f t="shared" si="31"/>
        <v/>
      </c>
      <c r="BZ21" s="285" t="str">
        <f t="shared" si="32"/>
        <v/>
      </c>
      <c r="CA21" s="286"/>
      <c r="CB21" s="287"/>
      <c r="CC21" s="281" t="str">
        <f t="array" ref="CC21">IF(AND($I21&lt;&gt;"",$K21&lt;&gt;""),CEILING(VLOOKUP($I21,ランク別指標,6,FALSE)*$L21,1),"")</f>
        <v/>
      </c>
      <c r="CD21" s="288"/>
      <c r="CE21" s="289" t="str">
        <f t="shared" si="14"/>
        <v/>
      </c>
      <c r="CF21" s="290"/>
      <c r="CG21" s="291" t="str">
        <f t="array" ref="CG21">IF(AND(L21&lt;&gt;"",L21&gt;0),IF(CD21/L21*100 &gt; 0,CD21/L21*100, ""),"")</f>
        <v/>
      </c>
      <c r="CH21" s="292" t="str">
        <f t="array" ref="CH21">IF(AND(L21&lt;&gt;"",L21&gt;0),IF(CF21/L21*100 &gt; 0,CF21/L21*100, ""),"")</f>
        <v/>
      </c>
      <c r="CI21" s="291" t="str">
        <f t="array" ref="CI21">IF(AND(CC21&lt;&gt;"",CC21&gt;0),IF(CD21/CC21*100 &gt; 0,CD21/CC21, ""),"")</f>
        <v/>
      </c>
      <c r="CJ21" s="292" t="str">
        <f t="array" ref="CJ21">IF(AND(CE21&lt;&gt;"",CE21&gt;0),IF(CF21/CE21*100 &gt; 0,CF21/CE21, ""),"")</f>
        <v/>
      </c>
      <c r="CK21" s="281"/>
      <c r="CL21" s="293" t="str">
        <f t="array" ref="CL21">IF(AND(L21&lt;&gt;"",L21&gt;0),IF(CK21/L21*100 &gt; 0,CK21/L21*100, ""),"")</f>
        <v/>
      </c>
      <c r="CM21" s="294"/>
      <c r="CN21" s="270" t="str">
        <f t="array" aca="1" ref="CN21" ca="1">IF(AND($O21&lt;&gt;"",$P21="",$O21&lt;=集計基準日),"遅1",IF(AND($R21&lt;&gt;"",$S21="",$R21&lt;=集計基準日),"遅2",IF(AND($U21&lt;&gt;"",$V21="",$U21&lt;=集計基準日),"遅3","") ) )</f>
        <v/>
      </c>
      <c r="CO21" s="271" t="str">
        <f t="array" aca="1" ref="CO21" ca="1">IF(AND($AA21&lt;&gt;"",$AB21="",$AA21&lt;=集計基準日),"遅1",IF(AND($AD21&lt;&gt;"",$AE21="",$AD21&lt;=集計基準日),"遅2",IF(AND($AG21&lt;&gt;"",$AH21="",$AG21&lt;=集計基準日),"遅3","")))</f>
        <v/>
      </c>
      <c r="CP21" s="271" t="str">
        <f t="array" aca="1" ref="CP21" ca="1">IF(AND($AM21&lt;&gt;"",$AN21="",$AM21&lt;=集計基準日),"遅1",IF(AND($AP21&lt;&gt;"",$AQ21="",$AP21&lt;=集計基準日),"遅2",IF(AND($AS21&lt;&gt;"",$AT21="",$AS21&lt;=集計基準日),"遅3","")))</f>
        <v/>
      </c>
      <c r="CQ21" s="272" t="str">
        <f t="shared" ca="1" si="15"/>
        <v/>
      </c>
      <c r="CR21" s="272" t="str">
        <f t="shared" ca="1" si="16"/>
        <v/>
      </c>
      <c r="CS21" s="273" t="str">
        <f t="shared" ca="1" si="17"/>
        <v/>
      </c>
      <c r="CT21" s="337"/>
      <c r="CU21" s="264">
        <f t="shared" si="34"/>
        <v>13</v>
      </c>
      <c r="CW21" s="324">
        <f t="array" aca="1" ref="CW21" ca="1">MAX(IF((IF(進捗管理票PSPT_進捗率_1_2&lt;&gt;"", O21:V21,O21:S21)&lt;&gt;"")*(IF(進捗管理票PSPT_進捗率_1_2&lt;&gt;"", $O$7:$V$7,$O$7:$S$7)="予定日")*(IF(進捗管理票PSPT_進捗率_1_2&lt;&gt;"", O21:V21,O21:S21)&lt;=集計基準日),COLUMN(IF(進捗管理票PSPT_進捗率_1_2&lt;&gt;"", O21:V21,O21:S21)),""))</f>
        <v>0</v>
      </c>
      <c r="CX21" s="324">
        <f t="array" aca="1" ref="CX21" ca="1">MAX(IF((IF(進捗管理票PSPT_進捗率_2_2&lt;&gt;"", AA21:AH21,AA21:AE21)&lt;&gt;"")*(IF(進捗管理票PSPT_進捗率_2_2&lt;&gt;"", $AA$7:$AH$7,$AA$7:$AE$7)="予定日")*(IF(進捗管理票PSPT_進捗率_2_2&lt;&gt;"", AA21:AH21,AA21:AE21)&lt;=集計基準日),COLUMN(IF(進捗管理票PSPT_進捗率_2_2&lt;&gt;"", AA21:AH21,AA21:AE21)),""))</f>
        <v>0</v>
      </c>
      <c r="CY21" s="324">
        <f t="array" aca="1" ref="CY21" ca="1">MAX(IF((IF(進捗管理票PSPT_進捗率_3_2&lt;&gt;"", AM21:AT21,AM21:AQ21)&lt;&gt;"")*(IF(進捗管理票PSPT_進捗率_3_2&lt;&gt;"", $AM$7:$AT$7,$AM$7:$AQ$7)="予定日")*(IF(進捗管理票PSPT_進捗率_3_2&lt;&gt;"", AM21:AT21,AM21:AQ21)&lt;=集計基準日),COLUMN(IF(進捗管理票PSPT_進捗率_3_2&lt;&gt;"", AM21:AT21,AM21:AQ21)),""))</f>
        <v>0</v>
      </c>
      <c r="CZ21" s="324">
        <f t="array" aca="1" ref="CZ21" ca="1">MAX(IF((IF(進捗管理票PSPT_進捗率_4_2&lt;&gt;"", AY21:BF21,AY21:BC21)&lt;&gt;"")*(IF(進捗管理票PSPT_進捗率_4_2&lt;&gt;"", $AY$7:$BF$7,$AY$7:$BC$7)="予定日")*(IF(進捗管理票PSPT_進捗率_4_2&lt;&gt;"", AY21:BF21,AY21:BC21)&lt;=集計基準日),COLUMN(IF(進捗管理票PSPT_進捗率_4_2&lt;&gt;"", AY21:BF21,AY21:BC21)),""))</f>
        <v>0</v>
      </c>
      <c r="DA21" s="324">
        <f t="array" aca="1" ref="DA21" ca="1">MAX(IF((BJ21:BN21&lt;&gt;"")*($BJ$7:$BN$7="予定日")*(BJ21:BN21&lt;=集計基準日),COLUMN(BJ21:BN21),""))</f>
        <v>0</v>
      </c>
      <c r="DB21" s="324">
        <f t="array" aca="1" ref="DB21" ca="1">MAX(IF((IF(AND(進捗管理票PSPT_進捗率_1_2&lt;&gt;"",U21&lt;&gt;""), O21:V21,O21:S21)&lt;&gt;"")*(IF(AND(進捗管理票PSPT_進捗率_1_2&lt;&gt;"",U21&lt;&gt;""), $O$7:$V$7,$O$7:$S$7)="実績日")*(IF(AND(進捗管理票PSPT_進捗率_1_2&lt;&gt;"",U21&lt;&gt;""), O21:V21,O21:S21)&lt;=集計基準日),COLUMN(IF(AND(進捗管理票PSPT_進捗率_1_2&lt;&gt;"",U21&lt;&gt;""), O21:V21,O21:S21)),""))</f>
        <v>0</v>
      </c>
      <c r="DC21" s="324">
        <f t="array" aca="1" ref="DC21" ca="1">MAX(IF((IF(AND(進捗管理票PSPT_進捗率_2_2&lt;&gt;"",AG21&lt;&gt;""), AA21:AH21,AA21:AE21)&lt;&gt;"")*(IF(AND(進捗管理票PSPT_進捗率_2_2&lt;&gt;"",AG21&lt;&gt;""), $AA$7:$AH$7,$AA$7:$AE$7)="実績日")*(IF(AND(進捗管理票PSPT_進捗率_2_2&lt;&gt;"",AG21&lt;&gt;""), AA21:AH21,AA21:AE21)&lt;=集計基準日),COLUMN(IF(AND(進捗管理票PSPT_進捗率_2_2&lt;&gt;"",AG21&lt;&gt;""), AA21:AH21,AA21:AE21)),""))</f>
        <v>0</v>
      </c>
      <c r="DD21" s="324">
        <f t="array" aca="1" ref="DD21" ca="1">MAX(IF((IF(AND(進捗管理票PSPT_進捗率_3_2&lt;&gt;"",AS21&lt;&gt;""), AM21:AT21,AM21:AQ21)&lt;&gt;"")*(IF(AND(進捗管理票PSPT_進捗率_3_2&lt;&gt;"",AS21&lt;&gt;""), $AM$7:$AT$7,$AM$7:$AQ$7)="実績日")*(IF(AND(進捗管理票PSPT_進捗率_3_2&lt;&gt;"",AS21&lt;&gt;""), AM21:AT21,AM21:AQ21)&lt;=集計基準日),COLUMN(IF(AND(進捗管理票PSPT_進捗率_3_2&lt;&gt;"",AS21&lt;&gt;""), AM21:AT21,AM21:AQ21)),""))</f>
        <v>0</v>
      </c>
      <c r="DE21" s="324">
        <f t="array" aca="1" ref="DE21" ca="1">MAX(IF((IF(AND(進捗管理票PSPT_進捗率_4_2&lt;&gt;"",BE21&lt;&gt;""), AY21:BF21,AY21:BC21)&lt;&gt;"")*(IF(AND(進捗管理票PSPT_進捗率_4_2&lt;&gt;"",BE21&lt;&gt;""), $AY$7:$BF$7,$AY$7:$BC$7)="実績日")*(IF(AND(進捗管理票PSPT_進捗率_4_2&lt;&gt;"",BE21&lt;&gt;""), AY21:BF21,AY21:BC21)&lt;=集計基準日),COLUMN(IF(AND(進捗管理票PSPT_進捗率_4_2&lt;&gt;"",BE21&lt;&gt;""), AY21:BF21,AY21:BC21)),""))</f>
        <v>0</v>
      </c>
      <c r="DF21" s="324">
        <f t="array" aca="1" ref="DF21" ca="1">MAX(IF((BJ21:BN21&lt;&gt;"")*($BJ$7:$BN$7="実績日")*(BJ21:BN21&lt;=集計基準日),COLUMN(BJ21:BN21),""))</f>
        <v>0</v>
      </c>
      <c r="DG21" s="439">
        <f ca="1">MAX(IF(CW21&lt;&gt;0,HLOOKUP(CW21+1,進捗・達成率設定_PS,9,1),0),IF(CX21&lt;&gt;0,HLOOKUP(CX21+1,進捗・達成率設定_PT仕様作成,9,1),0),IF(CY21&lt;&gt;0,HLOOKUP(CY21+1,進捗・達成率設定_PG,9,1),0),IF(CZ21&lt;&gt;0,HLOOKUP(CZ21+1,進捗・達成率設定_PT,9,1),0),IF(DA21&lt;&gt;0,HLOOKUP(DA21+1,進捗・達成率設定_受入,9,1),0),IF(AND(COUNTA(PTレビュー先頭セル:PTレビュー最終セル)=0,AND(BB21&lt;&gt;"", BB21 &lt;= 集計基準日, BE21="",BF21="",BJ21="",BK21="",BM21="",BN21="")),100,0),IF(AND(BE21&lt;&gt;"",BE21 &lt;= 集計基準日, BJ21="",BK21="",BM21="",BN21=""),100,0))</f>
        <v>0</v>
      </c>
      <c r="DH21" s="440">
        <f ca="1">MAX(IF(DB21&lt;&gt;0,HLOOKUP(DB21,進捗・達成率設定_PS,9,1),0),IF(DC21&lt;&gt;0,HLOOKUP(DC21,進捗・達成率設定_PT仕様作成,9,1),0),IF(DD21&lt;&gt;0,HLOOKUP(DD21,進捗・達成率設定_PG,9,1),0),IF(DE21&lt;&gt;0,HLOOKUP(DE21,進捗・達成率設定_PT,9,1),0),IF(DF21&lt;&gt;0,HLOOKUP(DF21,進捗・達成率設定_受入,9,1),0),IF(AND(COUNTA(PTレビュー先頭セル:PTレビュー最終セル)=0,BJ21="",BK21="",BM21="",BN21="",BC21&lt;&gt;"", BC21&lt;=集計基準日),100,0),IF(OR(AND(BF21&lt;&gt;"",BF21&lt;=集計基準日, BJ21="",BK21="",BM21="",BN21=""),AND(BE21&lt;&gt;"",BF21&lt;&gt;"",BF21&lt;=集計基準日, BJ21="",BK21="",BM21="",BN21="")),100,0))</f>
        <v>0</v>
      </c>
      <c r="DI21" s="328" t="str">
        <f>IF(BM21&lt;&gt;"",BM21,IF(AND(BJ21&lt;&gt;"",BM21&lt;&gt;""),BM21,IF(AND(BJ21&lt;&gt;"",BM21=""),"",IF(AND(BK21&lt;&gt;"",BM21=""),"",IF(BE21&lt;&gt;"",BE21,IF(COUNTA(PTレビュー先頭セル:PTレビュー最終セル)&lt;&gt;0,"",IF(BB21&lt;&gt;"",BB21,"")))))))</f>
        <v/>
      </c>
      <c r="DJ21" s="329" t="str">
        <f>IF(AND(BM21&lt;&gt;"",BN21&lt;&gt;""),BN21,IF(AND(BJ21&lt;&gt;"",BN21&lt;&gt;""),BN21,IF(AND(BK21&lt;&gt;"",BN21=""),"",IF(AND(BJ21&lt;&gt;"",BN21=""),"",IF(BF21&lt;&gt;"",BF21,IF(COUNTA(PTレビュー先頭セル:PTレビュー最終セル)&lt;&gt;0,"",IF(BC21&lt;&gt;"",BC21,"")))))))</f>
        <v/>
      </c>
      <c r="DK21" s="450" t="b">
        <f t="shared" si="35"/>
        <v>0</v>
      </c>
      <c r="DL21" s="440" t="b">
        <f t="shared" si="36"/>
        <v>0</v>
      </c>
      <c r="DM21" s="450" t="b">
        <f t="shared" si="37"/>
        <v>0</v>
      </c>
      <c r="DN21" s="440" t="b">
        <f t="shared" si="38"/>
        <v>0</v>
      </c>
      <c r="DO21" s="449" t="b">
        <f t="shared" si="39"/>
        <v>0</v>
      </c>
      <c r="DP21" s="440" t="b">
        <f t="shared" si="40"/>
        <v>0</v>
      </c>
      <c r="DQ21" s="450" t="b">
        <f t="shared" si="41"/>
        <v>0</v>
      </c>
      <c r="DR21" s="440" t="b">
        <f t="shared" si="42"/>
        <v>0</v>
      </c>
      <c r="DS21" s="449" t="b">
        <f t="shared" si="43"/>
        <v>0</v>
      </c>
      <c r="DT21" s="440" t="b">
        <f t="shared" si="44"/>
        <v>0</v>
      </c>
    </row>
    <row r="22" spans="1:124" x14ac:dyDescent="0.25">
      <c r="A22" s="65">
        <f t="shared" si="18"/>
        <v>14</v>
      </c>
      <c r="B22" s="275"/>
      <c r="C22" s="275"/>
      <c r="D22" s="275"/>
      <c r="E22" s="275"/>
      <c r="F22" s="275"/>
      <c r="G22" s="316"/>
      <c r="H22" s="276"/>
      <c r="I22" s="276"/>
      <c r="J22" s="276"/>
      <c r="K22" s="467"/>
      <c r="L22" s="467"/>
      <c r="M22" s="277"/>
      <c r="N22" s="277"/>
      <c r="O22" s="348"/>
      <c r="P22" s="278"/>
      <c r="Q22" s="279"/>
      <c r="R22" s="348"/>
      <c r="S22" s="278"/>
      <c r="T22" s="280"/>
      <c r="U22" s="348"/>
      <c r="V22" s="274"/>
      <c r="W22" s="309" t="str">
        <f t="shared" ca="1" si="19"/>
        <v/>
      </c>
      <c r="X22" s="310" t="str">
        <f t="shared" ca="1" si="20"/>
        <v/>
      </c>
      <c r="Y22" s="277"/>
      <c r="Z22" s="277"/>
      <c r="AA22" s="348"/>
      <c r="AB22" s="278"/>
      <c r="AC22" s="279"/>
      <c r="AD22" s="348"/>
      <c r="AE22" s="278"/>
      <c r="AF22" s="280"/>
      <c r="AG22" s="348"/>
      <c r="AH22" s="274"/>
      <c r="AI22" s="309" t="str">
        <f t="shared" ca="1" si="21"/>
        <v/>
      </c>
      <c r="AJ22" s="310" t="str">
        <f t="shared" ca="1" si="22"/>
        <v/>
      </c>
      <c r="AK22" s="277"/>
      <c r="AL22" s="277"/>
      <c r="AM22" s="348"/>
      <c r="AN22" s="278"/>
      <c r="AO22" s="279"/>
      <c r="AP22" s="348"/>
      <c r="AQ22" s="278"/>
      <c r="AR22" s="280"/>
      <c r="AS22" s="348"/>
      <c r="AT22" s="274"/>
      <c r="AU22" s="309" t="str">
        <f t="shared" ca="1" si="23"/>
        <v/>
      </c>
      <c r="AV22" s="310" t="str">
        <f t="shared" ca="1" si="24"/>
        <v/>
      </c>
      <c r="AW22" s="276"/>
      <c r="AX22" s="276"/>
      <c r="AY22" s="348"/>
      <c r="AZ22" s="278"/>
      <c r="BA22" s="279"/>
      <c r="BB22" s="348"/>
      <c r="BC22" s="278"/>
      <c r="BD22" s="280"/>
      <c r="BE22" s="348"/>
      <c r="BF22" s="274"/>
      <c r="BG22" s="309" t="str">
        <f t="shared" ca="1" si="25"/>
        <v/>
      </c>
      <c r="BH22" s="310" t="str">
        <f t="shared" ca="1" si="26"/>
        <v/>
      </c>
      <c r="BI22" s="276"/>
      <c r="BJ22" s="348"/>
      <c r="BK22" s="278"/>
      <c r="BL22" s="279"/>
      <c r="BM22" s="348"/>
      <c r="BN22" s="278"/>
      <c r="BO22" s="280"/>
      <c r="BP22" s="309" t="str">
        <f t="shared" ca="1" si="27"/>
        <v/>
      </c>
      <c r="BQ22" s="310" t="str">
        <f t="shared" ca="1" si="28"/>
        <v/>
      </c>
      <c r="BR22" s="309" t="str">
        <f t="shared" ca="1" si="29"/>
        <v/>
      </c>
      <c r="BS22" s="438" t="str">
        <f t="shared" ca="1" si="30"/>
        <v/>
      </c>
      <c r="BT22" s="281" t="str">
        <f t="array" ref="BT22">IF(AND($I22&lt;&gt;"",$K22&lt;&gt;""),CEILING(VLOOKUP($I22,ランク別指標,3,FALSE)*$L22,1),"")</f>
        <v/>
      </c>
      <c r="BU22" s="282"/>
      <c r="BV22" s="281" t="str">
        <f t="shared" si="11"/>
        <v/>
      </c>
      <c r="BW22" s="283"/>
      <c r="BX22" s="282"/>
      <c r="BY22" s="284" t="str">
        <f t="shared" si="31"/>
        <v/>
      </c>
      <c r="BZ22" s="285" t="str">
        <f t="shared" si="32"/>
        <v/>
      </c>
      <c r="CA22" s="286"/>
      <c r="CB22" s="287"/>
      <c r="CC22" s="281" t="str">
        <f t="array" ref="CC22">IF(AND($I22&lt;&gt;"",$K22&lt;&gt;""),CEILING(VLOOKUP($I22,ランク別指標,6,FALSE)*$L22,1),"")</f>
        <v/>
      </c>
      <c r="CD22" s="288"/>
      <c r="CE22" s="289" t="str">
        <f t="shared" si="14"/>
        <v/>
      </c>
      <c r="CF22" s="290"/>
      <c r="CG22" s="291" t="str">
        <f t="array" ref="CG22">IF(AND(L22&lt;&gt;"",L22&gt;0),IF(CD22/L22*100 &gt; 0,CD22/L22*100, ""),"")</f>
        <v/>
      </c>
      <c r="CH22" s="292" t="str">
        <f t="array" ref="CH22">IF(AND(L22&lt;&gt;"",L22&gt;0),IF(CF22/L22*100 &gt; 0,CF22/L22*100, ""),"")</f>
        <v/>
      </c>
      <c r="CI22" s="291" t="str">
        <f t="array" ref="CI22">IF(AND(CC22&lt;&gt;"",CC22&gt;0),IF(CD22/CC22*100 &gt; 0,CD22/CC22, ""),"")</f>
        <v/>
      </c>
      <c r="CJ22" s="292" t="str">
        <f t="array" ref="CJ22">IF(AND(CE22&lt;&gt;"",CE22&gt;0),IF(CF22/CE22*100 &gt; 0,CF22/CE22, ""),"")</f>
        <v/>
      </c>
      <c r="CK22" s="281"/>
      <c r="CL22" s="293" t="str">
        <f t="array" ref="CL22">IF(AND(L22&lt;&gt;"",L22&gt;0),IF(CK22/L22*100 &gt; 0,CK22/L22*100, ""),"")</f>
        <v/>
      </c>
      <c r="CM22" s="294"/>
      <c r="CN22" s="270" t="str">
        <f t="array" aca="1" ref="CN22" ca="1">IF(AND($O22&lt;&gt;"",$P22="",$O22&lt;=集計基準日),"遅1",IF(AND($R22&lt;&gt;"",$S22="",$R22&lt;=集計基準日),"遅2",IF(AND($U22&lt;&gt;"",$V22="",$U22&lt;=集計基準日),"遅3","") ) )</f>
        <v/>
      </c>
      <c r="CO22" s="271" t="str">
        <f t="array" aca="1" ref="CO22" ca="1">IF(AND($AA22&lt;&gt;"",$AB22="",$AA22&lt;=集計基準日),"遅1",IF(AND($AD22&lt;&gt;"",$AE22="",$AD22&lt;=集計基準日),"遅2",IF(AND($AG22&lt;&gt;"",$AH22="",$AG22&lt;=集計基準日),"遅3","")))</f>
        <v/>
      </c>
      <c r="CP22" s="271" t="str">
        <f t="array" aca="1" ref="CP22" ca="1">IF(AND($AM22&lt;&gt;"",$AN22="",$AM22&lt;=集計基準日),"遅1",IF(AND($AP22&lt;&gt;"",$AQ22="",$AP22&lt;=集計基準日),"遅2",IF(AND($AS22&lt;&gt;"",$AT22="",$AS22&lt;=集計基準日),"遅3","")))</f>
        <v/>
      </c>
      <c r="CQ22" s="272" t="str">
        <f t="shared" ca="1" si="15"/>
        <v/>
      </c>
      <c r="CR22" s="272" t="str">
        <f t="shared" ca="1" si="16"/>
        <v/>
      </c>
      <c r="CS22" s="273" t="str">
        <f t="shared" ca="1" si="17"/>
        <v/>
      </c>
      <c r="CT22" s="337"/>
      <c r="CU22" s="264">
        <f t="shared" si="34"/>
        <v>14</v>
      </c>
      <c r="CW22" s="324">
        <f t="array" aca="1" ref="CW22" ca="1">MAX(IF((IF(進捗管理票PSPT_進捗率_1_2&lt;&gt;"", O22:V22,O22:S22)&lt;&gt;"")*(IF(進捗管理票PSPT_進捗率_1_2&lt;&gt;"", $O$7:$V$7,$O$7:$S$7)="予定日")*(IF(進捗管理票PSPT_進捗率_1_2&lt;&gt;"", O22:V22,O22:S22)&lt;=集計基準日),COLUMN(IF(進捗管理票PSPT_進捗率_1_2&lt;&gt;"", O22:V22,O22:S22)),""))</f>
        <v>0</v>
      </c>
      <c r="CX22" s="324">
        <f t="array" aca="1" ref="CX22" ca="1">MAX(IF((IF(進捗管理票PSPT_進捗率_2_2&lt;&gt;"", AA22:AH22,AA22:AE22)&lt;&gt;"")*(IF(進捗管理票PSPT_進捗率_2_2&lt;&gt;"", $AA$7:$AH$7,$AA$7:$AE$7)="予定日")*(IF(進捗管理票PSPT_進捗率_2_2&lt;&gt;"", AA22:AH22,AA22:AE22)&lt;=集計基準日),COLUMN(IF(進捗管理票PSPT_進捗率_2_2&lt;&gt;"", AA22:AH22,AA22:AE22)),""))</f>
        <v>0</v>
      </c>
      <c r="CY22" s="324">
        <f t="array" aca="1" ref="CY22" ca="1">MAX(IF((IF(進捗管理票PSPT_進捗率_3_2&lt;&gt;"", AM22:AT22,AM22:AQ22)&lt;&gt;"")*(IF(進捗管理票PSPT_進捗率_3_2&lt;&gt;"", $AM$7:$AT$7,$AM$7:$AQ$7)="予定日")*(IF(進捗管理票PSPT_進捗率_3_2&lt;&gt;"", AM22:AT22,AM22:AQ22)&lt;=集計基準日),COLUMN(IF(進捗管理票PSPT_進捗率_3_2&lt;&gt;"", AM22:AT22,AM22:AQ22)),""))</f>
        <v>0</v>
      </c>
      <c r="CZ22" s="324">
        <f t="array" aca="1" ref="CZ22" ca="1">MAX(IF((IF(進捗管理票PSPT_進捗率_4_2&lt;&gt;"", AY22:BF22,AY22:BC22)&lt;&gt;"")*(IF(進捗管理票PSPT_進捗率_4_2&lt;&gt;"", $AY$7:$BF$7,$AY$7:$BC$7)="予定日")*(IF(進捗管理票PSPT_進捗率_4_2&lt;&gt;"", AY22:BF22,AY22:BC22)&lt;=集計基準日),COLUMN(IF(進捗管理票PSPT_進捗率_4_2&lt;&gt;"", AY22:BF22,AY22:BC22)),""))</f>
        <v>0</v>
      </c>
      <c r="DA22" s="324">
        <f t="array" aca="1" ref="DA22" ca="1">MAX(IF((BJ22:BN22&lt;&gt;"")*($BJ$7:$BN$7="予定日")*(BJ22:BN22&lt;=集計基準日),COLUMN(BJ22:BN22),""))</f>
        <v>0</v>
      </c>
      <c r="DB22" s="324">
        <f t="array" aca="1" ref="DB22" ca="1">MAX(IF((IF(AND(進捗管理票PSPT_進捗率_1_2&lt;&gt;"",U22&lt;&gt;""), O22:V22,O22:S22)&lt;&gt;"")*(IF(AND(進捗管理票PSPT_進捗率_1_2&lt;&gt;"",U22&lt;&gt;""), $O$7:$V$7,$O$7:$S$7)="実績日")*(IF(AND(進捗管理票PSPT_進捗率_1_2&lt;&gt;"",U22&lt;&gt;""), O22:V22,O22:S22)&lt;=集計基準日),COLUMN(IF(AND(進捗管理票PSPT_進捗率_1_2&lt;&gt;"",U22&lt;&gt;""), O22:V22,O22:S22)),""))</f>
        <v>0</v>
      </c>
      <c r="DC22" s="324">
        <f t="array" aca="1" ref="DC22" ca="1">MAX(IF((IF(AND(進捗管理票PSPT_進捗率_2_2&lt;&gt;"",AG22&lt;&gt;""), AA22:AH22,AA22:AE22)&lt;&gt;"")*(IF(AND(進捗管理票PSPT_進捗率_2_2&lt;&gt;"",AG22&lt;&gt;""), $AA$7:$AH$7,$AA$7:$AE$7)="実績日")*(IF(AND(進捗管理票PSPT_進捗率_2_2&lt;&gt;"",AG22&lt;&gt;""), AA22:AH22,AA22:AE22)&lt;=集計基準日),COLUMN(IF(AND(進捗管理票PSPT_進捗率_2_2&lt;&gt;"",AG22&lt;&gt;""), AA22:AH22,AA22:AE22)),""))</f>
        <v>0</v>
      </c>
      <c r="DD22" s="324">
        <f t="array" aca="1" ref="DD22" ca="1">MAX(IF((IF(AND(進捗管理票PSPT_進捗率_3_2&lt;&gt;"",AS22&lt;&gt;""), AM22:AT22,AM22:AQ22)&lt;&gt;"")*(IF(AND(進捗管理票PSPT_進捗率_3_2&lt;&gt;"",AS22&lt;&gt;""), $AM$7:$AT$7,$AM$7:$AQ$7)="実績日")*(IF(AND(進捗管理票PSPT_進捗率_3_2&lt;&gt;"",AS22&lt;&gt;""), AM22:AT22,AM22:AQ22)&lt;=集計基準日),COLUMN(IF(AND(進捗管理票PSPT_進捗率_3_2&lt;&gt;"",AS22&lt;&gt;""), AM22:AT22,AM22:AQ22)),""))</f>
        <v>0</v>
      </c>
      <c r="DE22" s="324">
        <f t="array" aca="1" ref="DE22" ca="1">MAX(IF((IF(AND(進捗管理票PSPT_進捗率_4_2&lt;&gt;"",BE22&lt;&gt;""), AY22:BF22,AY22:BC22)&lt;&gt;"")*(IF(AND(進捗管理票PSPT_進捗率_4_2&lt;&gt;"",BE22&lt;&gt;""), $AY$7:$BF$7,$AY$7:$BC$7)="実績日")*(IF(AND(進捗管理票PSPT_進捗率_4_2&lt;&gt;"",BE22&lt;&gt;""), AY22:BF22,AY22:BC22)&lt;=集計基準日),COLUMN(IF(AND(進捗管理票PSPT_進捗率_4_2&lt;&gt;"",BE22&lt;&gt;""), AY22:BF22,AY22:BC22)),""))</f>
        <v>0</v>
      </c>
      <c r="DF22" s="324">
        <f t="array" aca="1" ref="DF22" ca="1">MAX(IF((BJ22:BN22&lt;&gt;"")*($BJ$7:$BN$7="実績日")*(BJ22:BN22&lt;=集計基準日),COLUMN(BJ22:BN22),""))</f>
        <v>0</v>
      </c>
      <c r="DG22" s="439">
        <f ca="1">MAX(IF(CW22&lt;&gt;0,HLOOKUP(CW22+1,進捗・達成率設定_PS,9,1),0),IF(CX22&lt;&gt;0,HLOOKUP(CX22+1,進捗・達成率設定_PT仕様作成,9,1),0),IF(CY22&lt;&gt;0,HLOOKUP(CY22+1,進捗・達成率設定_PG,9,1),0),IF(CZ22&lt;&gt;0,HLOOKUP(CZ22+1,進捗・達成率設定_PT,9,1),0),IF(DA22&lt;&gt;0,HLOOKUP(DA22+1,進捗・達成率設定_受入,9,1),0),IF(AND(COUNTA(PTレビュー先頭セル:PTレビュー最終セル)=0,AND(BB22&lt;&gt;"", BB22 &lt;= 集計基準日, BE22="",BF22="",BJ22="",BK22="",BM22="",BN22="")),100,0),IF(AND(BE22&lt;&gt;"",BE22 &lt;= 集計基準日, BJ22="",BK22="",BM22="",BN22=""),100,0))</f>
        <v>0</v>
      </c>
      <c r="DH22" s="440">
        <f ca="1">MAX(IF(DB22&lt;&gt;0,HLOOKUP(DB22,進捗・達成率設定_PS,9,1),0),IF(DC22&lt;&gt;0,HLOOKUP(DC22,進捗・達成率設定_PT仕様作成,9,1),0),IF(DD22&lt;&gt;0,HLOOKUP(DD22,進捗・達成率設定_PG,9,1),0),IF(DE22&lt;&gt;0,HLOOKUP(DE22,進捗・達成率設定_PT,9,1),0),IF(DF22&lt;&gt;0,HLOOKUP(DF22,進捗・達成率設定_受入,9,1),0),IF(AND(COUNTA(PTレビュー先頭セル:PTレビュー最終セル)=0,BJ22="",BK22="",BM22="",BN22="",BC22&lt;&gt;"", BC22&lt;=集計基準日),100,0),IF(OR(AND(BF22&lt;&gt;"",BF22&lt;=集計基準日, BJ22="",BK22="",BM22="",BN22=""),AND(BE22&lt;&gt;"",BF22&lt;&gt;"",BF22&lt;=集計基準日, BJ22="",BK22="",BM22="",BN22="")),100,0))</f>
        <v>0</v>
      </c>
      <c r="DI22" s="328" t="str">
        <f>IF(BM22&lt;&gt;"",BM22,IF(AND(BJ22&lt;&gt;"",BM22&lt;&gt;""),BM22,IF(AND(BJ22&lt;&gt;"",BM22=""),"",IF(AND(BK22&lt;&gt;"",BM22=""),"",IF(BE22&lt;&gt;"",BE22,IF(COUNTA(PTレビュー先頭セル:PTレビュー最終セル)&lt;&gt;0,"",IF(BB22&lt;&gt;"",BB22,"")))))))</f>
        <v/>
      </c>
      <c r="DJ22" s="329" t="str">
        <f>IF(AND(BM22&lt;&gt;"",BN22&lt;&gt;""),BN22,IF(AND(BJ22&lt;&gt;"",BN22&lt;&gt;""),BN22,IF(AND(BK22&lt;&gt;"",BN22=""),"",IF(AND(BJ22&lt;&gt;"",BN22=""),"",IF(BF22&lt;&gt;"",BF22,IF(COUNTA(PTレビュー先頭セル:PTレビュー最終セル)&lt;&gt;0,"",IF(BC22&lt;&gt;"",BC22,"")))))))</f>
        <v/>
      </c>
      <c r="DK22" s="450" t="b">
        <f t="shared" si="35"/>
        <v>0</v>
      </c>
      <c r="DL22" s="440" t="b">
        <f t="shared" si="36"/>
        <v>0</v>
      </c>
      <c r="DM22" s="450" t="b">
        <f t="shared" si="37"/>
        <v>0</v>
      </c>
      <c r="DN22" s="440" t="b">
        <f t="shared" si="38"/>
        <v>0</v>
      </c>
      <c r="DO22" s="449" t="b">
        <f t="shared" si="39"/>
        <v>0</v>
      </c>
      <c r="DP22" s="440" t="b">
        <f t="shared" si="40"/>
        <v>0</v>
      </c>
      <c r="DQ22" s="450" t="b">
        <f t="shared" si="41"/>
        <v>0</v>
      </c>
      <c r="DR22" s="440" t="b">
        <f t="shared" si="42"/>
        <v>0</v>
      </c>
      <c r="DS22" s="449" t="b">
        <f t="shared" si="43"/>
        <v>0</v>
      </c>
      <c r="DT22" s="440" t="b">
        <f t="shared" si="44"/>
        <v>0</v>
      </c>
    </row>
    <row r="23" spans="1:124" x14ac:dyDescent="0.25">
      <c r="A23" s="65">
        <f t="shared" si="18"/>
        <v>15</v>
      </c>
      <c r="B23" s="275"/>
      <c r="C23" s="275"/>
      <c r="D23" s="275"/>
      <c r="E23" s="275"/>
      <c r="F23" s="275"/>
      <c r="G23" s="316"/>
      <c r="H23" s="276"/>
      <c r="I23" s="276"/>
      <c r="J23" s="276"/>
      <c r="K23" s="467"/>
      <c r="L23" s="467"/>
      <c r="M23" s="277"/>
      <c r="N23" s="277"/>
      <c r="O23" s="348"/>
      <c r="P23" s="278"/>
      <c r="Q23" s="279"/>
      <c r="R23" s="348"/>
      <c r="S23" s="278"/>
      <c r="T23" s="280"/>
      <c r="U23" s="348"/>
      <c r="V23" s="274"/>
      <c r="W23" s="309" t="str">
        <f t="shared" ca="1" si="19"/>
        <v/>
      </c>
      <c r="X23" s="310" t="str">
        <f t="shared" ca="1" si="20"/>
        <v/>
      </c>
      <c r="Y23" s="277"/>
      <c r="Z23" s="277"/>
      <c r="AA23" s="348"/>
      <c r="AB23" s="278"/>
      <c r="AC23" s="279"/>
      <c r="AD23" s="348"/>
      <c r="AE23" s="278"/>
      <c r="AF23" s="280"/>
      <c r="AG23" s="348"/>
      <c r="AH23" s="274"/>
      <c r="AI23" s="309" t="str">
        <f t="shared" ca="1" si="21"/>
        <v/>
      </c>
      <c r="AJ23" s="310" t="str">
        <f t="shared" ca="1" si="22"/>
        <v/>
      </c>
      <c r="AK23" s="277"/>
      <c r="AL23" s="277"/>
      <c r="AM23" s="348"/>
      <c r="AN23" s="278"/>
      <c r="AO23" s="279"/>
      <c r="AP23" s="348"/>
      <c r="AQ23" s="278"/>
      <c r="AR23" s="280"/>
      <c r="AS23" s="348"/>
      <c r="AT23" s="274"/>
      <c r="AU23" s="309" t="str">
        <f t="shared" ca="1" si="23"/>
        <v/>
      </c>
      <c r="AV23" s="310" t="str">
        <f t="shared" ca="1" si="24"/>
        <v/>
      </c>
      <c r="AW23" s="276"/>
      <c r="AX23" s="276"/>
      <c r="AY23" s="348"/>
      <c r="AZ23" s="278"/>
      <c r="BA23" s="279"/>
      <c r="BB23" s="348"/>
      <c r="BC23" s="278"/>
      <c r="BD23" s="280"/>
      <c r="BE23" s="348"/>
      <c r="BF23" s="274"/>
      <c r="BG23" s="309" t="str">
        <f t="shared" ca="1" si="25"/>
        <v/>
      </c>
      <c r="BH23" s="310" t="str">
        <f t="shared" ca="1" si="26"/>
        <v/>
      </c>
      <c r="BI23" s="276"/>
      <c r="BJ23" s="348"/>
      <c r="BK23" s="278"/>
      <c r="BL23" s="279"/>
      <c r="BM23" s="348"/>
      <c r="BN23" s="278"/>
      <c r="BO23" s="280"/>
      <c r="BP23" s="309" t="str">
        <f t="shared" ca="1" si="27"/>
        <v/>
      </c>
      <c r="BQ23" s="310" t="str">
        <f t="shared" ca="1" si="28"/>
        <v/>
      </c>
      <c r="BR23" s="309" t="str">
        <f t="shared" ca="1" si="29"/>
        <v/>
      </c>
      <c r="BS23" s="438" t="str">
        <f t="shared" ca="1" si="30"/>
        <v/>
      </c>
      <c r="BT23" s="281" t="str">
        <f t="array" ref="BT23">IF(AND($I23&lt;&gt;"",$K23&lt;&gt;""),CEILING(VLOOKUP($I23,ランク別指標,3,FALSE)*$L23,1),"")</f>
        <v/>
      </c>
      <c r="BU23" s="282"/>
      <c r="BV23" s="281" t="str">
        <f t="shared" si="11"/>
        <v/>
      </c>
      <c r="BW23" s="283"/>
      <c r="BX23" s="282"/>
      <c r="BY23" s="284" t="str">
        <f t="shared" si="31"/>
        <v/>
      </c>
      <c r="BZ23" s="285" t="str">
        <f t="shared" si="32"/>
        <v/>
      </c>
      <c r="CA23" s="286"/>
      <c r="CB23" s="287"/>
      <c r="CC23" s="281" t="str">
        <f t="array" ref="CC23">IF(AND($I23&lt;&gt;"",$K23&lt;&gt;""),CEILING(VLOOKUP($I23,ランク別指標,6,FALSE)*$L23,1),"")</f>
        <v/>
      </c>
      <c r="CD23" s="288"/>
      <c r="CE23" s="289" t="str">
        <f t="shared" si="14"/>
        <v/>
      </c>
      <c r="CF23" s="290"/>
      <c r="CG23" s="291" t="str">
        <f t="array" ref="CG23">IF(AND(L23&lt;&gt;"",L23&gt;0),IF(CD23/L23*100 &gt; 0,CD23/L23*100, ""),"")</f>
        <v/>
      </c>
      <c r="CH23" s="292" t="str">
        <f t="array" ref="CH23">IF(AND(L23&lt;&gt;"",L23&gt;0),IF(CF23/L23*100 &gt; 0,CF23/L23*100, ""),"")</f>
        <v/>
      </c>
      <c r="CI23" s="291" t="str">
        <f t="array" ref="CI23">IF(AND(CC23&lt;&gt;"",CC23&gt;0),IF(CD23/CC23*100 &gt; 0,CD23/CC23, ""),"")</f>
        <v/>
      </c>
      <c r="CJ23" s="292" t="str">
        <f t="array" ref="CJ23">IF(AND(CE23&lt;&gt;"",CE23&gt;0),IF(CF23/CE23*100 &gt; 0,CF23/CE23, ""),"")</f>
        <v/>
      </c>
      <c r="CK23" s="281"/>
      <c r="CL23" s="293" t="str">
        <f t="array" ref="CL23">IF(AND(L23&lt;&gt;"",L23&gt;0),IF(CK23/L23*100 &gt; 0,CK23/L23*100, ""),"")</f>
        <v/>
      </c>
      <c r="CM23" s="294"/>
      <c r="CN23" s="270" t="str">
        <f t="array" aca="1" ref="CN23" ca="1">IF(AND($O23&lt;&gt;"",$P23="",$O23&lt;=集計基準日),"遅1",IF(AND($R23&lt;&gt;"",$S23="",$R23&lt;=集計基準日),"遅2",IF(AND($U23&lt;&gt;"",$V23="",$U23&lt;=集計基準日),"遅3","") ) )</f>
        <v/>
      </c>
      <c r="CO23" s="271" t="str">
        <f t="array" aca="1" ref="CO23" ca="1">IF(AND($AA23&lt;&gt;"",$AB23="",$AA23&lt;=集計基準日),"遅1",IF(AND($AD23&lt;&gt;"",$AE23="",$AD23&lt;=集計基準日),"遅2",IF(AND($AG23&lt;&gt;"",$AH23="",$AG23&lt;=集計基準日),"遅3","")))</f>
        <v/>
      </c>
      <c r="CP23" s="271" t="str">
        <f t="array" aca="1" ref="CP23" ca="1">IF(AND($AM23&lt;&gt;"",$AN23="",$AM23&lt;=集計基準日),"遅1",IF(AND($AP23&lt;&gt;"",$AQ23="",$AP23&lt;=集計基準日),"遅2",IF(AND($AS23&lt;&gt;"",$AT23="",$AS23&lt;=集計基準日),"遅3","")))</f>
        <v/>
      </c>
      <c r="CQ23" s="272" t="str">
        <f t="shared" ca="1" si="15"/>
        <v/>
      </c>
      <c r="CR23" s="272" t="str">
        <f t="shared" ca="1" si="16"/>
        <v/>
      </c>
      <c r="CS23" s="273" t="str">
        <f t="shared" ca="1" si="17"/>
        <v/>
      </c>
      <c r="CT23" s="337"/>
      <c r="CU23" s="264">
        <f t="shared" si="34"/>
        <v>15</v>
      </c>
      <c r="CW23" s="324">
        <f t="array" aca="1" ref="CW23" ca="1">MAX(IF((IF(進捗管理票PSPT_進捗率_1_2&lt;&gt;"", O23:V23,O23:S23)&lt;&gt;"")*(IF(進捗管理票PSPT_進捗率_1_2&lt;&gt;"", $O$7:$V$7,$O$7:$S$7)="予定日")*(IF(進捗管理票PSPT_進捗率_1_2&lt;&gt;"", O23:V23,O23:S23)&lt;=集計基準日),COLUMN(IF(進捗管理票PSPT_進捗率_1_2&lt;&gt;"", O23:V23,O23:S23)),""))</f>
        <v>0</v>
      </c>
      <c r="CX23" s="324">
        <f t="array" aca="1" ref="CX23" ca="1">MAX(IF((IF(進捗管理票PSPT_進捗率_2_2&lt;&gt;"", AA23:AH23,AA23:AE23)&lt;&gt;"")*(IF(進捗管理票PSPT_進捗率_2_2&lt;&gt;"", $AA$7:$AH$7,$AA$7:$AE$7)="予定日")*(IF(進捗管理票PSPT_進捗率_2_2&lt;&gt;"", AA23:AH23,AA23:AE23)&lt;=集計基準日),COLUMN(IF(進捗管理票PSPT_進捗率_2_2&lt;&gt;"", AA23:AH23,AA23:AE23)),""))</f>
        <v>0</v>
      </c>
      <c r="CY23" s="324">
        <f t="array" aca="1" ref="CY23" ca="1">MAX(IF((IF(進捗管理票PSPT_進捗率_3_2&lt;&gt;"", AM23:AT23,AM23:AQ23)&lt;&gt;"")*(IF(進捗管理票PSPT_進捗率_3_2&lt;&gt;"", $AM$7:$AT$7,$AM$7:$AQ$7)="予定日")*(IF(進捗管理票PSPT_進捗率_3_2&lt;&gt;"", AM23:AT23,AM23:AQ23)&lt;=集計基準日),COLUMN(IF(進捗管理票PSPT_進捗率_3_2&lt;&gt;"", AM23:AT23,AM23:AQ23)),""))</f>
        <v>0</v>
      </c>
      <c r="CZ23" s="324">
        <f t="array" aca="1" ref="CZ23" ca="1">MAX(IF((IF(進捗管理票PSPT_進捗率_4_2&lt;&gt;"", AY23:BF23,AY23:BC23)&lt;&gt;"")*(IF(進捗管理票PSPT_進捗率_4_2&lt;&gt;"", $AY$7:$BF$7,$AY$7:$BC$7)="予定日")*(IF(進捗管理票PSPT_進捗率_4_2&lt;&gt;"", AY23:BF23,AY23:BC23)&lt;=集計基準日),COLUMN(IF(進捗管理票PSPT_進捗率_4_2&lt;&gt;"", AY23:BF23,AY23:BC23)),""))</f>
        <v>0</v>
      </c>
      <c r="DA23" s="324">
        <f t="array" aca="1" ref="DA23" ca="1">MAX(IF((BJ23:BN23&lt;&gt;"")*($BJ$7:$BN$7="予定日")*(BJ23:BN23&lt;=集計基準日),COLUMN(BJ23:BN23),""))</f>
        <v>0</v>
      </c>
      <c r="DB23" s="324">
        <f t="array" aca="1" ref="DB23" ca="1">MAX(IF((IF(AND(進捗管理票PSPT_進捗率_1_2&lt;&gt;"",U23&lt;&gt;""), O23:V23,O23:S23)&lt;&gt;"")*(IF(AND(進捗管理票PSPT_進捗率_1_2&lt;&gt;"",U23&lt;&gt;""), $O$7:$V$7,$O$7:$S$7)="実績日")*(IF(AND(進捗管理票PSPT_進捗率_1_2&lt;&gt;"",U23&lt;&gt;""), O23:V23,O23:S23)&lt;=集計基準日),COLUMN(IF(AND(進捗管理票PSPT_進捗率_1_2&lt;&gt;"",U23&lt;&gt;""), O23:V23,O23:S23)),""))</f>
        <v>0</v>
      </c>
      <c r="DC23" s="324">
        <f t="array" aca="1" ref="DC23" ca="1">MAX(IF((IF(AND(進捗管理票PSPT_進捗率_2_2&lt;&gt;"",AG23&lt;&gt;""), AA23:AH23,AA23:AE23)&lt;&gt;"")*(IF(AND(進捗管理票PSPT_進捗率_2_2&lt;&gt;"",AG23&lt;&gt;""), $AA$7:$AH$7,$AA$7:$AE$7)="実績日")*(IF(AND(進捗管理票PSPT_進捗率_2_2&lt;&gt;"",AG23&lt;&gt;""), AA23:AH23,AA23:AE23)&lt;=集計基準日),COLUMN(IF(AND(進捗管理票PSPT_進捗率_2_2&lt;&gt;"",AG23&lt;&gt;""), AA23:AH23,AA23:AE23)),""))</f>
        <v>0</v>
      </c>
      <c r="DD23" s="324">
        <f t="array" aca="1" ref="DD23" ca="1">MAX(IF((IF(AND(進捗管理票PSPT_進捗率_3_2&lt;&gt;"",AS23&lt;&gt;""), AM23:AT23,AM23:AQ23)&lt;&gt;"")*(IF(AND(進捗管理票PSPT_進捗率_3_2&lt;&gt;"",AS23&lt;&gt;""), $AM$7:$AT$7,$AM$7:$AQ$7)="実績日")*(IF(AND(進捗管理票PSPT_進捗率_3_2&lt;&gt;"",AS23&lt;&gt;""), AM23:AT23,AM23:AQ23)&lt;=集計基準日),COLUMN(IF(AND(進捗管理票PSPT_進捗率_3_2&lt;&gt;"",AS23&lt;&gt;""), AM23:AT23,AM23:AQ23)),""))</f>
        <v>0</v>
      </c>
      <c r="DE23" s="324">
        <f t="array" aca="1" ref="DE23" ca="1">MAX(IF((IF(AND(進捗管理票PSPT_進捗率_4_2&lt;&gt;"",BE23&lt;&gt;""), AY23:BF23,AY23:BC23)&lt;&gt;"")*(IF(AND(進捗管理票PSPT_進捗率_4_2&lt;&gt;"",BE23&lt;&gt;""), $AY$7:$BF$7,$AY$7:$BC$7)="実績日")*(IF(AND(進捗管理票PSPT_進捗率_4_2&lt;&gt;"",BE23&lt;&gt;""), AY23:BF23,AY23:BC23)&lt;=集計基準日),COLUMN(IF(AND(進捗管理票PSPT_進捗率_4_2&lt;&gt;"",BE23&lt;&gt;""), AY23:BF23,AY23:BC23)),""))</f>
        <v>0</v>
      </c>
      <c r="DF23" s="324">
        <f t="array" aca="1" ref="DF23" ca="1">MAX(IF((BJ23:BN23&lt;&gt;"")*($BJ$7:$BN$7="実績日")*(BJ23:BN23&lt;=集計基準日),COLUMN(BJ23:BN23),""))</f>
        <v>0</v>
      </c>
      <c r="DG23" s="439">
        <f ca="1">MAX(IF(CW23&lt;&gt;0,HLOOKUP(CW23+1,進捗・達成率設定_PS,9,1),0),IF(CX23&lt;&gt;0,HLOOKUP(CX23+1,進捗・達成率設定_PT仕様作成,9,1),0),IF(CY23&lt;&gt;0,HLOOKUP(CY23+1,進捗・達成率設定_PG,9,1),0),IF(CZ23&lt;&gt;0,HLOOKUP(CZ23+1,進捗・達成率設定_PT,9,1),0),IF(DA23&lt;&gt;0,HLOOKUP(DA23+1,進捗・達成率設定_受入,9,1),0),IF(AND(COUNTA(PTレビュー先頭セル:PTレビュー最終セル)=0,AND(BB23&lt;&gt;"", BB23 &lt;= 集計基準日, BE23="",BF23="",BJ23="",BK23="",BM23="",BN23="")),100,0),IF(AND(BE23&lt;&gt;"",BE23 &lt;= 集計基準日, BJ23="",BK23="",BM23="",BN23=""),100,0))</f>
        <v>0</v>
      </c>
      <c r="DH23" s="440">
        <f ca="1">MAX(IF(DB23&lt;&gt;0,HLOOKUP(DB23,進捗・達成率設定_PS,9,1),0),IF(DC23&lt;&gt;0,HLOOKUP(DC23,進捗・達成率設定_PT仕様作成,9,1),0),IF(DD23&lt;&gt;0,HLOOKUP(DD23,進捗・達成率設定_PG,9,1),0),IF(DE23&lt;&gt;0,HLOOKUP(DE23,進捗・達成率設定_PT,9,1),0),IF(DF23&lt;&gt;0,HLOOKUP(DF23,進捗・達成率設定_受入,9,1),0),IF(AND(COUNTA(PTレビュー先頭セル:PTレビュー最終セル)=0,BJ23="",BK23="",BM23="",BN23="",BC23&lt;&gt;"", BC23&lt;=集計基準日),100,0),IF(OR(AND(BF23&lt;&gt;"",BF23&lt;=集計基準日, BJ23="",BK23="",BM23="",BN23=""),AND(BE23&lt;&gt;"",BF23&lt;&gt;"",BF23&lt;=集計基準日, BJ23="",BK23="",BM23="",BN23="")),100,0))</f>
        <v>0</v>
      </c>
      <c r="DI23" s="328" t="str">
        <f>IF(BM23&lt;&gt;"",BM23,IF(AND(BJ23&lt;&gt;"",BM23&lt;&gt;""),BM23,IF(AND(BJ23&lt;&gt;"",BM23=""),"",IF(AND(BK23&lt;&gt;"",BM23=""),"",IF(BE23&lt;&gt;"",BE23,IF(COUNTA(PTレビュー先頭セル:PTレビュー最終セル)&lt;&gt;0,"",IF(BB23&lt;&gt;"",BB23,"")))))))</f>
        <v/>
      </c>
      <c r="DJ23" s="329" t="str">
        <f>IF(AND(BM23&lt;&gt;"",BN23&lt;&gt;""),BN23,IF(AND(BJ23&lt;&gt;"",BN23&lt;&gt;""),BN23,IF(AND(BK23&lt;&gt;"",BN23=""),"",IF(AND(BJ23&lt;&gt;"",BN23=""),"",IF(BF23&lt;&gt;"",BF23,IF(COUNTA(PTレビュー先頭セル:PTレビュー最終セル)&lt;&gt;0,"",IF(BC23&lt;&gt;"",BC23,"")))))))</f>
        <v/>
      </c>
      <c r="DK23" s="450" t="b">
        <f t="shared" si="35"/>
        <v>0</v>
      </c>
      <c r="DL23" s="440" t="b">
        <f t="shared" si="36"/>
        <v>0</v>
      </c>
      <c r="DM23" s="450" t="b">
        <f t="shared" si="37"/>
        <v>0</v>
      </c>
      <c r="DN23" s="440" t="b">
        <f t="shared" si="38"/>
        <v>0</v>
      </c>
      <c r="DO23" s="449" t="b">
        <f t="shared" si="39"/>
        <v>0</v>
      </c>
      <c r="DP23" s="440" t="b">
        <f t="shared" si="40"/>
        <v>0</v>
      </c>
      <c r="DQ23" s="450" t="b">
        <f t="shared" si="41"/>
        <v>0</v>
      </c>
      <c r="DR23" s="440" t="b">
        <f t="shared" si="42"/>
        <v>0</v>
      </c>
      <c r="DS23" s="449" t="b">
        <f t="shared" si="43"/>
        <v>0</v>
      </c>
      <c r="DT23" s="440" t="b">
        <f t="shared" si="44"/>
        <v>0</v>
      </c>
    </row>
    <row r="24" spans="1:124" x14ac:dyDescent="0.25">
      <c r="A24" s="65">
        <f t="shared" si="18"/>
        <v>16</v>
      </c>
      <c r="B24" s="275"/>
      <c r="C24" s="275"/>
      <c r="D24" s="275"/>
      <c r="E24" s="275"/>
      <c r="F24" s="275"/>
      <c r="G24" s="316"/>
      <c r="H24" s="276"/>
      <c r="I24" s="276"/>
      <c r="J24" s="276"/>
      <c r="K24" s="467"/>
      <c r="L24" s="467"/>
      <c r="M24" s="277"/>
      <c r="N24" s="277"/>
      <c r="O24" s="348"/>
      <c r="P24" s="278"/>
      <c r="Q24" s="279"/>
      <c r="R24" s="348"/>
      <c r="S24" s="278"/>
      <c r="T24" s="280"/>
      <c r="U24" s="348"/>
      <c r="V24" s="274"/>
      <c r="W24" s="309" t="str">
        <f t="shared" ca="1" si="19"/>
        <v/>
      </c>
      <c r="X24" s="310" t="str">
        <f t="shared" ca="1" si="20"/>
        <v/>
      </c>
      <c r="Y24" s="277"/>
      <c r="Z24" s="277"/>
      <c r="AA24" s="348"/>
      <c r="AB24" s="278"/>
      <c r="AC24" s="279"/>
      <c r="AD24" s="348"/>
      <c r="AE24" s="278"/>
      <c r="AF24" s="280"/>
      <c r="AG24" s="348"/>
      <c r="AH24" s="274"/>
      <c r="AI24" s="309" t="str">
        <f t="shared" ca="1" si="21"/>
        <v/>
      </c>
      <c r="AJ24" s="310" t="str">
        <f t="shared" ca="1" si="22"/>
        <v/>
      </c>
      <c r="AK24" s="277"/>
      <c r="AL24" s="277"/>
      <c r="AM24" s="348"/>
      <c r="AN24" s="278"/>
      <c r="AO24" s="279"/>
      <c r="AP24" s="348"/>
      <c r="AQ24" s="278"/>
      <c r="AR24" s="280"/>
      <c r="AS24" s="348"/>
      <c r="AT24" s="274"/>
      <c r="AU24" s="309" t="str">
        <f t="shared" ca="1" si="23"/>
        <v/>
      </c>
      <c r="AV24" s="310" t="str">
        <f t="shared" ca="1" si="24"/>
        <v/>
      </c>
      <c r="AW24" s="276"/>
      <c r="AX24" s="276"/>
      <c r="AY24" s="348"/>
      <c r="AZ24" s="278"/>
      <c r="BA24" s="279"/>
      <c r="BB24" s="348"/>
      <c r="BC24" s="278"/>
      <c r="BD24" s="280"/>
      <c r="BE24" s="348"/>
      <c r="BF24" s="274"/>
      <c r="BG24" s="309" t="str">
        <f t="shared" ca="1" si="25"/>
        <v/>
      </c>
      <c r="BH24" s="310" t="str">
        <f t="shared" ca="1" si="26"/>
        <v/>
      </c>
      <c r="BI24" s="276"/>
      <c r="BJ24" s="348"/>
      <c r="BK24" s="278"/>
      <c r="BL24" s="279"/>
      <c r="BM24" s="348"/>
      <c r="BN24" s="278"/>
      <c r="BO24" s="280"/>
      <c r="BP24" s="309" t="str">
        <f t="shared" ca="1" si="27"/>
        <v/>
      </c>
      <c r="BQ24" s="310" t="str">
        <f t="shared" ca="1" si="28"/>
        <v/>
      </c>
      <c r="BR24" s="309" t="str">
        <f t="shared" ca="1" si="29"/>
        <v/>
      </c>
      <c r="BS24" s="438" t="str">
        <f t="shared" ca="1" si="30"/>
        <v/>
      </c>
      <c r="BT24" s="281" t="str">
        <f t="array" ref="BT24">IF(AND($I24&lt;&gt;"",$K24&lt;&gt;""),CEILING(VLOOKUP($I24,ランク別指標,3,FALSE)*$L24,1),"")</f>
        <v/>
      </c>
      <c r="BU24" s="282"/>
      <c r="BV24" s="281" t="str">
        <f t="shared" si="11"/>
        <v/>
      </c>
      <c r="BW24" s="283"/>
      <c r="BX24" s="282"/>
      <c r="BY24" s="284" t="str">
        <f t="shared" si="31"/>
        <v/>
      </c>
      <c r="BZ24" s="285" t="str">
        <f t="shared" si="32"/>
        <v/>
      </c>
      <c r="CA24" s="286"/>
      <c r="CB24" s="287"/>
      <c r="CC24" s="281" t="str">
        <f t="array" ref="CC24">IF(AND($I24&lt;&gt;"",$K24&lt;&gt;""),CEILING(VLOOKUP($I24,ランク別指標,6,FALSE)*$L24,1),"")</f>
        <v/>
      </c>
      <c r="CD24" s="288"/>
      <c r="CE24" s="289" t="str">
        <f t="shared" si="14"/>
        <v/>
      </c>
      <c r="CF24" s="290"/>
      <c r="CG24" s="291" t="str">
        <f t="array" ref="CG24">IF(AND(L24&lt;&gt;"",L24&gt;0),IF(CD24/L24*100 &gt; 0,CD24/L24*100, ""),"")</f>
        <v/>
      </c>
      <c r="CH24" s="292" t="str">
        <f t="array" ref="CH24">IF(AND(L24&lt;&gt;"",L24&gt;0),IF(CF24/L24*100 &gt; 0,CF24/L24*100, ""),"")</f>
        <v/>
      </c>
      <c r="CI24" s="291" t="str">
        <f t="array" ref="CI24">IF(AND(CC24&lt;&gt;"",CC24&gt;0),IF(CD24/CC24*100 &gt; 0,CD24/CC24, ""),"")</f>
        <v/>
      </c>
      <c r="CJ24" s="292" t="str">
        <f t="array" ref="CJ24">IF(AND(CE24&lt;&gt;"",CE24&gt;0),IF(CF24/CE24*100 &gt; 0,CF24/CE24, ""),"")</f>
        <v/>
      </c>
      <c r="CK24" s="281"/>
      <c r="CL24" s="293" t="str">
        <f t="array" ref="CL24">IF(AND(L24&lt;&gt;"",L24&gt;0),IF(CK24/L24*100 &gt; 0,CK24/L24*100, ""),"")</f>
        <v/>
      </c>
      <c r="CM24" s="294"/>
      <c r="CN24" s="270" t="str">
        <f t="array" aca="1" ref="CN24" ca="1">IF(AND($O24&lt;&gt;"",$P24="",$O24&lt;=集計基準日),"遅1",IF(AND($R24&lt;&gt;"",$S24="",$R24&lt;=集計基準日),"遅2",IF(AND($U24&lt;&gt;"",$V24="",$U24&lt;=集計基準日),"遅3","") ) )</f>
        <v/>
      </c>
      <c r="CO24" s="271" t="str">
        <f t="array" aca="1" ref="CO24" ca="1">IF(AND($AA24&lt;&gt;"",$AB24="",$AA24&lt;=集計基準日),"遅1",IF(AND($AD24&lt;&gt;"",$AE24="",$AD24&lt;=集計基準日),"遅2",IF(AND($AG24&lt;&gt;"",$AH24="",$AG24&lt;=集計基準日),"遅3","")))</f>
        <v/>
      </c>
      <c r="CP24" s="271" t="str">
        <f t="array" aca="1" ref="CP24" ca="1">IF(AND($AM24&lt;&gt;"",$AN24="",$AM24&lt;=集計基準日),"遅1",IF(AND($AP24&lt;&gt;"",$AQ24="",$AP24&lt;=集計基準日),"遅2",IF(AND($AS24&lt;&gt;"",$AT24="",$AS24&lt;=集計基準日),"遅3","")))</f>
        <v/>
      </c>
      <c r="CQ24" s="272" t="str">
        <f t="shared" ca="1" si="15"/>
        <v/>
      </c>
      <c r="CR24" s="272" t="str">
        <f t="shared" ca="1" si="16"/>
        <v/>
      </c>
      <c r="CS24" s="273" t="str">
        <f t="shared" ca="1" si="17"/>
        <v/>
      </c>
      <c r="CT24" s="337"/>
      <c r="CU24" s="264">
        <f t="shared" si="34"/>
        <v>16</v>
      </c>
      <c r="CW24" s="324">
        <f t="array" aca="1" ref="CW24" ca="1">MAX(IF((IF(進捗管理票PSPT_進捗率_1_2&lt;&gt;"", O24:V24,O24:S24)&lt;&gt;"")*(IF(進捗管理票PSPT_進捗率_1_2&lt;&gt;"", $O$7:$V$7,$O$7:$S$7)="予定日")*(IF(進捗管理票PSPT_進捗率_1_2&lt;&gt;"", O24:V24,O24:S24)&lt;=集計基準日),COLUMN(IF(進捗管理票PSPT_進捗率_1_2&lt;&gt;"", O24:V24,O24:S24)),""))</f>
        <v>0</v>
      </c>
      <c r="CX24" s="324">
        <f t="array" aca="1" ref="CX24" ca="1">MAX(IF((IF(進捗管理票PSPT_進捗率_2_2&lt;&gt;"", AA24:AH24,AA24:AE24)&lt;&gt;"")*(IF(進捗管理票PSPT_進捗率_2_2&lt;&gt;"", $AA$7:$AH$7,$AA$7:$AE$7)="予定日")*(IF(進捗管理票PSPT_進捗率_2_2&lt;&gt;"", AA24:AH24,AA24:AE24)&lt;=集計基準日),COLUMN(IF(進捗管理票PSPT_進捗率_2_2&lt;&gt;"", AA24:AH24,AA24:AE24)),""))</f>
        <v>0</v>
      </c>
      <c r="CY24" s="324">
        <f t="array" aca="1" ref="CY24" ca="1">MAX(IF((IF(進捗管理票PSPT_進捗率_3_2&lt;&gt;"", AM24:AT24,AM24:AQ24)&lt;&gt;"")*(IF(進捗管理票PSPT_進捗率_3_2&lt;&gt;"", $AM$7:$AT$7,$AM$7:$AQ$7)="予定日")*(IF(進捗管理票PSPT_進捗率_3_2&lt;&gt;"", AM24:AT24,AM24:AQ24)&lt;=集計基準日),COLUMN(IF(進捗管理票PSPT_進捗率_3_2&lt;&gt;"", AM24:AT24,AM24:AQ24)),""))</f>
        <v>0</v>
      </c>
      <c r="CZ24" s="324">
        <f t="array" aca="1" ref="CZ24" ca="1">MAX(IF((IF(進捗管理票PSPT_進捗率_4_2&lt;&gt;"", AY24:BF24,AY24:BC24)&lt;&gt;"")*(IF(進捗管理票PSPT_進捗率_4_2&lt;&gt;"", $AY$7:$BF$7,$AY$7:$BC$7)="予定日")*(IF(進捗管理票PSPT_進捗率_4_2&lt;&gt;"", AY24:BF24,AY24:BC24)&lt;=集計基準日),COLUMN(IF(進捗管理票PSPT_進捗率_4_2&lt;&gt;"", AY24:BF24,AY24:BC24)),""))</f>
        <v>0</v>
      </c>
      <c r="DA24" s="324">
        <f t="array" aca="1" ref="DA24" ca="1">MAX(IF((BJ24:BN24&lt;&gt;"")*($BJ$7:$BN$7="予定日")*(BJ24:BN24&lt;=集計基準日),COLUMN(BJ24:BN24),""))</f>
        <v>0</v>
      </c>
      <c r="DB24" s="324">
        <f t="array" aca="1" ref="DB24" ca="1">MAX(IF((IF(AND(進捗管理票PSPT_進捗率_1_2&lt;&gt;"",U24&lt;&gt;""), O24:V24,O24:S24)&lt;&gt;"")*(IF(AND(進捗管理票PSPT_進捗率_1_2&lt;&gt;"",U24&lt;&gt;""), $O$7:$V$7,$O$7:$S$7)="実績日")*(IF(AND(進捗管理票PSPT_進捗率_1_2&lt;&gt;"",U24&lt;&gt;""), O24:V24,O24:S24)&lt;=集計基準日),COLUMN(IF(AND(進捗管理票PSPT_進捗率_1_2&lt;&gt;"",U24&lt;&gt;""), O24:V24,O24:S24)),""))</f>
        <v>0</v>
      </c>
      <c r="DC24" s="324">
        <f t="array" aca="1" ref="DC24" ca="1">MAX(IF((IF(AND(進捗管理票PSPT_進捗率_2_2&lt;&gt;"",AG24&lt;&gt;""), AA24:AH24,AA24:AE24)&lt;&gt;"")*(IF(AND(進捗管理票PSPT_進捗率_2_2&lt;&gt;"",AG24&lt;&gt;""), $AA$7:$AH$7,$AA$7:$AE$7)="実績日")*(IF(AND(進捗管理票PSPT_進捗率_2_2&lt;&gt;"",AG24&lt;&gt;""), AA24:AH24,AA24:AE24)&lt;=集計基準日),COLUMN(IF(AND(進捗管理票PSPT_進捗率_2_2&lt;&gt;"",AG24&lt;&gt;""), AA24:AH24,AA24:AE24)),""))</f>
        <v>0</v>
      </c>
      <c r="DD24" s="324">
        <f t="array" aca="1" ref="DD24" ca="1">MAX(IF((IF(AND(進捗管理票PSPT_進捗率_3_2&lt;&gt;"",AS24&lt;&gt;""), AM24:AT24,AM24:AQ24)&lt;&gt;"")*(IF(AND(進捗管理票PSPT_進捗率_3_2&lt;&gt;"",AS24&lt;&gt;""), $AM$7:$AT$7,$AM$7:$AQ$7)="実績日")*(IF(AND(進捗管理票PSPT_進捗率_3_2&lt;&gt;"",AS24&lt;&gt;""), AM24:AT24,AM24:AQ24)&lt;=集計基準日),COLUMN(IF(AND(進捗管理票PSPT_進捗率_3_2&lt;&gt;"",AS24&lt;&gt;""), AM24:AT24,AM24:AQ24)),""))</f>
        <v>0</v>
      </c>
      <c r="DE24" s="324">
        <f t="array" aca="1" ref="DE24" ca="1">MAX(IF((IF(AND(進捗管理票PSPT_進捗率_4_2&lt;&gt;"",BE24&lt;&gt;""), AY24:BF24,AY24:BC24)&lt;&gt;"")*(IF(AND(進捗管理票PSPT_進捗率_4_2&lt;&gt;"",BE24&lt;&gt;""), $AY$7:$BF$7,$AY$7:$BC$7)="実績日")*(IF(AND(進捗管理票PSPT_進捗率_4_2&lt;&gt;"",BE24&lt;&gt;""), AY24:BF24,AY24:BC24)&lt;=集計基準日),COLUMN(IF(AND(進捗管理票PSPT_進捗率_4_2&lt;&gt;"",BE24&lt;&gt;""), AY24:BF24,AY24:BC24)),""))</f>
        <v>0</v>
      </c>
      <c r="DF24" s="324">
        <f t="array" aca="1" ref="DF24" ca="1">MAX(IF((BJ24:BN24&lt;&gt;"")*($BJ$7:$BN$7="実績日")*(BJ24:BN24&lt;=集計基準日),COLUMN(BJ24:BN24),""))</f>
        <v>0</v>
      </c>
      <c r="DG24" s="439">
        <f ca="1">MAX(IF(CW24&lt;&gt;0,HLOOKUP(CW24+1,進捗・達成率設定_PS,9,1),0),IF(CX24&lt;&gt;0,HLOOKUP(CX24+1,進捗・達成率設定_PT仕様作成,9,1),0),IF(CY24&lt;&gt;0,HLOOKUP(CY24+1,進捗・達成率設定_PG,9,1),0),IF(CZ24&lt;&gt;0,HLOOKUP(CZ24+1,進捗・達成率設定_PT,9,1),0),IF(DA24&lt;&gt;0,HLOOKUP(DA24+1,進捗・達成率設定_受入,9,1),0),IF(AND(COUNTA(PTレビュー先頭セル:PTレビュー最終セル)=0,AND(BB24&lt;&gt;"", BB24 &lt;= 集計基準日, BE24="",BF24="",BJ24="",BK24="",BM24="",BN24="")),100,0),IF(AND(BE24&lt;&gt;"",BE24 &lt;= 集計基準日, BJ24="",BK24="",BM24="",BN24=""),100,0))</f>
        <v>0</v>
      </c>
      <c r="DH24" s="440">
        <f ca="1">MAX(IF(DB24&lt;&gt;0,HLOOKUP(DB24,進捗・達成率設定_PS,9,1),0),IF(DC24&lt;&gt;0,HLOOKUP(DC24,進捗・達成率設定_PT仕様作成,9,1),0),IF(DD24&lt;&gt;0,HLOOKUP(DD24,進捗・達成率設定_PG,9,1),0),IF(DE24&lt;&gt;0,HLOOKUP(DE24,進捗・達成率設定_PT,9,1),0),IF(DF24&lt;&gt;0,HLOOKUP(DF24,進捗・達成率設定_受入,9,1),0),IF(AND(COUNTA(PTレビュー先頭セル:PTレビュー最終セル)=0,BJ24="",BK24="",BM24="",BN24="",BC24&lt;&gt;"", BC24&lt;=集計基準日),100,0),IF(OR(AND(BF24&lt;&gt;"",BF24&lt;=集計基準日, BJ24="",BK24="",BM24="",BN24=""),AND(BE24&lt;&gt;"",BF24&lt;&gt;"",BF24&lt;=集計基準日, BJ24="",BK24="",BM24="",BN24="")),100,0))</f>
        <v>0</v>
      </c>
      <c r="DI24" s="328" t="str">
        <f>IF(BM24&lt;&gt;"",BM24,IF(AND(BJ24&lt;&gt;"",BM24&lt;&gt;""),BM24,IF(AND(BJ24&lt;&gt;"",BM24=""),"",IF(AND(BK24&lt;&gt;"",BM24=""),"",IF(BE24&lt;&gt;"",BE24,IF(COUNTA(PTレビュー先頭セル:PTレビュー最終セル)&lt;&gt;0,"",IF(BB24&lt;&gt;"",BB24,"")))))))</f>
        <v/>
      </c>
      <c r="DJ24" s="329" t="str">
        <f>IF(AND(BM24&lt;&gt;"",BN24&lt;&gt;""),BN24,IF(AND(BJ24&lt;&gt;"",BN24&lt;&gt;""),BN24,IF(AND(BK24&lt;&gt;"",BN24=""),"",IF(AND(BJ24&lt;&gt;"",BN24=""),"",IF(BF24&lt;&gt;"",BF24,IF(COUNTA(PTレビュー先頭セル:PTレビュー最終セル)&lt;&gt;0,"",IF(BC24&lt;&gt;"",BC24,"")))))))</f>
        <v/>
      </c>
      <c r="DK24" s="450" t="b">
        <f t="shared" si="35"/>
        <v>0</v>
      </c>
      <c r="DL24" s="440" t="b">
        <f t="shared" si="36"/>
        <v>0</v>
      </c>
      <c r="DM24" s="450" t="b">
        <f t="shared" si="37"/>
        <v>0</v>
      </c>
      <c r="DN24" s="440" t="b">
        <f t="shared" si="38"/>
        <v>0</v>
      </c>
      <c r="DO24" s="449" t="b">
        <f t="shared" si="39"/>
        <v>0</v>
      </c>
      <c r="DP24" s="440" t="b">
        <f t="shared" si="40"/>
        <v>0</v>
      </c>
      <c r="DQ24" s="450" t="b">
        <f t="shared" si="41"/>
        <v>0</v>
      </c>
      <c r="DR24" s="440" t="b">
        <f t="shared" si="42"/>
        <v>0</v>
      </c>
      <c r="DS24" s="449" t="b">
        <f t="shared" si="43"/>
        <v>0</v>
      </c>
      <c r="DT24" s="440" t="b">
        <f t="shared" si="44"/>
        <v>0</v>
      </c>
    </row>
    <row r="25" spans="1:124" x14ac:dyDescent="0.25">
      <c r="A25" s="65">
        <f t="shared" si="18"/>
        <v>17</v>
      </c>
      <c r="B25" s="275"/>
      <c r="C25" s="275"/>
      <c r="D25" s="275"/>
      <c r="E25" s="275"/>
      <c r="F25" s="275"/>
      <c r="G25" s="316"/>
      <c r="H25" s="276"/>
      <c r="I25" s="276"/>
      <c r="J25" s="276"/>
      <c r="K25" s="467"/>
      <c r="L25" s="467"/>
      <c r="M25" s="277"/>
      <c r="N25" s="277"/>
      <c r="O25" s="348"/>
      <c r="P25" s="278"/>
      <c r="Q25" s="279"/>
      <c r="R25" s="348"/>
      <c r="S25" s="278"/>
      <c r="T25" s="280"/>
      <c r="U25" s="348"/>
      <c r="V25" s="274"/>
      <c r="W25" s="309" t="str">
        <f t="shared" ca="1" si="19"/>
        <v/>
      </c>
      <c r="X25" s="310" t="str">
        <f t="shared" ca="1" si="20"/>
        <v/>
      </c>
      <c r="Y25" s="277"/>
      <c r="Z25" s="277"/>
      <c r="AA25" s="348"/>
      <c r="AB25" s="278"/>
      <c r="AC25" s="279"/>
      <c r="AD25" s="348"/>
      <c r="AE25" s="278"/>
      <c r="AF25" s="280"/>
      <c r="AG25" s="348"/>
      <c r="AH25" s="274"/>
      <c r="AI25" s="309" t="str">
        <f t="shared" ca="1" si="21"/>
        <v/>
      </c>
      <c r="AJ25" s="310" t="str">
        <f t="shared" ca="1" si="22"/>
        <v/>
      </c>
      <c r="AK25" s="277"/>
      <c r="AL25" s="277"/>
      <c r="AM25" s="348"/>
      <c r="AN25" s="278"/>
      <c r="AO25" s="279"/>
      <c r="AP25" s="348"/>
      <c r="AQ25" s="278"/>
      <c r="AR25" s="280"/>
      <c r="AS25" s="348"/>
      <c r="AT25" s="274"/>
      <c r="AU25" s="309" t="str">
        <f t="shared" ca="1" si="23"/>
        <v/>
      </c>
      <c r="AV25" s="310" t="str">
        <f t="shared" ca="1" si="24"/>
        <v/>
      </c>
      <c r="AW25" s="276"/>
      <c r="AX25" s="276"/>
      <c r="AY25" s="348"/>
      <c r="AZ25" s="278"/>
      <c r="BA25" s="279"/>
      <c r="BB25" s="348"/>
      <c r="BC25" s="278"/>
      <c r="BD25" s="280"/>
      <c r="BE25" s="348"/>
      <c r="BF25" s="274"/>
      <c r="BG25" s="309" t="str">
        <f t="shared" ca="1" si="25"/>
        <v/>
      </c>
      <c r="BH25" s="310" t="str">
        <f t="shared" ca="1" si="26"/>
        <v/>
      </c>
      <c r="BI25" s="276"/>
      <c r="BJ25" s="348"/>
      <c r="BK25" s="278"/>
      <c r="BL25" s="279"/>
      <c r="BM25" s="348"/>
      <c r="BN25" s="278"/>
      <c r="BO25" s="280"/>
      <c r="BP25" s="309" t="str">
        <f t="shared" ca="1" si="27"/>
        <v/>
      </c>
      <c r="BQ25" s="310" t="str">
        <f t="shared" ca="1" si="28"/>
        <v/>
      </c>
      <c r="BR25" s="309" t="str">
        <f t="shared" ca="1" si="29"/>
        <v/>
      </c>
      <c r="BS25" s="438" t="str">
        <f t="shared" ca="1" si="30"/>
        <v/>
      </c>
      <c r="BT25" s="281" t="str">
        <f t="array" ref="BT25">IF(AND($I25&lt;&gt;"",$K25&lt;&gt;""),CEILING(VLOOKUP($I25,ランク別指標,3,FALSE)*$L25,1),"")</f>
        <v/>
      </c>
      <c r="BU25" s="282"/>
      <c r="BV25" s="281" t="str">
        <f t="shared" si="11"/>
        <v/>
      </c>
      <c r="BW25" s="283"/>
      <c r="BX25" s="282"/>
      <c r="BY25" s="284" t="str">
        <f t="shared" si="31"/>
        <v/>
      </c>
      <c r="BZ25" s="285" t="str">
        <f t="shared" si="32"/>
        <v/>
      </c>
      <c r="CA25" s="286"/>
      <c r="CB25" s="287"/>
      <c r="CC25" s="281" t="str">
        <f t="array" ref="CC25">IF(AND($I25&lt;&gt;"",$K25&lt;&gt;""),CEILING(VLOOKUP($I25,ランク別指標,6,FALSE)*$L25,1),"")</f>
        <v/>
      </c>
      <c r="CD25" s="288"/>
      <c r="CE25" s="289" t="str">
        <f t="shared" si="14"/>
        <v/>
      </c>
      <c r="CF25" s="290"/>
      <c r="CG25" s="291" t="str">
        <f t="array" ref="CG25">IF(AND(L25&lt;&gt;"",L25&gt;0),IF(CD25/L25*100 &gt; 0,CD25/L25*100, ""),"")</f>
        <v/>
      </c>
      <c r="CH25" s="292" t="str">
        <f t="array" ref="CH25">IF(AND(L25&lt;&gt;"",L25&gt;0),IF(CF25/L25*100 &gt; 0,CF25/L25*100, ""),"")</f>
        <v/>
      </c>
      <c r="CI25" s="291" t="str">
        <f t="array" ref="CI25">IF(AND(CC25&lt;&gt;"",CC25&gt;0),IF(CD25/CC25*100 &gt; 0,CD25/CC25, ""),"")</f>
        <v/>
      </c>
      <c r="CJ25" s="292" t="str">
        <f t="array" ref="CJ25">IF(AND(CE25&lt;&gt;"",CE25&gt;0),IF(CF25/CE25*100 &gt; 0,CF25/CE25, ""),"")</f>
        <v/>
      </c>
      <c r="CK25" s="281"/>
      <c r="CL25" s="293" t="str">
        <f t="array" ref="CL25">IF(AND(L25&lt;&gt;"",L25&gt;0),IF(CK25/L25*100 &gt; 0,CK25/L25*100, ""),"")</f>
        <v/>
      </c>
      <c r="CM25" s="294"/>
      <c r="CN25" s="270" t="str">
        <f t="array" aca="1" ref="CN25" ca="1">IF(AND($O25&lt;&gt;"",$P25="",$O25&lt;=集計基準日),"遅1",IF(AND($R25&lt;&gt;"",$S25="",$R25&lt;=集計基準日),"遅2",IF(AND($U25&lt;&gt;"",$V25="",$U25&lt;=集計基準日),"遅3","") ) )</f>
        <v/>
      </c>
      <c r="CO25" s="271" t="str">
        <f t="array" aca="1" ref="CO25" ca="1">IF(AND($AA25&lt;&gt;"",$AB25="",$AA25&lt;=集計基準日),"遅1",IF(AND($AD25&lt;&gt;"",$AE25="",$AD25&lt;=集計基準日),"遅2",IF(AND($AG25&lt;&gt;"",$AH25="",$AG25&lt;=集計基準日),"遅3","")))</f>
        <v/>
      </c>
      <c r="CP25" s="271" t="str">
        <f t="array" aca="1" ref="CP25" ca="1">IF(AND($AM25&lt;&gt;"",$AN25="",$AM25&lt;=集計基準日),"遅1",IF(AND($AP25&lt;&gt;"",$AQ25="",$AP25&lt;=集計基準日),"遅2",IF(AND($AS25&lt;&gt;"",$AT25="",$AS25&lt;=集計基準日),"遅3","")))</f>
        <v/>
      </c>
      <c r="CQ25" s="272" t="str">
        <f t="shared" ca="1" si="15"/>
        <v/>
      </c>
      <c r="CR25" s="272" t="str">
        <f t="shared" ca="1" si="16"/>
        <v/>
      </c>
      <c r="CS25" s="273" t="str">
        <f t="shared" ca="1" si="17"/>
        <v/>
      </c>
      <c r="CT25" s="337"/>
      <c r="CU25" s="264">
        <f t="shared" si="34"/>
        <v>17</v>
      </c>
      <c r="CW25" s="324">
        <f t="array" aca="1" ref="CW25" ca="1">MAX(IF((IF(進捗管理票PSPT_進捗率_1_2&lt;&gt;"", O25:V25,O25:S25)&lt;&gt;"")*(IF(進捗管理票PSPT_進捗率_1_2&lt;&gt;"", $O$7:$V$7,$O$7:$S$7)="予定日")*(IF(進捗管理票PSPT_進捗率_1_2&lt;&gt;"", O25:V25,O25:S25)&lt;=集計基準日),COLUMN(IF(進捗管理票PSPT_進捗率_1_2&lt;&gt;"", O25:V25,O25:S25)),""))</f>
        <v>0</v>
      </c>
      <c r="CX25" s="324">
        <f t="array" aca="1" ref="CX25" ca="1">MAX(IF((IF(進捗管理票PSPT_進捗率_2_2&lt;&gt;"", AA25:AH25,AA25:AE25)&lt;&gt;"")*(IF(進捗管理票PSPT_進捗率_2_2&lt;&gt;"", $AA$7:$AH$7,$AA$7:$AE$7)="予定日")*(IF(進捗管理票PSPT_進捗率_2_2&lt;&gt;"", AA25:AH25,AA25:AE25)&lt;=集計基準日),COLUMN(IF(進捗管理票PSPT_進捗率_2_2&lt;&gt;"", AA25:AH25,AA25:AE25)),""))</f>
        <v>0</v>
      </c>
      <c r="CY25" s="324">
        <f t="array" aca="1" ref="CY25" ca="1">MAX(IF((IF(進捗管理票PSPT_進捗率_3_2&lt;&gt;"", AM25:AT25,AM25:AQ25)&lt;&gt;"")*(IF(進捗管理票PSPT_進捗率_3_2&lt;&gt;"", $AM$7:$AT$7,$AM$7:$AQ$7)="予定日")*(IF(進捗管理票PSPT_進捗率_3_2&lt;&gt;"", AM25:AT25,AM25:AQ25)&lt;=集計基準日),COLUMN(IF(進捗管理票PSPT_進捗率_3_2&lt;&gt;"", AM25:AT25,AM25:AQ25)),""))</f>
        <v>0</v>
      </c>
      <c r="CZ25" s="324">
        <f t="array" aca="1" ref="CZ25" ca="1">MAX(IF((IF(進捗管理票PSPT_進捗率_4_2&lt;&gt;"", AY25:BF25,AY25:BC25)&lt;&gt;"")*(IF(進捗管理票PSPT_進捗率_4_2&lt;&gt;"", $AY$7:$BF$7,$AY$7:$BC$7)="予定日")*(IF(進捗管理票PSPT_進捗率_4_2&lt;&gt;"", AY25:BF25,AY25:BC25)&lt;=集計基準日),COLUMN(IF(進捗管理票PSPT_進捗率_4_2&lt;&gt;"", AY25:BF25,AY25:BC25)),""))</f>
        <v>0</v>
      </c>
      <c r="DA25" s="324">
        <f t="array" aca="1" ref="DA25" ca="1">MAX(IF((BJ25:BN25&lt;&gt;"")*($BJ$7:$BN$7="予定日")*(BJ25:BN25&lt;=集計基準日),COLUMN(BJ25:BN25),""))</f>
        <v>0</v>
      </c>
      <c r="DB25" s="324">
        <f t="array" aca="1" ref="DB25" ca="1">MAX(IF((IF(AND(進捗管理票PSPT_進捗率_1_2&lt;&gt;"",U25&lt;&gt;""), O25:V25,O25:S25)&lt;&gt;"")*(IF(AND(進捗管理票PSPT_進捗率_1_2&lt;&gt;"",U25&lt;&gt;""), $O$7:$V$7,$O$7:$S$7)="実績日")*(IF(AND(進捗管理票PSPT_進捗率_1_2&lt;&gt;"",U25&lt;&gt;""), O25:V25,O25:S25)&lt;=集計基準日),COLUMN(IF(AND(進捗管理票PSPT_進捗率_1_2&lt;&gt;"",U25&lt;&gt;""), O25:V25,O25:S25)),""))</f>
        <v>0</v>
      </c>
      <c r="DC25" s="324">
        <f t="array" aca="1" ref="DC25" ca="1">MAX(IF((IF(AND(進捗管理票PSPT_進捗率_2_2&lt;&gt;"",AG25&lt;&gt;""), AA25:AH25,AA25:AE25)&lt;&gt;"")*(IF(AND(進捗管理票PSPT_進捗率_2_2&lt;&gt;"",AG25&lt;&gt;""), $AA$7:$AH$7,$AA$7:$AE$7)="実績日")*(IF(AND(進捗管理票PSPT_進捗率_2_2&lt;&gt;"",AG25&lt;&gt;""), AA25:AH25,AA25:AE25)&lt;=集計基準日),COLUMN(IF(AND(進捗管理票PSPT_進捗率_2_2&lt;&gt;"",AG25&lt;&gt;""), AA25:AH25,AA25:AE25)),""))</f>
        <v>0</v>
      </c>
      <c r="DD25" s="324">
        <f t="array" aca="1" ref="DD25" ca="1">MAX(IF((IF(AND(進捗管理票PSPT_進捗率_3_2&lt;&gt;"",AS25&lt;&gt;""), AM25:AT25,AM25:AQ25)&lt;&gt;"")*(IF(AND(進捗管理票PSPT_進捗率_3_2&lt;&gt;"",AS25&lt;&gt;""), $AM$7:$AT$7,$AM$7:$AQ$7)="実績日")*(IF(AND(進捗管理票PSPT_進捗率_3_2&lt;&gt;"",AS25&lt;&gt;""), AM25:AT25,AM25:AQ25)&lt;=集計基準日),COLUMN(IF(AND(進捗管理票PSPT_進捗率_3_2&lt;&gt;"",AS25&lt;&gt;""), AM25:AT25,AM25:AQ25)),""))</f>
        <v>0</v>
      </c>
      <c r="DE25" s="324">
        <f t="array" aca="1" ref="DE25" ca="1">MAX(IF((IF(AND(進捗管理票PSPT_進捗率_4_2&lt;&gt;"",BE25&lt;&gt;""), AY25:BF25,AY25:BC25)&lt;&gt;"")*(IF(AND(進捗管理票PSPT_進捗率_4_2&lt;&gt;"",BE25&lt;&gt;""), $AY$7:$BF$7,$AY$7:$BC$7)="実績日")*(IF(AND(進捗管理票PSPT_進捗率_4_2&lt;&gt;"",BE25&lt;&gt;""), AY25:BF25,AY25:BC25)&lt;=集計基準日),COLUMN(IF(AND(進捗管理票PSPT_進捗率_4_2&lt;&gt;"",BE25&lt;&gt;""), AY25:BF25,AY25:BC25)),""))</f>
        <v>0</v>
      </c>
      <c r="DF25" s="324">
        <f t="array" aca="1" ref="DF25" ca="1">MAX(IF((BJ25:BN25&lt;&gt;"")*($BJ$7:$BN$7="実績日")*(BJ25:BN25&lt;=集計基準日),COLUMN(BJ25:BN25),""))</f>
        <v>0</v>
      </c>
      <c r="DG25" s="439">
        <f ca="1">MAX(IF(CW25&lt;&gt;0,HLOOKUP(CW25+1,進捗・達成率設定_PS,9,1),0),IF(CX25&lt;&gt;0,HLOOKUP(CX25+1,進捗・達成率設定_PT仕様作成,9,1),0),IF(CY25&lt;&gt;0,HLOOKUP(CY25+1,進捗・達成率設定_PG,9,1),0),IF(CZ25&lt;&gt;0,HLOOKUP(CZ25+1,進捗・達成率設定_PT,9,1),0),IF(DA25&lt;&gt;0,HLOOKUP(DA25+1,進捗・達成率設定_受入,9,1),0),IF(AND(COUNTA(PTレビュー先頭セル:PTレビュー最終セル)=0,AND(BB25&lt;&gt;"", BB25 &lt;= 集計基準日, BE25="",BF25="",BJ25="",BK25="",BM25="",BN25="")),100,0),IF(AND(BE25&lt;&gt;"",BE25 &lt;= 集計基準日, BJ25="",BK25="",BM25="",BN25=""),100,0))</f>
        <v>0</v>
      </c>
      <c r="DH25" s="440">
        <f ca="1">MAX(IF(DB25&lt;&gt;0,HLOOKUP(DB25,進捗・達成率設定_PS,9,1),0),IF(DC25&lt;&gt;0,HLOOKUP(DC25,進捗・達成率設定_PT仕様作成,9,1),0),IF(DD25&lt;&gt;0,HLOOKUP(DD25,進捗・達成率設定_PG,9,1),0),IF(DE25&lt;&gt;0,HLOOKUP(DE25,進捗・達成率設定_PT,9,1),0),IF(DF25&lt;&gt;0,HLOOKUP(DF25,進捗・達成率設定_受入,9,1),0),IF(AND(COUNTA(PTレビュー先頭セル:PTレビュー最終セル)=0,BJ25="",BK25="",BM25="",BN25="",BC25&lt;&gt;"", BC25&lt;=集計基準日),100,0),IF(OR(AND(BF25&lt;&gt;"",BF25&lt;=集計基準日, BJ25="",BK25="",BM25="",BN25=""),AND(BE25&lt;&gt;"",BF25&lt;&gt;"",BF25&lt;=集計基準日, BJ25="",BK25="",BM25="",BN25="")),100,0))</f>
        <v>0</v>
      </c>
      <c r="DI25" s="328" t="str">
        <f>IF(BM25&lt;&gt;"",BM25,IF(AND(BJ25&lt;&gt;"",BM25&lt;&gt;""),BM25,IF(AND(BJ25&lt;&gt;"",BM25=""),"",IF(AND(BK25&lt;&gt;"",BM25=""),"",IF(BE25&lt;&gt;"",BE25,IF(COUNTA(PTレビュー先頭セル:PTレビュー最終セル)&lt;&gt;0,"",IF(BB25&lt;&gt;"",BB25,"")))))))</f>
        <v/>
      </c>
      <c r="DJ25" s="329" t="str">
        <f>IF(AND(BM25&lt;&gt;"",BN25&lt;&gt;""),BN25,IF(AND(BJ25&lt;&gt;"",BN25&lt;&gt;""),BN25,IF(AND(BK25&lt;&gt;"",BN25=""),"",IF(AND(BJ25&lt;&gt;"",BN25=""),"",IF(BF25&lt;&gt;"",BF25,IF(COUNTA(PTレビュー先頭セル:PTレビュー最終セル)&lt;&gt;0,"",IF(BC25&lt;&gt;"",BC25,"")))))))</f>
        <v/>
      </c>
      <c r="DK25" s="450" t="b">
        <f t="shared" si="35"/>
        <v>0</v>
      </c>
      <c r="DL25" s="440" t="b">
        <f t="shared" si="36"/>
        <v>0</v>
      </c>
      <c r="DM25" s="450" t="b">
        <f t="shared" si="37"/>
        <v>0</v>
      </c>
      <c r="DN25" s="440" t="b">
        <f t="shared" si="38"/>
        <v>0</v>
      </c>
      <c r="DO25" s="449" t="b">
        <f t="shared" si="39"/>
        <v>0</v>
      </c>
      <c r="DP25" s="440" t="b">
        <f t="shared" si="40"/>
        <v>0</v>
      </c>
      <c r="DQ25" s="450" t="b">
        <f t="shared" si="41"/>
        <v>0</v>
      </c>
      <c r="DR25" s="440" t="b">
        <f t="shared" si="42"/>
        <v>0</v>
      </c>
      <c r="DS25" s="449" t="b">
        <f t="shared" si="43"/>
        <v>0</v>
      </c>
      <c r="DT25" s="440" t="b">
        <f t="shared" si="44"/>
        <v>0</v>
      </c>
    </row>
    <row r="26" spans="1:124" x14ac:dyDescent="0.25">
      <c r="A26" s="65">
        <f t="shared" si="18"/>
        <v>18</v>
      </c>
      <c r="B26" s="275"/>
      <c r="C26" s="275"/>
      <c r="D26" s="275"/>
      <c r="E26" s="275"/>
      <c r="F26" s="275"/>
      <c r="G26" s="316"/>
      <c r="H26" s="276"/>
      <c r="I26" s="276"/>
      <c r="J26" s="276"/>
      <c r="K26" s="467"/>
      <c r="L26" s="467"/>
      <c r="M26" s="277"/>
      <c r="N26" s="277"/>
      <c r="O26" s="348"/>
      <c r="P26" s="278"/>
      <c r="Q26" s="279"/>
      <c r="R26" s="348"/>
      <c r="S26" s="278"/>
      <c r="T26" s="280"/>
      <c r="U26" s="348"/>
      <c r="V26" s="274"/>
      <c r="W26" s="309" t="str">
        <f t="shared" ca="1" si="19"/>
        <v/>
      </c>
      <c r="X26" s="310" t="str">
        <f t="shared" ca="1" si="20"/>
        <v/>
      </c>
      <c r="Y26" s="277"/>
      <c r="Z26" s="277"/>
      <c r="AA26" s="348"/>
      <c r="AB26" s="278"/>
      <c r="AC26" s="279"/>
      <c r="AD26" s="348"/>
      <c r="AE26" s="278"/>
      <c r="AF26" s="280"/>
      <c r="AG26" s="348"/>
      <c r="AH26" s="274"/>
      <c r="AI26" s="309" t="str">
        <f t="shared" ca="1" si="21"/>
        <v/>
      </c>
      <c r="AJ26" s="310" t="str">
        <f t="shared" ca="1" si="22"/>
        <v/>
      </c>
      <c r="AK26" s="277"/>
      <c r="AL26" s="277"/>
      <c r="AM26" s="348"/>
      <c r="AN26" s="278"/>
      <c r="AO26" s="279"/>
      <c r="AP26" s="348"/>
      <c r="AQ26" s="278"/>
      <c r="AR26" s="280"/>
      <c r="AS26" s="348"/>
      <c r="AT26" s="274"/>
      <c r="AU26" s="309" t="str">
        <f t="shared" ca="1" si="23"/>
        <v/>
      </c>
      <c r="AV26" s="310" t="str">
        <f t="shared" ca="1" si="24"/>
        <v/>
      </c>
      <c r="AW26" s="276"/>
      <c r="AX26" s="276"/>
      <c r="AY26" s="348"/>
      <c r="AZ26" s="278"/>
      <c r="BA26" s="279"/>
      <c r="BB26" s="348"/>
      <c r="BC26" s="278"/>
      <c r="BD26" s="280"/>
      <c r="BE26" s="348"/>
      <c r="BF26" s="274"/>
      <c r="BG26" s="309" t="str">
        <f t="shared" ca="1" si="25"/>
        <v/>
      </c>
      <c r="BH26" s="310" t="str">
        <f t="shared" ca="1" si="26"/>
        <v/>
      </c>
      <c r="BI26" s="276"/>
      <c r="BJ26" s="348"/>
      <c r="BK26" s="278"/>
      <c r="BL26" s="279"/>
      <c r="BM26" s="348"/>
      <c r="BN26" s="278"/>
      <c r="BO26" s="280"/>
      <c r="BP26" s="309" t="str">
        <f t="shared" ca="1" si="27"/>
        <v/>
      </c>
      <c r="BQ26" s="310" t="str">
        <f t="shared" ca="1" si="28"/>
        <v/>
      </c>
      <c r="BR26" s="309" t="str">
        <f t="shared" ca="1" si="29"/>
        <v/>
      </c>
      <c r="BS26" s="438" t="str">
        <f t="shared" ca="1" si="30"/>
        <v/>
      </c>
      <c r="BT26" s="281" t="str">
        <f t="array" ref="BT26">IF(AND($I26&lt;&gt;"",$K26&lt;&gt;""),CEILING(VLOOKUP($I26,ランク別指標,3,FALSE)*$L26,1),"")</f>
        <v/>
      </c>
      <c r="BU26" s="282"/>
      <c r="BV26" s="281" t="str">
        <f t="shared" si="11"/>
        <v/>
      </c>
      <c r="BW26" s="283"/>
      <c r="BX26" s="282"/>
      <c r="BY26" s="284" t="str">
        <f t="shared" si="31"/>
        <v/>
      </c>
      <c r="BZ26" s="285" t="str">
        <f t="shared" si="32"/>
        <v/>
      </c>
      <c r="CA26" s="286"/>
      <c r="CB26" s="287"/>
      <c r="CC26" s="281" t="str">
        <f t="array" ref="CC26">IF(AND($I26&lt;&gt;"",$K26&lt;&gt;""),CEILING(VLOOKUP($I26,ランク別指標,6,FALSE)*$L26,1),"")</f>
        <v/>
      </c>
      <c r="CD26" s="288"/>
      <c r="CE26" s="289" t="str">
        <f t="shared" si="14"/>
        <v/>
      </c>
      <c r="CF26" s="290"/>
      <c r="CG26" s="291" t="str">
        <f t="array" ref="CG26">IF(AND(L26&lt;&gt;"",L26&gt;0),IF(CD26/L26*100 &gt; 0,CD26/L26*100, ""),"")</f>
        <v/>
      </c>
      <c r="CH26" s="292" t="str">
        <f t="array" ref="CH26">IF(AND(L26&lt;&gt;"",L26&gt;0),IF(CF26/L26*100 &gt; 0,CF26/L26*100, ""),"")</f>
        <v/>
      </c>
      <c r="CI26" s="291" t="str">
        <f t="array" ref="CI26">IF(AND(CC26&lt;&gt;"",CC26&gt;0),IF(CD26/CC26*100 &gt; 0,CD26/CC26, ""),"")</f>
        <v/>
      </c>
      <c r="CJ26" s="292" t="str">
        <f t="array" ref="CJ26">IF(AND(CE26&lt;&gt;"",CE26&gt;0),IF(CF26/CE26*100 &gt; 0,CF26/CE26, ""),"")</f>
        <v/>
      </c>
      <c r="CK26" s="281"/>
      <c r="CL26" s="293" t="str">
        <f t="array" ref="CL26">IF(AND(L26&lt;&gt;"",L26&gt;0),IF(CK26/L26*100 &gt; 0,CK26/L26*100, ""),"")</f>
        <v/>
      </c>
      <c r="CM26" s="294"/>
      <c r="CN26" s="270" t="str">
        <f t="array" aca="1" ref="CN26" ca="1">IF(AND($O26&lt;&gt;"",$P26="",$O26&lt;=集計基準日),"遅1",IF(AND($R26&lt;&gt;"",$S26="",$R26&lt;=集計基準日),"遅2",IF(AND($U26&lt;&gt;"",$V26="",$U26&lt;=集計基準日),"遅3","") ) )</f>
        <v/>
      </c>
      <c r="CO26" s="271" t="str">
        <f t="array" aca="1" ref="CO26" ca="1">IF(AND($AA26&lt;&gt;"",$AB26="",$AA26&lt;=集計基準日),"遅1",IF(AND($AD26&lt;&gt;"",$AE26="",$AD26&lt;=集計基準日),"遅2",IF(AND($AG26&lt;&gt;"",$AH26="",$AG26&lt;=集計基準日),"遅3","")))</f>
        <v/>
      </c>
      <c r="CP26" s="271" t="str">
        <f t="array" aca="1" ref="CP26" ca="1">IF(AND($AM26&lt;&gt;"",$AN26="",$AM26&lt;=集計基準日),"遅1",IF(AND($AP26&lt;&gt;"",$AQ26="",$AP26&lt;=集計基準日),"遅2",IF(AND($AS26&lt;&gt;"",$AT26="",$AS26&lt;=集計基準日),"遅3","")))</f>
        <v/>
      </c>
      <c r="CQ26" s="272" t="str">
        <f t="shared" ca="1" si="15"/>
        <v/>
      </c>
      <c r="CR26" s="272" t="str">
        <f t="shared" ca="1" si="16"/>
        <v/>
      </c>
      <c r="CS26" s="273" t="str">
        <f t="shared" ca="1" si="17"/>
        <v/>
      </c>
      <c r="CT26" s="337"/>
      <c r="CU26" s="264">
        <f t="shared" si="34"/>
        <v>18</v>
      </c>
      <c r="CW26" s="324">
        <f t="array" aca="1" ref="CW26" ca="1">MAX(IF((IF(進捗管理票PSPT_進捗率_1_2&lt;&gt;"", O26:V26,O26:S26)&lt;&gt;"")*(IF(進捗管理票PSPT_進捗率_1_2&lt;&gt;"", $O$7:$V$7,$O$7:$S$7)="予定日")*(IF(進捗管理票PSPT_進捗率_1_2&lt;&gt;"", O26:V26,O26:S26)&lt;=集計基準日),COLUMN(IF(進捗管理票PSPT_進捗率_1_2&lt;&gt;"", O26:V26,O26:S26)),""))</f>
        <v>0</v>
      </c>
      <c r="CX26" s="324">
        <f t="array" aca="1" ref="CX26" ca="1">MAX(IF((IF(進捗管理票PSPT_進捗率_2_2&lt;&gt;"", AA26:AH26,AA26:AE26)&lt;&gt;"")*(IF(進捗管理票PSPT_進捗率_2_2&lt;&gt;"", $AA$7:$AH$7,$AA$7:$AE$7)="予定日")*(IF(進捗管理票PSPT_進捗率_2_2&lt;&gt;"", AA26:AH26,AA26:AE26)&lt;=集計基準日),COLUMN(IF(進捗管理票PSPT_進捗率_2_2&lt;&gt;"", AA26:AH26,AA26:AE26)),""))</f>
        <v>0</v>
      </c>
      <c r="CY26" s="324">
        <f t="array" aca="1" ref="CY26" ca="1">MAX(IF((IF(進捗管理票PSPT_進捗率_3_2&lt;&gt;"", AM26:AT26,AM26:AQ26)&lt;&gt;"")*(IF(進捗管理票PSPT_進捗率_3_2&lt;&gt;"", $AM$7:$AT$7,$AM$7:$AQ$7)="予定日")*(IF(進捗管理票PSPT_進捗率_3_2&lt;&gt;"", AM26:AT26,AM26:AQ26)&lt;=集計基準日),COLUMN(IF(進捗管理票PSPT_進捗率_3_2&lt;&gt;"", AM26:AT26,AM26:AQ26)),""))</f>
        <v>0</v>
      </c>
      <c r="CZ26" s="324">
        <f t="array" aca="1" ref="CZ26" ca="1">MAX(IF((IF(進捗管理票PSPT_進捗率_4_2&lt;&gt;"", AY26:BF26,AY26:BC26)&lt;&gt;"")*(IF(進捗管理票PSPT_進捗率_4_2&lt;&gt;"", $AY$7:$BF$7,$AY$7:$BC$7)="予定日")*(IF(進捗管理票PSPT_進捗率_4_2&lt;&gt;"", AY26:BF26,AY26:BC26)&lt;=集計基準日),COLUMN(IF(進捗管理票PSPT_進捗率_4_2&lt;&gt;"", AY26:BF26,AY26:BC26)),""))</f>
        <v>0</v>
      </c>
      <c r="DA26" s="324">
        <f t="array" aca="1" ref="DA26" ca="1">MAX(IF((BJ26:BN26&lt;&gt;"")*($BJ$7:$BN$7="予定日")*(BJ26:BN26&lt;=集計基準日),COLUMN(BJ26:BN26),""))</f>
        <v>0</v>
      </c>
      <c r="DB26" s="324">
        <f t="array" aca="1" ref="DB26" ca="1">MAX(IF((IF(AND(進捗管理票PSPT_進捗率_1_2&lt;&gt;"",U26&lt;&gt;""), O26:V26,O26:S26)&lt;&gt;"")*(IF(AND(進捗管理票PSPT_進捗率_1_2&lt;&gt;"",U26&lt;&gt;""), $O$7:$V$7,$O$7:$S$7)="実績日")*(IF(AND(進捗管理票PSPT_進捗率_1_2&lt;&gt;"",U26&lt;&gt;""), O26:V26,O26:S26)&lt;=集計基準日),COLUMN(IF(AND(進捗管理票PSPT_進捗率_1_2&lt;&gt;"",U26&lt;&gt;""), O26:V26,O26:S26)),""))</f>
        <v>0</v>
      </c>
      <c r="DC26" s="324">
        <f t="array" aca="1" ref="DC26" ca="1">MAX(IF((IF(AND(進捗管理票PSPT_進捗率_2_2&lt;&gt;"",AG26&lt;&gt;""), AA26:AH26,AA26:AE26)&lt;&gt;"")*(IF(AND(進捗管理票PSPT_進捗率_2_2&lt;&gt;"",AG26&lt;&gt;""), $AA$7:$AH$7,$AA$7:$AE$7)="実績日")*(IF(AND(進捗管理票PSPT_進捗率_2_2&lt;&gt;"",AG26&lt;&gt;""), AA26:AH26,AA26:AE26)&lt;=集計基準日),COLUMN(IF(AND(進捗管理票PSPT_進捗率_2_2&lt;&gt;"",AG26&lt;&gt;""), AA26:AH26,AA26:AE26)),""))</f>
        <v>0</v>
      </c>
      <c r="DD26" s="324">
        <f t="array" aca="1" ref="DD26" ca="1">MAX(IF((IF(AND(進捗管理票PSPT_進捗率_3_2&lt;&gt;"",AS26&lt;&gt;""), AM26:AT26,AM26:AQ26)&lt;&gt;"")*(IF(AND(進捗管理票PSPT_進捗率_3_2&lt;&gt;"",AS26&lt;&gt;""), $AM$7:$AT$7,$AM$7:$AQ$7)="実績日")*(IF(AND(進捗管理票PSPT_進捗率_3_2&lt;&gt;"",AS26&lt;&gt;""), AM26:AT26,AM26:AQ26)&lt;=集計基準日),COLUMN(IF(AND(進捗管理票PSPT_進捗率_3_2&lt;&gt;"",AS26&lt;&gt;""), AM26:AT26,AM26:AQ26)),""))</f>
        <v>0</v>
      </c>
      <c r="DE26" s="324">
        <f t="array" aca="1" ref="DE26" ca="1">MAX(IF((IF(AND(進捗管理票PSPT_進捗率_4_2&lt;&gt;"",BE26&lt;&gt;""), AY26:BF26,AY26:BC26)&lt;&gt;"")*(IF(AND(進捗管理票PSPT_進捗率_4_2&lt;&gt;"",BE26&lt;&gt;""), $AY$7:$BF$7,$AY$7:$BC$7)="実績日")*(IF(AND(進捗管理票PSPT_進捗率_4_2&lt;&gt;"",BE26&lt;&gt;""), AY26:BF26,AY26:BC26)&lt;=集計基準日),COLUMN(IF(AND(進捗管理票PSPT_進捗率_4_2&lt;&gt;"",BE26&lt;&gt;""), AY26:BF26,AY26:BC26)),""))</f>
        <v>0</v>
      </c>
      <c r="DF26" s="324">
        <f t="array" aca="1" ref="DF26" ca="1">MAX(IF((BJ26:BN26&lt;&gt;"")*($BJ$7:$BN$7="実績日")*(BJ26:BN26&lt;=集計基準日),COLUMN(BJ26:BN26),""))</f>
        <v>0</v>
      </c>
      <c r="DG26" s="439">
        <f ca="1">MAX(IF(CW26&lt;&gt;0,HLOOKUP(CW26+1,進捗・達成率設定_PS,9,1),0),IF(CX26&lt;&gt;0,HLOOKUP(CX26+1,進捗・達成率設定_PT仕様作成,9,1),0),IF(CY26&lt;&gt;0,HLOOKUP(CY26+1,進捗・達成率設定_PG,9,1),0),IF(CZ26&lt;&gt;0,HLOOKUP(CZ26+1,進捗・達成率設定_PT,9,1),0),IF(DA26&lt;&gt;0,HLOOKUP(DA26+1,進捗・達成率設定_受入,9,1),0),IF(AND(COUNTA(PTレビュー先頭セル:PTレビュー最終セル)=0,AND(BB26&lt;&gt;"", BB26 &lt;= 集計基準日, BE26="",BF26="",BJ26="",BK26="",BM26="",BN26="")),100,0),IF(AND(BE26&lt;&gt;"",BE26 &lt;= 集計基準日, BJ26="",BK26="",BM26="",BN26=""),100,0))</f>
        <v>0</v>
      </c>
      <c r="DH26" s="440">
        <f ca="1">MAX(IF(DB26&lt;&gt;0,HLOOKUP(DB26,進捗・達成率設定_PS,9,1),0),IF(DC26&lt;&gt;0,HLOOKUP(DC26,進捗・達成率設定_PT仕様作成,9,1),0),IF(DD26&lt;&gt;0,HLOOKUP(DD26,進捗・達成率設定_PG,9,1),0),IF(DE26&lt;&gt;0,HLOOKUP(DE26,進捗・達成率設定_PT,9,1),0),IF(DF26&lt;&gt;0,HLOOKUP(DF26,進捗・達成率設定_受入,9,1),0),IF(AND(COUNTA(PTレビュー先頭セル:PTレビュー最終セル)=0,BJ26="",BK26="",BM26="",BN26="",BC26&lt;&gt;"", BC26&lt;=集計基準日),100,0),IF(OR(AND(BF26&lt;&gt;"",BF26&lt;=集計基準日, BJ26="",BK26="",BM26="",BN26=""),AND(BE26&lt;&gt;"",BF26&lt;&gt;"",BF26&lt;=集計基準日, BJ26="",BK26="",BM26="",BN26="")),100,0))</f>
        <v>0</v>
      </c>
      <c r="DI26" s="328" t="str">
        <f>IF(BM26&lt;&gt;"",BM26,IF(AND(BJ26&lt;&gt;"",BM26&lt;&gt;""),BM26,IF(AND(BJ26&lt;&gt;"",BM26=""),"",IF(AND(BK26&lt;&gt;"",BM26=""),"",IF(BE26&lt;&gt;"",BE26,IF(COUNTA(PTレビュー先頭セル:PTレビュー最終セル)&lt;&gt;0,"",IF(BB26&lt;&gt;"",BB26,"")))))))</f>
        <v/>
      </c>
      <c r="DJ26" s="329" t="str">
        <f>IF(AND(BM26&lt;&gt;"",BN26&lt;&gt;""),BN26,IF(AND(BJ26&lt;&gt;"",BN26&lt;&gt;""),BN26,IF(AND(BK26&lt;&gt;"",BN26=""),"",IF(AND(BJ26&lt;&gt;"",BN26=""),"",IF(BF26&lt;&gt;"",BF26,IF(COUNTA(PTレビュー先頭セル:PTレビュー最終セル)&lt;&gt;0,"",IF(BC26&lt;&gt;"",BC26,"")))))))</f>
        <v/>
      </c>
      <c r="DK26" s="450" t="b">
        <f t="shared" si="35"/>
        <v>0</v>
      </c>
      <c r="DL26" s="440" t="b">
        <f t="shared" si="36"/>
        <v>0</v>
      </c>
      <c r="DM26" s="450" t="b">
        <f t="shared" si="37"/>
        <v>0</v>
      </c>
      <c r="DN26" s="440" t="b">
        <f t="shared" si="38"/>
        <v>0</v>
      </c>
      <c r="DO26" s="449" t="b">
        <f t="shared" si="39"/>
        <v>0</v>
      </c>
      <c r="DP26" s="440" t="b">
        <f t="shared" si="40"/>
        <v>0</v>
      </c>
      <c r="DQ26" s="450" t="b">
        <f t="shared" si="41"/>
        <v>0</v>
      </c>
      <c r="DR26" s="440" t="b">
        <f t="shared" si="42"/>
        <v>0</v>
      </c>
      <c r="DS26" s="449" t="b">
        <f t="shared" si="43"/>
        <v>0</v>
      </c>
      <c r="DT26" s="440" t="b">
        <f t="shared" si="44"/>
        <v>0</v>
      </c>
    </row>
    <row r="27" spans="1:124" x14ac:dyDescent="0.25">
      <c r="A27" s="65">
        <f t="shared" si="18"/>
        <v>19</v>
      </c>
      <c r="B27" s="275"/>
      <c r="C27" s="275"/>
      <c r="D27" s="275"/>
      <c r="E27" s="275"/>
      <c r="F27" s="275"/>
      <c r="G27" s="316"/>
      <c r="H27" s="276"/>
      <c r="I27" s="276"/>
      <c r="J27" s="276"/>
      <c r="K27" s="467"/>
      <c r="L27" s="467"/>
      <c r="M27" s="277"/>
      <c r="N27" s="277"/>
      <c r="O27" s="348"/>
      <c r="P27" s="278"/>
      <c r="Q27" s="279"/>
      <c r="R27" s="348"/>
      <c r="S27" s="278"/>
      <c r="T27" s="280"/>
      <c r="U27" s="348"/>
      <c r="V27" s="274"/>
      <c r="W27" s="309" t="str">
        <f t="shared" ca="1" si="19"/>
        <v/>
      </c>
      <c r="X27" s="310" t="str">
        <f t="shared" ca="1" si="20"/>
        <v/>
      </c>
      <c r="Y27" s="277"/>
      <c r="Z27" s="277"/>
      <c r="AA27" s="348"/>
      <c r="AB27" s="278"/>
      <c r="AC27" s="279"/>
      <c r="AD27" s="348"/>
      <c r="AE27" s="278"/>
      <c r="AF27" s="280"/>
      <c r="AG27" s="348"/>
      <c r="AH27" s="274"/>
      <c r="AI27" s="309" t="str">
        <f t="shared" ca="1" si="21"/>
        <v/>
      </c>
      <c r="AJ27" s="310" t="str">
        <f t="shared" ca="1" si="22"/>
        <v/>
      </c>
      <c r="AK27" s="277"/>
      <c r="AL27" s="277"/>
      <c r="AM27" s="348"/>
      <c r="AN27" s="278"/>
      <c r="AO27" s="279"/>
      <c r="AP27" s="348"/>
      <c r="AQ27" s="278"/>
      <c r="AR27" s="280"/>
      <c r="AS27" s="348"/>
      <c r="AT27" s="274"/>
      <c r="AU27" s="309" t="str">
        <f t="shared" ca="1" si="23"/>
        <v/>
      </c>
      <c r="AV27" s="310" t="str">
        <f t="shared" ca="1" si="24"/>
        <v/>
      </c>
      <c r="AW27" s="276"/>
      <c r="AX27" s="276"/>
      <c r="AY27" s="348"/>
      <c r="AZ27" s="278"/>
      <c r="BA27" s="279"/>
      <c r="BB27" s="348"/>
      <c r="BC27" s="278"/>
      <c r="BD27" s="280"/>
      <c r="BE27" s="348"/>
      <c r="BF27" s="274"/>
      <c r="BG27" s="309" t="str">
        <f t="shared" ca="1" si="25"/>
        <v/>
      </c>
      <c r="BH27" s="310" t="str">
        <f t="shared" ca="1" si="26"/>
        <v/>
      </c>
      <c r="BI27" s="276"/>
      <c r="BJ27" s="348"/>
      <c r="BK27" s="278"/>
      <c r="BL27" s="279"/>
      <c r="BM27" s="348"/>
      <c r="BN27" s="278"/>
      <c r="BO27" s="280"/>
      <c r="BP27" s="309" t="str">
        <f t="shared" ca="1" si="27"/>
        <v/>
      </c>
      <c r="BQ27" s="310" t="str">
        <f t="shared" ca="1" si="28"/>
        <v/>
      </c>
      <c r="BR27" s="309" t="str">
        <f t="shared" ca="1" si="29"/>
        <v/>
      </c>
      <c r="BS27" s="438" t="str">
        <f t="shared" ca="1" si="30"/>
        <v/>
      </c>
      <c r="BT27" s="281" t="str">
        <f t="array" ref="BT27">IF(AND($I27&lt;&gt;"",$K27&lt;&gt;""),CEILING(VLOOKUP($I27,ランク別指標,3,FALSE)*$L27,1),"")</f>
        <v/>
      </c>
      <c r="BU27" s="282"/>
      <c r="BV27" s="281" t="str">
        <f t="shared" si="11"/>
        <v/>
      </c>
      <c r="BW27" s="283"/>
      <c r="BX27" s="282"/>
      <c r="BY27" s="284" t="str">
        <f t="shared" si="31"/>
        <v/>
      </c>
      <c r="BZ27" s="285" t="str">
        <f t="shared" si="32"/>
        <v/>
      </c>
      <c r="CA27" s="286"/>
      <c r="CB27" s="287"/>
      <c r="CC27" s="281" t="str">
        <f t="array" ref="CC27">IF(AND($I27&lt;&gt;"",$K27&lt;&gt;""),CEILING(VLOOKUP($I27,ランク別指標,6,FALSE)*$L27,1),"")</f>
        <v/>
      </c>
      <c r="CD27" s="288"/>
      <c r="CE27" s="289" t="str">
        <f t="shared" si="14"/>
        <v/>
      </c>
      <c r="CF27" s="290"/>
      <c r="CG27" s="291" t="str">
        <f t="array" ref="CG27">IF(AND(L27&lt;&gt;"",L27&gt;0),IF(CD27/L27*100 &gt; 0,CD27/L27*100, ""),"")</f>
        <v/>
      </c>
      <c r="CH27" s="292" t="str">
        <f t="array" ref="CH27">IF(AND(L27&lt;&gt;"",L27&gt;0),IF(CF27/L27*100 &gt; 0,CF27/L27*100, ""),"")</f>
        <v/>
      </c>
      <c r="CI27" s="291" t="str">
        <f t="array" ref="CI27">IF(AND(CC27&lt;&gt;"",CC27&gt;0),IF(CD27/CC27*100 &gt; 0,CD27/CC27, ""),"")</f>
        <v/>
      </c>
      <c r="CJ27" s="292" t="str">
        <f t="array" ref="CJ27">IF(AND(CE27&lt;&gt;"",CE27&gt;0),IF(CF27/CE27*100 &gt; 0,CF27/CE27, ""),"")</f>
        <v/>
      </c>
      <c r="CK27" s="281"/>
      <c r="CL27" s="293" t="str">
        <f t="array" ref="CL27">IF(AND(L27&lt;&gt;"",L27&gt;0),IF(CK27/L27*100 &gt; 0,CK27/L27*100, ""),"")</f>
        <v/>
      </c>
      <c r="CM27" s="294"/>
      <c r="CN27" s="270" t="str">
        <f t="array" aca="1" ref="CN27" ca="1">IF(AND($O27&lt;&gt;"",$P27="",$O27&lt;=集計基準日),"遅1",IF(AND($R27&lt;&gt;"",$S27="",$R27&lt;=集計基準日),"遅2",IF(AND($U27&lt;&gt;"",$V27="",$U27&lt;=集計基準日),"遅3","") ) )</f>
        <v/>
      </c>
      <c r="CO27" s="271" t="str">
        <f t="array" aca="1" ref="CO27" ca="1">IF(AND($AA27&lt;&gt;"",$AB27="",$AA27&lt;=集計基準日),"遅1",IF(AND($AD27&lt;&gt;"",$AE27="",$AD27&lt;=集計基準日),"遅2",IF(AND($AG27&lt;&gt;"",$AH27="",$AG27&lt;=集計基準日),"遅3","")))</f>
        <v/>
      </c>
      <c r="CP27" s="271" t="str">
        <f t="array" aca="1" ref="CP27" ca="1">IF(AND($AM27&lt;&gt;"",$AN27="",$AM27&lt;=集計基準日),"遅1",IF(AND($AP27&lt;&gt;"",$AQ27="",$AP27&lt;=集計基準日),"遅2",IF(AND($AS27&lt;&gt;"",$AT27="",$AS27&lt;=集計基準日),"遅3","")))</f>
        <v/>
      </c>
      <c r="CQ27" s="272" t="str">
        <f t="shared" ca="1" si="15"/>
        <v/>
      </c>
      <c r="CR27" s="272" t="str">
        <f t="shared" ca="1" si="16"/>
        <v/>
      </c>
      <c r="CS27" s="273" t="str">
        <f t="shared" ca="1" si="17"/>
        <v/>
      </c>
      <c r="CT27" s="337"/>
      <c r="CU27" s="264">
        <f t="shared" si="34"/>
        <v>19</v>
      </c>
      <c r="CW27" s="324">
        <f t="array" aca="1" ref="CW27" ca="1">MAX(IF((IF(進捗管理票PSPT_進捗率_1_2&lt;&gt;"", O27:V27,O27:S27)&lt;&gt;"")*(IF(進捗管理票PSPT_進捗率_1_2&lt;&gt;"", $O$7:$V$7,$O$7:$S$7)="予定日")*(IF(進捗管理票PSPT_進捗率_1_2&lt;&gt;"", O27:V27,O27:S27)&lt;=集計基準日),COLUMN(IF(進捗管理票PSPT_進捗率_1_2&lt;&gt;"", O27:V27,O27:S27)),""))</f>
        <v>0</v>
      </c>
      <c r="CX27" s="324">
        <f t="array" aca="1" ref="CX27" ca="1">MAX(IF((IF(進捗管理票PSPT_進捗率_2_2&lt;&gt;"", AA27:AH27,AA27:AE27)&lt;&gt;"")*(IF(進捗管理票PSPT_進捗率_2_2&lt;&gt;"", $AA$7:$AH$7,$AA$7:$AE$7)="予定日")*(IF(進捗管理票PSPT_進捗率_2_2&lt;&gt;"", AA27:AH27,AA27:AE27)&lt;=集計基準日),COLUMN(IF(進捗管理票PSPT_進捗率_2_2&lt;&gt;"", AA27:AH27,AA27:AE27)),""))</f>
        <v>0</v>
      </c>
      <c r="CY27" s="324">
        <f t="array" aca="1" ref="CY27" ca="1">MAX(IF((IF(進捗管理票PSPT_進捗率_3_2&lt;&gt;"", AM27:AT27,AM27:AQ27)&lt;&gt;"")*(IF(進捗管理票PSPT_進捗率_3_2&lt;&gt;"", $AM$7:$AT$7,$AM$7:$AQ$7)="予定日")*(IF(進捗管理票PSPT_進捗率_3_2&lt;&gt;"", AM27:AT27,AM27:AQ27)&lt;=集計基準日),COLUMN(IF(進捗管理票PSPT_進捗率_3_2&lt;&gt;"", AM27:AT27,AM27:AQ27)),""))</f>
        <v>0</v>
      </c>
      <c r="CZ27" s="324">
        <f t="array" aca="1" ref="CZ27" ca="1">MAX(IF((IF(進捗管理票PSPT_進捗率_4_2&lt;&gt;"", AY27:BF27,AY27:BC27)&lt;&gt;"")*(IF(進捗管理票PSPT_進捗率_4_2&lt;&gt;"", $AY$7:$BF$7,$AY$7:$BC$7)="予定日")*(IF(進捗管理票PSPT_進捗率_4_2&lt;&gt;"", AY27:BF27,AY27:BC27)&lt;=集計基準日),COLUMN(IF(進捗管理票PSPT_進捗率_4_2&lt;&gt;"", AY27:BF27,AY27:BC27)),""))</f>
        <v>0</v>
      </c>
      <c r="DA27" s="324">
        <f t="array" aca="1" ref="DA27" ca="1">MAX(IF((BJ27:BN27&lt;&gt;"")*($BJ$7:$BN$7="予定日")*(BJ27:BN27&lt;=集計基準日),COLUMN(BJ27:BN27),""))</f>
        <v>0</v>
      </c>
      <c r="DB27" s="324">
        <f t="array" aca="1" ref="DB27" ca="1">MAX(IF((IF(AND(進捗管理票PSPT_進捗率_1_2&lt;&gt;"",U27&lt;&gt;""), O27:V27,O27:S27)&lt;&gt;"")*(IF(AND(進捗管理票PSPT_進捗率_1_2&lt;&gt;"",U27&lt;&gt;""), $O$7:$V$7,$O$7:$S$7)="実績日")*(IF(AND(進捗管理票PSPT_進捗率_1_2&lt;&gt;"",U27&lt;&gt;""), O27:V27,O27:S27)&lt;=集計基準日),COLUMN(IF(AND(進捗管理票PSPT_進捗率_1_2&lt;&gt;"",U27&lt;&gt;""), O27:V27,O27:S27)),""))</f>
        <v>0</v>
      </c>
      <c r="DC27" s="324">
        <f t="array" aca="1" ref="DC27" ca="1">MAX(IF((IF(AND(進捗管理票PSPT_進捗率_2_2&lt;&gt;"",AG27&lt;&gt;""), AA27:AH27,AA27:AE27)&lt;&gt;"")*(IF(AND(進捗管理票PSPT_進捗率_2_2&lt;&gt;"",AG27&lt;&gt;""), $AA$7:$AH$7,$AA$7:$AE$7)="実績日")*(IF(AND(進捗管理票PSPT_進捗率_2_2&lt;&gt;"",AG27&lt;&gt;""), AA27:AH27,AA27:AE27)&lt;=集計基準日),COLUMN(IF(AND(進捗管理票PSPT_進捗率_2_2&lt;&gt;"",AG27&lt;&gt;""), AA27:AH27,AA27:AE27)),""))</f>
        <v>0</v>
      </c>
      <c r="DD27" s="324">
        <f t="array" aca="1" ref="DD27" ca="1">MAX(IF((IF(AND(進捗管理票PSPT_進捗率_3_2&lt;&gt;"",AS27&lt;&gt;""), AM27:AT27,AM27:AQ27)&lt;&gt;"")*(IF(AND(進捗管理票PSPT_進捗率_3_2&lt;&gt;"",AS27&lt;&gt;""), $AM$7:$AT$7,$AM$7:$AQ$7)="実績日")*(IF(AND(進捗管理票PSPT_進捗率_3_2&lt;&gt;"",AS27&lt;&gt;""), AM27:AT27,AM27:AQ27)&lt;=集計基準日),COLUMN(IF(AND(進捗管理票PSPT_進捗率_3_2&lt;&gt;"",AS27&lt;&gt;""), AM27:AT27,AM27:AQ27)),""))</f>
        <v>0</v>
      </c>
      <c r="DE27" s="324">
        <f t="array" aca="1" ref="DE27" ca="1">MAX(IF((IF(AND(進捗管理票PSPT_進捗率_4_2&lt;&gt;"",BE27&lt;&gt;""), AY27:BF27,AY27:BC27)&lt;&gt;"")*(IF(AND(進捗管理票PSPT_進捗率_4_2&lt;&gt;"",BE27&lt;&gt;""), $AY$7:$BF$7,$AY$7:$BC$7)="実績日")*(IF(AND(進捗管理票PSPT_進捗率_4_2&lt;&gt;"",BE27&lt;&gt;""), AY27:BF27,AY27:BC27)&lt;=集計基準日),COLUMN(IF(AND(進捗管理票PSPT_進捗率_4_2&lt;&gt;"",BE27&lt;&gt;""), AY27:BF27,AY27:BC27)),""))</f>
        <v>0</v>
      </c>
      <c r="DF27" s="324">
        <f t="array" aca="1" ref="DF27" ca="1">MAX(IF((BJ27:BN27&lt;&gt;"")*($BJ$7:$BN$7="実績日")*(BJ27:BN27&lt;=集計基準日),COLUMN(BJ27:BN27),""))</f>
        <v>0</v>
      </c>
      <c r="DG27" s="439">
        <f ca="1">MAX(IF(CW27&lt;&gt;0,HLOOKUP(CW27+1,進捗・達成率設定_PS,9,1),0),IF(CX27&lt;&gt;0,HLOOKUP(CX27+1,進捗・達成率設定_PT仕様作成,9,1),0),IF(CY27&lt;&gt;0,HLOOKUP(CY27+1,進捗・達成率設定_PG,9,1),0),IF(CZ27&lt;&gt;0,HLOOKUP(CZ27+1,進捗・達成率設定_PT,9,1),0),IF(DA27&lt;&gt;0,HLOOKUP(DA27+1,進捗・達成率設定_受入,9,1),0),IF(AND(COUNTA(PTレビュー先頭セル:PTレビュー最終セル)=0,AND(BB27&lt;&gt;"", BB27 &lt;= 集計基準日, BE27="",BF27="",BJ27="",BK27="",BM27="",BN27="")),100,0),IF(AND(BE27&lt;&gt;"",BE27 &lt;= 集計基準日, BJ27="",BK27="",BM27="",BN27=""),100,0))</f>
        <v>0</v>
      </c>
      <c r="DH27" s="440">
        <f ca="1">MAX(IF(DB27&lt;&gt;0,HLOOKUP(DB27,進捗・達成率設定_PS,9,1),0),IF(DC27&lt;&gt;0,HLOOKUP(DC27,進捗・達成率設定_PT仕様作成,9,1),0),IF(DD27&lt;&gt;0,HLOOKUP(DD27,進捗・達成率設定_PG,9,1),0),IF(DE27&lt;&gt;0,HLOOKUP(DE27,進捗・達成率設定_PT,9,1),0),IF(DF27&lt;&gt;0,HLOOKUP(DF27,進捗・達成率設定_受入,9,1),0),IF(AND(COUNTA(PTレビュー先頭セル:PTレビュー最終セル)=0,BJ27="",BK27="",BM27="",BN27="",BC27&lt;&gt;"", BC27&lt;=集計基準日),100,0),IF(OR(AND(BF27&lt;&gt;"",BF27&lt;=集計基準日, BJ27="",BK27="",BM27="",BN27=""),AND(BE27&lt;&gt;"",BF27&lt;&gt;"",BF27&lt;=集計基準日, BJ27="",BK27="",BM27="",BN27="")),100,0))</f>
        <v>0</v>
      </c>
      <c r="DI27" s="328" t="str">
        <f>IF(BM27&lt;&gt;"",BM27,IF(AND(BJ27&lt;&gt;"",BM27&lt;&gt;""),BM27,IF(AND(BJ27&lt;&gt;"",BM27=""),"",IF(AND(BK27&lt;&gt;"",BM27=""),"",IF(BE27&lt;&gt;"",BE27,IF(COUNTA(PTレビュー先頭セル:PTレビュー最終セル)&lt;&gt;0,"",IF(BB27&lt;&gt;"",BB27,"")))))))</f>
        <v/>
      </c>
      <c r="DJ27" s="329" t="str">
        <f>IF(AND(BM27&lt;&gt;"",BN27&lt;&gt;""),BN27,IF(AND(BJ27&lt;&gt;"",BN27&lt;&gt;""),BN27,IF(AND(BK27&lt;&gt;"",BN27=""),"",IF(AND(BJ27&lt;&gt;"",BN27=""),"",IF(BF27&lt;&gt;"",BF27,IF(COUNTA(PTレビュー先頭セル:PTレビュー最終セル)&lt;&gt;0,"",IF(BC27&lt;&gt;"",BC27,"")))))))</f>
        <v/>
      </c>
      <c r="DK27" s="450" t="b">
        <f t="shared" si="35"/>
        <v>0</v>
      </c>
      <c r="DL27" s="440" t="b">
        <f t="shared" si="36"/>
        <v>0</v>
      </c>
      <c r="DM27" s="450" t="b">
        <f t="shared" si="37"/>
        <v>0</v>
      </c>
      <c r="DN27" s="440" t="b">
        <f t="shared" si="38"/>
        <v>0</v>
      </c>
      <c r="DO27" s="449" t="b">
        <f t="shared" si="39"/>
        <v>0</v>
      </c>
      <c r="DP27" s="440" t="b">
        <f t="shared" si="40"/>
        <v>0</v>
      </c>
      <c r="DQ27" s="450" t="b">
        <f t="shared" si="41"/>
        <v>0</v>
      </c>
      <c r="DR27" s="440" t="b">
        <f t="shared" si="42"/>
        <v>0</v>
      </c>
      <c r="DS27" s="449" t="b">
        <f t="shared" si="43"/>
        <v>0</v>
      </c>
      <c r="DT27" s="440" t="b">
        <f t="shared" si="44"/>
        <v>0</v>
      </c>
    </row>
    <row r="28" spans="1:124" x14ac:dyDescent="0.25">
      <c r="A28" s="65">
        <f t="shared" si="18"/>
        <v>20</v>
      </c>
      <c r="B28" s="275"/>
      <c r="C28" s="275"/>
      <c r="D28" s="275"/>
      <c r="E28" s="275"/>
      <c r="F28" s="275"/>
      <c r="G28" s="316"/>
      <c r="H28" s="276"/>
      <c r="I28" s="276"/>
      <c r="J28" s="276"/>
      <c r="K28" s="467"/>
      <c r="L28" s="467"/>
      <c r="M28" s="277"/>
      <c r="N28" s="277"/>
      <c r="O28" s="348"/>
      <c r="P28" s="278"/>
      <c r="Q28" s="279"/>
      <c r="R28" s="348"/>
      <c r="S28" s="278"/>
      <c r="T28" s="280"/>
      <c r="U28" s="348"/>
      <c r="V28" s="274"/>
      <c r="W28" s="309" t="str">
        <f t="shared" ca="1" si="19"/>
        <v/>
      </c>
      <c r="X28" s="310" t="str">
        <f t="shared" ca="1" si="20"/>
        <v/>
      </c>
      <c r="Y28" s="277"/>
      <c r="Z28" s="277"/>
      <c r="AA28" s="348"/>
      <c r="AB28" s="278"/>
      <c r="AC28" s="279"/>
      <c r="AD28" s="348"/>
      <c r="AE28" s="278"/>
      <c r="AF28" s="280"/>
      <c r="AG28" s="348"/>
      <c r="AH28" s="274"/>
      <c r="AI28" s="309" t="str">
        <f t="shared" ca="1" si="21"/>
        <v/>
      </c>
      <c r="AJ28" s="310" t="str">
        <f t="shared" ca="1" si="22"/>
        <v/>
      </c>
      <c r="AK28" s="277"/>
      <c r="AL28" s="277"/>
      <c r="AM28" s="348"/>
      <c r="AN28" s="278"/>
      <c r="AO28" s="279"/>
      <c r="AP28" s="348"/>
      <c r="AQ28" s="278"/>
      <c r="AR28" s="280"/>
      <c r="AS28" s="348"/>
      <c r="AT28" s="274"/>
      <c r="AU28" s="309" t="str">
        <f t="shared" ca="1" si="23"/>
        <v/>
      </c>
      <c r="AV28" s="310" t="str">
        <f t="shared" ca="1" si="24"/>
        <v/>
      </c>
      <c r="AW28" s="276"/>
      <c r="AX28" s="276"/>
      <c r="AY28" s="348"/>
      <c r="AZ28" s="278"/>
      <c r="BA28" s="279"/>
      <c r="BB28" s="348"/>
      <c r="BC28" s="278"/>
      <c r="BD28" s="280"/>
      <c r="BE28" s="348"/>
      <c r="BF28" s="274"/>
      <c r="BG28" s="309" t="str">
        <f t="shared" ca="1" si="25"/>
        <v/>
      </c>
      <c r="BH28" s="310" t="str">
        <f t="shared" ca="1" si="26"/>
        <v/>
      </c>
      <c r="BI28" s="276"/>
      <c r="BJ28" s="348"/>
      <c r="BK28" s="278"/>
      <c r="BL28" s="279"/>
      <c r="BM28" s="348"/>
      <c r="BN28" s="278"/>
      <c r="BO28" s="280"/>
      <c r="BP28" s="309" t="str">
        <f t="shared" ca="1" si="27"/>
        <v/>
      </c>
      <c r="BQ28" s="310" t="str">
        <f t="shared" ca="1" si="28"/>
        <v/>
      </c>
      <c r="BR28" s="309" t="str">
        <f t="shared" ca="1" si="29"/>
        <v/>
      </c>
      <c r="BS28" s="438" t="str">
        <f t="shared" ca="1" si="30"/>
        <v/>
      </c>
      <c r="BT28" s="281" t="str">
        <f t="array" ref="BT28">IF(AND($I28&lt;&gt;"",$K28&lt;&gt;""),CEILING(VLOOKUP($I28,ランク別指標,3,FALSE)*$L28,1),"")</f>
        <v/>
      </c>
      <c r="BU28" s="282"/>
      <c r="BV28" s="281" t="str">
        <f t="shared" si="11"/>
        <v/>
      </c>
      <c r="BW28" s="283"/>
      <c r="BX28" s="282"/>
      <c r="BY28" s="284" t="str">
        <f t="shared" si="31"/>
        <v/>
      </c>
      <c r="BZ28" s="285" t="str">
        <f t="shared" si="32"/>
        <v/>
      </c>
      <c r="CA28" s="286"/>
      <c r="CB28" s="287"/>
      <c r="CC28" s="281" t="str">
        <f t="array" ref="CC28">IF(AND($I28&lt;&gt;"",$K28&lt;&gt;""),CEILING(VLOOKUP($I28,ランク別指標,6,FALSE)*$L28,1),"")</f>
        <v/>
      </c>
      <c r="CD28" s="288"/>
      <c r="CE28" s="289" t="str">
        <f t="shared" si="14"/>
        <v/>
      </c>
      <c r="CF28" s="290"/>
      <c r="CG28" s="291" t="str">
        <f t="array" ref="CG28">IF(AND(L28&lt;&gt;"",L28&gt;0),IF(CD28/L28*100 &gt; 0,CD28/L28*100, ""),"")</f>
        <v/>
      </c>
      <c r="CH28" s="292" t="str">
        <f t="array" ref="CH28">IF(AND(L28&lt;&gt;"",L28&gt;0),IF(CF28/L28*100 &gt; 0,CF28/L28*100, ""),"")</f>
        <v/>
      </c>
      <c r="CI28" s="291" t="str">
        <f t="array" ref="CI28">IF(AND(CC28&lt;&gt;"",CC28&gt;0),IF(CD28/CC28*100 &gt; 0,CD28/CC28, ""),"")</f>
        <v/>
      </c>
      <c r="CJ28" s="292" t="str">
        <f t="array" ref="CJ28">IF(AND(CE28&lt;&gt;"",CE28&gt;0),IF(CF28/CE28*100 &gt; 0,CF28/CE28, ""),"")</f>
        <v/>
      </c>
      <c r="CK28" s="281"/>
      <c r="CL28" s="293" t="str">
        <f t="array" ref="CL28">IF(AND(L28&lt;&gt;"",L28&gt;0),IF(CK28/L28*100 &gt; 0,CK28/L28*100, ""),"")</f>
        <v/>
      </c>
      <c r="CM28" s="294"/>
      <c r="CN28" s="270" t="str">
        <f t="array" aca="1" ref="CN28" ca="1">IF(AND($O28&lt;&gt;"",$P28="",$O28&lt;=集計基準日),"遅1",IF(AND($R28&lt;&gt;"",$S28="",$R28&lt;=集計基準日),"遅2",IF(AND($U28&lt;&gt;"",$V28="",$U28&lt;=集計基準日),"遅3","") ) )</f>
        <v/>
      </c>
      <c r="CO28" s="271" t="str">
        <f t="array" aca="1" ref="CO28" ca="1">IF(AND($AA28&lt;&gt;"",$AB28="",$AA28&lt;=集計基準日),"遅1",IF(AND($AD28&lt;&gt;"",$AE28="",$AD28&lt;=集計基準日),"遅2",IF(AND($AG28&lt;&gt;"",$AH28="",$AG28&lt;=集計基準日),"遅3","")))</f>
        <v/>
      </c>
      <c r="CP28" s="271" t="str">
        <f t="array" aca="1" ref="CP28" ca="1">IF(AND($AM28&lt;&gt;"",$AN28="",$AM28&lt;=集計基準日),"遅1",IF(AND($AP28&lt;&gt;"",$AQ28="",$AP28&lt;=集計基準日),"遅2",IF(AND($AS28&lt;&gt;"",$AT28="",$AS28&lt;=集計基準日),"遅3","")))</f>
        <v/>
      </c>
      <c r="CQ28" s="272" t="str">
        <f t="shared" ca="1" si="15"/>
        <v/>
      </c>
      <c r="CR28" s="272" t="str">
        <f t="shared" ca="1" si="16"/>
        <v/>
      </c>
      <c r="CS28" s="273" t="str">
        <f t="shared" ca="1" si="17"/>
        <v/>
      </c>
      <c r="CT28" s="337"/>
      <c r="CU28" s="264">
        <f t="shared" si="34"/>
        <v>20</v>
      </c>
      <c r="CW28" s="324">
        <f t="array" aca="1" ref="CW28" ca="1">MAX(IF((IF(進捗管理票PSPT_進捗率_1_2&lt;&gt;"", O28:V28,O28:S28)&lt;&gt;"")*(IF(進捗管理票PSPT_進捗率_1_2&lt;&gt;"", $O$7:$V$7,$O$7:$S$7)="予定日")*(IF(進捗管理票PSPT_進捗率_1_2&lt;&gt;"", O28:V28,O28:S28)&lt;=集計基準日),COLUMN(IF(進捗管理票PSPT_進捗率_1_2&lt;&gt;"", O28:V28,O28:S28)),""))</f>
        <v>0</v>
      </c>
      <c r="CX28" s="324">
        <f t="array" aca="1" ref="CX28" ca="1">MAX(IF((IF(進捗管理票PSPT_進捗率_2_2&lt;&gt;"", AA28:AH28,AA28:AE28)&lt;&gt;"")*(IF(進捗管理票PSPT_進捗率_2_2&lt;&gt;"", $AA$7:$AH$7,$AA$7:$AE$7)="予定日")*(IF(進捗管理票PSPT_進捗率_2_2&lt;&gt;"", AA28:AH28,AA28:AE28)&lt;=集計基準日),COLUMN(IF(進捗管理票PSPT_進捗率_2_2&lt;&gt;"", AA28:AH28,AA28:AE28)),""))</f>
        <v>0</v>
      </c>
      <c r="CY28" s="324">
        <f t="array" aca="1" ref="CY28" ca="1">MAX(IF((IF(進捗管理票PSPT_進捗率_3_2&lt;&gt;"", AM28:AT28,AM28:AQ28)&lt;&gt;"")*(IF(進捗管理票PSPT_進捗率_3_2&lt;&gt;"", $AM$7:$AT$7,$AM$7:$AQ$7)="予定日")*(IF(進捗管理票PSPT_進捗率_3_2&lt;&gt;"", AM28:AT28,AM28:AQ28)&lt;=集計基準日),COLUMN(IF(進捗管理票PSPT_進捗率_3_2&lt;&gt;"", AM28:AT28,AM28:AQ28)),""))</f>
        <v>0</v>
      </c>
      <c r="CZ28" s="324">
        <f t="array" aca="1" ref="CZ28" ca="1">MAX(IF((IF(進捗管理票PSPT_進捗率_4_2&lt;&gt;"", AY28:BF28,AY28:BC28)&lt;&gt;"")*(IF(進捗管理票PSPT_進捗率_4_2&lt;&gt;"", $AY$7:$BF$7,$AY$7:$BC$7)="予定日")*(IF(進捗管理票PSPT_進捗率_4_2&lt;&gt;"", AY28:BF28,AY28:BC28)&lt;=集計基準日),COLUMN(IF(進捗管理票PSPT_進捗率_4_2&lt;&gt;"", AY28:BF28,AY28:BC28)),""))</f>
        <v>0</v>
      </c>
      <c r="DA28" s="324">
        <f t="array" aca="1" ref="DA28" ca="1">MAX(IF((BJ28:BN28&lt;&gt;"")*($BJ$7:$BN$7="予定日")*(BJ28:BN28&lt;=集計基準日),COLUMN(BJ28:BN28),""))</f>
        <v>0</v>
      </c>
      <c r="DB28" s="324">
        <f t="array" aca="1" ref="DB28" ca="1">MAX(IF((IF(AND(進捗管理票PSPT_進捗率_1_2&lt;&gt;"",U28&lt;&gt;""), O28:V28,O28:S28)&lt;&gt;"")*(IF(AND(進捗管理票PSPT_進捗率_1_2&lt;&gt;"",U28&lt;&gt;""), $O$7:$V$7,$O$7:$S$7)="実績日")*(IF(AND(進捗管理票PSPT_進捗率_1_2&lt;&gt;"",U28&lt;&gt;""), O28:V28,O28:S28)&lt;=集計基準日),COLUMN(IF(AND(進捗管理票PSPT_進捗率_1_2&lt;&gt;"",U28&lt;&gt;""), O28:V28,O28:S28)),""))</f>
        <v>0</v>
      </c>
      <c r="DC28" s="324">
        <f t="array" aca="1" ref="DC28" ca="1">MAX(IF((IF(AND(進捗管理票PSPT_進捗率_2_2&lt;&gt;"",AG28&lt;&gt;""), AA28:AH28,AA28:AE28)&lt;&gt;"")*(IF(AND(進捗管理票PSPT_進捗率_2_2&lt;&gt;"",AG28&lt;&gt;""), $AA$7:$AH$7,$AA$7:$AE$7)="実績日")*(IF(AND(進捗管理票PSPT_進捗率_2_2&lt;&gt;"",AG28&lt;&gt;""), AA28:AH28,AA28:AE28)&lt;=集計基準日),COLUMN(IF(AND(進捗管理票PSPT_進捗率_2_2&lt;&gt;"",AG28&lt;&gt;""), AA28:AH28,AA28:AE28)),""))</f>
        <v>0</v>
      </c>
      <c r="DD28" s="324">
        <f t="array" aca="1" ref="DD28" ca="1">MAX(IF((IF(AND(進捗管理票PSPT_進捗率_3_2&lt;&gt;"",AS28&lt;&gt;""), AM28:AT28,AM28:AQ28)&lt;&gt;"")*(IF(AND(進捗管理票PSPT_進捗率_3_2&lt;&gt;"",AS28&lt;&gt;""), $AM$7:$AT$7,$AM$7:$AQ$7)="実績日")*(IF(AND(進捗管理票PSPT_進捗率_3_2&lt;&gt;"",AS28&lt;&gt;""), AM28:AT28,AM28:AQ28)&lt;=集計基準日),COLUMN(IF(AND(進捗管理票PSPT_進捗率_3_2&lt;&gt;"",AS28&lt;&gt;""), AM28:AT28,AM28:AQ28)),""))</f>
        <v>0</v>
      </c>
      <c r="DE28" s="324">
        <f t="array" aca="1" ref="DE28" ca="1">MAX(IF((IF(AND(進捗管理票PSPT_進捗率_4_2&lt;&gt;"",BE28&lt;&gt;""), AY28:BF28,AY28:BC28)&lt;&gt;"")*(IF(AND(進捗管理票PSPT_進捗率_4_2&lt;&gt;"",BE28&lt;&gt;""), $AY$7:$BF$7,$AY$7:$BC$7)="実績日")*(IF(AND(進捗管理票PSPT_進捗率_4_2&lt;&gt;"",BE28&lt;&gt;""), AY28:BF28,AY28:BC28)&lt;=集計基準日),COLUMN(IF(AND(進捗管理票PSPT_進捗率_4_2&lt;&gt;"",BE28&lt;&gt;""), AY28:BF28,AY28:BC28)),""))</f>
        <v>0</v>
      </c>
      <c r="DF28" s="324">
        <f t="array" aca="1" ref="DF28" ca="1">MAX(IF((BJ28:BN28&lt;&gt;"")*($BJ$7:$BN$7="実績日")*(BJ28:BN28&lt;=集計基準日),COLUMN(BJ28:BN28),""))</f>
        <v>0</v>
      </c>
      <c r="DG28" s="439">
        <f ca="1">MAX(IF(CW28&lt;&gt;0,HLOOKUP(CW28+1,進捗・達成率設定_PS,9,1),0),IF(CX28&lt;&gt;0,HLOOKUP(CX28+1,進捗・達成率設定_PT仕様作成,9,1),0),IF(CY28&lt;&gt;0,HLOOKUP(CY28+1,進捗・達成率設定_PG,9,1),0),IF(CZ28&lt;&gt;0,HLOOKUP(CZ28+1,進捗・達成率設定_PT,9,1),0),IF(DA28&lt;&gt;0,HLOOKUP(DA28+1,進捗・達成率設定_受入,9,1),0),IF(AND(COUNTA(PTレビュー先頭セル:PTレビュー最終セル)=0,AND(BB28&lt;&gt;"", BB28 &lt;= 集計基準日, BE28="",BF28="",BJ28="",BK28="",BM28="",BN28="")),100,0),IF(AND(BE28&lt;&gt;"",BE28 &lt;= 集計基準日, BJ28="",BK28="",BM28="",BN28=""),100,0))</f>
        <v>0</v>
      </c>
      <c r="DH28" s="440">
        <f ca="1">MAX(IF(DB28&lt;&gt;0,HLOOKUP(DB28,進捗・達成率設定_PS,9,1),0),IF(DC28&lt;&gt;0,HLOOKUP(DC28,進捗・達成率設定_PT仕様作成,9,1),0),IF(DD28&lt;&gt;0,HLOOKUP(DD28,進捗・達成率設定_PG,9,1),0),IF(DE28&lt;&gt;0,HLOOKUP(DE28,進捗・達成率設定_PT,9,1),0),IF(DF28&lt;&gt;0,HLOOKUP(DF28,進捗・達成率設定_受入,9,1),0),IF(AND(COUNTA(PTレビュー先頭セル:PTレビュー最終セル)=0,BJ28="",BK28="",BM28="",BN28="",BC28&lt;&gt;"", BC28&lt;=集計基準日),100,0),IF(OR(AND(BF28&lt;&gt;"",BF28&lt;=集計基準日, BJ28="",BK28="",BM28="",BN28=""),AND(BE28&lt;&gt;"",BF28&lt;&gt;"",BF28&lt;=集計基準日, BJ28="",BK28="",BM28="",BN28="")),100,0))</f>
        <v>0</v>
      </c>
      <c r="DI28" s="328" t="str">
        <f>IF(BM28&lt;&gt;"",BM28,IF(AND(BJ28&lt;&gt;"",BM28&lt;&gt;""),BM28,IF(AND(BJ28&lt;&gt;"",BM28=""),"",IF(AND(BK28&lt;&gt;"",BM28=""),"",IF(BE28&lt;&gt;"",BE28,IF(COUNTA(PTレビュー先頭セル:PTレビュー最終セル)&lt;&gt;0,"",IF(BB28&lt;&gt;"",BB28,"")))))))</f>
        <v/>
      </c>
      <c r="DJ28" s="329" t="str">
        <f>IF(AND(BM28&lt;&gt;"",BN28&lt;&gt;""),BN28,IF(AND(BJ28&lt;&gt;"",BN28&lt;&gt;""),BN28,IF(AND(BK28&lt;&gt;"",BN28=""),"",IF(AND(BJ28&lt;&gt;"",BN28=""),"",IF(BF28&lt;&gt;"",BF28,IF(COUNTA(PTレビュー先頭セル:PTレビュー最終セル)&lt;&gt;0,"",IF(BC28&lt;&gt;"",BC28,"")))))))</f>
        <v/>
      </c>
      <c r="DK28" s="450" t="b">
        <f t="shared" si="35"/>
        <v>0</v>
      </c>
      <c r="DL28" s="440" t="b">
        <f t="shared" si="36"/>
        <v>0</v>
      </c>
      <c r="DM28" s="450" t="b">
        <f t="shared" si="37"/>
        <v>0</v>
      </c>
      <c r="DN28" s="440" t="b">
        <f t="shared" si="38"/>
        <v>0</v>
      </c>
      <c r="DO28" s="449" t="b">
        <f t="shared" si="39"/>
        <v>0</v>
      </c>
      <c r="DP28" s="440" t="b">
        <f t="shared" si="40"/>
        <v>0</v>
      </c>
      <c r="DQ28" s="450" t="b">
        <f t="shared" si="41"/>
        <v>0</v>
      </c>
      <c r="DR28" s="440" t="b">
        <f t="shared" si="42"/>
        <v>0</v>
      </c>
      <c r="DS28" s="449" t="b">
        <f t="shared" si="43"/>
        <v>0</v>
      </c>
      <c r="DT28" s="440" t="b">
        <f t="shared" si="44"/>
        <v>0</v>
      </c>
    </row>
    <row r="29" spans="1:124" x14ac:dyDescent="0.25">
      <c r="A29" s="65">
        <f t="shared" si="18"/>
        <v>21</v>
      </c>
      <c r="B29" s="275"/>
      <c r="C29" s="275"/>
      <c r="D29" s="275"/>
      <c r="E29" s="275"/>
      <c r="F29" s="275"/>
      <c r="G29" s="316"/>
      <c r="H29" s="276"/>
      <c r="I29" s="276"/>
      <c r="J29" s="276"/>
      <c r="K29" s="467"/>
      <c r="L29" s="467"/>
      <c r="M29" s="277"/>
      <c r="N29" s="277"/>
      <c r="O29" s="348"/>
      <c r="P29" s="278"/>
      <c r="Q29" s="279"/>
      <c r="R29" s="348"/>
      <c r="S29" s="278"/>
      <c r="T29" s="280"/>
      <c r="U29" s="348"/>
      <c r="V29" s="274"/>
      <c r="W29" s="309" t="str">
        <f t="shared" ca="1" si="19"/>
        <v/>
      </c>
      <c r="X29" s="310" t="str">
        <f t="shared" ca="1" si="20"/>
        <v/>
      </c>
      <c r="Y29" s="277"/>
      <c r="Z29" s="277"/>
      <c r="AA29" s="348"/>
      <c r="AB29" s="278"/>
      <c r="AC29" s="279"/>
      <c r="AD29" s="348"/>
      <c r="AE29" s="278"/>
      <c r="AF29" s="280"/>
      <c r="AG29" s="348"/>
      <c r="AH29" s="274"/>
      <c r="AI29" s="309" t="str">
        <f t="shared" ca="1" si="21"/>
        <v/>
      </c>
      <c r="AJ29" s="310" t="str">
        <f t="shared" ca="1" si="22"/>
        <v/>
      </c>
      <c r="AK29" s="277"/>
      <c r="AL29" s="277"/>
      <c r="AM29" s="348"/>
      <c r="AN29" s="278"/>
      <c r="AO29" s="279"/>
      <c r="AP29" s="348"/>
      <c r="AQ29" s="278"/>
      <c r="AR29" s="280"/>
      <c r="AS29" s="348"/>
      <c r="AT29" s="274"/>
      <c r="AU29" s="309" t="str">
        <f t="shared" ca="1" si="23"/>
        <v/>
      </c>
      <c r="AV29" s="310" t="str">
        <f t="shared" ca="1" si="24"/>
        <v/>
      </c>
      <c r="AW29" s="276"/>
      <c r="AX29" s="276"/>
      <c r="AY29" s="348"/>
      <c r="AZ29" s="278"/>
      <c r="BA29" s="279"/>
      <c r="BB29" s="348"/>
      <c r="BC29" s="278"/>
      <c r="BD29" s="280"/>
      <c r="BE29" s="348"/>
      <c r="BF29" s="274"/>
      <c r="BG29" s="309" t="str">
        <f t="shared" ca="1" si="25"/>
        <v/>
      </c>
      <c r="BH29" s="310" t="str">
        <f t="shared" ca="1" si="26"/>
        <v/>
      </c>
      <c r="BI29" s="276"/>
      <c r="BJ29" s="348"/>
      <c r="BK29" s="278"/>
      <c r="BL29" s="279"/>
      <c r="BM29" s="348"/>
      <c r="BN29" s="278"/>
      <c r="BO29" s="280"/>
      <c r="BP29" s="309" t="str">
        <f t="shared" ca="1" si="27"/>
        <v/>
      </c>
      <c r="BQ29" s="310" t="str">
        <f t="shared" ca="1" si="28"/>
        <v/>
      </c>
      <c r="BR29" s="309" t="str">
        <f t="shared" ca="1" si="29"/>
        <v/>
      </c>
      <c r="BS29" s="438" t="str">
        <f t="shared" ca="1" si="30"/>
        <v/>
      </c>
      <c r="BT29" s="281" t="str">
        <f t="array" ref="BT29">IF(AND($I29&lt;&gt;"",$K29&lt;&gt;""),CEILING(VLOOKUP($I29,ランク別指標,3,FALSE)*$L29,1),"")</f>
        <v/>
      </c>
      <c r="BU29" s="282"/>
      <c r="BV29" s="281" t="str">
        <f t="shared" si="11"/>
        <v/>
      </c>
      <c r="BW29" s="283"/>
      <c r="BX29" s="282"/>
      <c r="BY29" s="284" t="str">
        <f t="shared" si="31"/>
        <v/>
      </c>
      <c r="BZ29" s="285" t="str">
        <f t="shared" si="32"/>
        <v/>
      </c>
      <c r="CA29" s="286"/>
      <c r="CB29" s="287"/>
      <c r="CC29" s="281" t="str">
        <f t="array" ref="CC29">IF(AND($I29&lt;&gt;"",$K29&lt;&gt;""),CEILING(VLOOKUP($I29,ランク別指標,6,FALSE)*$L29,1),"")</f>
        <v/>
      </c>
      <c r="CD29" s="288"/>
      <c r="CE29" s="289" t="str">
        <f t="shared" si="14"/>
        <v/>
      </c>
      <c r="CF29" s="290"/>
      <c r="CG29" s="291" t="str">
        <f t="array" ref="CG29">IF(AND(L29&lt;&gt;"",L29&gt;0),IF(CD29/L29*100 &gt; 0,CD29/L29*100, ""),"")</f>
        <v/>
      </c>
      <c r="CH29" s="292" t="str">
        <f t="array" ref="CH29">IF(AND(L29&lt;&gt;"",L29&gt;0),IF(CF29/L29*100 &gt; 0,CF29/L29*100, ""),"")</f>
        <v/>
      </c>
      <c r="CI29" s="291" t="str">
        <f t="array" ref="CI29">IF(AND(CC29&lt;&gt;"",CC29&gt;0),IF(CD29/CC29*100 &gt; 0,CD29/CC29, ""),"")</f>
        <v/>
      </c>
      <c r="CJ29" s="292" t="str">
        <f t="array" ref="CJ29">IF(AND(CE29&lt;&gt;"",CE29&gt;0),IF(CF29/CE29*100 &gt; 0,CF29/CE29, ""),"")</f>
        <v/>
      </c>
      <c r="CK29" s="281"/>
      <c r="CL29" s="293" t="str">
        <f t="array" ref="CL29">IF(AND(L29&lt;&gt;"",L29&gt;0),IF(CK29/L29*100 &gt; 0,CK29/L29*100, ""),"")</f>
        <v/>
      </c>
      <c r="CM29" s="294"/>
      <c r="CN29" s="270" t="str">
        <f t="array" aca="1" ref="CN29" ca="1">IF(AND($O29&lt;&gt;"",$P29="",$O29&lt;=集計基準日),"遅1",IF(AND($R29&lt;&gt;"",$S29="",$R29&lt;=集計基準日),"遅2",IF(AND($U29&lt;&gt;"",$V29="",$U29&lt;=集計基準日),"遅3","") ) )</f>
        <v/>
      </c>
      <c r="CO29" s="271" t="str">
        <f t="array" aca="1" ref="CO29" ca="1">IF(AND($AA29&lt;&gt;"",$AB29="",$AA29&lt;=集計基準日),"遅1",IF(AND($AD29&lt;&gt;"",$AE29="",$AD29&lt;=集計基準日),"遅2",IF(AND($AG29&lt;&gt;"",$AH29="",$AG29&lt;=集計基準日),"遅3","")))</f>
        <v/>
      </c>
      <c r="CP29" s="271" t="str">
        <f t="array" aca="1" ref="CP29" ca="1">IF(AND($AM29&lt;&gt;"",$AN29="",$AM29&lt;=集計基準日),"遅1",IF(AND($AP29&lt;&gt;"",$AQ29="",$AP29&lt;=集計基準日),"遅2",IF(AND($AS29&lt;&gt;"",$AT29="",$AS29&lt;=集計基準日),"遅3","")))</f>
        <v/>
      </c>
      <c r="CQ29" s="272" t="str">
        <f t="shared" ca="1" si="15"/>
        <v/>
      </c>
      <c r="CR29" s="272" t="str">
        <f t="shared" ca="1" si="16"/>
        <v/>
      </c>
      <c r="CS29" s="273" t="str">
        <f t="shared" ca="1" si="17"/>
        <v/>
      </c>
      <c r="CT29" s="337"/>
      <c r="CU29" s="264">
        <f t="shared" si="34"/>
        <v>21</v>
      </c>
      <c r="CW29" s="324">
        <f t="array" aca="1" ref="CW29" ca="1">MAX(IF((IF(進捗管理票PSPT_進捗率_1_2&lt;&gt;"", O29:V29,O29:S29)&lt;&gt;"")*(IF(進捗管理票PSPT_進捗率_1_2&lt;&gt;"", $O$7:$V$7,$O$7:$S$7)="予定日")*(IF(進捗管理票PSPT_進捗率_1_2&lt;&gt;"", O29:V29,O29:S29)&lt;=集計基準日),COLUMN(IF(進捗管理票PSPT_進捗率_1_2&lt;&gt;"", O29:V29,O29:S29)),""))</f>
        <v>0</v>
      </c>
      <c r="CX29" s="324">
        <f t="array" aca="1" ref="CX29" ca="1">MAX(IF((IF(進捗管理票PSPT_進捗率_2_2&lt;&gt;"", AA29:AH29,AA29:AE29)&lt;&gt;"")*(IF(進捗管理票PSPT_進捗率_2_2&lt;&gt;"", $AA$7:$AH$7,$AA$7:$AE$7)="予定日")*(IF(進捗管理票PSPT_進捗率_2_2&lt;&gt;"", AA29:AH29,AA29:AE29)&lt;=集計基準日),COLUMN(IF(進捗管理票PSPT_進捗率_2_2&lt;&gt;"", AA29:AH29,AA29:AE29)),""))</f>
        <v>0</v>
      </c>
      <c r="CY29" s="324">
        <f t="array" aca="1" ref="CY29" ca="1">MAX(IF((IF(進捗管理票PSPT_進捗率_3_2&lt;&gt;"", AM29:AT29,AM29:AQ29)&lt;&gt;"")*(IF(進捗管理票PSPT_進捗率_3_2&lt;&gt;"", $AM$7:$AT$7,$AM$7:$AQ$7)="予定日")*(IF(進捗管理票PSPT_進捗率_3_2&lt;&gt;"", AM29:AT29,AM29:AQ29)&lt;=集計基準日),COLUMN(IF(進捗管理票PSPT_進捗率_3_2&lt;&gt;"", AM29:AT29,AM29:AQ29)),""))</f>
        <v>0</v>
      </c>
      <c r="CZ29" s="324">
        <f t="array" aca="1" ref="CZ29" ca="1">MAX(IF((IF(進捗管理票PSPT_進捗率_4_2&lt;&gt;"", AY29:BF29,AY29:BC29)&lt;&gt;"")*(IF(進捗管理票PSPT_進捗率_4_2&lt;&gt;"", $AY$7:$BF$7,$AY$7:$BC$7)="予定日")*(IF(進捗管理票PSPT_進捗率_4_2&lt;&gt;"", AY29:BF29,AY29:BC29)&lt;=集計基準日),COLUMN(IF(進捗管理票PSPT_進捗率_4_2&lt;&gt;"", AY29:BF29,AY29:BC29)),""))</f>
        <v>0</v>
      </c>
      <c r="DA29" s="324">
        <f t="array" aca="1" ref="DA29" ca="1">MAX(IF((BJ29:BN29&lt;&gt;"")*($BJ$7:$BN$7="予定日")*(BJ29:BN29&lt;=集計基準日),COLUMN(BJ29:BN29),""))</f>
        <v>0</v>
      </c>
      <c r="DB29" s="324">
        <f t="array" aca="1" ref="DB29" ca="1">MAX(IF((IF(AND(進捗管理票PSPT_進捗率_1_2&lt;&gt;"",U29&lt;&gt;""), O29:V29,O29:S29)&lt;&gt;"")*(IF(AND(進捗管理票PSPT_進捗率_1_2&lt;&gt;"",U29&lt;&gt;""), $O$7:$V$7,$O$7:$S$7)="実績日")*(IF(AND(進捗管理票PSPT_進捗率_1_2&lt;&gt;"",U29&lt;&gt;""), O29:V29,O29:S29)&lt;=集計基準日),COLUMN(IF(AND(進捗管理票PSPT_進捗率_1_2&lt;&gt;"",U29&lt;&gt;""), O29:V29,O29:S29)),""))</f>
        <v>0</v>
      </c>
      <c r="DC29" s="324">
        <f t="array" aca="1" ref="DC29" ca="1">MAX(IF((IF(AND(進捗管理票PSPT_進捗率_2_2&lt;&gt;"",AG29&lt;&gt;""), AA29:AH29,AA29:AE29)&lt;&gt;"")*(IF(AND(進捗管理票PSPT_進捗率_2_2&lt;&gt;"",AG29&lt;&gt;""), $AA$7:$AH$7,$AA$7:$AE$7)="実績日")*(IF(AND(進捗管理票PSPT_進捗率_2_2&lt;&gt;"",AG29&lt;&gt;""), AA29:AH29,AA29:AE29)&lt;=集計基準日),COLUMN(IF(AND(進捗管理票PSPT_進捗率_2_2&lt;&gt;"",AG29&lt;&gt;""), AA29:AH29,AA29:AE29)),""))</f>
        <v>0</v>
      </c>
      <c r="DD29" s="324">
        <f t="array" aca="1" ref="DD29" ca="1">MAX(IF((IF(AND(進捗管理票PSPT_進捗率_3_2&lt;&gt;"",AS29&lt;&gt;""), AM29:AT29,AM29:AQ29)&lt;&gt;"")*(IF(AND(進捗管理票PSPT_進捗率_3_2&lt;&gt;"",AS29&lt;&gt;""), $AM$7:$AT$7,$AM$7:$AQ$7)="実績日")*(IF(AND(進捗管理票PSPT_進捗率_3_2&lt;&gt;"",AS29&lt;&gt;""), AM29:AT29,AM29:AQ29)&lt;=集計基準日),COLUMN(IF(AND(進捗管理票PSPT_進捗率_3_2&lt;&gt;"",AS29&lt;&gt;""), AM29:AT29,AM29:AQ29)),""))</f>
        <v>0</v>
      </c>
      <c r="DE29" s="324">
        <f t="array" aca="1" ref="DE29" ca="1">MAX(IF((IF(AND(進捗管理票PSPT_進捗率_4_2&lt;&gt;"",BE29&lt;&gt;""), AY29:BF29,AY29:BC29)&lt;&gt;"")*(IF(AND(進捗管理票PSPT_進捗率_4_2&lt;&gt;"",BE29&lt;&gt;""), $AY$7:$BF$7,$AY$7:$BC$7)="実績日")*(IF(AND(進捗管理票PSPT_進捗率_4_2&lt;&gt;"",BE29&lt;&gt;""), AY29:BF29,AY29:BC29)&lt;=集計基準日),COLUMN(IF(AND(進捗管理票PSPT_進捗率_4_2&lt;&gt;"",BE29&lt;&gt;""), AY29:BF29,AY29:BC29)),""))</f>
        <v>0</v>
      </c>
      <c r="DF29" s="324">
        <f t="array" aca="1" ref="DF29" ca="1">MAX(IF((BJ29:BN29&lt;&gt;"")*($BJ$7:$BN$7="実績日")*(BJ29:BN29&lt;=集計基準日),COLUMN(BJ29:BN29),""))</f>
        <v>0</v>
      </c>
      <c r="DG29" s="439">
        <f ca="1">MAX(IF(CW29&lt;&gt;0,HLOOKUP(CW29+1,進捗・達成率設定_PS,9,1),0),IF(CX29&lt;&gt;0,HLOOKUP(CX29+1,進捗・達成率設定_PT仕様作成,9,1),0),IF(CY29&lt;&gt;0,HLOOKUP(CY29+1,進捗・達成率設定_PG,9,1),0),IF(CZ29&lt;&gt;0,HLOOKUP(CZ29+1,進捗・達成率設定_PT,9,1),0),IF(DA29&lt;&gt;0,HLOOKUP(DA29+1,進捗・達成率設定_受入,9,1),0),IF(AND(COUNTA(PTレビュー先頭セル:PTレビュー最終セル)=0,AND(BB29&lt;&gt;"", BB29 &lt;= 集計基準日, BE29="",BF29="",BJ29="",BK29="",BM29="",BN29="")),100,0),IF(AND(BE29&lt;&gt;"",BE29 &lt;= 集計基準日, BJ29="",BK29="",BM29="",BN29=""),100,0))</f>
        <v>0</v>
      </c>
      <c r="DH29" s="440">
        <f ca="1">MAX(IF(DB29&lt;&gt;0,HLOOKUP(DB29,進捗・達成率設定_PS,9,1),0),IF(DC29&lt;&gt;0,HLOOKUP(DC29,進捗・達成率設定_PT仕様作成,9,1),0),IF(DD29&lt;&gt;0,HLOOKUP(DD29,進捗・達成率設定_PG,9,1),0),IF(DE29&lt;&gt;0,HLOOKUP(DE29,進捗・達成率設定_PT,9,1),0),IF(DF29&lt;&gt;0,HLOOKUP(DF29,進捗・達成率設定_受入,9,1),0),IF(AND(COUNTA(PTレビュー先頭セル:PTレビュー最終セル)=0,BJ29="",BK29="",BM29="",BN29="",BC29&lt;&gt;"", BC29&lt;=集計基準日),100,0),IF(OR(AND(BF29&lt;&gt;"",BF29&lt;=集計基準日, BJ29="",BK29="",BM29="",BN29=""),AND(BE29&lt;&gt;"",BF29&lt;&gt;"",BF29&lt;=集計基準日, BJ29="",BK29="",BM29="",BN29="")),100,0))</f>
        <v>0</v>
      </c>
      <c r="DI29" s="328" t="str">
        <f>IF(BM29&lt;&gt;"",BM29,IF(AND(BJ29&lt;&gt;"",BM29&lt;&gt;""),BM29,IF(AND(BJ29&lt;&gt;"",BM29=""),"",IF(AND(BK29&lt;&gt;"",BM29=""),"",IF(BE29&lt;&gt;"",BE29,IF(COUNTA(PTレビュー先頭セル:PTレビュー最終セル)&lt;&gt;0,"",IF(BB29&lt;&gt;"",BB29,"")))))))</f>
        <v/>
      </c>
      <c r="DJ29" s="329" t="str">
        <f>IF(AND(BM29&lt;&gt;"",BN29&lt;&gt;""),BN29,IF(AND(BJ29&lt;&gt;"",BN29&lt;&gt;""),BN29,IF(AND(BK29&lt;&gt;"",BN29=""),"",IF(AND(BJ29&lt;&gt;"",BN29=""),"",IF(BF29&lt;&gt;"",BF29,IF(COUNTA(PTレビュー先頭セル:PTレビュー最終セル)&lt;&gt;0,"",IF(BC29&lt;&gt;"",BC29,"")))))))</f>
        <v/>
      </c>
      <c r="DK29" s="450" t="b">
        <f t="shared" si="35"/>
        <v>0</v>
      </c>
      <c r="DL29" s="440" t="b">
        <f t="shared" si="36"/>
        <v>0</v>
      </c>
      <c r="DM29" s="450" t="b">
        <f t="shared" si="37"/>
        <v>0</v>
      </c>
      <c r="DN29" s="440" t="b">
        <f t="shared" si="38"/>
        <v>0</v>
      </c>
      <c r="DO29" s="449" t="b">
        <f t="shared" si="39"/>
        <v>0</v>
      </c>
      <c r="DP29" s="440" t="b">
        <f t="shared" si="40"/>
        <v>0</v>
      </c>
      <c r="DQ29" s="450" t="b">
        <f t="shared" si="41"/>
        <v>0</v>
      </c>
      <c r="DR29" s="440" t="b">
        <f t="shared" si="42"/>
        <v>0</v>
      </c>
      <c r="DS29" s="449" t="b">
        <f t="shared" si="43"/>
        <v>0</v>
      </c>
      <c r="DT29" s="440" t="b">
        <f t="shared" si="44"/>
        <v>0</v>
      </c>
    </row>
    <row r="30" spans="1:124" x14ac:dyDescent="0.25">
      <c r="A30" s="65">
        <f t="shared" si="18"/>
        <v>22</v>
      </c>
      <c r="B30" s="275"/>
      <c r="C30" s="275"/>
      <c r="D30" s="275"/>
      <c r="E30" s="275"/>
      <c r="F30" s="275"/>
      <c r="G30" s="316"/>
      <c r="H30" s="276"/>
      <c r="I30" s="276"/>
      <c r="J30" s="276"/>
      <c r="K30" s="467"/>
      <c r="L30" s="467"/>
      <c r="M30" s="277"/>
      <c r="N30" s="277"/>
      <c r="O30" s="348"/>
      <c r="P30" s="278"/>
      <c r="Q30" s="279"/>
      <c r="R30" s="348"/>
      <c r="S30" s="278"/>
      <c r="T30" s="280"/>
      <c r="U30" s="348"/>
      <c r="V30" s="274"/>
      <c r="W30" s="309" t="str">
        <f t="shared" ca="1" si="19"/>
        <v/>
      </c>
      <c r="X30" s="310" t="str">
        <f t="shared" ca="1" si="20"/>
        <v/>
      </c>
      <c r="Y30" s="277"/>
      <c r="Z30" s="277"/>
      <c r="AA30" s="348"/>
      <c r="AB30" s="278"/>
      <c r="AC30" s="279"/>
      <c r="AD30" s="348"/>
      <c r="AE30" s="278"/>
      <c r="AF30" s="280"/>
      <c r="AG30" s="348"/>
      <c r="AH30" s="274"/>
      <c r="AI30" s="309" t="str">
        <f t="shared" ca="1" si="21"/>
        <v/>
      </c>
      <c r="AJ30" s="310" t="str">
        <f t="shared" ca="1" si="22"/>
        <v/>
      </c>
      <c r="AK30" s="277"/>
      <c r="AL30" s="277"/>
      <c r="AM30" s="348"/>
      <c r="AN30" s="278"/>
      <c r="AO30" s="279"/>
      <c r="AP30" s="348"/>
      <c r="AQ30" s="278"/>
      <c r="AR30" s="280"/>
      <c r="AS30" s="348"/>
      <c r="AT30" s="274"/>
      <c r="AU30" s="309" t="str">
        <f t="shared" ca="1" si="23"/>
        <v/>
      </c>
      <c r="AV30" s="310" t="str">
        <f t="shared" ca="1" si="24"/>
        <v/>
      </c>
      <c r="AW30" s="276"/>
      <c r="AX30" s="276"/>
      <c r="AY30" s="348"/>
      <c r="AZ30" s="278"/>
      <c r="BA30" s="279"/>
      <c r="BB30" s="348"/>
      <c r="BC30" s="278"/>
      <c r="BD30" s="280"/>
      <c r="BE30" s="348"/>
      <c r="BF30" s="274"/>
      <c r="BG30" s="309" t="str">
        <f t="shared" ca="1" si="25"/>
        <v/>
      </c>
      <c r="BH30" s="310" t="str">
        <f t="shared" ca="1" si="26"/>
        <v/>
      </c>
      <c r="BI30" s="276"/>
      <c r="BJ30" s="348"/>
      <c r="BK30" s="278"/>
      <c r="BL30" s="279"/>
      <c r="BM30" s="348"/>
      <c r="BN30" s="278"/>
      <c r="BO30" s="280"/>
      <c r="BP30" s="309" t="str">
        <f t="shared" ca="1" si="27"/>
        <v/>
      </c>
      <c r="BQ30" s="310" t="str">
        <f t="shared" ca="1" si="28"/>
        <v/>
      </c>
      <c r="BR30" s="309" t="str">
        <f t="shared" ca="1" si="29"/>
        <v/>
      </c>
      <c r="BS30" s="438" t="str">
        <f t="shared" ca="1" si="30"/>
        <v/>
      </c>
      <c r="BT30" s="281" t="str">
        <f t="array" ref="BT30">IF(AND($I30&lt;&gt;"",$K30&lt;&gt;""),CEILING(VLOOKUP($I30,ランク別指標,3,FALSE)*$L30,1),"")</f>
        <v/>
      </c>
      <c r="BU30" s="282"/>
      <c r="BV30" s="281" t="str">
        <f t="shared" si="11"/>
        <v/>
      </c>
      <c r="BW30" s="283"/>
      <c r="BX30" s="282"/>
      <c r="BY30" s="284" t="str">
        <f t="shared" si="31"/>
        <v/>
      </c>
      <c r="BZ30" s="285" t="str">
        <f t="shared" si="32"/>
        <v/>
      </c>
      <c r="CA30" s="286"/>
      <c r="CB30" s="287"/>
      <c r="CC30" s="281" t="str">
        <f t="array" ref="CC30">IF(AND($I30&lt;&gt;"",$K30&lt;&gt;""),CEILING(VLOOKUP($I30,ランク別指標,6,FALSE)*$L30,1),"")</f>
        <v/>
      </c>
      <c r="CD30" s="288"/>
      <c r="CE30" s="289" t="str">
        <f t="shared" si="14"/>
        <v/>
      </c>
      <c r="CF30" s="290"/>
      <c r="CG30" s="291" t="str">
        <f t="array" ref="CG30">IF(AND(L30&lt;&gt;"",L30&gt;0),IF(CD30/L30*100 &gt; 0,CD30/L30*100, ""),"")</f>
        <v/>
      </c>
      <c r="CH30" s="292" t="str">
        <f t="array" ref="CH30">IF(AND(L30&lt;&gt;"",L30&gt;0),IF(CF30/L30*100 &gt; 0,CF30/L30*100, ""),"")</f>
        <v/>
      </c>
      <c r="CI30" s="291" t="str">
        <f t="array" ref="CI30">IF(AND(CC30&lt;&gt;"",CC30&gt;0),IF(CD30/CC30*100 &gt; 0,CD30/CC30, ""),"")</f>
        <v/>
      </c>
      <c r="CJ30" s="292" t="str">
        <f t="array" ref="CJ30">IF(AND(CE30&lt;&gt;"",CE30&gt;0),IF(CF30/CE30*100 &gt; 0,CF30/CE30, ""),"")</f>
        <v/>
      </c>
      <c r="CK30" s="281"/>
      <c r="CL30" s="293" t="str">
        <f t="array" ref="CL30">IF(AND(L30&lt;&gt;"",L30&gt;0),IF(CK30/L30*100 &gt; 0,CK30/L30*100, ""),"")</f>
        <v/>
      </c>
      <c r="CM30" s="294"/>
      <c r="CN30" s="270" t="str">
        <f t="array" aca="1" ref="CN30" ca="1">IF(AND($O30&lt;&gt;"",$P30="",$O30&lt;=集計基準日),"遅1",IF(AND($R30&lt;&gt;"",$S30="",$R30&lt;=集計基準日),"遅2",IF(AND($U30&lt;&gt;"",$V30="",$U30&lt;=集計基準日),"遅3","") ) )</f>
        <v/>
      </c>
      <c r="CO30" s="271" t="str">
        <f t="array" aca="1" ref="CO30" ca="1">IF(AND($AA30&lt;&gt;"",$AB30="",$AA30&lt;=集計基準日),"遅1",IF(AND($AD30&lt;&gt;"",$AE30="",$AD30&lt;=集計基準日),"遅2",IF(AND($AG30&lt;&gt;"",$AH30="",$AG30&lt;=集計基準日),"遅3","")))</f>
        <v/>
      </c>
      <c r="CP30" s="271" t="str">
        <f t="array" aca="1" ref="CP30" ca="1">IF(AND($AM30&lt;&gt;"",$AN30="",$AM30&lt;=集計基準日),"遅1",IF(AND($AP30&lt;&gt;"",$AQ30="",$AP30&lt;=集計基準日),"遅2",IF(AND($AS30&lt;&gt;"",$AT30="",$AS30&lt;=集計基準日),"遅3","")))</f>
        <v/>
      </c>
      <c r="CQ30" s="272" t="str">
        <f t="shared" ca="1" si="15"/>
        <v/>
      </c>
      <c r="CR30" s="272" t="str">
        <f t="shared" ca="1" si="16"/>
        <v/>
      </c>
      <c r="CS30" s="273" t="str">
        <f t="shared" ca="1" si="17"/>
        <v/>
      </c>
      <c r="CT30" s="337"/>
      <c r="CU30" s="264">
        <f t="shared" si="34"/>
        <v>22</v>
      </c>
      <c r="CW30" s="324">
        <f t="array" aca="1" ref="CW30" ca="1">MAX(IF((IF(進捗管理票PSPT_進捗率_1_2&lt;&gt;"", O30:V30,O30:S30)&lt;&gt;"")*(IF(進捗管理票PSPT_進捗率_1_2&lt;&gt;"", $O$7:$V$7,$O$7:$S$7)="予定日")*(IF(進捗管理票PSPT_進捗率_1_2&lt;&gt;"", O30:V30,O30:S30)&lt;=集計基準日),COLUMN(IF(進捗管理票PSPT_進捗率_1_2&lt;&gt;"", O30:V30,O30:S30)),""))</f>
        <v>0</v>
      </c>
      <c r="CX30" s="324">
        <f t="array" aca="1" ref="CX30" ca="1">MAX(IF((IF(進捗管理票PSPT_進捗率_2_2&lt;&gt;"", AA30:AH30,AA30:AE30)&lt;&gt;"")*(IF(進捗管理票PSPT_進捗率_2_2&lt;&gt;"", $AA$7:$AH$7,$AA$7:$AE$7)="予定日")*(IF(進捗管理票PSPT_進捗率_2_2&lt;&gt;"", AA30:AH30,AA30:AE30)&lt;=集計基準日),COLUMN(IF(進捗管理票PSPT_進捗率_2_2&lt;&gt;"", AA30:AH30,AA30:AE30)),""))</f>
        <v>0</v>
      </c>
      <c r="CY30" s="324">
        <f t="array" aca="1" ref="CY30" ca="1">MAX(IF((IF(進捗管理票PSPT_進捗率_3_2&lt;&gt;"", AM30:AT30,AM30:AQ30)&lt;&gt;"")*(IF(進捗管理票PSPT_進捗率_3_2&lt;&gt;"", $AM$7:$AT$7,$AM$7:$AQ$7)="予定日")*(IF(進捗管理票PSPT_進捗率_3_2&lt;&gt;"", AM30:AT30,AM30:AQ30)&lt;=集計基準日),COLUMN(IF(進捗管理票PSPT_進捗率_3_2&lt;&gt;"", AM30:AT30,AM30:AQ30)),""))</f>
        <v>0</v>
      </c>
      <c r="CZ30" s="324">
        <f t="array" aca="1" ref="CZ30" ca="1">MAX(IF((IF(進捗管理票PSPT_進捗率_4_2&lt;&gt;"", AY30:BF30,AY30:BC30)&lt;&gt;"")*(IF(進捗管理票PSPT_進捗率_4_2&lt;&gt;"", $AY$7:$BF$7,$AY$7:$BC$7)="予定日")*(IF(進捗管理票PSPT_進捗率_4_2&lt;&gt;"", AY30:BF30,AY30:BC30)&lt;=集計基準日),COLUMN(IF(進捗管理票PSPT_進捗率_4_2&lt;&gt;"", AY30:BF30,AY30:BC30)),""))</f>
        <v>0</v>
      </c>
      <c r="DA30" s="324">
        <f t="array" aca="1" ref="DA30" ca="1">MAX(IF((BJ30:BN30&lt;&gt;"")*($BJ$7:$BN$7="予定日")*(BJ30:BN30&lt;=集計基準日),COLUMN(BJ30:BN30),""))</f>
        <v>0</v>
      </c>
      <c r="DB30" s="324">
        <f t="array" aca="1" ref="DB30" ca="1">MAX(IF((IF(AND(進捗管理票PSPT_進捗率_1_2&lt;&gt;"",U30&lt;&gt;""), O30:V30,O30:S30)&lt;&gt;"")*(IF(AND(進捗管理票PSPT_進捗率_1_2&lt;&gt;"",U30&lt;&gt;""), $O$7:$V$7,$O$7:$S$7)="実績日")*(IF(AND(進捗管理票PSPT_進捗率_1_2&lt;&gt;"",U30&lt;&gt;""), O30:V30,O30:S30)&lt;=集計基準日),COLUMN(IF(AND(進捗管理票PSPT_進捗率_1_2&lt;&gt;"",U30&lt;&gt;""), O30:V30,O30:S30)),""))</f>
        <v>0</v>
      </c>
      <c r="DC30" s="324">
        <f t="array" aca="1" ref="DC30" ca="1">MAX(IF((IF(AND(進捗管理票PSPT_進捗率_2_2&lt;&gt;"",AG30&lt;&gt;""), AA30:AH30,AA30:AE30)&lt;&gt;"")*(IF(AND(進捗管理票PSPT_進捗率_2_2&lt;&gt;"",AG30&lt;&gt;""), $AA$7:$AH$7,$AA$7:$AE$7)="実績日")*(IF(AND(進捗管理票PSPT_進捗率_2_2&lt;&gt;"",AG30&lt;&gt;""), AA30:AH30,AA30:AE30)&lt;=集計基準日),COLUMN(IF(AND(進捗管理票PSPT_進捗率_2_2&lt;&gt;"",AG30&lt;&gt;""), AA30:AH30,AA30:AE30)),""))</f>
        <v>0</v>
      </c>
      <c r="DD30" s="324">
        <f t="array" aca="1" ref="DD30" ca="1">MAX(IF((IF(AND(進捗管理票PSPT_進捗率_3_2&lt;&gt;"",AS30&lt;&gt;""), AM30:AT30,AM30:AQ30)&lt;&gt;"")*(IF(AND(進捗管理票PSPT_進捗率_3_2&lt;&gt;"",AS30&lt;&gt;""), $AM$7:$AT$7,$AM$7:$AQ$7)="実績日")*(IF(AND(進捗管理票PSPT_進捗率_3_2&lt;&gt;"",AS30&lt;&gt;""), AM30:AT30,AM30:AQ30)&lt;=集計基準日),COLUMN(IF(AND(進捗管理票PSPT_進捗率_3_2&lt;&gt;"",AS30&lt;&gt;""), AM30:AT30,AM30:AQ30)),""))</f>
        <v>0</v>
      </c>
      <c r="DE30" s="324">
        <f t="array" aca="1" ref="DE30" ca="1">MAX(IF((IF(AND(進捗管理票PSPT_進捗率_4_2&lt;&gt;"",BE30&lt;&gt;""), AY30:BF30,AY30:BC30)&lt;&gt;"")*(IF(AND(進捗管理票PSPT_進捗率_4_2&lt;&gt;"",BE30&lt;&gt;""), $AY$7:$BF$7,$AY$7:$BC$7)="実績日")*(IF(AND(進捗管理票PSPT_進捗率_4_2&lt;&gt;"",BE30&lt;&gt;""), AY30:BF30,AY30:BC30)&lt;=集計基準日),COLUMN(IF(AND(進捗管理票PSPT_進捗率_4_2&lt;&gt;"",BE30&lt;&gt;""), AY30:BF30,AY30:BC30)),""))</f>
        <v>0</v>
      </c>
      <c r="DF30" s="324">
        <f t="array" aca="1" ref="DF30" ca="1">MAX(IF((BJ30:BN30&lt;&gt;"")*($BJ$7:$BN$7="実績日")*(BJ30:BN30&lt;=集計基準日),COLUMN(BJ30:BN30),""))</f>
        <v>0</v>
      </c>
      <c r="DG30" s="439">
        <f ca="1">MAX(IF(CW30&lt;&gt;0,HLOOKUP(CW30+1,進捗・達成率設定_PS,9,1),0),IF(CX30&lt;&gt;0,HLOOKUP(CX30+1,進捗・達成率設定_PT仕様作成,9,1),0),IF(CY30&lt;&gt;0,HLOOKUP(CY30+1,進捗・達成率設定_PG,9,1),0),IF(CZ30&lt;&gt;0,HLOOKUP(CZ30+1,進捗・達成率設定_PT,9,1),0),IF(DA30&lt;&gt;0,HLOOKUP(DA30+1,進捗・達成率設定_受入,9,1),0),IF(AND(COUNTA(PTレビュー先頭セル:PTレビュー最終セル)=0,AND(BB30&lt;&gt;"", BB30 &lt;= 集計基準日, BE30="",BF30="",BJ30="",BK30="",BM30="",BN30="")),100,0),IF(AND(BE30&lt;&gt;"",BE30 &lt;= 集計基準日, BJ30="",BK30="",BM30="",BN30=""),100,0))</f>
        <v>0</v>
      </c>
      <c r="DH30" s="440">
        <f ca="1">MAX(IF(DB30&lt;&gt;0,HLOOKUP(DB30,進捗・達成率設定_PS,9,1),0),IF(DC30&lt;&gt;0,HLOOKUP(DC30,進捗・達成率設定_PT仕様作成,9,1),0),IF(DD30&lt;&gt;0,HLOOKUP(DD30,進捗・達成率設定_PG,9,1),0),IF(DE30&lt;&gt;0,HLOOKUP(DE30,進捗・達成率設定_PT,9,1),0),IF(DF30&lt;&gt;0,HLOOKUP(DF30,進捗・達成率設定_受入,9,1),0),IF(AND(COUNTA(PTレビュー先頭セル:PTレビュー最終セル)=0,BJ30="",BK30="",BM30="",BN30="",BC30&lt;&gt;"", BC30&lt;=集計基準日),100,0),IF(OR(AND(BF30&lt;&gt;"",BF30&lt;=集計基準日, BJ30="",BK30="",BM30="",BN30=""),AND(BE30&lt;&gt;"",BF30&lt;&gt;"",BF30&lt;=集計基準日, BJ30="",BK30="",BM30="",BN30="")),100,0))</f>
        <v>0</v>
      </c>
      <c r="DI30" s="328" t="str">
        <f>IF(BM30&lt;&gt;"",BM30,IF(AND(BJ30&lt;&gt;"",BM30&lt;&gt;""),BM30,IF(AND(BJ30&lt;&gt;"",BM30=""),"",IF(AND(BK30&lt;&gt;"",BM30=""),"",IF(BE30&lt;&gt;"",BE30,IF(COUNTA(PTレビュー先頭セル:PTレビュー最終セル)&lt;&gt;0,"",IF(BB30&lt;&gt;"",BB30,"")))))))</f>
        <v/>
      </c>
      <c r="DJ30" s="329" t="str">
        <f>IF(AND(BM30&lt;&gt;"",BN30&lt;&gt;""),BN30,IF(AND(BJ30&lt;&gt;"",BN30&lt;&gt;""),BN30,IF(AND(BK30&lt;&gt;"",BN30=""),"",IF(AND(BJ30&lt;&gt;"",BN30=""),"",IF(BF30&lt;&gt;"",BF30,IF(COUNTA(PTレビュー先頭セル:PTレビュー最終セル)&lt;&gt;0,"",IF(BC30&lt;&gt;"",BC30,"")))))))</f>
        <v/>
      </c>
      <c r="DK30" s="450" t="b">
        <f t="shared" si="35"/>
        <v>0</v>
      </c>
      <c r="DL30" s="440" t="b">
        <f t="shared" si="36"/>
        <v>0</v>
      </c>
      <c r="DM30" s="450" t="b">
        <f t="shared" si="37"/>
        <v>0</v>
      </c>
      <c r="DN30" s="440" t="b">
        <f t="shared" si="38"/>
        <v>0</v>
      </c>
      <c r="DO30" s="449" t="b">
        <f t="shared" si="39"/>
        <v>0</v>
      </c>
      <c r="DP30" s="440" t="b">
        <f t="shared" si="40"/>
        <v>0</v>
      </c>
      <c r="DQ30" s="450" t="b">
        <f t="shared" si="41"/>
        <v>0</v>
      </c>
      <c r="DR30" s="440" t="b">
        <f t="shared" si="42"/>
        <v>0</v>
      </c>
      <c r="DS30" s="449" t="b">
        <f t="shared" si="43"/>
        <v>0</v>
      </c>
      <c r="DT30" s="440" t="b">
        <f t="shared" si="44"/>
        <v>0</v>
      </c>
    </row>
    <row r="31" spans="1:124" x14ac:dyDescent="0.25">
      <c r="A31" s="65">
        <f t="shared" si="18"/>
        <v>23</v>
      </c>
      <c r="B31" s="275"/>
      <c r="C31" s="275"/>
      <c r="D31" s="275"/>
      <c r="E31" s="275"/>
      <c r="F31" s="275"/>
      <c r="G31" s="316"/>
      <c r="H31" s="276"/>
      <c r="I31" s="276"/>
      <c r="J31" s="276"/>
      <c r="K31" s="467"/>
      <c r="L31" s="467"/>
      <c r="M31" s="277"/>
      <c r="N31" s="277"/>
      <c r="O31" s="348"/>
      <c r="P31" s="278"/>
      <c r="Q31" s="279"/>
      <c r="R31" s="348"/>
      <c r="S31" s="278"/>
      <c r="T31" s="280"/>
      <c r="U31" s="348"/>
      <c r="V31" s="274"/>
      <c r="W31" s="309" t="str">
        <f t="shared" ca="1" si="19"/>
        <v/>
      </c>
      <c r="X31" s="310" t="str">
        <f t="shared" ca="1" si="20"/>
        <v/>
      </c>
      <c r="Y31" s="277"/>
      <c r="Z31" s="277"/>
      <c r="AA31" s="348"/>
      <c r="AB31" s="278"/>
      <c r="AC31" s="279"/>
      <c r="AD31" s="348"/>
      <c r="AE31" s="278"/>
      <c r="AF31" s="280"/>
      <c r="AG31" s="348"/>
      <c r="AH31" s="274"/>
      <c r="AI31" s="309" t="str">
        <f t="shared" ca="1" si="21"/>
        <v/>
      </c>
      <c r="AJ31" s="310" t="str">
        <f t="shared" ca="1" si="22"/>
        <v/>
      </c>
      <c r="AK31" s="277"/>
      <c r="AL31" s="277"/>
      <c r="AM31" s="348"/>
      <c r="AN31" s="278"/>
      <c r="AO31" s="279"/>
      <c r="AP31" s="348"/>
      <c r="AQ31" s="278"/>
      <c r="AR31" s="280"/>
      <c r="AS31" s="348"/>
      <c r="AT31" s="274"/>
      <c r="AU31" s="309" t="str">
        <f t="shared" ca="1" si="23"/>
        <v/>
      </c>
      <c r="AV31" s="310" t="str">
        <f t="shared" ca="1" si="24"/>
        <v/>
      </c>
      <c r="AW31" s="276"/>
      <c r="AX31" s="276"/>
      <c r="AY31" s="348"/>
      <c r="AZ31" s="278"/>
      <c r="BA31" s="279"/>
      <c r="BB31" s="348"/>
      <c r="BC31" s="278"/>
      <c r="BD31" s="280"/>
      <c r="BE31" s="348"/>
      <c r="BF31" s="274"/>
      <c r="BG31" s="309" t="str">
        <f t="shared" ca="1" si="25"/>
        <v/>
      </c>
      <c r="BH31" s="310" t="str">
        <f t="shared" ca="1" si="26"/>
        <v/>
      </c>
      <c r="BI31" s="276"/>
      <c r="BJ31" s="348"/>
      <c r="BK31" s="278"/>
      <c r="BL31" s="279"/>
      <c r="BM31" s="348"/>
      <c r="BN31" s="278"/>
      <c r="BO31" s="280"/>
      <c r="BP31" s="309" t="str">
        <f t="shared" ca="1" si="27"/>
        <v/>
      </c>
      <c r="BQ31" s="310" t="str">
        <f t="shared" ca="1" si="28"/>
        <v/>
      </c>
      <c r="BR31" s="309" t="str">
        <f t="shared" ca="1" si="29"/>
        <v/>
      </c>
      <c r="BS31" s="438" t="str">
        <f t="shared" ca="1" si="30"/>
        <v/>
      </c>
      <c r="BT31" s="281" t="str">
        <f t="array" ref="BT31">IF(AND($I31&lt;&gt;"",$K31&lt;&gt;""),CEILING(VLOOKUP($I31,ランク別指標,3,FALSE)*$L31,1),"")</f>
        <v/>
      </c>
      <c r="BU31" s="282"/>
      <c r="BV31" s="281" t="str">
        <f t="shared" si="11"/>
        <v/>
      </c>
      <c r="BW31" s="283"/>
      <c r="BX31" s="282"/>
      <c r="BY31" s="284" t="str">
        <f t="shared" si="31"/>
        <v/>
      </c>
      <c r="BZ31" s="285" t="str">
        <f t="shared" si="32"/>
        <v/>
      </c>
      <c r="CA31" s="286"/>
      <c r="CB31" s="287"/>
      <c r="CC31" s="281" t="str">
        <f t="array" ref="CC31">IF(AND($I31&lt;&gt;"",$K31&lt;&gt;""),CEILING(VLOOKUP($I31,ランク別指標,6,FALSE)*$L31,1),"")</f>
        <v/>
      </c>
      <c r="CD31" s="288"/>
      <c r="CE31" s="289" t="str">
        <f t="shared" si="14"/>
        <v/>
      </c>
      <c r="CF31" s="290"/>
      <c r="CG31" s="291" t="str">
        <f t="array" ref="CG31">IF(AND(L31&lt;&gt;"",L31&gt;0),IF(CD31/L31*100 &gt; 0,CD31/L31*100, ""),"")</f>
        <v/>
      </c>
      <c r="CH31" s="292" t="str">
        <f t="array" ref="CH31">IF(AND(L31&lt;&gt;"",L31&gt;0),IF(CF31/L31*100 &gt; 0,CF31/L31*100, ""),"")</f>
        <v/>
      </c>
      <c r="CI31" s="291" t="str">
        <f t="array" ref="CI31">IF(AND(CC31&lt;&gt;"",CC31&gt;0),IF(CD31/CC31*100 &gt; 0,CD31/CC31, ""),"")</f>
        <v/>
      </c>
      <c r="CJ31" s="292" t="str">
        <f t="array" ref="CJ31">IF(AND(CE31&lt;&gt;"",CE31&gt;0),IF(CF31/CE31*100 &gt; 0,CF31/CE31, ""),"")</f>
        <v/>
      </c>
      <c r="CK31" s="281"/>
      <c r="CL31" s="293" t="str">
        <f t="array" ref="CL31">IF(AND(L31&lt;&gt;"",L31&gt;0),IF(CK31/L31*100 &gt; 0,CK31/L31*100, ""),"")</f>
        <v/>
      </c>
      <c r="CM31" s="294"/>
      <c r="CN31" s="270" t="str">
        <f t="array" aca="1" ref="CN31" ca="1">IF(AND($O31&lt;&gt;"",$P31="",$O31&lt;=集計基準日),"遅1",IF(AND($R31&lt;&gt;"",$S31="",$R31&lt;=集計基準日),"遅2",IF(AND($U31&lt;&gt;"",$V31="",$U31&lt;=集計基準日),"遅3","") ) )</f>
        <v/>
      </c>
      <c r="CO31" s="271" t="str">
        <f t="array" aca="1" ref="CO31" ca="1">IF(AND($AA31&lt;&gt;"",$AB31="",$AA31&lt;=集計基準日),"遅1",IF(AND($AD31&lt;&gt;"",$AE31="",$AD31&lt;=集計基準日),"遅2",IF(AND($AG31&lt;&gt;"",$AH31="",$AG31&lt;=集計基準日),"遅3","")))</f>
        <v/>
      </c>
      <c r="CP31" s="271" t="str">
        <f t="array" aca="1" ref="CP31" ca="1">IF(AND($AM31&lt;&gt;"",$AN31="",$AM31&lt;=集計基準日),"遅1",IF(AND($AP31&lt;&gt;"",$AQ31="",$AP31&lt;=集計基準日),"遅2",IF(AND($AS31&lt;&gt;"",$AT31="",$AS31&lt;=集計基準日),"遅3","")))</f>
        <v/>
      </c>
      <c r="CQ31" s="272" t="str">
        <f t="shared" ca="1" si="15"/>
        <v/>
      </c>
      <c r="CR31" s="272" t="str">
        <f t="shared" ca="1" si="16"/>
        <v/>
      </c>
      <c r="CS31" s="273" t="str">
        <f t="shared" ca="1" si="17"/>
        <v/>
      </c>
      <c r="CT31" s="337"/>
      <c r="CU31" s="264">
        <f t="shared" si="34"/>
        <v>23</v>
      </c>
      <c r="CW31" s="324">
        <f t="array" aca="1" ref="CW31" ca="1">MAX(IF((IF(進捗管理票PSPT_進捗率_1_2&lt;&gt;"", O31:V31,O31:S31)&lt;&gt;"")*(IF(進捗管理票PSPT_進捗率_1_2&lt;&gt;"", $O$7:$V$7,$O$7:$S$7)="予定日")*(IF(進捗管理票PSPT_進捗率_1_2&lt;&gt;"", O31:V31,O31:S31)&lt;=集計基準日),COLUMN(IF(進捗管理票PSPT_進捗率_1_2&lt;&gt;"", O31:V31,O31:S31)),""))</f>
        <v>0</v>
      </c>
      <c r="CX31" s="324">
        <f t="array" aca="1" ref="CX31" ca="1">MAX(IF((IF(進捗管理票PSPT_進捗率_2_2&lt;&gt;"", AA31:AH31,AA31:AE31)&lt;&gt;"")*(IF(進捗管理票PSPT_進捗率_2_2&lt;&gt;"", $AA$7:$AH$7,$AA$7:$AE$7)="予定日")*(IF(進捗管理票PSPT_進捗率_2_2&lt;&gt;"", AA31:AH31,AA31:AE31)&lt;=集計基準日),COLUMN(IF(進捗管理票PSPT_進捗率_2_2&lt;&gt;"", AA31:AH31,AA31:AE31)),""))</f>
        <v>0</v>
      </c>
      <c r="CY31" s="324">
        <f t="array" aca="1" ref="CY31" ca="1">MAX(IF((IF(進捗管理票PSPT_進捗率_3_2&lt;&gt;"", AM31:AT31,AM31:AQ31)&lt;&gt;"")*(IF(進捗管理票PSPT_進捗率_3_2&lt;&gt;"", $AM$7:$AT$7,$AM$7:$AQ$7)="予定日")*(IF(進捗管理票PSPT_進捗率_3_2&lt;&gt;"", AM31:AT31,AM31:AQ31)&lt;=集計基準日),COLUMN(IF(進捗管理票PSPT_進捗率_3_2&lt;&gt;"", AM31:AT31,AM31:AQ31)),""))</f>
        <v>0</v>
      </c>
      <c r="CZ31" s="324">
        <f t="array" aca="1" ref="CZ31" ca="1">MAX(IF((IF(進捗管理票PSPT_進捗率_4_2&lt;&gt;"", AY31:BF31,AY31:BC31)&lt;&gt;"")*(IF(進捗管理票PSPT_進捗率_4_2&lt;&gt;"", $AY$7:$BF$7,$AY$7:$BC$7)="予定日")*(IF(進捗管理票PSPT_進捗率_4_2&lt;&gt;"", AY31:BF31,AY31:BC31)&lt;=集計基準日),COLUMN(IF(進捗管理票PSPT_進捗率_4_2&lt;&gt;"", AY31:BF31,AY31:BC31)),""))</f>
        <v>0</v>
      </c>
      <c r="DA31" s="324">
        <f t="array" aca="1" ref="DA31" ca="1">MAX(IF((BJ31:BN31&lt;&gt;"")*($BJ$7:$BN$7="予定日")*(BJ31:BN31&lt;=集計基準日),COLUMN(BJ31:BN31),""))</f>
        <v>0</v>
      </c>
      <c r="DB31" s="324">
        <f t="array" aca="1" ref="DB31" ca="1">MAX(IF((IF(AND(進捗管理票PSPT_進捗率_1_2&lt;&gt;"",U31&lt;&gt;""), O31:V31,O31:S31)&lt;&gt;"")*(IF(AND(進捗管理票PSPT_進捗率_1_2&lt;&gt;"",U31&lt;&gt;""), $O$7:$V$7,$O$7:$S$7)="実績日")*(IF(AND(進捗管理票PSPT_進捗率_1_2&lt;&gt;"",U31&lt;&gt;""), O31:V31,O31:S31)&lt;=集計基準日),COLUMN(IF(AND(進捗管理票PSPT_進捗率_1_2&lt;&gt;"",U31&lt;&gt;""), O31:V31,O31:S31)),""))</f>
        <v>0</v>
      </c>
      <c r="DC31" s="324">
        <f t="array" aca="1" ref="DC31" ca="1">MAX(IF((IF(AND(進捗管理票PSPT_進捗率_2_2&lt;&gt;"",AG31&lt;&gt;""), AA31:AH31,AA31:AE31)&lt;&gt;"")*(IF(AND(進捗管理票PSPT_進捗率_2_2&lt;&gt;"",AG31&lt;&gt;""), $AA$7:$AH$7,$AA$7:$AE$7)="実績日")*(IF(AND(進捗管理票PSPT_進捗率_2_2&lt;&gt;"",AG31&lt;&gt;""), AA31:AH31,AA31:AE31)&lt;=集計基準日),COLUMN(IF(AND(進捗管理票PSPT_進捗率_2_2&lt;&gt;"",AG31&lt;&gt;""), AA31:AH31,AA31:AE31)),""))</f>
        <v>0</v>
      </c>
      <c r="DD31" s="324">
        <f t="array" aca="1" ref="DD31" ca="1">MAX(IF((IF(AND(進捗管理票PSPT_進捗率_3_2&lt;&gt;"",AS31&lt;&gt;""), AM31:AT31,AM31:AQ31)&lt;&gt;"")*(IF(AND(進捗管理票PSPT_進捗率_3_2&lt;&gt;"",AS31&lt;&gt;""), $AM$7:$AT$7,$AM$7:$AQ$7)="実績日")*(IF(AND(進捗管理票PSPT_進捗率_3_2&lt;&gt;"",AS31&lt;&gt;""), AM31:AT31,AM31:AQ31)&lt;=集計基準日),COLUMN(IF(AND(進捗管理票PSPT_進捗率_3_2&lt;&gt;"",AS31&lt;&gt;""), AM31:AT31,AM31:AQ31)),""))</f>
        <v>0</v>
      </c>
      <c r="DE31" s="324">
        <f t="array" aca="1" ref="DE31" ca="1">MAX(IF((IF(AND(進捗管理票PSPT_進捗率_4_2&lt;&gt;"",BE31&lt;&gt;""), AY31:BF31,AY31:BC31)&lt;&gt;"")*(IF(AND(進捗管理票PSPT_進捗率_4_2&lt;&gt;"",BE31&lt;&gt;""), $AY$7:$BF$7,$AY$7:$BC$7)="実績日")*(IF(AND(進捗管理票PSPT_進捗率_4_2&lt;&gt;"",BE31&lt;&gt;""), AY31:BF31,AY31:BC31)&lt;=集計基準日),COLUMN(IF(AND(進捗管理票PSPT_進捗率_4_2&lt;&gt;"",BE31&lt;&gt;""), AY31:BF31,AY31:BC31)),""))</f>
        <v>0</v>
      </c>
      <c r="DF31" s="324">
        <f t="array" aca="1" ref="DF31" ca="1">MAX(IF((BJ31:BN31&lt;&gt;"")*($BJ$7:$BN$7="実績日")*(BJ31:BN31&lt;=集計基準日),COLUMN(BJ31:BN31),""))</f>
        <v>0</v>
      </c>
      <c r="DG31" s="439">
        <f ca="1">MAX(IF(CW31&lt;&gt;0,HLOOKUP(CW31+1,進捗・達成率設定_PS,9,1),0),IF(CX31&lt;&gt;0,HLOOKUP(CX31+1,進捗・達成率設定_PT仕様作成,9,1),0),IF(CY31&lt;&gt;0,HLOOKUP(CY31+1,進捗・達成率設定_PG,9,1),0),IF(CZ31&lt;&gt;0,HLOOKUP(CZ31+1,進捗・達成率設定_PT,9,1),0),IF(DA31&lt;&gt;0,HLOOKUP(DA31+1,進捗・達成率設定_受入,9,1),0),IF(AND(COUNTA(PTレビュー先頭セル:PTレビュー最終セル)=0,AND(BB31&lt;&gt;"", BB31 &lt;= 集計基準日, BE31="",BF31="",BJ31="",BK31="",BM31="",BN31="")),100,0),IF(AND(BE31&lt;&gt;"",BE31 &lt;= 集計基準日, BJ31="",BK31="",BM31="",BN31=""),100,0))</f>
        <v>0</v>
      </c>
      <c r="DH31" s="440">
        <f ca="1">MAX(IF(DB31&lt;&gt;0,HLOOKUP(DB31,進捗・達成率設定_PS,9,1),0),IF(DC31&lt;&gt;0,HLOOKUP(DC31,進捗・達成率設定_PT仕様作成,9,1),0),IF(DD31&lt;&gt;0,HLOOKUP(DD31,進捗・達成率設定_PG,9,1),0),IF(DE31&lt;&gt;0,HLOOKUP(DE31,進捗・達成率設定_PT,9,1),0),IF(DF31&lt;&gt;0,HLOOKUP(DF31,進捗・達成率設定_受入,9,1),0),IF(AND(COUNTA(PTレビュー先頭セル:PTレビュー最終セル)=0,BJ31="",BK31="",BM31="",BN31="",BC31&lt;&gt;"", BC31&lt;=集計基準日),100,0),IF(OR(AND(BF31&lt;&gt;"",BF31&lt;=集計基準日, BJ31="",BK31="",BM31="",BN31=""),AND(BE31&lt;&gt;"",BF31&lt;&gt;"",BF31&lt;=集計基準日, BJ31="",BK31="",BM31="",BN31="")),100,0))</f>
        <v>0</v>
      </c>
      <c r="DI31" s="328" t="str">
        <f>IF(BM31&lt;&gt;"",BM31,IF(AND(BJ31&lt;&gt;"",BM31&lt;&gt;""),BM31,IF(AND(BJ31&lt;&gt;"",BM31=""),"",IF(AND(BK31&lt;&gt;"",BM31=""),"",IF(BE31&lt;&gt;"",BE31,IF(COUNTA(PTレビュー先頭セル:PTレビュー最終セル)&lt;&gt;0,"",IF(BB31&lt;&gt;"",BB31,"")))))))</f>
        <v/>
      </c>
      <c r="DJ31" s="329" t="str">
        <f>IF(AND(BM31&lt;&gt;"",BN31&lt;&gt;""),BN31,IF(AND(BJ31&lt;&gt;"",BN31&lt;&gt;""),BN31,IF(AND(BK31&lt;&gt;"",BN31=""),"",IF(AND(BJ31&lt;&gt;"",BN31=""),"",IF(BF31&lt;&gt;"",BF31,IF(COUNTA(PTレビュー先頭セル:PTレビュー最終セル)&lt;&gt;0,"",IF(BC31&lt;&gt;"",BC31,"")))))))</f>
        <v/>
      </c>
      <c r="DK31" s="450" t="b">
        <f t="shared" si="35"/>
        <v>0</v>
      </c>
      <c r="DL31" s="440" t="b">
        <f t="shared" si="36"/>
        <v>0</v>
      </c>
      <c r="DM31" s="450" t="b">
        <f t="shared" si="37"/>
        <v>0</v>
      </c>
      <c r="DN31" s="440" t="b">
        <f t="shared" si="38"/>
        <v>0</v>
      </c>
      <c r="DO31" s="449" t="b">
        <f t="shared" si="39"/>
        <v>0</v>
      </c>
      <c r="DP31" s="440" t="b">
        <f t="shared" si="40"/>
        <v>0</v>
      </c>
      <c r="DQ31" s="450" t="b">
        <f t="shared" si="41"/>
        <v>0</v>
      </c>
      <c r="DR31" s="440" t="b">
        <f t="shared" si="42"/>
        <v>0</v>
      </c>
      <c r="DS31" s="449" t="b">
        <f t="shared" si="43"/>
        <v>0</v>
      </c>
      <c r="DT31" s="440" t="b">
        <f t="shared" si="44"/>
        <v>0</v>
      </c>
    </row>
    <row r="32" spans="1:124" x14ac:dyDescent="0.25">
      <c r="A32" s="65">
        <f t="shared" si="18"/>
        <v>24</v>
      </c>
      <c r="B32" s="275"/>
      <c r="C32" s="275"/>
      <c r="D32" s="275"/>
      <c r="E32" s="275"/>
      <c r="F32" s="275"/>
      <c r="G32" s="316"/>
      <c r="H32" s="276"/>
      <c r="I32" s="276"/>
      <c r="J32" s="276"/>
      <c r="K32" s="467"/>
      <c r="L32" s="467"/>
      <c r="M32" s="277"/>
      <c r="N32" s="277"/>
      <c r="O32" s="348"/>
      <c r="P32" s="278"/>
      <c r="Q32" s="279"/>
      <c r="R32" s="348"/>
      <c r="S32" s="278"/>
      <c r="T32" s="280"/>
      <c r="U32" s="348"/>
      <c r="V32" s="274"/>
      <c r="W32" s="309" t="str">
        <f t="shared" ca="1" si="19"/>
        <v/>
      </c>
      <c r="X32" s="310" t="str">
        <f t="shared" ca="1" si="20"/>
        <v/>
      </c>
      <c r="Y32" s="277"/>
      <c r="Z32" s="277"/>
      <c r="AA32" s="348"/>
      <c r="AB32" s="278"/>
      <c r="AC32" s="279"/>
      <c r="AD32" s="348"/>
      <c r="AE32" s="278"/>
      <c r="AF32" s="280"/>
      <c r="AG32" s="348"/>
      <c r="AH32" s="274"/>
      <c r="AI32" s="309" t="str">
        <f t="shared" ca="1" si="21"/>
        <v/>
      </c>
      <c r="AJ32" s="310" t="str">
        <f t="shared" ca="1" si="22"/>
        <v/>
      </c>
      <c r="AK32" s="277"/>
      <c r="AL32" s="277"/>
      <c r="AM32" s="348"/>
      <c r="AN32" s="278"/>
      <c r="AO32" s="279"/>
      <c r="AP32" s="348"/>
      <c r="AQ32" s="278"/>
      <c r="AR32" s="280"/>
      <c r="AS32" s="348"/>
      <c r="AT32" s="274"/>
      <c r="AU32" s="309" t="str">
        <f t="shared" ca="1" si="23"/>
        <v/>
      </c>
      <c r="AV32" s="310" t="str">
        <f t="shared" ca="1" si="24"/>
        <v/>
      </c>
      <c r="AW32" s="276"/>
      <c r="AX32" s="276"/>
      <c r="AY32" s="348"/>
      <c r="AZ32" s="278"/>
      <c r="BA32" s="279"/>
      <c r="BB32" s="348"/>
      <c r="BC32" s="278"/>
      <c r="BD32" s="280"/>
      <c r="BE32" s="348"/>
      <c r="BF32" s="274"/>
      <c r="BG32" s="309" t="str">
        <f t="shared" ca="1" si="25"/>
        <v/>
      </c>
      <c r="BH32" s="310" t="str">
        <f t="shared" ca="1" si="26"/>
        <v/>
      </c>
      <c r="BI32" s="276"/>
      <c r="BJ32" s="348"/>
      <c r="BK32" s="278"/>
      <c r="BL32" s="279"/>
      <c r="BM32" s="348"/>
      <c r="BN32" s="278"/>
      <c r="BO32" s="280"/>
      <c r="BP32" s="309" t="str">
        <f t="shared" ca="1" si="27"/>
        <v/>
      </c>
      <c r="BQ32" s="310" t="str">
        <f t="shared" ca="1" si="28"/>
        <v/>
      </c>
      <c r="BR32" s="309" t="str">
        <f t="shared" ca="1" si="29"/>
        <v/>
      </c>
      <c r="BS32" s="438" t="str">
        <f t="shared" ca="1" si="30"/>
        <v/>
      </c>
      <c r="BT32" s="281" t="str">
        <f t="array" ref="BT32">IF(AND($I32&lt;&gt;"",$K32&lt;&gt;""),CEILING(VLOOKUP($I32,ランク別指標,3,FALSE)*$L32,1),"")</f>
        <v/>
      </c>
      <c r="BU32" s="282"/>
      <c r="BV32" s="281" t="str">
        <f t="shared" si="11"/>
        <v/>
      </c>
      <c r="BW32" s="283"/>
      <c r="BX32" s="282"/>
      <c r="BY32" s="284" t="str">
        <f t="shared" si="31"/>
        <v/>
      </c>
      <c r="BZ32" s="285" t="str">
        <f t="shared" si="32"/>
        <v/>
      </c>
      <c r="CA32" s="286"/>
      <c r="CB32" s="287"/>
      <c r="CC32" s="281" t="str">
        <f t="array" ref="CC32">IF(AND($I32&lt;&gt;"",$K32&lt;&gt;""),CEILING(VLOOKUP($I32,ランク別指標,6,FALSE)*$L32,1),"")</f>
        <v/>
      </c>
      <c r="CD32" s="288"/>
      <c r="CE32" s="289" t="str">
        <f t="shared" si="14"/>
        <v/>
      </c>
      <c r="CF32" s="290"/>
      <c r="CG32" s="291" t="str">
        <f t="array" ref="CG32">IF(AND(L32&lt;&gt;"",L32&gt;0),IF(CD32/L32*100 &gt; 0,CD32/L32*100, ""),"")</f>
        <v/>
      </c>
      <c r="CH32" s="292" t="str">
        <f t="array" ref="CH32">IF(AND(L32&lt;&gt;"",L32&gt;0),IF(CF32/L32*100 &gt; 0,CF32/L32*100, ""),"")</f>
        <v/>
      </c>
      <c r="CI32" s="291" t="str">
        <f t="array" ref="CI32">IF(AND(CC32&lt;&gt;"",CC32&gt;0),IF(CD32/CC32*100 &gt; 0,CD32/CC32, ""),"")</f>
        <v/>
      </c>
      <c r="CJ32" s="292" t="str">
        <f t="array" ref="CJ32">IF(AND(CE32&lt;&gt;"",CE32&gt;0),IF(CF32/CE32*100 &gt; 0,CF32/CE32, ""),"")</f>
        <v/>
      </c>
      <c r="CK32" s="281"/>
      <c r="CL32" s="293" t="str">
        <f t="array" ref="CL32">IF(AND(L32&lt;&gt;"",L32&gt;0),IF(CK32/L32*100 &gt; 0,CK32/L32*100, ""),"")</f>
        <v/>
      </c>
      <c r="CM32" s="294"/>
      <c r="CN32" s="270" t="str">
        <f t="array" aca="1" ref="CN32" ca="1">IF(AND($O32&lt;&gt;"",$P32="",$O32&lt;=集計基準日),"遅1",IF(AND($R32&lt;&gt;"",$S32="",$R32&lt;=集計基準日),"遅2",IF(AND($U32&lt;&gt;"",$V32="",$U32&lt;=集計基準日),"遅3","") ) )</f>
        <v/>
      </c>
      <c r="CO32" s="271" t="str">
        <f t="array" aca="1" ref="CO32" ca="1">IF(AND($AA32&lt;&gt;"",$AB32="",$AA32&lt;=集計基準日),"遅1",IF(AND($AD32&lt;&gt;"",$AE32="",$AD32&lt;=集計基準日),"遅2",IF(AND($AG32&lt;&gt;"",$AH32="",$AG32&lt;=集計基準日),"遅3","")))</f>
        <v/>
      </c>
      <c r="CP32" s="271" t="str">
        <f t="array" aca="1" ref="CP32" ca="1">IF(AND($AM32&lt;&gt;"",$AN32="",$AM32&lt;=集計基準日),"遅1",IF(AND($AP32&lt;&gt;"",$AQ32="",$AP32&lt;=集計基準日),"遅2",IF(AND($AS32&lt;&gt;"",$AT32="",$AS32&lt;=集計基準日),"遅3","")))</f>
        <v/>
      </c>
      <c r="CQ32" s="272" t="str">
        <f t="shared" ca="1" si="15"/>
        <v/>
      </c>
      <c r="CR32" s="272" t="str">
        <f t="shared" ca="1" si="16"/>
        <v/>
      </c>
      <c r="CS32" s="273" t="str">
        <f t="shared" ca="1" si="17"/>
        <v/>
      </c>
      <c r="CT32" s="337"/>
      <c r="CU32" s="264">
        <f t="shared" si="34"/>
        <v>24</v>
      </c>
      <c r="CW32" s="324">
        <f t="array" aca="1" ref="CW32" ca="1">MAX(IF((IF(進捗管理票PSPT_進捗率_1_2&lt;&gt;"", O32:V32,O32:S32)&lt;&gt;"")*(IF(進捗管理票PSPT_進捗率_1_2&lt;&gt;"", $O$7:$V$7,$O$7:$S$7)="予定日")*(IF(進捗管理票PSPT_進捗率_1_2&lt;&gt;"", O32:V32,O32:S32)&lt;=集計基準日),COLUMN(IF(進捗管理票PSPT_進捗率_1_2&lt;&gt;"", O32:V32,O32:S32)),""))</f>
        <v>0</v>
      </c>
      <c r="CX32" s="324">
        <f t="array" aca="1" ref="CX32" ca="1">MAX(IF((IF(進捗管理票PSPT_進捗率_2_2&lt;&gt;"", AA32:AH32,AA32:AE32)&lt;&gt;"")*(IF(進捗管理票PSPT_進捗率_2_2&lt;&gt;"", $AA$7:$AH$7,$AA$7:$AE$7)="予定日")*(IF(進捗管理票PSPT_進捗率_2_2&lt;&gt;"", AA32:AH32,AA32:AE32)&lt;=集計基準日),COLUMN(IF(進捗管理票PSPT_進捗率_2_2&lt;&gt;"", AA32:AH32,AA32:AE32)),""))</f>
        <v>0</v>
      </c>
      <c r="CY32" s="324">
        <f t="array" aca="1" ref="CY32" ca="1">MAX(IF((IF(進捗管理票PSPT_進捗率_3_2&lt;&gt;"", AM32:AT32,AM32:AQ32)&lt;&gt;"")*(IF(進捗管理票PSPT_進捗率_3_2&lt;&gt;"", $AM$7:$AT$7,$AM$7:$AQ$7)="予定日")*(IF(進捗管理票PSPT_進捗率_3_2&lt;&gt;"", AM32:AT32,AM32:AQ32)&lt;=集計基準日),COLUMN(IF(進捗管理票PSPT_進捗率_3_2&lt;&gt;"", AM32:AT32,AM32:AQ32)),""))</f>
        <v>0</v>
      </c>
      <c r="CZ32" s="324">
        <f t="array" aca="1" ref="CZ32" ca="1">MAX(IF((IF(進捗管理票PSPT_進捗率_4_2&lt;&gt;"", AY32:BF32,AY32:BC32)&lt;&gt;"")*(IF(進捗管理票PSPT_進捗率_4_2&lt;&gt;"", $AY$7:$BF$7,$AY$7:$BC$7)="予定日")*(IF(進捗管理票PSPT_進捗率_4_2&lt;&gt;"", AY32:BF32,AY32:BC32)&lt;=集計基準日),COLUMN(IF(進捗管理票PSPT_進捗率_4_2&lt;&gt;"", AY32:BF32,AY32:BC32)),""))</f>
        <v>0</v>
      </c>
      <c r="DA32" s="324">
        <f t="array" aca="1" ref="DA32" ca="1">MAX(IF((BJ32:BN32&lt;&gt;"")*($BJ$7:$BN$7="予定日")*(BJ32:BN32&lt;=集計基準日),COLUMN(BJ32:BN32),""))</f>
        <v>0</v>
      </c>
      <c r="DB32" s="324">
        <f t="array" aca="1" ref="DB32" ca="1">MAX(IF((IF(AND(進捗管理票PSPT_進捗率_1_2&lt;&gt;"",U32&lt;&gt;""), O32:V32,O32:S32)&lt;&gt;"")*(IF(AND(進捗管理票PSPT_進捗率_1_2&lt;&gt;"",U32&lt;&gt;""), $O$7:$V$7,$O$7:$S$7)="実績日")*(IF(AND(進捗管理票PSPT_進捗率_1_2&lt;&gt;"",U32&lt;&gt;""), O32:V32,O32:S32)&lt;=集計基準日),COLUMN(IF(AND(進捗管理票PSPT_進捗率_1_2&lt;&gt;"",U32&lt;&gt;""), O32:V32,O32:S32)),""))</f>
        <v>0</v>
      </c>
      <c r="DC32" s="324">
        <f t="array" aca="1" ref="DC32" ca="1">MAX(IF((IF(AND(進捗管理票PSPT_進捗率_2_2&lt;&gt;"",AG32&lt;&gt;""), AA32:AH32,AA32:AE32)&lt;&gt;"")*(IF(AND(進捗管理票PSPT_進捗率_2_2&lt;&gt;"",AG32&lt;&gt;""), $AA$7:$AH$7,$AA$7:$AE$7)="実績日")*(IF(AND(進捗管理票PSPT_進捗率_2_2&lt;&gt;"",AG32&lt;&gt;""), AA32:AH32,AA32:AE32)&lt;=集計基準日),COLUMN(IF(AND(進捗管理票PSPT_進捗率_2_2&lt;&gt;"",AG32&lt;&gt;""), AA32:AH32,AA32:AE32)),""))</f>
        <v>0</v>
      </c>
      <c r="DD32" s="324">
        <f t="array" aca="1" ref="DD32" ca="1">MAX(IF((IF(AND(進捗管理票PSPT_進捗率_3_2&lt;&gt;"",AS32&lt;&gt;""), AM32:AT32,AM32:AQ32)&lt;&gt;"")*(IF(AND(進捗管理票PSPT_進捗率_3_2&lt;&gt;"",AS32&lt;&gt;""), $AM$7:$AT$7,$AM$7:$AQ$7)="実績日")*(IF(AND(進捗管理票PSPT_進捗率_3_2&lt;&gt;"",AS32&lt;&gt;""), AM32:AT32,AM32:AQ32)&lt;=集計基準日),COLUMN(IF(AND(進捗管理票PSPT_進捗率_3_2&lt;&gt;"",AS32&lt;&gt;""), AM32:AT32,AM32:AQ32)),""))</f>
        <v>0</v>
      </c>
      <c r="DE32" s="324">
        <f t="array" aca="1" ref="DE32" ca="1">MAX(IF((IF(AND(進捗管理票PSPT_進捗率_4_2&lt;&gt;"",BE32&lt;&gt;""), AY32:BF32,AY32:BC32)&lt;&gt;"")*(IF(AND(進捗管理票PSPT_進捗率_4_2&lt;&gt;"",BE32&lt;&gt;""), $AY$7:$BF$7,$AY$7:$BC$7)="実績日")*(IF(AND(進捗管理票PSPT_進捗率_4_2&lt;&gt;"",BE32&lt;&gt;""), AY32:BF32,AY32:BC32)&lt;=集計基準日),COLUMN(IF(AND(進捗管理票PSPT_進捗率_4_2&lt;&gt;"",BE32&lt;&gt;""), AY32:BF32,AY32:BC32)),""))</f>
        <v>0</v>
      </c>
      <c r="DF32" s="324">
        <f t="array" aca="1" ref="DF32" ca="1">MAX(IF((BJ32:BN32&lt;&gt;"")*($BJ$7:$BN$7="実績日")*(BJ32:BN32&lt;=集計基準日),COLUMN(BJ32:BN32),""))</f>
        <v>0</v>
      </c>
      <c r="DG32" s="439">
        <f ca="1">MAX(IF(CW32&lt;&gt;0,HLOOKUP(CW32+1,進捗・達成率設定_PS,9,1),0),IF(CX32&lt;&gt;0,HLOOKUP(CX32+1,進捗・達成率設定_PT仕様作成,9,1),0),IF(CY32&lt;&gt;0,HLOOKUP(CY32+1,進捗・達成率設定_PG,9,1),0),IF(CZ32&lt;&gt;0,HLOOKUP(CZ32+1,進捗・達成率設定_PT,9,1),0),IF(DA32&lt;&gt;0,HLOOKUP(DA32+1,進捗・達成率設定_受入,9,1),0),IF(AND(COUNTA(PTレビュー先頭セル:PTレビュー最終セル)=0,AND(BB32&lt;&gt;"", BB32 &lt;= 集計基準日, BE32="",BF32="",BJ32="",BK32="",BM32="",BN32="")),100,0),IF(AND(BE32&lt;&gt;"",BE32 &lt;= 集計基準日, BJ32="",BK32="",BM32="",BN32=""),100,0))</f>
        <v>0</v>
      </c>
      <c r="DH32" s="440">
        <f ca="1">MAX(IF(DB32&lt;&gt;0,HLOOKUP(DB32,進捗・達成率設定_PS,9,1),0),IF(DC32&lt;&gt;0,HLOOKUP(DC32,進捗・達成率設定_PT仕様作成,9,1),0),IF(DD32&lt;&gt;0,HLOOKUP(DD32,進捗・達成率設定_PG,9,1),0),IF(DE32&lt;&gt;0,HLOOKUP(DE32,進捗・達成率設定_PT,9,1),0),IF(DF32&lt;&gt;0,HLOOKUP(DF32,進捗・達成率設定_受入,9,1),0),IF(AND(COUNTA(PTレビュー先頭セル:PTレビュー最終セル)=0,BJ32="",BK32="",BM32="",BN32="",BC32&lt;&gt;"", BC32&lt;=集計基準日),100,0),IF(OR(AND(BF32&lt;&gt;"",BF32&lt;=集計基準日, BJ32="",BK32="",BM32="",BN32=""),AND(BE32&lt;&gt;"",BF32&lt;&gt;"",BF32&lt;=集計基準日, BJ32="",BK32="",BM32="",BN32="")),100,0))</f>
        <v>0</v>
      </c>
      <c r="DI32" s="328" t="str">
        <f>IF(BM32&lt;&gt;"",BM32,IF(AND(BJ32&lt;&gt;"",BM32&lt;&gt;""),BM32,IF(AND(BJ32&lt;&gt;"",BM32=""),"",IF(AND(BK32&lt;&gt;"",BM32=""),"",IF(BE32&lt;&gt;"",BE32,IF(COUNTA(PTレビュー先頭セル:PTレビュー最終セル)&lt;&gt;0,"",IF(BB32&lt;&gt;"",BB32,"")))))))</f>
        <v/>
      </c>
      <c r="DJ32" s="329" t="str">
        <f>IF(AND(BM32&lt;&gt;"",BN32&lt;&gt;""),BN32,IF(AND(BJ32&lt;&gt;"",BN32&lt;&gt;""),BN32,IF(AND(BK32&lt;&gt;"",BN32=""),"",IF(AND(BJ32&lt;&gt;"",BN32=""),"",IF(BF32&lt;&gt;"",BF32,IF(COUNTA(PTレビュー先頭セル:PTレビュー最終セル)&lt;&gt;0,"",IF(BC32&lt;&gt;"",BC32,"")))))))</f>
        <v/>
      </c>
      <c r="DK32" s="450" t="b">
        <f t="shared" si="35"/>
        <v>0</v>
      </c>
      <c r="DL32" s="440" t="b">
        <f t="shared" si="36"/>
        <v>0</v>
      </c>
      <c r="DM32" s="450" t="b">
        <f t="shared" si="37"/>
        <v>0</v>
      </c>
      <c r="DN32" s="440" t="b">
        <f t="shared" si="38"/>
        <v>0</v>
      </c>
      <c r="DO32" s="449" t="b">
        <f t="shared" si="39"/>
        <v>0</v>
      </c>
      <c r="DP32" s="440" t="b">
        <f t="shared" si="40"/>
        <v>0</v>
      </c>
      <c r="DQ32" s="450" t="b">
        <f t="shared" si="41"/>
        <v>0</v>
      </c>
      <c r="DR32" s="440" t="b">
        <f t="shared" si="42"/>
        <v>0</v>
      </c>
      <c r="DS32" s="449" t="b">
        <f t="shared" si="43"/>
        <v>0</v>
      </c>
      <c r="DT32" s="440" t="b">
        <f t="shared" si="44"/>
        <v>0</v>
      </c>
    </row>
    <row r="33" spans="1:124" x14ac:dyDescent="0.25">
      <c r="A33" s="65">
        <f t="shared" si="18"/>
        <v>25</v>
      </c>
      <c r="B33" s="275"/>
      <c r="C33" s="275"/>
      <c r="D33" s="275"/>
      <c r="E33" s="275"/>
      <c r="F33" s="275"/>
      <c r="G33" s="316"/>
      <c r="H33" s="276"/>
      <c r="I33" s="276"/>
      <c r="J33" s="276"/>
      <c r="K33" s="467"/>
      <c r="L33" s="467"/>
      <c r="M33" s="277"/>
      <c r="N33" s="277"/>
      <c r="O33" s="348"/>
      <c r="P33" s="278"/>
      <c r="Q33" s="279"/>
      <c r="R33" s="348"/>
      <c r="S33" s="278"/>
      <c r="T33" s="280"/>
      <c r="U33" s="348"/>
      <c r="V33" s="274"/>
      <c r="W33" s="309" t="str">
        <f t="shared" ca="1" si="19"/>
        <v/>
      </c>
      <c r="X33" s="310" t="str">
        <f t="shared" ca="1" si="20"/>
        <v/>
      </c>
      <c r="Y33" s="277"/>
      <c r="Z33" s="277"/>
      <c r="AA33" s="348"/>
      <c r="AB33" s="278"/>
      <c r="AC33" s="279"/>
      <c r="AD33" s="348"/>
      <c r="AE33" s="278"/>
      <c r="AF33" s="280"/>
      <c r="AG33" s="348"/>
      <c r="AH33" s="274"/>
      <c r="AI33" s="309" t="str">
        <f t="shared" ca="1" si="21"/>
        <v/>
      </c>
      <c r="AJ33" s="310" t="str">
        <f t="shared" ca="1" si="22"/>
        <v/>
      </c>
      <c r="AK33" s="277"/>
      <c r="AL33" s="277"/>
      <c r="AM33" s="348"/>
      <c r="AN33" s="278"/>
      <c r="AO33" s="279"/>
      <c r="AP33" s="348"/>
      <c r="AQ33" s="278"/>
      <c r="AR33" s="280"/>
      <c r="AS33" s="348"/>
      <c r="AT33" s="274"/>
      <c r="AU33" s="309" t="str">
        <f t="shared" ca="1" si="23"/>
        <v/>
      </c>
      <c r="AV33" s="310" t="str">
        <f t="shared" ca="1" si="24"/>
        <v/>
      </c>
      <c r="AW33" s="276"/>
      <c r="AX33" s="276"/>
      <c r="AY33" s="348"/>
      <c r="AZ33" s="278"/>
      <c r="BA33" s="279"/>
      <c r="BB33" s="348"/>
      <c r="BC33" s="278"/>
      <c r="BD33" s="280"/>
      <c r="BE33" s="348"/>
      <c r="BF33" s="274"/>
      <c r="BG33" s="309" t="str">
        <f t="shared" ca="1" si="25"/>
        <v/>
      </c>
      <c r="BH33" s="310" t="str">
        <f t="shared" ca="1" si="26"/>
        <v/>
      </c>
      <c r="BI33" s="276"/>
      <c r="BJ33" s="348"/>
      <c r="BK33" s="278"/>
      <c r="BL33" s="279"/>
      <c r="BM33" s="348"/>
      <c r="BN33" s="278"/>
      <c r="BO33" s="280"/>
      <c r="BP33" s="309" t="str">
        <f t="shared" ca="1" si="27"/>
        <v/>
      </c>
      <c r="BQ33" s="310" t="str">
        <f t="shared" ca="1" si="28"/>
        <v/>
      </c>
      <c r="BR33" s="309" t="str">
        <f t="shared" ca="1" si="29"/>
        <v/>
      </c>
      <c r="BS33" s="438" t="str">
        <f t="shared" ca="1" si="30"/>
        <v/>
      </c>
      <c r="BT33" s="281" t="str">
        <f t="array" ref="BT33">IF(AND($I33&lt;&gt;"",$K33&lt;&gt;""),CEILING(VLOOKUP($I33,ランク別指標,3,FALSE)*$L33,1),"")</f>
        <v/>
      </c>
      <c r="BU33" s="282"/>
      <c r="BV33" s="281" t="str">
        <f t="shared" si="11"/>
        <v/>
      </c>
      <c r="BW33" s="283"/>
      <c r="BX33" s="282"/>
      <c r="BY33" s="284" t="str">
        <f t="shared" si="31"/>
        <v/>
      </c>
      <c r="BZ33" s="285" t="str">
        <f t="shared" si="32"/>
        <v/>
      </c>
      <c r="CA33" s="286"/>
      <c r="CB33" s="287"/>
      <c r="CC33" s="281" t="str">
        <f t="array" ref="CC33">IF(AND($I33&lt;&gt;"",$K33&lt;&gt;""),CEILING(VLOOKUP($I33,ランク別指標,6,FALSE)*$L33,1),"")</f>
        <v/>
      </c>
      <c r="CD33" s="288"/>
      <c r="CE33" s="289" t="str">
        <f t="shared" si="14"/>
        <v/>
      </c>
      <c r="CF33" s="290"/>
      <c r="CG33" s="291" t="str">
        <f t="array" ref="CG33">IF(AND(L33&lt;&gt;"",L33&gt;0),IF(CD33/L33*100 &gt; 0,CD33/L33*100, ""),"")</f>
        <v/>
      </c>
      <c r="CH33" s="292" t="str">
        <f t="array" ref="CH33">IF(AND(L33&lt;&gt;"",L33&gt;0),IF(CF33/L33*100 &gt; 0,CF33/L33*100, ""),"")</f>
        <v/>
      </c>
      <c r="CI33" s="291" t="str">
        <f t="array" ref="CI33">IF(AND(CC33&lt;&gt;"",CC33&gt;0),IF(CD33/CC33*100 &gt; 0,CD33/CC33, ""),"")</f>
        <v/>
      </c>
      <c r="CJ33" s="292" t="str">
        <f t="array" ref="CJ33">IF(AND(CE33&lt;&gt;"",CE33&gt;0),IF(CF33/CE33*100 &gt; 0,CF33/CE33, ""),"")</f>
        <v/>
      </c>
      <c r="CK33" s="281"/>
      <c r="CL33" s="293" t="str">
        <f t="array" ref="CL33">IF(AND(L33&lt;&gt;"",L33&gt;0),IF(CK33/L33*100 &gt; 0,CK33/L33*100, ""),"")</f>
        <v/>
      </c>
      <c r="CM33" s="294"/>
      <c r="CN33" s="270" t="str">
        <f t="array" aca="1" ref="CN33" ca="1">IF(AND($O33&lt;&gt;"",$P33="",$O33&lt;=集計基準日),"遅1",IF(AND($R33&lt;&gt;"",$S33="",$R33&lt;=集計基準日),"遅2",IF(AND($U33&lt;&gt;"",$V33="",$U33&lt;=集計基準日),"遅3","") ) )</f>
        <v/>
      </c>
      <c r="CO33" s="271" t="str">
        <f t="array" aca="1" ref="CO33" ca="1">IF(AND($AA33&lt;&gt;"",$AB33="",$AA33&lt;=集計基準日),"遅1",IF(AND($AD33&lt;&gt;"",$AE33="",$AD33&lt;=集計基準日),"遅2",IF(AND($AG33&lt;&gt;"",$AH33="",$AG33&lt;=集計基準日),"遅3","")))</f>
        <v/>
      </c>
      <c r="CP33" s="271" t="str">
        <f t="array" aca="1" ref="CP33" ca="1">IF(AND($AM33&lt;&gt;"",$AN33="",$AM33&lt;=集計基準日),"遅1",IF(AND($AP33&lt;&gt;"",$AQ33="",$AP33&lt;=集計基準日),"遅2",IF(AND($AS33&lt;&gt;"",$AT33="",$AS33&lt;=集計基準日),"遅3","")))</f>
        <v/>
      </c>
      <c r="CQ33" s="272" t="str">
        <f t="shared" ca="1" si="15"/>
        <v/>
      </c>
      <c r="CR33" s="272" t="str">
        <f t="shared" ca="1" si="16"/>
        <v/>
      </c>
      <c r="CS33" s="273" t="str">
        <f t="shared" ca="1" si="17"/>
        <v/>
      </c>
      <c r="CT33" s="337"/>
      <c r="CU33" s="264">
        <f t="shared" si="34"/>
        <v>25</v>
      </c>
      <c r="CW33" s="324">
        <f t="array" aca="1" ref="CW33" ca="1">MAX(IF((IF(進捗管理票PSPT_進捗率_1_2&lt;&gt;"", O33:V33,O33:S33)&lt;&gt;"")*(IF(進捗管理票PSPT_進捗率_1_2&lt;&gt;"", $O$7:$V$7,$O$7:$S$7)="予定日")*(IF(進捗管理票PSPT_進捗率_1_2&lt;&gt;"", O33:V33,O33:S33)&lt;=集計基準日),COLUMN(IF(進捗管理票PSPT_進捗率_1_2&lt;&gt;"", O33:V33,O33:S33)),""))</f>
        <v>0</v>
      </c>
      <c r="CX33" s="324">
        <f t="array" aca="1" ref="CX33" ca="1">MAX(IF((IF(進捗管理票PSPT_進捗率_2_2&lt;&gt;"", AA33:AH33,AA33:AE33)&lt;&gt;"")*(IF(進捗管理票PSPT_進捗率_2_2&lt;&gt;"", $AA$7:$AH$7,$AA$7:$AE$7)="予定日")*(IF(進捗管理票PSPT_進捗率_2_2&lt;&gt;"", AA33:AH33,AA33:AE33)&lt;=集計基準日),COLUMN(IF(進捗管理票PSPT_進捗率_2_2&lt;&gt;"", AA33:AH33,AA33:AE33)),""))</f>
        <v>0</v>
      </c>
      <c r="CY33" s="324">
        <f t="array" aca="1" ref="CY33" ca="1">MAX(IF((IF(進捗管理票PSPT_進捗率_3_2&lt;&gt;"", AM33:AT33,AM33:AQ33)&lt;&gt;"")*(IF(進捗管理票PSPT_進捗率_3_2&lt;&gt;"", $AM$7:$AT$7,$AM$7:$AQ$7)="予定日")*(IF(進捗管理票PSPT_進捗率_3_2&lt;&gt;"", AM33:AT33,AM33:AQ33)&lt;=集計基準日),COLUMN(IF(進捗管理票PSPT_進捗率_3_2&lt;&gt;"", AM33:AT33,AM33:AQ33)),""))</f>
        <v>0</v>
      </c>
      <c r="CZ33" s="324">
        <f t="array" aca="1" ref="CZ33" ca="1">MAX(IF((IF(進捗管理票PSPT_進捗率_4_2&lt;&gt;"", AY33:BF33,AY33:BC33)&lt;&gt;"")*(IF(進捗管理票PSPT_進捗率_4_2&lt;&gt;"", $AY$7:$BF$7,$AY$7:$BC$7)="予定日")*(IF(進捗管理票PSPT_進捗率_4_2&lt;&gt;"", AY33:BF33,AY33:BC33)&lt;=集計基準日),COLUMN(IF(進捗管理票PSPT_進捗率_4_2&lt;&gt;"", AY33:BF33,AY33:BC33)),""))</f>
        <v>0</v>
      </c>
      <c r="DA33" s="324">
        <f t="array" aca="1" ref="DA33" ca="1">MAX(IF((BJ33:BN33&lt;&gt;"")*($BJ$7:$BN$7="予定日")*(BJ33:BN33&lt;=集計基準日),COLUMN(BJ33:BN33),""))</f>
        <v>0</v>
      </c>
      <c r="DB33" s="324">
        <f t="array" aca="1" ref="DB33" ca="1">MAX(IF((IF(AND(進捗管理票PSPT_進捗率_1_2&lt;&gt;"",U33&lt;&gt;""), O33:V33,O33:S33)&lt;&gt;"")*(IF(AND(進捗管理票PSPT_進捗率_1_2&lt;&gt;"",U33&lt;&gt;""), $O$7:$V$7,$O$7:$S$7)="実績日")*(IF(AND(進捗管理票PSPT_進捗率_1_2&lt;&gt;"",U33&lt;&gt;""), O33:V33,O33:S33)&lt;=集計基準日),COLUMN(IF(AND(進捗管理票PSPT_進捗率_1_2&lt;&gt;"",U33&lt;&gt;""), O33:V33,O33:S33)),""))</f>
        <v>0</v>
      </c>
      <c r="DC33" s="324">
        <f t="array" aca="1" ref="DC33" ca="1">MAX(IF((IF(AND(進捗管理票PSPT_進捗率_2_2&lt;&gt;"",AG33&lt;&gt;""), AA33:AH33,AA33:AE33)&lt;&gt;"")*(IF(AND(進捗管理票PSPT_進捗率_2_2&lt;&gt;"",AG33&lt;&gt;""), $AA$7:$AH$7,$AA$7:$AE$7)="実績日")*(IF(AND(進捗管理票PSPT_進捗率_2_2&lt;&gt;"",AG33&lt;&gt;""), AA33:AH33,AA33:AE33)&lt;=集計基準日),COLUMN(IF(AND(進捗管理票PSPT_進捗率_2_2&lt;&gt;"",AG33&lt;&gt;""), AA33:AH33,AA33:AE33)),""))</f>
        <v>0</v>
      </c>
      <c r="DD33" s="324">
        <f t="array" aca="1" ref="DD33" ca="1">MAX(IF((IF(AND(進捗管理票PSPT_進捗率_3_2&lt;&gt;"",AS33&lt;&gt;""), AM33:AT33,AM33:AQ33)&lt;&gt;"")*(IF(AND(進捗管理票PSPT_進捗率_3_2&lt;&gt;"",AS33&lt;&gt;""), $AM$7:$AT$7,$AM$7:$AQ$7)="実績日")*(IF(AND(進捗管理票PSPT_進捗率_3_2&lt;&gt;"",AS33&lt;&gt;""), AM33:AT33,AM33:AQ33)&lt;=集計基準日),COLUMN(IF(AND(進捗管理票PSPT_進捗率_3_2&lt;&gt;"",AS33&lt;&gt;""), AM33:AT33,AM33:AQ33)),""))</f>
        <v>0</v>
      </c>
      <c r="DE33" s="324">
        <f t="array" aca="1" ref="DE33" ca="1">MAX(IF((IF(AND(進捗管理票PSPT_進捗率_4_2&lt;&gt;"",BE33&lt;&gt;""), AY33:BF33,AY33:BC33)&lt;&gt;"")*(IF(AND(進捗管理票PSPT_進捗率_4_2&lt;&gt;"",BE33&lt;&gt;""), $AY$7:$BF$7,$AY$7:$BC$7)="実績日")*(IF(AND(進捗管理票PSPT_進捗率_4_2&lt;&gt;"",BE33&lt;&gt;""), AY33:BF33,AY33:BC33)&lt;=集計基準日),COLUMN(IF(AND(進捗管理票PSPT_進捗率_4_2&lt;&gt;"",BE33&lt;&gt;""), AY33:BF33,AY33:BC33)),""))</f>
        <v>0</v>
      </c>
      <c r="DF33" s="324">
        <f t="array" aca="1" ref="DF33" ca="1">MAX(IF((BJ33:BN33&lt;&gt;"")*($BJ$7:$BN$7="実績日")*(BJ33:BN33&lt;=集計基準日),COLUMN(BJ33:BN33),""))</f>
        <v>0</v>
      </c>
      <c r="DG33" s="439">
        <f ca="1">MAX(IF(CW33&lt;&gt;0,HLOOKUP(CW33+1,進捗・達成率設定_PS,9,1),0),IF(CX33&lt;&gt;0,HLOOKUP(CX33+1,進捗・達成率設定_PT仕様作成,9,1),0),IF(CY33&lt;&gt;0,HLOOKUP(CY33+1,進捗・達成率設定_PG,9,1),0),IF(CZ33&lt;&gt;0,HLOOKUP(CZ33+1,進捗・達成率設定_PT,9,1),0),IF(DA33&lt;&gt;0,HLOOKUP(DA33+1,進捗・達成率設定_受入,9,1),0),IF(AND(COUNTA(PTレビュー先頭セル:PTレビュー最終セル)=0,AND(BB33&lt;&gt;"", BB33 &lt;= 集計基準日, BE33="",BF33="",BJ33="",BK33="",BM33="",BN33="")),100,0),IF(AND(BE33&lt;&gt;"",BE33 &lt;= 集計基準日, BJ33="",BK33="",BM33="",BN33=""),100,0))</f>
        <v>0</v>
      </c>
      <c r="DH33" s="440">
        <f ca="1">MAX(IF(DB33&lt;&gt;0,HLOOKUP(DB33,進捗・達成率設定_PS,9,1),0),IF(DC33&lt;&gt;0,HLOOKUP(DC33,進捗・達成率設定_PT仕様作成,9,1),0),IF(DD33&lt;&gt;0,HLOOKUP(DD33,進捗・達成率設定_PG,9,1),0),IF(DE33&lt;&gt;0,HLOOKUP(DE33,進捗・達成率設定_PT,9,1),0),IF(DF33&lt;&gt;0,HLOOKUP(DF33,進捗・達成率設定_受入,9,1),0),IF(AND(COUNTA(PTレビュー先頭セル:PTレビュー最終セル)=0,BJ33="",BK33="",BM33="",BN33="",BC33&lt;&gt;"", BC33&lt;=集計基準日),100,0),IF(OR(AND(BF33&lt;&gt;"",BF33&lt;=集計基準日, BJ33="",BK33="",BM33="",BN33=""),AND(BE33&lt;&gt;"",BF33&lt;&gt;"",BF33&lt;=集計基準日, BJ33="",BK33="",BM33="",BN33="")),100,0))</f>
        <v>0</v>
      </c>
      <c r="DI33" s="328" t="str">
        <f>IF(BM33&lt;&gt;"",BM33,IF(AND(BJ33&lt;&gt;"",BM33&lt;&gt;""),BM33,IF(AND(BJ33&lt;&gt;"",BM33=""),"",IF(AND(BK33&lt;&gt;"",BM33=""),"",IF(BE33&lt;&gt;"",BE33,IF(COUNTA(PTレビュー先頭セル:PTレビュー最終セル)&lt;&gt;0,"",IF(BB33&lt;&gt;"",BB33,"")))))))</f>
        <v/>
      </c>
      <c r="DJ33" s="329" t="str">
        <f>IF(AND(BM33&lt;&gt;"",BN33&lt;&gt;""),BN33,IF(AND(BJ33&lt;&gt;"",BN33&lt;&gt;""),BN33,IF(AND(BK33&lt;&gt;"",BN33=""),"",IF(AND(BJ33&lt;&gt;"",BN33=""),"",IF(BF33&lt;&gt;"",BF33,IF(COUNTA(PTレビュー先頭セル:PTレビュー最終セル)&lt;&gt;0,"",IF(BC33&lt;&gt;"",BC33,"")))))))</f>
        <v/>
      </c>
      <c r="DK33" s="450" t="b">
        <f t="shared" si="35"/>
        <v>0</v>
      </c>
      <c r="DL33" s="440" t="b">
        <f t="shared" si="36"/>
        <v>0</v>
      </c>
      <c r="DM33" s="450" t="b">
        <f t="shared" si="37"/>
        <v>0</v>
      </c>
      <c r="DN33" s="440" t="b">
        <f t="shared" si="38"/>
        <v>0</v>
      </c>
      <c r="DO33" s="449" t="b">
        <f t="shared" si="39"/>
        <v>0</v>
      </c>
      <c r="DP33" s="440" t="b">
        <f t="shared" si="40"/>
        <v>0</v>
      </c>
      <c r="DQ33" s="450" t="b">
        <f t="shared" si="41"/>
        <v>0</v>
      </c>
      <c r="DR33" s="440" t="b">
        <f t="shared" si="42"/>
        <v>0</v>
      </c>
      <c r="DS33" s="449" t="b">
        <f t="shared" si="43"/>
        <v>0</v>
      </c>
      <c r="DT33" s="440" t="b">
        <f t="shared" si="44"/>
        <v>0</v>
      </c>
    </row>
    <row r="34" spans="1:124" x14ac:dyDescent="0.25">
      <c r="A34" s="65">
        <f t="shared" si="18"/>
        <v>26</v>
      </c>
      <c r="B34" s="275"/>
      <c r="C34" s="275"/>
      <c r="D34" s="275"/>
      <c r="E34" s="275"/>
      <c r="F34" s="275"/>
      <c r="G34" s="316"/>
      <c r="H34" s="276"/>
      <c r="I34" s="276"/>
      <c r="J34" s="276"/>
      <c r="K34" s="467"/>
      <c r="L34" s="467"/>
      <c r="M34" s="277"/>
      <c r="N34" s="277"/>
      <c r="O34" s="348"/>
      <c r="P34" s="278"/>
      <c r="Q34" s="279"/>
      <c r="R34" s="348"/>
      <c r="S34" s="278"/>
      <c r="T34" s="280"/>
      <c r="U34" s="348"/>
      <c r="V34" s="274"/>
      <c r="W34" s="309" t="str">
        <f t="shared" ca="1" si="19"/>
        <v/>
      </c>
      <c r="X34" s="310" t="str">
        <f t="shared" ca="1" si="20"/>
        <v/>
      </c>
      <c r="Y34" s="277"/>
      <c r="Z34" s="277"/>
      <c r="AA34" s="348"/>
      <c r="AB34" s="278"/>
      <c r="AC34" s="279"/>
      <c r="AD34" s="348"/>
      <c r="AE34" s="278"/>
      <c r="AF34" s="280"/>
      <c r="AG34" s="348"/>
      <c r="AH34" s="274"/>
      <c r="AI34" s="309" t="str">
        <f t="shared" ca="1" si="21"/>
        <v/>
      </c>
      <c r="AJ34" s="310" t="str">
        <f t="shared" ca="1" si="22"/>
        <v/>
      </c>
      <c r="AK34" s="277"/>
      <c r="AL34" s="277"/>
      <c r="AM34" s="348"/>
      <c r="AN34" s="278"/>
      <c r="AO34" s="279"/>
      <c r="AP34" s="348"/>
      <c r="AQ34" s="278"/>
      <c r="AR34" s="280"/>
      <c r="AS34" s="348"/>
      <c r="AT34" s="274"/>
      <c r="AU34" s="309" t="str">
        <f t="shared" ca="1" si="23"/>
        <v/>
      </c>
      <c r="AV34" s="310" t="str">
        <f t="shared" ca="1" si="24"/>
        <v/>
      </c>
      <c r="AW34" s="276"/>
      <c r="AX34" s="276"/>
      <c r="AY34" s="348"/>
      <c r="AZ34" s="278"/>
      <c r="BA34" s="279"/>
      <c r="BB34" s="348"/>
      <c r="BC34" s="278"/>
      <c r="BD34" s="280"/>
      <c r="BE34" s="348"/>
      <c r="BF34" s="274"/>
      <c r="BG34" s="309" t="str">
        <f t="shared" ca="1" si="25"/>
        <v/>
      </c>
      <c r="BH34" s="310" t="str">
        <f t="shared" ca="1" si="26"/>
        <v/>
      </c>
      <c r="BI34" s="276"/>
      <c r="BJ34" s="348"/>
      <c r="BK34" s="278"/>
      <c r="BL34" s="279"/>
      <c r="BM34" s="348"/>
      <c r="BN34" s="278"/>
      <c r="BO34" s="280"/>
      <c r="BP34" s="309" t="str">
        <f t="shared" ca="1" si="27"/>
        <v/>
      </c>
      <c r="BQ34" s="310" t="str">
        <f t="shared" ca="1" si="28"/>
        <v/>
      </c>
      <c r="BR34" s="309" t="str">
        <f t="shared" ca="1" si="29"/>
        <v/>
      </c>
      <c r="BS34" s="438" t="str">
        <f t="shared" ca="1" si="30"/>
        <v/>
      </c>
      <c r="BT34" s="281" t="str">
        <f t="array" ref="BT34">IF(AND($I34&lt;&gt;"",$K34&lt;&gt;""),CEILING(VLOOKUP($I34,ランク別指標,3,FALSE)*$L34,1),"")</f>
        <v/>
      </c>
      <c r="BU34" s="282"/>
      <c r="BV34" s="281" t="str">
        <f t="shared" si="11"/>
        <v/>
      </c>
      <c r="BW34" s="283"/>
      <c r="BX34" s="282"/>
      <c r="BY34" s="284" t="str">
        <f t="shared" si="31"/>
        <v/>
      </c>
      <c r="BZ34" s="285" t="str">
        <f t="shared" si="32"/>
        <v/>
      </c>
      <c r="CA34" s="286"/>
      <c r="CB34" s="287"/>
      <c r="CC34" s="281" t="str">
        <f t="array" ref="CC34">IF(AND($I34&lt;&gt;"",$K34&lt;&gt;""),CEILING(VLOOKUP($I34,ランク別指標,6,FALSE)*$L34,1),"")</f>
        <v/>
      </c>
      <c r="CD34" s="288"/>
      <c r="CE34" s="289" t="str">
        <f t="shared" si="14"/>
        <v/>
      </c>
      <c r="CF34" s="290"/>
      <c r="CG34" s="291" t="str">
        <f t="array" ref="CG34">IF(AND(L34&lt;&gt;"",L34&gt;0),IF(CD34/L34*100 &gt; 0,CD34/L34*100, ""),"")</f>
        <v/>
      </c>
      <c r="CH34" s="292" t="str">
        <f t="array" ref="CH34">IF(AND(L34&lt;&gt;"",L34&gt;0),IF(CF34/L34*100 &gt; 0,CF34/L34*100, ""),"")</f>
        <v/>
      </c>
      <c r="CI34" s="291" t="str">
        <f t="array" ref="CI34">IF(AND(CC34&lt;&gt;"",CC34&gt;0),IF(CD34/CC34*100 &gt; 0,CD34/CC34, ""),"")</f>
        <v/>
      </c>
      <c r="CJ34" s="292" t="str">
        <f t="array" ref="CJ34">IF(AND(CE34&lt;&gt;"",CE34&gt;0),IF(CF34/CE34*100 &gt; 0,CF34/CE34, ""),"")</f>
        <v/>
      </c>
      <c r="CK34" s="281"/>
      <c r="CL34" s="293" t="str">
        <f t="array" ref="CL34">IF(AND(L34&lt;&gt;"",L34&gt;0),IF(CK34/L34*100 &gt; 0,CK34/L34*100, ""),"")</f>
        <v/>
      </c>
      <c r="CM34" s="294"/>
      <c r="CN34" s="270" t="str">
        <f t="array" aca="1" ref="CN34" ca="1">IF(AND($O34&lt;&gt;"",$P34="",$O34&lt;=集計基準日),"遅1",IF(AND($R34&lt;&gt;"",$S34="",$R34&lt;=集計基準日),"遅2",IF(AND($U34&lt;&gt;"",$V34="",$U34&lt;=集計基準日),"遅3","") ) )</f>
        <v/>
      </c>
      <c r="CO34" s="271" t="str">
        <f t="array" aca="1" ref="CO34" ca="1">IF(AND($AA34&lt;&gt;"",$AB34="",$AA34&lt;=集計基準日),"遅1",IF(AND($AD34&lt;&gt;"",$AE34="",$AD34&lt;=集計基準日),"遅2",IF(AND($AG34&lt;&gt;"",$AH34="",$AG34&lt;=集計基準日),"遅3","")))</f>
        <v/>
      </c>
      <c r="CP34" s="271" t="str">
        <f t="array" aca="1" ref="CP34" ca="1">IF(AND($AM34&lt;&gt;"",$AN34="",$AM34&lt;=集計基準日),"遅1",IF(AND($AP34&lt;&gt;"",$AQ34="",$AP34&lt;=集計基準日),"遅2",IF(AND($AS34&lt;&gt;"",$AT34="",$AS34&lt;=集計基準日),"遅3","")))</f>
        <v/>
      </c>
      <c r="CQ34" s="272" t="str">
        <f t="shared" ca="1" si="15"/>
        <v/>
      </c>
      <c r="CR34" s="272" t="str">
        <f t="shared" ca="1" si="16"/>
        <v/>
      </c>
      <c r="CS34" s="273" t="str">
        <f t="shared" ca="1" si="17"/>
        <v/>
      </c>
      <c r="CT34" s="337"/>
      <c r="CU34" s="264">
        <f t="shared" si="34"/>
        <v>26</v>
      </c>
      <c r="CW34" s="324">
        <f t="array" aca="1" ref="CW34" ca="1">MAX(IF((IF(進捗管理票PSPT_進捗率_1_2&lt;&gt;"", O34:V34,O34:S34)&lt;&gt;"")*(IF(進捗管理票PSPT_進捗率_1_2&lt;&gt;"", $O$7:$V$7,$O$7:$S$7)="予定日")*(IF(進捗管理票PSPT_進捗率_1_2&lt;&gt;"", O34:V34,O34:S34)&lt;=集計基準日),COLUMN(IF(進捗管理票PSPT_進捗率_1_2&lt;&gt;"", O34:V34,O34:S34)),""))</f>
        <v>0</v>
      </c>
      <c r="CX34" s="324">
        <f t="array" aca="1" ref="CX34" ca="1">MAX(IF((IF(進捗管理票PSPT_進捗率_2_2&lt;&gt;"", AA34:AH34,AA34:AE34)&lt;&gt;"")*(IF(進捗管理票PSPT_進捗率_2_2&lt;&gt;"", $AA$7:$AH$7,$AA$7:$AE$7)="予定日")*(IF(進捗管理票PSPT_進捗率_2_2&lt;&gt;"", AA34:AH34,AA34:AE34)&lt;=集計基準日),COLUMN(IF(進捗管理票PSPT_進捗率_2_2&lt;&gt;"", AA34:AH34,AA34:AE34)),""))</f>
        <v>0</v>
      </c>
      <c r="CY34" s="324">
        <f t="array" aca="1" ref="CY34" ca="1">MAX(IF((IF(進捗管理票PSPT_進捗率_3_2&lt;&gt;"", AM34:AT34,AM34:AQ34)&lt;&gt;"")*(IF(進捗管理票PSPT_進捗率_3_2&lt;&gt;"", $AM$7:$AT$7,$AM$7:$AQ$7)="予定日")*(IF(進捗管理票PSPT_進捗率_3_2&lt;&gt;"", AM34:AT34,AM34:AQ34)&lt;=集計基準日),COLUMN(IF(進捗管理票PSPT_進捗率_3_2&lt;&gt;"", AM34:AT34,AM34:AQ34)),""))</f>
        <v>0</v>
      </c>
      <c r="CZ34" s="324">
        <f t="array" aca="1" ref="CZ34" ca="1">MAX(IF((IF(進捗管理票PSPT_進捗率_4_2&lt;&gt;"", AY34:BF34,AY34:BC34)&lt;&gt;"")*(IF(進捗管理票PSPT_進捗率_4_2&lt;&gt;"", $AY$7:$BF$7,$AY$7:$BC$7)="予定日")*(IF(進捗管理票PSPT_進捗率_4_2&lt;&gt;"", AY34:BF34,AY34:BC34)&lt;=集計基準日),COLUMN(IF(進捗管理票PSPT_進捗率_4_2&lt;&gt;"", AY34:BF34,AY34:BC34)),""))</f>
        <v>0</v>
      </c>
      <c r="DA34" s="324">
        <f t="array" aca="1" ref="DA34" ca="1">MAX(IF((BJ34:BN34&lt;&gt;"")*($BJ$7:$BN$7="予定日")*(BJ34:BN34&lt;=集計基準日),COLUMN(BJ34:BN34),""))</f>
        <v>0</v>
      </c>
      <c r="DB34" s="324">
        <f t="array" aca="1" ref="DB34" ca="1">MAX(IF((IF(AND(進捗管理票PSPT_進捗率_1_2&lt;&gt;"",U34&lt;&gt;""), O34:V34,O34:S34)&lt;&gt;"")*(IF(AND(進捗管理票PSPT_進捗率_1_2&lt;&gt;"",U34&lt;&gt;""), $O$7:$V$7,$O$7:$S$7)="実績日")*(IF(AND(進捗管理票PSPT_進捗率_1_2&lt;&gt;"",U34&lt;&gt;""), O34:V34,O34:S34)&lt;=集計基準日),COLUMN(IF(AND(進捗管理票PSPT_進捗率_1_2&lt;&gt;"",U34&lt;&gt;""), O34:V34,O34:S34)),""))</f>
        <v>0</v>
      </c>
      <c r="DC34" s="324">
        <f t="array" aca="1" ref="DC34" ca="1">MAX(IF((IF(AND(進捗管理票PSPT_進捗率_2_2&lt;&gt;"",AG34&lt;&gt;""), AA34:AH34,AA34:AE34)&lt;&gt;"")*(IF(AND(進捗管理票PSPT_進捗率_2_2&lt;&gt;"",AG34&lt;&gt;""), $AA$7:$AH$7,$AA$7:$AE$7)="実績日")*(IF(AND(進捗管理票PSPT_進捗率_2_2&lt;&gt;"",AG34&lt;&gt;""), AA34:AH34,AA34:AE34)&lt;=集計基準日),COLUMN(IF(AND(進捗管理票PSPT_進捗率_2_2&lt;&gt;"",AG34&lt;&gt;""), AA34:AH34,AA34:AE34)),""))</f>
        <v>0</v>
      </c>
      <c r="DD34" s="324">
        <f t="array" aca="1" ref="DD34" ca="1">MAX(IF((IF(AND(進捗管理票PSPT_進捗率_3_2&lt;&gt;"",AS34&lt;&gt;""), AM34:AT34,AM34:AQ34)&lt;&gt;"")*(IF(AND(進捗管理票PSPT_進捗率_3_2&lt;&gt;"",AS34&lt;&gt;""), $AM$7:$AT$7,$AM$7:$AQ$7)="実績日")*(IF(AND(進捗管理票PSPT_進捗率_3_2&lt;&gt;"",AS34&lt;&gt;""), AM34:AT34,AM34:AQ34)&lt;=集計基準日),COLUMN(IF(AND(進捗管理票PSPT_進捗率_3_2&lt;&gt;"",AS34&lt;&gt;""), AM34:AT34,AM34:AQ34)),""))</f>
        <v>0</v>
      </c>
      <c r="DE34" s="324">
        <f t="array" aca="1" ref="DE34" ca="1">MAX(IF((IF(AND(進捗管理票PSPT_進捗率_4_2&lt;&gt;"",BE34&lt;&gt;""), AY34:BF34,AY34:BC34)&lt;&gt;"")*(IF(AND(進捗管理票PSPT_進捗率_4_2&lt;&gt;"",BE34&lt;&gt;""), $AY$7:$BF$7,$AY$7:$BC$7)="実績日")*(IF(AND(進捗管理票PSPT_進捗率_4_2&lt;&gt;"",BE34&lt;&gt;""), AY34:BF34,AY34:BC34)&lt;=集計基準日),COLUMN(IF(AND(進捗管理票PSPT_進捗率_4_2&lt;&gt;"",BE34&lt;&gt;""), AY34:BF34,AY34:BC34)),""))</f>
        <v>0</v>
      </c>
      <c r="DF34" s="324">
        <f t="array" aca="1" ref="DF34" ca="1">MAX(IF((BJ34:BN34&lt;&gt;"")*($BJ$7:$BN$7="実績日")*(BJ34:BN34&lt;=集計基準日),COLUMN(BJ34:BN34),""))</f>
        <v>0</v>
      </c>
      <c r="DG34" s="439">
        <f ca="1">MAX(IF(CW34&lt;&gt;0,HLOOKUP(CW34+1,進捗・達成率設定_PS,9,1),0),IF(CX34&lt;&gt;0,HLOOKUP(CX34+1,進捗・達成率設定_PT仕様作成,9,1),0),IF(CY34&lt;&gt;0,HLOOKUP(CY34+1,進捗・達成率設定_PG,9,1),0),IF(CZ34&lt;&gt;0,HLOOKUP(CZ34+1,進捗・達成率設定_PT,9,1),0),IF(DA34&lt;&gt;0,HLOOKUP(DA34+1,進捗・達成率設定_受入,9,1),0),IF(AND(COUNTA(PTレビュー先頭セル:PTレビュー最終セル)=0,AND(BB34&lt;&gt;"", BB34 &lt;= 集計基準日, BE34="",BF34="",BJ34="",BK34="",BM34="",BN34="")),100,0),IF(AND(BE34&lt;&gt;"",BE34 &lt;= 集計基準日, BJ34="",BK34="",BM34="",BN34=""),100,0))</f>
        <v>0</v>
      </c>
      <c r="DH34" s="440">
        <f ca="1">MAX(IF(DB34&lt;&gt;0,HLOOKUP(DB34,進捗・達成率設定_PS,9,1),0),IF(DC34&lt;&gt;0,HLOOKUP(DC34,進捗・達成率設定_PT仕様作成,9,1),0),IF(DD34&lt;&gt;0,HLOOKUP(DD34,進捗・達成率設定_PG,9,1),0),IF(DE34&lt;&gt;0,HLOOKUP(DE34,進捗・達成率設定_PT,9,1),0),IF(DF34&lt;&gt;0,HLOOKUP(DF34,進捗・達成率設定_受入,9,1),0),IF(AND(COUNTA(PTレビュー先頭セル:PTレビュー最終セル)=0,BJ34="",BK34="",BM34="",BN34="",BC34&lt;&gt;"", BC34&lt;=集計基準日),100,0),IF(OR(AND(BF34&lt;&gt;"",BF34&lt;=集計基準日, BJ34="",BK34="",BM34="",BN34=""),AND(BE34&lt;&gt;"",BF34&lt;&gt;"",BF34&lt;=集計基準日, BJ34="",BK34="",BM34="",BN34="")),100,0))</f>
        <v>0</v>
      </c>
      <c r="DI34" s="328" t="str">
        <f>IF(BM34&lt;&gt;"",BM34,IF(AND(BJ34&lt;&gt;"",BM34&lt;&gt;""),BM34,IF(AND(BJ34&lt;&gt;"",BM34=""),"",IF(AND(BK34&lt;&gt;"",BM34=""),"",IF(BE34&lt;&gt;"",BE34,IF(COUNTA(PTレビュー先頭セル:PTレビュー最終セル)&lt;&gt;0,"",IF(BB34&lt;&gt;"",BB34,"")))))))</f>
        <v/>
      </c>
      <c r="DJ34" s="329" t="str">
        <f>IF(AND(BM34&lt;&gt;"",BN34&lt;&gt;""),BN34,IF(AND(BJ34&lt;&gt;"",BN34&lt;&gt;""),BN34,IF(AND(BK34&lt;&gt;"",BN34=""),"",IF(AND(BJ34&lt;&gt;"",BN34=""),"",IF(BF34&lt;&gt;"",BF34,IF(COUNTA(PTレビュー先頭セル:PTレビュー最終セル)&lt;&gt;0,"",IF(BC34&lt;&gt;"",BC34,"")))))))</f>
        <v/>
      </c>
      <c r="DK34" s="450" t="b">
        <f t="shared" si="35"/>
        <v>0</v>
      </c>
      <c r="DL34" s="440" t="b">
        <f t="shared" si="36"/>
        <v>0</v>
      </c>
      <c r="DM34" s="450" t="b">
        <f t="shared" si="37"/>
        <v>0</v>
      </c>
      <c r="DN34" s="440" t="b">
        <f t="shared" si="38"/>
        <v>0</v>
      </c>
      <c r="DO34" s="449" t="b">
        <f t="shared" si="39"/>
        <v>0</v>
      </c>
      <c r="DP34" s="440" t="b">
        <f t="shared" si="40"/>
        <v>0</v>
      </c>
      <c r="DQ34" s="450" t="b">
        <f t="shared" si="41"/>
        <v>0</v>
      </c>
      <c r="DR34" s="440" t="b">
        <f t="shared" si="42"/>
        <v>0</v>
      </c>
      <c r="DS34" s="449" t="b">
        <f t="shared" si="43"/>
        <v>0</v>
      </c>
      <c r="DT34" s="440" t="b">
        <f t="shared" si="44"/>
        <v>0</v>
      </c>
    </row>
    <row r="35" spans="1:124" x14ac:dyDescent="0.25">
      <c r="A35" s="65">
        <f t="shared" si="18"/>
        <v>27</v>
      </c>
      <c r="B35" s="275"/>
      <c r="C35" s="275"/>
      <c r="D35" s="275"/>
      <c r="E35" s="275"/>
      <c r="F35" s="275"/>
      <c r="G35" s="316"/>
      <c r="H35" s="276"/>
      <c r="I35" s="276"/>
      <c r="J35" s="276"/>
      <c r="K35" s="467"/>
      <c r="L35" s="467"/>
      <c r="M35" s="277"/>
      <c r="N35" s="277"/>
      <c r="O35" s="348"/>
      <c r="P35" s="349"/>
      <c r="Q35" s="279"/>
      <c r="R35" s="348"/>
      <c r="S35" s="349"/>
      <c r="T35" s="280"/>
      <c r="U35" s="348"/>
      <c r="V35" s="274"/>
      <c r="W35" s="309" t="str">
        <f t="shared" ca="1" si="19"/>
        <v/>
      </c>
      <c r="X35" s="310" t="str">
        <f t="shared" ca="1" si="20"/>
        <v/>
      </c>
      <c r="Y35" s="277"/>
      <c r="Z35" s="277"/>
      <c r="AA35" s="348"/>
      <c r="AB35" s="349"/>
      <c r="AC35" s="279"/>
      <c r="AD35" s="348"/>
      <c r="AE35" s="349"/>
      <c r="AF35" s="280"/>
      <c r="AG35" s="348"/>
      <c r="AH35" s="274"/>
      <c r="AI35" s="309" t="str">
        <f t="shared" ca="1" si="21"/>
        <v/>
      </c>
      <c r="AJ35" s="310" t="str">
        <f t="shared" ca="1" si="22"/>
        <v/>
      </c>
      <c r="AK35" s="276"/>
      <c r="AL35" s="276"/>
      <c r="AM35" s="348"/>
      <c r="AN35" s="349"/>
      <c r="AO35" s="279"/>
      <c r="AP35" s="348"/>
      <c r="AQ35" s="349"/>
      <c r="AR35" s="280"/>
      <c r="AS35" s="348"/>
      <c r="AT35" s="274"/>
      <c r="AU35" s="309" t="str">
        <f t="shared" ca="1" si="23"/>
        <v/>
      </c>
      <c r="AV35" s="310" t="str">
        <f t="shared" ca="1" si="24"/>
        <v/>
      </c>
      <c r="AW35" s="276"/>
      <c r="AX35" s="276"/>
      <c r="AY35" s="348"/>
      <c r="AZ35" s="349"/>
      <c r="BA35" s="279"/>
      <c r="BB35" s="348"/>
      <c r="BC35" s="349"/>
      <c r="BD35" s="280"/>
      <c r="BE35" s="348"/>
      <c r="BF35" s="274"/>
      <c r="BG35" s="309" t="str">
        <f t="shared" ca="1" si="25"/>
        <v/>
      </c>
      <c r="BH35" s="310" t="str">
        <f t="shared" ca="1" si="26"/>
        <v/>
      </c>
      <c r="BI35" s="276"/>
      <c r="BJ35" s="348"/>
      <c r="BK35" s="349"/>
      <c r="BL35" s="279"/>
      <c r="BM35" s="348"/>
      <c r="BN35" s="349"/>
      <c r="BO35" s="280"/>
      <c r="BP35" s="309" t="str">
        <f t="shared" ca="1" si="27"/>
        <v/>
      </c>
      <c r="BQ35" s="310" t="str">
        <f t="shared" ca="1" si="28"/>
        <v/>
      </c>
      <c r="BR35" s="309" t="str">
        <f t="shared" ca="1" si="29"/>
        <v/>
      </c>
      <c r="BS35" s="438" t="str">
        <f t="shared" ca="1" si="30"/>
        <v/>
      </c>
      <c r="BT35" s="281" t="str">
        <f t="array" ref="BT35">IF(AND($I35&lt;&gt;"",$K35&lt;&gt;""),CEILING(VLOOKUP($I35,ランク別指標,3,FALSE)*$L35,1),"")</f>
        <v/>
      </c>
      <c r="BU35" s="282"/>
      <c r="BV35" s="281" t="str">
        <f t="shared" si="11"/>
        <v/>
      </c>
      <c r="BW35" s="283"/>
      <c r="BX35" s="282"/>
      <c r="BY35" s="284" t="str">
        <f t="shared" si="31"/>
        <v/>
      </c>
      <c r="BZ35" s="285" t="str">
        <f t="shared" si="32"/>
        <v/>
      </c>
      <c r="CA35" s="286"/>
      <c r="CB35" s="287"/>
      <c r="CC35" s="281" t="str">
        <f t="array" ref="CC35">IF(AND($I35&lt;&gt;"",$K35&lt;&gt;""),CEILING(VLOOKUP($I35,ランク別指標,6,FALSE)*$L35,1),"")</f>
        <v/>
      </c>
      <c r="CD35" s="288"/>
      <c r="CE35" s="289" t="str">
        <f t="shared" si="14"/>
        <v/>
      </c>
      <c r="CF35" s="290"/>
      <c r="CG35" s="291" t="str">
        <f t="array" ref="CG35">IF(AND(L35&lt;&gt;"",L35&gt;0),IF(CD35/L35*100 &gt; 0,CD35/L35*100, ""),"")</f>
        <v/>
      </c>
      <c r="CH35" s="292" t="str">
        <f t="array" ref="CH35">IF(AND(L35&lt;&gt;"",L35&gt;0),IF(CF35/L35*100 &gt; 0,CF35/L35*100, ""),"")</f>
        <v/>
      </c>
      <c r="CI35" s="291" t="str">
        <f t="array" ref="CI35">IF(AND(CC35&lt;&gt;"",CC35&gt;0),IF(CD35/CC35*100 &gt; 0,CD35/CC35, ""),"")</f>
        <v/>
      </c>
      <c r="CJ35" s="292" t="str">
        <f t="array" ref="CJ35">IF(AND(CE35&lt;&gt;"",CE35&gt;0),IF(CF35/CE35*100 &gt; 0,CF35/CE35, ""),"")</f>
        <v/>
      </c>
      <c r="CK35" s="281"/>
      <c r="CL35" s="293" t="str">
        <f t="array" ref="CL35">IF(AND(L35&lt;&gt;"",L35&gt;0),IF(CK35/L35*100 &gt; 0,CK35/L35*100, ""),"")</f>
        <v/>
      </c>
      <c r="CM35" s="294"/>
      <c r="CN35" s="270" t="str">
        <f t="array" aca="1" ref="CN35" ca="1">IF(AND($O35&lt;&gt;"",$P35="",$O35&lt;=集計基準日),"遅1",IF(AND($R35&lt;&gt;"",$S35="",$R35&lt;=集計基準日),"遅2",IF(AND($U35&lt;&gt;"",$V35="",$U35&lt;=集計基準日),"遅3","") ) )</f>
        <v/>
      </c>
      <c r="CO35" s="271" t="str">
        <f t="array" aca="1" ref="CO35" ca="1">IF(AND($AA35&lt;&gt;"",$AB35="",$AA35&lt;=集計基準日),"遅1",IF(AND($AD35&lt;&gt;"",$AE35="",$AD35&lt;=集計基準日),"遅2",IF(AND($AG35&lt;&gt;"",$AH35="",$AG35&lt;=集計基準日),"遅3","")))</f>
        <v/>
      </c>
      <c r="CP35" s="271" t="str">
        <f t="array" aca="1" ref="CP35" ca="1">IF(AND($AM35&lt;&gt;"",$AN35="",$AM35&lt;=集計基準日),"遅1",IF(AND($AP35&lt;&gt;"",$AQ35="",$AP35&lt;=集計基準日),"遅2",IF(AND($AS35&lt;&gt;"",$AT35="",$AS35&lt;=集計基準日),"遅3","")))</f>
        <v/>
      </c>
      <c r="CQ35" s="272" t="str">
        <f t="shared" ca="1" si="15"/>
        <v/>
      </c>
      <c r="CR35" s="272" t="str">
        <f t="shared" ca="1" si="16"/>
        <v/>
      </c>
      <c r="CS35" s="273" t="str">
        <f t="shared" ca="1" si="17"/>
        <v/>
      </c>
      <c r="CT35" s="337"/>
      <c r="CU35" s="264">
        <f t="shared" si="34"/>
        <v>27</v>
      </c>
      <c r="CW35" s="324">
        <f t="array" aca="1" ref="CW35" ca="1">MAX(IF((IF(進捗管理票PSPT_進捗率_1_2&lt;&gt;"", O35:V35,O35:S35)&lt;&gt;"")*(IF(進捗管理票PSPT_進捗率_1_2&lt;&gt;"", $O$7:$V$7,$O$7:$S$7)="予定日")*(IF(進捗管理票PSPT_進捗率_1_2&lt;&gt;"", O35:V35,O35:S35)&lt;=集計基準日),COLUMN(IF(進捗管理票PSPT_進捗率_1_2&lt;&gt;"", O35:V35,O35:S35)),""))</f>
        <v>0</v>
      </c>
      <c r="CX35" s="324">
        <f t="array" aca="1" ref="CX35" ca="1">MAX(IF((IF(進捗管理票PSPT_進捗率_2_2&lt;&gt;"", AA35:AH35,AA35:AE35)&lt;&gt;"")*(IF(進捗管理票PSPT_進捗率_2_2&lt;&gt;"", $AA$7:$AH$7,$AA$7:$AE$7)="予定日")*(IF(進捗管理票PSPT_進捗率_2_2&lt;&gt;"", AA35:AH35,AA35:AE35)&lt;=集計基準日),COLUMN(IF(進捗管理票PSPT_進捗率_2_2&lt;&gt;"", AA35:AH35,AA35:AE35)),""))</f>
        <v>0</v>
      </c>
      <c r="CY35" s="324">
        <f t="array" aca="1" ref="CY35" ca="1">MAX(IF((IF(進捗管理票PSPT_進捗率_3_2&lt;&gt;"", AM35:AT35,AM35:AQ35)&lt;&gt;"")*(IF(進捗管理票PSPT_進捗率_3_2&lt;&gt;"", $AM$7:$AT$7,$AM$7:$AQ$7)="予定日")*(IF(進捗管理票PSPT_進捗率_3_2&lt;&gt;"", AM35:AT35,AM35:AQ35)&lt;=集計基準日),COLUMN(IF(進捗管理票PSPT_進捗率_3_2&lt;&gt;"", AM35:AT35,AM35:AQ35)),""))</f>
        <v>0</v>
      </c>
      <c r="CZ35" s="324">
        <f t="array" aca="1" ref="CZ35" ca="1">MAX(IF((IF(進捗管理票PSPT_進捗率_4_2&lt;&gt;"", AY35:BF35,AY35:BC35)&lt;&gt;"")*(IF(進捗管理票PSPT_進捗率_4_2&lt;&gt;"", $AY$7:$BF$7,$AY$7:$BC$7)="予定日")*(IF(進捗管理票PSPT_進捗率_4_2&lt;&gt;"", AY35:BF35,AY35:BC35)&lt;=集計基準日),COLUMN(IF(進捗管理票PSPT_進捗率_4_2&lt;&gt;"", AY35:BF35,AY35:BC35)),""))</f>
        <v>0</v>
      </c>
      <c r="DA35" s="324">
        <f t="array" aca="1" ref="DA35" ca="1">MAX(IF((BJ35:BN35&lt;&gt;"")*($BJ$7:$BN$7="予定日")*(BJ35:BN35&lt;=集計基準日),COLUMN(BJ35:BN35),""))</f>
        <v>0</v>
      </c>
      <c r="DB35" s="324">
        <f t="array" aca="1" ref="DB35" ca="1">MAX(IF((IF(AND(進捗管理票PSPT_進捗率_1_2&lt;&gt;"",U35&lt;&gt;""), O35:V35,O35:S35)&lt;&gt;"")*(IF(AND(進捗管理票PSPT_進捗率_1_2&lt;&gt;"",U35&lt;&gt;""), $O$7:$V$7,$O$7:$S$7)="実績日")*(IF(AND(進捗管理票PSPT_進捗率_1_2&lt;&gt;"",U35&lt;&gt;""), O35:V35,O35:S35)&lt;=集計基準日),COLUMN(IF(AND(進捗管理票PSPT_進捗率_1_2&lt;&gt;"",U35&lt;&gt;""), O35:V35,O35:S35)),""))</f>
        <v>0</v>
      </c>
      <c r="DC35" s="324">
        <f t="array" aca="1" ref="DC35" ca="1">MAX(IF((IF(AND(進捗管理票PSPT_進捗率_2_2&lt;&gt;"",AG35&lt;&gt;""), AA35:AH35,AA35:AE35)&lt;&gt;"")*(IF(AND(進捗管理票PSPT_進捗率_2_2&lt;&gt;"",AG35&lt;&gt;""), $AA$7:$AH$7,$AA$7:$AE$7)="実績日")*(IF(AND(進捗管理票PSPT_進捗率_2_2&lt;&gt;"",AG35&lt;&gt;""), AA35:AH35,AA35:AE35)&lt;=集計基準日),COLUMN(IF(AND(進捗管理票PSPT_進捗率_2_2&lt;&gt;"",AG35&lt;&gt;""), AA35:AH35,AA35:AE35)),""))</f>
        <v>0</v>
      </c>
      <c r="DD35" s="324">
        <f t="array" aca="1" ref="DD35" ca="1">MAX(IF((IF(AND(進捗管理票PSPT_進捗率_3_2&lt;&gt;"",AS35&lt;&gt;""), AM35:AT35,AM35:AQ35)&lt;&gt;"")*(IF(AND(進捗管理票PSPT_進捗率_3_2&lt;&gt;"",AS35&lt;&gt;""), $AM$7:$AT$7,$AM$7:$AQ$7)="実績日")*(IF(AND(進捗管理票PSPT_進捗率_3_2&lt;&gt;"",AS35&lt;&gt;""), AM35:AT35,AM35:AQ35)&lt;=集計基準日),COLUMN(IF(AND(進捗管理票PSPT_進捗率_3_2&lt;&gt;"",AS35&lt;&gt;""), AM35:AT35,AM35:AQ35)),""))</f>
        <v>0</v>
      </c>
      <c r="DE35" s="324">
        <f t="array" aca="1" ref="DE35" ca="1">MAX(IF((IF(AND(進捗管理票PSPT_進捗率_4_2&lt;&gt;"",BE35&lt;&gt;""), AY35:BF35,AY35:BC35)&lt;&gt;"")*(IF(AND(進捗管理票PSPT_進捗率_4_2&lt;&gt;"",BE35&lt;&gt;""), $AY$7:$BF$7,$AY$7:$BC$7)="実績日")*(IF(AND(進捗管理票PSPT_進捗率_4_2&lt;&gt;"",BE35&lt;&gt;""), AY35:BF35,AY35:BC35)&lt;=集計基準日),COLUMN(IF(AND(進捗管理票PSPT_進捗率_4_2&lt;&gt;"",BE35&lt;&gt;""), AY35:BF35,AY35:BC35)),""))</f>
        <v>0</v>
      </c>
      <c r="DF35" s="324">
        <f t="array" aca="1" ref="DF35" ca="1">MAX(IF((BJ35:BN35&lt;&gt;"")*($BJ$7:$BN$7="実績日")*(BJ35:BN35&lt;=集計基準日),COLUMN(BJ35:BN35),""))</f>
        <v>0</v>
      </c>
      <c r="DG35" s="439">
        <f ca="1">MAX(IF(CW35&lt;&gt;0,HLOOKUP(CW35+1,進捗・達成率設定_PS,9,1),0),IF(CX35&lt;&gt;0,HLOOKUP(CX35+1,進捗・達成率設定_PT仕様作成,9,1),0),IF(CY35&lt;&gt;0,HLOOKUP(CY35+1,進捗・達成率設定_PG,9,1),0),IF(CZ35&lt;&gt;0,HLOOKUP(CZ35+1,進捗・達成率設定_PT,9,1),0),IF(DA35&lt;&gt;0,HLOOKUP(DA35+1,進捗・達成率設定_受入,9,1),0),IF(AND(COUNTA(PTレビュー先頭セル:PTレビュー最終セル)=0,AND(BB35&lt;&gt;"", BB35 &lt;= 集計基準日, BE35="",BF35="",BJ35="",BK35="",BM35="",BN35="")),100,0),IF(AND(BE35&lt;&gt;"",BE35 &lt;= 集計基準日, BJ35="",BK35="",BM35="",BN35=""),100,0))</f>
        <v>0</v>
      </c>
      <c r="DH35" s="440">
        <f ca="1">MAX(IF(DB35&lt;&gt;0,HLOOKUP(DB35,進捗・達成率設定_PS,9,1),0),IF(DC35&lt;&gt;0,HLOOKUP(DC35,進捗・達成率設定_PT仕様作成,9,1),0),IF(DD35&lt;&gt;0,HLOOKUP(DD35,進捗・達成率設定_PG,9,1),0),IF(DE35&lt;&gt;0,HLOOKUP(DE35,進捗・達成率設定_PT,9,1),0),IF(DF35&lt;&gt;0,HLOOKUP(DF35,進捗・達成率設定_受入,9,1),0),IF(AND(COUNTA(PTレビュー先頭セル:PTレビュー最終セル)=0,BJ35="",BK35="",BM35="",BN35="",BC35&lt;&gt;"", BC35&lt;=集計基準日),100,0),IF(OR(AND(BF35&lt;&gt;"",BF35&lt;=集計基準日, BJ35="",BK35="",BM35="",BN35=""),AND(BE35&lt;&gt;"",BF35&lt;&gt;"",BF35&lt;=集計基準日, BJ35="",BK35="",BM35="",BN35="")),100,0))</f>
        <v>0</v>
      </c>
      <c r="DI35" s="328" t="str">
        <f>IF(BM35&lt;&gt;"",BM35,IF(AND(BJ35&lt;&gt;"",BM35&lt;&gt;""),BM35,IF(AND(BJ35&lt;&gt;"",BM35=""),"",IF(AND(BK35&lt;&gt;"",BM35=""),"",IF(BE35&lt;&gt;"",BE35,IF(COUNTA(PTレビュー先頭セル:PTレビュー最終セル)&lt;&gt;0,"",IF(BB35&lt;&gt;"",BB35,"")))))))</f>
        <v/>
      </c>
      <c r="DJ35" s="329" t="str">
        <f>IF(AND(BM35&lt;&gt;"",BN35&lt;&gt;""),BN35,IF(AND(BJ35&lt;&gt;"",BN35&lt;&gt;""),BN35,IF(AND(BK35&lt;&gt;"",BN35=""),"",IF(AND(BJ35&lt;&gt;"",BN35=""),"",IF(BF35&lt;&gt;"",BF35,IF(COUNTA(PTレビュー先頭セル:PTレビュー最終セル)&lt;&gt;0,"",IF(BC35&lt;&gt;"",BC35,"")))))))</f>
        <v/>
      </c>
      <c r="DK35" s="450" t="b">
        <f t="shared" si="35"/>
        <v>0</v>
      </c>
      <c r="DL35" s="440" t="b">
        <f t="shared" si="36"/>
        <v>0</v>
      </c>
      <c r="DM35" s="450" t="b">
        <f t="shared" si="37"/>
        <v>0</v>
      </c>
      <c r="DN35" s="440" t="b">
        <f t="shared" si="38"/>
        <v>0</v>
      </c>
      <c r="DO35" s="449" t="b">
        <f t="shared" si="39"/>
        <v>0</v>
      </c>
      <c r="DP35" s="440" t="b">
        <f t="shared" si="40"/>
        <v>0</v>
      </c>
      <c r="DQ35" s="450" t="b">
        <f t="shared" si="41"/>
        <v>0</v>
      </c>
      <c r="DR35" s="440" t="b">
        <f t="shared" si="42"/>
        <v>0</v>
      </c>
      <c r="DS35" s="449" t="b">
        <f t="shared" si="43"/>
        <v>0</v>
      </c>
      <c r="DT35" s="440" t="b">
        <f t="shared" si="44"/>
        <v>0</v>
      </c>
    </row>
    <row r="36" spans="1:124" x14ac:dyDescent="0.25">
      <c r="A36" s="65">
        <f t="shared" si="18"/>
        <v>28</v>
      </c>
      <c r="B36" s="275"/>
      <c r="C36" s="275"/>
      <c r="D36" s="275"/>
      <c r="E36" s="275"/>
      <c r="F36" s="275"/>
      <c r="G36" s="316"/>
      <c r="H36" s="276"/>
      <c r="I36" s="276"/>
      <c r="J36" s="276"/>
      <c r="K36" s="467"/>
      <c r="L36" s="467"/>
      <c r="M36" s="277"/>
      <c r="N36" s="277"/>
      <c r="O36" s="348"/>
      <c r="P36" s="349"/>
      <c r="Q36" s="279"/>
      <c r="R36" s="348"/>
      <c r="S36" s="349"/>
      <c r="T36" s="280"/>
      <c r="U36" s="348"/>
      <c r="V36" s="274"/>
      <c r="W36" s="309" t="str">
        <f t="shared" ca="1" si="19"/>
        <v/>
      </c>
      <c r="X36" s="310" t="str">
        <f t="shared" ca="1" si="20"/>
        <v/>
      </c>
      <c r="Y36" s="277"/>
      <c r="Z36" s="277"/>
      <c r="AA36" s="348"/>
      <c r="AB36" s="349"/>
      <c r="AC36" s="279"/>
      <c r="AD36" s="348"/>
      <c r="AE36" s="349"/>
      <c r="AF36" s="280"/>
      <c r="AG36" s="348"/>
      <c r="AH36" s="274"/>
      <c r="AI36" s="309" t="str">
        <f t="shared" ca="1" si="21"/>
        <v/>
      </c>
      <c r="AJ36" s="310" t="str">
        <f t="shared" ca="1" si="22"/>
        <v/>
      </c>
      <c r="AK36" s="276"/>
      <c r="AL36" s="276"/>
      <c r="AM36" s="348"/>
      <c r="AN36" s="349"/>
      <c r="AO36" s="279"/>
      <c r="AP36" s="348"/>
      <c r="AQ36" s="349"/>
      <c r="AR36" s="280"/>
      <c r="AS36" s="348"/>
      <c r="AT36" s="274"/>
      <c r="AU36" s="309" t="str">
        <f t="shared" ca="1" si="23"/>
        <v/>
      </c>
      <c r="AV36" s="310" t="str">
        <f t="shared" ca="1" si="24"/>
        <v/>
      </c>
      <c r="AW36" s="276"/>
      <c r="AX36" s="276"/>
      <c r="AY36" s="348"/>
      <c r="AZ36" s="349"/>
      <c r="BA36" s="279"/>
      <c r="BB36" s="348"/>
      <c r="BC36" s="349"/>
      <c r="BD36" s="280"/>
      <c r="BE36" s="348"/>
      <c r="BF36" s="274"/>
      <c r="BG36" s="309" t="str">
        <f t="shared" ca="1" si="25"/>
        <v/>
      </c>
      <c r="BH36" s="310" t="str">
        <f t="shared" ca="1" si="26"/>
        <v/>
      </c>
      <c r="BI36" s="276"/>
      <c r="BJ36" s="348"/>
      <c r="BK36" s="349"/>
      <c r="BL36" s="279"/>
      <c r="BM36" s="348"/>
      <c r="BN36" s="349"/>
      <c r="BO36" s="280"/>
      <c r="BP36" s="309" t="str">
        <f t="shared" ca="1" si="27"/>
        <v/>
      </c>
      <c r="BQ36" s="310" t="str">
        <f t="shared" ca="1" si="28"/>
        <v/>
      </c>
      <c r="BR36" s="309" t="str">
        <f t="shared" ca="1" si="29"/>
        <v/>
      </c>
      <c r="BS36" s="438" t="str">
        <f t="shared" ca="1" si="30"/>
        <v/>
      </c>
      <c r="BT36" s="281" t="str">
        <f t="array" ref="BT36">IF(AND($I36&lt;&gt;"",$K36&lt;&gt;""),CEILING(VLOOKUP($I36,ランク別指標,3,FALSE)*$L36,1),"")</f>
        <v/>
      </c>
      <c r="BU36" s="282"/>
      <c r="BV36" s="281" t="str">
        <f t="shared" si="11"/>
        <v/>
      </c>
      <c r="BW36" s="283"/>
      <c r="BX36" s="282"/>
      <c r="BY36" s="284" t="str">
        <f t="shared" si="31"/>
        <v/>
      </c>
      <c r="BZ36" s="285" t="str">
        <f t="shared" si="32"/>
        <v/>
      </c>
      <c r="CA36" s="286"/>
      <c r="CB36" s="287"/>
      <c r="CC36" s="281" t="str">
        <f t="array" ref="CC36">IF(AND($I36&lt;&gt;"",$K36&lt;&gt;""),CEILING(VLOOKUP($I36,ランク別指標,6,FALSE)*$L36,1),"")</f>
        <v/>
      </c>
      <c r="CD36" s="288"/>
      <c r="CE36" s="289" t="str">
        <f t="shared" si="14"/>
        <v/>
      </c>
      <c r="CF36" s="290"/>
      <c r="CG36" s="291" t="str">
        <f t="array" ref="CG36">IF(AND(L36&lt;&gt;"",L36&gt;0),IF(CD36/L36*100 &gt; 0,CD36/L36*100, ""),"")</f>
        <v/>
      </c>
      <c r="CH36" s="292" t="str">
        <f t="array" ref="CH36">IF(AND(L36&lt;&gt;"",L36&gt;0),IF(CF36/L36*100 &gt; 0,CF36/L36*100, ""),"")</f>
        <v/>
      </c>
      <c r="CI36" s="291" t="str">
        <f t="array" ref="CI36">IF(AND(CC36&lt;&gt;"",CC36&gt;0),IF(CD36/CC36*100 &gt; 0,CD36/CC36, ""),"")</f>
        <v/>
      </c>
      <c r="CJ36" s="292" t="str">
        <f t="array" ref="CJ36">IF(AND(CE36&lt;&gt;"",CE36&gt;0),IF(CF36/CE36*100 &gt; 0,CF36/CE36, ""),"")</f>
        <v/>
      </c>
      <c r="CK36" s="281"/>
      <c r="CL36" s="293" t="str">
        <f t="array" ref="CL36">IF(AND(L36&lt;&gt;"",L36&gt;0),IF(CK36/L36*100 &gt; 0,CK36/L36*100, ""),"")</f>
        <v/>
      </c>
      <c r="CM36" s="294"/>
      <c r="CN36" s="270" t="str">
        <f t="array" aca="1" ref="CN36" ca="1">IF(AND($O36&lt;&gt;"",$P36="",$O36&lt;=集計基準日),"遅1",IF(AND($R36&lt;&gt;"",$S36="",$R36&lt;=集計基準日),"遅2",IF(AND($U36&lt;&gt;"",$V36="",$U36&lt;=集計基準日),"遅3","") ) )</f>
        <v/>
      </c>
      <c r="CO36" s="271" t="str">
        <f t="array" aca="1" ref="CO36" ca="1">IF(AND($AA36&lt;&gt;"",$AB36="",$AA36&lt;=集計基準日),"遅1",IF(AND($AD36&lt;&gt;"",$AE36="",$AD36&lt;=集計基準日),"遅2",IF(AND($AG36&lt;&gt;"",$AH36="",$AG36&lt;=集計基準日),"遅3","")))</f>
        <v/>
      </c>
      <c r="CP36" s="271" t="str">
        <f t="array" aca="1" ref="CP36" ca="1">IF(AND($AM36&lt;&gt;"",$AN36="",$AM36&lt;=集計基準日),"遅1",IF(AND($AP36&lt;&gt;"",$AQ36="",$AP36&lt;=集計基準日),"遅2",IF(AND($AS36&lt;&gt;"",$AT36="",$AS36&lt;=集計基準日),"遅3","")))</f>
        <v/>
      </c>
      <c r="CQ36" s="272" t="str">
        <f t="shared" ca="1" si="15"/>
        <v/>
      </c>
      <c r="CR36" s="272" t="str">
        <f t="shared" ca="1" si="16"/>
        <v/>
      </c>
      <c r="CS36" s="273" t="str">
        <f t="shared" ca="1" si="17"/>
        <v/>
      </c>
      <c r="CT36" s="337"/>
      <c r="CU36" s="264">
        <f t="shared" si="34"/>
        <v>28</v>
      </c>
      <c r="CW36" s="324">
        <f t="array" aca="1" ref="CW36" ca="1">MAX(IF((IF(進捗管理票PSPT_進捗率_1_2&lt;&gt;"", O36:V36,O36:S36)&lt;&gt;"")*(IF(進捗管理票PSPT_進捗率_1_2&lt;&gt;"", $O$7:$V$7,$O$7:$S$7)="予定日")*(IF(進捗管理票PSPT_進捗率_1_2&lt;&gt;"", O36:V36,O36:S36)&lt;=集計基準日),COLUMN(IF(進捗管理票PSPT_進捗率_1_2&lt;&gt;"", O36:V36,O36:S36)),""))</f>
        <v>0</v>
      </c>
      <c r="CX36" s="324">
        <f t="array" aca="1" ref="CX36" ca="1">MAX(IF((IF(進捗管理票PSPT_進捗率_2_2&lt;&gt;"", AA36:AH36,AA36:AE36)&lt;&gt;"")*(IF(進捗管理票PSPT_進捗率_2_2&lt;&gt;"", $AA$7:$AH$7,$AA$7:$AE$7)="予定日")*(IF(進捗管理票PSPT_進捗率_2_2&lt;&gt;"", AA36:AH36,AA36:AE36)&lt;=集計基準日),COLUMN(IF(進捗管理票PSPT_進捗率_2_2&lt;&gt;"", AA36:AH36,AA36:AE36)),""))</f>
        <v>0</v>
      </c>
      <c r="CY36" s="324">
        <f t="array" aca="1" ref="CY36" ca="1">MAX(IF((IF(進捗管理票PSPT_進捗率_3_2&lt;&gt;"", AM36:AT36,AM36:AQ36)&lt;&gt;"")*(IF(進捗管理票PSPT_進捗率_3_2&lt;&gt;"", $AM$7:$AT$7,$AM$7:$AQ$7)="予定日")*(IF(進捗管理票PSPT_進捗率_3_2&lt;&gt;"", AM36:AT36,AM36:AQ36)&lt;=集計基準日),COLUMN(IF(進捗管理票PSPT_進捗率_3_2&lt;&gt;"", AM36:AT36,AM36:AQ36)),""))</f>
        <v>0</v>
      </c>
      <c r="CZ36" s="324">
        <f t="array" aca="1" ref="CZ36" ca="1">MAX(IF((IF(進捗管理票PSPT_進捗率_4_2&lt;&gt;"", AY36:BF36,AY36:BC36)&lt;&gt;"")*(IF(進捗管理票PSPT_進捗率_4_2&lt;&gt;"", $AY$7:$BF$7,$AY$7:$BC$7)="予定日")*(IF(進捗管理票PSPT_進捗率_4_2&lt;&gt;"", AY36:BF36,AY36:BC36)&lt;=集計基準日),COLUMN(IF(進捗管理票PSPT_進捗率_4_2&lt;&gt;"", AY36:BF36,AY36:BC36)),""))</f>
        <v>0</v>
      </c>
      <c r="DA36" s="324">
        <f t="array" aca="1" ref="DA36" ca="1">MAX(IF((BJ36:BN36&lt;&gt;"")*($BJ$7:$BN$7="予定日")*(BJ36:BN36&lt;=集計基準日),COLUMN(BJ36:BN36),""))</f>
        <v>0</v>
      </c>
      <c r="DB36" s="324">
        <f t="array" aca="1" ref="DB36" ca="1">MAX(IF((IF(AND(進捗管理票PSPT_進捗率_1_2&lt;&gt;"",U36&lt;&gt;""), O36:V36,O36:S36)&lt;&gt;"")*(IF(AND(進捗管理票PSPT_進捗率_1_2&lt;&gt;"",U36&lt;&gt;""), $O$7:$V$7,$O$7:$S$7)="実績日")*(IF(AND(進捗管理票PSPT_進捗率_1_2&lt;&gt;"",U36&lt;&gt;""), O36:V36,O36:S36)&lt;=集計基準日),COLUMN(IF(AND(進捗管理票PSPT_進捗率_1_2&lt;&gt;"",U36&lt;&gt;""), O36:V36,O36:S36)),""))</f>
        <v>0</v>
      </c>
      <c r="DC36" s="324">
        <f t="array" aca="1" ref="DC36" ca="1">MAX(IF((IF(AND(進捗管理票PSPT_進捗率_2_2&lt;&gt;"",AG36&lt;&gt;""), AA36:AH36,AA36:AE36)&lt;&gt;"")*(IF(AND(進捗管理票PSPT_進捗率_2_2&lt;&gt;"",AG36&lt;&gt;""), $AA$7:$AH$7,$AA$7:$AE$7)="実績日")*(IF(AND(進捗管理票PSPT_進捗率_2_2&lt;&gt;"",AG36&lt;&gt;""), AA36:AH36,AA36:AE36)&lt;=集計基準日),COLUMN(IF(AND(進捗管理票PSPT_進捗率_2_2&lt;&gt;"",AG36&lt;&gt;""), AA36:AH36,AA36:AE36)),""))</f>
        <v>0</v>
      </c>
      <c r="DD36" s="324">
        <f t="array" aca="1" ref="DD36" ca="1">MAX(IF((IF(AND(進捗管理票PSPT_進捗率_3_2&lt;&gt;"",AS36&lt;&gt;""), AM36:AT36,AM36:AQ36)&lt;&gt;"")*(IF(AND(進捗管理票PSPT_進捗率_3_2&lt;&gt;"",AS36&lt;&gt;""), $AM$7:$AT$7,$AM$7:$AQ$7)="実績日")*(IF(AND(進捗管理票PSPT_進捗率_3_2&lt;&gt;"",AS36&lt;&gt;""), AM36:AT36,AM36:AQ36)&lt;=集計基準日),COLUMN(IF(AND(進捗管理票PSPT_進捗率_3_2&lt;&gt;"",AS36&lt;&gt;""), AM36:AT36,AM36:AQ36)),""))</f>
        <v>0</v>
      </c>
      <c r="DE36" s="324">
        <f t="array" aca="1" ref="DE36" ca="1">MAX(IF((IF(AND(進捗管理票PSPT_進捗率_4_2&lt;&gt;"",BE36&lt;&gt;""), AY36:BF36,AY36:BC36)&lt;&gt;"")*(IF(AND(進捗管理票PSPT_進捗率_4_2&lt;&gt;"",BE36&lt;&gt;""), $AY$7:$BF$7,$AY$7:$BC$7)="実績日")*(IF(AND(進捗管理票PSPT_進捗率_4_2&lt;&gt;"",BE36&lt;&gt;""), AY36:BF36,AY36:BC36)&lt;=集計基準日),COLUMN(IF(AND(進捗管理票PSPT_進捗率_4_2&lt;&gt;"",BE36&lt;&gt;""), AY36:BF36,AY36:BC36)),""))</f>
        <v>0</v>
      </c>
      <c r="DF36" s="324">
        <f t="array" aca="1" ref="DF36" ca="1">MAX(IF((BJ36:BN36&lt;&gt;"")*($BJ$7:$BN$7="実績日")*(BJ36:BN36&lt;=集計基準日),COLUMN(BJ36:BN36),""))</f>
        <v>0</v>
      </c>
      <c r="DG36" s="439">
        <f ca="1">MAX(IF(CW36&lt;&gt;0,HLOOKUP(CW36+1,進捗・達成率設定_PS,9,1),0),IF(CX36&lt;&gt;0,HLOOKUP(CX36+1,進捗・達成率設定_PT仕様作成,9,1),0),IF(CY36&lt;&gt;0,HLOOKUP(CY36+1,進捗・達成率設定_PG,9,1),0),IF(CZ36&lt;&gt;0,HLOOKUP(CZ36+1,進捗・達成率設定_PT,9,1),0),IF(DA36&lt;&gt;0,HLOOKUP(DA36+1,進捗・達成率設定_受入,9,1),0),IF(AND(COUNTA(PTレビュー先頭セル:PTレビュー最終セル)=0,AND(BB36&lt;&gt;"", BB36 &lt;= 集計基準日, BE36="",BF36="",BJ36="",BK36="",BM36="",BN36="")),100,0),IF(AND(BE36&lt;&gt;"",BE36 &lt;= 集計基準日, BJ36="",BK36="",BM36="",BN36=""),100,0))</f>
        <v>0</v>
      </c>
      <c r="DH36" s="440">
        <f ca="1">MAX(IF(DB36&lt;&gt;0,HLOOKUP(DB36,進捗・達成率設定_PS,9,1),0),IF(DC36&lt;&gt;0,HLOOKUP(DC36,進捗・達成率設定_PT仕様作成,9,1),0),IF(DD36&lt;&gt;0,HLOOKUP(DD36,進捗・達成率設定_PG,9,1),0),IF(DE36&lt;&gt;0,HLOOKUP(DE36,進捗・達成率設定_PT,9,1),0),IF(DF36&lt;&gt;0,HLOOKUP(DF36,進捗・達成率設定_受入,9,1),0),IF(AND(COUNTA(PTレビュー先頭セル:PTレビュー最終セル)=0,BJ36="",BK36="",BM36="",BN36="",BC36&lt;&gt;"", BC36&lt;=集計基準日),100,0),IF(OR(AND(BF36&lt;&gt;"",BF36&lt;=集計基準日, BJ36="",BK36="",BM36="",BN36=""),AND(BE36&lt;&gt;"",BF36&lt;&gt;"",BF36&lt;=集計基準日, BJ36="",BK36="",BM36="",BN36="")),100,0))</f>
        <v>0</v>
      </c>
      <c r="DI36" s="328" t="str">
        <f>IF(BM36&lt;&gt;"",BM36,IF(AND(BJ36&lt;&gt;"",BM36&lt;&gt;""),BM36,IF(AND(BJ36&lt;&gt;"",BM36=""),"",IF(AND(BK36&lt;&gt;"",BM36=""),"",IF(BE36&lt;&gt;"",BE36,IF(COUNTA(PTレビュー先頭セル:PTレビュー最終セル)&lt;&gt;0,"",IF(BB36&lt;&gt;"",BB36,"")))))))</f>
        <v/>
      </c>
      <c r="DJ36" s="329" t="str">
        <f>IF(AND(BM36&lt;&gt;"",BN36&lt;&gt;""),BN36,IF(AND(BJ36&lt;&gt;"",BN36&lt;&gt;""),BN36,IF(AND(BK36&lt;&gt;"",BN36=""),"",IF(AND(BJ36&lt;&gt;"",BN36=""),"",IF(BF36&lt;&gt;"",BF36,IF(COUNTA(PTレビュー先頭セル:PTレビュー最終セル)&lt;&gt;0,"",IF(BC36&lt;&gt;"",BC36,"")))))))</f>
        <v/>
      </c>
      <c r="DK36" s="450" t="b">
        <f t="shared" si="35"/>
        <v>0</v>
      </c>
      <c r="DL36" s="440" t="b">
        <f t="shared" si="36"/>
        <v>0</v>
      </c>
      <c r="DM36" s="450" t="b">
        <f t="shared" si="37"/>
        <v>0</v>
      </c>
      <c r="DN36" s="440" t="b">
        <f t="shared" si="38"/>
        <v>0</v>
      </c>
      <c r="DO36" s="449" t="b">
        <f t="shared" si="39"/>
        <v>0</v>
      </c>
      <c r="DP36" s="440" t="b">
        <f t="shared" si="40"/>
        <v>0</v>
      </c>
      <c r="DQ36" s="450" t="b">
        <f t="shared" si="41"/>
        <v>0</v>
      </c>
      <c r="DR36" s="440" t="b">
        <f t="shared" si="42"/>
        <v>0</v>
      </c>
      <c r="DS36" s="449" t="b">
        <f t="shared" si="43"/>
        <v>0</v>
      </c>
      <c r="DT36" s="440" t="b">
        <f t="shared" si="44"/>
        <v>0</v>
      </c>
    </row>
    <row r="37" spans="1:124" x14ac:dyDescent="0.25">
      <c r="A37" s="65">
        <f t="shared" si="18"/>
        <v>29</v>
      </c>
      <c r="B37" s="275"/>
      <c r="C37" s="275"/>
      <c r="D37" s="275"/>
      <c r="E37" s="275"/>
      <c r="F37" s="275"/>
      <c r="G37" s="316"/>
      <c r="H37" s="276"/>
      <c r="I37" s="276"/>
      <c r="J37" s="276"/>
      <c r="K37" s="467"/>
      <c r="L37" s="467"/>
      <c r="M37" s="277"/>
      <c r="N37" s="277"/>
      <c r="O37" s="348"/>
      <c r="P37" s="349"/>
      <c r="Q37" s="279"/>
      <c r="R37" s="348"/>
      <c r="S37" s="349"/>
      <c r="T37" s="280"/>
      <c r="U37" s="348"/>
      <c r="V37" s="274"/>
      <c r="W37" s="309" t="str">
        <f t="shared" ca="1" si="19"/>
        <v/>
      </c>
      <c r="X37" s="310" t="str">
        <f t="shared" ca="1" si="20"/>
        <v/>
      </c>
      <c r="Y37" s="277"/>
      <c r="Z37" s="277"/>
      <c r="AA37" s="348"/>
      <c r="AB37" s="349"/>
      <c r="AC37" s="279"/>
      <c r="AD37" s="348"/>
      <c r="AE37" s="349"/>
      <c r="AF37" s="280"/>
      <c r="AG37" s="348"/>
      <c r="AH37" s="274"/>
      <c r="AI37" s="309" t="str">
        <f t="shared" ca="1" si="21"/>
        <v/>
      </c>
      <c r="AJ37" s="310" t="str">
        <f t="shared" ca="1" si="22"/>
        <v/>
      </c>
      <c r="AK37" s="276"/>
      <c r="AL37" s="276"/>
      <c r="AM37" s="348"/>
      <c r="AN37" s="349"/>
      <c r="AO37" s="279"/>
      <c r="AP37" s="348"/>
      <c r="AQ37" s="349"/>
      <c r="AR37" s="280"/>
      <c r="AS37" s="348"/>
      <c r="AT37" s="274"/>
      <c r="AU37" s="309" t="str">
        <f t="shared" ca="1" si="23"/>
        <v/>
      </c>
      <c r="AV37" s="310" t="str">
        <f t="shared" ca="1" si="24"/>
        <v/>
      </c>
      <c r="AW37" s="276"/>
      <c r="AX37" s="276"/>
      <c r="AY37" s="348"/>
      <c r="AZ37" s="349"/>
      <c r="BA37" s="279"/>
      <c r="BB37" s="348"/>
      <c r="BC37" s="349"/>
      <c r="BD37" s="280"/>
      <c r="BE37" s="348"/>
      <c r="BF37" s="274"/>
      <c r="BG37" s="309" t="str">
        <f t="shared" ca="1" si="25"/>
        <v/>
      </c>
      <c r="BH37" s="310" t="str">
        <f t="shared" ca="1" si="26"/>
        <v/>
      </c>
      <c r="BI37" s="276"/>
      <c r="BJ37" s="348"/>
      <c r="BK37" s="349"/>
      <c r="BL37" s="279"/>
      <c r="BM37" s="348"/>
      <c r="BN37" s="349"/>
      <c r="BO37" s="280"/>
      <c r="BP37" s="309" t="str">
        <f t="shared" ca="1" si="27"/>
        <v/>
      </c>
      <c r="BQ37" s="310" t="str">
        <f t="shared" ca="1" si="28"/>
        <v/>
      </c>
      <c r="BR37" s="309" t="str">
        <f t="shared" ca="1" si="29"/>
        <v/>
      </c>
      <c r="BS37" s="438" t="str">
        <f t="shared" ca="1" si="30"/>
        <v/>
      </c>
      <c r="BT37" s="281" t="str">
        <f t="array" ref="BT37">IF(AND($I37&lt;&gt;"",$K37&lt;&gt;""),CEILING(VLOOKUP($I37,ランク別指標,3,FALSE)*$L37,1),"")</f>
        <v/>
      </c>
      <c r="BU37" s="282"/>
      <c r="BV37" s="281" t="str">
        <f t="shared" si="11"/>
        <v/>
      </c>
      <c r="BW37" s="283"/>
      <c r="BX37" s="282"/>
      <c r="BY37" s="284" t="str">
        <f t="shared" si="31"/>
        <v/>
      </c>
      <c r="BZ37" s="285" t="str">
        <f t="shared" si="32"/>
        <v/>
      </c>
      <c r="CA37" s="286"/>
      <c r="CB37" s="287"/>
      <c r="CC37" s="281" t="str">
        <f t="array" ref="CC37">IF(AND($I37&lt;&gt;"",$K37&lt;&gt;""),CEILING(VLOOKUP($I37,ランク別指標,6,FALSE)*$L37,1),"")</f>
        <v/>
      </c>
      <c r="CD37" s="288"/>
      <c r="CE37" s="289" t="str">
        <f t="shared" si="14"/>
        <v/>
      </c>
      <c r="CF37" s="290"/>
      <c r="CG37" s="291" t="str">
        <f t="array" ref="CG37">IF(AND(L37&lt;&gt;"",L37&gt;0),IF(CD37/L37*100 &gt; 0,CD37/L37*100, ""),"")</f>
        <v/>
      </c>
      <c r="CH37" s="292" t="str">
        <f t="array" ref="CH37">IF(AND(L37&lt;&gt;"",L37&gt;0),IF(CF37/L37*100 &gt; 0,CF37/L37*100, ""),"")</f>
        <v/>
      </c>
      <c r="CI37" s="291" t="str">
        <f t="array" ref="CI37">IF(AND(CC37&lt;&gt;"",CC37&gt;0),IF(CD37/CC37*100 &gt; 0,CD37/CC37, ""),"")</f>
        <v/>
      </c>
      <c r="CJ37" s="292" t="str">
        <f t="array" ref="CJ37">IF(AND(CE37&lt;&gt;"",CE37&gt;0),IF(CF37/CE37*100 &gt; 0,CF37/CE37, ""),"")</f>
        <v/>
      </c>
      <c r="CK37" s="281"/>
      <c r="CL37" s="293" t="str">
        <f t="array" ref="CL37">IF(AND(L37&lt;&gt;"",L37&gt;0),IF(CK37/L37*100 &gt; 0,CK37/L37*100, ""),"")</f>
        <v/>
      </c>
      <c r="CM37" s="294"/>
      <c r="CN37" s="270" t="str">
        <f t="array" aca="1" ref="CN37" ca="1">IF(AND($O37&lt;&gt;"",$P37="",$O37&lt;=集計基準日),"遅1",IF(AND($R37&lt;&gt;"",$S37="",$R37&lt;=集計基準日),"遅2",IF(AND($U37&lt;&gt;"",$V37="",$U37&lt;=集計基準日),"遅3","") ) )</f>
        <v/>
      </c>
      <c r="CO37" s="271" t="str">
        <f t="array" aca="1" ref="CO37" ca="1">IF(AND($AA37&lt;&gt;"",$AB37="",$AA37&lt;=集計基準日),"遅1",IF(AND($AD37&lt;&gt;"",$AE37="",$AD37&lt;=集計基準日),"遅2",IF(AND($AG37&lt;&gt;"",$AH37="",$AG37&lt;=集計基準日),"遅3","")))</f>
        <v/>
      </c>
      <c r="CP37" s="271" t="str">
        <f t="array" aca="1" ref="CP37" ca="1">IF(AND($AM37&lt;&gt;"",$AN37="",$AM37&lt;=集計基準日),"遅1",IF(AND($AP37&lt;&gt;"",$AQ37="",$AP37&lt;=集計基準日),"遅2",IF(AND($AS37&lt;&gt;"",$AT37="",$AS37&lt;=集計基準日),"遅3","")))</f>
        <v/>
      </c>
      <c r="CQ37" s="272" t="str">
        <f t="shared" ca="1" si="15"/>
        <v/>
      </c>
      <c r="CR37" s="272" t="str">
        <f t="shared" ca="1" si="16"/>
        <v/>
      </c>
      <c r="CS37" s="273" t="str">
        <f t="shared" ca="1" si="17"/>
        <v/>
      </c>
      <c r="CT37" s="337"/>
      <c r="CU37" s="264">
        <f t="shared" si="34"/>
        <v>29</v>
      </c>
      <c r="CW37" s="324">
        <f t="array" aca="1" ref="CW37" ca="1">MAX(IF((IF(進捗管理票PSPT_進捗率_1_2&lt;&gt;"", O37:V37,O37:S37)&lt;&gt;"")*(IF(進捗管理票PSPT_進捗率_1_2&lt;&gt;"", $O$7:$V$7,$O$7:$S$7)="予定日")*(IF(進捗管理票PSPT_進捗率_1_2&lt;&gt;"", O37:V37,O37:S37)&lt;=集計基準日),COLUMN(IF(進捗管理票PSPT_進捗率_1_2&lt;&gt;"", O37:V37,O37:S37)),""))</f>
        <v>0</v>
      </c>
      <c r="CX37" s="324">
        <f t="array" aca="1" ref="CX37" ca="1">MAX(IF((IF(進捗管理票PSPT_進捗率_2_2&lt;&gt;"", AA37:AH37,AA37:AE37)&lt;&gt;"")*(IF(進捗管理票PSPT_進捗率_2_2&lt;&gt;"", $AA$7:$AH$7,$AA$7:$AE$7)="予定日")*(IF(進捗管理票PSPT_進捗率_2_2&lt;&gt;"", AA37:AH37,AA37:AE37)&lt;=集計基準日),COLUMN(IF(進捗管理票PSPT_進捗率_2_2&lt;&gt;"", AA37:AH37,AA37:AE37)),""))</f>
        <v>0</v>
      </c>
      <c r="CY37" s="324">
        <f t="array" aca="1" ref="CY37" ca="1">MAX(IF((IF(進捗管理票PSPT_進捗率_3_2&lt;&gt;"", AM37:AT37,AM37:AQ37)&lt;&gt;"")*(IF(進捗管理票PSPT_進捗率_3_2&lt;&gt;"", $AM$7:$AT$7,$AM$7:$AQ$7)="予定日")*(IF(進捗管理票PSPT_進捗率_3_2&lt;&gt;"", AM37:AT37,AM37:AQ37)&lt;=集計基準日),COLUMN(IF(進捗管理票PSPT_進捗率_3_2&lt;&gt;"", AM37:AT37,AM37:AQ37)),""))</f>
        <v>0</v>
      </c>
      <c r="CZ37" s="324">
        <f t="array" aca="1" ref="CZ37" ca="1">MAX(IF((IF(進捗管理票PSPT_進捗率_4_2&lt;&gt;"", AY37:BF37,AY37:BC37)&lt;&gt;"")*(IF(進捗管理票PSPT_進捗率_4_2&lt;&gt;"", $AY$7:$BF$7,$AY$7:$BC$7)="予定日")*(IF(進捗管理票PSPT_進捗率_4_2&lt;&gt;"", AY37:BF37,AY37:BC37)&lt;=集計基準日),COLUMN(IF(進捗管理票PSPT_進捗率_4_2&lt;&gt;"", AY37:BF37,AY37:BC37)),""))</f>
        <v>0</v>
      </c>
      <c r="DA37" s="324">
        <f t="array" aca="1" ref="DA37" ca="1">MAX(IF((BJ37:BN37&lt;&gt;"")*($BJ$7:$BN$7="予定日")*(BJ37:BN37&lt;=集計基準日),COLUMN(BJ37:BN37),""))</f>
        <v>0</v>
      </c>
      <c r="DB37" s="324">
        <f t="array" aca="1" ref="DB37" ca="1">MAX(IF((IF(AND(進捗管理票PSPT_進捗率_1_2&lt;&gt;"",U37&lt;&gt;""), O37:V37,O37:S37)&lt;&gt;"")*(IF(AND(進捗管理票PSPT_進捗率_1_2&lt;&gt;"",U37&lt;&gt;""), $O$7:$V$7,$O$7:$S$7)="実績日")*(IF(AND(進捗管理票PSPT_進捗率_1_2&lt;&gt;"",U37&lt;&gt;""), O37:V37,O37:S37)&lt;=集計基準日),COLUMN(IF(AND(進捗管理票PSPT_進捗率_1_2&lt;&gt;"",U37&lt;&gt;""), O37:V37,O37:S37)),""))</f>
        <v>0</v>
      </c>
      <c r="DC37" s="324">
        <f t="array" aca="1" ref="DC37" ca="1">MAX(IF((IF(AND(進捗管理票PSPT_進捗率_2_2&lt;&gt;"",AG37&lt;&gt;""), AA37:AH37,AA37:AE37)&lt;&gt;"")*(IF(AND(進捗管理票PSPT_進捗率_2_2&lt;&gt;"",AG37&lt;&gt;""), $AA$7:$AH$7,$AA$7:$AE$7)="実績日")*(IF(AND(進捗管理票PSPT_進捗率_2_2&lt;&gt;"",AG37&lt;&gt;""), AA37:AH37,AA37:AE37)&lt;=集計基準日),COLUMN(IF(AND(進捗管理票PSPT_進捗率_2_2&lt;&gt;"",AG37&lt;&gt;""), AA37:AH37,AA37:AE37)),""))</f>
        <v>0</v>
      </c>
      <c r="DD37" s="324">
        <f t="array" aca="1" ref="DD37" ca="1">MAX(IF((IF(AND(進捗管理票PSPT_進捗率_3_2&lt;&gt;"",AS37&lt;&gt;""), AM37:AT37,AM37:AQ37)&lt;&gt;"")*(IF(AND(進捗管理票PSPT_進捗率_3_2&lt;&gt;"",AS37&lt;&gt;""), $AM$7:$AT$7,$AM$7:$AQ$7)="実績日")*(IF(AND(進捗管理票PSPT_進捗率_3_2&lt;&gt;"",AS37&lt;&gt;""), AM37:AT37,AM37:AQ37)&lt;=集計基準日),COLUMN(IF(AND(進捗管理票PSPT_進捗率_3_2&lt;&gt;"",AS37&lt;&gt;""), AM37:AT37,AM37:AQ37)),""))</f>
        <v>0</v>
      </c>
      <c r="DE37" s="324">
        <f t="array" aca="1" ref="DE37" ca="1">MAX(IF((IF(AND(進捗管理票PSPT_進捗率_4_2&lt;&gt;"",BE37&lt;&gt;""), AY37:BF37,AY37:BC37)&lt;&gt;"")*(IF(AND(進捗管理票PSPT_進捗率_4_2&lt;&gt;"",BE37&lt;&gt;""), $AY$7:$BF$7,$AY$7:$BC$7)="実績日")*(IF(AND(進捗管理票PSPT_進捗率_4_2&lt;&gt;"",BE37&lt;&gt;""), AY37:BF37,AY37:BC37)&lt;=集計基準日),COLUMN(IF(AND(進捗管理票PSPT_進捗率_4_2&lt;&gt;"",BE37&lt;&gt;""), AY37:BF37,AY37:BC37)),""))</f>
        <v>0</v>
      </c>
      <c r="DF37" s="324">
        <f t="array" aca="1" ref="DF37" ca="1">MAX(IF((BJ37:BN37&lt;&gt;"")*($BJ$7:$BN$7="実績日")*(BJ37:BN37&lt;=集計基準日),COLUMN(BJ37:BN37),""))</f>
        <v>0</v>
      </c>
      <c r="DG37" s="439">
        <f ca="1">MAX(IF(CW37&lt;&gt;0,HLOOKUP(CW37+1,進捗・達成率設定_PS,9,1),0),IF(CX37&lt;&gt;0,HLOOKUP(CX37+1,進捗・達成率設定_PT仕様作成,9,1),0),IF(CY37&lt;&gt;0,HLOOKUP(CY37+1,進捗・達成率設定_PG,9,1),0),IF(CZ37&lt;&gt;0,HLOOKUP(CZ37+1,進捗・達成率設定_PT,9,1),0),IF(DA37&lt;&gt;0,HLOOKUP(DA37+1,進捗・達成率設定_受入,9,1),0),IF(AND(COUNTA(PTレビュー先頭セル:PTレビュー最終セル)=0,AND(BB37&lt;&gt;"", BB37 &lt;= 集計基準日, BE37="",BF37="",BJ37="",BK37="",BM37="",BN37="")),100,0),IF(AND(BE37&lt;&gt;"",BE37 &lt;= 集計基準日, BJ37="",BK37="",BM37="",BN37=""),100,0))</f>
        <v>0</v>
      </c>
      <c r="DH37" s="440">
        <f ca="1">MAX(IF(DB37&lt;&gt;0,HLOOKUP(DB37,進捗・達成率設定_PS,9,1),0),IF(DC37&lt;&gt;0,HLOOKUP(DC37,進捗・達成率設定_PT仕様作成,9,1),0),IF(DD37&lt;&gt;0,HLOOKUP(DD37,進捗・達成率設定_PG,9,1),0),IF(DE37&lt;&gt;0,HLOOKUP(DE37,進捗・達成率設定_PT,9,1),0),IF(DF37&lt;&gt;0,HLOOKUP(DF37,進捗・達成率設定_受入,9,1),0),IF(AND(COUNTA(PTレビュー先頭セル:PTレビュー最終セル)=0,BJ37="",BK37="",BM37="",BN37="",BC37&lt;&gt;"", BC37&lt;=集計基準日),100,0),IF(OR(AND(BF37&lt;&gt;"",BF37&lt;=集計基準日, BJ37="",BK37="",BM37="",BN37=""),AND(BE37&lt;&gt;"",BF37&lt;&gt;"",BF37&lt;=集計基準日, BJ37="",BK37="",BM37="",BN37="")),100,0))</f>
        <v>0</v>
      </c>
      <c r="DI37" s="328" t="str">
        <f>IF(BM37&lt;&gt;"",BM37,IF(AND(BJ37&lt;&gt;"",BM37&lt;&gt;""),BM37,IF(AND(BJ37&lt;&gt;"",BM37=""),"",IF(AND(BK37&lt;&gt;"",BM37=""),"",IF(BE37&lt;&gt;"",BE37,IF(COUNTA(PTレビュー先頭セル:PTレビュー最終セル)&lt;&gt;0,"",IF(BB37&lt;&gt;"",BB37,"")))))))</f>
        <v/>
      </c>
      <c r="DJ37" s="329" t="str">
        <f>IF(AND(BM37&lt;&gt;"",BN37&lt;&gt;""),BN37,IF(AND(BJ37&lt;&gt;"",BN37&lt;&gt;""),BN37,IF(AND(BK37&lt;&gt;"",BN37=""),"",IF(AND(BJ37&lt;&gt;"",BN37=""),"",IF(BF37&lt;&gt;"",BF37,IF(COUNTA(PTレビュー先頭セル:PTレビュー最終セル)&lt;&gt;0,"",IF(BC37&lt;&gt;"",BC37,"")))))))</f>
        <v/>
      </c>
      <c r="DK37" s="450" t="b">
        <f t="shared" si="35"/>
        <v>0</v>
      </c>
      <c r="DL37" s="440" t="b">
        <f t="shared" si="36"/>
        <v>0</v>
      </c>
      <c r="DM37" s="450" t="b">
        <f t="shared" si="37"/>
        <v>0</v>
      </c>
      <c r="DN37" s="440" t="b">
        <f t="shared" si="38"/>
        <v>0</v>
      </c>
      <c r="DO37" s="449" t="b">
        <f t="shared" si="39"/>
        <v>0</v>
      </c>
      <c r="DP37" s="440" t="b">
        <f t="shared" si="40"/>
        <v>0</v>
      </c>
      <c r="DQ37" s="450" t="b">
        <f t="shared" si="41"/>
        <v>0</v>
      </c>
      <c r="DR37" s="440" t="b">
        <f t="shared" si="42"/>
        <v>0</v>
      </c>
      <c r="DS37" s="449" t="b">
        <f t="shared" si="43"/>
        <v>0</v>
      </c>
      <c r="DT37" s="440" t="b">
        <f t="shared" si="44"/>
        <v>0</v>
      </c>
    </row>
    <row r="38" spans="1:124" x14ac:dyDescent="0.25">
      <c r="A38" s="65">
        <f t="shared" si="18"/>
        <v>30</v>
      </c>
      <c r="B38" s="275"/>
      <c r="C38" s="275"/>
      <c r="D38" s="275"/>
      <c r="E38" s="275"/>
      <c r="F38" s="275"/>
      <c r="G38" s="316"/>
      <c r="H38" s="276"/>
      <c r="I38" s="276"/>
      <c r="J38" s="276"/>
      <c r="K38" s="467"/>
      <c r="L38" s="467"/>
      <c r="M38" s="277"/>
      <c r="N38" s="277"/>
      <c r="O38" s="348"/>
      <c r="P38" s="349"/>
      <c r="Q38" s="279"/>
      <c r="R38" s="348"/>
      <c r="S38" s="349"/>
      <c r="T38" s="280"/>
      <c r="U38" s="348"/>
      <c r="V38" s="274"/>
      <c r="W38" s="309" t="str">
        <f t="shared" ca="1" si="19"/>
        <v/>
      </c>
      <c r="X38" s="310" t="str">
        <f t="shared" ca="1" si="20"/>
        <v/>
      </c>
      <c r="Y38" s="277"/>
      <c r="Z38" s="277"/>
      <c r="AA38" s="348"/>
      <c r="AB38" s="349"/>
      <c r="AC38" s="279"/>
      <c r="AD38" s="348"/>
      <c r="AE38" s="349"/>
      <c r="AF38" s="280"/>
      <c r="AG38" s="348"/>
      <c r="AH38" s="274"/>
      <c r="AI38" s="309" t="str">
        <f t="shared" ca="1" si="21"/>
        <v/>
      </c>
      <c r="AJ38" s="310" t="str">
        <f t="shared" ca="1" si="22"/>
        <v/>
      </c>
      <c r="AK38" s="276"/>
      <c r="AL38" s="276"/>
      <c r="AM38" s="348"/>
      <c r="AN38" s="349"/>
      <c r="AO38" s="279"/>
      <c r="AP38" s="348"/>
      <c r="AQ38" s="349"/>
      <c r="AR38" s="280"/>
      <c r="AS38" s="348"/>
      <c r="AT38" s="274"/>
      <c r="AU38" s="309" t="str">
        <f t="shared" ca="1" si="23"/>
        <v/>
      </c>
      <c r="AV38" s="310" t="str">
        <f t="shared" ca="1" si="24"/>
        <v/>
      </c>
      <c r="AW38" s="276"/>
      <c r="AX38" s="276"/>
      <c r="AY38" s="348"/>
      <c r="AZ38" s="349"/>
      <c r="BA38" s="279"/>
      <c r="BB38" s="348"/>
      <c r="BC38" s="349"/>
      <c r="BD38" s="280"/>
      <c r="BE38" s="348"/>
      <c r="BF38" s="274"/>
      <c r="BG38" s="309" t="str">
        <f t="shared" ca="1" si="25"/>
        <v/>
      </c>
      <c r="BH38" s="310" t="str">
        <f t="shared" ca="1" si="26"/>
        <v/>
      </c>
      <c r="BI38" s="276"/>
      <c r="BJ38" s="348"/>
      <c r="BK38" s="349"/>
      <c r="BL38" s="279"/>
      <c r="BM38" s="348"/>
      <c r="BN38" s="349"/>
      <c r="BO38" s="280"/>
      <c r="BP38" s="309" t="str">
        <f t="shared" ca="1" si="27"/>
        <v/>
      </c>
      <c r="BQ38" s="310" t="str">
        <f t="shared" ca="1" si="28"/>
        <v/>
      </c>
      <c r="BR38" s="309" t="str">
        <f t="shared" ca="1" si="29"/>
        <v/>
      </c>
      <c r="BS38" s="438" t="str">
        <f t="shared" ca="1" si="30"/>
        <v/>
      </c>
      <c r="BT38" s="281" t="str">
        <f t="array" ref="BT38">IF(AND($I38&lt;&gt;"",$K38&lt;&gt;""),CEILING(VLOOKUP($I38,ランク別指標,3,FALSE)*$L38,1),"")</f>
        <v/>
      </c>
      <c r="BU38" s="282"/>
      <c r="BV38" s="281" t="str">
        <f t="shared" si="11"/>
        <v/>
      </c>
      <c r="BW38" s="283"/>
      <c r="BX38" s="282"/>
      <c r="BY38" s="284" t="str">
        <f t="shared" si="31"/>
        <v/>
      </c>
      <c r="BZ38" s="285" t="str">
        <f t="shared" si="32"/>
        <v/>
      </c>
      <c r="CA38" s="286"/>
      <c r="CB38" s="287"/>
      <c r="CC38" s="281" t="str">
        <f t="array" ref="CC38">IF(AND($I38&lt;&gt;"",$K38&lt;&gt;""),CEILING(VLOOKUP($I38,ランク別指標,6,FALSE)*$L38,1),"")</f>
        <v/>
      </c>
      <c r="CD38" s="288"/>
      <c r="CE38" s="289" t="str">
        <f t="shared" si="14"/>
        <v/>
      </c>
      <c r="CF38" s="290"/>
      <c r="CG38" s="291" t="str">
        <f t="array" ref="CG38">IF(AND(L38&lt;&gt;"",L38&gt;0),IF(CD38/L38*100 &gt; 0,CD38/L38*100, ""),"")</f>
        <v/>
      </c>
      <c r="CH38" s="292" t="str">
        <f t="array" ref="CH38">IF(AND(L38&lt;&gt;"",L38&gt;0),IF(CF38/L38*100 &gt; 0,CF38/L38*100, ""),"")</f>
        <v/>
      </c>
      <c r="CI38" s="291" t="str">
        <f t="array" ref="CI38">IF(AND(CC38&lt;&gt;"",CC38&gt;0),IF(CD38/CC38*100 &gt; 0,CD38/CC38, ""),"")</f>
        <v/>
      </c>
      <c r="CJ38" s="292" t="str">
        <f t="array" ref="CJ38">IF(AND(CE38&lt;&gt;"",CE38&gt;0),IF(CF38/CE38*100 &gt; 0,CF38/CE38, ""),"")</f>
        <v/>
      </c>
      <c r="CK38" s="281"/>
      <c r="CL38" s="293" t="str">
        <f t="array" ref="CL38">IF(AND(L38&lt;&gt;"",L38&gt;0),IF(CK38/L38*100 &gt; 0,CK38/L38*100, ""),"")</f>
        <v/>
      </c>
      <c r="CM38" s="294"/>
      <c r="CN38" s="270" t="str">
        <f t="array" aca="1" ref="CN38" ca="1">IF(AND($O38&lt;&gt;"",$P38="",$O38&lt;=集計基準日),"遅1",IF(AND($R38&lt;&gt;"",$S38="",$R38&lt;=集計基準日),"遅2",IF(AND($U38&lt;&gt;"",$V38="",$U38&lt;=集計基準日),"遅3","") ) )</f>
        <v/>
      </c>
      <c r="CO38" s="271" t="str">
        <f t="array" aca="1" ref="CO38" ca="1">IF(AND($AA38&lt;&gt;"",$AB38="",$AA38&lt;=集計基準日),"遅1",IF(AND($AD38&lt;&gt;"",$AE38="",$AD38&lt;=集計基準日),"遅2",IF(AND($AG38&lt;&gt;"",$AH38="",$AG38&lt;=集計基準日),"遅3","")))</f>
        <v/>
      </c>
      <c r="CP38" s="271" t="str">
        <f t="array" aca="1" ref="CP38" ca="1">IF(AND($AM38&lt;&gt;"",$AN38="",$AM38&lt;=集計基準日),"遅1",IF(AND($AP38&lt;&gt;"",$AQ38="",$AP38&lt;=集計基準日),"遅2",IF(AND($AS38&lt;&gt;"",$AT38="",$AS38&lt;=集計基準日),"遅3","")))</f>
        <v/>
      </c>
      <c r="CQ38" s="272" t="str">
        <f t="shared" ca="1" si="15"/>
        <v/>
      </c>
      <c r="CR38" s="272" t="str">
        <f t="shared" ca="1" si="16"/>
        <v/>
      </c>
      <c r="CS38" s="273" t="str">
        <f t="shared" ca="1" si="17"/>
        <v/>
      </c>
      <c r="CT38" s="337"/>
      <c r="CU38" s="264">
        <f t="shared" si="34"/>
        <v>30</v>
      </c>
      <c r="CW38" s="324">
        <f t="array" aca="1" ref="CW38" ca="1">MAX(IF((IF(進捗管理票PSPT_進捗率_1_2&lt;&gt;"", O38:V38,O38:S38)&lt;&gt;"")*(IF(進捗管理票PSPT_進捗率_1_2&lt;&gt;"", $O$7:$V$7,$O$7:$S$7)="予定日")*(IF(進捗管理票PSPT_進捗率_1_2&lt;&gt;"", O38:V38,O38:S38)&lt;=集計基準日),COLUMN(IF(進捗管理票PSPT_進捗率_1_2&lt;&gt;"", O38:V38,O38:S38)),""))</f>
        <v>0</v>
      </c>
      <c r="CX38" s="324">
        <f t="array" aca="1" ref="CX38" ca="1">MAX(IF((IF(進捗管理票PSPT_進捗率_2_2&lt;&gt;"", AA38:AH38,AA38:AE38)&lt;&gt;"")*(IF(進捗管理票PSPT_進捗率_2_2&lt;&gt;"", $AA$7:$AH$7,$AA$7:$AE$7)="予定日")*(IF(進捗管理票PSPT_進捗率_2_2&lt;&gt;"", AA38:AH38,AA38:AE38)&lt;=集計基準日),COLUMN(IF(進捗管理票PSPT_進捗率_2_2&lt;&gt;"", AA38:AH38,AA38:AE38)),""))</f>
        <v>0</v>
      </c>
      <c r="CY38" s="324">
        <f t="array" aca="1" ref="CY38" ca="1">MAX(IF((IF(進捗管理票PSPT_進捗率_3_2&lt;&gt;"", AM38:AT38,AM38:AQ38)&lt;&gt;"")*(IF(進捗管理票PSPT_進捗率_3_2&lt;&gt;"", $AM$7:$AT$7,$AM$7:$AQ$7)="予定日")*(IF(進捗管理票PSPT_進捗率_3_2&lt;&gt;"", AM38:AT38,AM38:AQ38)&lt;=集計基準日),COLUMN(IF(進捗管理票PSPT_進捗率_3_2&lt;&gt;"", AM38:AT38,AM38:AQ38)),""))</f>
        <v>0</v>
      </c>
      <c r="CZ38" s="324">
        <f t="array" aca="1" ref="CZ38" ca="1">MAX(IF((IF(進捗管理票PSPT_進捗率_4_2&lt;&gt;"", AY38:BF38,AY38:BC38)&lt;&gt;"")*(IF(進捗管理票PSPT_進捗率_4_2&lt;&gt;"", $AY$7:$BF$7,$AY$7:$BC$7)="予定日")*(IF(進捗管理票PSPT_進捗率_4_2&lt;&gt;"", AY38:BF38,AY38:BC38)&lt;=集計基準日),COLUMN(IF(進捗管理票PSPT_進捗率_4_2&lt;&gt;"", AY38:BF38,AY38:BC38)),""))</f>
        <v>0</v>
      </c>
      <c r="DA38" s="324">
        <f t="array" aca="1" ref="DA38" ca="1">MAX(IF((BJ38:BN38&lt;&gt;"")*($BJ$7:$BN$7="予定日")*(BJ38:BN38&lt;=集計基準日),COLUMN(BJ38:BN38),""))</f>
        <v>0</v>
      </c>
      <c r="DB38" s="324">
        <f t="array" aca="1" ref="DB38" ca="1">MAX(IF((IF(AND(進捗管理票PSPT_進捗率_1_2&lt;&gt;"",U38&lt;&gt;""), O38:V38,O38:S38)&lt;&gt;"")*(IF(AND(進捗管理票PSPT_進捗率_1_2&lt;&gt;"",U38&lt;&gt;""), $O$7:$V$7,$O$7:$S$7)="実績日")*(IF(AND(進捗管理票PSPT_進捗率_1_2&lt;&gt;"",U38&lt;&gt;""), O38:V38,O38:S38)&lt;=集計基準日),COLUMN(IF(AND(進捗管理票PSPT_進捗率_1_2&lt;&gt;"",U38&lt;&gt;""), O38:V38,O38:S38)),""))</f>
        <v>0</v>
      </c>
      <c r="DC38" s="324">
        <f t="array" aca="1" ref="DC38" ca="1">MAX(IF((IF(AND(進捗管理票PSPT_進捗率_2_2&lt;&gt;"",AG38&lt;&gt;""), AA38:AH38,AA38:AE38)&lt;&gt;"")*(IF(AND(進捗管理票PSPT_進捗率_2_2&lt;&gt;"",AG38&lt;&gt;""), $AA$7:$AH$7,$AA$7:$AE$7)="実績日")*(IF(AND(進捗管理票PSPT_進捗率_2_2&lt;&gt;"",AG38&lt;&gt;""), AA38:AH38,AA38:AE38)&lt;=集計基準日),COLUMN(IF(AND(進捗管理票PSPT_進捗率_2_2&lt;&gt;"",AG38&lt;&gt;""), AA38:AH38,AA38:AE38)),""))</f>
        <v>0</v>
      </c>
      <c r="DD38" s="324">
        <f t="array" aca="1" ref="DD38" ca="1">MAX(IF((IF(AND(進捗管理票PSPT_進捗率_3_2&lt;&gt;"",AS38&lt;&gt;""), AM38:AT38,AM38:AQ38)&lt;&gt;"")*(IF(AND(進捗管理票PSPT_進捗率_3_2&lt;&gt;"",AS38&lt;&gt;""), $AM$7:$AT$7,$AM$7:$AQ$7)="実績日")*(IF(AND(進捗管理票PSPT_進捗率_3_2&lt;&gt;"",AS38&lt;&gt;""), AM38:AT38,AM38:AQ38)&lt;=集計基準日),COLUMN(IF(AND(進捗管理票PSPT_進捗率_3_2&lt;&gt;"",AS38&lt;&gt;""), AM38:AT38,AM38:AQ38)),""))</f>
        <v>0</v>
      </c>
      <c r="DE38" s="324">
        <f t="array" aca="1" ref="DE38" ca="1">MAX(IF((IF(AND(進捗管理票PSPT_進捗率_4_2&lt;&gt;"",BE38&lt;&gt;""), AY38:BF38,AY38:BC38)&lt;&gt;"")*(IF(AND(進捗管理票PSPT_進捗率_4_2&lt;&gt;"",BE38&lt;&gt;""), $AY$7:$BF$7,$AY$7:$BC$7)="実績日")*(IF(AND(進捗管理票PSPT_進捗率_4_2&lt;&gt;"",BE38&lt;&gt;""), AY38:BF38,AY38:BC38)&lt;=集計基準日),COLUMN(IF(AND(進捗管理票PSPT_進捗率_4_2&lt;&gt;"",BE38&lt;&gt;""), AY38:BF38,AY38:BC38)),""))</f>
        <v>0</v>
      </c>
      <c r="DF38" s="324">
        <f t="array" aca="1" ref="DF38" ca="1">MAX(IF((BJ38:BN38&lt;&gt;"")*($BJ$7:$BN$7="実績日")*(BJ38:BN38&lt;=集計基準日),COLUMN(BJ38:BN38),""))</f>
        <v>0</v>
      </c>
      <c r="DG38" s="439">
        <f ca="1">MAX(IF(CW38&lt;&gt;0,HLOOKUP(CW38+1,進捗・達成率設定_PS,9,1),0),IF(CX38&lt;&gt;0,HLOOKUP(CX38+1,進捗・達成率設定_PT仕様作成,9,1),0),IF(CY38&lt;&gt;0,HLOOKUP(CY38+1,進捗・達成率設定_PG,9,1),0),IF(CZ38&lt;&gt;0,HLOOKUP(CZ38+1,進捗・達成率設定_PT,9,1),0),IF(DA38&lt;&gt;0,HLOOKUP(DA38+1,進捗・達成率設定_受入,9,1),0),IF(AND(COUNTA(PTレビュー先頭セル:PTレビュー最終セル)=0,AND(BB38&lt;&gt;"", BB38 &lt;= 集計基準日, BE38="",BF38="",BJ38="",BK38="",BM38="",BN38="")),100,0),IF(AND(BE38&lt;&gt;"",BE38 &lt;= 集計基準日, BJ38="",BK38="",BM38="",BN38=""),100,0))</f>
        <v>0</v>
      </c>
      <c r="DH38" s="440">
        <f ca="1">MAX(IF(DB38&lt;&gt;0,HLOOKUP(DB38,進捗・達成率設定_PS,9,1),0),IF(DC38&lt;&gt;0,HLOOKUP(DC38,進捗・達成率設定_PT仕様作成,9,1),0),IF(DD38&lt;&gt;0,HLOOKUP(DD38,進捗・達成率設定_PG,9,1),0),IF(DE38&lt;&gt;0,HLOOKUP(DE38,進捗・達成率設定_PT,9,1),0),IF(DF38&lt;&gt;0,HLOOKUP(DF38,進捗・達成率設定_受入,9,1),0),IF(AND(COUNTA(PTレビュー先頭セル:PTレビュー最終セル)=0,BJ38="",BK38="",BM38="",BN38="",BC38&lt;&gt;"", BC38&lt;=集計基準日),100,0),IF(OR(AND(BF38&lt;&gt;"",BF38&lt;=集計基準日, BJ38="",BK38="",BM38="",BN38=""),AND(BE38&lt;&gt;"",BF38&lt;&gt;"",BF38&lt;=集計基準日, BJ38="",BK38="",BM38="",BN38="")),100,0))</f>
        <v>0</v>
      </c>
      <c r="DI38" s="328" t="str">
        <f>IF(BM38&lt;&gt;"",BM38,IF(AND(BJ38&lt;&gt;"",BM38&lt;&gt;""),BM38,IF(AND(BJ38&lt;&gt;"",BM38=""),"",IF(AND(BK38&lt;&gt;"",BM38=""),"",IF(BE38&lt;&gt;"",BE38,IF(COUNTA(PTレビュー先頭セル:PTレビュー最終セル)&lt;&gt;0,"",IF(BB38&lt;&gt;"",BB38,"")))))))</f>
        <v/>
      </c>
      <c r="DJ38" s="329" t="str">
        <f>IF(AND(BM38&lt;&gt;"",BN38&lt;&gt;""),BN38,IF(AND(BJ38&lt;&gt;"",BN38&lt;&gt;""),BN38,IF(AND(BK38&lt;&gt;"",BN38=""),"",IF(AND(BJ38&lt;&gt;"",BN38=""),"",IF(BF38&lt;&gt;"",BF38,IF(COUNTA(PTレビュー先頭セル:PTレビュー最終セル)&lt;&gt;0,"",IF(BC38&lt;&gt;"",BC38,"")))))))</f>
        <v/>
      </c>
      <c r="DK38" s="450" t="b">
        <f t="shared" si="35"/>
        <v>0</v>
      </c>
      <c r="DL38" s="440" t="b">
        <f t="shared" si="36"/>
        <v>0</v>
      </c>
      <c r="DM38" s="450" t="b">
        <f t="shared" si="37"/>
        <v>0</v>
      </c>
      <c r="DN38" s="440" t="b">
        <f t="shared" si="38"/>
        <v>0</v>
      </c>
      <c r="DO38" s="449" t="b">
        <f t="shared" si="39"/>
        <v>0</v>
      </c>
      <c r="DP38" s="440" t="b">
        <f t="shared" si="40"/>
        <v>0</v>
      </c>
      <c r="DQ38" s="450" t="b">
        <f t="shared" si="41"/>
        <v>0</v>
      </c>
      <c r="DR38" s="440" t="b">
        <f t="shared" si="42"/>
        <v>0</v>
      </c>
      <c r="DS38" s="449" t="b">
        <f t="shared" si="43"/>
        <v>0</v>
      </c>
      <c r="DT38" s="440" t="b">
        <f t="shared" si="44"/>
        <v>0</v>
      </c>
    </row>
    <row r="39" spans="1:124" x14ac:dyDescent="0.25">
      <c r="A39" s="65">
        <f t="shared" si="18"/>
        <v>31</v>
      </c>
      <c r="B39" s="275"/>
      <c r="C39" s="275"/>
      <c r="D39" s="275"/>
      <c r="E39" s="275"/>
      <c r="F39" s="275"/>
      <c r="G39" s="316"/>
      <c r="H39" s="276"/>
      <c r="I39" s="276"/>
      <c r="J39" s="276"/>
      <c r="K39" s="467"/>
      <c r="L39" s="467"/>
      <c r="M39" s="277"/>
      <c r="N39" s="277"/>
      <c r="O39" s="348"/>
      <c r="P39" s="349"/>
      <c r="Q39" s="279"/>
      <c r="R39" s="348"/>
      <c r="S39" s="349"/>
      <c r="T39" s="280"/>
      <c r="U39" s="348"/>
      <c r="V39" s="274"/>
      <c r="W39" s="309" t="str">
        <f t="shared" ca="1" si="19"/>
        <v/>
      </c>
      <c r="X39" s="310" t="str">
        <f t="shared" ca="1" si="20"/>
        <v/>
      </c>
      <c r="Y39" s="277"/>
      <c r="Z39" s="277"/>
      <c r="AA39" s="348"/>
      <c r="AB39" s="349"/>
      <c r="AC39" s="279"/>
      <c r="AD39" s="348"/>
      <c r="AE39" s="349"/>
      <c r="AF39" s="280"/>
      <c r="AG39" s="348"/>
      <c r="AH39" s="274"/>
      <c r="AI39" s="309" t="str">
        <f t="shared" ca="1" si="21"/>
        <v/>
      </c>
      <c r="AJ39" s="310" t="str">
        <f t="shared" ca="1" si="22"/>
        <v/>
      </c>
      <c r="AK39" s="276"/>
      <c r="AL39" s="276"/>
      <c r="AM39" s="348"/>
      <c r="AN39" s="349"/>
      <c r="AO39" s="279"/>
      <c r="AP39" s="348"/>
      <c r="AQ39" s="349"/>
      <c r="AR39" s="280"/>
      <c r="AS39" s="348"/>
      <c r="AT39" s="274"/>
      <c r="AU39" s="309" t="str">
        <f t="shared" ca="1" si="23"/>
        <v/>
      </c>
      <c r="AV39" s="310" t="str">
        <f t="shared" ca="1" si="24"/>
        <v/>
      </c>
      <c r="AW39" s="276"/>
      <c r="AX39" s="276"/>
      <c r="AY39" s="348"/>
      <c r="AZ39" s="349"/>
      <c r="BA39" s="279"/>
      <c r="BB39" s="348"/>
      <c r="BC39" s="349"/>
      <c r="BD39" s="280"/>
      <c r="BE39" s="348"/>
      <c r="BF39" s="274"/>
      <c r="BG39" s="309" t="str">
        <f t="shared" ca="1" si="25"/>
        <v/>
      </c>
      <c r="BH39" s="310" t="str">
        <f t="shared" ca="1" si="26"/>
        <v/>
      </c>
      <c r="BI39" s="276"/>
      <c r="BJ39" s="348"/>
      <c r="BK39" s="349"/>
      <c r="BL39" s="279"/>
      <c r="BM39" s="348"/>
      <c r="BN39" s="349"/>
      <c r="BO39" s="280"/>
      <c r="BP39" s="309" t="str">
        <f t="shared" ca="1" si="27"/>
        <v/>
      </c>
      <c r="BQ39" s="310" t="str">
        <f t="shared" ca="1" si="28"/>
        <v/>
      </c>
      <c r="BR39" s="309" t="str">
        <f t="shared" ca="1" si="29"/>
        <v/>
      </c>
      <c r="BS39" s="438" t="str">
        <f t="shared" ca="1" si="30"/>
        <v/>
      </c>
      <c r="BT39" s="281" t="str">
        <f t="array" ref="BT39">IF(AND($I39&lt;&gt;"",$K39&lt;&gt;""),CEILING(VLOOKUP($I39,ランク別指標,3,FALSE)*$L39,1),"")</f>
        <v/>
      </c>
      <c r="BU39" s="282"/>
      <c r="BV39" s="281" t="str">
        <f t="shared" si="11"/>
        <v/>
      </c>
      <c r="BW39" s="283"/>
      <c r="BX39" s="282"/>
      <c r="BY39" s="284" t="str">
        <f t="shared" si="31"/>
        <v/>
      </c>
      <c r="BZ39" s="285" t="str">
        <f t="shared" si="32"/>
        <v/>
      </c>
      <c r="CA39" s="286"/>
      <c r="CB39" s="287"/>
      <c r="CC39" s="281" t="str">
        <f t="array" ref="CC39">IF(AND($I39&lt;&gt;"",$K39&lt;&gt;""),CEILING(VLOOKUP($I39,ランク別指標,6,FALSE)*$L39,1),"")</f>
        <v/>
      </c>
      <c r="CD39" s="288"/>
      <c r="CE39" s="289" t="str">
        <f t="shared" si="14"/>
        <v/>
      </c>
      <c r="CF39" s="290"/>
      <c r="CG39" s="291" t="str">
        <f t="array" ref="CG39">IF(AND(L39&lt;&gt;"",L39&gt;0),IF(CD39/L39*100 &gt; 0,CD39/L39*100, ""),"")</f>
        <v/>
      </c>
      <c r="CH39" s="292" t="str">
        <f t="array" ref="CH39">IF(AND(L39&lt;&gt;"",L39&gt;0),IF(CF39/L39*100 &gt; 0,CF39/L39*100, ""),"")</f>
        <v/>
      </c>
      <c r="CI39" s="291" t="str">
        <f t="array" ref="CI39">IF(AND(CC39&lt;&gt;"",CC39&gt;0),IF(CD39/CC39*100 &gt; 0,CD39/CC39, ""),"")</f>
        <v/>
      </c>
      <c r="CJ39" s="292" t="str">
        <f t="array" ref="CJ39">IF(AND(CE39&lt;&gt;"",CE39&gt;0),IF(CF39/CE39*100 &gt; 0,CF39/CE39, ""),"")</f>
        <v/>
      </c>
      <c r="CK39" s="281"/>
      <c r="CL39" s="293" t="str">
        <f t="array" ref="CL39">IF(AND(L39&lt;&gt;"",L39&gt;0),IF(CK39/L39*100 &gt; 0,CK39/L39*100, ""),"")</f>
        <v/>
      </c>
      <c r="CM39" s="294"/>
      <c r="CN39" s="270" t="str">
        <f t="array" aca="1" ref="CN39" ca="1">IF(AND($O39&lt;&gt;"",$P39="",$O39&lt;=集計基準日),"遅1",IF(AND($R39&lt;&gt;"",$S39="",$R39&lt;=集計基準日),"遅2",IF(AND($U39&lt;&gt;"",$V39="",$U39&lt;=集計基準日),"遅3","") ) )</f>
        <v/>
      </c>
      <c r="CO39" s="271" t="str">
        <f t="array" aca="1" ref="CO39" ca="1">IF(AND($AA39&lt;&gt;"",$AB39="",$AA39&lt;=集計基準日),"遅1",IF(AND($AD39&lt;&gt;"",$AE39="",$AD39&lt;=集計基準日),"遅2",IF(AND($AG39&lt;&gt;"",$AH39="",$AG39&lt;=集計基準日),"遅3","")))</f>
        <v/>
      </c>
      <c r="CP39" s="271" t="str">
        <f t="array" aca="1" ref="CP39" ca="1">IF(AND($AM39&lt;&gt;"",$AN39="",$AM39&lt;=集計基準日),"遅1",IF(AND($AP39&lt;&gt;"",$AQ39="",$AP39&lt;=集計基準日),"遅2",IF(AND($AS39&lt;&gt;"",$AT39="",$AS39&lt;=集計基準日),"遅3","")))</f>
        <v/>
      </c>
      <c r="CQ39" s="272" t="str">
        <f t="shared" ca="1" si="15"/>
        <v/>
      </c>
      <c r="CR39" s="272" t="str">
        <f t="shared" ca="1" si="16"/>
        <v/>
      </c>
      <c r="CS39" s="273" t="str">
        <f t="shared" ca="1" si="17"/>
        <v/>
      </c>
      <c r="CT39" s="337"/>
      <c r="CU39" s="264">
        <f t="shared" si="34"/>
        <v>31</v>
      </c>
      <c r="CW39" s="324">
        <f t="array" aca="1" ref="CW39" ca="1">MAX(IF((IF(進捗管理票PSPT_進捗率_1_2&lt;&gt;"", O39:V39,O39:S39)&lt;&gt;"")*(IF(進捗管理票PSPT_進捗率_1_2&lt;&gt;"", $O$7:$V$7,$O$7:$S$7)="予定日")*(IF(進捗管理票PSPT_進捗率_1_2&lt;&gt;"", O39:V39,O39:S39)&lt;=集計基準日),COLUMN(IF(進捗管理票PSPT_進捗率_1_2&lt;&gt;"", O39:V39,O39:S39)),""))</f>
        <v>0</v>
      </c>
      <c r="CX39" s="324">
        <f t="array" aca="1" ref="CX39" ca="1">MAX(IF((IF(進捗管理票PSPT_進捗率_2_2&lt;&gt;"", AA39:AH39,AA39:AE39)&lt;&gt;"")*(IF(進捗管理票PSPT_進捗率_2_2&lt;&gt;"", $AA$7:$AH$7,$AA$7:$AE$7)="予定日")*(IF(進捗管理票PSPT_進捗率_2_2&lt;&gt;"", AA39:AH39,AA39:AE39)&lt;=集計基準日),COLUMN(IF(進捗管理票PSPT_進捗率_2_2&lt;&gt;"", AA39:AH39,AA39:AE39)),""))</f>
        <v>0</v>
      </c>
      <c r="CY39" s="324">
        <f t="array" aca="1" ref="CY39" ca="1">MAX(IF((IF(進捗管理票PSPT_進捗率_3_2&lt;&gt;"", AM39:AT39,AM39:AQ39)&lt;&gt;"")*(IF(進捗管理票PSPT_進捗率_3_2&lt;&gt;"", $AM$7:$AT$7,$AM$7:$AQ$7)="予定日")*(IF(進捗管理票PSPT_進捗率_3_2&lt;&gt;"", AM39:AT39,AM39:AQ39)&lt;=集計基準日),COLUMN(IF(進捗管理票PSPT_進捗率_3_2&lt;&gt;"", AM39:AT39,AM39:AQ39)),""))</f>
        <v>0</v>
      </c>
      <c r="CZ39" s="324">
        <f t="array" aca="1" ref="CZ39" ca="1">MAX(IF((IF(進捗管理票PSPT_進捗率_4_2&lt;&gt;"", AY39:BF39,AY39:BC39)&lt;&gt;"")*(IF(進捗管理票PSPT_進捗率_4_2&lt;&gt;"", $AY$7:$BF$7,$AY$7:$BC$7)="予定日")*(IF(進捗管理票PSPT_進捗率_4_2&lt;&gt;"", AY39:BF39,AY39:BC39)&lt;=集計基準日),COLUMN(IF(進捗管理票PSPT_進捗率_4_2&lt;&gt;"", AY39:BF39,AY39:BC39)),""))</f>
        <v>0</v>
      </c>
      <c r="DA39" s="324">
        <f t="array" aca="1" ref="DA39" ca="1">MAX(IF((BJ39:BN39&lt;&gt;"")*($BJ$7:$BN$7="予定日")*(BJ39:BN39&lt;=集計基準日),COLUMN(BJ39:BN39),""))</f>
        <v>0</v>
      </c>
      <c r="DB39" s="324">
        <f t="array" aca="1" ref="DB39" ca="1">MAX(IF((IF(AND(進捗管理票PSPT_進捗率_1_2&lt;&gt;"",U39&lt;&gt;""), O39:V39,O39:S39)&lt;&gt;"")*(IF(AND(進捗管理票PSPT_進捗率_1_2&lt;&gt;"",U39&lt;&gt;""), $O$7:$V$7,$O$7:$S$7)="実績日")*(IF(AND(進捗管理票PSPT_進捗率_1_2&lt;&gt;"",U39&lt;&gt;""), O39:V39,O39:S39)&lt;=集計基準日),COLUMN(IF(AND(進捗管理票PSPT_進捗率_1_2&lt;&gt;"",U39&lt;&gt;""), O39:V39,O39:S39)),""))</f>
        <v>0</v>
      </c>
      <c r="DC39" s="324">
        <f t="array" aca="1" ref="DC39" ca="1">MAX(IF((IF(AND(進捗管理票PSPT_進捗率_2_2&lt;&gt;"",AG39&lt;&gt;""), AA39:AH39,AA39:AE39)&lt;&gt;"")*(IF(AND(進捗管理票PSPT_進捗率_2_2&lt;&gt;"",AG39&lt;&gt;""), $AA$7:$AH$7,$AA$7:$AE$7)="実績日")*(IF(AND(進捗管理票PSPT_進捗率_2_2&lt;&gt;"",AG39&lt;&gt;""), AA39:AH39,AA39:AE39)&lt;=集計基準日),COLUMN(IF(AND(進捗管理票PSPT_進捗率_2_2&lt;&gt;"",AG39&lt;&gt;""), AA39:AH39,AA39:AE39)),""))</f>
        <v>0</v>
      </c>
      <c r="DD39" s="324">
        <f t="array" aca="1" ref="DD39" ca="1">MAX(IF((IF(AND(進捗管理票PSPT_進捗率_3_2&lt;&gt;"",AS39&lt;&gt;""), AM39:AT39,AM39:AQ39)&lt;&gt;"")*(IF(AND(進捗管理票PSPT_進捗率_3_2&lt;&gt;"",AS39&lt;&gt;""), $AM$7:$AT$7,$AM$7:$AQ$7)="実績日")*(IF(AND(進捗管理票PSPT_進捗率_3_2&lt;&gt;"",AS39&lt;&gt;""), AM39:AT39,AM39:AQ39)&lt;=集計基準日),COLUMN(IF(AND(進捗管理票PSPT_進捗率_3_2&lt;&gt;"",AS39&lt;&gt;""), AM39:AT39,AM39:AQ39)),""))</f>
        <v>0</v>
      </c>
      <c r="DE39" s="324">
        <f t="array" aca="1" ref="DE39" ca="1">MAX(IF((IF(AND(進捗管理票PSPT_進捗率_4_2&lt;&gt;"",BE39&lt;&gt;""), AY39:BF39,AY39:BC39)&lt;&gt;"")*(IF(AND(進捗管理票PSPT_進捗率_4_2&lt;&gt;"",BE39&lt;&gt;""), $AY$7:$BF$7,$AY$7:$BC$7)="実績日")*(IF(AND(進捗管理票PSPT_進捗率_4_2&lt;&gt;"",BE39&lt;&gt;""), AY39:BF39,AY39:BC39)&lt;=集計基準日),COLUMN(IF(AND(進捗管理票PSPT_進捗率_4_2&lt;&gt;"",BE39&lt;&gt;""), AY39:BF39,AY39:BC39)),""))</f>
        <v>0</v>
      </c>
      <c r="DF39" s="324">
        <f t="array" aca="1" ref="DF39" ca="1">MAX(IF((BJ39:BN39&lt;&gt;"")*($BJ$7:$BN$7="実績日")*(BJ39:BN39&lt;=集計基準日),COLUMN(BJ39:BN39),""))</f>
        <v>0</v>
      </c>
      <c r="DG39" s="439">
        <f ca="1">MAX(IF(CW39&lt;&gt;0,HLOOKUP(CW39+1,進捗・達成率設定_PS,9,1),0),IF(CX39&lt;&gt;0,HLOOKUP(CX39+1,進捗・達成率設定_PT仕様作成,9,1),0),IF(CY39&lt;&gt;0,HLOOKUP(CY39+1,進捗・達成率設定_PG,9,1),0),IF(CZ39&lt;&gt;0,HLOOKUP(CZ39+1,進捗・達成率設定_PT,9,1),0),IF(DA39&lt;&gt;0,HLOOKUP(DA39+1,進捗・達成率設定_受入,9,1),0),IF(AND(COUNTA(PTレビュー先頭セル:PTレビュー最終セル)=0,AND(BB39&lt;&gt;"", BB39 &lt;= 集計基準日, BE39="",BF39="",BJ39="",BK39="",BM39="",BN39="")),100,0),IF(AND(BE39&lt;&gt;"",BE39 &lt;= 集計基準日, BJ39="",BK39="",BM39="",BN39=""),100,0))</f>
        <v>0</v>
      </c>
      <c r="DH39" s="440">
        <f ca="1">MAX(IF(DB39&lt;&gt;0,HLOOKUP(DB39,進捗・達成率設定_PS,9,1),0),IF(DC39&lt;&gt;0,HLOOKUP(DC39,進捗・達成率設定_PT仕様作成,9,1),0),IF(DD39&lt;&gt;0,HLOOKUP(DD39,進捗・達成率設定_PG,9,1),0),IF(DE39&lt;&gt;0,HLOOKUP(DE39,進捗・達成率設定_PT,9,1),0),IF(DF39&lt;&gt;0,HLOOKUP(DF39,進捗・達成率設定_受入,9,1),0),IF(AND(COUNTA(PTレビュー先頭セル:PTレビュー最終セル)=0,BJ39="",BK39="",BM39="",BN39="",BC39&lt;&gt;"", BC39&lt;=集計基準日),100,0),IF(OR(AND(BF39&lt;&gt;"",BF39&lt;=集計基準日, BJ39="",BK39="",BM39="",BN39=""),AND(BE39&lt;&gt;"",BF39&lt;&gt;"",BF39&lt;=集計基準日, BJ39="",BK39="",BM39="",BN39="")),100,0))</f>
        <v>0</v>
      </c>
      <c r="DI39" s="328" t="str">
        <f>IF(BM39&lt;&gt;"",BM39,IF(AND(BJ39&lt;&gt;"",BM39&lt;&gt;""),BM39,IF(AND(BJ39&lt;&gt;"",BM39=""),"",IF(AND(BK39&lt;&gt;"",BM39=""),"",IF(BE39&lt;&gt;"",BE39,IF(COUNTA(PTレビュー先頭セル:PTレビュー最終セル)&lt;&gt;0,"",IF(BB39&lt;&gt;"",BB39,"")))))))</f>
        <v/>
      </c>
      <c r="DJ39" s="329" t="str">
        <f>IF(AND(BM39&lt;&gt;"",BN39&lt;&gt;""),BN39,IF(AND(BJ39&lt;&gt;"",BN39&lt;&gt;""),BN39,IF(AND(BK39&lt;&gt;"",BN39=""),"",IF(AND(BJ39&lt;&gt;"",BN39=""),"",IF(BF39&lt;&gt;"",BF39,IF(COUNTA(PTレビュー先頭セル:PTレビュー最終セル)&lt;&gt;0,"",IF(BC39&lt;&gt;"",BC39,"")))))))</f>
        <v/>
      </c>
      <c r="DK39" s="450" t="b">
        <f t="shared" si="35"/>
        <v>0</v>
      </c>
      <c r="DL39" s="440" t="b">
        <f t="shared" si="36"/>
        <v>0</v>
      </c>
      <c r="DM39" s="450" t="b">
        <f t="shared" si="37"/>
        <v>0</v>
      </c>
      <c r="DN39" s="440" t="b">
        <f t="shared" si="38"/>
        <v>0</v>
      </c>
      <c r="DO39" s="449" t="b">
        <f t="shared" si="39"/>
        <v>0</v>
      </c>
      <c r="DP39" s="440" t="b">
        <f t="shared" si="40"/>
        <v>0</v>
      </c>
      <c r="DQ39" s="450" t="b">
        <f t="shared" si="41"/>
        <v>0</v>
      </c>
      <c r="DR39" s="440" t="b">
        <f t="shared" si="42"/>
        <v>0</v>
      </c>
      <c r="DS39" s="449" t="b">
        <f t="shared" si="43"/>
        <v>0</v>
      </c>
      <c r="DT39" s="440" t="b">
        <f t="shared" si="44"/>
        <v>0</v>
      </c>
    </row>
    <row r="40" spans="1:124" x14ac:dyDescent="0.25">
      <c r="A40" s="65">
        <f t="shared" si="18"/>
        <v>32</v>
      </c>
      <c r="B40" s="275"/>
      <c r="C40" s="275"/>
      <c r="D40" s="275"/>
      <c r="E40" s="275"/>
      <c r="F40" s="275"/>
      <c r="G40" s="316"/>
      <c r="H40" s="276"/>
      <c r="I40" s="276"/>
      <c r="J40" s="276"/>
      <c r="K40" s="467"/>
      <c r="L40" s="467"/>
      <c r="M40" s="277"/>
      <c r="N40" s="277"/>
      <c r="O40" s="348"/>
      <c r="P40" s="278"/>
      <c r="Q40" s="279"/>
      <c r="R40" s="348"/>
      <c r="S40" s="278"/>
      <c r="T40" s="280"/>
      <c r="U40" s="348"/>
      <c r="V40" s="274"/>
      <c r="W40" s="309" t="str">
        <f t="shared" ca="1" si="19"/>
        <v/>
      </c>
      <c r="X40" s="310" t="str">
        <f t="shared" ca="1" si="20"/>
        <v/>
      </c>
      <c r="Y40" s="277"/>
      <c r="Z40" s="277"/>
      <c r="AA40" s="348"/>
      <c r="AB40" s="278"/>
      <c r="AC40" s="279"/>
      <c r="AD40" s="348"/>
      <c r="AE40" s="278"/>
      <c r="AF40" s="280"/>
      <c r="AG40" s="348"/>
      <c r="AH40" s="274"/>
      <c r="AI40" s="309" t="str">
        <f t="shared" ca="1" si="21"/>
        <v/>
      </c>
      <c r="AJ40" s="310" t="str">
        <f t="shared" ca="1" si="22"/>
        <v/>
      </c>
      <c r="AK40" s="277"/>
      <c r="AL40" s="277"/>
      <c r="AM40" s="348"/>
      <c r="AN40" s="278"/>
      <c r="AO40" s="279"/>
      <c r="AP40" s="348"/>
      <c r="AQ40" s="278"/>
      <c r="AR40" s="280"/>
      <c r="AS40" s="348"/>
      <c r="AT40" s="274"/>
      <c r="AU40" s="309" t="str">
        <f t="shared" ca="1" si="23"/>
        <v/>
      </c>
      <c r="AV40" s="310" t="str">
        <f t="shared" ca="1" si="24"/>
        <v/>
      </c>
      <c r="AW40" s="276"/>
      <c r="AX40" s="276"/>
      <c r="AY40" s="348"/>
      <c r="AZ40" s="278"/>
      <c r="BA40" s="279"/>
      <c r="BB40" s="348"/>
      <c r="BC40" s="278"/>
      <c r="BD40" s="280"/>
      <c r="BE40" s="348"/>
      <c r="BF40" s="274"/>
      <c r="BG40" s="309" t="str">
        <f t="shared" ca="1" si="25"/>
        <v/>
      </c>
      <c r="BH40" s="310" t="str">
        <f t="shared" ca="1" si="26"/>
        <v/>
      </c>
      <c r="BI40" s="276"/>
      <c r="BJ40" s="348"/>
      <c r="BK40" s="278"/>
      <c r="BL40" s="279"/>
      <c r="BM40" s="348"/>
      <c r="BN40" s="278"/>
      <c r="BO40" s="280"/>
      <c r="BP40" s="309" t="str">
        <f t="shared" ca="1" si="27"/>
        <v/>
      </c>
      <c r="BQ40" s="310" t="str">
        <f t="shared" ca="1" si="28"/>
        <v/>
      </c>
      <c r="BR40" s="309" t="str">
        <f t="shared" ca="1" si="29"/>
        <v/>
      </c>
      <c r="BS40" s="438" t="str">
        <f t="shared" ca="1" si="30"/>
        <v/>
      </c>
      <c r="BT40" s="281" t="str">
        <f t="array" ref="BT40">IF(AND($I40&lt;&gt;"",$K40&lt;&gt;""),CEILING(VLOOKUP($I40,ランク別指標,3,FALSE)*$L40,1),"")</f>
        <v/>
      </c>
      <c r="BU40" s="282"/>
      <c r="BV40" s="281" t="str">
        <f t="shared" si="11"/>
        <v/>
      </c>
      <c r="BW40" s="283"/>
      <c r="BX40" s="282"/>
      <c r="BY40" s="284" t="str">
        <f t="shared" si="31"/>
        <v/>
      </c>
      <c r="BZ40" s="285" t="str">
        <f t="shared" si="32"/>
        <v/>
      </c>
      <c r="CA40" s="286"/>
      <c r="CB40" s="287"/>
      <c r="CC40" s="281" t="str">
        <f t="array" ref="CC40">IF(AND($I40&lt;&gt;"",$K40&lt;&gt;""),CEILING(VLOOKUP($I40,ランク別指標,6,FALSE)*$L40,1),"")</f>
        <v/>
      </c>
      <c r="CD40" s="288"/>
      <c r="CE40" s="289" t="str">
        <f t="shared" si="14"/>
        <v/>
      </c>
      <c r="CF40" s="290"/>
      <c r="CG40" s="291" t="str">
        <f t="array" ref="CG40">IF(AND(L40&lt;&gt;"",L40&gt;0),IF(CD40/L40*100 &gt; 0,CD40/L40*100, ""),"")</f>
        <v/>
      </c>
      <c r="CH40" s="292" t="str">
        <f t="array" ref="CH40">IF(AND(L40&lt;&gt;"",L40&gt;0),IF(CF40/L40*100 &gt; 0,CF40/L40*100, ""),"")</f>
        <v/>
      </c>
      <c r="CI40" s="291" t="str">
        <f t="array" ref="CI40">IF(AND(CC40&lt;&gt;"",CC40&gt;0),IF(CD40/CC40*100 &gt; 0,CD40/CC40, ""),"")</f>
        <v/>
      </c>
      <c r="CJ40" s="292" t="str">
        <f t="array" ref="CJ40">IF(AND(CE40&lt;&gt;"",CE40&gt;0),IF(CF40/CE40*100 &gt; 0,CF40/CE40, ""),"")</f>
        <v/>
      </c>
      <c r="CK40" s="281"/>
      <c r="CL40" s="293" t="str">
        <f t="array" ref="CL40">IF(AND(L40&lt;&gt;"",L40&gt;0),IF(CK40/L40*100 &gt; 0,CK40/L40*100, ""),"")</f>
        <v/>
      </c>
      <c r="CM40" s="294"/>
      <c r="CN40" s="270" t="str">
        <f t="array" aca="1" ref="CN40" ca="1">IF(AND($O40&lt;&gt;"",$P40="",$O40&lt;=集計基準日),"遅1",IF(AND($R40&lt;&gt;"",$S40="",$R40&lt;=集計基準日),"遅2",IF(AND($U40&lt;&gt;"",$V40="",$U40&lt;=集計基準日),"遅3","") ) )</f>
        <v/>
      </c>
      <c r="CO40" s="271" t="str">
        <f t="array" aca="1" ref="CO40" ca="1">IF(AND($AA40&lt;&gt;"",$AB40="",$AA40&lt;=集計基準日),"遅1",IF(AND($AD40&lt;&gt;"",$AE40="",$AD40&lt;=集計基準日),"遅2",IF(AND($AG40&lt;&gt;"",$AH40="",$AG40&lt;=集計基準日),"遅3","")))</f>
        <v/>
      </c>
      <c r="CP40" s="271" t="str">
        <f t="array" aca="1" ref="CP40" ca="1">IF(AND($AM40&lt;&gt;"",$AN40="",$AM40&lt;=集計基準日),"遅1",IF(AND($AP40&lt;&gt;"",$AQ40="",$AP40&lt;=集計基準日),"遅2",IF(AND($AS40&lt;&gt;"",$AT40="",$AS40&lt;=集計基準日),"遅3","")))</f>
        <v/>
      </c>
      <c r="CQ40" s="272" t="str">
        <f t="shared" ca="1" si="15"/>
        <v/>
      </c>
      <c r="CR40" s="272" t="str">
        <f t="shared" ca="1" si="16"/>
        <v/>
      </c>
      <c r="CS40" s="273" t="str">
        <f t="shared" ca="1" si="17"/>
        <v/>
      </c>
      <c r="CT40" s="337"/>
      <c r="CU40" s="264">
        <f t="shared" si="34"/>
        <v>32</v>
      </c>
      <c r="CW40" s="324">
        <f t="array" aca="1" ref="CW40" ca="1">MAX(IF((IF(進捗管理票PSPT_進捗率_1_2&lt;&gt;"", O40:V40,O40:S40)&lt;&gt;"")*(IF(進捗管理票PSPT_進捗率_1_2&lt;&gt;"", $O$7:$V$7,$O$7:$S$7)="予定日")*(IF(進捗管理票PSPT_進捗率_1_2&lt;&gt;"", O40:V40,O40:S40)&lt;=集計基準日),COLUMN(IF(進捗管理票PSPT_進捗率_1_2&lt;&gt;"", O40:V40,O40:S40)),""))</f>
        <v>0</v>
      </c>
      <c r="CX40" s="324">
        <f t="array" aca="1" ref="CX40" ca="1">MAX(IF((IF(進捗管理票PSPT_進捗率_2_2&lt;&gt;"", AA40:AH40,AA40:AE40)&lt;&gt;"")*(IF(進捗管理票PSPT_進捗率_2_2&lt;&gt;"", $AA$7:$AH$7,$AA$7:$AE$7)="予定日")*(IF(進捗管理票PSPT_進捗率_2_2&lt;&gt;"", AA40:AH40,AA40:AE40)&lt;=集計基準日),COLUMN(IF(進捗管理票PSPT_進捗率_2_2&lt;&gt;"", AA40:AH40,AA40:AE40)),""))</f>
        <v>0</v>
      </c>
      <c r="CY40" s="324">
        <f t="array" aca="1" ref="CY40" ca="1">MAX(IF((IF(進捗管理票PSPT_進捗率_3_2&lt;&gt;"", AM40:AT40,AM40:AQ40)&lt;&gt;"")*(IF(進捗管理票PSPT_進捗率_3_2&lt;&gt;"", $AM$7:$AT$7,$AM$7:$AQ$7)="予定日")*(IF(進捗管理票PSPT_進捗率_3_2&lt;&gt;"", AM40:AT40,AM40:AQ40)&lt;=集計基準日),COLUMN(IF(進捗管理票PSPT_進捗率_3_2&lt;&gt;"", AM40:AT40,AM40:AQ40)),""))</f>
        <v>0</v>
      </c>
      <c r="CZ40" s="324">
        <f t="array" aca="1" ref="CZ40" ca="1">MAX(IF((IF(進捗管理票PSPT_進捗率_4_2&lt;&gt;"", AY40:BF40,AY40:BC40)&lt;&gt;"")*(IF(進捗管理票PSPT_進捗率_4_2&lt;&gt;"", $AY$7:$BF$7,$AY$7:$BC$7)="予定日")*(IF(進捗管理票PSPT_進捗率_4_2&lt;&gt;"", AY40:BF40,AY40:BC40)&lt;=集計基準日),COLUMN(IF(進捗管理票PSPT_進捗率_4_2&lt;&gt;"", AY40:BF40,AY40:BC40)),""))</f>
        <v>0</v>
      </c>
      <c r="DA40" s="324">
        <f t="array" aca="1" ref="DA40" ca="1">MAX(IF((BJ40:BN40&lt;&gt;"")*($BJ$7:$BN$7="予定日")*(BJ40:BN40&lt;=集計基準日),COLUMN(BJ40:BN40),""))</f>
        <v>0</v>
      </c>
      <c r="DB40" s="324">
        <f t="array" aca="1" ref="DB40" ca="1">MAX(IF((IF(AND(進捗管理票PSPT_進捗率_1_2&lt;&gt;"",U40&lt;&gt;""), O40:V40,O40:S40)&lt;&gt;"")*(IF(AND(進捗管理票PSPT_進捗率_1_2&lt;&gt;"",U40&lt;&gt;""), $O$7:$V$7,$O$7:$S$7)="実績日")*(IF(AND(進捗管理票PSPT_進捗率_1_2&lt;&gt;"",U40&lt;&gt;""), O40:V40,O40:S40)&lt;=集計基準日),COLUMN(IF(AND(進捗管理票PSPT_進捗率_1_2&lt;&gt;"",U40&lt;&gt;""), O40:V40,O40:S40)),""))</f>
        <v>0</v>
      </c>
      <c r="DC40" s="324">
        <f t="array" aca="1" ref="DC40" ca="1">MAX(IF((IF(AND(進捗管理票PSPT_進捗率_2_2&lt;&gt;"",AG40&lt;&gt;""), AA40:AH40,AA40:AE40)&lt;&gt;"")*(IF(AND(進捗管理票PSPT_進捗率_2_2&lt;&gt;"",AG40&lt;&gt;""), $AA$7:$AH$7,$AA$7:$AE$7)="実績日")*(IF(AND(進捗管理票PSPT_進捗率_2_2&lt;&gt;"",AG40&lt;&gt;""), AA40:AH40,AA40:AE40)&lt;=集計基準日),COLUMN(IF(AND(進捗管理票PSPT_進捗率_2_2&lt;&gt;"",AG40&lt;&gt;""), AA40:AH40,AA40:AE40)),""))</f>
        <v>0</v>
      </c>
      <c r="DD40" s="324">
        <f t="array" aca="1" ref="DD40" ca="1">MAX(IF((IF(AND(進捗管理票PSPT_進捗率_3_2&lt;&gt;"",AS40&lt;&gt;""), AM40:AT40,AM40:AQ40)&lt;&gt;"")*(IF(AND(進捗管理票PSPT_進捗率_3_2&lt;&gt;"",AS40&lt;&gt;""), $AM$7:$AT$7,$AM$7:$AQ$7)="実績日")*(IF(AND(進捗管理票PSPT_進捗率_3_2&lt;&gt;"",AS40&lt;&gt;""), AM40:AT40,AM40:AQ40)&lt;=集計基準日),COLUMN(IF(AND(進捗管理票PSPT_進捗率_3_2&lt;&gt;"",AS40&lt;&gt;""), AM40:AT40,AM40:AQ40)),""))</f>
        <v>0</v>
      </c>
      <c r="DE40" s="324">
        <f t="array" aca="1" ref="DE40" ca="1">MAX(IF((IF(AND(進捗管理票PSPT_進捗率_4_2&lt;&gt;"",BE40&lt;&gt;""), AY40:BF40,AY40:BC40)&lt;&gt;"")*(IF(AND(進捗管理票PSPT_進捗率_4_2&lt;&gt;"",BE40&lt;&gt;""), $AY$7:$BF$7,$AY$7:$BC$7)="実績日")*(IF(AND(進捗管理票PSPT_進捗率_4_2&lt;&gt;"",BE40&lt;&gt;""), AY40:BF40,AY40:BC40)&lt;=集計基準日),COLUMN(IF(AND(進捗管理票PSPT_進捗率_4_2&lt;&gt;"",BE40&lt;&gt;""), AY40:BF40,AY40:BC40)),""))</f>
        <v>0</v>
      </c>
      <c r="DF40" s="324">
        <f t="array" aca="1" ref="DF40" ca="1">MAX(IF((BJ40:BN40&lt;&gt;"")*($BJ$7:$BN$7="実績日")*(BJ40:BN40&lt;=集計基準日),COLUMN(BJ40:BN40),""))</f>
        <v>0</v>
      </c>
      <c r="DG40" s="439">
        <f ca="1">MAX(IF(CW40&lt;&gt;0,HLOOKUP(CW40+1,進捗・達成率設定_PS,9,1),0),IF(CX40&lt;&gt;0,HLOOKUP(CX40+1,進捗・達成率設定_PT仕様作成,9,1),0),IF(CY40&lt;&gt;0,HLOOKUP(CY40+1,進捗・達成率設定_PG,9,1),0),IF(CZ40&lt;&gt;0,HLOOKUP(CZ40+1,進捗・達成率設定_PT,9,1),0),IF(DA40&lt;&gt;0,HLOOKUP(DA40+1,進捗・達成率設定_受入,9,1),0),IF(AND(COUNTA(PTレビュー先頭セル:PTレビュー最終セル)=0,AND(BB40&lt;&gt;"", BB40 &lt;= 集計基準日, BE40="",BF40="",BJ40="",BK40="",BM40="",BN40="")),100,0),IF(AND(BE40&lt;&gt;"",BE40 &lt;= 集計基準日, BJ40="",BK40="",BM40="",BN40=""),100,0))</f>
        <v>0</v>
      </c>
      <c r="DH40" s="440">
        <f ca="1">MAX(IF(DB40&lt;&gt;0,HLOOKUP(DB40,進捗・達成率設定_PS,9,1),0),IF(DC40&lt;&gt;0,HLOOKUP(DC40,進捗・達成率設定_PT仕様作成,9,1),0),IF(DD40&lt;&gt;0,HLOOKUP(DD40,進捗・達成率設定_PG,9,1),0),IF(DE40&lt;&gt;0,HLOOKUP(DE40,進捗・達成率設定_PT,9,1),0),IF(DF40&lt;&gt;0,HLOOKUP(DF40,進捗・達成率設定_受入,9,1),0),IF(AND(COUNTA(PTレビュー先頭セル:PTレビュー最終セル)=0,BJ40="",BK40="",BM40="",BN40="",BC40&lt;&gt;"", BC40&lt;=集計基準日),100,0),IF(OR(AND(BF40&lt;&gt;"",BF40&lt;=集計基準日, BJ40="",BK40="",BM40="",BN40=""),AND(BE40&lt;&gt;"",BF40&lt;&gt;"",BF40&lt;=集計基準日, BJ40="",BK40="",BM40="",BN40="")),100,0))</f>
        <v>0</v>
      </c>
      <c r="DI40" s="328" t="str">
        <f>IF(BM40&lt;&gt;"",BM40,IF(AND(BJ40&lt;&gt;"",BM40&lt;&gt;""),BM40,IF(AND(BJ40&lt;&gt;"",BM40=""),"",IF(AND(BK40&lt;&gt;"",BM40=""),"",IF(BE40&lt;&gt;"",BE40,IF(COUNTA(PTレビュー先頭セル:PTレビュー最終セル)&lt;&gt;0,"",IF(BB40&lt;&gt;"",BB40,"")))))))</f>
        <v/>
      </c>
      <c r="DJ40" s="329" t="str">
        <f>IF(AND(BM40&lt;&gt;"",BN40&lt;&gt;""),BN40,IF(AND(BJ40&lt;&gt;"",BN40&lt;&gt;""),BN40,IF(AND(BK40&lt;&gt;"",BN40=""),"",IF(AND(BJ40&lt;&gt;"",BN40=""),"",IF(BF40&lt;&gt;"",BF40,IF(COUNTA(PTレビュー先頭セル:PTレビュー最終セル)&lt;&gt;0,"",IF(BC40&lt;&gt;"",BC40,"")))))))</f>
        <v/>
      </c>
      <c r="DK40" s="450" t="b">
        <f t="shared" si="35"/>
        <v>0</v>
      </c>
      <c r="DL40" s="440" t="b">
        <f t="shared" si="36"/>
        <v>0</v>
      </c>
      <c r="DM40" s="450" t="b">
        <f t="shared" si="37"/>
        <v>0</v>
      </c>
      <c r="DN40" s="440" t="b">
        <f t="shared" si="38"/>
        <v>0</v>
      </c>
      <c r="DO40" s="449" t="b">
        <f t="shared" si="39"/>
        <v>0</v>
      </c>
      <c r="DP40" s="440" t="b">
        <f t="shared" si="40"/>
        <v>0</v>
      </c>
      <c r="DQ40" s="450" t="b">
        <f t="shared" si="41"/>
        <v>0</v>
      </c>
      <c r="DR40" s="440" t="b">
        <f t="shared" si="42"/>
        <v>0</v>
      </c>
      <c r="DS40" s="449" t="b">
        <f t="shared" si="43"/>
        <v>0</v>
      </c>
      <c r="DT40" s="440" t="b">
        <f t="shared" si="44"/>
        <v>0</v>
      </c>
    </row>
    <row r="41" spans="1:124" x14ac:dyDescent="0.25">
      <c r="A41" s="65">
        <f t="shared" si="18"/>
        <v>33</v>
      </c>
      <c r="B41" s="275"/>
      <c r="C41" s="275"/>
      <c r="D41" s="275"/>
      <c r="E41" s="275"/>
      <c r="F41" s="275"/>
      <c r="G41" s="316"/>
      <c r="H41" s="276"/>
      <c r="I41" s="276"/>
      <c r="J41" s="276"/>
      <c r="K41" s="467"/>
      <c r="L41" s="467"/>
      <c r="M41" s="277"/>
      <c r="N41" s="277"/>
      <c r="O41" s="348"/>
      <c r="P41" s="278"/>
      <c r="Q41" s="279"/>
      <c r="R41" s="348"/>
      <c r="S41" s="278"/>
      <c r="T41" s="280"/>
      <c r="U41" s="348"/>
      <c r="V41" s="274"/>
      <c r="W41" s="309" t="str">
        <f t="shared" ca="1" si="19"/>
        <v/>
      </c>
      <c r="X41" s="310" t="str">
        <f t="shared" ca="1" si="20"/>
        <v/>
      </c>
      <c r="Y41" s="277"/>
      <c r="Z41" s="277"/>
      <c r="AA41" s="348"/>
      <c r="AB41" s="278"/>
      <c r="AC41" s="279"/>
      <c r="AD41" s="348"/>
      <c r="AE41" s="278"/>
      <c r="AF41" s="280"/>
      <c r="AG41" s="348"/>
      <c r="AH41" s="274"/>
      <c r="AI41" s="309" t="str">
        <f t="shared" ca="1" si="21"/>
        <v/>
      </c>
      <c r="AJ41" s="310" t="str">
        <f t="shared" ca="1" si="22"/>
        <v/>
      </c>
      <c r="AK41" s="277"/>
      <c r="AL41" s="277"/>
      <c r="AM41" s="348"/>
      <c r="AN41" s="278"/>
      <c r="AO41" s="279"/>
      <c r="AP41" s="348"/>
      <c r="AQ41" s="278"/>
      <c r="AR41" s="280"/>
      <c r="AS41" s="348"/>
      <c r="AT41" s="274"/>
      <c r="AU41" s="309" t="str">
        <f t="shared" ca="1" si="23"/>
        <v/>
      </c>
      <c r="AV41" s="310" t="str">
        <f t="shared" ca="1" si="24"/>
        <v/>
      </c>
      <c r="AW41" s="276"/>
      <c r="AX41" s="276"/>
      <c r="AY41" s="348"/>
      <c r="AZ41" s="278"/>
      <c r="BA41" s="279"/>
      <c r="BB41" s="348"/>
      <c r="BC41" s="278"/>
      <c r="BD41" s="280"/>
      <c r="BE41" s="348"/>
      <c r="BF41" s="274"/>
      <c r="BG41" s="309" t="str">
        <f t="shared" ca="1" si="25"/>
        <v/>
      </c>
      <c r="BH41" s="310" t="str">
        <f t="shared" ca="1" si="26"/>
        <v/>
      </c>
      <c r="BI41" s="276"/>
      <c r="BJ41" s="348"/>
      <c r="BK41" s="278"/>
      <c r="BL41" s="279"/>
      <c r="BM41" s="348"/>
      <c r="BN41" s="278"/>
      <c r="BO41" s="280"/>
      <c r="BP41" s="309" t="str">
        <f t="shared" ca="1" si="27"/>
        <v/>
      </c>
      <c r="BQ41" s="310" t="str">
        <f t="shared" ca="1" si="28"/>
        <v/>
      </c>
      <c r="BR41" s="309" t="str">
        <f t="shared" ca="1" si="29"/>
        <v/>
      </c>
      <c r="BS41" s="438" t="str">
        <f t="shared" ca="1" si="30"/>
        <v/>
      </c>
      <c r="BT41" s="281" t="str">
        <f t="array" ref="BT41">IF(AND($I41&lt;&gt;"",$K41&lt;&gt;""),CEILING(VLOOKUP($I41,ランク別指標,3,FALSE)*$L41,1),"")</f>
        <v/>
      </c>
      <c r="BU41" s="282"/>
      <c r="BV41" s="281" t="str">
        <f t="shared" si="11"/>
        <v/>
      </c>
      <c r="BW41" s="283"/>
      <c r="BX41" s="282"/>
      <c r="BY41" s="284" t="str">
        <f t="shared" si="31"/>
        <v/>
      </c>
      <c r="BZ41" s="285" t="str">
        <f t="shared" si="32"/>
        <v/>
      </c>
      <c r="CA41" s="286"/>
      <c r="CB41" s="287"/>
      <c r="CC41" s="281" t="str">
        <f t="array" ref="CC41">IF(AND($I41&lt;&gt;"",$K41&lt;&gt;""),CEILING(VLOOKUP($I41,ランク別指標,6,FALSE)*$L41,1),"")</f>
        <v/>
      </c>
      <c r="CD41" s="288"/>
      <c r="CE41" s="289" t="str">
        <f t="shared" si="14"/>
        <v/>
      </c>
      <c r="CF41" s="290"/>
      <c r="CG41" s="291" t="str">
        <f t="array" ref="CG41">IF(AND(L41&lt;&gt;"",L41&gt;0),IF(CD41/L41*100 &gt; 0,CD41/L41*100, ""),"")</f>
        <v/>
      </c>
      <c r="CH41" s="292" t="str">
        <f t="array" ref="CH41">IF(AND(L41&lt;&gt;"",L41&gt;0),IF(CF41/L41*100 &gt; 0,CF41/L41*100, ""),"")</f>
        <v/>
      </c>
      <c r="CI41" s="291" t="str">
        <f t="array" ref="CI41">IF(AND(CC41&lt;&gt;"",CC41&gt;0),IF(CD41/CC41*100 &gt; 0,CD41/CC41, ""),"")</f>
        <v/>
      </c>
      <c r="CJ41" s="292" t="str">
        <f t="array" ref="CJ41">IF(AND(CE41&lt;&gt;"",CE41&gt;0),IF(CF41/CE41*100 &gt; 0,CF41/CE41, ""),"")</f>
        <v/>
      </c>
      <c r="CK41" s="281"/>
      <c r="CL41" s="293" t="str">
        <f t="array" ref="CL41">IF(AND(L41&lt;&gt;"",L41&gt;0),IF(CK41/L41*100 &gt; 0,CK41/L41*100, ""),"")</f>
        <v/>
      </c>
      <c r="CM41" s="294"/>
      <c r="CN41" s="270" t="str">
        <f t="array" aca="1" ref="CN41" ca="1">IF(AND($O41&lt;&gt;"",$P41="",$O41&lt;=集計基準日),"遅1",IF(AND($R41&lt;&gt;"",$S41="",$R41&lt;=集計基準日),"遅2",IF(AND($U41&lt;&gt;"",$V41="",$U41&lt;=集計基準日),"遅3","") ) )</f>
        <v/>
      </c>
      <c r="CO41" s="271" t="str">
        <f t="array" aca="1" ref="CO41" ca="1">IF(AND($AA41&lt;&gt;"",$AB41="",$AA41&lt;=集計基準日),"遅1",IF(AND($AD41&lt;&gt;"",$AE41="",$AD41&lt;=集計基準日),"遅2",IF(AND($AG41&lt;&gt;"",$AH41="",$AG41&lt;=集計基準日),"遅3","")))</f>
        <v/>
      </c>
      <c r="CP41" s="271" t="str">
        <f t="array" aca="1" ref="CP41" ca="1">IF(AND($AM41&lt;&gt;"",$AN41="",$AM41&lt;=集計基準日),"遅1",IF(AND($AP41&lt;&gt;"",$AQ41="",$AP41&lt;=集計基準日),"遅2",IF(AND($AS41&lt;&gt;"",$AT41="",$AS41&lt;=集計基準日),"遅3","")))</f>
        <v/>
      </c>
      <c r="CQ41" s="272" t="str">
        <f t="shared" ca="1" si="15"/>
        <v/>
      </c>
      <c r="CR41" s="272" t="str">
        <f t="shared" ca="1" si="16"/>
        <v/>
      </c>
      <c r="CS41" s="273" t="str">
        <f t="shared" ca="1" si="17"/>
        <v/>
      </c>
      <c r="CT41" s="337"/>
      <c r="CU41" s="264">
        <f t="shared" si="34"/>
        <v>33</v>
      </c>
      <c r="CW41" s="324">
        <f t="array" aca="1" ref="CW41" ca="1">MAX(IF((IF(進捗管理票PSPT_進捗率_1_2&lt;&gt;"", O41:V41,O41:S41)&lt;&gt;"")*(IF(進捗管理票PSPT_進捗率_1_2&lt;&gt;"", $O$7:$V$7,$O$7:$S$7)="予定日")*(IF(進捗管理票PSPT_進捗率_1_2&lt;&gt;"", O41:V41,O41:S41)&lt;=集計基準日),COLUMN(IF(進捗管理票PSPT_進捗率_1_2&lt;&gt;"", O41:V41,O41:S41)),""))</f>
        <v>0</v>
      </c>
      <c r="CX41" s="324">
        <f t="array" aca="1" ref="CX41" ca="1">MAX(IF((IF(進捗管理票PSPT_進捗率_2_2&lt;&gt;"", AA41:AH41,AA41:AE41)&lt;&gt;"")*(IF(進捗管理票PSPT_進捗率_2_2&lt;&gt;"", $AA$7:$AH$7,$AA$7:$AE$7)="予定日")*(IF(進捗管理票PSPT_進捗率_2_2&lt;&gt;"", AA41:AH41,AA41:AE41)&lt;=集計基準日),COLUMN(IF(進捗管理票PSPT_進捗率_2_2&lt;&gt;"", AA41:AH41,AA41:AE41)),""))</f>
        <v>0</v>
      </c>
      <c r="CY41" s="324">
        <f t="array" aca="1" ref="CY41" ca="1">MAX(IF((IF(進捗管理票PSPT_進捗率_3_2&lt;&gt;"", AM41:AT41,AM41:AQ41)&lt;&gt;"")*(IF(進捗管理票PSPT_進捗率_3_2&lt;&gt;"", $AM$7:$AT$7,$AM$7:$AQ$7)="予定日")*(IF(進捗管理票PSPT_進捗率_3_2&lt;&gt;"", AM41:AT41,AM41:AQ41)&lt;=集計基準日),COLUMN(IF(進捗管理票PSPT_進捗率_3_2&lt;&gt;"", AM41:AT41,AM41:AQ41)),""))</f>
        <v>0</v>
      </c>
      <c r="CZ41" s="324">
        <f t="array" aca="1" ref="CZ41" ca="1">MAX(IF((IF(進捗管理票PSPT_進捗率_4_2&lt;&gt;"", AY41:BF41,AY41:BC41)&lt;&gt;"")*(IF(進捗管理票PSPT_進捗率_4_2&lt;&gt;"", $AY$7:$BF$7,$AY$7:$BC$7)="予定日")*(IF(進捗管理票PSPT_進捗率_4_2&lt;&gt;"", AY41:BF41,AY41:BC41)&lt;=集計基準日),COLUMN(IF(進捗管理票PSPT_進捗率_4_2&lt;&gt;"", AY41:BF41,AY41:BC41)),""))</f>
        <v>0</v>
      </c>
      <c r="DA41" s="324">
        <f t="array" aca="1" ref="DA41" ca="1">MAX(IF((BJ41:BN41&lt;&gt;"")*($BJ$7:$BN$7="予定日")*(BJ41:BN41&lt;=集計基準日),COLUMN(BJ41:BN41),""))</f>
        <v>0</v>
      </c>
      <c r="DB41" s="324">
        <f t="array" aca="1" ref="DB41" ca="1">MAX(IF((IF(AND(進捗管理票PSPT_進捗率_1_2&lt;&gt;"",U41&lt;&gt;""), O41:V41,O41:S41)&lt;&gt;"")*(IF(AND(進捗管理票PSPT_進捗率_1_2&lt;&gt;"",U41&lt;&gt;""), $O$7:$V$7,$O$7:$S$7)="実績日")*(IF(AND(進捗管理票PSPT_進捗率_1_2&lt;&gt;"",U41&lt;&gt;""), O41:V41,O41:S41)&lt;=集計基準日),COLUMN(IF(AND(進捗管理票PSPT_進捗率_1_2&lt;&gt;"",U41&lt;&gt;""), O41:V41,O41:S41)),""))</f>
        <v>0</v>
      </c>
      <c r="DC41" s="324">
        <f t="array" aca="1" ref="DC41" ca="1">MAX(IF((IF(AND(進捗管理票PSPT_進捗率_2_2&lt;&gt;"",AG41&lt;&gt;""), AA41:AH41,AA41:AE41)&lt;&gt;"")*(IF(AND(進捗管理票PSPT_進捗率_2_2&lt;&gt;"",AG41&lt;&gt;""), $AA$7:$AH$7,$AA$7:$AE$7)="実績日")*(IF(AND(進捗管理票PSPT_進捗率_2_2&lt;&gt;"",AG41&lt;&gt;""), AA41:AH41,AA41:AE41)&lt;=集計基準日),COLUMN(IF(AND(進捗管理票PSPT_進捗率_2_2&lt;&gt;"",AG41&lt;&gt;""), AA41:AH41,AA41:AE41)),""))</f>
        <v>0</v>
      </c>
      <c r="DD41" s="324">
        <f t="array" aca="1" ref="DD41" ca="1">MAX(IF((IF(AND(進捗管理票PSPT_進捗率_3_2&lt;&gt;"",AS41&lt;&gt;""), AM41:AT41,AM41:AQ41)&lt;&gt;"")*(IF(AND(進捗管理票PSPT_進捗率_3_2&lt;&gt;"",AS41&lt;&gt;""), $AM$7:$AT$7,$AM$7:$AQ$7)="実績日")*(IF(AND(進捗管理票PSPT_進捗率_3_2&lt;&gt;"",AS41&lt;&gt;""), AM41:AT41,AM41:AQ41)&lt;=集計基準日),COLUMN(IF(AND(進捗管理票PSPT_進捗率_3_2&lt;&gt;"",AS41&lt;&gt;""), AM41:AT41,AM41:AQ41)),""))</f>
        <v>0</v>
      </c>
      <c r="DE41" s="324">
        <f t="array" aca="1" ref="DE41" ca="1">MAX(IF((IF(AND(進捗管理票PSPT_進捗率_4_2&lt;&gt;"",BE41&lt;&gt;""), AY41:BF41,AY41:BC41)&lt;&gt;"")*(IF(AND(進捗管理票PSPT_進捗率_4_2&lt;&gt;"",BE41&lt;&gt;""), $AY$7:$BF$7,$AY$7:$BC$7)="実績日")*(IF(AND(進捗管理票PSPT_進捗率_4_2&lt;&gt;"",BE41&lt;&gt;""), AY41:BF41,AY41:BC41)&lt;=集計基準日),COLUMN(IF(AND(進捗管理票PSPT_進捗率_4_2&lt;&gt;"",BE41&lt;&gt;""), AY41:BF41,AY41:BC41)),""))</f>
        <v>0</v>
      </c>
      <c r="DF41" s="324">
        <f t="array" aca="1" ref="DF41" ca="1">MAX(IF((BJ41:BN41&lt;&gt;"")*($BJ$7:$BN$7="実績日")*(BJ41:BN41&lt;=集計基準日),COLUMN(BJ41:BN41),""))</f>
        <v>0</v>
      </c>
      <c r="DG41" s="439">
        <f ca="1">MAX(IF(CW41&lt;&gt;0,HLOOKUP(CW41+1,進捗・達成率設定_PS,9,1),0),IF(CX41&lt;&gt;0,HLOOKUP(CX41+1,進捗・達成率設定_PT仕様作成,9,1),0),IF(CY41&lt;&gt;0,HLOOKUP(CY41+1,進捗・達成率設定_PG,9,1),0),IF(CZ41&lt;&gt;0,HLOOKUP(CZ41+1,進捗・達成率設定_PT,9,1),0),IF(DA41&lt;&gt;0,HLOOKUP(DA41+1,進捗・達成率設定_受入,9,1),0),IF(AND(COUNTA(PTレビュー先頭セル:PTレビュー最終セル)=0,AND(BB41&lt;&gt;"", BB41 &lt;= 集計基準日, BE41="",BF41="",BJ41="",BK41="",BM41="",BN41="")),100,0),IF(AND(BE41&lt;&gt;"",BE41 &lt;= 集計基準日, BJ41="",BK41="",BM41="",BN41=""),100,0))</f>
        <v>0</v>
      </c>
      <c r="DH41" s="440">
        <f ca="1">MAX(IF(DB41&lt;&gt;0,HLOOKUP(DB41,進捗・達成率設定_PS,9,1),0),IF(DC41&lt;&gt;0,HLOOKUP(DC41,進捗・達成率設定_PT仕様作成,9,1),0),IF(DD41&lt;&gt;0,HLOOKUP(DD41,進捗・達成率設定_PG,9,1),0),IF(DE41&lt;&gt;0,HLOOKUP(DE41,進捗・達成率設定_PT,9,1),0),IF(DF41&lt;&gt;0,HLOOKUP(DF41,進捗・達成率設定_受入,9,1),0),IF(AND(COUNTA(PTレビュー先頭セル:PTレビュー最終セル)=0,BJ41="",BK41="",BM41="",BN41="",BC41&lt;&gt;"", BC41&lt;=集計基準日),100,0),IF(OR(AND(BF41&lt;&gt;"",BF41&lt;=集計基準日, BJ41="",BK41="",BM41="",BN41=""),AND(BE41&lt;&gt;"",BF41&lt;&gt;"",BF41&lt;=集計基準日, BJ41="",BK41="",BM41="",BN41="")),100,0))</f>
        <v>0</v>
      </c>
      <c r="DI41" s="328" t="str">
        <f>IF(BM41&lt;&gt;"",BM41,IF(AND(BJ41&lt;&gt;"",BM41&lt;&gt;""),BM41,IF(AND(BJ41&lt;&gt;"",BM41=""),"",IF(AND(BK41&lt;&gt;"",BM41=""),"",IF(BE41&lt;&gt;"",BE41,IF(COUNTA(PTレビュー先頭セル:PTレビュー最終セル)&lt;&gt;0,"",IF(BB41&lt;&gt;"",BB41,"")))))))</f>
        <v/>
      </c>
      <c r="DJ41" s="329" t="str">
        <f>IF(AND(BM41&lt;&gt;"",BN41&lt;&gt;""),BN41,IF(AND(BJ41&lt;&gt;"",BN41&lt;&gt;""),BN41,IF(AND(BK41&lt;&gt;"",BN41=""),"",IF(AND(BJ41&lt;&gt;"",BN41=""),"",IF(BF41&lt;&gt;"",BF41,IF(COUNTA(PTレビュー先頭セル:PTレビュー最終セル)&lt;&gt;0,"",IF(BC41&lt;&gt;"",BC41,"")))))))</f>
        <v/>
      </c>
      <c r="DK41" s="450" t="b">
        <f t="shared" si="35"/>
        <v>0</v>
      </c>
      <c r="DL41" s="440" t="b">
        <f t="shared" si="36"/>
        <v>0</v>
      </c>
      <c r="DM41" s="450" t="b">
        <f t="shared" si="37"/>
        <v>0</v>
      </c>
      <c r="DN41" s="440" t="b">
        <f t="shared" si="38"/>
        <v>0</v>
      </c>
      <c r="DO41" s="449" t="b">
        <f t="shared" si="39"/>
        <v>0</v>
      </c>
      <c r="DP41" s="440" t="b">
        <f t="shared" si="40"/>
        <v>0</v>
      </c>
      <c r="DQ41" s="450" t="b">
        <f t="shared" si="41"/>
        <v>0</v>
      </c>
      <c r="DR41" s="440" t="b">
        <f t="shared" si="42"/>
        <v>0</v>
      </c>
      <c r="DS41" s="449" t="b">
        <f t="shared" si="43"/>
        <v>0</v>
      </c>
      <c r="DT41" s="440" t="b">
        <f t="shared" si="44"/>
        <v>0</v>
      </c>
    </row>
    <row r="42" spans="1:124" x14ac:dyDescent="0.25">
      <c r="A42" s="65">
        <f t="shared" si="18"/>
        <v>34</v>
      </c>
      <c r="B42" s="275"/>
      <c r="C42" s="275"/>
      <c r="D42" s="275"/>
      <c r="E42" s="275"/>
      <c r="F42" s="275"/>
      <c r="G42" s="316"/>
      <c r="H42" s="276"/>
      <c r="I42" s="276"/>
      <c r="J42" s="276"/>
      <c r="K42" s="467"/>
      <c r="L42" s="467"/>
      <c r="M42" s="277"/>
      <c r="N42" s="277"/>
      <c r="O42" s="348"/>
      <c r="P42" s="278"/>
      <c r="Q42" s="279"/>
      <c r="R42" s="348"/>
      <c r="S42" s="278"/>
      <c r="T42" s="280"/>
      <c r="U42" s="348"/>
      <c r="V42" s="274"/>
      <c r="W42" s="309" t="str">
        <f t="shared" ca="1" si="19"/>
        <v/>
      </c>
      <c r="X42" s="310" t="str">
        <f t="shared" ca="1" si="20"/>
        <v/>
      </c>
      <c r="Y42" s="277"/>
      <c r="Z42" s="277"/>
      <c r="AA42" s="348"/>
      <c r="AB42" s="278"/>
      <c r="AC42" s="279"/>
      <c r="AD42" s="348"/>
      <c r="AE42" s="278"/>
      <c r="AF42" s="280"/>
      <c r="AG42" s="348"/>
      <c r="AH42" s="274"/>
      <c r="AI42" s="309" t="str">
        <f t="shared" ca="1" si="21"/>
        <v/>
      </c>
      <c r="AJ42" s="310" t="str">
        <f t="shared" ca="1" si="22"/>
        <v/>
      </c>
      <c r="AK42" s="277"/>
      <c r="AL42" s="277"/>
      <c r="AM42" s="348"/>
      <c r="AN42" s="278"/>
      <c r="AO42" s="279"/>
      <c r="AP42" s="348"/>
      <c r="AQ42" s="278"/>
      <c r="AR42" s="280"/>
      <c r="AS42" s="348"/>
      <c r="AT42" s="274"/>
      <c r="AU42" s="309" t="str">
        <f t="shared" ca="1" si="23"/>
        <v/>
      </c>
      <c r="AV42" s="310" t="str">
        <f t="shared" ca="1" si="24"/>
        <v/>
      </c>
      <c r="AW42" s="276"/>
      <c r="AX42" s="276"/>
      <c r="AY42" s="348"/>
      <c r="AZ42" s="278"/>
      <c r="BA42" s="279"/>
      <c r="BB42" s="348"/>
      <c r="BC42" s="278"/>
      <c r="BD42" s="280"/>
      <c r="BE42" s="348"/>
      <c r="BF42" s="274"/>
      <c r="BG42" s="309" t="str">
        <f t="shared" ca="1" si="25"/>
        <v/>
      </c>
      <c r="BH42" s="310" t="str">
        <f t="shared" ca="1" si="26"/>
        <v/>
      </c>
      <c r="BI42" s="276"/>
      <c r="BJ42" s="348"/>
      <c r="BK42" s="278"/>
      <c r="BL42" s="279"/>
      <c r="BM42" s="348"/>
      <c r="BN42" s="278"/>
      <c r="BO42" s="280"/>
      <c r="BP42" s="309" t="str">
        <f t="shared" ca="1" si="27"/>
        <v/>
      </c>
      <c r="BQ42" s="310" t="str">
        <f t="shared" ca="1" si="28"/>
        <v/>
      </c>
      <c r="BR42" s="309" t="str">
        <f t="shared" ca="1" si="29"/>
        <v/>
      </c>
      <c r="BS42" s="438" t="str">
        <f t="shared" ca="1" si="30"/>
        <v/>
      </c>
      <c r="BT42" s="281" t="str">
        <f t="array" ref="BT42">IF(AND($I42&lt;&gt;"",$K42&lt;&gt;""),CEILING(VLOOKUP($I42,ランク別指標,3,FALSE)*$L42,1),"")</f>
        <v/>
      </c>
      <c r="BU42" s="282"/>
      <c r="BV42" s="281" t="str">
        <f t="shared" si="11"/>
        <v/>
      </c>
      <c r="BW42" s="283"/>
      <c r="BX42" s="282"/>
      <c r="BY42" s="284" t="str">
        <f t="shared" si="31"/>
        <v/>
      </c>
      <c r="BZ42" s="285" t="str">
        <f t="shared" si="32"/>
        <v/>
      </c>
      <c r="CA42" s="286"/>
      <c r="CB42" s="287"/>
      <c r="CC42" s="281" t="str">
        <f t="array" ref="CC42">IF(AND($I42&lt;&gt;"",$K42&lt;&gt;""),CEILING(VLOOKUP($I42,ランク別指標,6,FALSE)*$L42,1),"")</f>
        <v/>
      </c>
      <c r="CD42" s="288"/>
      <c r="CE42" s="289" t="str">
        <f t="shared" si="14"/>
        <v/>
      </c>
      <c r="CF42" s="290"/>
      <c r="CG42" s="291" t="str">
        <f t="array" ref="CG42">IF(AND(L42&lt;&gt;"",L42&gt;0),IF(CD42/L42*100 &gt; 0,CD42/L42*100, ""),"")</f>
        <v/>
      </c>
      <c r="CH42" s="292" t="str">
        <f t="array" ref="CH42">IF(AND(L42&lt;&gt;"",L42&gt;0),IF(CF42/L42*100 &gt; 0,CF42/L42*100, ""),"")</f>
        <v/>
      </c>
      <c r="CI42" s="291" t="str">
        <f t="array" ref="CI42">IF(AND(CC42&lt;&gt;"",CC42&gt;0),IF(CD42/CC42*100 &gt; 0,CD42/CC42, ""),"")</f>
        <v/>
      </c>
      <c r="CJ42" s="292" t="str">
        <f t="array" ref="CJ42">IF(AND(CE42&lt;&gt;"",CE42&gt;0),IF(CF42/CE42*100 &gt; 0,CF42/CE42, ""),"")</f>
        <v/>
      </c>
      <c r="CK42" s="281"/>
      <c r="CL42" s="293" t="str">
        <f t="array" ref="CL42">IF(AND(L42&lt;&gt;"",L42&gt;0),IF(CK42/L42*100 &gt; 0,CK42/L42*100, ""),"")</f>
        <v/>
      </c>
      <c r="CM42" s="294"/>
      <c r="CN42" s="270" t="str">
        <f t="array" aca="1" ref="CN42" ca="1">IF(AND($O42&lt;&gt;"",$P42="",$O42&lt;=集計基準日),"遅1",IF(AND($R42&lt;&gt;"",$S42="",$R42&lt;=集計基準日),"遅2",IF(AND($U42&lt;&gt;"",$V42="",$U42&lt;=集計基準日),"遅3","") ) )</f>
        <v/>
      </c>
      <c r="CO42" s="271" t="str">
        <f t="array" aca="1" ref="CO42" ca="1">IF(AND($AA42&lt;&gt;"",$AB42="",$AA42&lt;=集計基準日),"遅1",IF(AND($AD42&lt;&gt;"",$AE42="",$AD42&lt;=集計基準日),"遅2",IF(AND($AG42&lt;&gt;"",$AH42="",$AG42&lt;=集計基準日),"遅3","")))</f>
        <v/>
      </c>
      <c r="CP42" s="271" t="str">
        <f t="array" aca="1" ref="CP42" ca="1">IF(AND($AM42&lt;&gt;"",$AN42="",$AM42&lt;=集計基準日),"遅1",IF(AND($AP42&lt;&gt;"",$AQ42="",$AP42&lt;=集計基準日),"遅2",IF(AND($AS42&lt;&gt;"",$AT42="",$AS42&lt;=集計基準日),"遅3","")))</f>
        <v/>
      </c>
      <c r="CQ42" s="272" t="str">
        <f t="shared" ca="1" si="15"/>
        <v/>
      </c>
      <c r="CR42" s="272" t="str">
        <f t="shared" ca="1" si="16"/>
        <v/>
      </c>
      <c r="CS42" s="273" t="str">
        <f t="shared" ca="1" si="17"/>
        <v/>
      </c>
      <c r="CT42" s="337"/>
      <c r="CU42" s="264">
        <f t="shared" si="34"/>
        <v>34</v>
      </c>
      <c r="CW42" s="324">
        <f t="array" aca="1" ref="CW42" ca="1">MAX(IF((IF(進捗管理票PSPT_進捗率_1_2&lt;&gt;"", O42:V42,O42:S42)&lt;&gt;"")*(IF(進捗管理票PSPT_進捗率_1_2&lt;&gt;"", $O$7:$V$7,$O$7:$S$7)="予定日")*(IF(進捗管理票PSPT_進捗率_1_2&lt;&gt;"", O42:V42,O42:S42)&lt;=集計基準日),COLUMN(IF(進捗管理票PSPT_進捗率_1_2&lt;&gt;"", O42:V42,O42:S42)),""))</f>
        <v>0</v>
      </c>
      <c r="CX42" s="324">
        <f t="array" aca="1" ref="CX42" ca="1">MAX(IF((IF(進捗管理票PSPT_進捗率_2_2&lt;&gt;"", AA42:AH42,AA42:AE42)&lt;&gt;"")*(IF(進捗管理票PSPT_進捗率_2_2&lt;&gt;"", $AA$7:$AH$7,$AA$7:$AE$7)="予定日")*(IF(進捗管理票PSPT_進捗率_2_2&lt;&gt;"", AA42:AH42,AA42:AE42)&lt;=集計基準日),COLUMN(IF(進捗管理票PSPT_進捗率_2_2&lt;&gt;"", AA42:AH42,AA42:AE42)),""))</f>
        <v>0</v>
      </c>
      <c r="CY42" s="324">
        <f t="array" aca="1" ref="CY42" ca="1">MAX(IF((IF(進捗管理票PSPT_進捗率_3_2&lt;&gt;"", AM42:AT42,AM42:AQ42)&lt;&gt;"")*(IF(進捗管理票PSPT_進捗率_3_2&lt;&gt;"", $AM$7:$AT$7,$AM$7:$AQ$7)="予定日")*(IF(進捗管理票PSPT_進捗率_3_2&lt;&gt;"", AM42:AT42,AM42:AQ42)&lt;=集計基準日),COLUMN(IF(進捗管理票PSPT_進捗率_3_2&lt;&gt;"", AM42:AT42,AM42:AQ42)),""))</f>
        <v>0</v>
      </c>
      <c r="CZ42" s="324">
        <f t="array" aca="1" ref="CZ42" ca="1">MAX(IF((IF(進捗管理票PSPT_進捗率_4_2&lt;&gt;"", AY42:BF42,AY42:BC42)&lt;&gt;"")*(IF(進捗管理票PSPT_進捗率_4_2&lt;&gt;"", $AY$7:$BF$7,$AY$7:$BC$7)="予定日")*(IF(進捗管理票PSPT_進捗率_4_2&lt;&gt;"", AY42:BF42,AY42:BC42)&lt;=集計基準日),COLUMN(IF(進捗管理票PSPT_進捗率_4_2&lt;&gt;"", AY42:BF42,AY42:BC42)),""))</f>
        <v>0</v>
      </c>
      <c r="DA42" s="324">
        <f t="array" aca="1" ref="DA42" ca="1">MAX(IF((BJ42:BN42&lt;&gt;"")*($BJ$7:$BN$7="予定日")*(BJ42:BN42&lt;=集計基準日),COLUMN(BJ42:BN42),""))</f>
        <v>0</v>
      </c>
      <c r="DB42" s="324">
        <f t="array" aca="1" ref="DB42" ca="1">MAX(IF((IF(AND(進捗管理票PSPT_進捗率_1_2&lt;&gt;"",U42&lt;&gt;""), O42:V42,O42:S42)&lt;&gt;"")*(IF(AND(進捗管理票PSPT_進捗率_1_2&lt;&gt;"",U42&lt;&gt;""), $O$7:$V$7,$O$7:$S$7)="実績日")*(IF(AND(進捗管理票PSPT_進捗率_1_2&lt;&gt;"",U42&lt;&gt;""), O42:V42,O42:S42)&lt;=集計基準日),COLUMN(IF(AND(進捗管理票PSPT_進捗率_1_2&lt;&gt;"",U42&lt;&gt;""), O42:V42,O42:S42)),""))</f>
        <v>0</v>
      </c>
      <c r="DC42" s="324">
        <f t="array" aca="1" ref="DC42" ca="1">MAX(IF((IF(AND(進捗管理票PSPT_進捗率_2_2&lt;&gt;"",AG42&lt;&gt;""), AA42:AH42,AA42:AE42)&lt;&gt;"")*(IF(AND(進捗管理票PSPT_進捗率_2_2&lt;&gt;"",AG42&lt;&gt;""), $AA$7:$AH$7,$AA$7:$AE$7)="実績日")*(IF(AND(進捗管理票PSPT_進捗率_2_2&lt;&gt;"",AG42&lt;&gt;""), AA42:AH42,AA42:AE42)&lt;=集計基準日),COLUMN(IF(AND(進捗管理票PSPT_進捗率_2_2&lt;&gt;"",AG42&lt;&gt;""), AA42:AH42,AA42:AE42)),""))</f>
        <v>0</v>
      </c>
      <c r="DD42" s="324">
        <f t="array" aca="1" ref="DD42" ca="1">MAX(IF((IF(AND(進捗管理票PSPT_進捗率_3_2&lt;&gt;"",AS42&lt;&gt;""), AM42:AT42,AM42:AQ42)&lt;&gt;"")*(IF(AND(進捗管理票PSPT_進捗率_3_2&lt;&gt;"",AS42&lt;&gt;""), $AM$7:$AT$7,$AM$7:$AQ$7)="実績日")*(IF(AND(進捗管理票PSPT_進捗率_3_2&lt;&gt;"",AS42&lt;&gt;""), AM42:AT42,AM42:AQ42)&lt;=集計基準日),COLUMN(IF(AND(進捗管理票PSPT_進捗率_3_2&lt;&gt;"",AS42&lt;&gt;""), AM42:AT42,AM42:AQ42)),""))</f>
        <v>0</v>
      </c>
      <c r="DE42" s="324">
        <f t="array" aca="1" ref="DE42" ca="1">MAX(IF((IF(AND(進捗管理票PSPT_進捗率_4_2&lt;&gt;"",BE42&lt;&gt;""), AY42:BF42,AY42:BC42)&lt;&gt;"")*(IF(AND(進捗管理票PSPT_進捗率_4_2&lt;&gt;"",BE42&lt;&gt;""), $AY$7:$BF$7,$AY$7:$BC$7)="実績日")*(IF(AND(進捗管理票PSPT_進捗率_4_2&lt;&gt;"",BE42&lt;&gt;""), AY42:BF42,AY42:BC42)&lt;=集計基準日),COLUMN(IF(AND(進捗管理票PSPT_進捗率_4_2&lt;&gt;"",BE42&lt;&gt;""), AY42:BF42,AY42:BC42)),""))</f>
        <v>0</v>
      </c>
      <c r="DF42" s="324">
        <f t="array" aca="1" ref="DF42" ca="1">MAX(IF((BJ42:BN42&lt;&gt;"")*($BJ$7:$BN$7="実績日")*(BJ42:BN42&lt;=集計基準日),COLUMN(BJ42:BN42),""))</f>
        <v>0</v>
      </c>
      <c r="DG42" s="439">
        <f ca="1">MAX(IF(CW42&lt;&gt;0,HLOOKUP(CW42+1,進捗・達成率設定_PS,9,1),0),IF(CX42&lt;&gt;0,HLOOKUP(CX42+1,進捗・達成率設定_PT仕様作成,9,1),0),IF(CY42&lt;&gt;0,HLOOKUP(CY42+1,進捗・達成率設定_PG,9,1),0),IF(CZ42&lt;&gt;0,HLOOKUP(CZ42+1,進捗・達成率設定_PT,9,1),0),IF(DA42&lt;&gt;0,HLOOKUP(DA42+1,進捗・達成率設定_受入,9,1),0),IF(AND(COUNTA(PTレビュー先頭セル:PTレビュー最終セル)=0,AND(BB42&lt;&gt;"", BB42 &lt;= 集計基準日, BE42="",BF42="",BJ42="",BK42="",BM42="",BN42="")),100,0),IF(AND(BE42&lt;&gt;"",BE42 &lt;= 集計基準日, BJ42="",BK42="",BM42="",BN42=""),100,0))</f>
        <v>0</v>
      </c>
      <c r="DH42" s="440">
        <f ca="1">MAX(IF(DB42&lt;&gt;0,HLOOKUP(DB42,進捗・達成率設定_PS,9,1),0),IF(DC42&lt;&gt;0,HLOOKUP(DC42,進捗・達成率設定_PT仕様作成,9,1),0),IF(DD42&lt;&gt;0,HLOOKUP(DD42,進捗・達成率設定_PG,9,1),0),IF(DE42&lt;&gt;0,HLOOKUP(DE42,進捗・達成率設定_PT,9,1),0),IF(DF42&lt;&gt;0,HLOOKUP(DF42,進捗・達成率設定_受入,9,1),0),IF(AND(COUNTA(PTレビュー先頭セル:PTレビュー最終セル)=0,BJ42="",BK42="",BM42="",BN42="",BC42&lt;&gt;"", BC42&lt;=集計基準日),100,0),IF(OR(AND(BF42&lt;&gt;"",BF42&lt;=集計基準日, BJ42="",BK42="",BM42="",BN42=""),AND(BE42&lt;&gt;"",BF42&lt;&gt;"",BF42&lt;=集計基準日, BJ42="",BK42="",BM42="",BN42="")),100,0))</f>
        <v>0</v>
      </c>
      <c r="DI42" s="328" t="str">
        <f>IF(BM42&lt;&gt;"",BM42,IF(AND(BJ42&lt;&gt;"",BM42&lt;&gt;""),BM42,IF(AND(BJ42&lt;&gt;"",BM42=""),"",IF(AND(BK42&lt;&gt;"",BM42=""),"",IF(BE42&lt;&gt;"",BE42,IF(COUNTA(PTレビュー先頭セル:PTレビュー最終セル)&lt;&gt;0,"",IF(BB42&lt;&gt;"",BB42,"")))))))</f>
        <v/>
      </c>
      <c r="DJ42" s="329" t="str">
        <f>IF(AND(BM42&lt;&gt;"",BN42&lt;&gt;""),BN42,IF(AND(BJ42&lt;&gt;"",BN42&lt;&gt;""),BN42,IF(AND(BK42&lt;&gt;"",BN42=""),"",IF(AND(BJ42&lt;&gt;"",BN42=""),"",IF(BF42&lt;&gt;"",BF42,IF(COUNTA(PTレビュー先頭セル:PTレビュー最終セル)&lt;&gt;0,"",IF(BC42&lt;&gt;"",BC42,"")))))))</f>
        <v/>
      </c>
      <c r="DK42" s="450" t="b">
        <f t="shared" si="35"/>
        <v>0</v>
      </c>
      <c r="DL42" s="440" t="b">
        <f t="shared" si="36"/>
        <v>0</v>
      </c>
      <c r="DM42" s="450" t="b">
        <f t="shared" si="37"/>
        <v>0</v>
      </c>
      <c r="DN42" s="440" t="b">
        <f t="shared" si="38"/>
        <v>0</v>
      </c>
      <c r="DO42" s="449" t="b">
        <f t="shared" si="39"/>
        <v>0</v>
      </c>
      <c r="DP42" s="440" t="b">
        <f t="shared" si="40"/>
        <v>0</v>
      </c>
      <c r="DQ42" s="450" t="b">
        <f t="shared" si="41"/>
        <v>0</v>
      </c>
      <c r="DR42" s="440" t="b">
        <f t="shared" si="42"/>
        <v>0</v>
      </c>
      <c r="DS42" s="449" t="b">
        <f t="shared" si="43"/>
        <v>0</v>
      </c>
      <c r="DT42" s="440" t="b">
        <f t="shared" si="44"/>
        <v>0</v>
      </c>
    </row>
    <row r="43" spans="1:124" x14ac:dyDescent="0.25">
      <c r="A43" s="65">
        <f t="shared" si="18"/>
        <v>35</v>
      </c>
      <c r="B43" s="275"/>
      <c r="C43" s="275"/>
      <c r="D43" s="275"/>
      <c r="E43" s="275"/>
      <c r="F43" s="275"/>
      <c r="G43" s="316"/>
      <c r="H43" s="276"/>
      <c r="I43" s="276"/>
      <c r="J43" s="276"/>
      <c r="K43" s="467"/>
      <c r="L43" s="467"/>
      <c r="M43" s="277"/>
      <c r="N43" s="277"/>
      <c r="O43" s="348"/>
      <c r="P43" s="278"/>
      <c r="Q43" s="279"/>
      <c r="R43" s="348"/>
      <c r="S43" s="278"/>
      <c r="T43" s="280"/>
      <c r="U43" s="348"/>
      <c r="V43" s="274"/>
      <c r="W43" s="309" t="str">
        <f t="shared" ca="1" si="19"/>
        <v/>
      </c>
      <c r="X43" s="310" t="str">
        <f t="shared" ca="1" si="20"/>
        <v/>
      </c>
      <c r="Y43" s="277"/>
      <c r="Z43" s="277"/>
      <c r="AA43" s="348"/>
      <c r="AB43" s="278"/>
      <c r="AC43" s="279"/>
      <c r="AD43" s="348"/>
      <c r="AE43" s="278"/>
      <c r="AF43" s="280"/>
      <c r="AG43" s="348"/>
      <c r="AH43" s="274"/>
      <c r="AI43" s="309" t="str">
        <f t="shared" ca="1" si="21"/>
        <v/>
      </c>
      <c r="AJ43" s="310" t="str">
        <f t="shared" ca="1" si="22"/>
        <v/>
      </c>
      <c r="AK43" s="277"/>
      <c r="AL43" s="277"/>
      <c r="AM43" s="348"/>
      <c r="AN43" s="278"/>
      <c r="AO43" s="279"/>
      <c r="AP43" s="348"/>
      <c r="AQ43" s="278"/>
      <c r="AR43" s="280"/>
      <c r="AS43" s="348"/>
      <c r="AT43" s="274"/>
      <c r="AU43" s="309" t="str">
        <f t="shared" ca="1" si="23"/>
        <v/>
      </c>
      <c r="AV43" s="310" t="str">
        <f t="shared" ca="1" si="24"/>
        <v/>
      </c>
      <c r="AW43" s="276"/>
      <c r="AX43" s="276"/>
      <c r="AY43" s="348"/>
      <c r="AZ43" s="278"/>
      <c r="BA43" s="279"/>
      <c r="BB43" s="348"/>
      <c r="BC43" s="278"/>
      <c r="BD43" s="280"/>
      <c r="BE43" s="348"/>
      <c r="BF43" s="274"/>
      <c r="BG43" s="309" t="str">
        <f t="shared" ca="1" si="25"/>
        <v/>
      </c>
      <c r="BH43" s="310" t="str">
        <f t="shared" ca="1" si="26"/>
        <v/>
      </c>
      <c r="BI43" s="276"/>
      <c r="BJ43" s="348"/>
      <c r="BK43" s="278"/>
      <c r="BL43" s="279"/>
      <c r="BM43" s="348"/>
      <c r="BN43" s="278"/>
      <c r="BO43" s="280"/>
      <c r="BP43" s="309" t="str">
        <f t="shared" ca="1" si="27"/>
        <v/>
      </c>
      <c r="BQ43" s="310" t="str">
        <f t="shared" ca="1" si="28"/>
        <v/>
      </c>
      <c r="BR43" s="309" t="str">
        <f t="shared" ca="1" si="29"/>
        <v/>
      </c>
      <c r="BS43" s="438" t="str">
        <f t="shared" ca="1" si="30"/>
        <v/>
      </c>
      <c r="BT43" s="281" t="str">
        <f t="array" ref="BT43">IF(AND($I43&lt;&gt;"",$K43&lt;&gt;""),CEILING(VLOOKUP($I43,ランク別指標,3,FALSE)*$L43,1),"")</f>
        <v/>
      </c>
      <c r="BU43" s="282"/>
      <c r="BV43" s="281" t="str">
        <f t="shared" si="11"/>
        <v/>
      </c>
      <c r="BW43" s="283"/>
      <c r="BX43" s="282"/>
      <c r="BY43" s="284" t="str">
        <f t="shared" si="31"/>
        <v/>
      </c>
      <c r="BZ43" s="285" t="str">
        <f t="shared" si="32"/>
        <v/>
      </c>
      <c r="CA43" s="286"/>
      <c r="CB43" s="287"/>
      <c r="CC43" s="281" t="str">
        <f t="array" ref="CC43">IF(AND($I43&lt;&gt;"",$K43&lt;&gt;""),CEILING(VLOOKUP($I43,ランク別指標,6,FALSE)*$L43,1),"")</f>
        <v/>
      </c>
      <c r="CD43" s="288"/>
      <c r="CE43" s="289" t="str">
        <f t="shared" si="14"/>
        <v/>
      </c>
      <c r="CF43" s="290"/>
      <c r="CG43" s="291" t="str">
        <f t="array" ref="CG43">IF(AND(L43&lt;&gt;"",L43&gt;0),IF(CD43/L43*100 &gt; 0,CD43/L43*100, ""),"")</f>
        <v/>
      </c>
      <c r="CH43" s="292" t="str">
        <f t="array" ref="CH43">IF(AND(L43&lt;&gt;"",L43&gt;0),IF(CF43/L43*100 &gt; 0,CF43/L43*100, ""),"")</f>
        <v/>
      </c>
      <c r="CI43" s="291" t="str">
        <f t="array" ref="CI43">IF(AND(CC43&lt;&gt;"",CC43&gt;0),IF(CD43/CC43*100 &gt; 0,CD43/CC43, ""),"")</f>
        <v/>
      </c>
      <c r="CJ43" s="292" t="str">
        <f t="array" ref="CJ43">IF(AND(CE43&lt;&gt;"",CE43&gt;0),IF(CF43/CE43*100 &gt; 0,CF43/CE43, ""),"")</f>
        <v/>
      </c>
      <c r="CK43" s="281"/>
      <c r="CL43" s="293" t="str">
        <f t="array" ref="CL43">IF(AND(L43&lt;&gt;"",L43&gt;0),IF(CK43/L43*100 &gt; 0,CK43/L43*100, ""),"")</f>
        <v/>
      </c>
      <c r="CM43" s="294"/>
      <c r="CN43" s="270" t="str">
        <f t="array" aca="1" ref="CN43" ca="1">IF(AND($O43&lt;&gt;"",$P43="",$O43&lt;=集計基準日),"遅1",IF(AND($R43&lt;&gt;"",$S43="",$R43&lt;=集計基準日),"遅2",IF(AND($U43&lt;&gt;"",$V43="",$U43&lt;=集計基準日),"遅3","") ) )</f>
        <v/>
      </c>
      <c r="CO43" s="271" t="str">
        <f t="array" aca="1" ref="CO43" ca="1">IF(AND($AA43&lt;&gt;"",$AB43="",$AA43&lt;=集計基準日),"遅1",IF(AND($AD43&lt;&gt;"",$AE43="",$AD43&lt;=集計基準日),"遅2",IF(AND($AG43&lt;&gt;"",$AH43="",$AG43&lt;=集計基準日),"遅3","")))</f>
        <v/>
      </c>
      <c r="CP43" s="271" t="str">
        <f t="array" aca="1" ref="CP43" ca="1">IF(AND($AM43&lt;&gt;"",$AN43="",$AM43&lt;=集計基準日),"遅1",IF(AND($AP43&lt;&gt;"",$AQ43="",$AP43&lt;=集計基準日),"遅2",IF(AND($AS43&lt;&gt;"",$AT43="",$AS43&lt;=集計基準日),"遅3","")))</f>
        <v/>
      </c>
      <c r="CQ43" s="272" t="str">
        <f t="shared" ca="1" si="15"/>
        <v/>
      </c>
      <c r="CR43" s="272" t="str">
        <f t="shared" ca="1" si="16"/>
        <v/>
      </c>
      <c r="CS43" s="273" t="str">
        <f t="shared" ca="1" si="17"/>
        <v/>
      </c>
      <c r="CT43" s="337"/>
      <c r="CU43" s="264">
        <f t="shared" si="34"/>
        <v>35</v>
      </c>
      <c r="CW43" s="324">
        <f t="array" aca="1" ref="CW43" ca="1">MAX(IF((IF(進捗管理票PSPT_進捗率_1_2&lt;&gt;"", O43:V43,O43:S43)&lt;&gt;"")*(IF(進捗管理票PSPT_進捗率_1_2&lt;&gt;"", $O$7:$V$7,$O$7:$S$7)="予定日")*(IF(進捗管理票PSPT_進捗率_1_2&lt;&gt;"", O43:V43,O43:S43)&lt;=集計基準日),COLUMN(IF(進捗管理票PSPT_進捗率_1_2&lt;&gt;"", O43:V43,O43:S43)),""))</f>
        <v>0</v>
      </c>
      <c r="CX43" s="324">
        <f t="array" aca="1" ref="CX43" ca="1">MAX(IF((IF(進捗管理票PSPT_進捗率_2_2&lt;&gt;"", AA43:AH43,AA43:AE43)&lt;&gt;"")*(IF(進捗管理票PSPT_進捗率_2_2&lt;&gt;"", $AA$7:$AH$7,$AA$7:$AE$7)="予定日")*(IF(進捗管理票PSPT_進捗率_2_2&lt;&gt;"", AA43:AH43,AA43:AE43)&lt;=集計基準日),COLUMN(IF(進捗管理票PSPT_進捗率_2_2&lt;&gt;"", AA43:AH43,AA43:AE43)),""))</f>
        <v>0</v>
      </c>
      <c r="CY43" s="324">
        <f t="array" aca="1" ref="CY43" ca="1">MAX(IF((IF(進捗管理票PSPT_進捗率_3_2&lt;&gt;"", AM43:AT43,AM43:AQ43)&lt;&gt;"")*(IF(進捗管理票PSPT_進捗率_3_2&lt;&gt;"", $AM$7:$AT$7,$AM$7:$AQ$7)="予定日")*(IF(進捗管理票PSPT_進捗率_3_2&lt;&gt;"", AM43:AT43,AM43:AQ43)&lt;=集計基準日),COLUMN(IF(進捗管理票PSPT_進捗率_3_2&lt;&gt;"", AM43:AT43,AM43:AQ43)),""))</f>
        <v>0</v>
      </c>
      <c r="CZ43" s="324">
        <f t="array" aca="1" ref="CZ43" ca="1">MAX(IF((IF(進捗管理票PSPT_進捗率_4_2&lt;&gt;"", AY43:BF43,AY43:BC43)&lt;&gt;"")*(IF(進捗管理票PSPT_進捗率_4_2&lt;&gt;"", $AY$7:$BF$7,$AY$7:$BC$7)="予定日")*(IF(進捗管理票PSPT_進捗率_4_2&lt;&gt;"", AY43:BF43,AY43:BC43)&lt;=集計基準日),COLUMN(IF(進捗管理票PSPT_進捗率_4_2&lt;&gt;"", AY43:BF43,AY43:BC43)),""))</f>
        <v>0</v>
      </c>
      <c r="DA43" s="324">
        <f t="array" aca="1" ref="DA43" ca="1">MAX(IF((BJ43:BN43&lt;&gt;"")*($BJ$7:$BN$7="予定日")*(BJ43:BN43&lt;=集計基準日),COLUMN(BJ43:BN43),""))</f>
        <v>0</v>
      </c>
      <c r="DB43" s="324">
        <f t="array" aca="1" ref="DB43" ca="1">MAX(IF((IF(AND(進捗管理票PSPT_進捗率_1_2&lt;&gt;"",U43&lt;&gt;""), O43:V43,O43:S43)&lt;&gt;"")*(IF(AND(進捗管理票PSPT_進捗率_1_2&lt;&gt;"",U43&lt;&gt;""), $O$7:$V$7,$O$7:$S$7)="実績日")*(IF(AND(進捗管理票PSPT_進捗率_1_2&lt;&gt;"",U43&lt;&gt;""), O43:V43,O43:S43)&lt;=集計基準日),COLUMN(IF(AND(進捗管理票PSPT_進捗率_1_2&lt;&gt;"",U43&lt;&gt;""), O43:V43,O43:S43)),""))</f>
        <v>0</v>
      </c>
      <c r="DC43" s="324">
        <f t="array" aca="1" ref="DC43" ca="1">MAX(IF((IF(AND(進捗管理票PSPT_進捗率_2_2&lt;&gt;"",AG43&lt;&gt;""), AA43:AH43,AA43:AE43)&lt;&gt;"")*(IF(AND(進捗管理票PSPT_進捗率_2_2&lt;&gt;"",AG43&lt;&gt;""), $AA$7:$AH$7,$AA$7:$AE$7)="実績日")*(IF(AND(進捗管理票PSPT_進捗率_2_2&lt;&gt;"",AG43&lt;&gt;""), AA43:AH43,AA43:AE43)&lt;=集計基準日),COLUMN(IF(AND(進捗管理票PSPT_進捗率_2_2&lt;&gt;"",AG43&lt;&gt;""), AA43:AH43,AA43:AE43)),""))</f>
        <v>0</v>
      </c>
      <c r="DD43" s="324">
        <f t="array" aca="1" ref="DD43" ca="1">MAX(IF((IF(AND(進捗管理票PSPT_進捗率_3_2&lt;&gt;"",AS43&lt;&gt;""), AM43:AT43,AM43:AQ43)&lt;&gt;"")*(IF(AND(進捗管理票PSPT_進捗率_3_2&lt;&gt;"",AS43&lt;&gt;""), $AM$7:$AT$7,$AM$7:$AQ$7)="実績日")*(IF(AND(進捗管理票PSPT_進捗率_3_2&lt;&gt;"",AS43&lt;&gt;""), AM43:AT43,AM43:AQ43)&lt;=集計基準日),COLUMN(IF(AND(進捗管理票PSPT_進捗率_3_2&lt;&gt;"",AS43&lt;&gt;""), AM43:AT43,AM43:AQ43)),""))</f>
        <v>0</v>
      </c>
      <c r="DE43" s="324">
        <f t="array" aca="1" ref="DE43" ca="1">MAX(IF((IF(AND(進捗管理票PSPT_進捗率_4_2&lt;&gt;"",BE43&lt;&gt;""), AY43:BF43,AY43:BC43)&lt;&gt;"")*(IF(AND(進捗管理票PSPT_進捗率_4_2&lt;&gt;"",BE43&lt;&gt;""), $AY$7:$BF$7,$AY$7:$BC$7)="実績日")*(IF(AND(進捗管理票PSPT_進捗率_4_2&lt;&gt;"",BE43&lt;&gt;""), AY43:BF43,AY43:BC43)&lt;=集計基準日),COLUMN(IF(AND(進捗管理票PSPT_進捗率_4_2&lt;&gt;"",BE43&lt;&gt;""), AY43:BF43,AY43:BC43)),""))</f>
        <v>0</v>
      </c>
      <c r="DF43" s="324">
        <f t="array" aca="1" ref="DF43" ca="1">MAX(IF((BJ43:BN43&lt;&gt;"")*($BJ$7:$BN$7="実績日")*(BJ43:BN43&lt;=集計基準日),COLUMN(BJ43:BN43),""))</f>
        <v>0</v>
      </c>
      <c r="DG43" s="439">
        <f ca="1">MAX(IF(CW43&lt;&gt;0,HLOOKUP(CW43+1,進捗・達成率設定_PS,9,1),0),IF(CX43&lt;&gt;0,HLOOKUP(CX43+1,進捗・達成率設定_PT仕様作成,9,1),0),IF(CY43&lt;&gt;0,HLOOKUP(CY43+1,進捗・達成率設定_PG,9,1),0),IF(CZ43&lt;&gt;0,HLOOKUP(CZ43+1,進捗・達成率設定_PT,9,1),0),IF(DA43&lt;&gt;0,HLOOKUP(DA43+1,進捗・達成率設定_受入,9,1),0),IF(AND(COUNTA(PTレビュー先頭セル:PTレビュー最終セル)=0,AND(BB43&lt;&gt;"", BB43 &lt;= 集計基準日, BE43="",BF43="",BJ43="",BK43="",BM43="",BN43="")),100,0),IF(AND(BE43&lt;&gt;"",BE43 &lt;= 集計基準日, BJ43="",BK43="",BM43="",BN43=""),100,0))</f>
        <v>0</v>
      </c>
      <c r="DH43" s="440">
        <f ca="1">MAX(IF(DB43&lt;&gt;0,HLOOKUP(DB43,進捗・達成率設定_PS,9,1),0),IF(DC43&lt;&gt;0,HLOOKUP(DC43,進捗・達成率設定_PT仕様作成,9,1),0),IF(DD43&lt;&gt;0,HLOOKUP(DD43,進捗・達成率設定_PG,9,1),0),IF(DE43&lt;&gt;0,HLOOKUP(DE43,進捗・達成率設定_PT,9,1),0),IF(DF43&lt;&gt;0,HLOOKUP(DF43,進捗・達成率設定_受入,9,1),0),IF(AND(COUNTA(PTレビュー先頭セル:PTレビュー最終セル)=0,BJ43="",BK43="",BM43="",BN43="",BC43&lt;&gt;"", BC43&lt;=集計基準日),100,0),IF(OR(AND(BF43&lt;&gt;"",BF43&lt;=集計基準日, BJ43="",BK43="",BM43="",BN43=""),AND(BE43&lt;&gt;"",BF43&lt;&gt;"",BF43&lt;=集計基準日, BJ43="",BK43="",BM43="",BN43="")),100,0))</f>
        <v>0</v>
      </c>
      <c r="DI43" s="328" t="str">
        <f>IF(BM43&lt;&gt;"",BM43,IF(AND(BJ43&lt;&gt;"",BM43&lt;&gt;""),BM43,IF(AND(BJ43&lt;&gt;"",BM43=""),"",IF(AND(BK43&lt;&gt;"",BM43=""),"",IF(BE43&lt;&gt;"",BE43,IF(COUNTA(PTレビュー先頭セル:PTレビュー最終セル)&lt;&gt;0,"",IF(BB43&lt;&gt;"",BB43,"")))))))</f>
        <v/>
      </c>
      <c r="DJ43" s="329" t="str">
        <f>IF(AND(BM43&lt;&gt;"",BN43&lt;&gt;""),BN43,IF(AND(BJ43&lt;&gt;"",BN43&lt;&gt;""),BN43,IF(AND(BK43&lt;&gt;"",BN43=""),"",IF(AND(BJ43&lt;&gt;"",BN43=""),"",IF(BF43&lt;&gt;"",BF43,IF(COUNTA(PTレビュー先頭セル:PTレビュー最終セル)&lt;&gt;0,"",IF(BC43&lt;&gt;"",BC43,"")))))))</f>
        <v/>
      </c>
      <c r="DK43" s="450" t="b">
        <f t="shared" si="35"/>
        <v>0</v>
      </c>
      <c r="DL43" s="440" t="b">
        <f t="shared" si="36"/>
        <v>0</v>
      </c>
      <c r="DM43" s="450" t="b">
        <f t="shared" si="37"/>
        <v>0</v>
      </c>
      <c r="DN43" s="440" t="b">
        <f t="shared" si="38"/>
        <v>0</v>
      </c>
      <c r="DO43" s="449" t="b">
        <f t="shared" si="39"/>
        <v>0</v>
      </c>
      <c r="DP43" s="440" t="b">
        <f t="shared" si="40"/>
        <v>0</v>
      </c>
      <c r="DQ43" s="450" t="b">
        <f t="shared" si="41"/>
        <v>0</v>
      </c>
      <c r="DR43" s="440" t="b">
        <f t="shared" si="42"/>
        <v>0</v>
      </c>
      <c r="DS43" s="449" t="b">
        <f t="shared" si="43"/>
        <v>0</v>
      </c>
      <c r="DT43" s="440" t="b">
        <f t="shared" si="44"/>
        <v>0</v>
      </c>
    </row>
    <row r="44" spans="1:124" x14ac:dyDescent="0.25">
      <c r="A44" s="65">
        <f t="shared" si="18"/>
        <v>36</v>
      </c>
      <c r="B44" s="275"/>
      <c r="C44" s="275"/>
      <c r="D44" s="275"/>
      <c r="E44" s="275"/>
      <c r="F44" s="275"/>
      <c r="G44" s="316"/>
      <c r="H44" s="276"/>
      <c r="I44" s="276"/>
      <c r="J44" s="276"/>
      <c r="K44" s="467"/>
      <c r="L44" s="467"/>
      <c r="M44" s="277"/>
      <c r="N44" s="277"/>
      <c r="O44" s="348"/>
      <c r="P44" s="278"/>
      <c r="Q44" s="279"/>
      <c r="R44" s="348"/>
      <c r="S44" s="278"/>
      <c r="T44" s="280"/>
      <c r="U44" s="348"/>
      <c r="V44" s="274"/>
      <c r="W44" s="309" t="str">
        <f t="shared" ca="1" si="19"/>
        <v/>
      </c>
      <c r="X44" s="310" t="str">
        <f t="shared" ca="1" si="20"/>
        <v/>
      </c>
      <c r="Y44" s="277"/>
      <c r="Z44" s="277"/>
      <c r="AA44" s="348"/>
      <c r="AB44" s="278"/>
      <c r="AC44" s="279"/>
      <c r="AD44" s="348"/>
      <c r="AE44" s="278"/>
      <c r="AF44" s="280"/>
      <c r="AG44" s="348"/>
      <c r="AH44" s="274"/>
      <c r="AI44" s="309" t="str">
        <f t="shared" ca="1" si="21"/>
        <v/>
      </c>
      <c r="AJ44" s="310" t="str">
        <f t="shared" ca="1" si="22"/>
        <v/>
      </c>
      <c r="AK44" s="277"/>
      <c r="AL44" s="277"/>
      <c r="AM44" s="348"/>
      <c r="AN44" s="278"/>
      <c r="AO44" s="279"/>
      <c r="AP44" s="348"/>
      <c r="AQ44" s="278"/>
      <c r="AR44" s="280"/>
      <c r="AS44" s="348"/>
      <c r="AT44" s="274"/>
      <c r="AU44" s="309" t="str">
        <f t="shared" ca="1" si="23"/>
        <v/>
      </c>
      <c r="AV44" s="310" t="str">
        <f t="shared" ca="1" si="24"/>
        <v/>
      </c>
      <c r="AW44" s="276"/>
      <c r="AX44" s="276"/>
      <c r="AY44" s="348"/>
      <c r="AZ44" s="278"/>
      <c r="BA44" s="279"/>
      <c r="BB44" s="348"/>
      <c r="BC44" s="278"/>
      <c r="BD44" s="280"/>
      <c r="BE44" s="348"/>
      <c r="BF44" s="274"/>
      <c r="BG44" s="309" t="str">
        <f t="shared" ca="1" si="25"/>
        <v/>
      </c>
      <c r="BH44" s="310" t="str">
        <f t="shared" ca="1" si="26"/>
        <v/>
      </c>
      <c r="BI44" s="276"/>
      <c r="BJ44" s="348"/>
      <c r="BK44" s="278"/>
      <c r="BL44" s="279"/>
      <c r="BM44" s="348"/>
      <c r="BN44" s="278"/>
      <c r="BO44" s="280"/>
      <c r="BP44" s="309" t="str">
        <f t="shared" ca="1" si="27"/>
        <v/>
      </c>
      <c r="BQ44" s="310" t="str">
        <f t="shared" ca="1" si="28"/>
        <v/>
      </c>
      <c r="BR44" s="309" t="str">
        <f t="shared" ca="1" si="29"/>
        <v/>
      </c>
      <c r="BS44" s="438" t="str">
        <f t="shared" ca="1" si="30"/>
        <v/>
      </c>
      <c r="BT44" s="281" t="str">
        <f t="array" ref="BT44">IF(AND($I44&lt;&gt;"",$K44&lt;&gt;""),CEILING(VLOOKUP($I44,ランク別指標,3,FALSE)*$L44,1),"")</f>
        <v/>
      </c>
      <c r="BU44" s="282"/>
      <c r="BV44" s="281" t="str">
        <f t="shared" si="11"/>
        <v/>
      </c>
      <c r="BW44" s="283"/>
      <c r="BX44" s="282"/>
      <c r="BY44" s="284" t="str">
        <f t="shared" si="31"/>
        <v/>
      </c>
      <c r="BZ44" s="285" t="str">
        <f t="shared" si="32"/>
        <v/>
      </c>
      <c r="CA44" s="286"/>
      <c r="CB44" s="287"/>
      <c r="CC44" s="281" t="str">
        <f t="array" ref="CC44">IF(AND($I44&lt;&gt;"",$K44&lt;&gt;""),CEILING(VLOOKUP($I44,ランク別指標,6,FALSE)*$L44,1),"")</f>
        <v/>
      </c>
      <c r="CD44" s="288"/>
      <c r="CE44" s="289" t="str">
        <f t="shared" si="14"/>
        <v/>
      </c>
      <c r="CF44" s="290"/>
      <c r="CG44" s="291" t="str">
        <f t="array" ref="CG44">IF(AND(L44&lt;&gt;"",L44&gt;0),IF(CD44/L44*100 &gt; 0,CD44/L44*100, ""),"")</f>
        <v/>
      </c>
      <c r="CH44" s="292" t="str">
        <f t="array" ref="CH44">IF(AND(L44&lt;&gt;"",L44&gt;0),IF(CF44/L44*100 &gt; 0,CF44/L44*100, ""),"")</f>
        <v/>
      </c>
      <c r="CI44" s="291" t="str">
        <f t="array" ref="CI44">IF(AND(CC44&lt;&gt;"",CC44&gt;0),IF(CD44/CC44*100 &gt; 0,CD44/CC44, ""),"")</f>
        <v/>
      </c>
      <c r="CJ44" s="292" t="str">
        <f t="array" ref="CJ44">IF(AND(CE44&lt;&gt;"",CE44&gt;0),IF(CF44/CE44*100 &gt; 0,CF44/CE44, ""),"")</f>
        <v/>
      </c>
      <c r="CK44" s="281"/>
      <c r="CL44" s="293" t="str">
        <f t="array" ref="CL44">IF(AND(L44&lt;&gt;"",L44&gt;0),IF(CK44/L44*100 &gt; 0,CK44/L44*100, ""),"")</f>
        <v/>
      </c>
      <c r="CM44" s="294"/>
      <c r="CN44" s="270" t="str">
        <f t="array" aca="1" ref="CN44" ca="1">IF(AND($O44&lt;&gt;"",$P44="",$O44&lt;=集計基準日),"遅1",IF(AND($R44&lt;&gt;"",$S44="",$R44&lt;=集計基準日),"遅2",IF(AND($U44&lt;&gt;"",$V44="",$U44&lt;=集計基準日),"遅3","") ) )</f>
        <v/>
      </c>
      <c r="CO44" s="271" t="str">
        <f t="array" aca="1" ref="CO44" ca="1">IF(AND($AA44&lt;&gt;"",$AB44="",$AA44&lt;=集計基準日),"遅1",IF(AND($AD44&lt;&gt;"",$AE44="",$AD44&lt;=集計基準日),"遅2",IF(AND($AG44&lt;&gt;"",$AH44="",$AG44&lt;=集計基準日),"遅3","")))</f>
        <v/>
      </c>
      <c r="CP44" s="271" t="str">
        <f t="array" aca="1" ref="CP44" ca="1">IF(AND($AM44&lt;&gt;"",$AN44="",$AM44&lt;=集計基準日),"遅1",IF(AND($AP44&lt;&gt;"",$AQ44="",$AP44&lt;=集計基準日),"遅2",IF(AND($AS44&lt;&gt;"",$AT44="",$AS44&lt;=集計基準日),"遅3","")))</f>
        <v/>
      </c>
      <c r="CQ44" s="272" t="str">
        <f t="shared" ca="1" si="15"/>
        <v/>
      </c>
      <c r="CR44" s="272" t="str">
        <f t="shared" ca="1" si="16"/>
        <v/>
      </c>
      <c r="CS44" s="273" t="str">
        <f t="shared" ca="1" si="17"/>
        <v/>
      </c>
      <c r="CT44" s="337"/>
      <c r="CU44" s="264">
        <f t="shared" si="34"/>
        <v>36</v>
      </c>
      <c r="CW44" s="324">
        <f t="array" aca="1" ref="CW44" ca="1">MAX(IF((IF(進捗管理票PSPT_進捗率_1_2&lt;&gt;"", O44:V44,O44:S44)&lt;&gt;"")*(IF(進捗管理票PSPT_進捗率_1_2&lt;&gt;"", $O$7:$V$7,$O$7:$S$7)="予定日")*(IF(進捗管理票PSPT_進捗率_1_2&lt;&gt;"", O44:V44,O44:S44)&lt;=集計基準日),COLUMN(IF(進捗管理票PSPT_進捗率_1_2&lt;&gt;"", O44:V44,O44:S44)),""))</f>
        <v>0</v>
      </c>
      <c r="CX44" s="324">
        <f t="array" aca="1" ref="CX44" ca="1">MAX(IF((IF(進捗管理票PSPT_進捗率_2_2&lt;&gt;"", AA44:AH44,AA44:AE44)&lt;&gt;"")*(IF(進捗管理票PSPT_進捗率_2_2&lt;&gt;"", $AA$7:$AH$7,$AA$7:$AE$7)="予定日")*(IF(進捗管理票PSPT_進捗率_2_2&lt;&gt;"", AA44:AH44,AA44:AE44)&lt;=集計基準日),COLUMN(IF(進捗管理票PSPT_進捗率_2_2&lt;&gt;"", AA44:AH44,AA44:AE44)),""))</f>
        <v>0</v>
      </c>
      <c r="CY44" s="324">
        <f t="array" aca="1" ref="CY44" ca="1">MAX(IF((IF(進捗管理票PSPT_進捗率_3_2&lt;&gt;"", AM44:AT44,AM44:AQ44)&lt;&gt;"")*(IF(進捗管理票PSPT_進捗率_3_2&lt;&gt;"", $AM$7:$AT$7,$AM$7:$AQ$7)="予定日")*(IF(進捗管理票PSPT_進捗率_3_2&lt;&gt;"", AM44:AT44,AM44:AQ44)&lt;=集計基準日),COLUMN(IF(進捗管理票PSPT_進捗率_3_2&lt;&gt;"", AM44:AT44,AM44:AQ44)),""))</f>
        <v>0</v>
      </c>
      <c r="CZ44" s="324">
        <f t="array" aca="1" ref="CZ44" ca="1">MAX(IF((IF(進捗管理票PSPT_進捗率_4_2&lt;&gt;"", AY44:BF44,AY44:BC44)&lt;&gt;"")*(IF(進捗管理票PSPT_進捗率_4_2&lt;&gt;"", $AY$7:$BF$7,$AY$7:$BC$7)="予定日")*(IF(進捗管理票PSPT_進捗率_4_2&lt;&gt;"", AY44:BF44,AY44:BC44)&lt;=集計基準日),COLUMN(IF(進捗管理票PSPT_進捗率_4_2&lt;&gt;"", AY44:BF44,AY44:BC44)),""))</f>
        <v>0</v>
      </c>
      <c r="DA44" s="324">
        <f t="array" aca="1" ref="DA44" ca="1">MAX(IF((BJ44:BN44&lt;&gt;"")*($BJ$7:$BN$7="予定日")*(BJ44:BN44&lt;=集計基準日),COLUMN(BJ44:BN44),""))</f>
        <v>0</v>
      </c>
      <c r="DB44" s="324">
        <f t="array" aca="1" ref="DB44" ca="1">MAX(IF((IF(AND(進捗管理票PSPT_進捗率_1_2&lt;&gt;"",U44&lt;&gt;""), O44:V44,O44:S44)&lt;&gt;"")*(IF(AND(進捗管理票PSPT_進捗率_1_2&lt;&gt;"",U44&lt;&gt;""), $O$7:$V$7,$O$7:$S$7)="実績日")*(IF(AND(進捗管理票PSPT_進捗率_1_2&lt;&gt;"",U44&lt;&gt;""), O44:V44,O44:S44)&lt;=集計基準日),COLUMN(IF(AND(進捗管理票PSPT_進捗率_1_2&lt;&gt;"",U44&lt;&gt;""), O44:V44,O44:S44)),""))</f>
        <v>0</v>
      </c>
      <c r="DC44" s="324">
        <f t="array" aca="1" ref="DC44" ca="1">MAX(IF((IF(AND(進捗管理票PSPT_進捗率_2_2&lt;&gt;"",AG44&lt;&gt;""), AA44:AH44,AA44:AE44)&lt;&gt;"")*(IF(AND(進捗管理票PSPT_進捗率_2_2&lt;&gt;"",AG44&lt;&gt;""), $AA$7:$AH$7,$AA$7:$AE$7)="実績日")*(IF(AND(進捗管理票PSPT_進捗率_2_2&lt;&gt;"",AG44&lt;&gt;""), AA44:AH44,AA44:AE44)&lt;=集計基準日),COLUMN(IF(AND(進捗管理票PSPT_進捗率_2_2&lt;&gt;"",AG44&lt;&gt;""), AA44:AH44,AA44:AE44)),""))</f>
        <v>0</v>
      </c>
      <c r="DD44" s="324">
        <f t="array" aca="1" ref="DD44" ca="1">MAX(IF((IF(AND(進捗管理票PSPT_進捗率_3_2&lt;&gt;"",AS44&lt;&gt;""), AM44:AT44,AM44:AQ44)&lt;&gt;"")*(IF(AND(進捗管理票PSPT_進捗率_3_2&lt;&gt;"",AS44&lt;&gt;""), $AM$7:$AT$7,$AM$7:$AQ$7)="実績日")*(IF(AND(進捗管理票PSPT_進捗率_3_2&lt;&gt;"",AS44&lt;&gt;""), AM44:AT44,AM44:AQ44)&lt;=集計基準日),COLUMN(IF(AND(進捗管理票PSPT_進捗率_3_2&lt;&gt;"",AS44&lt;&gt;""), AM44:AT44,AM44:AQ44)),""))</f>
        <v>0</v>
      </c>
      <c r="DE44" s="324">
        <f t="array" aca="1" ref="DE44" ca="1">MAX(IF((IF(AND(進捗管理票PSPT_進捗率_4_2&lt;&gt;"",BE44&lt;&gt;""), AY44:BF44,AY44:BC44)&lt;&gt;"")*(IF(AND(進捗管理票PSPT_進捗率_4_2&lt;&gt;"",BE44&lt;&gt;""), $AY$7:$BF$7,$AY$7:$BC$7)="実績日")*(IF(AND(進捗管理票PSPT_進捗率_4_2&lt;&gt;"",BE44&lt;&gt;""), AY44:BF44,AY44:BC44)&lt;=集計基準日),COLUMN(IF(AND(進捗管理票PSPT_進捗率_4_2&lt;&gt;"",BE44&lt;&gt;""), AY44:BF44,AY44:BC44)),""))</f>
        <v>0</v>
      </c>
      <c r="DF44" s="324">
        <f t="array" aca="1" ref="DF44" ca="1">MAX(IF((BJ44:BN44&lt;&gt;"")*($BJ$7:$BN$7="実績日")*(BJ44:BN44&lt;=集計基準日),COLUMN(BJ44:BN44),""))</f>
        <v>0</v>
      </c>
      <c r="DG44" s="439">
        <f ca="1">MAX(IF(CW44&lt;&gt;0,HLOOKUP(CW44+1,進捗・達成率設定_PS,9,1),0),IF(CX44&lt;&gt;0,HLOOKUP(CX44+1,進捗・達成率設定_PT仕様作成,9,1),0),IF(CY44&lt;&gt;0,HLOOKUP(CY44+1,進捗・達成率設定_PG,9,1),0),IF(CZ44&lt;&gt;0,HLOOKUP(CZ44+1,進捗・達成率設定_PT,9,1),0),IF(DA44&lt;&gt;0,HLOOKUP(DA44+1,進捗・達成率設定_受入,9,1),0),IF(AND(COUNTA(PTレビュー先頭セル:PTレビュー最終セル)=0,AND(BB44&lt;&gt;"", BB44 &lt;= 集計基準日, BE44="",BF44="",BJ44="",BK44="",BM44="",BN44="")),100,0),IF(AND(BE44&lt;&gt;"",BE44 &lt;= 集計基準日, BJ44="",BK44="",BM44="",BN44=""),100,0))</f>
        <v>0</v>
      </c>
      <c r="DH44" s="440">
        <f ca="1">MAX(IF(DB44&lt;&gt;0,HLOOKUP(DB44,進捗・達成率設定_PS,9,1),0),IF(DC44&lt;&gt;0,HLOOKUP(DC44,進捗・達成率設定_PT仕様作成,9,1),0),IF(DD44&lt;&gt;0,HLOOKUP(DD44,進捗・達成率設定_PG,9,1),0),IF(DE44&lt;&gt;0,HLOOKUP(DE44,進捗・達成率設定_PT,9,1),0),IF(DF44&lt;&gt;0,HLOOKUP(DF44,進捗・達成率設定_受入,9,1),0),IF(AND(COUNTA(PTレビュー先頭セル:PTレビュー最終セル)=0,BJ44="",BK44="",BM44="",BN44="",BC44&lt;&gt;"", BC44&lt;=集計基準日),100,0),IF(OR(AND(BF44&lt;&gt;"",BF44&lt;=集計基準日, BJ44="",BK44="",BM44="",BN44=""),AND(BE44&lt;&gt;"",BF44&lt;&gt;"",BF44&lt;=集計基準日, BJ44="",BK44="",BM44="",BN44="")),100,0))</f>
        <v>0</v>
      </c>
      <c r="DI44" s="328" t="str">
        <f>IF(BM44&lt;&gt;"",BM44,IF(AND(BJ44&lt;&gt;"",BM44&lt;&gt;""),BM44,IF(AND(BJ44&lt;&gt;"",BM44=""),"",IF(AND(BK44&lt;&gt;"",BM44=""),"",IF(BE44&lt;&gt;"",BE44,IF(COUNTA(PTレビュー先頭セル:PTレビュー最終セル)&lt;&gt;0,"",IF(BB44&lt;&gt;"",BB44,"")))))))</f>
        <v/>
      </c>
      <c r="DJ44" s="329" t="str">
        <f>IF(AND(BM44&lt;&gt;"",BN44&lt;&gt;""),BN44,IF(AND(BJ44&lt;&gt;"",BN44&lt;&gt;""),BN44,IF(AND(BK44&lt;&gt;"",BN44=""),"",IF(AND(BJ44&lt;&gt;"",BN44=""),"",IF(BF44&lt;&gt;"",BF44,IF(COUNTA(PTレビュー先頭セル:PTレビュー最終セル)&lt;&gt;0,"",IF(BC44&lt;&gt;"",BC44,"")))))))</f>
        <v/>
      </c>
      <c r="DK44" s="450" t="b">
        <f t="shared" si="35"/>
        <v>0</v>
      </c>
      <c r="DL44" s="440" t="b">
        <f t="shared" si="36"/>
        <v>0</v>
      </c>
      <c r="DM44" s="450" t="b">
        <f t="shared" si="37"/>
        <v>0</v>
      </c>
      <c r="DN44" s="440" t="b">
        <f t="shared" si="38"/>
        <v>0</v>
      </c>
      <c r="DO44" s="449" t="b">
        <f t="shared" si="39"/>
        <v>0</v>
      </c>
      <c r="DP44" s="440" t="b">
        <f t="shared" si="40"/>
        <v>0</v>
      </c>
      <c r="DQ44" s="450" t="b">
        <f t="shared" si="41"/>
        <v>0</v>
      </c>
      <c r="DR44" s="440" t="b">
        <f t="shared" si="42"/>
        <v>0</v>
      </c>
      <c r="DS44" s="449" t="b">
        <f t="shared" si="43"/>
        <v>0</v>
      </c>
      <c r="DT44" s="440" t="b">
        <f t="shared" si="44"/>
        <v>0</v>
      </c>
    </row>
    <row r="45" spans="1:124" x14ac:dyDescent="0.25">
      <c r="A45" s="65">
        <f t="shared" si="18"/>
        <v>37</v>
      </c>
      <c r="B45" s="275"/>
      <c r="C45" s="275"/>
      <c r="D45" s="275"/>
      <c r="E45" s="275"/>
      <c r="F45" s="275"/>
      <c r="G45" s="316"/>
      <c r="H45" s="276"/>
      <c r="I45" s="276"/>
      <c r="J45" s="276"/>
      <c r="K45" s="467"/>
      <c r="L45" s="467"/>
      <c r="M45" s="277"/>
      <c r="N45" s="277"/>
      <c r="O45" s="348"/>
      <c r="P45" s="278"/>
      <c r="Q45" s="279"/>
      <c r="R45" s="348"/>
      <c r="S45" s="278"/>
      <c r="T45" s="280"/>
      <c r="U45" s="348"/>
      <c r="V45" s="274"/>
      <c r="W45" s="309" t="str">
        <f t="shared" ca="1" si="19"/>
        <v/>
      </c>
      <c r="X45" s="310" t="str">
        <f t="shared" ca="1" si="20"/>
        <v/>
      </c>
      <c r="Y45" s="277"/>
      <c r="Z45" s="277"/>
      <c r="AA45" s="348"/>
      <c r="AB45" s="278"/>
      <c r="AC45" s="279"/>
      <c r="AD45" s="348"/>
      <c r="AE45" s="278"/>
      <c r="AF45" s="280"/>
      <c r="AG45" s="348"/>
      <c r="AH45" s="274"/>
      <c r="AI45" s="309" t="str">
        <f t="shared" ca="1" si="21"/>
        <v/>
      </c>
      <c r="AJ45" s="310" t="str">
        <f t="shared" ca="1" si="22"/>
        <v/>
      </c>
      <c r="AK45" s="277"/>
      <c r="AL45" s="277"/>
      <c r="AM45" s="348"/>
      <c r="AN45" s="278"/>
      <c r="AO45" s="279"/>
      <c r="AP45" s="348"/>
      <c r="AQ45" s="278"/>
      <c r="AR45" s="280"/>
      <c r="AS45" s="348"/>
      <c r="AT45" s="274"/>
      <c r="AU45" s="309" t="str">
        <f t="shared" ca="1" si="23"/>
        <v/>
      </c>
      <c r="AV45" s="310" t="str">
        <f t="shared" ca="1" si="24"/>
        <v/>
      </c>
      <c r="AW45" s="276"/>
      <c r="AX45" s="276"/>
      <c r="AY45" s="348"/>
      <c r="AZ45" s="278"/>
      <c r="BA45" s="279"/>
      <c r="BB45" s="348"/>
      <c r="BC45" s="278"/>
      <c r="BD45" s="280"/>
      <c r="BE45" s="348"/>
      <c r="BF45" s="274"/>
      <c r="BG45" s="309" t="str">
        <f t="shared" ca="1" si="25"/>
        <v/>
      </c>
      <c r="BH45" s="310" t="str">
        <f t="shared" ca="1" si="26"/>
        <v/>
      </c>
      <c r="BI45" s="276"/>
      <c r="BJ45" s="348"/>
      <c r="BK45" s="278"/>
      <c r="BL45" s="279"/>
      <c r="BM45" s="348"/>
      <c r="BN45" s="278"/>
      <c r="BO45" s="280"/>
      <c r="BP45" s="309" t="str">
        <f t="shared" ca="1" si="27"/>
        <v/>
      </c>
      <c r="BQ45" s="310" t="str">
        <f t="shared" ca="1" si="28"/>
        <v/>
      </c>
      <c r="BR45" s="309" t="str">
        <f t="shared" ca="1" si="29"/>
        <v/>
      </c>
      <c r="BS45" s="438" t="str">
        <f t="shared" ca="1" si="30"/>
        <v/>
      </c>
      <c r="BT45" s="281" t="str">
        <f t="array" ref="BT45">IF(AND($I45&lt;&gt;"",$K45&lt;&gt;""),CEILING(VLOOKUP($I45,ランク別指標,3,FALSE)*$L45,1),"")</f>
        <v/>
      </c>
      <c r="BU45" s="282"/>
      <c r="BV45" s="281" t="str">
        <f t="shared" si="11"/>
        <v/>
      </c>
      <c r="BW45" s="283"/>
      <c r="BX45" s="282"/>
      <c r="BY45" s="284" t="str">
        <f t="shared" si="31"/>
        <v/>
      </c>
      <c r="BZ45" s="285" t="str">
        <f t="shared" si="32"/>
        <v/>
      </c>
      <c r="CA45" s="286"/>
      <c r="CB45" s="287"/>
      <c r="CC45" s="281" t="str">
        <f t="array" ref="CC45">IF(AND($I45&lt;&gt;"",$K45&lt;&gt;""),CEILING(VLOOKUP($I45,ランク別指標,6,FALSE)*$L45,1),"")</f>
        <v/>
      </c>
      <c r="CD45" s="288"/>
      <c r="CE45" s="289" t="str">
        <f t="shared" si="14"/>
        <v/>
      </c>
      <c r="CF45" s="290"/>
      <c r="CG45" s="291" t="str">
        <f t="array" ref="CG45">IF(AND(L45&lt;&gt;"",L45&gt;0),IF(CD45/L45*100 &gt; 0,CD45/L45*100, ""),"")</f>
        <v/>
      </c>
      <c r="CH45" s="292" t="str">
        <f t="array" ref="CH45">IF(AND(L45&lt;&gt;"",L45&gt;0),IF(CF45/L45*100 &gt; 0,CF45/L45*100, ""),"")</f>
        <v/>
      </c>
      <c r="CI45" s="291" t="str">
        <f t="array" ref="CI45">IF(AND(CC45&lt;&gt;"",CC45&gt;0),IF(CD45/CC45*100 &gt; 0,CD45/CC45, ""),"")</f>
        <v/>
      </c>
      <c r="CJ45" s="292" t="str">
        <f t="array" ref="CJ45">IF(AND(CE45&lt;&gt;"",CE45&gt;0),IF(CF45/CE45*100 &gt; 0,CF45/CE45, ""),"")</f>
        <v/>
      </c>
      <c r="CK45" s="281"/>
      <c r="CL45" s="293" t="str">
        <f t="array" ref="CL45">IF(AND(L45&lt;&gt;"",L45&gt;0),IF(CK45/L45*100 &gt; 0,CK45/L45*100, ""),"")</f>
        <v/>
      </c>
      <c r="CM45" s="294"/>
      <c r="CN45" s="270" t="str">
        <f t="array" aca="1" ref="CN45" ca="1">IF(AND($O45&lt;&gt;"",$P45="",$O45&lt;=集計基準日),"遅1",IF(AND($R45&lt;&gt;"",$S45="",$R45&lt;=集計基準日),"遅2",IF(AND($U45&lt;&gt;"",$V45="",$U45&lt;=集計基準日),"遅3","") ) )</f>
        <v/>
      </c>
      <c r="CO45" s="271" t="str">
        <f t="array" aca="1" ref="CO45" ca="1">IF(AND($AA45&lt;&gt;"",$AB45="",$AA45&lt;=集計基準日),"遅1",IF(AND($AD45&lt;&gt;"",$AE45="",$AD45&lt;=集計基準日),"遅2",IF(AND($AG45&lt;&gt;"",$AH45="",$AG45&lt;=集計基準日),"遅3","")))</f>
        <v/>
      </c>
      <c r="CP45" s="271" t="str">
        <f t="array" aca="1" ref="CP45" ca="1">IF(AND($AM45&lt;&gt;"",$AN45="",$AM45&lt;=集計基準日),"遅1",IF(AND($AP45&lt;&gt;"",$AQ45="",$AP45&lt;=集計基準日),"遅2",IF(AND($AS45&lt;&gt;"",$AT45="",$AS45&lt;=集計基準日),"遅3","")))</f>
        <v/>
      </c>
      <c r="CQ45" s="272" t="str">
        <f t="shared" ca="1" si="15"/>
        <v/>
      </c>
      <c r="CR45" s="272" t="str">
        <f t="shared" ca="1" si="16"/>
        <v/>
      </c>
      <c r="CS45" s="273" t="str">
        <f t="shared" ca="1" si="17"/>
        <v/>
      </c>
      <c r="CT45" s="337"/>
      <c r="CU45" s="264">
        <f t="shared" si="34"/>
        <v>37</v>
      </c>
      <c r="CW45" s="324">
        <f t="array" aca="1" ref="CW45" ca="1">MAX(IF((IF(進捗管理票PSPT_進捗率_1_2&lt;&gt;"", O45:V45,O45:S45)&lt;&gt;"")*(IF(進捗管理票PSPT_進捗率_1_2&lt;&gt;"", $O$7:$V$7,$O$7:$S$7)="予定日")*(IF(進捗管理票PSPT_進捗率_1_2&lt;&gt;"", O45:V45,O45:S45)&lt;=集計基準日),COLUMN(IF(進捗管理票PSPT_進捗率_1_2&lt;&gt;"", O45:V45,O45:S45)),""))</f>
        <v>0</v>
      </c>
      <c r="CX45" s="324">
        <f t="array" aca="1" ref="CX45" ca="1">MAX(IF((IF(進捗管理票PSPT_進捗率_2_2&lt;&gt;"", AA45:AH45,AA45:AE45)&lt;&gt;"")*(IF(進捗管理票PSPT_進捗率_2_2&lt;&gt;"", $AA$7:$AH$7,$AA$7:$AE$7)="予定日")*(IF(進捗管理票PSPT_進捗率_2_2&lt;&gt;"", AA45:AH45,AA45:AE45)&lt;=集計基準日),COLUMN(IF(進捗管理票PSPT_進捗率_2_2&lt;&gt;"", AA45:AH45,AA45:AE45)),""))</f>
        <v>0</v>
      </c>
      <c r="CY45" s="324">
        <f t="array" aca="1" ref="CY45" ca="1">MAX(IF((IF(進捗管理票PSPT_進捗率_3_2&lt;&gt;"", AM45:AT45,AM45:AQ45)&lt;&gt;"")*(IF(進捗管理票PSPT_進捗率_3_2&lt;&gt;"", $AM$7:$AT$7,$AM$7:$AQ$7)="予定日")*(IF(進捗管理票PSPT_進捗率_3_2&lt;&gt;"", AM45:AT45,AM45:AQ45)&lt;=集計基準日),COLUMN(IF(進捗管理票PSPT_進捗率_3_2&lt;&gt;"", AM45:AT45,AM45:AQ45)),""))</f>
        <v>0</v>
      </c>
      <c r="CZ45" s="324">
        <f t="array" aca="1" ref="CZ45" ca="1">MAX(IF((IF(進捗管理票PSPT_進捗率_4_2&lt;&gt;"", AY45:BF45,AY45:BC45)&lt;&gt;"")*(IF(進捗管理票PSPT_進捗率_4_2&lt;&gt;"", $AY$7:$BF$7,$AY$7:$BC$7)="予定日")*(IF(進捗管理票PSPT_進捗率_4_2&lt;&gt;"", AY45:BF45,AY45:BC45)&lt;=集計基準日),COLUMN(IF(進捗管理票PSPT_進捗率_4_2&lt;&gt;"", AY45:BF45,AY45:BC45)),""))</f>
        <v>0</v>
      </c>
      <c r="DA45" s="324">
        <f t="array" aca="1" ref="DA45" ca="1">MAX(IF((BJ45:BN45&lt;&gt;"")*($BJ$7:$BN$7="予定日")*(BJ45:BN45&lt;=集計基準日),COLUMN(BJ45:BN45),""))</f>
        <v>0</v>
      </c>
      <c r="DB45" s="324">
        <f t="array" aca="1" ref="DB45" ca="1">MAX(IF((IF(AND(進捗管理票PSPT_進捗率_1_2&lt;&gt;"",U45&lt;&gt;""), O45:V45,O45:S45)&lt;&gt;"")*(IF(AND(進捗管理票PSPT_進捗率_1_2&lt;&gt;"",U45&lt;&gt;""), $O$7:$V$7,$O$7:$S$7)="実績日")*(IF(AND(進捗管理票PSPT_進捗率_1_2&lt;&gt;"",U45&lt;&gt;""), O45:V45,O45:S45)&lt;=集計基準日),COLUMN(IF(AND(進捗管理票PSPT_進捗率_1_2&lt;&gt;"",U45&lt;&gt;""), O45:V45,O45:S45)),""))</f>
        <v>0</v>
      </c>
      <c r="DC45" s="324">
        <f t="array" aca="1" ref="DC45" ca="1">MAX(IF((IF(AND(進捗管理票PSPT_進捗率_2_2&lt;&gt;"",AG45&lt;&gt;""), AA45:AH45,AA45:AE45)&lt;&gt;"")*(IF(AND(進捗管理票PSPT_進捗率_2_2&lt;&gt;"",AG45&lt;&gt;""), $AA$7:$AH$7,$AA$7:$AE$7)="実績日")*(IF(AND(進捗管理票PSPT_進捗率_2_2&lt;&gt;"",AG45&lt;&gt;""), AA45:AH45,AA45:AE45)&lt;=集計基準日),COLUMN(IF(AND(進捗管理票PSPT_進捗率_2_2&lt;&gt;"",AG45&lt;&gt;""), AA45:AH45,AA45:AE45)),""))</f>
        <v>0</v>
      </c>
      <c r="DD45" s="324">
        <f t="array" aca="1" ref="DD45" ca="1">MAX(IF((IF(AND(進捗管理票PSPT_進捗率_3_2&lt;&gt;"",AS45&lt;&gt;""), AM45:AT45,AM45:AQ45)&lt;&gt;"")*(IF(AND(進捗管理票PSPT_進捗率_3_2&lt;&gt;"",AS45&lt;&gt;""), $AM$7:$AT$7,$AM$7:$AQ$7)="実績日")*(IF(AND(進捗管理票PSPT_進捗率_3_2&lt;&gt;"",AS45&lt;&gt;""), AM45:AT45,AM45:AQ45)&lt;=集計基準日),COLUMN(IF(AND(進捗管理票PSPT_進捗率_3_2&lt;&gt;"",AS45&lt;&gt;""), AM45:AT45,AM45:AQ45)),""))</f>
        <v>0</v>
      </c>
      <c r="DE45" s="324">
        <f t="array" aca="1" ref="DE45" ca="1">MAX(IF((IF(AND(進捗管理票PSPT_進捗率_4_2&lt;&gt;"",BE45&lt;&gt;""), AY45:BF45,AY45:BC45)&lt;&gt;"")*(IF(AND(進捗管理票PSPT_進捗率_4_2&lt;&gt;"",BE45&lt;&gt;""), $AY$7:$BF$7,$AY$7:$BC$7)="実績日")*(IF(AND(進捗管理票PSPT_進捗率_4_2&lt;&gt;"",BE45&lt;&gt;""), AY45:BF45,AY45:BC45)&lt;=集計基準日),COLUMN(IF(AND(進捗管理票PSPT_進捗率_4_2&lt;&gt;"",BE45&lt;&gt;""), AY45:BF45,AY45:BC45)),""))</f>
        <v>0</v>
      </c>
      <c r="DF45" s="324">
        <f t="array" aca="1" ref="DF45" ca="1">MAX(IF((BJ45:BN45&lt;&gt;"")*($BJ$7:$BN$7="実績日")*(BJ45:BN45&lt;=集計基準日),COLUMN(BJ45:BN45),""))</f>
        <v>0</v>
      </c>
      <c r="DG45" s="439">
        <f ca="1">MAX(IF(CW45&lt;&gt;0,HLOOKUP(CW45+1,進捗・達成率設定_PS,9,1),0),IF(CX45&lt;&gt;0,HLOOKUP(CX45+1,進捗・達成率設定_PT仕様作成,9,1),0),IF(CY45&lt;&gt;0,HLOOKUP(CY45+1,進捗・達成率設定_PG,9,1),0),IF(CZ45&lt;&gt;0,HLOOKUP(CZ45+1,進捗・達成率設定_PT,9,1),0),IF(DA45&lt;&gt;0,HLOOKUP(DA45+1,進捗・達成率設定_受入,9,1),0),IF(AND(COUNTA(PTレビュー先頭セル:PTレビュー最終セル)=0,AND(BB45&lt;&gt;"", BB45 &lt;= 集計基準日, BE45="",BF45="",BJ45="",BK45="",BM45="",BN45="")),100,0),IF(AND(BE45&lt;&gt;"",BE45 &lt;= 集計基準日, BJ45="",BK45="",BM45="",BN45=""),100,0))</f>
        <v>0</v>
      </c>
      <c r="DH45" s="440">
        <f ca="1">MAX(IF(DB45&lt;&gt;0,HLOOKUP(DB45,進捗・達成率設定_PS,9,1),0),IF(DC45&lt;&gt;0,HLOOKUP(DC45,進捗・達成率設定_PT仕様作成,9,1),0),IF(DD45&lt;&gt;0,HLOOKUP(DD45,進捗・達成率設定_PG,9,1),0),IF(DE45&lt;&gt;0,HLOOKUP(DE45,進捗・達成率設定_PT,9,1),0),IF(DF45&lt;&gt;0,HLOOKUP(DF45,進捗・達成率設定_受入,9,1),0),IF(AND(COUNTA(PTレビュー先頭セル:PTレビュー最終セル)=0,BJ45="",BK45="",BM45="",BN45="",BC45&lt;&gt;"", BC45&lt;=集計基準日),100,0),IF(OR(AND(BF45&lt;&gt;"",BF45&lt;=集計基準日, BJ45="",BK45="",BM45="",BN45=""),AND(BE45&lt;&gt;"",BF45&lt;&gt;"",BF45&lt;=集計基準日, BJ45="",BK45="",BM45="",BN45="")),100,0))</f>
        <v>0</v>
      </c>
      <c r="DI45" s="328" t="str">
        <f>IF(BM45&lt;&gt;"",BM45,IF(AND(BJ45&lt;&gt;"",BM45&lt;&gt;""),BM45,IF(AND(BJ45&lt;&gt;"",BM45=""),"",IF(AND(BK45&lt;&gt;"",BM45=""),"",IF(BE45&lt;&gt;"",BE45,IF(COUNTA(PTレビュー先頭セル:PTレビュー最終セル)&lt;&gt;0,"",IF(BB45&lt;&gt;"",BB45,"")))))))</f>
        <v/>
      </c>
      <c r="DJ45" s="329" t="str">
        <f>IF(AND(BM45&lt;&gt;"",BN45&lt;&gt;""),BN45,IF(AND(BJ45&lt;&gt;"",BN45&lt;&gt;""),BN45,IF(AND(BK45&lt;&gt;"",BN45=""),"",IF(AND(BJ45&lt;&gt;"",BN45=""),"",IF(BF45&lt;&gt;"",BF45,IF(COUNTA(PTレビュー先頭セル:PTレビュー最終セル)&lt;&gt;0,"",IF(BC45&lt;&gt;"",BC45,"")))))))</f>
        <v/>
      </c>
      <c r="DK45" s="450" t="b">
        <f t="shared" si="35"/>
        <v>0</v>
      </c>
      <c r="DL45" s="440" t="b">
        <f t="shared" si="36"/>
        <v>0</v>
      </c>
      <c r="DM45" s="450" t="b">
        <f t="shared" si="37"/>
        <v>0</v>
      </c>
      <c r="DN45" s="440" t="b">
        <f t="shared" si="38"/>
        <v>0</v>
      </c>
      <c r="DO45" s="449" t="b">
        <f t="shared" si="39"/>
        <v>0</v>
      </c>
      <c r="DP45" s="440" t="b">
        <f t="shared" si="40"/>
        <v>0</v>
      </c>
      <c r="DQ45" s="450" t="b">
        <f t="shared" si="41"/>
        <v>0</v>
      </c>
      <c r="DR45" s="440" t="b">
        <f t="shared" si="42"/>
        <v>0</v>
      </c>
      <c r="DS45" s="449" t="b">
        <f t="shared" si="43"/>
        <v>0</v>
      </c>
      <c r="DT45" s="440" t="b">
        <f t="shared" si="44"/>
        <v>0</v>
      </c>
    </row>
    <row r="46" spans="1:124" x14ac:dyDescent="0.25">
      <c r="A46" s="65">
        <f t="shared" si="18"/>
        <v>38</v>
      </c>
      <c r="B46" s="275"/>
      <c r="C46" s="275"/>
      <c r="D46" s="275"/>
      <c r="E46" s="275"/>
      <c r="F46" s="275"/>
      <c r="G46" s="316"/>
      <c r="H46" s="276"/>
      <c r="I46" s="276"/>
      <c r="J46" s="276"/>
      <c r="K46" s="467"/>
      <c r="L46" s="467"/>
      <c r="M46" s="277"/>
      <c r="N46" s="277"/>
      <c r="O46" s="348"/>
      <c r="P46" s="278"/>
      <c r="Q46" s="279"/>
      <c r="R46" s="348"/>
      <c r="S46" s="278"/>
      <c r="T46" s="280"/>
      <c r="U46" s="348"/>
      <c r="V46" s="274"/>
      <c r="W46" s="309" t="str">
        <f t="shared" ca="1" si="19"/>
        <v/>
      </c>
      <c r="X46" s="310" t="str">
        <f t="shared" ca="1" si="20"/>
        <v/>
      </c>
      <c r="Y46" s="277"/>
      <c r="Z46" s="277"/>
      <c r="AA46" s="348"/>
      <c r="AB46" s="278"/>
      <c r="AC46" s="279"/>
      <c r="AD46" s="348"/>
      <c r="AE46" s="278"/>
      <c r="AF46" s="280"/>
      <c r="AG46" s="348"/>
      <c r="AH46" s="274"/>
      <c r="AI46" s="309" t="str">
        <f t="shared" ca="1" si="21"/>
        <v/>
      </c>
      <c r="AJ46" s="310" t="str">
        <f t="shared" ca="1" si="22"/>
        <v/>
      </c>
      <c r="AK46" s="277"/>
      <c r="AL46" s="277"/>
      <c r="AM46" s="348"/>
      <c r="AN46" s="278"/>
      <c r="AO46" s="279"/>
      <c r="AP46" s="348"/>
      <c r="AQ46" s="278"/>
      <c r="AR46" s="280"/>
      <c r="AS46" s="348"/>
      <c r="AT46" s="274"/>
      <c r="AU46" s="309" t="str">
        <f t="shared" ca="1" si="23"/>
        <v/>
      </c>
      <c r="AV46" s="310" t="str">
        <f t="shared" ca="1" si="24"/>
        <v/>
      </c>
      <c r="AW46" s="276"/>
      <c r="AX46" s="276"/>
      <c r="AY46" s="348"/>
      <c r="AZ46" s="278"/>
      <c r="BA46" s="279"/>
      <c r="BB46" s="348"/>
      <c r="BC46" s="278"/>
      <c r="BD46" s="280"/>
      <c r="BE46" s="348"/>
      <c r="BF46" s="274"/>
      <c r="BG46" s="309" t="str">
        <f t="shared" ca="1" si="25"/>
        <v/>
      </c>
      <c r="BH46" s="310" t="str">
        <f t="shared" ca="1" si="26"/>
        <v/>
      </c>
      <c r="BI46" s="276"/>
      <c r="BJ46" s="348"/>
      <c r="BK46" s="278"/>
      <c r="BL46" s="279"/>
      <c r="BM46" s="348"/>
      <c r="BN46" s="278"/>
      <c r="BO46" s="280"/>
      <c r="BP46" s="309" t="str">
        <f t="shared" ca="1" si="27"/>
        <v/>
      </c>
      <c r="BQ46" s="310" t="str">
        <f t="shared" ca="1" si="28"/>
        <v/>
      </c>
      <c r="BR46" s="309" t="str">
        <f t="shared" ca="1" si="29"/>
        <v/>
      </c>
      <c r="BS46" s="438" t="str">
        <f t="shared" ca="1" si="30"/>
        <v/>
      </c>
      <c r="BT46" s="281" t="str">
        <f t="array" ref="BT46">IF(AND($I46&lt;&gt;"",$K46&lt;&gt;""),CEILING(VLOOKUP($I46,ランク別指標,3,FALSE)*$L46,1),"")</f>
        <v/>
      </c>
      <c r="BU46" s="282"/>
      <c r="BV46" s="281" t="str">
        <f t="shared" si="11"/>
        <v/>
      </c>
      <c r="BW46" s="283"/>
      <c r="BX46" s="282"/>
      <c r="BY46" s="284" t="str">
        <f t="shared" si="31"/>
        <v/>
      </c>
      <c r="BZ46" s="285" t="str">
        <f t="shared" si="32"/>
        <v/>
      </c>
      <c r="CA46" s="286"/>
      <c r="CB46" s="287"/>
      <c r="CC46" s="281" t="str">
        <f t="array" ref="CC46">IF(AND($I46&lt;&gt;"",$K46&lt;&gt;""),CEILING(VLOOKUP($I46,ランク別指標,6,FALSE)*$L46,1),"")</f>
        <v/>
      </c>
      <c r="CD46" s="288"/>
      <c r="CE46" s="289" t="str">
        <f t="shared" si="14"/>
        <v/>
      </c>
      <c r="CF46" s="290"/>
      <c r="CG46" s="291" t="str">
        <f t="array" ref="CG46">IF(AND(L46&lt;&gt;"",L46&gt;0),IF(CD46/L46*100 &gt; 0,CD46/L46*100, ""),"")</f>
        <v/>
      </c>
      <c r="CH46" s="292" t="str">
        <f t="array" ref="CH46">IF(AND(L46&lt;&gt;"",L46&gt;0),IF(CF46/L46*100 &gt; 0,CF46/L46*100, ""),"")</f>
        <v/>
      </c>
      <c r="CI46" s="291" t="str">
        <f t="array" ref="CI46">IF(AND(CC46&lt;&gt;"",CC46&gt;0),IF(CD46/CC46*100 &gt; 0,CD46/CC46, ""),"")</f>
        <v/>
      </c>
      <c r="CJ46" s="292" t="str">
        <f t="array" ref="CJ46">IF(AND(CE46&lt;&gt;"",CE46&gt;0),IF(CF46/CE46*100 &gt; 0,CF46/CE46, ""),"")</f>
        <v/>
      </c>
      <c r="CK46" s="281"/>
      <c r="CL46" s="293" t="str">
        <f t="array" ref="CL46">IF(AND(L46&lt;&gt;"",L46&gt;0),IF(CK46/L46*100 &gt; 0,CK46/L46*100, ""),"")</f>
        <v/>
      </c>
      <c r="CM46" s="294"/>
      <c r="CN46" s="270" t="str">
        <f t="array" aca="1" ref="CN46" ca="1">IF(AND($O46&lt;&gt;"",$P46="",$O46&lt;=集計基準日),"遅1",IF(AND($R46&lt;&gt;"",$S46="",$R46&lt;=集計基準日),"遅2",IF(AND($U46&lt;&gt;"",$V46="",$U46&lt;=集計基準日),"遅3","") ) )</f>
        <v/>
      </c>
      <c r="CO46" s="271" t="str">
        <f t="array" aca="1" ref="CO46" ca="1">IF(AND($AA46&lt;&gt;"",$AB46="",$AA46&lt;=集計基準日),"遅1",IF(AND($AD46&lt;&gt;"",$AE46="",$AD46&lt;=集計基準日),"遅2",IF(AND($AG46&lt;&gt;"",$AH46="",$AG46&lt;=集計基準日),"遅3","")))</f>
        <v/>
      </c>
      <c r="CP46" s="271" t="str">
        <f t="array" aca="1" ref="CP46" ca="1">IF(AND($AM46&lt;&gt;"",$AN46="",$AM46&lt;=集計基準日),"遅1",IF(AND($AP46&lt;&gt;"",$AQ46="",$AP46&lt;=集計基準日),"遅2",IF(AND($AS46&lt;&gt;"",$AT46="",$AS46&lt;=集計基準日),"遅3","")))</f>
        <v/>
      </c>
      <c r="CQ46" s="272" t="str">
        <f t="shared" ca="1" si="15"/>
        <v/>
      </c>
      <c r="CR46" s="272" t="str">
        <f t="shared" ca="1" si="16"/>
        <v/>
      </c>
      <c r="CS46" s="273" t="str">
        <f t="shared" ca="1" si="17"/>
        <v/>
      </c>
      <c r="CT46" s="337"/>
      <c r="CU46" s="264">
        <f t="shared" si="34"/>
        <v>38</v>
      </c>
      <c r="CW46" s="324">
        <f t="array" aca="1" ref="CW46" ca="1">MAX(IF((IF(進捗管理票PSPT_進捗率_1_2&lt;&gt;"", O46:V46,O46:S46)&lt;&gt;"")*(IF(進捗管理票PSPT_進捗率_1_2&lt;&gt;"", $O$7:$V$7,$O$7:$S$7)="予定日")*(IF(進捗管理票PSPT_進捗率_1_2&lt;&gt;"", O46:V46,O46:S46)&lt;=集計基準日),COLUMN(IF(進捗管理票PSPT_進捗率_1_2&lt;&gt;"", O46:V46,O46:S46)),""))</f>
        <v>0</v>
      </c>
      <c r="CX46" s="324">
        <f t="array" aca="1" ref="CX46" ca="1">MAX(IF((IF(進捗管理票PSPT_進捗率_2_2&lt;&gt;"", AA46:AH46,AA46:AE46)&lt;&gt;"")*(IF(進捗管理票PSPT_進捗率_2_2&lt;&gt;"", $AA$7:$AH$7,$AA$7:$AE$7)="予定日")*(IF(進捗管理票PSPT_進捗率_2_2&lt;&gt;"", AA46:AH46,AA46:AE46)&lt;=集計基準日),COLUMN(IF(進捗管理票PSPT_進捗率_2_2&lt;&gt;"", AA46:AH46,AA46:AE46)),""))</f>
        <v>0</v>
      </c>
      <c r="CY46" s="324">
        <f t="array" aca="1" ref="CY46" ca="1">MAX(IF((IF(進捗管理票PSPT_進捗率_3_2&lt;&gt;"", AM46:AT46,AM46:AQ46)&lt;&gt;"")*(IF(進捗管理票PSPT_進捗率_3_2&lt;&gt;"", $AM$7:$AT$7,$AM$7:$AQ$7)="予定日")*(IF(進捗管理票PSPT_進捗率_3_2&lt;&gt;"", AM46:AT46,AM46:AQ46)&lt;=集計基準日),COLUMN(IF(進捗管理票PSPT_進捗率_3_2&lt;&gt;"", AM46:AT46,AM46:AQ46)),""))</f>
        <v>0</v>
      </c>
      <c r="CZ46" s="324">
        <f t="array" aca="1" ref="CZ46" ca="1">MAX(IF((IF(進捗管理票PSPT_進捗率_4_2&lt;&gt;"", AY46:BF46,AY46:BC46)&lt;&gt;"")*(IF(進捗管理票PSPT_進捗率_4_2&lt;&gt;"", $AY$7:$BF$7,$AY$7:$BC$7)="予定日")*(IF(進捗管理票PSPT_進捗率_4_2&lt;&gt;"", AY46:BF46,AY46:BC46)&lt;=集計基準日),COLUMN(IF(進捗管理票PSPT_進捗率_4_2&lt;&gt;"", AY46:BF46,AY46:BC46)),""))</f>
        <v>0</v>
      </c>
      <c r="DA46" s="324">
        <f t="array" aca="1" ref="DA46" ca="1">MAX(IF((BJ46:BN46&lt;&gt;"")*($BJ$7:$BN$7="予定日")*(BJ46:BN46&lt;=集計基準日),COLUMN(BJ46:BN46),""))</f>
        <v>0</v>
      </c>
      <c r="DB46" s="324">
        <f t="array" aca="1" ref="DB46" ca="1">MAX(IF((IF(AND(進捗管理票PSPT_進捗率_1_2&lt;&gt;"",U46&lt;&gt;""), O46:V46,O46:S46)&lt;&gt;"")*(IF(AND(進捗管理票PSPT_進捗率_1_2&lt;&gt;"",U46&lt;&gt;""), $O$7:$V$7,$O$7:$S$7)="実績日")*(IF(AND(進捗管理票PSPT_進捗率_1_2&lt;&gt;"",U46&lt;&gt;""), O46:V46,O46:S46)&lt;=集計基準日),COLUMN(IF(AND(進捗管理票PSPT_進捗率_1_2&lt;&gt;"",U46&lt;&gt;""), O46:V46,O46:S46)),""))</f>
        <v>0</v>
      </c>
      <c r="DC46" s="324">
        <f t="array" aca="1" ref="DC46" ca="1">MAX(IF((IF(AND(進捗管理票PSPT_進捗率_2_2&lt;&gt;"",AG46&lt;&gt;""), AA46:AH46,AA46:AE46)&lt;&gt;"")*(IF(AND(進捗管理票PSPT_進捗率_2_2&lt;&gt;"",AG46&lt;&gt;""), $AA$7:$AH$7,$AA$7:$AE$7)="実績日")*(IF(AND(進捗管理票PSPT_進捗率_2_2&lt;&gt;"",AG46&lt;&gt;""), AA46:AH46,AA46:AE46)&lt;=集計基準日),COLUMN(IF(AND(進捗管理票PSPT_進捗率_2_2&lt;&gt;"",AG46&lt;&gt;""), AA46:AH46,AA46:AE46)),""))</f>
        <v>0</v>
      </c>
      <c r="DD46" s="324">
        <f t="array" aca="1" ref="DD46" ca="1">MAX(IF((IF(AND(進捗管理票PSPT_進捗率_3_2&lt;&gt;"",AS46&lt;&gt;""), AM46:AT46,AM46:AQ46)&lt;&gt;"")*(IF(AND(進捗管理票PSPT_進捗率_3_2&lt;&gt;"",AS46&lt;&gt;""), $AM$7:$AT$7,$AM$7:$AQ$7)="実績日")*(IF(AND(進捗管理票PSPT_進捗率_3_2&lt;&gt;"",AS46&lt;&gt;""), AM46:AT46,AM46:AQ46)&lt;=集計基準日),COLUMN(IF(AND(進捗管理票PSPT_進捗率_3_2&lt;&gt;"",AS46&lt;&gt;""), AM46:AT46,AM46:AQ46)),""))</f>
        <v>0</v>
      </c>
      <c r="DE46" s="324">
        <f t="array" aca="1" ref="DE46" ca="1">MAX(IF((IF(AND(進捗管理票PSPT_進捗率_4_2&lt;&gt;"",BE46&lt;&gt;""), AY46:BF46,AY46:BC46)&lt;&gt;"")*(IF(AND(進捗管理票PSPT_進捗率_4_2&lt;&gt;"",BE46&lt;&gt;""), $AY$7:$BF$7,$AY$7:$BC$7)="実績日")*(IF(AND(進捗管理票PSPT_進捗率_4_2&lt;&gt;"",BE46&lt;&gt;""), AY46:BF46,AY46:BC46)&lt;=集計基準日),COLUMN(IF(AND(進捗管理票PSPT_進捗率_4_2&lt;&gt;"",BE46&lt;&gt;""), AY46:BF46,AY46:BC46)),""))</f>
        <v>0</v>
      </c>
      <c r="DF46" s="324">
        <f t="array" aca="1" ref="DF46" ca="1">MAX(IF((BJ46:BN46&lt;&gt;"")*($BJ$7:$BN$7="実績日")*(BJ46:BN46&lt;=集計基準日),COLUMN(BJ46:BN46),""))</f>
        <v>0</v>
      </c>
      <c r="DG46" s="439">
        <f ca="1">MAX(IF(CW46&lt;&gt;0,HLOOKUP(CW46+1,進捗・達成率設定_PS,9,1),0),IF(CX46&lt;&gt;0,HLOOKUP(CX46+1,進捗・達成率設定_PT仕様作成,9,1),0),IF(CY46&lt;&gt;0,HLOOKUP(CY46+1,進捗・達成率設定_PG,9,1),0),IF(CZ46&lt;&gt;0,HLOOKUP(CZ46+1,進捗・達成率設定_PT,9,1),0),IF(DA46&lt;&gt;0,HLOOKUP(DA46+1,進捗・達成率設定_受入,9,1),0),IF(AND(COUNTA(PTレビュー先頭セル:PTレビュー最終セル)=0,AND(BB46&lt;&gt;"", BB46 &lt;= 集計基準日, BE46="",BF46="",BJ46="",BK46="",BM46="",BN46="")),100,0),IF(AND(BE46&lt;&gt;"",BE46 &lt;= 集計基準日, BJ46="",BK46="",BM46="",BN46=""),100,0))</f>
        <v>0</v>
      </c>
      <c r="DH46" s="440">
        <f ca="1">MAX(IF(DB46&lt;&gt;0,HLOOKUP(DB46,進捗・達成率設定_PS,9,1),0),IF(DC46&lt;&gt;0,HLOOKUP(DC46,進捗・達成率設定_PT仕様作成,9,1),0),IF(DD46&lt;&gt;0,HLOOKUP(DD46,進捗・達成率設定_PG,9,1),0),IF(DE46&lt;&gt;0,HLOOKUP(DE46,進捗・達成率設定_PT,9,1),0),IF(DF46&lt;&gt;0,HLOOKUP(DF46,進捗・達成率設定_受入,9,1),0),IF(AND(COUNTA(PTレビュー先頭セル:PTレビュー最終セル)=0,BJ46="",BK46="",BM46="",BN46="",BC46&lt;&gt;"", BC46&lt;=集計基準日),100,0),IF(OR(AND(BF46&lt;&gt;"",BF46&lt;=集計基準日, BJ46="",BK46="",BM46="",BN46=""),AND(BE46&lt;&gt;"",BF46&lt;&gt;"",BF46&lt;=集計基準日, BJ46="",BK46="",BM46="",BN46="")),100,0))</f>
        <v>0</v>
      </c>
      <c r="DI46" s="328" t="str">
        <f>IF(BM46&lt;&gt;"",BM46,IF(AND(BJ46&lt;&gt;"",BM46&lt;&gt;""),BM46,IF(AND(BJ46&lt;&gt;"",BM46=""),"",IF(AND(BK46&lt;&gt;"",BM46=""),"",IF(BE46&lt;&gt;"",BE46,IF(COUNTA(PTレビュー先頭セル:PTレビュー最終セル)&lt;&gt;0,"",IF(BB46&lt;&gt;"",BB46,"")))))))</f>
        <v/>
      </c>
      <c r="DJ46" s="329" t="str">
        <f>IF(AND(BM46&lt;&gt;"",BN46&lt;&gt;""),BN46,IF(AND(BJ46&lt;&gt;"",BN46&lt;&gt;""),BN46,IF(AND(BK46&lt;&gt;"",BN46=""),"",IF(AND(BJ46&lt;&gt;"",BN46=""),"",IF(BF46&lt;&gt;"",BF46,IF(COUNTA(PTレビュー先頭セル:PTレビュー最終セル)&lt;&gt;0,"",IF(BC46&lt;&gt;"",BC46,"")))))))</f>
        <v/>
      </c>
      <c r="DK46" s="450" t="b">
        <f t="shared" si="35"/>
        <v>0</v>
      </c>
      <c r="DL46" s="440" t="b">
        <f t="shared" si="36"/>
        <v>0</v>
      </c>
      <c r="DM46" s="450" t="b">
        <f t="shared" si="37"/>
        <v>0</v>
      </c>
      <c r="DN46" s="440" t="b">
        <f t="shared" si="38"/>
        <v>0</v>
      </c>
      <c r="DO46" s="449" t="b">
        <f t="shared" si="39"/>
        <v>0</v>
      </c>
      <c r="DP46" s="440" t="b">
        <f t="shared" si="40"/>
        <v>0</v>
      </c>
      <c r="DQ46" s="450" t="b">
        <f t="shared" si="41"/>
        <v>0</v>
      </c>
      <c r="DR46" s="440" t="b">
        <f t="shared" si="42"/>
        <v>0</v>
      </c>
      <c r="DS46" s="449" t="b">
        <f t="shared" si="43"/>
        <v>0</v>
      </c>
      <c r="DT46" s="440" t="b">
        <f t="shared" si="44"/>
        <v>0</v>
      </c>
    </row>
    <row r="47" spans="1:124" x14ac:dyDescent="0.25">
      <c r="A47" s="65">
        <f t="shared" si="18"/>
        <v>39</v>
      </c>
      <c r="B47" s="275"/>
      <c r="C47" s="275"/>
      <c r="D47" s="275"/>
      <c r="E47" s="275"/>
      <c r="F47" s="275"/>
      <c r="G47" s="316"/>
      <c r="H47" s="276"/>
      <c r="I47" s="276"/>
      <c r="J47" s="276"/>
      <c r="K47" s="467"/>
      <c r="L47" s="467"/>
      <c r="M47" s="277"/>
      <c r="N47" s="277"/>
      <c r="O47" s="348"/>
      <c r="P47" s="278"/>
      <c r="Q47" s="279"/>
      <c r="R47" s="348"/>
      <c r="S47" s="278"/>
      <c r="T47" s="280"/>
      <c r="U47" s="348"/>
      <c r="V47" s="274"/>
      <c r="W47" s="309" t="str">
        <f t="shared" ca="1" si="19"/>
        <v/>
      </c>
      <c r="X47" s="310" t="str">
        <f t="shared" ca="1" si="20"/>
        <v/>
      </c>
      <c r="Y47" s="277"/>
      <c r="Z47" s="277"/>
      <c r="AA47" s="348"/>
      <c r="AB47" s="278"/>
      <c r="AC47" s="279"/>
      <c r="AD47" s="348"/>
      <c r="AE47" s="278"/>
      <c r="AF47" s="280"/>
      <c r="AG47" s="348"/>
      <c r="AH47" s="274"/>
      <c r="AI47" s="309" t="str">
        <f t="shared" ca="1" si="21"/>
        <v/>
      </c>
      <c r="AJ47" s="310" t="str">
        <f t="shared" ca="1" si="22"/>
        <v/>
      </c>
      <c r="AK47" s="277"/>
      <c r="AL47" s="277"/>
      <c r="AM47" s="348"/>
      <c r="AN47" s="278"/>
      <c r="AO47" s="279"/>
      <c r="AP47" s="348"/>
      <c r="AQ47" s="278"/>
      <c r="AR47" s="280"/>
      <c r="AS47" s="348"/>
      <c r="AT47" s="274"/>
      <c r="AU47" s="309" t="str">
        <f t="shared" ca="1" si="23"/>
        <v/>
      </c>
      <c r="AV47" s="310" t="str">
        <f t="shared" ca="1" si="24"/>
        <v/>
      </c>
      <c r="AW47" s="276"/>
      <c r="AX47" s="276"/>
      <c r="AY47" s="348"/>
      <c r="AZ47" s="278"/>
      <c r="BA47" s="279"/>
      <c r="BB47" s="348"/>
      <c r="BC47" s="278"/>
      <c r="BD47" s="280"/>
      <c r="BE47" s="348"/>
      <c r="BF47" s="274"/>
      <c r="BG47" s="309" t="str">
        <f t="shared" ca="1" si="25"/>
        <v/>
      </c>
      <c r="BH47" s="310" t="str">
        <f t="shared" ca="1" si="26"/>
        <v/>
      </c>
      <c r="BI47" s="276"/>
      <c r="BJ47" s="348"/>
      <c r="BK47" s="278"/>
      <c r="BL47" s="279"/>
      <c r="BM47" s="348"/>
      <c r="BN47" s="278"/>
      <c r="BO47" s="280"/>
      <c r="BP47" s="309" t="str">
        <f t="shared" ca="1" si="27"/>
        <v/>
      </c>
      <c r="BQ47" s="310" t="str">
        <f t="shared" ca="1" si="28"/>
        <v/>
      </c>
      <c r="BR47" s="309" t="str">
        <f t="shared" ca="1" si="29"/>
        <v/>
      </c>
      <c r="BS47" s="438" t="str">
        <f t="shared" ca="1" si="30"/>
        <v/>
      </c>
      <c r="BT47" s="281" t="str">
        <f t="array" ref="BT47">IF(AND($I47&lt;&gt;"",$K47&lt;&gt;""),CEILING(VLOOKUP($I47,ランク別指標,3,FALSE)*$L47,1),"")</f>
        <v/>
      </c>
      <c r="BU47" s="282"/>
      <c r="BV47" s="281" t="str">
        <f t="shared" si="11"/>
        <v/>
      </c>
      <c r="BW47" s="283"/>
      <c r="BX47" s="282"/>
      <c r="BY47" s="284" t="str">
        <f t="shared" si="31"/>
        <v/>
      </c>
      <c r="BZ47" s="285" t="str">
        <f t="shared" si="32"/>
        <v/>
      </c>
      <c r="CA47" s="286"/>
      <c r="CB47" s="287"/>
      <c r="CC47" s="281" t="str">
        <f t="array" ref="CC47">IF(AND($I47&lt;&gt;"",$K47&lt;&gt;""),CEILING(VLOOKUP($I47,ランク別指標,6,FALSE)*$L47,1),"")</f>
        <v/>
      </c>
      <c r="CD47" s="288"/>
      <c r="CE47" s="289" t="str">
        <f t="shared" si="14"/>
        <v/>
      </c>
      <c r="CF47" s="290"/>
      <c r="CG47" s="291" t="str">
        <f t="array" ref="CG47">IF(AND(L47&lt;&gt;"",L47&gt;0),IF(CD47/L47*100 &gt; 0,CD47/L47*100, ""),"")</f>
        <v/>
      </c>
      <c r="CH47" s="292" t="str">
        <f t="array" ref="CH47">IF(AND(L47&lt;&gt;"",L47&gt;0),IF(CF47/L47*100 &gt; 0,CF47/L47*100, ""),"")</f>
        <v/>
      </c>
      <c r="CI47" s="291" t="str">
        <f t="array" ref="CI47">IF(AND(CC47&lt;&gt;"",CC47&gt;0),IF(CD47/CC47*100 &gt; 0,CD47/CC47, ""),"")</f>
        <v/>
      </c>
      <c r="CJ47" s="292" t="str">
        <f t="array" ref="CJ47">IF(AND(CE47&lt;&gt;"",CE47&gt;0),IF(CF47/CE47*100 &gt; 0,CF47/CE47, ""),"")</f>
        <v/>
      </c>
      <c r="CK47" s="281"/>
      <c r="CL47" s="293" t="str">
        <f t="array" ref="CL47">IF(AND(L47&lt;&gt;"",L47&gt;0),IF(CK47/L47*100 &gt; 0,CK47/L47*100, ""),"")</f>
        <v/>
      </c>
      <c r="CM47" s="294"/>
      <c r="CN47" s="270" t="str">
        <f t="array" aca="1" ref="CN47" ca="1">IF(AND($O47&lt;&gt;"",$P47="",$O47&lt;=集計基準日),"遅1",IF(AND($R47&lt;&gt;"",$S47="",$R47&lt;=集計基準日),"遅2",IF(AND($U47&lt;&gt;"",$V47="",$U47&lt;=集計基準日),"遅3","") ) )</f>
        <v/>
      </c>
      <c r="CO47" s="271" t="str">
        <f t="array" aca="1" ref="CO47" ca="1">IF(AND($AA47&lt;&gt;"",$AB47="",$AA47&lt;=集計基準日),"遅1",IF(AND($AD47&lt;&gt;"",$AE47="",$AD47&lt;=集計基準日),"遅2",IF(AND($AG47&lt;&gt;"",$AH47="",$AG47&lt;=集計基準日),"遅3","")))</f>
        <v/>
      </c>
      <c r="CP47" s="271" t="str">
        <f t="array" aca="1" ref="CP47" ca="1">IF(AND($AM47&lt;&gt;"",$AN47="",$AM47&lt;=集計基準日),"遅1",IF(AND($AP47&lt;&gt;"",$AQ47="",$AP47&lt;=集計基準日),"遅2",IF(AND($AS47&lt;&gt;"",$AT47="",$AS47&lt;=集計基準日),"遅3","")))</f>
        <v/>
      </c>
      <c r="CQ47" s="272" t="str">
        <f t="shared" ca="1" si="15"/>
        <v/>
      </c>
      <c r="CR47" s="272" t="str">
        <f t="shared" ca="1" si="16"/>
        <v/>
      </c>
      <c r="CS47" s="273" t="str">
        <f t="shared" ca="1" si="17"/>
        <v/>
      </c>
      <c r="CT47" s="337"/>
      <c r="CU47" s="264">
        <f t="shared" si="34"/>
        <v>39</v>
      </c>
      <c r="CW47" s="324">
        <f t="array" aca="1" ref="CW47" ca="1">MAX(IF((IF(進捗管理票PSPT_進捗率_1_2&lt;&gt;"", O47:V47,O47:S47)&lt;&gt;"")*(IF(進捗管理票PSPT_進捗率_1_2&lt;&gt;"", $O$7:$V$7,$O$7:$S$7)="予定日")*(IF(進捗管理票PSPT_進捗率_1_2&lt;&gt;"", O47:V47,O47:S47)&lt;=集計基準日),COLUMN(IF(進捗管理票PSPT_進捗率_1_2&lt;&gt;"", O47:V47,O47:S47)),""))</f>
        <v>0</v>
      </c>
      <c r="CX47" s="324">
        <f t="array" aca="1" ref="CX47" ca="1">MAX(IF((IF(進捗管理票PSPT_進捗率_2_2&lt;&gt;"", AA47:AH47,AA47:AE47)&lt;&gt;"")*(IF(進捗管理票PSPT_進捗率_2_2&lt;&gt;"", $AA$7:$AH$7,$AA$7:$AE$7)="予定日")*(IF(進捗管理票PSPT_進捗率_2_2&lt;&gt;"", AA47:AH47,AA47:AE47)&lt;=集計基準日),COLUMN(IF(進捗管理票PSPT_進捗率_2_2&lt;&gt;"", AA47:AH47,AA47:AE47)),""))</f>
        <v>0</v>
      </c>
      <c r="CY47" s="324">
        <f t="array" aca="1" ref="CY47" ca="1">MAX(IF((IF(進捗管理票PSPT_進捗率_3_2&lt;&gt;"", AM47:AT47,AM47:AQ47)&lt;&gt;"")*(IF(進捗管理票PSPT_進捗率_3_2&lt;&gt;"", $AM$7:$AT$7,$AM$7:$AQ$7)="予定日")*(IF(進捗管理票PSPT_進捗率_3_2&lt;&gt;"", AM47:AT47,AM47:AQ47)&lt;=集計基準日),COLUMN(IF(進捗管理票PSPT_進捗率_3_2&lt;&gt;"", AM47:AT47,AM47:AQ47)),""))</f>
        <v>0</v>
      </c>
      <c r="CZ47" s="324">
        <f t="array" aca="1" ref="CZ47" ca="1">MAX(IF((IF(進捗管理票PSPT_進捗率_4_2&lt;&gt;"", AY47:BF47,AY47:BC47)&lt;&gt;"")*(IF(進捗管理票PSPT_進捗率_4_2&lt;&gt;"", $AY$7:$BF$7,$AY$7:$BC$7)="予定日")*(IF(進捗管理票PSPT_進捗率_4_2&lt;&gt;"", AY47:BF47,AY47:BC47)&lt;=集計基準日),COLUMN(IF(進捗管理票PSPT_進捗率_4_2&lt;&gt;"", AY47:BF47,AY47:BC47)),""))</f>
        <v>0</v>
      </c>
      <c r="DA47" s="324">
        <f t="array" aca="1" ref="DA47" ca="1">MAX(IF((BJ47:BN47&lt;&gt;"")*($BJ$7:$BN$7="予定日")*(BJ47:BN47&lt;=集計基準日),COLUMN(BJ47:BN47),""))</f>
        <v>0</v>
      </c>
      <c r="DB47" s="324">
        <f t="array" aca="1" ref="DB47" ca="1">MAX(IF((IF(AND(進捗管理票PSPT_進捗率_1_2&lt;&gt;"",U47&lt;&gt;""), O47:V47,O47:S47)&lt;&gt;"")*(IF(AND(進捗管理票PSPT_進捗率_1_2&lt;&gt;"",U47&lt;&gt;""), $O$7:$V$7,$O$7:$S$7)="実績日")*(IF(AND(進捗管理票PSPT_進捗率_1_2&lt;&gt;"",U47&lt;&gt;""), O47:V47,O47:S47)&lt;=集計基準日),COLUMN(IF(AND(進捗管理票PSPT_進捗率_1_2&lt;&gt;"",U47&lt;&gt;""), O47:V47,O47:S47)),""))</f>
        <v>0</v>
      </c>
      <c r="DC47" s="324">
        <f t="array" aca="1" ref="DC47" ca="1">MAX(IF((IF(AND(進捗管理票PSPT_進捗率_2_2&lt;&gt;"",AG47&lt;&gt;""), AA47:AH47,AA47:AE47)&lt;&gt;"")*(IF(AND(進捗管理票PSPT_進捗率_2_2&lt;&gt;"",AG47&lt;&gt;""), $AA$7:$AH$7,$AA$7:$AE$7)="実績日")*(IF(AND(進捗管理票PSPT_進捗率_2_2&lt;&gt;"",AG47&lt;&gt;""), AA47:AH47,AA47:AE47)&lt;=集計基準日),COLUMN(IF(AND(進捗管理票PSPT_進捗率_2_2&lt;&gt;"",AG47&lt;&gt;""), AA47:AH47,AA47:AE47)),""))</f>
        <v>0</v>
      </c>
      <c r="DD47" s="324">
        <f t="array" aca="1" ref="DD47" ca="1">MAX(IF((IF(AND(進捗管理票PSPT_進捗率_3_2&lt;&gt;"",AS47&lt;&gt;""), AM47:AT47,AM47:AQ47)&lt;&gt;"")*(IF(AND(進捗管理票PSPT_進捗率_3_2&lt;&gt;"",AS47&lt;&gt;""), $AM$7:$AT$7,$AM$7:$AQ$7)="実績日")*(IF(AND(進捗管理票PSPT_進捗率_3_2&lt;&gt;"",AS47&lt;&gt;""), AM47:AT47,AM47:AQ47)&lt;=集計基準日),COLUMN(IF(AND(進捗管理票PSPT_進捗率_3_2&lt;&gt;"",AS47&lt;&gt;""), AM47:AT47,AM47:AQ47)),""))</f>
        <v>0</v>
      </c>
      <c r="DE47" s="324">
        <f t="array" aca="1" ref="DE47" ca="1">MAX(IF((IF(AND(進捗管理票PSPT_進捗率_4_2&lt;&gt;"",BE47&lt;&gt;""), AY47:BF47,AY47:BC47)&lt;&gt;"")*(IF(AND(進捗管理票PSPT_進捗率_4_2&lt;&gt;"",BE47&lt;&gt;""), $AY$7:$BF$7,$AY$7:$BC$7)="実績日")*(IF(AND(進捗管理票PSPT_進捗率_4_2&lt;&gt;"",BE47&lt;&gt;""), AY47:BF47,AY47:BC47)&lt;=集計基準日),COLUMN(IF(AND(進捗管理票PSPT_進捗率_4_2&lt;&gt;"",BE47&lt;&gt;""), AY47:BF47,AY47:BC47)),""))</f>
        <v>0</v>
      </c>
      <c r="DF47" s="324">
        <f t="array" aca="1" ref="DF47" ca="1">MAX(IF((BJ47:BN47&lt;&gt;"")*($BJ$7:$BN$7="実績日")*(BJ47:BN47&lt;=集計基準日),COLUMN(BJ47:BN47),""))</f>
        <v>0</v>
      </c>
      <c r="DG47" s="439">
        <f ca="1">MAX(IF(CW47&lt;&gt;0,HLOOKUP(CW47+1,進捗・達成率設定_PS,9,1),0),IF(CX47&lt;&gt;0,HLOOKUP(CX47+1,進捗・達成率設定_PT仕様作成,9,1),0),IF(CY47&lt;&gt;0,HLOOKUP(CY47+1,進捗・達成率設定_PG,9,1),0),IF(CZ47&lt;&gt;0,HLOOKUP(CZ47+1,進捗・達成率設定_PT,9,1),0),IF(DA47&lt;&gt;0,HLOOKUP(DA47+1,進捗・達成率設定_受入,9,1),0),IF(AND(COUNTA(PTレビュー先頭セル:PTレビュー最終セル)=0,AND(BB47&lt;&gt;"", BB47 &lt;= 集計基準日, BE47="",BF47="",BJ47="",BK47="",BM47="",BN47="")),100,0),IF(AND(BE47&lt;&gt;"",BE47 &lt;= 集計基準日, BJ47="",BK47="",BM47="",BN47=""),100,0))</f>
        <v>0</v>
      </c>
      <c r="DH47" s="440">
        <f ca="1">MAX(IF(DB47&lt;&gt;0,HLOOKUP(DB47,進捗・達成率設定_PS,9,1),0),IF(DC47&lt;&gt;0,HLOOKUP(DC47,進捗・達成率設定_PT仕様作成,9,1),0),IF(DD47&lt;&gt;0,HLOOKUP(DD47,進捗・達成率設定_PG,9,1),0),IF(DE47&lt;&gt;0,HLOOKUP(DE47,進捗・達成率設定_PT,9,1),0),IF(DF47&lt;&gt;0,HLOOKUP(DF47,進捗・達成率設定_受入,9,1),0),IF(AND(COUNTA(PTレビュー先頭セル:PTレビュー最終セル)=0,BJ47="",BK47="",BM47="",BN47="",BC47&lt;&gt;"", BC47&lt;=集計基準日),100,0),IF(OR(AND(BF47&lt;&gt;"",BF47&lt;=集計基準日, BJ47="",BK47="",BM47="",BN47=""),AND(BE47&lt;&gt;"",BF47&lt;&gt;"",BF47&lt;=集計基準日, BJ47="",BK47="",BM47="",BN47="")),100,0))</f>
        <v>0</v>
      </c>
      <c r="DI47" s="328" t="str">
        <f>IF(BM47&lt;&gt;"",BM47,IF(AND(BJ47&lt;&gt;"",BM47&lt;&gt;""),BM47,IF(AND(BJ47&lt;&gt;"",BM47=""),"",IF(AND(BK47&lt;&gt;"",BM47=""),"",IF(BE47&lt;&gt;"",BE47,IF(COUNTA(PTレビュー先頭セル:PTレビュー最終セル)&lt;&gt;0,"",IF(BB47&lt;&gt;"",BB47,"")))))))</f>
        <v/>
      </c>
      <c r="DJ47" s="329" t="str">
        <f>IF(AND(BM47&lt;&gt;"",BN47&lt;&gt;""),BN47,IF(AND(BJ47&lt;&gt;"",BN47&lt;&gt;""),BN47,IF(AND(BK47&lt;&gt;"",BN47=""),"",IF(AND(BJ47&lt;&gt;"",BN47=""),"",IF(BF47&lt;&gt;"",BF47,IF(COUNTA(PTレビュー先頭セル:PTレビュー最終セル)&lt;&gt;0,"",IF(BC47&lt;&gt;"",BC47,"")))))))</f>
        <v/>
      </c>
      <c r="DK47" s="450" t="b">
        <f t="shared" si="35"/>
        <v>0</v>
      </c>
      <c r="DL47" s="440" t="b">
        <f t="shared" si="36"/>
        <v>0</v>
      </c>
      <c r="DM47" s="450" t="b">
        <f t="shared" si="37"/>
        <v>0</v>
      </c>
      <c r="DN47" s="440" t="b">
        <f t="shared" si="38"/>
        <v>0</v>
      </c>
      <c r="DO47" s="449" t="b">
        <f t="shared" si="39"/>
        <v>0</v>
      </c>
      <c r="DP47" s="440" t="b">
        <f t="shared" si="40"/>
        <v>0</v>
      </c>
      <c r="DQ47" s="450" t="b">
        <f t="shared" si="41"/>
        <v>0</v>
      </c>
      <c r="DR47" s="440" t="b">
        <f t="shared" si="42"/>
        <v>0</v>
      </c>
      <c r="DS47" s="449" t="b">
        <f t="shared" si="43"/>
        <v>0</v>
      </c>
      <c r="DT47" s="440" t="b">
        <f t="shared" si="44"/>
        <v>0</v>
      </c>
    </row>
    <row r="48" spans="1:124" x14ac:dyDescent="0.25">
      <c r="A48" s="65">
        <f t="shared" si="18"/>
        <v>40</v>
      </c>
      <c r="B48" s="275"/>
      <c r="C48" s="275"/>
      <c r="D48" s="275"/>
      <c r="E48" s="275"/>
      <c r="F48" s="275"/>
      <c r="G48" s="316"/>
      <c r="H48" s="276"/>
      <c r="I48" s="276"/>
      <c r="J48" s="276"/>
      <c r="K48" s="467"/>
      <c r="L48" s="467"/>
      <c r="M48" s="277"/>
      <c r="N48" s="277"/>
      <c r="O48" s="348"/>
      <c r="P48" s="278"/>
      <c r="Q48" s="279"/>
      <c r="R48" s="348"/>
      <c r="S48" s="278"/>
      <c r="T48" s="280"/>
      <c r="U48" s="348"/>
      <c r="V48" s="274"/>
      <c r="W48" s="309" t="str">
        <f t="shared" ca="1" si="19"/>
        <v/>
      </c>
      <c r="X48" s="310" t="str">
        <f t="shared" ca="1" si="20"/>
        <v/>
      </c>
      <c r="Y48" s="277"/>
      <c r="Z48" s="277"/>
      <c r="AA48" s="348"/>
      <c r="AB48" s="278"/>
      <c r="AC48" s="279"/>
      <c r="AD48" s="348"/>
      <c r="AE48" s="278"/>
      <c r="AF48" s="280"/>
      <c r="AG48" s="348"/>
      <c r="AH48" s="274"/>
      <c r="AI48" s="309" t="str">
        <f t="shared" ca="1" si="21"/>
        <v/>
      </c>
      <c r="AJ48" s="310" t="str">
        <f t="shared" ca="1" si="22"/>
        <v/>
      </c>
      <c r="AK48" s="277"/>
      <c r="AL48" s="277"/>
      <c r="AM48" s="348"/>
      <c r="AN48" s="278"/>
      <c r="AO48" s="279"/>
      <c r="AP48" s="348"/>
      <c r="AQ48" s="278"/>
      <c r="AR48" s="280"/>
      <c r="AS48" s="348"/>
      <c r="AT48" s="274"/>
      <c r="AU48" s="309" t="str">
        <f t="shared" ca="1" si="23"/>
        <v/>
      </c>
      <c r="AV48" s="310" t="str">
        <f t="shared" ca="1" si="24"/>
        <v/>
      </c>
      <c r="AW48" s="276"/>
      <c r="AX48" s="276"/>
      <c r="AY48" s="348"/>
      <c r="AZ48" s="278"/>
      <c r="BA48" s="279"/>
      <c r="BB48" s="348"/>
      <c r="BC48" s="278"/>
      <c r="BD48" s="280"/>
      <c r="BE48" s="348"/>
      <c r="BF48" s="274"/>
      <c r="BG48" s="309" t="str">
        <f t="shared" ca="1" si="25"/>
        <v/>
      </c>
      <c r="BH48" s="310" t="str">
        <f t="shared" ca="1" si="26"/>
        <v/>
      </c>
      <c r="BI48" s="276"/>
      <c r="BJ48" s="348"/>
      <c r="BK48" s="278"/>
      <c r="BL48" s="279"/>
      <c r="BM48" s="348"/>
      <c r="BN48" s="278"/>
      <c r="BO48" s="280"/>
      <c r="BP48" s="309" t="str">
        <f t="shared" ca="1" si="27"/>
        <v/>
      </c>
      <c r="BQ48" s="310" t="str">
        <f t="shared" ca="1" si="28"/>
        <v/>
      </c>
      <c r="BR48" s="309" t="str">
        <f t="shared" ca="1" si="29"/>
        <v/>
      </c>
      <c r="BS48" s="438" t="str">
        <f t="shared" ca="1" si="30"/>
        <v/>
      </c>
      <c r="BT48" s="281" t="str">
        <f t="array" ref="BT48">IF(AND($I48&lt;&gt;"",$K48&lt;&gt;""),CEILING(VLOOKUP($I48,ランク別指標,3,FALSE)*$L48,1),"")</f>
        <v/>
      </c>
      <c r="BU48" s="282"/>
      <c r="BV48" s="281" t="str">
        <f t="shared" si="11"/>
        <v/>
      </c>
      <c r="BW48" s="283"/>
      <c r="BX48" s="282"/>
      <c r="BY48" s="284" t="str">
        <f t="shared" si="31"/>
        <v/>
      </c>
      <c r="BZ48" s="285" t="str">
        <f t="shared" si="32"/>
        <v/>
      </c>
      <c r="CA48" s="286"/>
      <c r="CB48" s="287"/>
      <c r="CC48" s="281" t="str">
        <f t="array" ref="CC48">IF(AND($I48&lt;&gt;"",$K48&lt;&gt;""),CEILING(VLOOKUP($I48,ランク別指標,6,FALSE)*$L48,1),"")</f>
        <v/>
      </c>
      <c r="CD48" s="288"/>
      <c r="CE48" s="289" t="str">
        <f t="shared" si="14"/>
        <v/>
      </c>
      <c r="CF48" s="290"/>
      <c r="CG48" s="291" t="str">
        <f t="array" ref="CG48">IF(AND(L48&lt;&gt;"",L48&gt;0),IF(CD48/L48*100 &gt; 0,CD48/L48*100, ""),"")</f>
        <v/>
      </c>
      <c r="CH48" s="292" t="str">
        <f t="array" ref="CH48">IF(AND(L48&lt;&gt;"",L48&gt;0),IF(CF48/L48*100 &gt; 0,CF48/L48*100, ""),"")</f>
        <v/>
      </c>
      <c r="CI48" s="291" t="str">
        <f t="array" ref="CI48">IF(AND(CC48&lt;&gt;"",CC48&gt;0),IF(CD48/CC48*100 &gt; 0,CD48/CC48, ""),"")</f>
        <v/>
      </c>
      <c r="CJ48" s="292" t="str">
        <f t="array" ref="CJ48">IF(AND(CE48&lt;&gt;"",CE48&gt;0),IF(CF48/CE48*100 &gt; 0,CF48/CE48, ""),"")</f>
        <v/>
      </c>
      <c r="CK48" s="281"/>
      <c r="CL48" s="293" t="str">
        <f t="array" ref="CL48">IF(AND(L48&lt;&gt;"",L48&gt;0),IF(CK48/L48*100 &gt; 0,CK48/L48*100, ""),"")</f>
        <v/>
      </c>
      <c r="CM48" s="294"/>
      <c r="CN48" s="270" t="str">
        <f t="array" aca="1" ref="CN48" ca="1">IF(AND($O48&lt;&gt;"",$P48="",$O48&lt;=集計基準日),"遅1",IF(AND($R48&lt;&gt;"",$S48="",$R48&lt;=集計基準日),"遅2",IF(AND($U48&lt;&gt;"",$V48="",$U48&lt;=集計基準日),"遅3","") ) )</f>
        <v/>
      </c>
      <c r="CO48" s="271" t="str">
        <f t="array" aca="1" ref="CO48" ca="1">IF(AND($AA48&lt;&gt;"",$AB48="",$AA48&lt;=集計基準日),"遅1",IF(AND($AD48&lt;&gt;"",$AE48="",$AD48&lt;=集計基準日),"遅2",IF(AND($AG48&lt;&gt;"",$AH48="",$AG48&lt;=集計基準日),"遅3","")))</f>
        <v/>
      </c>
      <c r="CP48" s="271" t="str">
        <f t="array" aca="1" ref="CP48" ca="1">IF(AND($AM48&lt;&gt;"",$AN48="",$AM48&lt;=集計基準日),"遅1",IF(AND($AP48&lt;&gt;"",$AQ48="",$AP48&lt;=集計基準日),"遅2",IF(AND($AS48&lt;&gt;"",$AT48="",$AS48&lt;=集計基準日),"遅3","")))</f>
        <v/>
      </c>
      <c r="CQ48" s="272" t="str">
        <f t="shared" ca="1" si="15"/>
        <v/>
      </c>
      <c r="CR48" s="272" t="str">
        <f t="shared" ca="1" si="16"/>
        <v/>
      </c>
      <c r="CS48" s="273" t="str">
        <f t="shared" ca="1" si="17"/>
        <v/>
      </c>
      <c r="CT48" s="337"/>
      <c r="CU48" s="264">
        <f t="shared" si="34"/>
        <v>40</v>
      </c>
      <c r="CW48" s="324">
        <f t="array" aca="1" ref="CW48" ca="1">MAX(IF((IF(進捗管理票PSPT_進捗率_1_2&lt;&gt;"", O48:V48,O48:S48)&lt;&gt;"")*(IF(進捗管理票PSPT_進捗率_1_2&lt;&gt;"", $O$7:$V$7,$O$7:$S$7)="予定日")*(IF(進捗管理票PSPT_進捗率_1_2&lt;&gt;"", O48:V48,O48:S48)&lt;=集計基準日),COLUMN(IF(進捗管理票PSPT_進捗率_1_2&lt;&gt;"", O48:V48,O48:S48)),""))</f>
        <v>0</v>
      </c>
      <c r="CX48" s="324">
        <f t="array" aca="1" ref="CX48" ca="1">MAX(IF((IF(進捗管理票PSPT_進捗率_2_2&lt;&gt;"", AA48:AH48,AA48:AE48)&lt;&gt;"")*(IF(進捗管理票PSPT_進捗率_2_2&lt;&gt;"", $AA$7:$AH$7,$AA$7:$AE$7)="予定日")*(IF(進捗管理票PSPT_進捗率_2_2&lt;&gt;"", AA48:AH48,AA48:AE48)&lt;=集計基準日),COLUMN(IF(進捗管理票PSPT_進捗率_2_2&lt;&gt;"", AA48:AH48,AA48:AE48)),""))</f>
        <v>0</v>
      </c>
      <c r="CY48" s="324">
        <f t="array" aca="1" ref="CY48" ca="1">MAX(IF((IF(進捗管理票PSPT_進捗率_3_2&lt;&gt;"", AM48:AT48,AM48:AQ48)&lt;&gt;"")*(IF(進捗管理票PSPT_進捗率_3_2&lt;&gt;"", $AM$7:$AT$7,$AM$7:$AQ$7)="予定日")*(IF(進捗管理票PSPT_進捗率_3_2&lt;&gt;"", AM48:AT48,AM48:AQ48)&lt;=集計基準日),COLUMN(IF(進捗管理票PSPT_進捗率_3_2&lt;&gt;"", AM48:AT48,AM48:AQ48)),""))</f>
        <v>0</v>
      </c>
      <c r="CZ48" s="324">
        <f t="array" aca="1" ref="CZ48" ca="1">MAX(IF((IF(進捗管理票PSPT_進捗率_4_2&lt;&gt;"", AY48:BF48,AY48:BC48)&lt;&gt;"")*(IF(進捗管理票PSPT_進捗率_4_2&lt;&gt;"", $AY$7:$BF$7,$AY$7:$BC$7)="予定日")*(IF(進捗管理票PSPT_進捗率_4_2&lt;&gt;"", AY48:BF48,AY48:BC48)&lt;=集計基準日),COLUMN(IF(進捗管理票PSPT_進捗率_4_2&lt;&gt;"", AY48:BF48,AY48:BC48)),""))</f>
        <v>0</v>
      </c>
      <c r="DA48" s="324">
        <f t="array" aca="1" ref="DA48" ca="1">MAX(IF((BJ48:BN48&lt;&gt;"")*($BJ$7:$BN$7="予定日")*(BJ48:BN48&lt;=集計基準日),COLUMN(BJ48:BN48),""))</f>
        <v>0</v>
      </c>
      <c r="DB48" s="324">
        <f t="array" aca="1" ref="DB48" ca="1">MAX(IF((IF(AND(進捗管理票PSPT_進捗率_1_2&lt;&gt;"",U48&lt;&gt;""), O48:V48,O48:S48)&lt;&gt;"")*(IF(AND(進捗管理票PSPT_進捗率_1_2&lt;&gt;"",U48&lt;&gt;""), $O$7:$V$7,$O$7:$S$7)="実績日")*(IF(AND(進捗管理票PSPT_進捗率_1_2&lt;&gt;"",U48&lt;&gt;""), O48:V48,O48:S48)&lt;=集計基準日),COLUMN(IF(AND(進捗管理票PSPT_進捗率_1_2&lt;&gt;"",U48&lt;&gt;""), O48:V48,O48:S48)),""))</f>
        <v>0</v>
      </c>
      <c r="DC48" s="324">
        <f t="array" aca="1" ref="DC48" ca="1">MAX(IF((IF(AND(進捗管理票PSPT_進捗率_2_2&lt;&gt;"",AG48&lt;&gt;""), AA48:AH48,AA48:AE48)&lt;&gt;"")*(IF(AND(進捗管理票PSPT_進捗率_2_2&lt;&gt;"",AG48&lt;&gt;""), $AA$7:$AH$7,$AA$7:$AE$7)="実績日")*(IF(AND(進捗管理票PSPT_進捗率_2_2&lt;&gt;"",AG48&lt;&gt;""), AA48:AH48,AA48:AE48)&lt;=集計基準日),COLUMN(IF(AND(進捗管理票PSPT_進捗率_2_2&lt;&gt;"",AG48&lt;&gt;""), AA48:AH48,AA48:AE48)),""))</f>
        <v>0</v>
      </c>
      <c r="DD48" s="324">
        <f t="array" aca="1" ref="DD48" ca="1">MAX(IF((IF(AND(進捗管理票PSPT_進捗率_3_2&lt;&gt;"",AS48&lt;&gt;""), AM48:AT48,AM48:AQ48)&lt;&gt;"")*(IF(AND(進捗管理票PSPT_進捗率_3_2&lt;&gt;"",AS48&lt;&gt;""), $AM$7:$AT$7,$AM$7:$AQ$7)="実績日")*(IF(AND(進捗管理票PSPT_進捗率_3_2&lt;&gt;"",AS48&lt;&gt;""), AM48:AT48,AM48:AQ48)&lt;=集計基準日),COLUMN(IF(AND(進捗管理票PSPT_進捗率_3_2&lt;&gt;"",AS48&lt;&gt;""), AM48:AT48,AM48:AQ48)),""))</f>
        <v>0</v>
      </c>
      <c r="DE48" s="324">
        <f t="array" aca="1" ref="DE48" ca="1">MAX(IF((IF(AND(進捗管理票PSPT_進捗率_4_2&lt;&gt;"",BE48&lt;&gt;""), AY48:BF48,AY48:BC48)&lt;&gt;"")*(IF(AND(進捗管理票PSPT_進捗率_4_2&lt;&gt;"",BE48&lt;&gt;""), $AY$7:$BF$7,$AY$7:$BC$7)="実績日")*(IF(AND(進捗管理票PSPT_進捗率_4_2&lt;&gt;"",BE48&lt;&gt;""), AY48:BF48,AY48:BC48)&lt;=集計基準日),COLUMN(IF(AND(進捗管理票PSPT_進捗率_4_2&lt;&gt;"",BE48&lt;&gt;""), AY48:BF48,AY48:BC48)),""))</f>
        <v>0</v>
      </c>
      <c r="DF48" s="324">
        <f t="array" aca="1" ref="DF48" ca="1">MAX(IF((BJ48:BN48&lt;&gt;"")*($BJ$7:$BN$7="実績日")*(BJ48:BN48&lt;=集計基準日),COLUMN(BJ48:BN48),""))</f>
        <v>0</v>
      </c>
      <c r="DG48" s="439">
        <f ca="1">MAX(IF(CW48&lt;&gt;0,HLOOKUP(CW48+1,進捗・達成率設定_PS,9,1),0),IF(CX48&lt;&gt;0,HLOOKUP(CX48+1,進捗・達成率設定_PT仕様作成,9,1),0),IF(CY48&lt;&gt;0,HLOOKUP(CY48+1,進捗・達成率設定_PG,9,1),0),IF(CZ48&lt;&gt;0,HLOOKUP(CZ48+1,進捗・達成率設定_PT,9,1),0),IF(DA48&lt;&gt;0,HLOOKUP(DA48+1,進捗・達成率設定_受入,9,1),0),IF(AND(COUNTA(PTレビュー先頭セル:PTレビュー最終セル)=0,AND(BB48&lt;&gt;"", BB48 &lt;= 集計基準日, BE48="",BF48="",BJ48="",BK48="",BM48="",BN48="")),100,0),IF(AND(BE48&lt;&gt;"",BE48 &lt;= 集計基準日, BJ48="",BK48="",BM48="",BN48=""),100,0))</f>
        <v>0</v>
      </c>
      <c r="DH48" s="440">
        <f ca="1">MAX(IF(DB48&lt;&gt;0,HLOOKUP(DB48,進捗・達成率設定_PS,9,1),0),IF(DC48&lt;&gt;0,HLOOKUP(DC48,進捗・達成率設定_PT仕様作成,9,1),0),IF(DD48&lt;&gt;0,HLOOKUP(DD48,進捗・達成率設定_PG,9,1),0),IF(DE48&lt;&gt;0,HLOOKUP(DE48,進捗・達成率設定_PT,9,1),0),IF(DF48&lt;&gt;0,HLOOKUP(DF48,進捗・達成率設定_受入,9,1),0),IF(AND(COUNTA(PTレビュー先頭セル:PTレビュー最終セル)=0,BJ48="",BK48="",BM48="",BN48="",BC48&lt;&gt;"", BC48&lt;=集計基準日),100,0),IF(OR(AND(BF48&lt;&gt;"",BF48&lt;=集計基準日, BJ48="",BK48="",BM48="",BN48=""),AND(BE48&lt;&gt;"",BF48&lt;&gt;"",BF48&lt;=集計基準日, BJ48="",BK48="",BM48="",BN48="")),100,0))</f>
        <v>0</v>
      </c>
      <c r="DI48" s="328" t="str">
        <f>IF(BM48&lt;&gt;"",BM48,IF(AND(BJ48&lt;&gt;"",BM48&lt;&gt;""),BM48,IF(AND(BJ48&lt;&gt;"",BM48=""),"",IF(AND(BK48&lt;&gt;"",BM48=""),"",IF(BE48&lt;&gt;"",BE48,IF(COUNTA(PTレビュー先頭セル:PTレビュー最終セル)&lt;&gt;0,"",IF(BB48&lt;&gt;"",BB48,"")))))))</f>
        <v/>
      </c>
      <c r="DJ48" s="329" t="str">
        <f>IF(AND(BM48&lt;&gt;"",BN48&lt;&gt;""),BN48,IF(AND(BJ48&lt;&gt;"",BN48&lt;&gt;""),BN48,IF(AND(BK48&lt;&gt;"",BN48=""),"",IF(AND(BJ48&lt;&gt;"",BN48=""),"",IF(BF48&lt;&gt;"",BF48,IF(COUNTA(PTレビュー先頭セル:PTレビュー最終セル)&lt;&gt;0,"",IF(BC48&lt;&gt;"",BC48,"")))))))</f>
        <v/>
      </c>
      <c r="DK48" s="450" t="b">
        <f t="shared" si="35"/>
        <v>0</v>
      </c>
      <c r="DL48" s="440" t="b">
        <f t="shared" si="36"/>
        <v>0</v>
      </c>
      <c r="DM48" s="450" t="b">
        <f t="shared" si="37"/>
        <v>0</v>
      </c>
      <c r="DN48" s="440" t="b">
        <f t="shared" si="38"/>
        <v>0</v>
      </c>
      <c r="DO48" s="449" t="b">
        <f t="shared" si="39"/>
        <v>0</v>
      </c>
      <c r="DP48" s="440" t="b">
        <f t="shared" si="40"/>
        <v>0</v>
      </c>
      <c r="DQ48" s="450" t="b">
        <f t="shared" si="41"/>
        <v>0</v>
      </c>
      <c r="DR48" s="440" t="b">
        <f t="shared" si="42"/>
        <v>0</v>
      </c>
      <c r="DS48" s="449" t="b">
        <f t="shared" si="43"/>
        <v>0</v>
      </c>
      <c r="DT48" s="440" t="b">
        <f t="shared" si="44"/>
        <v>0</v>
      </c>
    </row>
    <row r="49" spans="1:124" x14ac:dyDescent="0.25">
      <c r="A49" s="65">
        <f t="shared" si="18"/>
        <v>41</v>
      </c>
      <c r="B49" s="275"/>
      <c r="C49" s="275"/>
      <c r="D49" s="275"/>
      <c r="E49" s="275"/>
      <c r="F49" s="275"/>
      <c r="G49" s="316"/>
      <c r="H49" s="276"/>
      <c r="I49" s="276"/>
      <c r="J49" s="276"/>
      <c r="K49" s="467"/>
      <c r="L49" s="467"/>
      <c r="M49" s="277"/>
      <c r="N49" s="277"/>
      <c r="O49" s="348"/>
      <c r="P49" s="278"/>
      <c r="Q49" s="279"/>
      <c r="R49" s="348"/>
      <c r="S49" s="278"/>
      <c r="T49" s="280"/>
      <c r="U49" s="348"/>
      <c r="V49" s="274"/>
      <c r="W49" s="309" t="str">
        <f t="shared" ca="1" si="19"/>
        <v/>
      </c>
      <c r="X49" s="310" t="str">
        <f t="shared" ca="1" si="20"/>
        <v/>
      </c>
      <c r="Y49" s="277"/>
      <c r="Z49" s="277"/>
      <c r="AA49" s="348"/>
      <c r="AB49" s="278"/>
      <c r="AC49" s="279"/>
      <c r="AD49" s="348"/>
      <c r="AE49" s="278"/>
      <c r="AF49" s="280"/>
      <c r="AG49" s="348"/>
      <c r="AH49" s="274"/>
      <c r="AI49" s="309" t="str">
        <f t="shared" ca="1" si="21"/>
        <v/>
      </c>
      <c r="AJ49" s="310" t="str">
        <f t="shared" ca="1" si="22"/>
        <v/>
      </c>
      <c r="AK49" s="277"/>
      <c r="AL49" s="277"/>
      <c r="AM49" s="348"/>
      <c r="AN49" s="278"/>
      <c r="AO49" s="279"/>
      <c r="AP49" s="348"/>
      <c r="AQ49" s="278"/>
      <c r="AR49" s="280"/>
      <c r="AS49" s="348"/>
      <c r="AT49" s="274"/>
      <c r="AU49" s="309" t="str">
        <f t="shared" ca="1" si="23"/>
        <v/>
      </c>
      <c r="AV49" s="310" t="str">
        <f t="shared" ca="1" si="24"/>
        <v/>
      </c>
      <c r="AW49" s="276"/>
      <c r="AX49" s="276"/>
      <c r="AY49" s="348"/>
      <c r="AZ49" s="278"/>
      <c r="BA49" s="279"/>
      <c r="BB49" s="348"/>
      <c r="BC49" s="278"/>
      <c r="BD49" s="280"/>
      <c r="BE49" s="348"/>
      <c r="BF49" s="274"/>
      <c r="BG49" s="309" t="str">
        <f t="shared" ca="1" si="25"/>
        <v/>
      </c>
      <c r="BH49" s="310" t="str">
        <f t="shared" ca="1" si="26"/>
        <v/>
      </c>
      <c r="BI49" s="276"/>
      <c r="BJ49" s="348"/>
      <c r="BK49" s="278"/>
      <c r="BL49" s="279"/>
      <c r="BM49" s="348"/>
      <c r="BN49" s="278"/>
      <c r="BO49" s="280"/>
      <c r="BP49" s="309" t="str">
        <f t="shared" ca="1" si="27"/>
        <v/>
      </c>
      <c r="BQ49" s="310" t="str">
        <f t="shared" ca="1" si="28"/>
        <v/>
      </c>
      <c r="BR49" s="309" t="str">
        <f t="shared" ca="1" si="29"/>
        <v/>
      </c>
      <c r="BS49" s="438" t="str">
        <f t="shared" ca="1" si="30"/>
        <v/>
      </c>
      <c r="BT49" s="281" t="str">
        <f t="array" ref="BT49">IF(AND($I49&lt;&gt;"",$K49&lt;&gt;""),CEILING(VLOOKUP($I49,ランク別指標,3,FALSE)*$L49,1),"")</f>
        <v/>
      </c>
      <c r="BU49" s="282"/>
      <c r="BV49" s="281" t="str">
        <f t="shared" si="11"/>
        <v/>
      </c>
      <c r="BW49" s="283"/>
      <c r="BX49" s="282"/>
      <c r="BY49" s="284" t="str">
        <f t="shared" si="31"/>
        <v/>
      </c>
      <c r="BZ49" s="285" t="str">
        <f t="shared" si="32"/>
        <v/>
      </c>
      <c r="CA49" s="286"/>
      <c r="CB49" s="287"/>
      <c r="CC49" s="281" t="str">
        <f t="array" ref="CC49">IF(AND($I49&lt;&gt;"",$K49&lt;&gt;""),CEILING(VLOOKUP($I49,ランク別指標,6,FALSE)*$L49,1),"")</f>
        <v/>
      </c>
      <c r="CD49" s="288"/>
      <c r="CE49" s="289" t="str">
        <f t="shared" si="14"/>
        <v/>
      </c>
      <c r="CF49" s="290"/>
      <c r="CG49" s="291" t="str">
        <f t="array" ref="CG49">IF(AND(L49&lt;&gt;"",L49&gt;0),IF(CD49/L49*100 &gt; 0,CD49/L49*100, ""),"")</f>
        <v/>
      </c>
      <c r="CH49" s="292" t="str">
        <f t="array" ref="CH49">IF(AND(L49&lt;&gt;"",L49&gt;0),IF(CF49/L49*100 &gt; 0,CF49/L49*100, ""),"")</f>
        <v/>
      </c>
      <c r="CI49" s="291" t="str">
        <f t="array" ref="CI49">IF(AND(CC49&lt;&gt;"",CC49&gt;0),IF(CD49/CC49*100 &gt; 0,CD49/CC49, ""),"")</f>
        <v/>
      </c>
      <c r="CJ49" s="292" t="str">
        <f t="array" ref="CJ49">IF(AND(CE49&lt;&gt;"",CE49&gt;0),IF(CF49/CE49*100 &gt; 0,CF49/CE49, ""),"")</f>
        <v/>
      </c>
      <c r="CK49" s="281"/>
      <c r="CL49" s="293" t="str">
        <f t="array" ref="CL49">IF(AND(L49&lt;&gt;"",L49&gt;0),IF(CK49/L49*100 &gt; 0,CK49/L49*100, ""),"")</f>
        <v/>
      </c>
      <c r="CM49" s="294"/>
      <c r="CN49" s="270" t="str">
        <f t="array" aca="1" ref="CN49" ca="1">IF(AND($O49&lt;&gt;"",$P49="",$O49&lt;=集計基準日),"遅1",IF(AND($R49&lt;&gt;"",$S49="",$R49&lt;=集計基準日),"遅2",IF(AND($U49&lt;&gt;"",$V49="",$U49&lt;=集計基準日),"遅3","") ) )</f>
        <v/>
      </c>
      <c r="CO49" s="271" t="str">
        <f t="array" aca="1" ref="CO49" ca="1">IF(AND($AA49&lt;&gt;"",$AB49="",$AA49&lt;=集計基準日),"遅1",IF(AND($AD49&lt;&gt;"",$AE49="",$AD49&lt;=集計基準日),"遅2",IF(AND($AG49&lt;&gt;"",$AH49="",$AG49&lt;=集計基準日),"遅3","")))</f>
        <v/>
      </c>
      <c r="CP49" s="271" t="str">
        <f t="array" aca="1" ref="CP49" ca="1">IF(AND($AM49&lt;&gt;"",$AN49="",$AM49&lt;=集計基準日),"遅1",IF(AND($AP49&lt;&gt;"",$AQ49="",$AP49&lt;=集計基準日),"遅2",IF(AND($AS49&lt;&gt;"",$AT49="",$AS49&lt;=集計基準日),"遅3","")))</f>
        <v/>
      </c>
      <c r="CQ49" s="272" t="str">
        <f t="shared" ca="1" si="15"/>
        <v/>
      </c>
      <c r="CR49" s="272" t="str">
        <f t="shared" ca="1" si="16"/>
        <v/>
      </c>
      <c r="CS49" s="273" t="str">
        <f t="shared" ca="1" si="17"/>
        <v/>
      </c>
      <c r="CT49" s="337"/>
      <c r="CU49" s="264">
        <f t="shared" si="34"/>
        <v>41</v>
      </c>
      <c r="CW49" s="324">
        <f t="array" aca="1" ref="CW49" ca="1">MAX(IF((IF(進捗管理票PSPT_進捗率_1_2&lt;&gt;"", O49:V49,O49:S49)&lt;&gt;"")*(IF(進捗管理票PSPT_進捗率_1_2&lt;&gt;"", $O$7:$V$7,$O$7:$S$7)="予定日")*(IF(進捗管理票PSPT_進捗率_1_2&lt;&gt;"", O49:V49,O49:S49)&lt;=集計基準日),COLUMN(IF(進捗管理票PSPT_進捗率_1_2&lt;&gt;"", O49:V49,O49:S49)),""))</f>
        <v>0</v>
      </c>
      <c r="CX49" s="324">
        <f t="array" aca="1" ref="CX49" ca="1">MAX(IF((IF(進捗管理票PSPT_進捗率_2_2&lt;&gt;"", AA49:AH49,AA49:AE49)&lt;&gt;"")*(IF(進捗管理票PSPT_進捗率_2_2&lt;&gt;"", $AA$7:$AH$7,$AA$7:$AE$7)="予定日")*(IF(進捗管理票PSPT_進捗率_2_2&lt;&gt;"", AA49:AH49,AA49:AE49)&lt;=集計基準日),COLUMN(IF(進捗管理票PSPT_進捗率_2_2&lt;&gt;"", AA49:AH49,AA49:AE49)),""))</f>
        <v>0</v>
      </c>
      <c r="CY49" s="324">
        <f t="array" aca="1" ref="CY49" ca="1">MAX(IF((IF(進捗管理票PSPT_進捗率_3_2&lt;&gt;"", AM49:AT49,AM49:AQ49)&lt;&gt;"")*(IF(進捗管理票PSPT_進捗率_3_2&lt;&gt;"", $AM$7:$AT$7,$AM$7:$AQ$7)="予定日")*(IF(進捗管理票PSPT_進捗率_3_2&lt;&gt;"", AM49:AT49,AM49:AQ49)&lt;=集計基準日),COLUMN(IF(進捗管理票PSPT_進捗率_3_2&lt;&gt;"", AM49:AT49,AM49:AQ49)),""))</f>
        <v>0</v>
      </c>
      <c r="CZ49" s="324">
        <f t="array" aca="1" ref="CZ49" ca="1">MAX(IF((IF(進捗管理票PSPT_進捗率_4_2&lt;&gt;"", AY49:BF49,AY49:BC49)&lt;&gt;"")*(IF(進捗管理票PSPT_進捗率_4_2&lt;&gt;"", $AY$7:$BF$7,$AY$7:$BC$7)="予定日")*(IF(進捗管理票PSPT_進捗率_4_2&lt;&gt;"", AY49:BF49,AY49:BC49)&lt;=集計基準日),COLUMN(IF(進捗管理票PSPT_進捗率_4_2&lt;&gt;"", AY49:BF49,AY49:BC49)),""))</f>
        <v>0</v>
      </c>
      <c r="DA49" s="324">
        <f t="array" aca="1" ref="DA49" ca="1">MAX(IF((BJ49:BN49&lt;&gt;"")*($BJ$7:$BN$7="予定日")*(BJ49:BN49&lt;=集計基準日),COLUMN(BJ49:BN49),""))</f>
        <v>0</v>
      </c>
      <c r="DB49" s="324">
        <f t="array" aca="1" ref="DB49" ca="1">MAX(IF((IF(AND(進捗管理票PSPT_進捗率_1_2&lt;&gt;"",U49&lt;&gt;""), O49:V49,O49:S49)&lt;&gt;"")*(IF(AND(進捗管理票PSPT_進捗率_1_2&lt;&gt;"",U49&lt;&gt;""), $O$7:$V$7,$O$7:$S$7)="実績日")*(IF(AND(進捗管理票PSPT_進捗率_1_2&lt;&gt;"",U49&lt;&gt;""), O49:V49,O49:S49)&lt;=集計基準日),COLUMN(IF(AND(進捗管理票PSPT_進捗率_1_2&lt;&gt;"",U49&lt;&gt;""), O49:V49,O49:S49)),""))</f>
        <v>0</v>
      </c>
      <c r="DC49" s="324">
        <f t="array" aca="1" ref="DC49" ca="1">MAX(IF((IF(AND(進捗管理票PSPT_進捗率_2_2&lt;&gt;"",AG49&lt;&gt;""), AA49:AH49,AA49:AE49)&lt;&gt;"")*(IF(AND(進捗管理票PSPT_進捗率_2_2&lt;&gt;"",AG49&lt;&gt;""), $AA$7:$AH$7,$AA$7:$AE$7)="実績日")*(IF(AND(進捗管理票PSPT_進捗率_2_2&lt;&gt;"",AG49&lt;&gt;""), AA49:AH49,AA49:AE49)&lt;=集計基準日),COLUMN(IF(AND(進捗管理票PSPT_進捗率_2_2&lt;&gt;"",AG49&lt;&gt;""), AA49:AH49,AA49:AE49)),""))</f>
        <v>0</v>
      </c>
      <c r="DD49" s="324">
        <f t="array" aca="1" ref="DD49" ca="1">MAX(IF((IF(AND(進捗管理票PSPT_進捗率_3_2&lt;&gt;"",AS49&lt;&gt;""), AM49:AT49,AM49:AQ49)&lt;&gt;"")*(IF(AND(進捗管理票PSPT_進捗率_3_2&lt;&gt;"",AS49&lt;&gt;""), $AM$7:$AT$7,$AM$7:$AQ$7)="実績日")*(IF(AND(進捗管理票PSPT_進捗率_3_2&lt;&gt;"",AS49&lt;&gt;""), AM49:AT49,AM49:AQ49)&lt;=集計基準日),COLUMN(IF(AND(進捗管理票PSPT_進捗率_3_2&lt;&gt;"",AS49&lt;&gt;""), AM49:AT49,AM49:AQ49)),""))</f>
        <v>0</v>
      </c>
      <c r="DE49" s="324">
        <f t="array" aca="1" ref="DE49" ca="1">MAX(IF((IF(AND(進捗管理票PSPT_進捗率_4_2&lt;&gt;"",BE49&lt;&gt;""), AY49:BF49,AY49:BC49)&lt;&gt;"")*(IF(AND(進捗管理票PSPT_進捗率_4_2&lt;&gt;"",BE49&lt;&gt;""), $AY$7:$BF$7,$AY$7:$BC$7)="実績日")*(IF(AND(進捗管理票PSPT_進捗率_4_2&lt;&gt;"",BE49&lt;&gt;""), AY49:BF49,AY49:BC49)&lt;=集計基準日),COLUMN(IF(AND(進捗管理票PSPT_進捗率_4_2&lt;&gt;"",BE49&lt;&gt;""), AY49:BF49,AY49:BC49)),""))</f>
        <v>0</v>
      </c>
      <c r="DF49" s="324">
        <f t="array" aca="1" ref="DF49" ca="1">MAX(IF((BJ49:BN49&lt;&gt;"")*($BJ$7:$BN$7="実績日")*(BJ49:BN49&lt;=集計基準日),COLUMN(BJ49:BN49),""))</f>
        <v>0</v>
      </c>
      <c r="DG49" s="439">
        <f ca="1">MAX(IF(CW49&lt;&gt;0,HLOOKUP(CW49+1,進捗・達成率設定_PS,9,1),0),IF(CX49&lt;&gt;0,HLOOKUP(CX49+1,進捗・達成率設定_PT仕様作成,9,1),0),IF(CY49&lt;&gt;0,HLOOKUP(CY49+1,進捗・達成率設定_PG,9,1),0),IF(CZ49&lt;&gt;0,HLOOKUP(CZ49+1,進捗・達成率設定_PT,9,1),0),IF(DA49&lt;&gt;0,HLOOKUP(DA49+1,進捗・達成率設定_受入,9,1),0),IF(AND(COUNTA(PTレビュー先頭セル:PTレビュー最終セル)=0,AND(BB49&lt;&gt;"", BB49 &lt;= 集計基準日, BE49="",BF49="",BJ49="",BK49="",BM49="",BN49="")),100,0),IF(AND(BE49&lt;&gt;"",BE49 &lt;= 集計基準日, BJ49="",BK49="",BM49="",BN49=""),100,0))</f>
        <v>0</v>
      </c>
      <c r="DH49" s="440">
        <f ca="1">MAX(IF(DB49&lt;&gt;0,HLOOKUP(DB49,進捗・達成率設定_PS,9,1),0),IF(DC49&lt;&gt;0,HLOOKUP(DC49,進捗・達成率設定_PT仕様作成,9,1),0),IF(DD49&lt;&gt;0,HLOOKUP(DD49,進捗・達成率設定_PG,9,1),0),IF(DE49&lt;&gt;0,HLOOKUP(DE49,進捗・達成率設定_PT,9,1),0),IF(DF49&lt;&gt;0,HLOOKUP(DF49,進捗・達成率設定_受入,9,1),0),IF(AND(COUNTA(PTレビュー先頭セル:PTレビュー最終セル)=0,BJ49="",BK49="",BM49="",BN49="",BC49&lt;&gt;"", BC49&lt;=集計基準日),100,0),IF(OR(AND(BF49&lt;&gt;"",BF49&lt;=集計基準日, BJ49="",BK49="",BM49="",BN49=""),AND(BE49&lt;&gt;"",BF49&lt;&gt;"",BF49&lt;=集計基準日, BJ49="",BK49="",BM49="",BN49="")),100,0))</f>
        <v>0</v>
      </c>
      <c r="DI49" s="328" t="str">
        <f>IF(BM49&lt;&gt;"",BM49,IF(AND(BJ49&lt;&gt;"",BM49&lt;&gt;""),BM49,IF(AND(BJ49&lt;&gt;"",BM49=""),"",IF(AND(BK49&lt;&gt;"",BM49=""),"",IF(BE49&lt;&gt;"",BE49,IF(COUNTA(PTレビュー先頭セル:PTレビュー最終セル)&lt;&gt;0,"",IF(BB49&lt;&gt;"",BB49,"")))))))</f>
        <v/>
      </c>
      <c r="DJ49" s="329" t="str">
        <f>IF(AND(BM49&lt;&gt;"",BN49&lt;&gt;""),BN49,IF(AND(BJ49&lt;&gt;"",BN49&lt;&gt;""),BN49,IF(AND(BK49&lt;&gt;"",BN49=""),"",IF(AND(BJ49&lt;&gt;"",BN49=""),"",IF(BF49&lt;&gt;"",BF49,IF(COUNTA(PTレビュー先頭セル:PTレビュー最終セル)&lt;&gt;0,"",IF(BC49&lt;&gt;"",BC49,"")))))))</f>
        <v/>
      </c>
      <c r="DK49" s="450" t="b">
        <f t="shared" si="35"/>
        <v>0</v>
      </c>
      <c r="DL49" s="440" t="b">
        <f t="shared" si="36"/>
        <v>0</v>
      </c>
      <c r="DM49" s="450" t="b">
        <f t="shared" si="37"/>
        <v>0</v>
      </c>
      <c r="DN49" s="440" t="b">
        <f t="shared" si="38"/>
        <v>0</v>
      </c>
      <c r="DO49" s="449" t="b">
        <f t="shared" si="39"/>
        <v>0</v>
      </c>
      <c r="DP49" s="440" t="b">
        <f t="shared" si="40"/>
        <v>0</v>
      </c>
      <c r="DQ49" s="450" t="b">
        <f t="shared" si="41"/>
        <v>0</v>
      </c>
      <c r="DR49" s="440" t="b">
        <f t="shared" si="42"/>
        <v>0</v>
      </c>
      <c r="DS49" s="449" t="b">
        <f t="shared" si="43"/>
        <v>0</v>
      </c>
      <c r="DT49" s="440" t="b">
        <f t="shared" si="44"/>
        <v>0</v>
      </c>
    </row>
    <row r="50" spans="1:124" x14ac:dyDescent="0.25">
      <c r="A50" s="65">
        <f t="shared" si="18"/>
        <v>42</v>
      </c>
      <c r="B50" s="275"/>
      <c r="C50" s="275"/>
      <c r="D50" s="275"/>
      <c r="E50" s="275"/>
      <c r="F50" s="275"/>
      <c r="G50" s="316"/>
      <c r="H50" s="276"/>
      <c r="I50" s="276"/>
      <c r="J50" s="276"/>
      <c r="K50" s="467"/>
      <c r="L50" s="467"/>
      <c r="M50" s="277"/>
      <c r="N50" s="277"/>
      <c r="O50" s="348"/>
      <c r="P50" s="278"/>
      <c r="Q50" s="279"/>
      <c r="R50" s="348"/>
      <c r="S50" s="278"/>
      <c r="T50" s="280"/>
      <c r="U50" s="348"/>
      <c r="V50" s="274"/>
      <c r="W50" s="309" t="str">
        <f t="shared" ca="1" si="19"/>
        <v/>
      </c>
      <c r="X50" s="310" t="str">
        <f t="shared" ca="1" si="20"/>
        <v/>
      </c>
      <c r="Y50" s="277"/>
      <c r="Z50" s="277"/>
      <c r="AA50" s="348"/>
      <c r="AB50" s="278"/>
      <c r="AC50" s="279"/>
      <c r="AD50" s="348"/>
      <c r="AE50" s="278"/>
      <c r="AF50" s="280"/>
      <c r="AG50" s="348"/>
      <c r="AH50" s="274"/>
      <c r="AI50" s="309" t="str">
        <f t="shared" ca="1" si="21"/>
        <v/>
      </c>
      <c r="AJ50" s="310" t="str">
        <f t="shared" ca="1" si="22"/>
        <v/>
      </c>
      <c r="AK50" s="277"/>
      <c r="AL50" s="277"/>
      <c r="AM50" s="348"/>
      <c r="AN50" s="278"/>
      <c r="AO50" s="279"/>
      <c r="AP50" s="348"/>
      <c r="AQ50" s="278"/>
      <c r="AR50" s="280"/>
      <c r="AS50" s="348"/>
      <c r="AT50" s="274"/>
      <c r="AU50" s="309" t="str">
        <f t="shared" ca="1" si="23"/>
        <v/>
      </c>
      <c r="AV50" s="310" t="str">
        <f t="shared" ca="1" si="24"/>
        <v/>
      </c>
      <c r="AW50" s="276"/>
      <c r="AX50" s="276"/>
      <c r="AY50" s="348"/>
      <c r="AZ50" s="278"/>
      <c r="BA50" s="279"/>
      <c r="BB50" s="348"/>
      <c r="BC50" s="278"/>
      <c r="BD50" s="280"/>
      <c r="BE50" s="348"/>
      <c r="BF50" s="274"/>
      <c r="BG50" s="309" t="str">
        <f t="shared" ca="1" si="25"/>
        <v/>
      </c>
      <c r="BH50" s="310" t="str">
        <f t="shared" ca="1" si="26"/>
        <v/>
      </c>
      <c r="BI50" s="276"/>
      <c r="BJ50" s="348"/>
      <c r="BK50" s="278"/>
      <c r="BL50" s="279"/>
      <c r="BM50" s="348"/>
      <c r="BN50" s="278"/>
      <c r="BO50" s="280"/>
      <c r="BP50" s="309" t="str">
        <f t="shared" ca="1" si="27"/>
        <v/>
      </c>
      <c r="BQ50" s="310" t="str">
        <f t="shared" ca="1" si="28"/>
        <v/>
      </c>
      <c r="BR50" s="309" t="str">
        <f t="shared" ca="1" si="29"/>
        <v/>
      </c>
      <c r="BS50" s="438" t="str">
        <f t="shared" ca="1" si="30"/>
        <v/>
      </c>
      <c r="BT50" s="281" t="str">
        <f t="array" ref="BT50">IF(AND($I50&lt;&gt;"",$K50&lt;&gt;""),CEILING(VLOOKUP($I50,ランク別指標,3,FALSE)*$L50,1),"")</f>
        <v/>
      </c>
      <c r="BU50" s="282"/>
      <c r="BV50" s="281" t="str">
        <f t="shared" si="11"/>
        <v/>
      </c>
      <c r="BW50" s="283"/>
      <c r="BX50" s="282"/>
      <c r="BY50" s="284" t="str">
        <f t="shared" si="31"/>
        <v/>
      </c>
      <c r="BZ50" s="285" t="str">
        <f t="shared" si="32"/>
        <v/>
      </c>
      <c r="CA50" s="286"/>
      <c r="CB50" s="287"/>
      <c r="CC50" s="281" t="str">
        <f t="array" ref="CC50">IF(AND($I50&lt;&gt;"",$K50&lt;&gt;""),CEILING(VLOOKUP($I50,ランク別指標,6,FALSE)*$L50,1),"")</f>
        <v/>
      </c>
      <c r="CD50" s="288"/>
      <c r="CE50" s="289" t="str">
        <f t="shared" si="14"/>
        <v/>
      </c>
      <c r="CF50" s="290"/>
      <c r="CG50" s="291" t="str">
        <f t="array" ref="CG50">IF(AND(L50&lt;&gt;"",L50&gt;0),IF(CD50/L50*100 &gt; 0,CD50/L50*100, ""),"")</f>
        <v/>
      </c>
      <c r="CH50" s="292" t="str">
        <f t="array" ref="CH50">IF(AND(L50&lt;&gt;"",L50&gt;0),IF(CF50/L50*100 &gt; 0,CF50/L50*100, ""),"")</f>
        <v/>
      </c>
      <c r="CI50" s="291" t="str">
        <f t="array" ref="CI50">IF(AND(CC50&lt;&gt;"",CC50&gt;0),IF(CD50/CC50*100 &gt; 0,CD50/CC50, ""),"")</f>
        <v/>
      </c>
      <c r="CJ50" s="292" t="str">
        <f t="array" ref="CJ50">IF(AND(CE50&lt;&gt;"",CE50&gt;0),IF(CF50/CE50*100 &gt; 0,CF50/CE50, ""),"")</f>
        <v/>
      </c>
      <c r="CK50" s="281"/>
      <c r="CL50" s="293" t="str">
        <f t="array" ref="CL50">IF(AND(L50&lt;&gt;"",L50&gt;0),IF(CK50/L50*100 &gt; 0,CK50/L50*100, ""),"")</f>
        <v/>
      </c>
      <c r="CM50" s="294"/>
      <c r="CN50" s="270" t="str">
        <f t="array" aca="1" ref="CN50" ca="1">IF(AND($O50&lt;&gt;"",$P50="",$O50&lt;=集計基準日),"遅1",IF(AND($R50&lt;&gt;"",$S50="",$R50&lt;=集計基準日),"遅2",IF(AND($U50&lt;&gt;"",$V50="",$U50&lt;=集計基準日),"遅3","") ) )</f>
        <v/>
      </c>
      <c r="CO50" s="271" t="str">
        <f t="array" aca="1" ref="CO50" ca="1">IF(AND($AA50&lt;&gt;"",$AB50="",$AA50&lt;=集計基準日),"遅1",IF(AND($AD50&lt;&gt;"",$AE50="",$AD50&lt;=集計基準日),"遅2",IF(AND($AG50&lt;&gt;"",$AH50="",$AG50&lt;=集計基準日),"遅3","")))</f>
        <v/>
      </c>
      <c r="CP50" s="271" t="str">
        <f t="array" aca="1" ref="CP50" ca="1">IF(AND($AM50&lt;&gt;"",$AN50="",$AM50&lt;=集計基準日),"遅1",IF(AND($AP50&lt;&gt;"",$AQ50="",$AP50&lt;=集計基準日),"遅2",IF(AND($AS50&lt;&gt;"",$AT50="",$AS50&lt;=集計基準日),"遅3","")))</f>
        <v/>
      </c>
      <c r="CQ50" s="272" t="str">
        <f t="shared" ca="1" si="15"/>
        <v/>
      </c>
      <c r="CR50" s="272" t="str">
        <f t="shared" ca="1" si="16"/>
        <v/>
      </c>
      <c r="CS50" s="273" t="str">
        <f t="shared" ca="1" si="17"/>
        <v/>
      </c>
      <c r="CT50" s="337"/>
      <c r="CU50" s="264">
        <f t="shared" si="34"/>
        <v>42</v>
      </c>
      <c r="CW50" s="324">
        <f t="array" aca="1" ref="CW50" ca="1">MAX(IF((IF(進捗管理票PSPT_進捗率_1_2&lt;&gt;"", O50:V50,O50:S50)&lt;&gt;"")*(IF(進捗管理票PSPT_進捗率_1_2&lt;&gt;"", $O$7:$V$7,$O$7:$S$7)="予定日")*(IF(進捗管理票PSPT_進捗率_1_2&lt;&gt;"", O50:V50,O50:S50)&lt;=集計基準日),COLUMN(IF(進捗管理票PSPT_進捗率_1_2&lt;&gt;"", O50:V50,O50:S50)),""))</f>
        <v>0</v>
      </c>
      <c r="CX50" s="324">
        <f t="array" aca="1" ref="CX50" ca="1">MAX(IF((IF(進捗管理票PSPT_進捗率_2_2&lt;&gt;"", AA50:AH50,AA50:AE50)&lt;&gt;"")*(IF(進捗管理票PSPT_進捗率_2_2&lt;&gt;"", $AA$7:$AH$7,$AA$7:$AE$7)="予定日")*(IF(進捗管理票PSPT_進捗率_2_2&lt;&gt;"", AA50:AH50,AA50:AE50)&lt;=集計基準日),COLUMN(IF(進捗管理票PSPT_進捗率_2_2&lt;&gt;"", AA50:AH50,AA50:AE50)),""))</f>
        <v>0</v>
      </c>
      <c r="CY50" s="324">
        <f t="array" aca="1" ref="CY50" ca="1">MAX(IF((IF(進捗管理票PSPT_進捗率_3_2&lt;&gt;"", AM50:AT50,AM50:AQ50)&lt;&gt;"")*(IF(進捗管理票PSPT_進捗率_3_2&lt;&gt;"", $AM$7:$AT$7,$AM$7:$AQ$7)="予定日")*(IF(進捗管理票PSPT_進捗率_3_2&lt;&gt;"", AM50:AT50,AM50:AQ50)&lt;=集計基準日),COLUMN(IF(進捗管理票PSPT_進捗率_3_2&lt;&gt;"", AM50:AT50,AM50:AQ50)),""))</f>
        <v>0</v>
      </c>
      <c r="CZ50" s="324">
        <f t="array" aca="1" ref="CZ50" ca="1">MAX(IF((IF(進捗管理票PSPT_進捗率_4_2&lt;&gt;"", AY50:BF50,AY50:BC50)&lt;&gt;"")*(IF(進捗管理票PSPT_進捗率_4_2&lt;&gt;"", $AY$7:$BF$7,$AY$7:$BC$7)="予定日")*(IF(進捗管理票PSPT_進捗率_4_2&lt;&gt;"", AY50:BF50,AY50:BC50)&lt;=集計基準日),COLUMN(IF(進捗管理票PSPT_進捗率_4_2&lt;&gt;"", AY50:BF50,AY50:BC50)),""))</f>
        <v>0</v>
      </c>
      <c r="DA50" s="324">
        <f t="array" aca="1" ref="DA50" ca="1">MAX(IF((BJ50:BN50&lt;&gt;"")*($BJ$7:$BN$7="予定日")*(BJ50:BN50&lt;=集計基準日),COLUMN(BJ50:BN50),""))</f>
        <v>0</v>
      </c>
      <c r="DB50" s="324">
        <f t="array" aca="1" ref="DB50" ca="1">MAX(IF((IF(AND(進捗管理票PSPT_進捗率_1_2&lt;&gt;"",U50&lt;&gt;""), O50:V50,O50:S50)&lt;&gt;"")*(IF(AND(進捗管理票PSPT_進捗率_1_2&lt;&gt;"",U50&lt;&gt;""), $O$7:$V$7,$O$7:$S$7)="実績日")*(IF(AND(進捗管理票PSPT_進捗率_1_2&lt;&gt;"",U50&lt;&gt;""), O50:V50,O50:S50)&lt;=集計基準日),COLUMN(IF(AND(進捗管理票PSPT_進捗率_1_2&lt;&gt;"",U50&lt;&gt;""), O50:V50,O50:S50)),""))</f>
        <v>0</v>
      </c>
      <c r="DC50" s="324">
        <f t="array" aca="1" ref="DC50" ca="1">MAX(IF((IF(AND(進捗管理票PSPT_進捗率_2_2&lt;&gt;"",AG50&lt;&gt;""), AA50:AH50,AA50:AE50)&lt;&gt;"")*(IF(AND(進捗管理票PSPT_進捗率_2_2&lt;&gt;"",AG50&lt;&gt;""), $AA$7:$AH$7,$AA$7:$AE$7)="実績日")*(IF(AND(進捗管理票PSPT_進捗率_2_2&lt;&gt;"",AG50&lt;&gt;""), AA50:AH50,AA50:AE50)&lt;=集計基準日),COLUMN(IF(AND(進捗管理票PSPT_進捗率_2_2&lt;&gt;"",AG50&lt;&gt;""), AA50:AH50,AA50:AE50)),""))</f>
        <v>0</v>
      </c>
      <c r="DD50" s="324">
        <f t="array" aca="1" ref="DD50" ca="1">MAX(IF((IF(AND(進捗管理票PSPT_進捗率_3_2&lt;&gt;"",AS50&lt;&gt;""), AM50:AT50,AM50:AQ50)&lt;&gt;"")*(IF(AND(進捗管理票PSPT_進捗率_3_2&lt;&gt;"",AS50&lt;&gt;""), $AM$7:$AT$7,$AM$7:$AQ$7)="実績日")*(IF(AND(進捗管理票PSPT_進捗率_3_2&lt;&gt;"",AS50&lt;&gt;""), AM50:AT50,AM50:AQ50)&lt;=集計基準日),COLUMN(IF(AND(進捗管理票PSPT_進捗率_3_2&lt;&gt;"",AS50&lt;&gt;""), AM50:AT50,AM50:AQ50)),""))</f>
        <v>0</v>
      </c>
      <c r="DE50" s="324">
        <f t="array" aca="1" ref="DE50" ca="1">MAX(IF((IF(AND(進捗管理票PSPT_進捗率_4_2&lt;&gt;"",BE50&lt;&gt;""), AY50:BF50,AY50:BC50)&lt;&gt;"")*(IF(AND(進捗管理票PSPT_進捗率_4_2&lt;&gt;"",BE50&lt;&gt;""), $AY$7:$BF$7,$AY$7:$BC$7)="実績日")*(IF(AND(進捗管理票PSPT_進捗率_4_2&lt;&gt;"",BE50&lt;&gt;""), AY50:BF50,AY50:BC50)&lt;=集計基準日),COLUMN(IF(AND(進捗管理票PSPT_進捗率_4_2&lt;&gt;"",BE50&lt;&gt;""), AY50:BF50,AY50:BC50)),""))</f>
        <v>0</v>
      </c>
      <c r="DF50" s="324">
        <f t="array" aca="1" ref="DF50" ca="1">MAX(IF((BJ50:BN50&lt;&gt;"")*($BJ$7:$BN$7="実績日")*(BJ50:BN50&lt;=集計基準日),COLUMN(BJ50:BN50),""))</f>
        <v>0</v>
      </c>
      <c r="DG50" s="439">
        <f ca="1">MAX(IF(CW50&lt;&gt;0,HLOOKUP(CW50+1,進捗・達成率設定_PS,9,1),0),IF(CX50&lt;&gt;0,HLOOKUP(CX50+1,進捗・達成率設定_PT仕様作成,9,1),0),IF(CY50&lt;&gt;0,HLOOKUP(CY50+1,進捗・達成率設定_PG,9,1),0),IF(CZ50&lt;&gt;0,HLOOKUP(CZ50+1,進捗・達成率設定_PT,9,1),0),IF(DA50&lt;&gt;0,HLOOKUP(DA50+1,進捗・達成率設定_受入,9,1),0),IF(AND(COUNTA(PTレビュー先頭セル:PTレビュー最終セル)=0,AND(BB50&lt;&gt;"", BB50 &lt;= 集計基準日, BE50="",BF50="",BJ50="",BK50="",BM50="",BN50="")),100,0),IF(AND(BE50&lt;&gt;"",BE50 &lt;= 集計基準日, BJ50="",BK50="",BM50="",BN50=""),100,0))</f>
        <v>0</v>
      </c>
      <c r="DH50" s="440">
        <f ca="1">MAX(IF(DB50&lt;&gt;0,HLOOKUP(DB50,進捗・達成率設定_PS,9,1),0),IF(DC50&lt;&gt;0,HLOOKUP(DC50,進捗・達成率設定_PT仕様作成,9,1),0),IF(DD50&lt;&gt;0,HLOOKUP(DD50,進捗・達成率設定_PG,9,1),0),IF(DE50&lt;&gt;0,HLOOKUP(DE50,進捗・達成率設定_PT,9,1),0),IF(DF50&lt;&gt;0,HLOOKUP(DF50,進捗・達成率設定_受入,9,1),0),IF(AND(COUNTA(PTレビュー先頭セル:PTレビュー最終セル)=0,BJ50="",BK50="",BM50="",BN50="",BC50&lt;&gt;"", BC50&lt;=集計基準日),100,0),IF(OR(AND(BF50&lt;&gt;"",BF50&lt;=集計基準日, BJ50="",BK50="",BM50="",BN50=""),AND(BE50&lt;&gt;"",BF50&lt;&gt;"",BF50&lt;=集計基準日, BJ50="",BK50="",BM50="",BN50="")),100,0))</f>
        <v>0</v>
      </c>
      <c r="DI50" s="328" t="str">
        <f>IF(BM50&lt;&gt;"",BM50,IF(AND(BJ50&lt;&gt;"",BM50&lt;&gt;""),BM50,IF(AND(BJ50&lt;&gt;"",BM50=""),"",IF(AND(BK50&lt;&gt;"",BM50=""),"",IF(BE50&lt;&gt;"",BE50,IF(COUNTA(PTレビュー先頭セル:PTレビュー最終セル)&lt;&gt;0,"",IF(BB50&lt;&gt;"",BB50,"")))))))</f>
        <v/>
      </c>
      <c r="DJ50" s="329" t="str">
        <f>IF(AND(BM50&lt;&gt;"",BN50&lt;&gt;""),BN50,IF(AND(BJ50&lt;&gt;"",BN50&lt;&gt;""),BN50,IF(AND(BK50&lt;&gt;"",BN50=""),"",IF(AND(BJ50&lt;&gt;"",BN50=""),"",IF(BF50&lt;&gt;"",BF50,IF(COUNTA(PTレビュー先頭セル:PTレビュー最終セル)&lt;&gt;0,"",IF(BC50&lt;&gt;"",BC50,"")))))))</f>
        <v/>
      </c>
      <c r="DK50" s="450" t="b">
        <f t="shared" si="35"/>
        <v>0</v>
      </c>
      <c r="DL50" s="440" t="b">
        <f t="shared" si="36"/>
        <v>0</v>
      </c>
      <c r="DM50" s="450" t="b">
        <f t="shared" si="37"/>
        <v>0</v>
      </c>
      <c r="DN50" s="440" t="b">
        <f t="shared" si="38"/>
        <v>0</v>
      </c>
      <c r="DO50" s="449" t="b">
        <f t="shared" si="39"/>
        <v>0</v>
      </c>
      <c r="DP50" s="440" t="b">
        <f t="shared" si="40"/>
        <v>0</v>
      </c>
      <c r="DQ50" s="450" t="b">
        <f t="shared" si="41"/>
        <v>0</v>
      </c>
      <c r="DR50" s="440" t="b">
        <f t="shared" si="42"/>
        <v>0</v>
      </c>
      <c r="DS50" s="449" t="b">
        <f t="shared" si="43"/>
        <v>0</v>
      </c>
      <c r="DT50" s="440" t="b">
        <f t="shared" si="44"/>
        <v>0</v>
      </c>
    </row>
    <row r="51" spans="1:124" x14ac:dyDescent="0.25">
      <c r="A51" s="65">
        <f t="shared" si="18"/>
        <v>43</v>
      </c>
      <c r="B51" s="275"/>
      <c r="C51" s="275"/>
      <c r="D51" s="275"/>
      <c r="E51" s="275"/>
      <c r="F51" s="275"/>
      <c r="G51" s="316"/>
      <c r="H51" s="276"/>
      <c r="I51" s="276"/>
      <c r="J51" s="276"/>
      <c r="K51" s="467"/>
      <c r="L51" s="467"/>
      <c r="M51" s="277"/>
      <c r="N51" s="277"/>
      <c r="O51" s="348"/>
      <c r="P51" s="278"/>
      <c r="Q51" s="279"/>
      <c r="R51" s="348"/>
      <c r="S51" s="278"/>
      <c r="T51" s="280"/>
      <c r="U51" s="348"/>
      <c r="V51" s="274"/>
      <c r="W51" s="309" t="str">
        <f t="shared" ca="1" si="19"/>
        <v/>
      </c>
      <c r="X51" s="310" t="str">
        <f t="shared" ca="1" si="20"/>
        <v/>
      </c>
      <c r="Y51" s="277"/>
      <c r="Z51" s="277"/>
      <c r="AA51" s="348"/>
      <c r="AB51" s="278"/>
      <c r="AC51" s="279"/>
      <c r="AD51" s="348"/>
      <c r="AE51" s="278"/>
      <c r="AF51" s="280"/>
      <c r="AG51" s="348"/>
      <c r="AH51" s="274"/>
      <c r="AI51" s="309" t="str">
        <f t="shared" ca="1" si="21"/>
        <v/>
      </c>
      <c r="AJ51" s="310" t="str">
        <f t="shared" ca="1" si="22"/>
        <v/>
      </c>
      <c r="AK51" s="277"/>
      <c r="AL51" s="277"/>
      <c r="AM51" s="348"/>
      <c r="AN51" s="278"/>
      <c r="AO51" s="279"/>
      <c r="AP51" s="348"/>
      <c r="AQ51" s="278"/>
      <c r="AR51" s="280"/>
      <c r="AS51" s="348"/>
      <c r="AT51" s="274"/>
      <c r="AU51" s="309" t="str">
        <f t="shared" ca="1" si="23"/>
        <v/>
      </c>
      <c r="AV51" s="310" t="str">
        <f t="shared" ca="1" si="24"/>
        <v/>
      </c>
      <c r="AW51" s="276"/>
      <c r="AX51" s="276"/>
      <c r="AY51" s="348"/>
      <c r="AZ51" s="278"/>
      <c r="BA51" s="279"/>
      <c r="BB51" s="348"/>
      <c r="BC51" s="278"/>
      <c r="BD51" s="280"/>
      <c r="BE51" s="348"/>
      <c r="BF51" s="274"/>
      <c r="BG51" s="309" t="str">
        <f t="shared" ca="1" si="25"/>
        <v/>
      </c>
      <c r="BH51" s="310" t="str">
        <f t="shared" ca="1" si="26"/>
        <v/>
      </c>
      <c r="BI51" s="276"/>
      <c r="BJ51" s="348"/>
      <c r="BK51" s="278"/>
      <c r="BL51" s="279"/>
      <c r="BM51" s="348"/>
      <c r="BN51" s="278"/>
      <c r="BO51" s="280"/>
      <c r="BP51" s="309" t="str">
        <f t="shared" ca="1" si="27"/>
        <v/>
      </c>
      <c r="BQ51" s="310" t="str">
        <f t="shared" ca="1" si="28"/>
        <v/>
      </c>
      <c r="BR51" s="309" t="str">
        <f t="shared" ca="1" si="29"/>
        <v/>
      </c>
      <c r="BS51" s="438" t="str">
        <f t="shared" ca="1" si="30"/>
        <v/>
      </c>
      <c r="BT51" s="281" t="str">
        <f t="array" ref="BT51">IF(AND($I51&lt;&gt;"",$K51&lt;&gt;""),CEILING(VLOOKUP($I51,ランク別指標,3,FALSE)*$L51,1),"")</f>
        <v/>
      </c>
      <c r="BU51" s="282"/>
      <c r="BV51" s="281" t="str">
        <f t="shared" si="11"/>
        <v/>
      </c>
      <c r="BW51" s="283"/>
      <c r="BX51" s="282"/>
      <c r="BY51" s="284" t="str">
        <f t="shared" si="31"/>
        <v/>
      </c>
      <c r="BZ51" s="285" t="str">
        <f t="shared" si="32"/>
        <v/>
      </c>
      <c r="CA51" s="286"/>
      <c r="CB51" s="287"/>
      <c r="CC51" s="281" t="str">
        <f t="array" ref="CC51">IF(AND($I51&lt;&gt;"",$K51&lt;&gt;""),CEILING(VLOOKUP($I51,ランク別指標,6,FALSE)*$L51,1),"")</f>
        <v/>
      </c>
      <c r="CD51" s="288"/>
      <c r="CE51" s="289" t="str">
        <f t="shared" si="14"/>
        <v/>
      </c>
      <c r="CF51" s="290"/>
      <c r="CG51" s="291" t="str">
        <f t="array" ref="CG51">IF(AND(L51&lt;&gt;"",L51&gt;0),IF(CD51/L51*100 &gt; 0,CD51/L51*100, ""),"")</f>
        <v/>
      </c>
      <c r="CH51" s="292" t="str">
        <f t="array" ref="CH51">IF(AND(L51&lt;&gt;"",L51&gt;0),IF(CF51/L51*100 &gt; 0,CF51/L51*100, ""),"")</f>
        <v/>
      </c>
      <c r="CI51" s="291" t="str">
        <f t="array" ref="CI51">IF(AND(CC51&lt;&gt;"",CC51&gt;0),IF(CD51/CC51*100 &gt; 0,CD51/CC51, ""),"")</f>
        <v/>
      </c>
      <c r="CJ51" s="292" t="str">
        <f t="array" ref="CJ51">IF(AND(CE51&lt;&gt;"",CE51&gt;0),IF(CF51/CE51*100 &gt; 0,CF51/CE51, ""),"")</f>
        <v/>
      </c>
      <c r="CK51" s="281"/>
      <c r="CL51" s="293" t="str">
        <f t="array" ref="CL51">IF(AND(L51&lt;&gt;"",L51&gt;0),IF(CK51/L51*100 &gt; 0,CK51/L51*100, ""),"")</f>
        <v/>
      </c>
      <c r="CM51" s="294"/>
      <c r="CN51" s="270" t="str">
        <f t="array" aca="1" ref="CN51" ca="1">IF(AND($O51&lt;&gt;"",$P51="",$O51&lt;=集計基準日),"遅1",IF(AND($R51&lt;&gt;"",$S51="",$R51&lt;=集計基準日),"遅2",IF(AND($U51&lt;&gt;"",$V51="",$U51&lt;=集計基準日),"遅3","") ) )</f>
        <v/>
      </c>
      <c r="CO51" s="271" t="str">
        <f t="array" aca="1" ref="CO51" ca="1">IF(AND($AA51&lt;&gt;"",$AB51="",$AA51&lt;=集計基準日),"遅1",IF(AND($AD51&lt;&gt;"",$AE51="",$AD51&lt;=集計基準日),"遅2",IF(AND($AG51&lt;&gt;"",$AH51="",$AG51&lt;=集計基準日),"遅3","")))</f>
        <v/>
      </c>
      <c r="CP51" s="271" t="str">
        <f t="array" aca="1" ref="CP51" ca="1">IF(AND($AM51&lt;&gt;"",$AN51="",$AM51&lt;=集計基準日),"遅1",IF(AND($AP51&lt;&gt;"",$AQ51="",$AP51&lt;=集計基準日),"遅2",IF(AND($AS51&lt;&gt;"",$AT51="",$AS51&lt;=集計基準日),"遅3","")))</f>
        <v/>
      </c>
      <c r="CQ51" s="272" t="str">
        <f t="shared" ca="1" si="15"/>
        <v/>
      </c>
      <c r="CR51" s="272" t="str">
        <f t="shared" ca="1" si="16"/>
        <v/>
      </c>
      <c r="CS51" s="273" t="str">
        <f t="shared" ca="1" si="17"/>
        <v/>
      </c>
      <c r="CT51" s="337"/>
      <c r="CU51" s="264">
        <f t="shared" si="34"/>
        <v>43</v>
      </c>
      <c r="CW51" s="324">
        <f t="array" aca="1" ref="CW51" ca="1">MAX(IF((IF(進捗管理票PSPT_進捗率_1_2&lt;&gt;"", O51:V51,O51:S51)&lt;&gt;"")*(IF(進捗管理票PSPT_進捗率_1_2&lt;&gt;"", $O$7:$V$7,$O$7:$S$7)="予定日")*(IF(進捗管理票PSPT_進捗率_1_2&lt;&gt;"", O51:V51,O51:S51)&lt;=集計基準日),COLUMN(IF(進捗管理票PSPT_進捗率_1_2&lt;&gt;"", O51:V51,O51:S51)),""))</f>
        <v>0</v>
      </c>
      <c r="CX51" s="324">
        <f t="array" aca="1" ref="CX51" ca="1">MAX(IF((IF(進捗管理票PSPT_進捗率_2_2&lt;&gt;"", AA51:AH51,AA51:AE51)&lt;&gt;"")*(IF(進捗管理票PSPT_進捗率_2_2&lt;&gt;"", $AA$7:$AH$7,$AA$7:$AE$7)="予定日")*(IF(進捗管理票PSPT_進捗率_2_2&lt;&gt;"", AA51:AH51,AA51:AE51)&lt;=集計基準日),COLUMN(IF(進捗管理票PSPT_進捗率_2_2&lt;&gt;"", AA51:AH51,AA51:AE51)),""))</f>
        <v>0</v>
      </c>
      <c r="CY51" s="324">
        <f t="array" aca="1" ref="CY51" ca="1">MAX(IF((IF(進捗管理票PSPT_進捗率_3_2&lt;&gt;"", AM51:AT51,AM51:AQ51)&lt;&gt;"")*(IF(進捗管理票PSPT_進捗率_3_2&lt;&gt;"", $AM$7:$AT$7,$AM$7:$AQ$7)="予定日")*(IF(進捗管理票PSPT_進捗率_3_2&lt;&gt;"", AM51:AT51,AM51:AQ51)&lt;=集計基準日),COLUMN(IF(進捗管理票PSPT_進捗率_3_2&lt;&gt;"", AM51:AT51,AM51:AQ51)),""))</f>
        <v>0</v>
      </c>
      <c r="CZ51" s="324">
        <f t="array" aca="1" ref="CZ51" ca="1">MAX(IF((IF(進捗管理票PSPT_進捗率_4_2&lt;&gt;"", AY51:BF51,AY51:BC51)&lt;&gt;"")*(IF(進捗管理票PSPT_進捗率_4_2&lt;&gt;"", $AY$7:$BF$7,$AY$7:$BC$7)="予定日")*(IF(進捗管理票PSPT_進捗率_4_2&lt;&gt;"", AY51:BF51,AY51:BC51)&lt;=集計基準日),COLUMN(IF(進捗管理票PSPT_進捗率_4_2&lt;&gt;"", AY51:BF51,AY51:BC51)),""))</f>
        <v>0</v>
      </c>
      <c r="DA51" s="324">
        <f t="array" aca="1" ref="DA51" ca="1">MAX(IF((BJ51:BN51&lt;&gt;"")*($BJ$7:$BN$7="予定日")*(BJ51:BN51&lt;=集計基準日),COLUMN(BJ51:BN51),""))</f>
        <v>0</v>
      </c>
      <c r="DB51" s="324">
        <f t="array" aca="1" ref="DB51" ca="1">MAX(IF((IF(AND(進捗管理票PSPT_進捗率_1_2&lt;&gt;"",U51&lt;&gt;""), O51:V51,O51:S51)&lt;&gt;"")*(IF(AND(進捗管理票PSPT_進捗率_1_2&lt;&gt;"",U51&lt;&gt;""), $O$7:$V$7,$O$7:$S$7)="実績日")*(IF(AND(進捗管理票PSPT_進捗率_1_2&lt;&gt;"",U51&lt;&gt;""), O51:V51,O51:S51)&lt;=集計基準日),COLUMN(IF(AND(進捗管理票PSPT_進捗率_1_2&lt;&gt;"",U51&lt;&gt;""), O51:V51,O51:S51)),""))</f>
        <v>0</v>
      </c>
      <c r="DC51" s="324">
        <f t="array" aca="1" ref="DC51" ca="1">MAX(IF((IF(AND(進捗管理票PSPT_進捗率_2_2&lt;&gt;"",AG51&lt;&gt;""), AA51:AH51,AA51:AE51)&lt;&gt;"")*(IF(AND(進捗管理票PSPT_進捗率_2_2&lt;&gt;"",AG51&lt;&gt;""), $AA$7:$AH$7,$AA$7:$AE$7)="実績日")*(IF(AND(進捗管理票PSPT_進捗率_2_2&lt;&gt;"",AG51&lt;&gt;""), AA51:AH51,AA51:AE51)&lt;=集計基準日),COLUMN(IF(AND(進捗管理票PSPT_進捗率_2_2&lt;&gt;"",AG51&lt;&gt;""), AA51:AH51,AA51:AE51)),""))</f>
        <v>0</v>
      </c>
      <c r="DD51" s="324">
        <f t="array" aca="1" ref="DD51" ca="1">MAX(IF((IF(AND(進捗管理票PSPT_進捗率_3_2&lt;&gt;"",AS51&lt;&gt;""), AM51:AT51,AM51:AQ51)&lt;&gt;"")*(IF(AND(進捗管理票PSPT_進捗率_3_2&lt;&gt;"",AS51&lt;&gt;""), $AM$7:$AT$7,$AM$7:$AQ$7)="実績日")*(IF(AND(進捗管理票PSPT_進捗率_3_2&lt;&gt;"",AS51&lt;&gt;""), AM51:AT51,AM51:AQ51)&lt;=集計基準日),COLUMN(IF(AND(進捗管理票PSPT_進捗率_3_2&lt;&gt;"",AS51&lt;&gt;""), AM51:AT51,AM51:AQ51)),""))</f>
        <v>0</v>
      </c>
      <c r="DE51" s="324">
        <f t="array" aca="1" ref="DE51" ca="1">MAX(IF((IF(AND(進捗管理票PSPT_進捗率_4_2&lt;&gt;"",BE51&lt;&gt;""), AY51:BF51,AY51:BC51)&lt;&gt;"")*(IF(AND(進捗管理票PSPT_進捗率_4_2&lt;&gt;"",BE51&lt;&gt;""), $AY$7:$BF$7,$AY$7:$BC$7)="実績日")*(IF(AND(進捗管理票PSPT_進捗率_4_2&lt;&gt;"",BE51&lt;&gt;""), AY51:BF51,AY51:BC51)&lt;=集計基準日),COLUMN(IF(AND(進捗管理票PSPT_進捗率_4_2&lt;&gt;"",BE51&lt;&gt;""), AY51:BF51,AY51:BC51)),""))</f>
        <v>0</v>
      </c>
      <c r="DF51" s="324">
        <f t="array" aca="1" ref="DF51" ca="1">MAX(IF((BJ51:BN51&lt;&gt;"")*($BJ$7:$BN$7="実績日")*(BJ51:BN51&lt;=集計基準日),COLUMN(BJ51:BN51),""))</f>
        <v>0</v>
      </c>
      <c r="DG51" s="439">
        <f ca="1">MAX(IF(CW51&lt;&gt;0,HLOOKUP(CW51+1,進捗・達成率設定_PS,9,1),0),IF(CX51&lt;&gt;0,HLOOKUP(CX51+1,進捗・達成率設定_PT仕様作成,9,1),0),IF(CY51&lt;&gt;0,HLOOKUP(CY51+1,進捗・達成率設定_PG,9,1),0),IF(CZ51&lt;&gt;0,HLOOKUP(CZ51+1,進捗・達成率設定_PT,9,1),0),IF(DA51&lt;&gt;0,HLOOKUP(DA51+1,進捗・達成率設定_受入,9,1),0),IF(AND(COUNTA(PTレビュー先頭セル:PTレビュー最終セル)=0,AND(BB51&lt;&gt;"", BB51 &lt;= 集計基準日, BE51="",BF51="",BJ51="",BK51="",BM51="",BN51="")),100,0),IF(AND(BE51&lt;&gt;"",BE51 &lt;= 集計基準日, BJ51="",BK51="",BM51="",BN51=""),100,0))</f>
        <v>0</v>
      </c>
      <c r="DH51" s="440">
        <f ca="1">MAX(IF(DB51&lt;&gt;0,HLOOKUP(DB51,進捗・達成率設定_PS,9,1),0),IF(DC51&lt;&gt;0,HLOOKUP(DC51,進捗・達成率設定_PT仕様作成,9,1),0),IF(DD51&lt;&gt;0,HLOOKUP(DD51,進捗・達成率設定_PG,9,1),0),IF(DE51&lt;&gt;0,HLOOKUP(DE51,進捗・達成率設定_PT,9,1),0),IF(DF51&lt;&gt;0,HLOOKUP(DF51,進捗・達成率設定_受入,9,1),0),IF(AND(COUNTA(PTレビュー先頭セル:PTレビュー最終セル)=0,BJ51="",BK51="",BM51="",BN51="",BC51&lt;&gt;"", BC51&lt;=集計基準日),100,0),IF(OR(AND(BF51&lt;&gt;"",BF51&lt;=集計基準日, BJ51="",BK51="",BM51="",BN51=""),AND(BE51&lt;&gt;"",BF51&lt;&gt;"",BF51&lt;=集計基準日, BJ51="",BK51="",BM51="",BN51="")),100,0))</f>
        <v>0</v>
      </c>
      <c r="DI51" s="328" t="str">
        <f>IF(BM51&lt;&gt;"",BM51,IF(AND(BJ51&lt;&gt;"",BM51&lt;&gt;""),BM51,IF(AND(BJ51&lt;&gt;"",BM51=""),"",IF(AND(BK51&lt;&gt;"",BM51=""),"",IF(BE51&lt;&gt;"",BE51,IF(COUNTA(PTレビュー先頭セル:PTレビュー最終セル)&lt;&gt;0,"",IF(BB51&lt;&gt;"",BB51,"")))))))</f>
        <v/>
      </c>
      <c r="DJ51" s="329" t="str">
        <f>IF(AND(BM51&lt;&gt;"",BN51&lt;&gt;""),BN51,IF(AND(BJ51&lt;&gt;"",BN51&lt;&gt;""),BN51,IF(AND(BK51&lt;&gt;"",BN51=""),"",IF(AND(BJ51&lt;&gt;"",BN51=""),"",IF(BF51&lt;&gt;"",BF51,IF(COUNTA(PTレビュー先頭セル:PTレビュー最終セル)&lt;&gt;0,"",IF(BC51&lt;&gt;"",BC51,"")))))))</f>
        <v/>
      </c>
      <c r="DK51" s="450" t="b">
        <f t="shared" si="35"/>
        <v>0</v>
      </c>
      <c r="DL51" s="440" t="b">
        <f t="shared" si="36"/>
        <v>0</v>
      </c>
      <c r="DM51" s="450" t="b">
        <f t="shared" si="37"/>
        <v>0</v>
      </c>
      <c r="DN51" s="440" t="b">
        <f t="shared" si="38"/>
        <v>0</v>
      </c>
      <c r="DO51" s="449" t="b">
        <f t="shared" si="39"/>
        <v>0</v>
      </c>
      <c r="DP51" s="440" t="b">
        <f t="shared" si="40"/>
        <v>0</v>
      </c>
      <c r="DQ51" s="450" t="b">
        <f t="shared" si="41"/>
        <v>0</v>
      </c>
      <c r="DR51" s="440" t="b">
        <f t="shared" si="42"/>
        <v>0</v>
      </c>
      <c r="DS51" s="449" t="b">
        <f t="shared" si="43"/>
        <v>0</v>
      </c>
      <c r="DT51" s="440" t="b">
        <f t="shared" si="44"/>
        <v>0</v>
      </c>
    </row>
    <row r="52" spans="1:124" x14ac:dyDescent="0.25">
      <c r="A52" s="65">
        <f t="shared" si="18"/>
        <v>44</v>
      </c>
      <c r="B52" s="275"/>
      <c r="C52" s="275"/>
      <c r="D52" s="275"/>
      <c r="E52" s="275"/>
      <c r="F52" s="275"/>
      <c r="G52" s="316"/>
      <c r="H52" s="276"/>
      <c r="I52" s="276"/>
      <c r="J52" s="276"/>
      <c r="K52" s="467"/>
      <c r="L52" s="467"/>
      <c r="M52" s="277"/>
      <c r="N52" s="277"/>
      <c r="O52" s="348"/>
      <c r="P52" s="278"/>
      <c r="Q52" s="279"/>
      <c r="R52" s="348"/>
      <c r="S52" s="278"/>
      <c r="T52" s="280"/>
      <c r="U52" s="348"/>
      <c r="V52" s="274"/>
      <c r="W52" s="309" t="str">
        <f t="shared" ca="1" si="19"/>
        <v/>
      </c>
      <c r="X52" s="310" t="str">
        <f t="shared" ca="1" si="20"/>
        <v/>
      </c>
      <c r="Y52" s="277"/>
      <c r="Z52" s="277"/>
      <c r="AA52" s="348"/>
      <c r="AB52" s="278"/>
      <c r="AC52" s="279"/>
      <c r="AD52" s="348"/>
      <c r="AE52" s="278"/>
      <c r="AF52" s="280"/>
      <c r="AG52" s="348"/>
      <c r="AH52" s="274"/>
      <c r="AI52" s="309" t="str">
        <f t="shared" ca="1" si="21"/>
        <v/>
      </c>
      <c r="AJ52" s="310" t="str">
        <f t="shared" ca="1" si="22"/>
        <v/>
      </c>
      <c r="AK52" s="277"/>
      <c r="AL52" s="277"/>
      <c r="AM52" s="348"/>
      <c r="AN52" s="278"/>
      <c r="AO52" s="279"/>
      <c r="AP52" s="348"/>
      <c r="AQ52" s="278"/>
      <c r="AR52" s="280"/>
      <c r="AS52" s="348"/>
      <c r="AT52" s="274"/>
      <c r="AU52" s="309" t="str">
        <f t="shared" ca="1" si="23"/>
        <v/>
      </c>
      <c r="AV52" s="310" t="str">
        <f t="shared" ca="1" si="24"/>
        <v/>
      </c>
      <c r="AW52" s="276"/>
      <c r="AX52" s="276"/>
      <c r="AY52" s="348"/>
      <c r="AZ52" s="278"/>
      <c r="BA52" s="279"/>
      <c r="BB52" s="348"/>
      <c r="BC52" s="278"/>
      <c r="BD52" s="280"/>
      <c r="BE52" s="348"/>
      <c r="BF52" s="274"/>
      <c r="BG52" s="309" t="str">
        <f t="shared" ca="1" si="25"/>
        <v/>
      </c>
      <c r="BH52" s="310" t="str">
        <f t="shared" ca="1" si="26"/>
        <v/>
      </c>
      <c r="BI52" s="276"/>
      <c r="BJ52" s="348"/>
      <c r="BK52" s="278"/>
      <c r="BL52" s="279"/>
      <c r="BM52" s="348"/>
      <c r="BN52" s="278"/>
      <c r="BO52" s="280"/>
      <c r="BP52" s="309" t="str">
        <f t="shared" ca="1" si="27"/>
        <v/>
      </c>
      <c r="BQ52" s="310" t="str">
        <f t="shared" ca="1" si="28"/>
        <v/>
      </c>
      <c r="BR52" s="309" t="str">
        <f t="shared" ca="1" si="29"/>
        <v/>
      </c>
      <c r="BS52" s="438" t="str">
        <f t="shared" ca="1" si="30"/>
        <v/>
      </c>
      <c r="BT52" s="281" t="str">
        <f t="array" ref="BT52">IF(AND($I52&lt;&gt;"",$K52&lt;&gt;""),CEILING(VLOOKUP($I52,ランク別指標,3,FALSE)*$L52,1),"")</f>
        <v/>
      </c>
      <c r="BU52" s="282"/>
      <c r="BV52" s="281" t="str">
        <f t="shared" si="11"/>
        <v/>
      </c>
      <c r="BW52" s="283"/>
      <c r="BX52" s="282"/>
      <c r="BY52" s="284" t="str">
        <f t="shared" si="31"/>
        <v/>
      </c>
      <c r="BZ52" s="285" t="str">
        <f t="shared" si="32"/>
        <v/>
      </c>
      <c r="CA52" s="286"/>
      <c r="CB52" s="287"/>
      <c r="CC52" s="281" t="str">
        <f t="array" ref="CC52">IF(AND($I52&lt;&gt;"",$K52&lt;&gt;""),CEILING(VLOOKUP($I52,ランク別指標,6,FALSE)*$L52,1),"")</f>
        <v/>
      </c>
      <c r="CD52" s="288"/>
      <c r="CE52" s="289" t="str">
        <f t="shared" si="14"/>
        <v/>
      </c>
      <c r="CF52" s="290"/>
      <c r="CG52" s="291" t="str">
        <f t="array" ref="CG52">IF(AND(L52&lt;&gt;"",L52&gt;0),IF(CD52/L52*100 &gt; 0,CD52/L52*100, ""),"")</f>
        <v/>
      </c>
      <c r="CH52" s="292" t="str">
        <f t="array" ref="CH52">IF(AND(L52&lt;&gt;"",L52&gt;0),IF(CF52/L52*100 &gt; 0,CF52/L52*100, ""),"")</f>
        <v/>
      </c>
      <c r="CI52" s="291" t="str">
        <f t="array" ref="CI52">IF(AND(CC52&lt;&gt;"",CC52&gt;0),IF(CD52/CC52*100 &gt; 0,CD52/CC52, ""),"")</f>
        <v/>
      </c>
      <c r="CJ52" s="292" t="str">
        <f t="array" ref="CJ52">IF(AND(CE52&lt;&gt;"",CE52&gt;0),IF(CF52/CE52*100 &gt; 0,CF52/CE52, ""),"")</f>
        <v/>
      </c>
      <c r="CK52" s="281"/>
      <c r="CL52" s="293" t="str">
        <f t="array" ref="CL52">IF(AND(L52&lt;&gt;"",L52&gt;0),IF(CK52/L52*100 &gt; 0,CK52/L52*100, ""),"")</f>
        <v/>
      </c>
      <c r="CM52" s="294"/>
      <c r="CN52" s="270" t="str">
        <f t="array" aca="1" ref="CN52" ca="1">IF(AND($O52&lt;&gt;"",$P52="",$O52&lt;=集計基準日),"遅1",IF(AND($R52&lt;&gt;"",$S52="",$R52&lt;=集計基準日),"遅2",IF(AND($U52&lt;&gt;"",$V52="",$U52&lt;=集計基準日),"遅3","") ) )</f>
        <v/>
      </c>
      <c r="CO52" s="271" t="str">
        <f t="array" aca="1" ref="CO52" ca="1">IF(AND($AA52&lt;&gt;"",$AB52="",$AA52&lt;=集計基準日),"遅1",IF(AND($AD52&lt;&gt;"",$AE52="",$AD52&lt;=集計基準日),"遅2",IF(AND($AG52&lt;&gt;"",$AH52="",$AG52&lt;=集計基準日),"遅3","")))</f>
        <v/>
      </c>
      <c r="CP52" s="271" t="str">
        <f t="array" aca="1" ref="CP52" ca="1">IF(AND($AM52&lt;&gt;"",$AN52="",$AM52&lt;=集計基準日),"遅1",IF(AND($AP52&lt;&gt;"",$AQ52="",$AP52&lt;=集計基準日),"遅2",IF(AND($AS52&lt;&gt;"",$AT52="",$AS52&lt;=集計基準日),"遅3","")))</f>
        <v/>
      </c>
      <c r="CQ52" s="272" t="str">
        <f t="shared" ca="1" si="15"/>
        <v/>
      </c>
      <c r="CR52" s="272" t="str">
        <f t="shared" ca="1" si="16"/>
        <v/>
      </c>
      <c r="CS52" s="273" t="str">
        <f t="shared" ca="1" si="17"/>
        <v/>
      </c>
      <c r="CT52" s="337"/>
      <c r="CU52" s="264">
        <f t="shared" si="34"/>
        <v>44</v>
      </c>
      <c r="CW52" s="324">
        <f t="array" aca="1" ref="CW52" ca="1">MAX(IF((IF(進捗管理票PSPT_進捗率_1_2&lt;&gt;"", O52:V52,O52:S52)&lt;&gt;"")*(IF(進捗管理票PSPT_進捗率_1_2&lt;&gt;"", $O$7:$V$7,$O$7:$S$7)="予定日")*(IF(進捗管理票PSPT_進捗率_1_2&lt;&gt;"", O52:V52,O52:S52)&lt;=集計基準日),COLUMN(IF(進捗管理票PSPT_進捗率_1_2&lt;&gt;"", O52:V52,O52:S52)),""))</f>
        <v>0</v>
      </c>
      <c r="CX52" s="324">
        <f t="array" aca="1" ref="CX52" ca="1">MAX(IF((IF(進捗管理票PSPT_進捗率_2_2&lt;&gt;"", AA52:AH52,AA52:AE52)&lt;&gt;"")*(IF(進捗管理票PSPT_進捗率_2_2&lt;&gt;"", $AA$7:$AH$7,$AA$7:$AE$7)="予定日")*(IF(進捗管理票PSPT_進捗率_2_2&lt;&gt;"", AA52:AH52,AA52:AE52)&lt;=集計基準日),COLUMN(IF(進捗管理票PSPT_進捗率_2_2&lt;&gt;"", AA52:AH52,AA52:AE52)),""))</f>
        <v>0</v>
      </c>
      <c r="CY52" s="324">
        <f t="array" aca="1" ref="CY52" ca="1">MAX(IF((IF(進捗管理票PSPT_進捗率_3_2&lt;&gt;"", AM52:AT52,AM52:AQ52)&lt;&gt;"")*(IF(進捗管理票PSPT_進捗率_3_2&lt;&gt;"", $AM$7:$AT$7,$AM$7:$AQ$7)="予定日")*(IF(進捗管理票PSPT_進捗率_3_2&lt;&gt;"", AM52:AT52,AM52:AQ52)&lt;=集計基準日),COLUMN(IF(進捗管理票PSPT_進捗率_3_2&lt;&gt;"", AM52:AT52,AM52:AQ52)),""))</f>
        <v>0</v>
      </c>
      <c r="CZ52" s="324">
        <f t="array" aca="1" ref="CZ52" ca="1">MAX(IF((IF(進捗管理票PSPT_進捗率_4_2&lt;&gt;"", AY52:BF52,AY52:BC52)&lt;&gt;"")*(IF(進捗管理票PSPT_進捗率_4_2&lt;&gt;"", $AY$7:$BF$7,$AY$7:$BC$7)="予定日")*(IF(進捗管理票PSPT_進捗率_4_2&lt;&gt;"", AY52:BF52,AY52:BC52)&lt;=集計基準日),COLUMN(IF(進捗管理票PSPT_進捗率_4_2&lt;&gt;"", AY52:BF52,AY52:BC52)),""))</f>
        <v>0</v>
      </c>
      <c r="DA52" s="324">
        <f t="array" aca="1" ref="DA52" ca="1">MAX(IF((BJ52:BN52&lt;&gt;"")*($BJ$7:$BN$7="予定日")*(BJ52:BN52&lt;=集計基準日),COLUMN(BJ52:BN52),""))</f>
        <v>0</v>
      </c>
      <c r="DB52" s="324">
        <f t="array" aca="1" ref="DB52" ca="1">MAX(IF((IF(AND(進捗管理票PSPT_進捗率_1_2&lt;&gt;"",U52&lt;&gt;""), O52:V52,O52:S52)&lt;&gt;"")*(IF(AND(進捗管理票PSPT_進捗率_1_2&lt;&gt;"",U52&lt;&gt;""), $O$7:$V$7,$O$7:$S$7)="実績日")*(IF(AND(進捗管理票PSPT_進捗率_1_2&lt;&gt;"",U52&lt;&gt;""), O52:V52,O52:S52)&lt;=集計基準日),COLUMN(IF(AND(進捗管理票PSPT_進捗率_1_2&lt;&gt;"",U52&lt;&gt;""), O52:V52,O52:S52)),""))</f>
        <v>0</v>
      </c>
      <c r="DC52" s="324">
        <f t="array" aca="1" ref="DC52" ca="1">MAX(IF((IF(AND(進捗管理票PSPT_進捗率_2_2&lt;&gt;"",AG52&lt;&gt;""), AA52:AH52,AA52:AE52)&lt;&gt;"")*(IF(AND(進捗管理票PSPT_進捗率_2_2&lt;&gt;"",AG52&lt;&gt;""), $AA$7:$AH$7,$AA$7:$AE$7)="実績日")*(IF(AND(進捗管理票PSPT_進捗率_2_2&lt;&gt;"",AG52&lt;&gt;""), AA52:AH52,AA52:AE52)&lt;=集計基準日),COLUMN(IF(AND(進捗管理票PSPT_進捗率_2_2&lt;&gt;"",AG52&lt;&gt;""), AA52:AH52,AA52:AE52)),""))</f>
        <v>0</v>
      </c>
      <c r="DD52" s="324">
        <f t="array" aca="1" ref="DD52" ca="1">MAX(IF((IF(AND(進捗管理票PSPT_進捗率_3_2&lt;&gt;"",AS52&lt;&gt;""), AM52:AT52,AM52:AQ52)&lt;&gt;"")*(IF(AND(進捗管理票PSPT_進捗率_3_2&lt;&gt;"",AS52&lt;&gt;""), $AM$7:$AT$7,$AM$7:$AQ$7)="実績日")*(IF(AND(進捗管理票PSPT_進捗率_3_2&lt;&gt;"",AS52&lt;&gt;""), AM52:AT52,AM52:AQ52)&lt;=集計基準日),COLUMN(IF(AND(進捗管理票PSPT_進捗率_3_2&lt;&gt;"",AS52&lt;&gt;""), AM52:AT52,AM52:AQ52)),""))</f>
        <v>0</v>
      </c>
      <c r="DE52" s="324">
        <f t="array" aca="1" ref="DE52" ca="1">MAX(IF((IF(AND(進捗管理票PSPT_進捗率_4_2&lt;&gt;"",BE52&lt;&gt;""), AY52:BF52,AY52:BC52)&lt;&gt;"")*(IF(AND(進捗管理票PSPT_進捗率_4_2&lt;&gt;"",BE52&lt;&gt;""), $AY$7:$BF$7,$AY$7:$BC$7)="実績日")*(IF(AND(進捗管理票PSPT_進捗率_4_2&lt;&gt;"",BE52&lt;&gt;""), AY52:BF52,AY52:BC52)&lt;=集計基準日),COLUMN(IF(AND(進捗管理票PSPT_進捗率_4_2&lt;&gt;"",BE52&lt;&gt;""), AY52:BF52,AY52:BC52)),""))</f>
        <v>0</v>
      </c>
      <c r="DF52" s="324">
        <f t="array" aca="1" ref="DF52" ca="1">MAX(IF((BJ52:BN52&lt;&gt;"")*($BJ$7:$BN$7="実績日")*(BJ52:BN52&lt;=集計基準日),COLUMN(BJ52:BN52),""))</f>
        <v>0</v>
      </c>
      <c r="DG52" s="439">
        <f ca="1">MAX(IF(CW52&lt;&gt;0,HLOOKUP(CW52+1,進捗・達成率設定_PS,9,1),0),IF(CX52&lt;&gt;0,HLOOKUP(CX52+1,進捗・達成率設定_PT仕様作成,9,1),0),IF(CY52&lt;&gt;0,HLOOKUP(CY52+1,進捗・達成率設定_PG,9,1),0),IF(CZ52&lt;&gt;0,HLOOKUP(CZ52+1,進捗・達成率設定_PT,9,1),0),IF(DA52&lt;&gt;0,HLOOKUP(DA52+1,進捗・達成率設定_受入,9,1),0),IF(AND(COUNTA(PTレビュー先頭セル:PTレビュー最終セル)=0,AND(BB52&lt;&gt;"", BB52 &lt;= 集計基準日, BE52="",BF52="",BJ52="",BK52="",BM52="",BN52="")),100,0),IF(AND(BE52&lt;&gt;"",BE52 &lt;= 集計基準日, BJ52="",BK52="",BM52="",BN52=""),100,0))</f>
        <v>0</v>
      </c>
      <c r="DH52" s="440">
        <f ca="1">MAX(IF(DB52&lt;&gt;0,HLOOKUP(DB52,進捗・達成率設定_PS,9,1),0),IF(DC52&lt;&gt;0,HLOOKUP(DC52,進捗・達成率設定_PT仕様作成,9,1),0),IF(DD52&lt;&gt;0,HLOOKUP(DD52,進捗・達成率設定_PG,9,1),0),IF(DE52&lt;&gt;0,HLOOKUP(DE52,進捗・達成率設定_PT,9,1),0),IF(DF52&lt;&gt;0,HLOOKUP(DF52,進捗・達成率設定_受入,9,1),0),IF(AND(COUNTA(PTレビュー先頭セル:PTレビュー最終セル)=0,BJ52="",BK52="",BM52="",BN52="",BC52&lt;&gt;"", BC52&lt;=集計基準日),100,0),IF(OR(AND(BF52&lt;&gt;"",BF52&lt;=集計基準日, BJ52="",BK52="",BM52="",BN52=""),AND(BE52&lt;&gt;"",BF52&lt;&gt;"",BF52&lt;=集計基準日, BJ52="",BK52="",BM52="",BN52="")),100,0))</f>
        <v>0</v>
      </c>
      <c r="DI52" s="328" t="str">
        <f>IF(BM52&lt;&gt;"",BM52,IF(AND(BJ52&lt;&gt;"",BM52&lt;&gt;""),BM52,IF(AND(BJ52&lt;&gt;"",BM52=""),"",IF(AND(BK52&lt;&gt;"",BM52=""),"",IF(BE52&lt;&gt;"",BE52,IF(COUNTA(PTレビュー先頭セル:PTレビュー最終セル)&lt;&gt;0,"",IF(BB52&lt;&gt;"",BB52,"")))))))</f>
        <v/>
      </c>
      <c r="DJ52" s="329" t="str">
        <f>IF(AND(BM52&lt;&gt;"",BN52&lt;&gt;""),BN52,IF(AND(BJ52&lt;&gt;"",BN52&lt;&gt;""),BN52,IF(AND(BK52&lt;&gt;"",BN52=""),"",IF(AND(BJ52&lt;&gt;"",BN52=""),"",IF(BF52&lt;&gt;"",BF52,IF(COUNTA(PTレビュー先頭セル:PTレビュー最終セル)&lt;&gt;0,"",IF(BC52&lt;&gt;"",BC52,"")))))))</f>
        <v/>
      </c>
      <c r="DK52" s="450" t="b">
        <f t="shared" si="35"/>
        <v>0</v>
      </c>
      <c r="DL52" s="440" t="b">
        <f t="shared" si="36"/>
        <v>0</v>
      </c>
      <c r="DM52" s="450" t="b">
        <f t="shared" si="37"/>
        <v>0</v>
      </c>
      <c r="DN52" s="440" t="b">
        <f t="shared" si="38"/>
        <v>0</v>
      </c>
      <c r="DO52" s="449" t="b">
        <f t="shared" si="39"/>
        <v>0</v>
      </c>
      <c r="DP52" s="440" t="b">
        <f t="shared" si="40"/>
        <v>0</v>
      </c>
      <c r="DQ52" s="450" t="b">
        <f t="shared" si="41"/>
        <v>0</v>
      </c>
      <c r="DR52" s="440" t="b">
        <f t="shared" si="42"/>
        <v>0</v>
      </c>
      <c r="DS52" s="449" t="b">
        <f t="shared" si="43"/>
        <v>0</v>
      </c>
      <c r="DT52" s="440" t="b">
        <f t="shared" si="44"/>
        <v>0</v>
      </c>
    </row>
    <row r="53" spans="1:124" x14ac:dyDescent="0.25">
      <c r="A53" s="65">
        <f t="shared" si="18"/>
        <v>45</v>
      </c>
      <c r="B53" s="275"/>
      <c r="C53" s="275"/>
      <c r="D53" s="275"/>
      <c r="E53" s="275"/>
      <c r="F53" s="275"/>
      <c r="G53" s="316"/>
      <c r="H53" s="276"/>
      <c r="I53" s="276"/>
      <c r="J53" s="276"/>
      <c r="K53" s="467"/>
      <c r="L53" s="467"/>
      <c r="M53" s="277"/>
      <c r="N53" s="277"/>
      <c r="O53" s="348"/>
      <c r="P53" s="278"/>
      <c r="Q53" s="279"/>
      <c r="R53" s="348"/>
      <c r="S53" s="278"/>
      <c r="T53" s="280"/>
      <c r="U53" s="348"/>
      <c r="V53" s="274"/>
      <c r="W53" s="309" t="str">
        <f t="shared" ca="1" si="19"/>
        <v/>
      </c>
      <c r="X53" s="310" t="str">
        <f t="shared" ca="1" si="20"/>
        <v/>
      </c>
      <c r="Y53" s="277"/>
      <c r="Z53" s="277"/>
      <c r="AA53" s="348"/>
      <c r="AB53" s="278"/>
      <c r="AC53" s="279"/>
      <c r="AD53" s="348"/>
      <c r="AE53" s="278"/>
      <c r="AF53" s="280"/>
      <c r="AG53" s="348"/>
      <c r="AH53" s="274"/>
      <c r="AI53" s="309" t="str">
        <f t="shared" ca="1" si="21"/>
        <v/>
      </c>
      <c r="AJ53" s="310" t="str">
        <f t="shared" ca="1" si="22"/>
        <v/>
      </c>
      <c r="AK53" s="277"/>
      <c r="AL53" s="277"/>
      <c r="AM53" s="348"/>
      <c r="AN53" s="278"/>
      <c r="AO53" s="279"/>
      <c r="AP53" s="348"/>
      <c r="AQ53" s="278"/>
      <c r="AR53" s="280"/>
      <c r="AS53" s="348"/>
      <c r="AT53" s="274"/>
      <c r="AU53" s="309" t="str">
        <f t="shared" ca="1" si="23"/>
        <v/>
      </c>
      <c r="AV53" s="310" t="str">
        <f t="shared" ca="1" si="24"/>
        <v/>
      </c>
      <c r="AW53" s="276"/>
      <c r="AX53" s="276"/>
      <c r="AY53" s="348"/>
      <c r="AZ53" s="278"/>
      <c r="BA53" s="279"/>
      <c r="BB53" s="348"/>
      <c r="BC53" s="278"/>
      <c r="BD53" s="280"/>
      <c r="BE53" s="348"/>
      <c r="BF53" s="274"/>
      <c r="BG53" s="309" t="str">
        <f t="shared" ca="1" si="25"/>
        <v/>
      </c>
      <c r="BH53" s="310" t="str">
        <f t="shared" ca="1" si="26"/>
        <v/>
      </c>
      <c r="BI53" s="276"/>
      <c r="BJ53" s="348"/>
      <c r="BK53" s="278"/>
      <c r="BL53" s="279"/>
      <c r="BM53" s="348"/>
      <c r="BN53" s="278"/>
      <c r="BO53" s="280"/>
      <c r="BP53" s="309" t="str">
        <f t="shared" ca="1" si="27"/>
        <v/>
      </c>
      <c r="BQ53" s="310" t="str">
        <f t="shared" ca="1" si="28"/>
        <v/>
      </c>
      <c r="BR53" s="309" t="str">
        <f t="shared" ca="1" si="29"/>
        <v/>
      </c>
      <c r="BS53" s="438" t="str">
        <f t="shared" ca="1" si="30"/>
        <v/>
      </c>
      <c r="BT53" s="281" t="str">
        <f t="array" ref="BT53">IF(AND($I53&lt;&gt;"",$K53&lt;&gt;""),CEILING(VLOOKUP($I53,ランク別指標,3,FALSE)*$L53,1),"")</f>
        <v/>
      </c>
      <c r="BU53" s="282"/>
      <c r="BV53" s="281" t="str">
        <f t="shared" si="11"/>
        <v/>
      </c>
      <c r="BW53" s="283"/>
      <c r="BX53" s="282"/>
      <c r="BY53" s="284" t="str">
        <f t="shared" si="31"/>
        <v/>
      </c>
      <c r="BZ53" s="285" t="str">
        <f t="shared" si="32"/>
        <v/>
      </c>
      <c r="CA53" s="286"/>
      <c r="CB53" s="287"/>
      <c r="CC53" s="281" t="str">
        <f t="array" ref="CC53">IF(AND($I53&lt;&gt;"",$K53&lt;&gt;""),CEILING(VLOOKUP($I53,ランク別指標,6,FALSE)*$L53,1),"")</f>
        <v/>
      </c>
      <c r="CD53" s="288"/>
      <c r="CE53" s="289" t="str">
        <f t="shared" si="14"/>
        <v/>
      </c>
      <c r="CF53" s="290"/>
      <c r="CG53" s="291" t="str">
        <f t="array" ref="CG53">IF(AND(L53&lt;&gt;"",L53&gt;0),IF(CD53/L53*100 &gt; 0,CD53/L53*100, ""),"")</f>
        <v/>
      </c>
      <c r="CH53" s="292" t="str">
        <f t="array" ref="CH53">IF(AND(L53&lt;&gt;"",L53&gt;0),IF(CF53/L53*100 &gt; 0,CF53/L53*100, ""),"")</f>
        <v/>
      </c>
      <c r="CI53" s="291" t="str">
        <f t="array" ref="CI53">IF(AND(CC53&lt;&gt;"",CC53&gt;0),IF(CD53/CC53*100 &gt; 0,CD53/CC53, ""),"")</f>
        <v/>
      </c>
      <c r="CJ53" s="292" t="str">
        <f t="array" ref="CJ53">IF(AND(CE53&lt;&gt;"",CE53&gt;0),IF(CF53/CE53*100 &gt; 0,CF53/CE53, ""),"")</f>
        <v/>
      </c>
      <c r="CK53" s="281"/>
      <c r="CL53" s="293" t="str">
        <f t="array" ref="CL53">IF(AND(L53&lt;&gt;"",L53&gt;0),IF(CK53/L53*100 &gt; 0,CK53/L53*100, ""),"")</f>
        <v/>
      </c>
      <c r="CM53" s="294"/>
      <c r="CN53" s="270" t="str">
        <f t="array" aca="1" ref="CN53" ca="1">IF(AND($O53&lt;&gt;"",$P53="",$O53&lt;=集計基準日),"遅1",IF(AND($R53&lt;&gt;"",$S53="",$R53&lt;=集計基準日),"遅2",IF(AND($U53&lt;&gt;"",$V53="",$U53&lt;=集計基準日),"遅3","") ) )</f>
        <v/>
      </c>
      <c r="CO53" s="271" t="str">
        <f t="array" aca="1" ref="CO53" ca="1">IF(AND($AA53&lt;&gt;"",$AB53="",$AA53&lt;=集計基準日),"遅1",IF(AND($AD53&lt;&gt;"",$AE53="",$AD53&lt;=集計基準日),"遅2",IF(AND($AG53&lt;&gt;"",$AH53="",$AG53&lt;=集計基準日),"遅3","")))</f>
        <v/>
      </c>
      <c r="CP53" s="271" t="str">
        <f t="array" aca="1" ref="CP53" ca="1">IF(AND($AM53&lt;&gt;"",$AN53="",$AM53&lt;=集計基準日),"遅1",IF(AND($AP53&lt;&gt;"",$AQ53="",$AP53&lt;=集計基準日),"遅2",IF(AND($AS53&lt;&gt;"",$AT53="",$AS53&lt;=集計基準日),"遅3","")))</f>
        <v/>
      </c>
      <c r="CQ53" s="272" t="str">
        <f t="shared" ca="1" si="15"/>
        <v/>
      </c>
      <c r="CR53" s="272" t="str">
        <f t="shared" ca="1" si="16"/>
        <v/>
      </c>
      <c r="CS53" s="273" t="str">
        <f t="shared" ca="1" si="17"/>
        <v/>
      </c>
      <c r="CT53" s="337"/>
      <c r="CU53" s="264">
        <f t="shared" si="34"/>
        <v>45</v>
      </c>
      <c r="CW53" s="324">
        <f t="array" aca="1" ref="CW53" ca="1">MAX(IF((IF(進捗管理票PSPT_進捗率_1_2&lt;&gt;"", O53:V53,O53:S53)&lt;&gt;"")*(IF(進捗管理票PSPT_進捗率_1_2&lt;&gt;"", $O$7:$V$7,$O$7:$S$7)="予定日")*(IF(進捗管理票PSPT_進捗率_1_2&lt;&gt;"", O53:V53,O53:S53)&lt;=集計基準日),COLUMN(IF(進捗管理票PSPT_進捗率_1_2&lt;&gt;"", O53:V53,O53:S53)),""))</f>
        <v>0</v>
      </c>
      <c r="CX53" s="324">
        <f t="array" aca="1" ref="CX53" ca="1">MAX(IF((IF(進捗管理票PSPT_進捗率_2_2&lt;&gt;"", AA53:AH53,AA53:AE53)&lt;&gt;"")*(IF(進捗管理票PSPT_進捗率_2_2&lt;&gt;"", $AA$7:$AH$7,$AA$7:$AE$7)="予定日")*(IF(進捗管理票PSPT_進捗率_2_2&lt;&gt;"", AA53:AH53,AA53:AE53)&lt;=集計基準日),COLUMN(IF(進捗管理票PSPT_進捗率_2_2&lt;&gt;"", AA53:AH53,AA53:AE53)),""))</f>
        <v>0</v>
      </c>
      <c r="CY53" s="324">
        <f t="array" aca="1" ref="CY53" ca="1">MAX(IF((IF(進捗管理票PSPT_進捗率_3_2&lt;&gt;"", AM53:AT53,AM53:AQ53)&lt;&gt;"")*(IF(進捗管理票PSPT_進捗率_3_2&lt;&gt;"", $AM$7:$AT$7,$AM$7:$AQ$7)="予定日")*(IF(進捗管理票PSPT_進捗率_3_2&lt;&gt;"", AM53:AT53,AM53:AQ53)&lt;=集計基準日),COLUMN(IF(進捗管理票PSPT_進捗率_3_2&lt;&gt;"", AM53:AT53,AM53:AQ53)),""))</f>
        <v>0</v>
      </c>
      <c r="CZ53" s="324">
        <f t="array" aca="1" ref="CZ53" ca="1">MAX(IF((IF(進捗管理票PSPT_進捗率_4_2&lt;&gt;"", AY53:BF53,AY53:BC53)&lt;&gt;"")*(IF(進捗管理票PSPT_進捗率_4_2&lt;&gt;"", $AY$7:$BF$7,$AY$7:$BC$7)="予定日")*(IF(進捗管理票PSPT_進捗率_4_2&lt;&gt;"", AY53:BF53,AY53:BC53)&lt;=集計基準日),COLUMN(IF(進捗管理票PSPT_進捗率_4_2&lt;&gt;"", AY53:BF53,AY53:BC53)),""))</f>
        <v>0</v>
      </c>
      <c r="DA53" s="324">
        <f t="array" aca="1" ref="DA53" ca="1">MAX(IF((BJ53:BN53&lt;&gt;"")*($BJ$7:$BN$7="予定日")*(BJ53:BN53&lt;=集計基準日),COLUMN(BJ53:BN53),""))</f>
        <v>0</v>
      </c>
      <c r="DB53" s="324">
        <f t="array" aca="1" ref="DB53" ca="1">MAX(IF((IF(AND(進捗管理票PSPT_進捗率_1_2&lt;&gt;"",U53&lt;&gt;""), O53:V53,O53:S53)&lt;&gt;"")*(IF(AND(進捗管理票PSPT_進捗率_1_2&lt;&gt;"",U53&lt;&gt;""), $O$7:$V$7,$O$7:$S$7)="実績日")*(IF(AND(進捗管理票PSPT_進捗率_1_2&lt;&gt;"",U53&lt;&gt;""), O53:V53,O53:S53)&lt;=集計基準日),COLUMN(IF(AND(進捗管理票PSPT_進捗率_1_2&lt;&gt;"",U53&lt;&gt;""), O53:V53,O53:S53)),""))</f>
        <v>0</v>
      </c>
      <c r="DC53" s="324">
        <f t="array" aca="1" ref="DC53" ca="1">MAX(IF((IF(AND(進捗管理票PSPT_進捗率_2_2&lt;&gt;"",AG53&lt;&gt;""), AA53:AH53,AA53:AE53)&lt;&gt;"")*(IF(AND(進捗管理票PSPT_進捗率_2_2&lt;&gt;"",AG53&lt;&gt;""), $AA$7:$AH$7,$AA$7:$AE$7)="実績日")*(IF(AND(進捗管理票PSPT_進捗率_2_2&lt;&gt;"",AG53&lt;&gt;""), AA53:AH53,AA53:AE53)&lt;=集計基準日),COLUMN(IF(AND(進捗管理票PSPT_進捗率_2_2&lt;&gt;"",AG53&lt;&gt;""), AA53:AH53,AA53:AE53)),""))</f>
        <v>0</v>
      </c>
      <c r="DD53" s="324">
        <f t="array" aca="1" ref="DD53" ca="1">MAX(IF((IF(AND(進捗管理票PSPT_進捗率_3_2&lt;&gt;"",AS53&lt;&gt;""), AM53:AT53,AM53:AQ53)&lt;&gt;"")*(IF(AND(進捗管理票PSPT_進捗率_3_2&lt;&gt;"",AS53&lt;&gt;""), $AM$7:$AT$7,$AM$7:$AQ$7)="実績日")*(IF(AND(進捗管理票PSPT_進捗率_3_2&lt;&gt;"",AS53&lt;&gt;""), AM53:AT53,AM53:AQ53)&lt;=集計基準日),COLUMN(IF(AND(進捗管理票PSPT_進捗率_3_2&lt;&gt;"",AS53&lt;&gt;""), AM53:AT53,AM53:AQ53)),""))</f>
        <v>0</v>
      </c>
      <c r="DE53" s="324">
        <f t="array" aca="1" ref="DE53" ca="1">MAX(IF((IF(AND(進捗管理票PSPT_進捗率_4_2&lt;&gt;"",BE53&lt;&gt;""), AY53:BF53,AY53:BC53)&lt;&gt;"")*(IF(AND(進捗管理票PSPT_進捗率_4_2&lt;&gt;"",BE53&lt;&gt;""), $AY$7:$BF$7,$AY$7:$BC$7)="実績日")*(IF(AND(進捗管理票PSPT_進捗率_4_2&lt;&gt;"",BE53&lt;&gt;""), AY53:BF53,AY53:BC53)&lt;=集計基準日),COLUMN(IF(AND(進捗管理票PSPT_進捗率_4_2&lt;&gt;"",BE53&lt;&gt;""), AY53:BF53,AY53:BC53)),""))</f>
        <v>0</v>
      </c>
      <c r="DF53" s="324">
        <f t="array" aca="1" ref="DF53" ca="1">MAX(IF((BJ53:BN53&lt;&gt;"")*($BJ$7:$BN$7="実績日")*(BJ53:BN53&lt;=集計基準日),COLUMN(BJ53:BN53),""))</f>
        <v>0</v>
      </c>
      <c r="DG53" s="439">
        <f ca="1">MAX(IF(CW53&lt;&gt;0,HLOOKUP(CW53+1,進捗・達成率設定_PS,9,1),0),IF(CX53&lt;&gt;0,HLOOKUP(CX53+1,進捗・達成率設定_PT仕様作成,9,1),0),IF(CY53&lt;&gt;0,HLOOKUP(CY53+1,進捗・達成率設定_PG,9,1),0),IF(CZ53&lt;&gt;0,HLOOKUP(CZ53+1,進捗・達成率設定_PT,9,1),0),IF(DA53&lt;&gt;0,HLOOKUP(DA53+1,進捗・達成率設定_受入,9,1),0),IF(AND(COUNTA(PTレビュー先頭セル:PTレビュー最終セル)=0,AND(BB53&lt;&gt;"", BB53 &lt;= 集計基準日, BE53="",BF53="",BJ53="",BK53="",BM53="",BN53="")),100,0),IF(AND(BE53&lt;&gt;"",BE53 &lt;= 集計基準日, BJ53="",BK53="",BM53="",BN53=""),100,0))</f>
        <v>0</v>
      </c>
      <c r="DH53" s="440">
        <f ca="1">MAX(IF(DB53&lt;&gt;0,HLOOKUP(DB53,進捗・達成率設定_PS,9,1),0),IF(DC53&lt;&gt;0,HLOOKUP(DC53,進捗・達成率設定_PT仕様作成,9,1),0),IF(DD53&lt;&gt;0,HLOOKUP(DD53,進捗・達成率設定_PG,9,1),0),IF(DE53&lt;&gt;0,HLOOKUP(DE53,進捗・達成率設定_PT,9,1),0),IF(DF53&lt;&gt;0,HLOOKUP(DF53,進捗・達成率設定_受入,9,1),0),IF(AND(COUNTA(PTレビュー先頭セル:PTレビュー最終セル)=0,BJ53="",BK53="",BM53="",BN53="",BC53&lt;&gt;"", BC53&lt;=集計基準日),100,0),IF(OR(AND(BF53&lt;&gt;"",BF53&lt;=集計基準日, BJ53="",BK53="",BM53="",BN53=""),AND(BE53&lt;&gt;"",BF53&lt;&gt;"",BF53&lt;=集計基準日, BJ53="",BK53="",BM53="",BN53="")),100,0))</f>
        <v>0</v>
      </c>
      <c r="DI53" s="328" t="str">
        <f>IF(BM53&lt;&gt;"",BM53,IF(AND(BJ53&lt;&gt;"",BM53&lt;&gt;""),BM53,IF(AND(BJ53&lt;&gt;"",BM53=""),"",IF(AND(BK53&lt;&gt;"",BM53=""),"",IF(BE53&lt;&gt;"",BE53,IF(COUNTA(PTレビュー先頭セル:PTレビュー最終セル)&lt;&gt;0,"",IF(BB53&lt;&gt;"",BB53,"")))))))</f>
        <v/>
      </c>
      <c r="DJ53" s="329" t="str">
        <f>IF(AND(BM53&lt;&gt;"",BN53&lt;&gt;""),BN53,IF(AND(BJ53&lt;&gt;"",BN53&lt;&gt;""),BN53,IF(AND(BK53&lt;&gt;"",BN53=""),"",IF(AND(BJ53&lt;&gt;"",BN53=""),"",IF(BF53&lt;&gt;"",BF53,IF(COUNTA(PTレビュー先頭セル:PTレビュー最終セル)&lt;&gt;0,"",IF(BC53&lt;&gt;"",BC53,"")))))))</f>
        <v/>
      </c>
      <c r="DK53" s="450" t="b">
        <f t="shared" si="35"/>
        <v>0</v>
      </c>
      <c r="DL53" s="440" t="b">
        <f t="shared" si="36"/>
        <v>0</v>
      </c>
      <c r="DM53" s="450" t="b">
        <f t="shared" si="37"/>
        <v>0</v>
      </c>
      <c r="DN53" s="440" t="b">
        <f t="shared" si="38"/>
        <v>0</v>
      </c>
      <c r="DO53" s="449" t="b">
        <f t="shared" si="39"/>
        <v>0</v>
      </c>
      <c r="DP53" s="440" t="b">
        <f t="shared" si="40"/>
        <v>0</v>
      </c>
      <c r="DQ53" s="450" t="b">
        <f t="shared" si="41"/>
        <v>0</v>
      </c>
      <c r="DR53" s="440" t="b">
        <f t="shared" si="42"/>
        <v>0</v>
      </c>
      <c r="DS53" s="449" t="b">
        <f t="shared" si="43"/>
        <v>0</v>
      </c>
      <c r="DT53" s="440" t="b">
        <f t="shared" si="44"/>
        <v>0</v>
      </c>
    </row>
    <row r="54" spans="1:124" x14ac:dyDescent="0.25">
      <c r="A54" s="65">
        <f t="shared" si="18"/>
        <v>46</v>
      </c>
      <c r="B54" s="275"/>
      <c r="C54" s="275"/>
      <c r="D54" s="275"/>
      <c r="E54" s="275"/>
      <c r="F54" s="275"/>
      <c r="G54" s="316"/>
      <c r="H54" s="276"/>
      <c r="I54" s="276"/>
      <c r="J54" s="276"/>
      <c r="K54" s="467"/>
      <c r="L54" s="467"/>
      <c r="M54" s="277"/>
      <c r="N54" s="277"/>
      <c r="O54" s="348"/>
      <c r="P54" s="278"/>
      <c r="Q54" s="279"/>
      <c r="R54" s="348"/>
      <c r="S54" s="278"/>
      <c r="T54" s="280"/>
      <c r="U54" s="348"/>
      <c r="V54" s="274"/>
      <c r="W54" s="309" t="str">
        <f t="shared" ca="1" si="19"/>
        <v/>
      </c>
      <c r="X54" s="310" t="str">
        <f t="shared" ca="1" si="20"/>
        <v/>
      </c>
      <c r="Y54" s="277"/>
      <c r="Z54" s="277"/>
      <c r="AA54" s="348"/>
      <c r="AB54" s="278"/>
      <c r="AC54" s="279"/>
      <c r="AD54" s="348"/>
      <c r="AE54" s="278"/>
      <c r="AF54" s="280"/>
      <c r="AG54" s="348"/>
      <c r="AH54" s="274"/>
      <c r="AI54" s="309" t="str">
        <f t="shared" ca="1" si="21"/>
        <v/>
      </c>
      <c r="AJ54" s="310" t="str">
        <f t="shared" ca="1" si="22"/>
        <v/>
      </c>
      <c r="AK54" s="277"/>
      <c r="AL54" s="277"/>
      <c r="AM54" s="348"/>
      <c r="AN54" s="278"/>
      <c r="AO54" s="279"/>
      <c r="AP54" s="348"/>
      <c r="AQ54" s="278"/>
      <c r="AR54" s="280"/>
      <c r="AS54" s="348"/>
      <c r="AT54" s="274"/>
      <c r="AU54" s="309" t="str">
        <f t="shared" ca="1" si="23"/>
        <v/>
      </c>
      <c r="AV54" s="310" t="str">
        <f t="shared" ca="1" si="24"/>
        <v/>
      </c>
      <c r="AW54" s="276"/>
      <c r="AX54" s="276"/>
      <c r="AY54" s="348"/>
      <c r="AZ54" s="278"/>
      <c r="BA54" s="279"/>
      <c r="BB54" s="348"/>
      <c r="BC54" s="278"/>
      <c r="BD54" s="280"/>
      <c r="BE54" s="348"/>
      <c r="BF54" s="274"/>
      <c r="BG54" s="309" t="str">
        <f t="shared" ca="1" si="25"/>
        <v/>
      </c>
      <c r="BH54" s="310" t="str">
        <f t="shared" ca="1" si="26"/>
        <v/>
      </c>
      <c r="BI54" s="276"/>
      <c r="BJ54" s="348"/>
      <c r="BK54" s="278"/>
      <c r="BL54" s="279"/>
      <c r="BM54" s="348"/>
      <c r="BN54" s="278"/>
      <c r="BO54" s="280"/>
      <c r="BP54" s="309" t="str">
        <f t="shared" ca="1" si="27"/>
        <v/>
      </c>
      <c r="BQ54" s="310" t="str">
        <f t="shared" ca="1" si="28"/>
        <v/>
      </c>
      <c r="BR54" s="309" t="str">
        <f t="shared" ca="1" si="29"/>
        <v/>
      </c>
      <c r="BS54" s="438" t="str">
        <f t="shared" ca="1" si="30"/>
        <v/>
      </c>
      <c r="BT54" s="281" t="str">
        <f t="array" ref="BT54">IF(AND($I54&lt;&gt;"",$K54&lt;&gt;""),CEILING(VLOOKUP($I54,ランク別指標,3,FALSE)*$L54,1),"")</f>
        <v/>
      </c>
      <c r="BU54" s="282"/>
      <c r="BV54" s="281" t="str">
        <f t="shared" si="11"/>
        <v/>
      </c>
      <c r="BW54" s="283"/>
      <c r="BX54" s="282"/>
      <c r="BY54" s="284" t="str">
        <f t="shared" si="31"/>
        <v/>
      </c>
      <c r="BZ54" s="285" t="str">
        <f t="shared" si="32"/>
        <v/>
      </c>
      <c r="CA54" s="286"/>
      <c r="CB54" s="287"/>
      <c r="CC54" s="281" t="str">
        <f t="array" ref="CC54">IF(AND($I54&lt;&gt;"",$K54&lt;&gt;""),CEILING(VLOOKUP($I54,ランク別指標,6,FALSE)*$L54,1),"")</f>
        <v/>
      </c>
      <c r="CD54" s="288"/>
      <c r="CE54" s="289" t="str">
        <f t="shared" si="14"/>
        <v/>
      </c>
      <c r="CF54" s="290"/>
      <c r="CG54" s="291" t="str">
        <f t="array" ref="CG54">IF(AND(L54&lt;&gt;"",L54&gt;0),IF(CD54/L54*100 &gt; 0,CD54/L54*100, ""),"")</f>
        <v/>
      </c>
      <c r="CH54" s="292" t="str">
        <f t="array" ref="CH54">IF(AND(L54&lt;&gt;"",L54&gt;0),IF(CF54/L54*100 &gt; 0,CF54/L54*100, ""),"")</f>
        <v/>
      </c>
      <c r="CI54" s="291" t="str">
        <f t="array" ref="CI54">IF(AND(CC54&lt;&gt;"",CC54&gt;0),IF(CD54/CC54*100 &gt; 0,CD54/CC54, ""),"")</f>
        <v/>
      </c>
      <c r="CJ54" s="292" t="str">
        <f t="array" ref="CJ54">IF(AND(CE54&lt;&gt;"",CE54&gt;0),IF(CF54/CE54*100 &gt; 0,CF54/CE54, ""),"")</f>
        <v/>
      </c>
      <c r="CK54" s="281"/>
      <c r="CL54" s="293" t="str">
        <f t="array" ref="CL54">IF(AND(L54&lt;&gt;"",L54&gt;0),IF(CK54/L54*100 &gt; 0,CK54/L54*100, ""),"")</f>
        <v/>
      </c>
      <c r="CM54" s="294"/>
      <c r="CN54" s="270" t="str">
        <f t="array" aca="1" ref="CN54" ca="1">IF(AND($O54&lt;&gt;"",$P54="",$O54&lt;=集計基準日),"遅1",IF(AND($R54&lt;&gt;"",$S54="",$R54&lt;=集計基準日),"遅2",IF(AND($U54&lt;&gt;"",$V54="",$U54&lt;=集計基準日),"遅3","") ) )</f>
        <v/>
      </c>
      <c r="CO54" s="271" t="str">
        <f t="array" aca="1" ref="CO54" ca="1">IF(AND($AA54&lt;&gt;"",$AB54="",$AA54&lt;=集計基準日),"遅1",IF(AND($AD54&lt;&gt;"",$AE54="",$AD54&lt;=集計基準日),"遅2",IF(AND($AG54&lt;&gt;"",$AH54="",$AG54&lt;=集計基準日),"遅3","")))</f>
        <v/>
      </c>
      <c r="CP54" s="271" t="str">
        <f t="array" aca="1" ref="CP54" ca="1">IF(AND($AM54&lt;&gt;"",$AN54="",$AM54&lt;=集計基準日),"遅1",IF(AND($AP54&lt;&gt;"",$AQ54="",$AP54&lt;=集計基準日),"遅2",IF(AND($AS54&lt;&gt;"",$AT54="",$AS54&lt;=集計基準日),"遅3","")))</f>
        <v/>
      </c>
      <c r="CQ54" s="272" t="str">
        <f t="shared" ca="1" si="15"/>
        <v/>
      </c>
      <c r="CR54" s="272" t="str">
        <f t="shared" ca="1" si="16"/>
        <v/>
      </c>
      <c r="CS54" s="273" t="str">
        <f t="shared" ca="1" si="17"/>
        <v/>
      </c>
      <c r="CT54" s="337"/>
      <c r="CU54" s="264">
        <f t="shared" si="34"/>
        <v>46</v>
      </c>
      <c r="CW54" s="324">
        <f t="array" aca="1" ref="CW54" ca="1">MAX(IF((IF(進捗管理票PSPT_進捗率_1_2&lt;&gt;"", O54:V54,O54:S54)&lt;&gt;"")*(IF(進捗管理票PSPT_進捗率_1_2&lt;&gt;"", $O$7:$V$7,$O$7:$S$7)="予定日")*(IF(進捗管理票PSPT_進捗率_1_2&lt;&gt;"", O54:V54,O54:S54)&lt;=集計基準日),COLUMN(IF(進捗管理票PSPT_進捗率_1_2&lt;&gt;"", O54:V54,O54:S54)),""))</f>
        <v>0</v>
      </c>
      <c r="CX54" s="324">
        <f t="array" aca="1" ref="CX54" ca="1">MAX(IF((IF(進捗管理票PSPT_進捗率_2_2&lt;&gt;"", AA54:AH54,AA54:AE54)&lt;&gt;"")*(IF(進捗管理票PSPT_進捗率_2_2&lt;&gt;"", $AA$7:$AH$7,$AA$7:$AE$7)="予定日")*(IF(進捗管理票PSPT_進捗率_2_2&lt;&gt;"", AA54:AH54,AA54:AE54)&lt;=集計基準日),COLUMN(IF(進捗管理票PSPT_進捗率_2_2&lt;&gt;"", AA54:AH54,AA54:AE54)),""))</f>
        <v>0</v>
      </c>
      <c r="CY54" s="324">
        <f t="array" aca="1" ref="CY54" ca="1">MAX(IF((IF(進捗管理票PSPT_進捗率_3_2&lt;&gt;"", AM54:AT54,AM54:AQ54)&lt;&gt;"")*(IF(進捗管理票PSPT_進捗率_3_2&lt;&gt;"", $AM$7:$AT$7,$AM$7:$AQ$7)="予定日")*(IF(進捗管理票PSPT_進捗率_3_2&lt;&gt;"", AM54:AT54,AM54:AQ54)&lt;=集計基準日),COLUMN(IF(進捗管理票PSPT_進捗率_3_2&lt;&gt;"", AM54:AT54,AM54:AQ54)),""))</f>
        <v>0</v>
      </c>
      <c r="CZ54" s="324">
        <f t="array" aca="1" ref="CZ54" ca="1">MAX(IF((IF(進捗管理票PSPT_進捗率_4_2&lt;&gt;"", AY54:BF54,AY54:BC54)&lt;&gt;"")*(IF(進捗管理票PSPT_進捗率_4_2&lt;&gt;"", $AY$7:$BF$7,$AY$7:$BC$7)="予定日")*(IF(進捗管理票PSPT_進捗率_4_2&lt;&gt;"", AY54:BF54,AY54:BC54)&lt;=集計基準日),COLUMN(IF(進捗管理票PSPT_進捗率_4_2&lt;&gt;"", AY54:BF54,AY54:BC54)),""))</f>
        <v>0</v>
      </c>
      <c r="DA54" s="324">
        <f t="array" aca="1" ref="DA54" ca="1">MAX(IF((BJ54:BN54&lt;&gt;"")*($BJ$7:$BN$7="予定日")*(BJ54:BN54&lt;=集計基準日),COLUMN(BJ54:BN54),""))</f>
        <v>0</v>
      </c>
      <c r="DB54" s="324">
        <f t="array" aca="1" ref="DB54" ca="1">MAX(IF((IF(AND(進捗管理票PSPT_進捗率_1_2&lt;&gt;"",U54&lt;&gt;""), O54:V54,O54:S54)&lt;&gt;"")*(IF(AND(進捗管理票PSPT_進捗率_1_2&lt;&gt;"",U54&lt;&gt;""), $O$7:$V$7,$O$7:$S$7)="実績日")*(IF(AND(進捗管理票PSPT_進捗率_1_2&lt;&gt;"",U54&lt;&gt;""), O54:V54,O54:S54)&lt;=集計基準日),COLUMN(IF(AND(進捗管理票PSPT_進捗率_1_2&lt;&gt;"",U54&lt;&gt;""), O54:V54,O54:S54)),""))</f>
        <v>0</v>
      </c>
      <c r="DC54" s="324">
        <f t="array" aca="1" ref="DC54" ca="1">MAX(IF((IF(AND(進捗管理票PSPT_進捗率_2_2&lt;&gt;"",AG54&lt;&gt;""), AA54:AH54,AA54:AE54)&lt;&gt;"")*(IF(AND(進捗管理票PSPT_進捗率_2_2&lt;&gt;"",AG54&lt;&gt;""), $AA$7:$AH$7,$AA$7:$AE$7)="実績日")*(IF(AND(進捗管理票PSPT_進捗率_2_2&lt;&gt;"",AG54&lt;&gt;""), AA54:AH54,AA54:AE54)&lt;=集計基準日),COLUMN(IF(AND(進捗管理票PSPT_進捗率_2_2&lt;&gt;"",AG54&lt;&gt;""), AA54:AH54,AA54:AE54)),""))</f>
        <v>0</v>
      </c>
      <c r="DD54" s="324">
        <f t="array" aca="1" ref="DD54" ca="1">MAX(IF((IF(AND(進捗管理票PSPT_進捗率_3_2&lt;&gt;"",AS54&lt;&gt;""), AM54:AT54,AM54:AQ54)&lt;&gt;"")*(IF(AND(進捗管理票PSPT_進捗率_3_2&lt;&gt;"",AS54&lt;&gt;""), $AM$7:$AT$7,$AM$7:$AQ$7)="実績日")*(IF(AND(進捗管理票PSPT_進捗率_3_2&lt;&gt;"",AS54&lt;&gt;""), AM54:AT54,AM54:AQ54)&lt;=集計基準日),COLUMN(IF(AND(進捗管理票PSPT_進捗率_3_2&lt;&gt;"",AS54&lt;&gt;""), AM54:AT54,AM54:AQ54)),""))</f>
        <v>0</v>
      </c>
      <c r="DE54" s="324">
        <f t="array" aca="1" ref="DE54" ca="1">MAX(IF((IF(AND(進捗管理票PSPT_進捗率_4_2&lt;&gt;"",BE54&lt;&gt;""), AY54:BF54,AY54:BC54)&lt;&gt;"")*(IF(AND(進捗管理票PSPT_進捗率_4_2&lt;&gt;"",BE54&lt;&gt;""), $AY$7:$BF$7,$AY$7:$BC$7)="実績日")*(IF(AND(進捗管理票PSPT_進捗率_4_2&lt;&gt;"",BE54&lt;&gt;""), AY54:BF54,AY54:BC54)&lt;=集計基準日),COLUMN(IF(AND(進捗管理票PSPT_進捗率_4_2&lt;&gt;"",BE54&lt;&gt;""), AY54:BF54,AY54:BC54)),""))</f>
        <v>0</v>
      </c>
      <c r="DF54" s="324">
        <f t="array" aca="1" ref="DF54" ca="1">MAX(IF((BJ54:BN54&lt;&gt;"")*($BJ$7:$BN$7="実績日")*(BJ54:BN54&lt;=集計基準日),COLUMN(BJ54:BN54),""))</f>
        <v>0</v>
      </c>
      <c r="DG54" s="439">
        <f ca="1">MAX(IF(CW54&lt;&gt;0,HLOOKUP(CW54+1,進捗・達成率設定_PS,9,1),0),IF(CX54&lt;&gt;0,HLOOKUP(CX54+1,進捗・達成率設定_PT仕様作成,9,1),0),IF(CY54&lt;&gt;0,HLOOKUP(CY54+1,進捗・達成率設定_PG,9,1),0),IF(CZ54&lt;&gt;0,HLOOKUP(CZ54+1,進捗・達成率設定_PT,9,1),0),IF(DA54&lt;&gt;0,HLOOKUP(DA54+1,進捗・達成率設定_受入,9,1),0),IF(AND(COUNTA(PTレビュー先頭セル:PTレビュー最終セル)=0,AND(BB54&lt;&gt;"", BB54 &lt;= 集計基準日, BE54="",BF54="",BJ54="",BK54="",BM54="",BN54="")),100,0),IF(AND(BE54&lt;&gt;"",BE54 &lt;= 集計基準日, BJ54="",BK54="",BM54="",BN54=""),100,0))</f>
        <v>0</v>
      </c>
      <c r="DH54" s="440">
        <f ca="1">MAX(IF(DB54&lt;&gt;0,HLOOKUP(DB54,進捗・達成率設定_PS,9,1),0),IF(DC54&lt;&gt;0,HLOOKUP(DC54,進捗・達成率設定_PT仕様作成,9,1),0),IF(DD54&lt;&gt;0,HLOOKUP(DD54,進捗・達成率設定_PG,9,1),0),IF(DE54&lt;&gt;0,HLOOKUP(DE54,進捗・達成率設定_PT,9,1),0),IF(DF54&lt;&gt;0,HLOOKUP(DF54,進捗・達成率設定_受入,9,1),0),IF(AND(COUNTA(PTレビュー先頭セル:PTレビュー最終セル)=0,BJ54="",BK54="",BM54="",BN54="",BC54&lt;&gt;"", BC54&lt;=集計基準日),100,0),IF(OR(AND(BF54&lt;&gt;"",BF54&lt;=集計基準日, BJ54="",BK54="",BM54="",BN54=""),AND(BE54&lt;&gt;"",BF54&lt;&gt;"",BF54&lt;=集計基準日, BJ54="",BK54="",BM54="",BN54="")),100,0))</f>
        <v>0</v>
      </c>
      <c r="DI54" s="328" t="str">
        <f>IF(BM54&lt;&gt;"",BM54,IF(AND(BJ54&lt;&gt;"",BM54&lt;&gt;""),BM54,IF(AND(BJ54&lt;&gt;"",BM54=""),"",IF(AND(BK54&lt;&gt;"",BM54=""),"",IF(BE54&lt;&gt;"",BE54,IF(COUNTA(PTレビュー先頭セル:PTレビュー最終セル)&lt;&gt;0,"",IF(BB54&lt;&gt;"",BB54,"")))))))</f>
        <v/>
      </c>
      <c r="DJ54" s="329" t="str">
        <f>IF(AND(BM54&lt;&gt;"",BN54&lt;&gt;""),BN54,IF(AND(BJ54&lt;&gt;"",BN54&lt;&gt;""),BN54,IF(AND(BK54&lt;&gt;"",BN54=""),"",IF(AND(BJ54&lt;&gt;"",BN54=""),"",IF(BF54&lt;&gt;"",BF54,IF(COUNTA(PTレビュー先頭セル:PTレビュー最終セル)&lt;&gt;0,"",IF(BC54&lt;&gt;"",BC54,"")))))))</f>
        <v/>
      </c>
      <c r="DK54" s="450" t="b">
        <f t="shared" si="35"/>
        <v>0</v>
      </c>
      <c r="DL54" s="440" t="b">
        <f t="shared" si="36"/>
        <v>0</v>
      </c>
      <c r="DM54" s="450" t="b">
        <f t="shared" si="37"/>
        <v>0</v>
      </c>
      <c r="DN54" s="440" t="b">
        <f t="shared" si="38"/>
        <v>0</v>
      </c>
      <c r="DO54" s="449" t="b">
        <f t="shared" si="39"/>
        <v>0</v>
      </c>
      <c r="DP54" s="440" t="b">
        <f t="shared" si="40"/>
        <v>0</v>
      </c>
      <c r="DQ54" s="450" t="b">
        <f t="shared" si="41"/>
        <v>0</v>
      </c>
      <c r="DR54" s="440" t="b">
        <f t="shared" si="42"/>
        <v>0</v>
      </c>
      <c r="DS54" s="449" t="b">
        <f t="shared" si="43"/>
        <v>0</v>
      </c>
      <c r="DT54" s="440" t="b">
        <f t="shared" si="44"/>
        <v>0</v>
      </c>
    </row>
    <row r="55" spans="1:124" x14ac:dyDescent="0.25">
      <c r="A55" s="65">
        <f t="shared" si="18"/>
        <v>47</v>
      </c>
      <c r="B55" s="275"/>
      <c r="C55" s="275"/>
      <c r="D55" s="275"/>
      <c r="E55" s="275"/>
      <c r="F55" s="275"/>
      <c r="G55" s="316"/>
      <c r="H55" s="276"/>
      <c r="I55" s="276"/>
      <c r="J55" s="276"/>
      <c r="K55" s="467"/>
      <c r="L55" s="467"/>
      <c r="M55" s="277"/>
      <c r="N55" s="277"/>
      <c r="O55" s="348"/>
      <c r="P55" s="278"/>
      <c r="Q55" s="279"/>
      <c r="R55" s="348"/>
      <c r="S55" s="278"/>
      <c r="T55" s="280"/>
      <c r="U55" s="348"/>
      <c r="V55" s="274"/>
      <c r="W55" s="309" t="str">
        <f t="shared" ca="1" si="19"/>
        <v/>
      </c>
      <c r="X55" s="310" t="str">
        <f t="shared" ca="1" si="20"/>
        <v/>
      </c>
      <c r="Y55" s="277"/>
      <c r="Z55" s="277"/>
      <c r="AA55" s="348"/>
      <c r="AB55" s="278"/>
      <c r="AC55" s="279"/>
      <c r="AD55" s="348"/>
      <c r="AE55" s="278"/>
      <c r="AF55" s="280"/>
      <c r="AG55" s="348"/>
      <c r="AH55" s="274"/>
      <c r="AI55" s="309" t="str">
        <f t="shared" ca="1" si="21"/>
        <v/>
      </c>
      <c r="AJ55" s="310" t="str">
        <f t="shared" ca="1" si="22"/>
        <v/>
      </c>
      <c r="AK55" s="277"/>
      <c r="AL55" s="277"/>
      <c r="AM55" s="348"/>
      <c r="AN55" s="278"/>
      <c r="AO55" s="279"/>
      <c r="AP55" s="348"/>
      <c r="AQ55" s="278"/>
      <c r="AR55" s="280"/>
      <c r="AS55" s="348"/>
      <c r="AT55" s="274"/>
      <c r="AU55" s="309" t="str">
        <f t="shared" ca="1" si="23"/>
        <v/>
      </c>
      <c r="AV55" s="310" t="str">
        <f t="shared" ca="1" si="24"/>
        <v/>
      </c>
      <c r="AW55" s="276"/>
      <c r="AX55" s="276"/>
      <c r="AY55" s="348"/>
      <c r="AZ55" s="278"/>
      <c r="BA55" s="279"/>
      <c r="BB55" s="348"/>
      <c r="BC55" s="278"/>
      <c r="BD55" s="280"/>
      <c r="BE55" s="348"/>
      <c r="BF55" s="274"/>
      <c r="BG55" s="309" t="str">
        <f t="shared" ca="1" si="25"/>
        <v/>
      </c>
      <c r="BH55" s="310" t="str">
        <f t="shared" ca="1" si="26"/>
        <v/>
      </c>
      <c r="BI55" s="276"/>
      <c r="BJ55" s="348"/>
      <c r="BK55" s="278"/>
      <c r="BL55" s="279"/>
      <c r="BM55" s="348"/>
      <c r="BN55" s="278"/>
      <c r="BO55" s="280"/>
      <c r="BP55" s="309" t="str">
        <f t="shared" ca="1" si="27"/>
        <v/>
      </c>
      <c r="BQ55" s="310" t="str">
        <f t="shared" ca="1" si="28"/>
        <v/>
      </c>
      <c r="BR55" s="309" t="str">
        <f t="shared" ca="1" si="29"/>
        <v/>
      </c>
      <c r="BS55" s="438" t="str">
        <f t="shared" ca="1" si="30"/>
        <v/>
      </c>
      <c r="BT55" s="281" t="str">
        <f t="array" ref="BT55">IF(AND($I55&lt;&gt;"",$K55&lt;&gt;""),CEILING(VLOOKUP($I55,ランク別指標,3,FALSE)*$L55,1),"")</f>
        <v/>
      </c>
      <c r="BU55" s="282"/>
      <c r="BV55" s="281" t="str">
        <f t="shared" si="11"/>
        <v/>
      </c>
      <c r="BW55" s="283"/>
      <c r="BX55" s="282"/>
      <c r="BY55" s="284" t="str">
        <f t="shared" si="31"/>
        <v/>
      </c>
      <c r="BZ55" s="285" t="str">
        <f t="shared" si="32"/>
        <v/>
      </c>
      <c r="CA55" s="286"/>
      <c r="CB55" s="287"/>
      <c r="CC55" s="281" t="str">
        <f t="array" ref="CC55">IF(AND($I55&lt;&gt;"",$K55&lt;&gt;""),CEILING(VLOOKUP($I55,ランク別指標,6,FALSE)*$L55,1),"")</f>
        <v/>
      </c>
      <c r="CD55" s="288"/>
      <c r="CE55" s="289" t="str">
        <f t="shared" si="14"/>
        <v/>
      </c>
      <c r="CF55" s="290"/>
      <c r="CG55" s="291" t="str">
        <f t="array" ref="CG55">IF(AND(L55&lt;&gt;"",L55&gt;0),IF(CD55/L55*100 &gt; 0,CD55/L55*100, ""),"")</f>
        <v/>
      </c>
      <c r="CH55" s="292" t="str">
        <f t="array" ref="CH55">IF(AND(L55&lt;&gt;"",L55&gt;0),IF(CF55/L55*100 &gt; 0,CF55/L55*100, ""),"")</f>
        <v/>
      </c>
      <c r="CI55" s="291" t="str">
        <f t="array" ref="CI55">IF(AND(CC55&lt;&gt;"",CC55&gt;0),IF(CD55/CC55*100 &gt; 0,CD55/CC55, ""),"")</f>
        <v/>
      </c>
      <c r="CJ55" s="292" t="str">
        <f t="array" ref="CJ55">IF(AND(CE55&lt;&gt;"",CE55&gt;0),IF(CF55/CE55*100 &gt; 0,CF55/CE55, ""),"")</f>
        <v/>
      </c>
      <c r="CK55" s="281"/>
      <c r="CL55" s="293" t="str">
        <f t="array" ref="CL55">IF(AND(L55&lt;&gt;"",L55&gt;0),IF(CK55/L55*100 &gt; 0,CK55/L55*100, ""),"")</f>
        <v/>
      </c>
      <c r="CM55" s="294"/>
      <c r="CN55" s="270" t="str">
        <f t="array" aca="1" ref="CN55" ca="1">IF(AND($O55&lt;&gt;"",$P55="",$O55&lt;=集計基準日),"遅1",IF(AND($R55&lt;&gt;"",$S55="",$R55&lt;=集計基準日),"遅2",IF(AND($U55&lt;&gt;"",$V55="",$U55&lt;=集計基準日),"遅3","") ) )</f>
        <v/>
      </c>
      <c r="CO55" s="271" t="str">
        <f t="array" aca="1" ref="CO55" ca="1">IF(AND($AA55&lt;&gt;"",$AB55="",$AA55&lt;=集計基準日),"遅1",IF(AND($AD55&lt;&gt;"",$AE55="",$AD55&lt;=集計基準日),"遅2",IF(AND($AG55&lt;&gt;"",$AH55="",$AG55&lt;=集計基準日),"遅3","")))</f>
        <v/>
      </c>
      <c r="CP55" s="271" t="str">
        <f t="array" aca="1" ref="CP55" ca="1">IF(AND($AM55&lt;&gt;"",$AN55="",$AM55&lt;=集計基準日),"遅1",IF(AND($AP55&lt;&gt;"",$AQ55="",$AP55&lt;=集計基準日),"遅2",IF(AND($AS55&lt;&gt;"",$AT55="",$AS55&lt;=集計基準日),"遅3","")))</f>
        <v/>
      </c>
      <c r="CQ55" s="272" t="str">
        <f t="shared" ca="1" si="15"/>
        <v/>
      </c>
      <c r="CR55" s="272" t="str">
        <f t="shared" ca="1" si="16"/>
        <v/>
      </c>
      <c r="CS55" s="273" t="str">
        <f t="shared" ca="1" si="17"/>
        <v/>
      </c>
      <c r="CT55" s="337"/>
      <c r="CU55" s="264">
        <f t="shared" si="34"/>
        <v>47</v>
      </c>
      <c r="CW55" s="324">
        <f t="array" aca="1" ref="CW55" ca="1">MAX(IF((IF(進捗管理票PSPT_進捗率_1_2&lt;&gt;"", O55:V55,O55:S55)&lt;&gt;"")*(IF(進捗管理票PSPT_進捗率_1_2&lt;&gt;"", $O$7:$V$7,$O$7:$S$7)="予定日")*(IF(進捗管理票PSPT_進捗率_1_2&lt;&gt;"", O55:V55,O55:S55)&lt;=集計基準日),COLUMN(IF(進捗管理票PSPT_進捗率_1_2&lt;&gt;"", O55:V55,O55:S55)),""))</f>
        <v>0</v>
      </c>
      <c r="CX55" s="324">
        <f t="array" aca="1" ref="CX55" ca="1">MAX(IF((IF(進捗管理票PSPT_進捗率_2_2&lt;&gt;"", AA55:AH55,AA55:AE55)&lt;&gt;"")*(IF(進捗管理票PSPT_進捗率_2_2&lt;&gt;"", $AA$7:$AH$7,$AA$7:$AE$7)="予定日")*(IF(進捗管理票PSPT_進捗率_2_2&lt;&gt;"", AA55:AH55,AA55:AE55)&lt;=集計基準日),COLUMN(IF(進捗管理票PSPT_進捗率_2_2&lt;&gt;"", AA55:AH55,AA55:AE55)),""))</f>
        <v>0</v>
      </c>
      <c r="CY55" s="324">
        <f t="array" aca="1" ref="CY55" ca="1">MAX(IF((IF(進捗管理票PSPT_進捗率_3_2&lt;&gt;"", AM55:AT55,AM55:AQ55)&lt;&gt;"")*(IF(進捗管理票PSPT_進捗率_3_2&lt;&gt;"", $AM$7:$AT$7,$AM$7:$AQ$7)="予定日")*(IF(進捗管理票PSPT_進捗率_3_2&lt;&gt;"", AM55:AT55,AM55:AQ55)&lt;=集計基準日),COLUMN(IF(進捗管理票PSPT_進捗率_3_2&lt;&gt;"", AM55:AT55,AM55:AQ55)),""))</f>
        <v>0</v>
      </c>
      <c r="CZ55" s="324">
        <f t="array" aca="1" ref="CZ55" ca="1">MAX(IF((IF(進捗管理票PSPT_進捗率_4_2&lt;&gt;"", AY55:BF55,AY55:BC55)&lt;&gt;"")*(IF(進捗管理票PSPT_進捗率_4_2&lt;&gt;"", $AY$7:$BF$7,$AY$7:$BC$7)="予定日")*(IF(進捗管理票PSPT_進捗率_4_2&lt;&gt;"", AY55:BF55,AY55:BC55)&lt;=集計基準日),COLUMN(IF(進捗管理票PSPT_進捗率_4_2&lt;&gt;"", AY55:BF55,AY55:BC55)),""))</f>
        <v>0</v>
      </c>
      <c r="DA55" s="324">
        <f t="array" aca="1" ref="DA55" ca="1">MAX(IF((BJ55:BN55&lt;&gt;"")*($BJ$7:$BN$7="予定日")*(BJ55:BN55&lt;=集計基準日),COLUMN(BJ55:BN55),""))</f>
        <v>0</v>
      </c>
      <c r="DB55" s="324">
        <f t="array" aca="1" ref="DB55" ca="1">MAX(IF((IF(AND(進捗管理票PSPT_進捗率_1_2&lt;&gt;"",U55&lt;&gt;""), O55:V55,O55:S55)&lt;&gt;"")*(IF(AND(進捗管理票PSPT_進捗率_1_2&lt;&gt;"",U55&lt;&gt;""), $O$7:$V$7,$O$7:$S$7)="実績日")*(IF(AND(進捗管理票PSPT_進捗率_1_2&lt;&gt;"",U55&lt;&gt;""), O55:V55,O55:S55)&lt;=集計基準日),COLUMN(IF(AND(進捗管理票PSPT_進捗率_1_2&lt;&gt;"",U55&lt;&gt;""), O55:V55,O55:S55)),""))</f>
        <v>0</v>
      </c>
      <c r="DC55" s="324">
        <f t="array" aca="1" ref="DC55" ca="1">MAX(IF((IF(AND(進捗管理票PSPT_進捗率_2_2&lt;&gt;"",AG55&lt;&gt;""), AA55:AH55,AA55:AE55)&lt;&gt;"")*(IF(AND(進捗管理票PSPT_進捗率_2_2&lt;&gt;"",AG55&lt;&gt;""), $AA$7:$AH$7,$AA$7:$AE$7)="実績日")*(IF(AND(進捗管理票PSPT_進捗率_2_2&lt;&gt;"",AG55&lt;&gt;""), AA55:AH55,AA55:AE55)&lt;=集計基準日),COLUMN(IF(AND(進捗管理票PSPT_進捗率_2_2&lt;&gt;"",AG55&lt;&gt;""), AA55:AH55,AA55:AE55)),""))</f>
        <v>0</v>
      </c>
      <c r="DD55" s="324">
        <f t="array" aca="1" ref="DD55" ca="1">MAX(IF((IF(AND(進捗管理票PSPT_進捗率_3_2&lt;&gt;"",AS55&lt;&gt;""), AM55:AT55,AM55:AQ55)&lt;&gt;"")*(IF(AND(進捗管理票PSPT_進捗率_3_2&lt;&gt;"",AS55&lt;&gt;""), $AM$7:$AT$7,$AM$7:$AQ$7)="実績日")*(IF(AND(進捗管理票PSPT_進捗率_3_2&lt;&gt;"",AS55&lt;&gt;""), AM55:AT55,AM55:AQ55)&lt;=集計基準日),COLUMN(IF(AND(進捗管理票PSPT_進捗率_3_2&lt;&gt;"",AS55&lt;&gt;""), AM55:AT55,AM55:AQ55)),""))</f>
        <v>0</v>
      </c>
      <c r="DE55" s="324">
        <f t="array" aca="1" ref="DE55" ca="1">MAX(IF((IF(AND(進捗管理票PSPT_進捗率_4_2&lt;&gt;"",BE55&lt;&gt;""), AY55:BF55,AY55:BC55)&lt;&gt;"")*(IF(AND(進捗管理票PSPT_進捗率_4_2&lt;&gt;"",BE55&lt;&gt;""), $AY$7:$BF$7,$AY$7:$BC$7)="実績日")*(IF(AND(進捗管理票PSPT_進捗率_4_2&lt;&gt;"",BE55&lt;&gt;""), AY55:BF55,AY55:BC55)&lt;=集計基準日),COLUMN(IF(AND(進捗管理票PSPT_進捗率_4_2&lt;&gt;"",BE55&lt;&gt;""), AY55:BF55,AY55:BC55)),""))</f>
        <v>0</v>
      </c>
      <c r="DF55" s="324">
        <f t="array" aca="1" ref="DF55" ca="1">MAX(IF((BJ55:BN55&lt;&gt;"")*($BJ$7:$BN$7="実績日")*(BJ55:BN55&lt;=集計基準日),COLUMN(BJ55:BN55),""))</f>
        <v>0</v>
      </c>
      <c r="DG55" s="439">
        <f ca="1">MAX(IF(CW55&lt;&gt;0,HLOOKUP(CW55+1,進捗・達成率設定_PS,9,1),0),IF(CX55&lt;&gt;0,HLOOKUP(CX55+1,進捗・達成率設定_PT仕様作成,9,1),0),IF(CY55&lt;&gt;0,HLOOKUP(CY55+1,進捗・達成率設定_PG,9,1),0),IF(CZ55&lt;&gt;0,HLOOKUP(CZ55+1,進捗・達成率設定_PT,9,1),0),IF(DA55&lt;&gt;0,HLOOKUP(DA55+1,進捗・達成率設定_受入,9,1),0),IF(AND(COUNTA(PTレビュー先頭セル:PTレビュー最終セル)=0,AND(BB55&lt;&gt;"", BB55 &lt;= 集計基準日, BE55="",BF55="",BJ55="",BK55="",BM55="",BN55="")),100,0),IF(AND(BE55&lt;&gt;"",BE55 &lt;= 集計基準日, BJ55="",BK55="",BM55="",BN55=""),100,0))</f>
        <v>0</v>
      </c>
      <c r="DH55" s="440">
        <f ca="1">MAX(IF(DB55&lt;&gt;0,HLOOKUP(DB55,進捗・達成率設定_PS,9,1),0),IF(DC55&lt;&gt;0,HLOOKUP(DC55,進捗・達成率設定_PT仕様作成,9,1),0),IF(DD55&lt;&gt;0,HLOOKUP(DD55,進捗・達成率設定_PG,9,1),0),IF(DE55&lt;&gt;0,HLOOKUP(DE55,進捗・達成率設定_PT,9,1),0),IF(DF55&lt;&gt;0,HLOOKUP(DF55,進捗・達成率設定_受入,9,1),0),IF(AND(COUNTA(PTレビュー先頭セル:PTレビュー最終セル)=0,BJ55="",BK55="",BM55="",BN55="",BC55&lt;&gt;"", BC55&lt;=集計基準日),100,0),IF(OR(AND(BF55&lt;&gt;"",BF55&lt;=集計基準日, BJ55="",BK55="",BM55="",BN55=""),AND(BE55&lt;&gt;"",BF55&lt;&gt;"",BF55&lt;=集計基準日, BJ55="",BK55="",BM55="",BN55="")),100,0))</f>
        <v>0</v>
      </c>
      <c r="DI55" s="328" t="str">
        <f>IF(BM55&lt;&gt;"",BM55,IF(AND(BJ55&lt;&gt;"",BM55&lt;&gt;""),BM55,IF(AND(BJ55&lt;&gt;"",BM55=""),"",IF(AND(BK55&lt;&gt;"",BM55=""),"",IF(BE55&lt;&gt;"",BE55,IF(COUNTA(PTレビュー先頭セル:PTレビュー最終セル)&lt;&gt;0,"",IF(BB55&lt;&gt;"",BB55,"")))))))</f>
        <v/>
      </c>
      <c r="DJ55" s="329" t="str">
        <f>IF(AND(BM55&lt;&gt;"",BN55&lt;&gt;""),BN55,IF(AND(BJ55&lt;&gt;"",BN55&lt;&gt;""),BN55,IF(AND(BK55&lt;&gt;"",BN55=""),"",IF(AND(BJ55&lt;&gt;"",BN55=""),"",IF(BF55&lt;&gt;"",BF55,IF(COUNTA(PTレビュー先頭セル:PTレビュー最終セル)&lt;&gt;0,"",IF(BC55&lt;&gt;"",BC55,"")))))))</f>
        <v/>
      </c>
      <c r="DK55" s="450" t="b">
        <f t="shared" si="35"/>
        <v>0</v>
      </c>
      <c r="DL55" s="440" t="b">
        <f t="shared" si="36"/>
        <v>0</v>
      </c>
      <c r="DM55" s="450" t="b">
        <f t="shared" si="37"/>
        <v>0</v>
      </c>
      <c r="DN55" s="440" t="b">
        <f t="shared" si="38"/>
        <v>0</v>
      </c>
      <c r="DO55" s="449" t="b">
        <f t="shared" si="39"/>
        <v>0</v>
      </c>
      <c r="DP55" s="440" t="b">
        <f t="shared" si="40"/>
        <v>0</v>
      </c>
      <c r="DQ55" s="450" t="b">
        <f t="shared" si="41"/>
        <v>0</v>
      </c>
      <c r="DR55" s="440" t="b">
        <f t="shared" si="42"/>
        <v>0</v>
      </c>
      <c r="DS55" s="449" t="b">
        <f t="shared" si="43"/>
        <v>0</v>
      </c>
      <c r="DT55" s="440" t="b">
        <f t="shared" si="44"/>
        <v>0</v>
      </c>
    </row>
    <row r="56" spans="1:124" x14ac:dyDescent="0.25">
      <c r="A56" s="65">
        <f t="shared" si="18"/>
        <v>48</v>
      </c>
      <c r="B56" s="275"/>
      <c r="C56" s="275"/>
      <c r="D56" s="275"/>
      <c r="E56" s="275"/>
      <c r="F56" s="275"/>
      <c r="G56" s="316"/>
      <c r="H56" s="276"/>
      <c r="I56" s="276"/>
      <c r="J56" s="276"/>
      <c r="K56" s="467"/>
      <c r="L56" s="467"/>
      <c r="M56" s="277"/>
      <c r="N56" s="277"/>
      <c r="O56" s="348"/>
      <c r="P56" s="278"/>
      <c r="Q56" s="279"/>
      <c r="R56" s="348"/>
      <c r="S56" s="278"/>
      <c r="T56" s="280"/>
      <c r="U56" s="348"/>
      <c r="V56" s="274"/>
      <c r="W56" s="309" t="str">
        <f t="shared" ca="1" si="19"/>
        <v/>
      </c>
      <c r="X56" s="310" t="str">
        <f t="shared" ca="1" si="20"/>
        <v/>
      </c>
      <c r="Y56" s="277"/>
      <c r="Z56" s="277"/>
      <c r="AA56" s="348"/>
      <c r="AB56" s="278"/>
      <c r="AC56" s="279"/>
      <c r="AD56" s="348"/>
      <c r="AE56" s="278"/>
      <c r="AF56" s="280"/>
      <c r="AG56" s="348"/>
      <c r="AH56" s="274"/>
      <c r="AI56" s="309" t="str">
        <f t="shared" ca="1" si="21"/>
        <v/>
      </c>
      <c r="AJ56" s="310" t="str">
        <f t="shared" ca="1" si="22"/>
        <v/>
      </c>
      <c r="AK56" s="277"/>
      <c r="AL56" s="277"/>
      <c r="AM56" s="348"/>
      <c r="AN56" s="278"/>
      <c r="AO56" s="279"/>
      <c r="AP56" s="348"/>
      <c r="AQ56" s="278"/>
      <c r="AR56" s="280"/>
      <c r="AS56" s="348"/>
      <c r="AT56" s="274"/>
      <c r="AU56" s="309" t="str">
        <f t="shared" ca="1" si="23"/>
        <v/>
      </c>
      <c r="AV56" s="310" t="str">
        <f t="shared" ca="1" si="24"/>
        <v/>
      </c>
      <c r="AW56" s="276"/>
      <c r="AX56" s="276"/>
      <c r="AY56" s="348"/>
      <c r="AZ56" s="278"/>
      <c r="BA56" s="279"/>
      <c r="BB56" s="348"/>
      <c r="BC56" s="278"/>
      <c r="BD56" s="280"/>
      <c r="BE56" s="348"/>
      <c r="BF56" s="274"/>
      <c r="BG56" s="309" t="str">
        <f t="shared" ca="1" si="25"/>
        <v/>
      </c>
      <c r="BH56" s="310" t="str">
        <f t="shared" ca="1" si="26"/>
        <v/>
      </c>
      <c r="BI56" s="276"/>
      <c r="BJ56" s="348"/>
      <c r="BK56" s="278"/>
      <c r="BL56" s="279"/>
      <c r="BM56" s="348"/>
      <c r="BN56" s="278"/>
      <c r="BO56" s="280"/>
      <c r="BP56" s="309" t="str">
        <f t="shared" ca="1" si="27"/>
        <v/>
      </c>
      <c r="BQ56" s="310" t="str">
        <f t="shared" ca="1" si="28"/>
        <v/>
      </c>
      <c r="BR56" s="309" t="str">
        <f t="shared" ca="1" si="29"/>
        <v/>
      </c>
      <c r="BS56" s="438" t="str">
        <f t="shared" ca="1" si="30"/>
        <v/>
      </c>
      <c r="BT56" s="281" t="str">
        <f t="array" ref="BT56">IF(AND($I56&lt;&gt;"",$K56&lt;&gt;""),CEILING(VLOOKUP($I56,ランク別指標,3,FALSE)*$L56,1),"")</f>
        <v/>
      </c>
      <c r="BU56" s="282"/>
      <c r="BV56" s="281" t="str">
        <f t="shared" si="11"/>
        <v/>
      </c>
      <c r="BW56" s="283"/>
      <c r="BX56" s="282"/>
      <c r="BY56" s="284" t="str">
        <f t="shared" si="31"/>
        <v/>
      </c>
      <c r="BZ56" s="285" t="str">
        <f t="shared" si="32"/>
        <v/>
      </c>
      <c r="CA56" s="286"/>
      <c r="CB56" s="287"/>
      <c r="CC56" s="281" t="str">
        <f t="array" ref="CC56">IF(AND($I56&lt;&gt;"",$K56&lt;&gt;""),CEILING(VLOOKUP($I56,ランク別指標,6,FALSE)*$L56,1),"")</f>
        <v/>
      </c>
      <c r="CD56" s="288"/>
      <c r="CE56" s="289" t="str">
        <f t="shared" si="14"/>
        <v/>
      </c>
      <c r="CF56" s="290"/>
      <c r="CG56" s="291" t="str">
        <f t="array" ref="CG56">IF(AND(L56&lt;&gt;"",L56&gt;0),IF(CD56/L56*100 &gt; 0,CD56/L56*100, ""),"")</f>
        <v/>
      </c>
      <c r="CH56" s="292" t="str">
        <f t="array" ref="CH56">IF(AND(L56&lt;&gt;"",L56&gt;0),IF(CF56/L56*100 &gt; 0,CF56/L56*100, ""),"")</f>
        <v/>
      </c>
      <c r="CI56" s="291" t="str">
        <f t="array" ref="CI56">IF(AND(CC56&lt;&gt;"",CC56&gt;0),IF(CD56/CC56*100 &gt; 0,CD56/CC56, ""),"")</f>
        <v/>
      </c>
      <c r="CJ56" s="292" t="str">
        <f t="array" ref="CJ56">IF(AND(CE56&lt;&gt;"",CE56&gt;0),IF(CF56/CE56*100 &gt; 0,CF56/CE56, ""),"")</f>
        <v/>
      </c>
      <c r="CK56" s="281"/>
      <c r="CL56" s="293" t="str">
        <f t="array" ref="CL56">IF(AND(L56&lt;&gt;"",L56&gt;0),IF(CK56/L56*100 &gt; 0,CK56/L56*100, ""),"")</f>
        <v/>
      </c>
      <c r="CM56" s="294"/>
      <c r="CN56" s="270" t="str">
        <f t="array" aca="1" ref="CN56" ca="1">IF(AND($O56&lt;&gt;"",$P56="",$O56&lt;=集計基準日),"遅1",IF(AND($R56&lt;&gt;"",$S56="",$R56&lt;=集計基準日),"遅2",IF(AND($U56&lt;&gt;"",$V56="",$U56&lt;=集計基準日),"遅3","") ) )</f>
        <v/>
      </c>
      <c r="CO56" s="271" t="str">
        <f t="array" aca="1" ref="CO56" ca="1">IF(AND($AA56&lt;&gt;"",$AB56="",$AA56&lt;=集計基準日),"遅1",IF(AND($AD56&lt;&gt;"",$AE56="",$AD56&lt;=集計基準日),"遅2",IF(AND($AG56&lt;&gt;"",$AH56="",$AG56&lt;=集計基準日),"遅3","")))</f>
        <v/>
      </c>
      <c r="CP56" s="271" t="str">
        <f t="array" aca="1" ref="CP56" ca="1">IF(AND($AM56&lt;&gt;"",$AN56="",$AM56&lt;=集計基準日),"遅1",IF(AND($AP56&lt;&gt;"",$AQ56="",$AP56&lt;=集計基準日),"遅2",IF(AND($AS56&lt;&gt;"",$AT56="",$AS56&lt;=集計基準日),"遅3","")))</f>
        <v/>
      </c>
      <c r="CQ56" s="272" t="str">
        <f t="shared" ca="1" si="15"/>
        <v/>
      </c>
      <c r="CR56" s="272" t="str">
        <f t="shared" ca="1" si="16"/>
        <v/>
      </c>
      <c r="CS56" s="273" t="str">
        <f t="shared" ca="1" si="17"/>
        <v/>
      </c>
      <c r="CT56" s="337"/>
      <c r="CU56" s="264">
        <f t="shared" si="34"/>
        <v>48</v>
      </c>
      <c r="CW56" s="324">
        <f t="array" aca="1" ref="CW56" ca="1">MAX(IF((IF(進捗管理票PSPT_進捗率_1_2&lt;&gt;"", O56:V56,O56:S56)&lt;&gt;"")*(IF(進捗管理票PSPT_進捗率_1_2&lt;&gt;"", $O$7:$V$7,$O$7:$S$7)="予定日")*(IF(進捗管理票PSPT_進捗率_1_2&lt;&gt;"", O56:V56,O56:S56)&lt;=集計基準日),COLUMN(IF(進捗管理票PSPT_進捗率_1_2&lt;&gt;"", O56:V56,O56:S56)),""))</f>
        <v>0</v>
      </c>
      <c r="CX56" s="324">
        <f t="array" aca="1" ref="CX56" ca="1">MAX(IF((IF(進捗管理票PSPT_進捗率_2_2&lt;&gt;"", AA56:AH56,AA56:AE56)&lt;&gt;"")*(IF(進捗管理票PSPT_進捗率_2_2&lt;&gt;"", $AA$7:$AH$7,$AA$7:$AE$7)="予定日")*(IF(進捗管理票PSPT_進捗率_2_2&lt;&gt;"", AA56:AH56,AA56:AE56)&lt;=集計基準日),COLUMN(IF(進捗管理票PSPT_進捗率_2_2&lt;&gt;"", AA56:AH56,AA56:AE56)),""))</f>
        <v>0</v>
      </c>
      <c r="CY56" s="324">
        <f t="array" aca="1" ref="CY56" ca="1">MAX(IF((IF(進捗管理票PSPT_進捗率_3_2&lt;&gt;"", AM56:AT56,AM56:AQ56)&lt;&gt;"")*(IF(進捗管理票PSPT_進捗率_3_2&lt;&gt;"", $AM$7:$AT$7,$AM$7:$AQ$7)="予定日")*(IF(進捗管理票PSPT_進捗率_3_2&lt;&gt;"", AM56:AT56,AM56:AQ56)&lt;=集計基準日),COLUMN(IF(進捗管理票PSPT_進捗率_3_2&lt;&gt;"", AM56:AT56,AM56:AQ56)),""))</f>
        <v>0</v>
      </c>
      <c r="CZ56" s="324">
        <f t="array" aca="1" ref="CZ56" ca="1">MAX(IF((IF(進捗管理票PSPT_進捗率_4_2&lt;&gt;"", AY56:BF56,AY56:BC56)&lt;&gt;"")*(IF(進捗管理票PSPT_進捗率_4_2&lt;&gt;"", $AY$7:$BF$7,$AY$7:$BC$7)="予定日")*(IF(進捗管理票PSPT_進捗率_4_2&lt;&gt;"", AY56:BF56,AY56:BC56)&lt;=集計基準日),COLUMN(IF(進捗管理票PSPT_進捗率_4_2&lt;&gt;"", AY56:BF56,AY56:BC56)),""))</f>
        <v>0</v>
      </c>
      <c r="DA56" s="324">
        <f t="array" aca="1" ref="DA56" ca="1">MAX(IF((BJ56:BN56&lt;&gt;"")*($BJ$7:$BN$7="予定日")*(BJ56:BN56&lt;=集計基準日),COLUMN(BJ56:BN56),""))</f>
        <v>0</v>
      </c>
      <c r="DB56" s="324">
        <f t="array" aca="1" ref="DB56" ca="1">MAX(IF((IF(AND(進捗管理票PSPT_進捗率_1_2&lt;&gt;"",U56&lt;&gt;""), O56:V56,O56:S56)&lt;&gt;"")*(IF(AND(進捗管理票PSPT_進捗率_1_2&lt;&gt;"",U56&lt;&gt;""), $O$7:$V$7,$O$7:$S$7)="実績日")*(IF(AND(進捗管理票PSPT_進捗率_1_2&lt;&gt;"",U56&lt;&gt;""), O56:V56,O56:S56)&lt;=集計基準日),COLUMN(IF(AND(進捗管理票PSPT_進捗率_1_2&lt;&gt;"",U56&lt;&gt;""), O56:V56,O56:S56)),""))</f>
        <v>0</v>
      </c>
      <c r="DC56" s="324">
        <f t="array" aca="1" ref="DC56" ca="1">MAX(IF((IF(AND(進捗管理票PSPT_進捗率_2_2&lt;&gt;"",AG56&lt;&gt;""), AA56:AH56,AA56:AE56)&lt;&gt;"")*(IF(AND(進捗管理票PSPT_進捗率_2_2&lt;&gt;"",AG56&lt;&gt;""), $AA$7:$AH$7,$AA$7:$AE$7)="実績日")*(IF(AND(進捗管理票PSPT_進捗率_2_2&lt;&gt;"",AG56&lt;&gt;""), AA56:AH56,AA56:AE56)&lt;=集計基準日),COLUMN(IF(AND(進捗管理票PSPT_進捗率_2_2&lt;&gt;"",AG56&lt;&gt;""), AA56:AH56,AA56:AE56)),""))</f>
        <v>0</v>
      </c>
      <c r="DD56" s="324">
        <f t="array" aca="1" ref="DD56" ca="1">MAX(IF((IF(AND(進捗管理票PSPT_進捗率_3_2&lt;&gt;"",AS56&lt;&gt;""), AM56:AT56,AM56:AQ56)&lt;&gt;"")*(IF(AND(進捗管理票PSPT_進捗率_3_2&lt;&gt;"",AS56&lt;&gt;""), $AM$7:$AT$7,$AM$7:$AQ$7)="実績日")*(IF(AND(進捗管理票PSPT_進捗率_3_2&lt;&gt;"",AS56&lt;&gt;""), AM56:AT56,AM56:AQ56)&lt;=集計基準日),COLUMN(IF(AND(進捗管理票PSPT_進捗率_3_2&lt;&gt;"",AS56&lt;&gt;""), AM56:AT56,AM56:AQ56)),""))</f>
        <v>0</v>
      </c>
      <c r="DE56" s="324">
        <f t="array" aca="1" ref="DE56" ca="1">MAX(IF((IF(AND(進捗管理票PSPT_進捗率_4_2&lt;&gt;"",BE56&lt;&gt;""), AY56:BF56,AY56:BC56)&lt;&gt;"")*(IF(AND(進捗管理票PSPT_進捗率_4_2&lt;&gt;"",BE56&lt;&gt;""), $AY$7:$BF$7,$AY$7:$BC$7)="実績日")*(IF(AND(進捗管理票PSPT_進捗率_4_2&lt;&gt;"",BE56&lt;&gt;""), AY56:BF56,AY56:BC56)&lt;=集計基準日),COLUMN(IF(AND(進捗管理票PSPT_進捗率_4_2&lt;&gt;"",BE56&lt;&gt;""), AY56:BF56,AY56:BC56)),""))</f>
        <v>0</v>
      </c>
      <c r="DF56" s="324">
        <f t="array" aca="1" ref="DF56" ca="1">MAX(IF((BJ56:BN56&lt;&gt;"")*($BJ$7:$BN$7="実績日")*(BJ56:BN56&lt;=集計基準日),COLUMN(BJ56:BN56),""))</f>
        <v>0</v>
      </c>
      <c r="DG56" s="439">
        <f ca="1">MAX(IF(CW56&lt;&gt;0,HLOOKUP(CW56+1,進捗・達成率設定_PS,9,1),0),IF(CX56&lt;&gt;0,HLOOKUP(CX56+1,進捗・達成率設定_PT仕様作成,9,1),0),IF(CY56&lt;&gt;0,HLOOKUP(CY56+1,進捗・達成率設定_PG,9,1),0),IF(CZ56&lt;&gt;0,HLOOKUP(CZ56+1,進捗・達成率設定_PT,9,1),0),IF(DA56&lt;&gt;0,HLOOKUP(DA56+1,進捗・達成率設定_受入,9,1),0),IF(AND(COUNTA(PTレビュー先頭セル:PTレビュー最終セル)=0,AND(BB56&lt;&gt;"", BB56 &lt;= 集計基準日, BE56="",BF56="",BJ56="",BK56="",BM56="",BN56="")),100,0),IF(AND(BE56&lt;&gt;"",BE56 &lt;= 集計基準日, BJ56="",BK56="",BM56="",BN56=""),100,0))</f>
        <v>0</v>
      </c>
      <c r="DH56" s="440">
        <f ca="1">MAX(IF(DB56&lt;&gt;0,HLOOKUP(DB56,進捗・達成率設定_PS,9,1),0),IF(DC56&lt;&gt;0,HLOOKUP(DC56,進捗・達成率設定_PT仕様作成,9,1),0),IF(DD56&lt;&gt;0,HLOOKUP(DD56,進捗・達成率設定_PG,9,1),0),IF(DE56&lt;&gt;0,HLOOKUP(DE56,進捗・達成率設定_PT,9,1),0),IF(DF56&lt;&gt;0,HLOOKUP(DF56,進捗・達成率設定_受入,9,1),0),IF(AND(COUNTA(PTレビュー先頭セル:PTレビュー最終セル)=0,BJ56="",BK56="",BM56="",BN56="",BC56&lt;&gt;"", BC56&lt;=集計基準日),100,0),IF(OR(AND(BF56&lt;&gt;"",BF56&lt;=集計基準日, BJ56="",BK56="",BM56="",BN56=""),AND(BE56&lt;&gt;"",BF56&lt;&gt;"",BF56&lt;=集計基準日, BJ56="",BK56="",BM56="",BN56="")),100,0))</f>
        <v>0</v>
      </c>
      <c r="DI56" s="328" t="str">
        <f>IF(BM56&lt;&gt;"",BM56,IF(AND(BJ56&lt;&gt;"",BM56&lt;&gt;""),BM56,IF(AND(BJ56&lt;&gt;"",BM56=""),"",IF(AND(BK56&lt;&gt;"",BM56=""),"",IF(BE56&lt;&gt;"",BE56,IF(COUNTA(PTレビュー先頭セル:PTレビュー最終セル)&lt;&gt;0,"",IF(BB56&lt;&gt;"",BB56,"")))))))</f>
        <v/>
      </c>
      <c r="DJ56" s="329" t="str">
        <f>IF(AND(BM56&lt;&gt;"",BN56&lt;&gt;""),BN56,IF(AND(BJ56&lt;&gt;"",BN56&lt;&gt;""),BN56,IF(AND(BK56&lt;&gt;"",BN56=""),"",IF(AND(BJ56&lt;&gt;"",BN56=""),"",IF(BF56&lt;&gt;"",BF56,IF(COUNTA(PTレビュー先頭セル:PTレビュー最終セル)&lt;&gt;0,"",IF(BC56&lt;&gt;"",BC56,"")))))))</f>
        <v/>
      </c>
      <c r="DK56" s="450" t="b">
        <f t="shared" si="35"/>
        <v>0</v>
      </c>
      <c r="DL56" s="440" t="b">
        <f t="shared" si="36"/>
        <v>0</v>
      </c>
      <c r="DM56" s="450" t="b">
        <f t="shared" si="37"/>
        <v>0</v>
      </c>
      <c r="DN56" s="440" t="b">
        <f t="shared" si="38"/>
        <v>0</v>
      </c>
      <c r="DO56" s="449" t="b">
        <f t="shared" si="39"/>
        <v>0</v>
      </c>
      <c r="DP56" s="440" t="b">
        <f t="shared" si="40"/>
        <v>0</v>
      </c>
      <c r="DQ56" s="450" t="b">
        <f t="shared" si="41"/>
        <v>0</v>
      </c>
      <c r="DR56" s="440" t="b">
        <f t="shared" si="42"/>
        <v>0</v>
      </c>
      <c r="DS56" s="449" t="b">
        <f t="shared" si="43"/>
        <v>0</v>
      </c>
      <c r="DT56" s="440" t="b">
        <f t="shared" si="44"/>
        <v>0</v>
      </c>
    </row>
    <row r="57" spans="1:124" x14ac:dyDescent="0.25">
      <c r="A57" s="65">
        <f t="shared" si="18"/>
        <v>49</v>
      </c>
      <c r="B57" s="275"/>
      <c r="C57" s="275"/>
      <c r="D57" s="275"/>
      <c r="E57" s="275"/>
      <c r="F57" s="275"/>
      <c r="G57" s="316"/>
      <c r="H57" s="276"/>
      <c r="I57" s="276"/>
      <c r="J57" s="276"/>
      <c r="K57" s="467"/>
      <c r="L57" s="467"/>
      <c r="M57" s="277"/>
      <c r="N57" s="277"/>
      <c r="O57" s="348"/>
      <c r="P57" s="278"/>
      <c r="Q57" s="279"/>
      <c r="R57" s="348"/>
      <c r="S57" s="278"/>
      <c r="T57" s="280"/>
      <c r="U57" s="348"/>
      <c r="V57" s="274"/>
      <c r="W57" s="309" t="str">
        <f t="shared" ca="1" si="19"/>
        <v/>
      </c>
      <c r="X57" s="310" t="str">
        <f t="shared" ca="1" si="20"/>
        <v/>
      </c>
      <c r="Y57" s="277"/>
      <c r="Z57" s="277"/>
      <c r="AA57" s="348"/>
      <c r="AB57" s="278"/>
      <c r="AC57" s="279"/>
      <c r="AD57" s="348"/>
      <c r="AE57" s="278"/>
      <c r="AF57" s="280"/>
      <c r="AG57" s="348"/>
      <c r="AH57" s="274"/>
      <c r="AI57" s="309" t="str">
        <f t="shared" ca="1" si="21"/>
        <v/>
      </c>
      <c r="AJ57" s="310" t="str">
        <f t="shared" ca="1" si="22"/>
        <v/>
      </c>
      <c r="AK57" s="277"/>
      <c r="AL57" s="277"/>
      <c r="AM57" s="348"/>
      <c r="AN57" s="278"/>
      <c r="AO57" s="279"/>
      <c r="AP57" s="348"/>
      <c r="AQ57" s="278"/>
      <c r="AR57" s="280"/>
      <c r="AS57" s="348"/>
      <c r="AT57" s="274"/>
      <c r="AU57" s="309" t="str">
        <f t="shared" ca="1" si="23"/>
        <v/>
      </c>
      <c r="AV57" s="310" t="str">
        <f t="shared" ca="1" si="24"/>
        <v/>
      </c>
      <c r="AW57" s="276"/>
      <c r="AX57" s="276"/>
      <c r="AY57" s="348"/>
      <c r="AZ57" s="278"/>
      <c r="BA57" s="279"/>
      <c r="BB57" s="348"/>
      <c r="BC57" s="278"/>
      <c r="BD57" s="280"/>
      <c r="BE57" s="348"/>
      <c r="BF57" s="274"/>
      <c r="BG57" s="309" t="str">
        <f t="shared" ca="1" si="25"/>
        <v/>
      </c>
      <c r="BH57" s="310" t="str">
        <f t="shared" ca="1" si="26"/>
        <v/>
      </c>
      <c r="BI57" s="276"/>
      <c r="BJ57" s="348"/>
      <c r="BK57" s="278"/>
      <c r="BL57" s="279"/>
      <c r="BM57" s="348"/>
      <c r="BN57" s="278"/>
      <c r="BO57" s="280"/>
      <c r="BP57" s="309" t="str">
        <f t="shared" ca="1" si="27"/>
        <v/>
      </c>
      <c r="BQ57" s="310" t="str">
        <f t="shared" ca="1" si="28"/>
        <v/>
      </c>
      <c r="BR57" s="309" t="str">
        <f t="shared" ca="1" si="29"/>
        <v/>
      </c>
      <c r="BS57" s="438" t="str">
        <f t="shared" ca="1" si="30"/>
        <v/>
      </c>
      <c r="BT57" s="281" t="str">
        <f t="array" ref="BT57">IF(AND($I57&lt;&gt;"",$K57&lt;&gt;""),CEILING(VLOOKUP($I57,ランク別指標,3,FALSE)*$L57,1),"")</f>
        <v/>
      </c>
      <c r="BU57" s="282"/>
      <c r="BV57" s="281" t="str">
        <f t="shared" si="11"/>
        <v/>
      </c>
      <c r="BW57" s="283"/>
      <c r="BX57" s="282"/>
      <c r="BY57" s="284" t="str">
        <f t="shared" si="31"/>
        <v/>
      </c>
      <c r="BZ57" s="285" t="str">
        <f t="shared" si="32"/>
        <v/>
      </c>
      <c r="CA57" s="286"/>
      <c r="CB57" s="287"/>
      <c r="CC57" s="281" t="str">
        <f t="array" ref="CC57">IF(AND($I57&lt;&gt;"",$K57&lt;&gt;""),CEILING(VLOOKUP($I57,ランク別指標,6,FALSE)*$L57,1),"")</f>
        <v/>
      </c>
      <c r="CD57" s="288"/>
      <c r="CE57" s="289" t="str">
        <f t="shared" si="14"/>
        <v/>
      </c>
      <c r="CF57" s="290"/>
      <c r="CG57" s="291" t="str">
        <f t="array" ref="CG57">IF(AND(L57&lt;&gt;"",L57&gt;0),IF(CD57/L57*100 &gt; 0,CD57/L57*100, ""),"")</f>
        <v/>
      </c>
      <c r="CH57" s="292" t="str">
        <f t="array" ref="CH57">IF(AND(L57&lt;&gt;"",L57&gt;0),IF(CF57/L57*100 &gt; 0,CF57/L57*100, ""),"")</f>
        <v/>
      </c>
      <c r="CI57" s="291" t="str">
        <f t="array" ref="CI57">IF(AND(CC57&lt;&gt;"",CC57&gt;0),IF(CD57/CC57*100 &gt; 0,CD57/CC57, ""),"")</f>
        <v/>
      </c>
      <c r="CJ57" s="292" t="str">
        <f t="array" ref="CJ57">IF(AND(CE57&lt;&gt;"",CE57&gt;0),IF(CF57/CE57*100 &gt; 0,CF57/CE57, ""),"")</f>
        <v/>
      </c>
      <c r="CK57" s="281"/>
      <c r="CL57" s="293" t="str">
        <f t="array" ref="CL57">IF(AND(L57&lt;&gt;"",L57&gt;0),IF(CK57/L57*100 &gt; 0,CK57/L57*100, ""),"")</f>
        <v/>
      </c>
      <c r="CM57" s="294"/>
      <c r="CN57" s="270" t="str">
        <f t="array" aca="1" ref="CN57" ca="1">IF(AND($O57&lt;&gt;"",$P57="",$O57&lt;=集計基準日),"遅1",IF(AND($R57&lt;&gt;"",$S57="",$R57&lt;=集計基準日),"遅2",IF(AND($U57&lt;&gt;"",$V57="",$U57&lt;=集計基準日),"遅3","") ) )</f>
        <v/>
      </c>
      <c r="CO57" s="271" t="str">
        <f t="array" aca="1" ref="CO57" ca="1">IF(AND($AA57&lt;&gt;"",$AB57="",$AA57&lt;=集計基準日),"遅1",IF(AND($AD57&lt;&gt;"",$AE57="",$AD57&lt;=集計基準日),"遅2",IF(AND($AG57&lt;&gt;"",$AH57="",$AG57&lt;=集計基準日),"遅3","")))</f>
        <v/>
      </c>
      <c r="CP57" s="271" t="str">
        <f t="array" aca="1" ref="CP57" ca="1">IF(AND($AM57&lt;&gt;"",$AN57="",$AM57&lt;=集計基準日),"遅1",IF(AND($AP57&lt;&gt;"",$AQ57="",$AP57&lt;=集計基準日),"遅2",IF(AND($AS57&lt;&gt;"",$AT57="",$AS57&lt;=集計基準日),"遅3","")))</f>
        <v/>
      </c>
      <c r="CQ57" s="272" t="str">
        <f t="shared" ca="1" si="15"/>
        <v/>
      </c>
      <c r="CR57" s="272" t="str">
        <f t="shared" ca="1" si="16"/>
        <v/>
      </c>
      <c r="CS57" s="273" t="str">
        <f t="shared" ca="1" si="17"/>
        <v/>
      </c>
      <c r="CT57" s="337"/>
      <c r="CU57" s="264">
        <f t="shared" si="34"/>
        <v>49</v>
      </c>
      <c r="CW57" s="324">
        <f t="array" aca="1" ref="CW57" ca="1">MAX(IF((IF(進捗管理票PSPT_進捗率_1_2&lt;&gt;"", O57:V57,O57:S57)&lt;&gt;"")*(IF(進捗管理票PSPT_進捗率_1_2&lt;&gt;"", $O$7:$V$7,$O$7:$S$7)="予定日")*(IF(進捗管理票PSPT_進捗率_1_2&lt;&gt;"", O57:V57,O57:S57)&lt;=集計基準日),COLUMN(IF(進捗管理票PSPT_進捗率_1_2&lt;&gt;"", O57:V57,O57:S57)),""))</f>
        <v>0</v>
      </c>
      <c r="CX57" s="324">
        <f t="array" aca="1" ref="CX57" ca="1">MAX(IF((IF(進捗管理票PSPT_進捗率_2_2&lt;&gt;"", AA57:AH57,AA57:AE57)&lt;&gt;"")*(IF(進捗管理票PSPT_進捗率_2_2&lt;&gt;"", $AA$7:$AH$7,$AA$7:$AE$7)="予定日")*(IF(進捗管理票PSPT_進捗率_2_2&lt;&gt;"", AA57:AH57,AA57:AE57)&lt;=集計基準日),COLUMN(IF(進捗管理票PSPT_進捗率_2_2&lt;&gt;"", AA57:AH57,AA57:AE57)),""))</f>
        <v>0</v>
      </c>
      <c r="CY57" s="324">
        <f t="array" aca="1" ref="CY57" ca="1">MAX(IF((IF(進捗管理票PSPT_進捗率_3_2&lt;&gt;"", AM57:AT57,AM57:AQ57)&lt;&gt;"")*(IF(進捗管理票PSPT_進捗率_3_2&lt;&gt;"", $AM$7:$AT$7,$AM$7:$AQ$7)="予定日")*(IF(進捗管理票PSPT_進捗率_3_2&lt;&gt;"", AM57:AT57,AM57:AQ57)&lt;=集計基準日),COLUMN(IF(進捗管理票PSPT_進捗率_3_2&lt;&gt;"", AM57:AT57,AM57:AQ57)),""))</f>
        <v>0</v>
      </c>
      <c r="CZ57" s="324">
        <f t="array" aca="1" ref="CZ57" ca="1">MAX(IF((IF(進捗管理票PSPT_進捗率_4_2&lt;&gt;"", AY57:BF57,AY57:BC57)&lt;&gt;"")*(IF(進捗管理票PSPT_進捗率_4_2&lt;&gt;"", $AY$7:$BF$7,$AY$7:$BC$7)="予定日")*(IF(進捗管理票PSPT_進捗率_4_2&lt;&gt;"", AY57:BF57,AY57:BC57)&lt;=集計基準日),COLUMN(IF(進捗管理票PSPT_進捗率_4_2&lt;&gt;"", AY57:BF57,AY57:BC57)),""))</f>
        <v>0</v>
      </c>
      <c r="DA57" s="324">
        <f t="array" aca="1" ref="DA57" ca="1">MAX(IF((BJ57:BN57&lt;&gt;"")*($BJ$7:$BN$7="予定日")*(BJ57:BN57&lt;=集計基準日),COLUMN(BJ57:BN57),""))</f>
        <v>0</v>
      </c>
      <c r="DB57" s="324">
        <f t="array" aca="1" ref="DB57" ca="1">MAX(IF((IF(AND(進捗管理票PSPT_進捗率_1_2&lt;&gt;"",U57&lt;&gt;""), O57:V57,O57:S57)&lt;&gt;"")*(IF(AND(進捗管理票PSPT_進捗率_1_2&lt;&gt;"",U57&lt;&gt;""), $O$7:$V$7,$O$7:$S$7)="実績日")*(IF(AND(進捗管理票PSPT_進捗率_1_2&lt;&gt;"",U57&lt;&gt;""), O57:V57,O57:S57)&lt;=集計基準日),COLUMN(IF(AND(進捗管理票PSPT_進捗率_1_2&lt;&gt;"",U57&lt;&gt;""), O57:V57,O57:S57)),""))</f>
        <v>0</v>
      </c>
      <c r="DC57" s="324">
        <f t="array" aca="1" ref="DC57" ca="1">MAX(IF((IF(AND(進捗管理票PSPT_進捗率_2_2&lt;&gt;"",AG57&lt;&gt;""), AA57:AH57,AA57:AE57)&lt;&gt;"")*(IF(AND(進捗管理票PSPT_進捗率_2_2&lt;&gt;"",AG57&lt;&gt;""), $AA$7:$AH$7,$AA$7:$AE$7)="実績日")*(IF(AND(進捗管理票PSPT_進捗率_2_2&lt;&gt;"",AG57&lt;&gt;""), AA57:AH57,AA57:AE57)&lt;=集計基準日),COLUMN(IF(AND(進捗管理票PSPT_進捗率_2_2&lt;&gt;"",AG57&lt;&gt;""), AA57:AH57,AA57:AE57)),""))</f>
        <v>0</v>
      </c>
      <c r="DD57" s="324">
        <f t="array" aca="1" ref="DD57" ca="1">MAX(IF((IF(AND(進捗管理票PSPT_進捗率_3_2&lt;&gt;"",AS57&lt;&gt;""), AM57:AT57,AM57:AQ57)&lt;&gt;"")*(IF(AND(進捗管理票PSPT_進捗率_3_2&lt;&gt;"",AS57&lt;&gt;""), $AM$7:$AT$7,$AM$7:$AQ$7)="実績日")*(IF(AND(進捗管理票PSPT_進捗率_3_2&lt;&gt;"",AS57&lt;&gt;""), AM57:AT57,AM57:AQ57)&lt;=集計基準日),COLUMN(IF(AND(進捗管理票PSPT_進捗率_3_2&lt;&gt;"",AS57&lt;&gt;""), AM57:AT57,AM57:AQ57)),""))</f>
        <v>0</v>
      </c>
      <c r="DE57" s="324">
        <f t="array" aca="1" ref="DE57" ca="1">MAX(IF((IF(AND(進捗管理票PSPT_進捗率_4_2&lt;&gt;"",BE57&lt;&gt;""), AY57:BF57,AY57:BC57)&lt;&gt;"")*(IF(AND(進捗管理票PSPT_進捗率_4_2&lt;&gt;"",BE57&lt;&gt;""), $AY$7:$BF$7,$AY$7:$BC$7)="実績日")*(IF(AND(進捗管理票PSPT_進捗率_4_2&lt;&gt;"",BE57&lt;&gt;""), AY57:BF57,AY57:BC57)&lt;=集計基準日),COLUMN(IF(AND(進捗管理票PSPT_進捗率_4_2&lt;&gt;"",BE57&lt;&gt;""), AY57:BF57,AY57:BC57)),""))</f>
        <v>0</v>
      </c>
      <c r="DF57" s="324">
        <f t="array" aca="1" ref="DF57" ca="1">MAX(IF((BJ57:BN57&lt;&gt;"")*($BJ$7:$BN$7="実績日")*(BJ57:BN57&lt;=集計基準日),COLUMN(BJ57:BN57),""))</f>
        <v>0</v>
      </c>
      <c r="DG57" s="439">
        <f ca="1">MAX(IF(CW57&lt;&gt;0,HLOOKUP(CW57+1,進捗・達成率設定_PS,9,1),0),IF(CX57&lt;&gt;0,HLOOKUP(CX57+1,進捗・達成率設定_PT仕様作成,9,1),0),IF(CY57&lt;&gt;0,HLOOKUP(CY57+1,進捗・達成率設定_PG,9,1),0),IF(CZ57&lt;&gt;0,HLOOKUP(CZ57+1,進捗・達成率設定_PT,9,1),0),IF(DA57&lt;&gt;0,HLOOKUP(DA57+1,進捗・達成率設定_受入,9,1),0),IF(AND(COUNTA(PTレビュー先頭セル:PTレビュー最終セル)=0,AND(BB57&lt;&gt;"", BB57 &lt;= 集計基準日, BE57="",BF57="",BJ57="",BK57="",BM57="",BN57="")),100,0),IF(AND(BE57&lt;&gt;"",BE57 &lt;= 集計基準日, BJ57="",BK57="",BM57="",BN57=""),100,0))</f>
        <v>0</v>
      </c>
      <c r="DH57" s="440">
        <f ca="1">MAX(IF(DB57&lt;&gt;0,HLOOKUP(DB57,進捗・達成率設定_PS,9,1),0),IF(DC57&lt;&gt;0,HLOOKUP(DC57,進捗・達成率設定_PT仕様作成,9,1),0),IF(DD57&lt;&gt;0,HLOOKUP(DD57,進捗・達成率設定_PG,9,1),0),IF(DE57&lt;&gt;0,HLOOKUP(DE57,進捗・達成率設定_PT,9,1),0),IF(DF57&lt;&gt;0,HLOOKUP(DF57,進捗・達成率設定_受入,9,1),0),IF(AND(COUNTA(PTレビュー先頭セル:PTレビュー最終セル)=0,BJ57="",BK57="",BM57="",BN57="",BC57&lt;&gt;"", BC57&lt;=集計基準日),100,0),IF(OR(AND(BF57&lt;&gt;"",BF57&lt;=集計基準日, BJ57="",BK57="",BM57="",BN57=""),AND(BE57&lt;&gt;"",BF57&lt;&gt;"",BF57&lt;=集計基準日, BJ57="",BK57="",BM57="",BN57="")),100,0))</f>
        <v>0</v>
      </c>
      <c r="DI57" s="328" t="str">
        <f>IF(BM57&lt;&gt;"",BM57,IF(AND(BJ57&lt;&gt;"",BM57&lt;&gt;""),BM57,IF(AND(BJ57&lt;&gt;"",BM57=""),"",IF(AND(BK57&lt;&gt;"",BM57=""),"",IF(BE57&lt;&gt;"",BE57,IF(COUNTA(PTレビュー先頭セル:PTレビュー最終セル)&lt;&gt;0,"",IF(BB57&lt;&gt;"",BB57,"")))))))</f>
        <v/>
      </c>
      <c r="DJ57" s="329" t="str">
        <f>IF(AND(BM57&lt;&gt;"",BN57&lt;&gt;""),BN57,IF(AND(BJ57&lt;&gt;"",BN57&lt;&gt;""),BN57,IF(AND(BK57&lt;&gt;"",BN57=""),"",IF(AND(BJ57&lt;&gt;"",BN57=""),"",IF(BF57&lt;&gt;"",BF57,IF(COUNTA(PTレビュー先頭セル:PTレビュー最終セル)&lt;&gt;0,"",IF(BC57&lt;&gt;"",BC57,"")))))))</f>
        <v/>
      </c>
      <c r="DK57" s="450" t="b">
        <f t="shared" si="35"/>
        <v>0</v>
      </c>
      <c r="DL57" s="440" t="b">
        <f t="shared" si="36"/>
        <v>0</v>
      </c>
      <c r="DM57" s="450" t="b">
        <f t="shared" si="37"/>
        <v>0</v>
      </c>
      <c r="DN57" s="440" t="b">
        <f t="shared" si="38"/>
        <v>0</v>
      </c>
      <c r="DO57" s="449" t="b">
        <f t="shared" si="39"/>
        <v>0</v>
      </c>
      <c r="DP57" s="440" t="b">
        <f t="shared" si="40"/>
        <v>0</v>
      </c>
      <c r="DQ57" s="450" t="b">
        <f t="shared" si="41"/>
        <v>0</v>
      </c>
      <c r="DR57" s="440" t="b">
        <f t="shared" si="42"/>
        <v>0</v>
      </c>
      <c r="DS57" s="449" t="b">
        <f t="shared" si="43"/>
        <v>0</v>
      </c>
      <c r="DT57" s="440" t="b">
        <f t="shared" si="44"/>
        <v>0</v>
      </c>
    </row>
    <row r="58" spans="1:124" x14ac:dyDescent="0.25">
      <c r="A58" s="65">
        <f t="shared" si="18"/>
        <v>50</v>
      </c>
      <c r="B58" s="275"/>
      <c r="C58" s="275"/>
      <c r="D58" s="275"/>
      <c r="E58" s="275"/>
      <c r="F58" s="275"/>
      <c r="G58" s="316"/>
      <c r="H58" s="276"/>
      <c r="I58" s="276"/>
      <c r="J58" s="276"/>
      <c r="K58" s="467"/>
      <c r="L58" s="467"/>
      <c r="M58" s="277"/>
      <c r="N58" s="277"/>
      <c r="O58" s="348"/>
      <c r="P58" s="278"/>
      <c r="Q58" s="279"/>
      <c r="R58" s="348"/>
      <c r="S58" s="278"/>
      <c r="T58" s="280"/>
      <c r="U58" s="348"/>
      <c r="V58" s="274"/>
      <c r="W58" s="309" t="str">
        <f t="shared" ca="1" si="19"/>
        <v/>
      </c>
      <c r="X58" s="310" t="str">
        <f t="shared" ca="1" si="20"/>
        <v/>
      </c>
      <c r="Y58" s="277"/>
      <c r="Z58" s="277"/>
      <c r="AA58" s="348"/>
      <c r="AB58" s="278"/>
      <c r="AC58" s="279"/>
      <c r="AD58" s="348"/>
      <c r="AE58" s="278"/>
      <c r="AF58" s="280"/>
      <c r="AG58" s="348"/>
      <c r="AH58" s="274"/>
      <c r="AI58" s="309" t="str">
        <f t="shared" ca="1" si="21"/>
        <v/>
      </c>
      <c r="AJ58" s="310" t="str">
        <f t="shared" ca="1" si="22"/>
        <v/>
      </c>
      <c r="AK58" s="277"/>
      <c r="AL58" s="277"/>
      <c r="AM58" s="348"/>
      <c r="AN58" s="278"/>
      <c r="AO58" s="279"/>
      <c r="AP58" s="348"/>
      <c r="AQ58" s="278"/>
      <c r="AR58" s="280"/>
      <c r="AS58" s="348"/>
      <c r="AT58" s="274"/>
      <c r="AU58" s="309" t="str">
        <f t="shared" ca="1" si="23"/>
        <v/>
      </c>
      <c r="AV58" s="310" t="str">
        <f t="shared" ca="1" si="24"/>
        <v/>
      </c>
      <c r="AW58" s="276"/>
      <c r="AX58" s="276"/>
      <c r="AY58" s="348"/>
      <c r="AZ58" s="278"/>
      <c r="BA58" s="279"/>
      <c r="BB58" s="348"/>
      <c r="BC58" s="278"/>
      <c r="BD58" s="280"/>
      <c r="BE58" s="348"/>
      <c r="BF58" s="274"/>
      <c r="BG58" s="309" t="str">
        <f t="shared" ca="1" si="25"/>
        <v/>
      </c>
      <c r="BH58" s="310" t="str">
        <f t="shared" ca="1" si="26"/>
        <v/>
      </c>
      <c r="BI58" s="276"/>
      <c r="BJ58" s="348"/>
      <c r="BK58" s="278"/>
      <c r="BL58" s="279"/>
      <c r="BM58" s="348"/>
      <c r="BN58" s="278"/>
      <c r="BO58" s="280"/>
      <c r="BP58" s="309" t="str">
        <f t="shared" ca="1" si="27"/>
        <v/>
      </c>
      <c r="BQ58" s="310" t="str">
        <f t="shared" ca="1" si="28"/>
        <v/>
      </c>
      <c r="BR58" s="309" t="str">
        <f t="shared" ca="1" si="29"/>
        <v/>
      </c>
      <c r="BS58" s="438" t="str">
        <f t="shared" ca="1" si="30"/>
        <v/>
      </c>
      <c r="BT58" s="281" t="str">
        <f t="array" ref="BT58">IF(AND($I58&lt;&gt;"",$K58&lt;&gt;""),CEILING(VLOOKUP($I58,ランク別指標,3,FALSE)*$L58,1),"")</f>
        <v/>
      </c>
      <c r="BU58" s="282"/>
      <c r="BV58" s="281" t="str">
        <f t="shared" si="11"/>
        <v/>
      </c>
      <c r="BW58" s="283"/>
      <c r="BX58" s="282"/>
      <c r="BY58" s="284" t="str">
        <f t="shared" si="31"/>
        <v/>
      </c>
      <c r="BZ58" s="285" t="str">
        <f t="shared" si="32"/>
        <v/>
      </c>
      <c r="CA58" s="286"/>
      <c r="CB58" s="287"/>
      <c r="CC58" s="281" t="str">
        <f t="array" ref="CC58">IF(AND($I58&lt;&gt;"",$K58&lt;&gt;""),CEILING(VLOOKUP($I58,ランク別指標,6,FALSE)*$L58,1),"")</f>
        <v/>
      </c>
      <c r="CD58" s="288"/>
      <c r="CE58" s="289" t="str">
        <f t="shared" si="14"/>
        <v/>
      </c>
      <c r="CF58" s="290"/>
      <c r="CG58" s="291" t="str">
        <f t="array" ref="CG58">IF(AND(L58&lt;&gt;"",L58&gt;0),IF(CD58/L58*100 &gt; 0,CD58/L58*100, ""),"")</f>
        <v/>
      </c>
      <c r="CH58" s="292" t="str">
        <f t="array" ref="CH58">IF(AND(L58&lt;&gt;"",L58&gt;0),IF(CF58/L58*100 &gt; 0,CF58/L58*100, ""),"")</f>
        <v/>
      </c>
      <c r="CI58" s="291" t="str">
        <f t="array" ref="CI58">IF(AND(CC58&lt;&gt;"",CC58&gt;0),IF(CD58/CC58*100 &gt; 0,CD58/CC58, ""),"")</f>
        <v/>
      </c>
      <c r="CJ58" s="292" t="str">
        <f t="array" ref="CJ58">IF(AND(CE58&lt;&gt;"",CE58&gt;0),IF(CF58/CE58*100 &gt; 0,CF58/CE58, ""),"")</f>
        <v/>
      </c>
      <c r="CK58" s="281"/>
      <c r="CL58" s="293" t="str">
        <f t="array" ref="CL58">IF(AND(L58&lt;&gt;"",L58&gt;0),IF(CK58/L58*100 &gt; 0,CK58/L58*100, ""),"")</f>
        <v/>
      </c>
      <c r="CM58" s="294"/>
      <c r="CN58" s="270" t="str">
        <f t="array" aca="1" ref="CN58" ca="1">IF(AND($O58&lt;&gt;"",$P58="",$O58&lt;=集計基準日),"遅1",IF(AND($R58&lt;&gt;"",$S58="",$R58&lt;=集計基準日),"遅2",IF(AND($U58&lt;&gt;"",$V58="",$U58&lt;=集計基準日),"遅3","") ) )</f>
        <v/>
      </c>
      <c r="CO58" s="271" t="str">
        <f t="array" aca="1" ref="CO58" ca="1">IF(AND($AA58&lt;&gt;"",$AB58="",$AA58&lt;=集計基準日),"遅1",IF(AND($AD58&lt;&gt;"",$AE58="",$AD58&lt;=集計基準日),"遅2",IF(AND($AG58&lt;&gt;"",$AH58="",$AG58&lt;=集計基準日),"遅3","")))</f>
        <v/>
      </c>
      <c r="CP58" s="271" t="str">
        <f t="array" aca="1" ref="CP58" ca="1">IF(AND($AM58&lt;&gt;"",$AN58="",$AM58&lt;=集計基準日),"遅1",IF(AND($AP58&lt;&gt;"",$AQ58="",$AP58&lt;=集計基準日),"遅2",IF(AND($AS58&lt;&gt;"",$AT58="",$AS58&lt;=集計基準日),"遅3","")))</f>
        <v/>
      </c>
      <c r="CQ58" s="272" t="str">
        <f t="shared" ca="1" si="15"/>
        <v/>
      </c>
      <c r="CR58" s="272" t="str">
        <f t="shared" ca="1" si="16"/>
        <v/>
      </c>
      <c r="CS58" s="273" t="str">
        <f t="shared" ca="1" si="17"/>
        <v/>
      </c>
      <c r="CT58" s="337"/>
      <c r="CU58" s="264">
        <f t="shared" si="34"/>
        <v>50</v>
      </c>
      <c r="CW58" s="324">
        <f t="array" aca="1" ref="CW58" ca="1">MAX(IF((IF(進捗管理票PSPT_進捗率_1_2&lt;&gt;"", O58:V58,O58:S58)&lt;&gt;"")*(IF(進捗管理票PSPT_進捗率_1_2&lt;&gt;"", $O$7:$V$7,$O$7:$S$7)="予定日")*(IF(進捗管理票PSPT_進捗率_1_2&lt;&gt;"", O58:V58,O58:S58)&lt;=集計基準日),COLUMN(IF(進捗管理票PSPT_進捗率_1_2&lt;&gt;"", O58:V58,O58:S58)),""))</f>
        <v>0</v>
      </c>
      <c r="CX58" s="324">
        <f t="array" aca="1" ref="CX58" ca="1">MAX(IF((IF(進捗管理票PSPT_進捗率_2_2&lt;&gt;"", AA58:AH58,AA58:AE58)&lt;&gt;"")*(IF(進捗管理票PSPT_進捗率_2_2&lt;&gt;"", $AA$7:$AH$7,$AA$7:$AE$7)="予定日")*(IF(進捗管理票PSPT_進捗率_2_2&lt;&gt;"", AA58:AH58,AA58:AE58)&lt;=集計基準日),COLUMN(IF(進捗管理票PSPT_進捗率_2_2&lt;&gt;"", AA58:AH58,AA58:AE58)),""))</f>
        <v>0</v>
      </c>
      <c r="CY58" s="324">
        <f t="array" aca="1" ref="CY58" ca="1">MAX(IF((IF(進捗管理票PSPT_進捗率_3_2&lt;&gt;"", AM58:AT58,AM58:AQ58)&lt;&gt;"")*(IF(進捗管理票PSPT_進捗率_3_2&lt;&gt;"", $AM$7:$AT$7,$AM$7:$AQ$7)="予定日")*(IF(進捗管理票PSPT_進捗率_3_2&lt;&gt;"", AM58:AT58,AM58:AQ58)&lt;=集計基準日),COLUMN(IF(進捗管理票PSPT_進捗率_3_2&lt;&gt;"", AM58:AT58,AM58:AQ58)),""))</f>
        <v>0</v>
      </c>
      <c r="CZ58" s="324">
        <f t="array" aca="1" ref="CZ58" ca="1">MAX(IF((IF(進捗管理票PSPT_進捗率_4_2&lt;&gt;"", AY58:BF58,AY58:BC58)&lt;&gt;"")*(IF(進捗管理票PSPT_進捗率_4_2&lt;&gt;"", $AY$7:$BF$7,$AY$7:$BC$7)="予定日")*(IF(進捗管理票PSPT_進捗率_4_2&lt;&gt;"", AY58:BF58,AY58:BC58)&lt;=集計基準日),COLUMN(IF(進捗管理票PSPT_進捗率_4_2&lt;&gt;"", AY58:BF58,AY58:BC58)),""))</f>
        <v>0</v>
      </c>
      <c r="DA58" s="324">
        <f t="array" aca="1" ref="DA58" ca="1">MAX(IF((BJ58:BN58&lt;&gt;"")*($BJ$7:$BN$7="予定日")*(BJ58:BN58&lt;=集計基準日),COLUMN(BJ58:BN58),""))</f>
        <v>0</v>
      </c>
      <c r="DB58" s="324">
        <f t="array" aca="1" ref="DB58" ca="1">MAX(IF((IF(AND(進捗管理票PSPT_進捗率_1_2&lt;&gt;"",U58&lt;&gt;""), O58:V58,O58:S58)&lt;&gt;"")*(IF(AND(進捗管理票PSPT_進捗率_1_2&lt;&gt;"",U58&lt;&gt;""), $O$7:$V$7,$O$7:$S$7)="実績日")*(IF(AND(進捗管理票PSPT_進捗率_1_2&lt;&gt;"",U58&lt;&gt;""), O58:V58,O58:S58)&lt;=集計基準日),COLUMN(IF(AND(進捗管理票PSPT_進捗率_1_2&lt;&gt;"",U58&lt;&gt;""), O58:V58,O58:S58)),""))</f>
        <v>0</v>
      </c>
      <c r="DC58" s="324">
        <f t="array" aca="1" ref="DC58" ca="1">MAX(IF((IF(AND(進捗管理票PSPT_進捗率_2_2&lt;&gt;"",AG58&lt;&gt;""), AA58:AH58,AA58:AE58)&lt;&gt;"")*(IF(AND(進捗管理票PSPT_進捗率_2_2&lt;&gt;"",AG58&lt;&gt;""), $AA$7:$AH$7,$AA$7:$AE$7)="実績日")*(IF(AND(進捗管理票PSPT_進捗率_2_2&lt;&gt;"",AG58&lt;&gt;""), AA58:AH58,AA58:AE58)&lt;=集計基準日),COLUMN(IF(AND(進捗管理票PSPT_進捗率_2_2&lt;&gt;"",AG58&lt;&gt;""), AA58:AH58,AA58:AE58)),""))</f>
        <v>0</v>
      </c>
      <c r="DD58" s="324">
        <f t="array" aca="1" ref="DD58" ca="1">MAX(IF((IF(AND(進捗管理票PSPT_進捗率_3_2&lt;&gt;"",AS58&lt;&gt;""), AM58:AT58,AM58:AQ58)&lt;&gt;"")*(IF(AND(進捗管理票PSPT_進捗率_3_2&lt;&gt;"",AS58&lt;&gt;""), $AM$7:$AT$7,$AM$7:$AQ$7)="実績日")*(IF(AND(進捗管理票PSPT_進捗率_3_2&lt;&gt;"",AS58&lt;&gt;""), AM58:AT58,AM58:AQ58)&lt;=集計基準日),COLUMN(IF(AND(進捗管理票PSPT_進捗率_3_2&lt;&gt;"",AS58&lt;&gt;""), AM58:AT58,AM58:AQ58)),""))</f>
        <v>0</v>
      </c>
      <c r="DE58" s="324">
        <f t="array" aca="1" ref="DE58" ca="1">MAX(IF((IF(AND(進捗管理票PSPT_進捗率_4_2&lt;&gt;"",BE58&lt;&gt;""), AY58:BF58,AY58:BC58)&lt;&gt;"")*(IF(AND(進捗管理票PSPT_進捗率_4_2&lt;&gt;"",BE58&lt;&gt;""), $AY$7:$BF$7,$AY$7:$BC$7)="実績日")*(IF(AND(進捗管理票PSPT_進捗率_4_2&lt;&gt;"",BE58&lt;&gt;""), AY58:BF58,AY58:BC58)&lt;=集計基準日),COLUMN(IF(AND(進捗管理票PSPT_進捗率_4_2&lt;&gt;"",BE58&lt;&gt;""), AY58:BF58,AY58:BC58)),""))</f>
        <v>0</v>
      </c>
      <c r="DF58" s="324">
        <f t="array" aca="1" ref="DF58" ca="1">MAX(IF((BJ58:BN58&lt;&gt;"")*($BJ$7:$BN$7="実績日")*(BJ58:BN58&lt;=集計基準日),COLUMN(BJ58:BN58),""))</f>
        <v>0</v>
      </c>
      <c r="DG58" s="439">
        <f ca="1">MAX(IF(CW58&lt;&gt;0,HLOOKUP(CW58+1,進捗・達成率設定_PS,9,1),0),IF(CX58&lt;&gt;0,HLOOKUP(CX58+1,進捗・達成率設定_PT仕様作成,9,1),0),IF(CY58&lt;&gt;0,HLOOKUP(CY58+1,進捗・達成率設定_PG,9,1),0),IF(CZ58&lt;&gt;0,HLOOKUP(CZ58+1,進捗・達成率設定_PT,9,1),0),IF(DA58&lt;&gt;0,HLOOKUP(DA58+1,進捗・達成率設定_受入,9,1),0),IF(AND(COUNTA(PTレビュー先頭セル:PTレビュー最終セル)=0,AND(BB58&lt;&gt;"", BB58 &lt;= 集計基準日, BE58="",BF58="",BJ58="",BK58="",BM58="",BN58="")),100,0),IF(AND(BE58&lt;&gt;"",BE58 &lt;= 集計基準日, BJ58="",BK58="",BM58="",BN58=""),100,0))</f>
        <v>0</v>
      </c>
      <c r="DH58" s="440">
        <f ca="1">MAX(IF(DB58&lt;&gt;0,HLOOKUP(DB58,進捗・達成率設定_PS,9,1),0),IF(DC58&lt;&gt;0,HLOOKUP(DC58,進捗・達成率設定_PT仕様作成,9,1),0),IF(DD58&lt;&gt;0,HLOOKUP(DD58,進捗・達成率設定_PG,9,1),0),IF(DE58&lt;&gt;0,HLOOKUP(DE58,進捗・達成率設定_PT,9,1),0),IF(DF58&lt;&gt;0,HLOOKUP(DF58,進捗・達成率設定_受入,9,1),0),IF(AND(COUNTA(PTレビュー先頭セル:PTレビュー最終セル)=0,BJ58="",BK58="",BM58="",BN58="",BC58&lt;&gt;"", BC58&lt;=集計基準日),100,0),IF(OR(AND(BF58&lt;&gt;"",BF58&lt;=集計基準日, BJ58="",BK58="",BM58="",BN58=""),AND(BE58&lt;&gt;"",BF58&lt;&gt;"",BF58&lt;=集計基準日, BJ58="",BK58="",BM58="",BN58="")),100,0))</f>
        <v>0</v>
      </c>
      <c r="DI58" s="328" t="str">
        <f>IF(BM58&lt;&gt;"",BM58,IF(AND(BJ58&lt;&gt;"",BM58&lt;&gt;""),BM58,IF(AND(BJ58&lt;&gt;"",BM58=""),"",IF(AND(BK58&lt;&gt;"",BM58=""),"",IF(BE58&lt;&gt;"",BE58,IF(COUNTA(PTレビュー先頭セル:PTレビュー最終セル)&lt;&gt;0,"",IF(BB58&lt;&gt;"",BB58,"")))))))</f>
        <v/>
      </c>
      <c r="DJ58" s="329" t="str">
        <f>IF(AND(BM58&lt;&gt;"",BN58&lt;&gt;""),BN58,IF(AND(BJ58&lt;&gt;"",BN58&lt;&gt;""),BN58,IF(AND(BK58&lt;&gt;"",BN58=""),"",IF(AND(BJ58&lt;&gt;"",BN58=""),"",IF(BF58&lt;&gt;"",BF58,IF(COUNTA(PTレビュー先頭セル:PTレビュー最終セル)&lt;&gt;0,"",IF(BC58&lt;&gt;"",BC58,"")))))))</f>
        <v/>
      </c>
      <c r="DK58" s="450" t="b">
        <f t="shared" si="35"/>
        <v>0</v>
      </c>
      <c r="DL58" s="440" t="b">
        <f t="shared" si="36"/>
        <v>0</v>
      </c>
      <c r="DM58" s="450" t="b">
        <f t="shared" si="37"/>
        <v>0</v>
      </c>
      <c r="DN58" s="440" t="b">
        <f t="shared" si="38"/>
        <v>0</v>
      </c>
      <c r="DO58" s="449" t="b">
        <f t="shared" si="39"/>
        <v>0</v>
      </c>
      <c r="DP58" s="440" t="b">
        <f t="shared" si="40"/>
        <v>0</v>
      </c>
      <c r="DQ58" s="450" t="b">
        <f t="shared" si="41"/>
        <v>0</v>
      </c>
      <c r="DR58" s="440" t="b">
        <f t="shared" si="42"/>
        <v>0</v>
      </c>
      <c r="DS58" s="449" t="b">
        <f t="shared" si="43"/>
        <v>0</v>
      </c>
      <c r="DT58" s="440" t="b">
        <f t="shared" si="44"/>
        <v>0</v>
      </c>
    </row>
    <row r="59" spans="1:124" x14ac:dyDescent="0.25">
      <c r="A59" s="65">
        <f t="shared" si="18"/>
        <v>51</v>
      </c>
      <c r="B59" s="275"/>
      <c r="C59" s="275"/>
      <c r="D59" s="275"/>
      <c r="E59" s="275"/>
      <c r="F59" s="275"/>
      <c r="G59" s="316"/>
      <c r="H59" s="276"/>
      <c r="I59" s="276"/>
      <c r="J59" s="276"/>
      <c r="K59" s="467"/>
      <c r="L59" s="467"/>
      <c r="M59" s="277"/>
      <c r="N59" s="277"/>
      <c r="O59" s="348"/>
      <c r="P59" s="278"/>
      <c r="Q59" s="279"/>
      <c r="R59" s="348"/>
      <c r="S59" s="278"/>
      <c r="T59" s="280"/>
      <c r="U59" s="348"/>
      <c r="V59" s="274"/>
      <c r="W59" s="309" t="str">
        <f t="shared" ca="1" si="19"/>
        <v/>
      </c>
      <c r="X59" s="310" t="str">
        <f t="shared" ca="1" si="20"/>
        <v/>
      </c>
      <c r="Y59" s="277"/>
      <c r="Z59" s="277"/>
      <c r="AA59" s="348"/>
      <c r="AB59" s="278"/>
      <c r="AC59" s="279"/>
      <c r="AD59" s="348"/>
      <c r="AE59" s="278"/>
      <c r="AF59" s="280"/>
      <c r="AG59" s="348"/>
      <c r="AH59" s="274"/>
      <c r="AI59" s="309" t="str">
        <f t="shared" ca="1" si="21"/>
        <v/>
      </c>
      <c r="AJ59" s="310" t="str">
        <f t="shared" ca="1" si="22"/>
        <v/>
      </c>
      <c r="AK59" s="277"/>
      <c r="AL59" s="277"/>
      <c r="AM59" s="348"/>
      <c r="AN59" s="278"/>
      <c r="AO59" s="279"/>
      <c r="AP59" s="348"/>
      <c r="AQ59" s="278"/>
      <c r="AR59" s="280"/>
      <c r="AS59" s="348"/>
      <c r="AT59" s="274"/>
      <c r="AU59" s="309" t="str">
        <f t="shared" ca="1" si="23"/>
        <v/>
      </c>
      <c r="AV59" s="310" t="str">
        <f t="shared" ca="1" si="24"/>
        <v/>
      </c>
      <c r="AW59" s="276"/>
      <c r="AX59" s="276"/>
      <c r="AY59" s="348"/>
      <c r="AZ59" s="278"/>
      <c r="BA59" s="279"/>
      <c r="BB59" s="348"/>
      <c r="BC59" s="278"/>
      <c r="BD59" s="280"/>
      <c r="BE59" s="348"/>
      <c r="BF59" s="274"/>
      <c r="BG59" s="309" t="str">
        <f t="shared" ca="1" si="25"/>
        <v/>
      </c>
      <c r="BH59" s="310" t="str">
        <f t="shared" ca="1" si="26"/>
        <v/>
      </c>
      <c r="BI59" s="276"/>
      <c r="BJ59" s="348"/>
      <c r="BK59" s="278"/>
      <c r="BL59" s="279"/>
      <c r="BM59" s="348"/>
      <c r="BN59" s="278"/>
      <c r="BO59" s="280"/>
      <c r="BP59" s="309" t="str">
        <f t="shared" ca="1" si="27"/>
        <v/>
      </c>
      <c r="BQ59" s="310" t="str">
        <f t="shared" ca="1" si="28"/>
        <v/>
      </c>
      <c r="BR59" s="309" t="str">
        <f t="shared" ca="1" si="29"/>
        <v/>
      </c>
      <c r="BS59" s="438" t="str">
        <f t="shared" ca="1" si="30"/>
        <v/>
      </c>
      <c r="BT59" s="281" t="str">
        <f t="array" ref="BT59">IF(AND($I59&lt;&gt;"",$K59&lt;&gt;""),CEILING(VLOOKUP($I59,ランク別指標,3,FALSE)*$L59,1),"")</f>
        <v/>
      </c>
      <c r="BU59" s="282"/>
      <c r="BV59" s="281" t="str">
        <f t="shared" si="11"/>
        <v/>
      </c>
      <c r="BW59" s="283"/>
      <c r="BX59" s="282"/>
      <c r="BY59" s="284" t="str">
        <f t="shared" si="31"/>
        <v/>
      </c>
      <c r="BZ59" s="285" t="str">
        <f t="shared" si="32"/>
        <v/>
      </c>
      <c r="CA59" s="286"/>
      <c r="CB59" s="287"/>
      <c r="CC59" s="281" t="str">
        <f t="array" ref="CC59">IF(AND($I59&lt;&gt;"",$K59&lt;&gt;""),CEILING(VLOOKUP($I59,ランク別指標,6,FALSE)*$L59,1),"")</f>
        <v/>
      </c>
      <c r="CD59" s="288"/>
      <c r="CE59" s="289" t="str">
        <f t="shared" si="14"/>
        <v/>
      </c>
      <c r="CF59" s="290"/>
      <c r="CG59" s="291" t="str">
        <f t="array" ref="CG59">IF(AND(L59&lt;&gt;"",L59&gt;0),IF(CD59/L59*100 &gt; 0,CD59/L59*100, ""),"")</f>
        <v/>
      </c>
      <c r="CH59" s="292" t="str">
        <f t="array" ref="CH59">IF(AND(L59&lt;&gt;"",L59&gt;0),IF(CF59/L59*100 &gt; 0,CF59/L59*100, ""),"")</f>
        <v/>
      </c>
      <c r="CI59" s="291" t="str">
        <f t="array" ref="CI59">IF(AND(CC59&lt;&gt;"",CC59&gt;0),IF(CD59/CC59*100 &gt; 0,CD59/CC59, ""),"")</f>
        <v/>
      </c>
      <c r="CJ59" s="292" t="str">
        <f t="array" ref="CJ59">IF(AND(CE59&lt;&gt;"",CE59&gt;0),IF(CF59/CE59*100 &gt; 0,CF59/CE59, ""),"")</f>
        <v/>
      </c>
      <c r="CK59" s="281"/>
      <c r="CL59" s="293" t="str">
        <f t="array" ref="CL59">IF(AND(L59&lt;&gt;"",L59&gt;0),IF(CK59/L59*100 &gt; 0,CK59/L59*100, ""),"")</f>
        <v/>
      </c>
      <c r="CM59" s="294"/>
      <c r="CN59" s="270" t="str">
        <f t="array" aca="1" ref="CN59" ca="1">IF(AND($O59&lt;&gt;"",$P59="",$O59&lt;=集計基準日),"遅1",IF(AND($R59&lt;&gt;"",$S59="",$R59&lt;=集計基準日),"遅2",IF(AND($U59&lt;&gt;"",$V59="",$U59&lt;=集計基準日),"遅3","") ) )</f>
        <v/>
      </c>
      <c r="CO59" s="271" t="str">
        <f t="array" aca="1" ref="CO59" ca="1">IF(AND($AA59&lt;&gt;"",$AB59="",$AA59&lt;=集計基準日),"遅1",IF(AND($AD59&lt;&gt;"",$AE59="",$AD59&lt;=集計基準日),"遅2",IF(AND($AG59&lt;&gt;"",$AH59="",$AG59&lt;=集計基準日),"遅3","")))</f>
        <v/>
      </c>
      <c r="CP59" s="271" t="str">
        <f t="array" aca="1" ref="CP59" ca="1">IF(AND($AM59&lt;&gt;"",$AN59="",$AM59&lt;=集計基準日),"遅1",IF(AND($AP59&lt;&gt;"",$AQ59="",$AP59&lt;=集計基準日),"遅2",IF(AND($AS59&lt;&gt;"",$AT59="",$AS59&lt;=集計基準日),"遅3","")))</f>
        <v/>
      </c>
      <c r="CQ59" s="272" t="str">
        <f t="shared" ca="1" si="15"/>
        <v/>
      </c>
      <c r="CR59" s="272" t="str">
        <f t="shared" ca="1" si="16"/>
        <v/>
      </c>
      <c r="CS59" s="273" t="str">
        <f t="shared" ca="1" si="17"/>
        <v/>
      </c>
      <c r="CT59" s="337"/>
      <c r="CU59" s="264">
        <f t="shared" si="34"/>
        <v>51</v>
      </c>
      <c r="CW59" s="324">
        <f t="array" aca="1" ref="CW59" ca="1">MAX(IF((IF(進捗管理票PSPT_進捗率_1_2&lt;&gt;"", O59:V59,O59:S59)&lt;&gt;"")*(IF(進捗管理票PSPT_進捗率_1_2&lt;&gt;"", $O$7:$V$7,$O$7:$S$7)="予定日")*(IF(進捗管理票PSPT_進捗率_1_2&lt;&gt;"", O59:V59,O59:S59)&lt;=集計基準日),COLUMN(IF(進捗管理票PSPT_進捗率_1_2&lt;&gt;"", O59:V59,O59:S59)),""))</f>
        <v>0</v>
      </c>
      <c r="CX59" s="324">
        <f t="array" aca="1" ref="CX59" ca="1">MAX(IF((IF(進捗管理票PSPT_進捗率_2_2&lt;&gt;"", AA59:AH59,AA59:AE59)&lt;&gt;"")*(IF(進捗管理票PSPT_進捗率_2_2&lt;&gt;"", $AA$7:$AH$7,$AA$7:$AE$7)="予定日")*(IF(進捗管理票PSPT_進捗率_2_2&lt;&gt;"", AA59:AH59,AA59:AE59)&lt;=集計基準日),COLUMN(IF(進捗管理票PSPT_進捗率_2_2&lt;&gt;"", AA59:AH59,AA59:AE59)),""))</f>
        <v>0</v>
      </c>
      <c r="CY59" s="324">
        <f t="array" aca="1" ref="CY59" ca="1">MAX(IF((IF(進捗管理票PSPT_進捗率_3_2&lt;&gt;"", AM59:AT59,AM59:AQ59)&lt;&gt;"")*(IF(進捗管理票PSPT_進捗率_3_2&lt;&gt;"", $AM$7:$AT$7,$AM$7:$AQ$7)="予定日")*(IF(進捗管理票PSPT_進捗率_3_2&lt;&gt;"", AM59:AT59,AM59:AQ59)&lt;=集計基準日),COLUMN(IF(進捗管理票PSPT_進捗率_3_2&lt;&gt;"", AM59:AT59,AM59:AQ59)),""))</f>
        <v>0</v>
      </c>
      <c r="CZ59" s="324">
        <f t="array" aca="1" ref="CZ59" ca="1">MAX(IF((IF(進捗管理票PSPT_進捗率_4_2&lt;&gt;"", AY59:BF59,AY59:BC59)&lt;&gt;"")*(IF(進捗管理票PSPT_進捗率_4_2&lt;&gt;"", $AY$7:$BF$7,$AY$7:$BC$7)="予定日")*(IF(進捗管理票PSPT_進捗率_4_2&lt;&gt;"", AY59:BF59,AY59:BC59)&lt;=集計基準日),COLUMN(IF(進捗管理票PSPT_進捗率_4_2&lt;&gt;"", AY59:BF59,AY59:BC59)),""))</f>
        <v>0</v>
      </c>
      <c r="DA59" s="324">
        <f t="array" aca="1" ref="DA59" ca="1">MAX(IF((BJ59:BN59&lt;&gt;"")*($BJ$7:$BN$7="予定日")*(BJ59:BN59&lt;=集計基準日),COLUMN(BJ59:BN59),""))</f>
        <v>0</v>
      </c>
      <c r="DB59" s="324">
        <f t="array" aca="1" ref="DB59" ca="1">MAX(IF((IF(AND(進捗管理票PSPT_進捗率_1_2&lt;&gt;"",U59&lt;&gt;""), O59:V59,O59:S59)&lt;&gt;"")*(IF(AND(進捗管理票PSPT_進捗率_1_2&lt;&gt;"",U59&lt;&gt;""), $O$7:$V$7,$O$7:$S$7)="実績日")*(IF(AND(進捗管理票PSPT_進捗率_1_2&lt;&gt;"",U59&lt;&gt;""), O59:V59,O59:S59)&lt;=集計基準日),COLUMN(IF(AND(進捗管理票PSPT_進捗率_1_2&lt;&gt;"",U59&lt;&gt;""), O59:V59,O59:S59)),""))</f>
        <v>0</v>
      </c>
      <c r="DC59" s="324">
        <f t="array" aca="1" ref="DC59" ca="1">MAX(IF((IF(AND(進捗管理票PSPT_進捗率_2_2&lt;&gt;"",AG59&lt;&gt;""), AA59:AH59,AA59:AE59)&lt;&gt;"")*(IF(AND(進捗管理票PSPT_進捗率_2_2&lt;&gt;"",AG59&lt;&gt;""), $AA$7:$AH$7,$AA$7:$AE$7)="実績日")*(IF(AND(進捗管理票PSPT_進捗率_2_2&lt;&gt;"",AG59&lt;&gt;""), AA59:AH59,AA59:AE59)&lt;=集計基準日),COLUMN(IF(AND(進捗管理票PSPT_進捗率_2_2&lt;&gt;"",AG59&lt;&gt;""), AA59:AH59,AA59:AE59)),""))</f>
        <v>0</v>
      </c>
      <c r="DD59" s="324">
        <f t="array" aca="1" ref="DD59" ca="1">MAX(IF((IF(AND(進捗管理票PSPT_進捗率_3_2&lt;&gt;"",AS59&lt;&gt;""), AM59:AT59,AM59:AQ59)&lt;&gt;"")*(IF(AND(進捗管理票PSPT_進捗率_3_2&lt;&gt;"",AS59&lt;&gt;""), $AM$7:$AT$7,$AM$7:$AQ$7)="実績日")*(IF(AND(進捗管理票PSPT_進捗率_3_2&lt;&gt;"",AS59&lt;&gt;""), AM59:AT59,AM59:AQ59)&lt;=集計基準日),COLUMN(IF(AND(進捗管理票PSPT_進捗率_3_2&lt;&gt;"",AS59&lt;&gt;""), AM59:AT59,AM59:AQ59)),""))</f>
        <v>0</v>
      </c>
      <c r="DE59" s="324">
        <f t="array" aca="1" ref="DE59" ca="1">MAX(IF((IF(AND(進捗管理票PSPT_進捗率_4_2&lt;&gt;"",BE59&lt;&gt;""), AY59:BF59,AY59:BC59)&lt;&gt;"")*(IF(AND(進捗管理票PSPT_進捗率_4_2&lt;&gt;"",BE59&lt;&gt;""), $AY$7:$BF$7,$AY$7:$BC$7)="実績日")*(IF(AND(進捗管理票PSPT_進捗率_4_2&lt;&gt;"",BE59&lt;&gt;""), AY59:BF59,AY59:BC59)&lt;=集計基準日),COLUMN(IF(AND(進捗管理票PSPT_進捗率_4_2&lt;&gt;"",BE59&lt;&gt;""), AY59:BF59,AY59:BC59)),""))</f>
        <v>0</v>
      </c>
      <c r="DF59" s="324">
        <f t="array" aca="1" ref="DF59" ca="1">MAX(IF((BJ59:BN59&lt;&gt;"")*($BJ$7:$BN$7="実績日")*(BJ59:BN59&lt;=集計基準日),COLUMN(BJ59:BN59),""))</f>
        <v>0</v>
      </c>
      <c r="DG59" s="439">
        <f ca="1">MAX(IF(CW59&lt;&gt;0,HLOOKUP(CW59+1,進捗・達成率設定_PS,9,1),0),IF(CX59&lt;&gt;0,HLOOKUP(CX59+1,進捗・達成率設定_PT仕様作成,9,1),0),IF(CY59&lt;&gt;0,HLOOKUP(CY59+1,進捗・達成率設定_PG,9,1),0),IF(CZ59&lt;&gt;0,HLOOKUP(CZ59+1,進捗・達成率設定_PT,9,1),0),IF(DA59&lt;&gt;0,HLOOKUP(DA59+1,進捗・達成率設定_受入,9,1),0),IF(AND(COUNTA(PTレビュー先頭セル:PTレビュー最終セル)=0,AND(BB59&lt;&gt;"", BB59 &lt;= 集計基準日, BE59="",BF59="",BJ59="",BK59="",BM59="",BN59="")),100,0),IF(AND(BE59&lt;&gt;"",BE59 &lt;= 集計基準日, BJ59="",BK59="",BM59="",BN59=""),100,0))</f>
        <v>0</v>
      </c>
      <c r="DH59" s="440">
        <f ca="1">MAX(IF(DB59&lt;&gt;0,HLOOKUP(DB59,進捗・達成率設定_PS,9,1),0),IF(DC59&lt;&gt;0,HLOOKUP(DC59,進捗・達成率設定_PT仕様作成,9,1),0),IF(DD59&lt;&gt;0,HLOOKUP(DD59,進捗・達成率設定_PG,9,1),0),IF(DE59&lt;&gt;0,HLOOKUP(DE59,進捗・達成率設定_PT,9,1),0),IF(DF59&lt;&gt;0,HLOOKUP(DF59,進捗・達成率設定_受入,9,1),0),IF(AND(COUNTA(PTレビュー先頭セル:PTレビュー最終セル)=0,BJ59="",BK59="",BM59="",BN59="",BC59&lt;&gt;"", BC59&lt;=集計基準日),100,0),IF(OR(AND(BF59&lt;&gt;"",BF59&lt;=集計基準日, BJ59="",BK59="",BM59="",BN59=""),AND(BE59&lt;&gt;"",BF59&lt;&gt;"",BF59&lt;=集計基準日, BJ59="",BK59="",BM59="",BN59="")),100,0))</f>
        <v>0</v>
      </c>
      <c r="DI59" s="328" t="str">
        <f>IF(BM59&lt;&gt;"",BM59,IF(AND(BJ59&lt;&gt;"",BM59&lt;&gt;""),BM59,IF(AND(BJ59&lt;&gt;"",BM59=""),"",IF(AND(BK59&lt;&gt;"",BM59=""),"",IF(BE59&lt;&gt;"",BE59,IF(COUNTA(PTレビュー先頭セル:PTレビュー最終セル)&lt;&gt;0,"",IF(BB59&lt;&gt;"",BB59,"")))))))</f>
        <v/>
      </c>
      <c r="DJ59" s="329" t="str">
        <f>IF(AND(BM59&lt;&gt;"",BN59&lt;&gt;""),BN59,IF(AND(BJ59&lt;&gt;"",BN59&lt;&gt;""),BN59,IF(AND(BK59&lt;&gt;"",BN59=""),"",IF(AND(BJ59&lt;&gt;"",BN59=""),"",IF(BF59&lt;&gt;"",BF59,IF(COUNTA(PTレビュー先頭セル:PTレビュー最終セル)&lt;&gt;0,"",IF(BC59&lt;&gt;"",BC59,"")))))))</f>
        <v/>
      </c>
      <c r="DK59" s="450" t="b">
        <f t="shared" si="35"/>
        <v>0</v>
      </c>
      <c r="DL59" s="440" t="b">
        <f t="shared" si="36"/>
        <v>0</v>
      </c>
      <c r="DM59" s="450" t="b">
        <f t="shared" si="37"/>
        <v>0</v>
      </c>
      <c r="DN59" s="440" t="b">
        <f t="shared" si="38"/>
        <v>0</v>
      </c>
      <c r="DO59" s="449" t="b">
        <f t="shared" si="39"/>
        <v>0</v>
      </c>
      <c r="DP59" s="440" t="b">
        <f t="shared" si="40"/>
        <v>0</v>
      </c>
      <c r="DQ59" s="450" t="b">
        <f t="shared" si="41"/>
        <v>0</v>
      </c>
      <c r="DR59" s="440" t="b">
        <f t="shared" si="42"/>
        <v>0</v>
      </c>
      <c r="DS59" s="449" t="b">
        <f t="shared" si="43"/>
        <v>0</v>
      </c>
      <c r="DT59" s="440" t="b">
        <f t="shared" si="44"/>
        <v>0</v>
      </c>
    </row>
    <row r="60" spans="1:124" x14ac:dyDescent="0.25">
      <c r="A60" s="65">
        <f t="shared" si="18"/>
        <v>52</v>
      </c>
      <c r="B60" s="275"/>
      <c r="C60" s="275"/>
      <c r="D60" s="275"/>
      <c r="E60" s="275"/>
      <c r="F60" s="275"/>
      <c r="G60" s="316"/>
      <c r="H60" s="276"/>
      <c r="I60" s="276"/>
      <c r="J60" s="276"/>
      <c r="K60" s="467"/>
      <c r="L60" s="467"/>
      <c r="M60" s="277"/>
      <c r="N60" s="277"/>
      <c r="O60" s="348"/>
      <c r="P60" s="349"/>
      <c r="Q60" s="279"/>
      <c r="R60" s="348"/>
      <c r="S60" s="349"/>
      <c r="T60" s="280"/>
      <c r="U60" s="348"/>
      <c r="V60" s="274"/>
      <c r="W60" s="309" t="str">
        <f t="shared" ca="1" si="19"/>
        <v/>
      </c>
      <c r="X60" s="310" t="str">
        <f t="shared" ca="1" si="20"/>
        <v/>
      </c>
      <c r="Y60" s="277"/>
      <c r="Z60" s="277"/>
      <c r="AA60" s="348"/>
      <c r="AB60" s="349"/>
      <c r="AC60" s="279"/>
      <c r="AD60" s="348"/>
      <c r="AE60" s="349"/>
      <c r="AF60" s="280"/>
      <c r="AG60" s="348"/>
      <c r="AH60" s="274"/>
      <c r="AI60" s="309" t="str">
        <f t="shared" ca="1" si="21"/>
        <v/>
      </c>
      <c r="AJ60" s="310" t="str">
        <f t="shared" ca="1" si="22"/>
        <v/>
      </c>
      <c r="AK60" s="276"/>
      <c r="AL60" s="276"/>
      <c r="AM60" s="348"/>
      <c r="AN60" s="349"/>
      <c r="AO60" s="279"/>
      <c r="AP60" s="348"/>
      <c r="AQ60" s="349"/>
      <c r="AR60" s="280"/>
      <c r="AS60" s="348"/>
      <c r="AT60" s="274"/>
      <c r="AU60" s="309" t="str">
        <f t="shared" ca="1" si="23"/>
        <v/>
      </c>
      <c r="AV60" s="310" t="str">
        <f t="shared" ca="1" si="24"/>
        <v/>
      </c>
      <c r="AW60" s="276"/>
      <c r="AX60" s="276"/>
      <c r="AY60" s="348"/>
      <c r="AZ60" s="349"/>
      <c r="BA60" s="279"/>
      <c r="BB60" s="348"/>
      <c r="BC60" s="349"/>
      <c r="BD60" s="280"/>
      <c r="BE60" s="348"/>
      <c r="BF60" s="274"/>
      <c r="BG60" s="309" t="str">
        <f t="shared" ca="1" si="25"/>
        <v/>
      </c>
      <c r="BH60" s="310" t="str">
        <f t="shared" ca="1" si="26"/>
        <v/>
      </c>
      <c r="BI60" s="276"/>
      <c r="BJ60" s="348"/>
      <c r="BK60" s="349"/>
      <c r="BL60" s="279"/>
      <c r="BM60" s="348"/>
      <c r="BN60" s="349"/>
      <c r="BO60" s="280"/>
      <c r="BP60" s="309" t="str">
        <f t="shared" ca="1" si="27"/>
        <v/>
      </c>
      <c r="BQ60" s="310" t="str">
        <f t="shared" ca="1" si="28"/>
        <v/>
      </c>
      <c r="BR60" s="309" t="str">
        <f t="shared" ca="1" si="29"/>
        <v/>
      </c>
      <c r="BS60" s="438" t="str">
        <f t="shared" ca="1" si="30"/>
        <v/>
      </c>
      <c r="BT60" s="281" t="str">
        <f t="array" ref="BT60">IF(AND($I60&lt;&gt;"",$K60&lt;&gt;""),CEILING(VLOOKUP($I60,ランク別指標,3,FALSE)*$L60,1),"")</f>
        <v/>
      </c>
      <c r="BU60" s="282"/>
      <c r="BV60" s="281" t="str">
        <f t="shared" si="11"/>
        <v/>
      </c>
      <c r="BW60" s="283"/>
      <c r="BX60" s="282"/>
      <c r="BY60" s="284" t="str">
        <f t="shared" si="31"/>
        <v/>
      </c>
      <c r="BZ60" s="285" t="str">
        <f t="shared" si="32"/>
        <v/>
      </c>
      <c r="CA60" s="286"/>
      <c r="CB60" s="287"/>
      <c r="CC60" s="281" t="str">
        <f t="array" ref="CC60">IF(AND($I60&lt;&gt;"",$K60&lt;&gt;""),CEILING(VLOOKUP($I60,ランク別指標,6,FALSE)*$L60,1),"")</f>
        <v/>
      </c>
      <c r="CD60" s="288"/>
      <c r="CE60" s="289" t="str">
        <f t="shared" si="14"/>
        <v/>
      </c>
      <c r="CF60" s="290"/>
      <c r="CG60" s="291" t="str">
        <f t="array" ref="CG60">IF(AND(L60&lt;&gt;"",L60&gt;0),IF(CD60/L60*100 &gt; 0,CD60/L60*100, ""),"")</f>
        <v/>
      </c>
      <c r="CH60" s="292" t="str">
        <f t="array" ref="CH60">IF(AND(L60&lt;&gt;"",L60&gt;0),IF(CF60/L60*100 &gt; 0,CF60/L60*100, ""),"")</f>
        <v/>
      </c>
      <c r="CI60" s="291" t="str">
        <f t="array" ref="CI60">IF(AND(CC60&lt;&gt;"",CC60&gt;0),IF(CD60/CC60*100 &gt; 0,CD60/CC60, ""),"")</f>
        <v/>
      </c>
      <c r="CJ60" s="292" t="str">
        <f t="array" ref="CJ60">IF(AND(CE60&lt;&gt;"",CE60&gt;0),IF(CF60/CE60*100 &gt; 0,CF60/CE60, ""),"")</f>
        <v/>
      </c>
      <c r="CK60" s="281"/>
      <c r="CL60" s="293" t="str">
        <f t="array" ref="CL60">IF(AND(L60&lt;&gt;"",L60&gt;0),IF(CK60/L60*100 &gt; 0,CK60/L60*100, ""),"")</f>
        <v/>
      </c>
      <c r="CM60" s="294"/>
      <c r="CN60" s="270" t="str">
        <f t="array" aca="1" ref="CN60" ca="1">IF(AND($O60&lt;&gt;"",$P60="",$O60&lt;=集計基準日),"遅1",IF(AND($R60&lt;&gt;"",$S60="",$R60&lt;=集計基準日),"遅2",IF(AND($U60&lt;&gt;"",$V60="",$U60&lt;=集計基準日),"遅3","") ) )</f>
        <v/>
      </c>
      <c r="CO60" s="271" t="str">
        <f t="array" aca="1" ref="CO60" ca="1">IF(AND($AA60&lt;&gt;"",$AB60="",$AA60&lt;=集計基準日),"遅1",IF(AND($AD60&lt;&gt;"",$AE60="",$AD60&lt;=集計基準日),"遅2",IF(AND($AG60&lt;&gt;"",$AH60="",$AG60&lt;=集計基準日),"遅3","")))</f>
        <v/>
      </c>
      <c r="CP60" s="271" t="str">
        <f t="array" aca="1" ref="CP60" ca="1">IF(AND($AM60&lt;&gt;"",$AN60="",$AM60&lt;=集計基準日),"遅1",IF(AND($AP60&lt;&gt;"",$AQ60="",$AP60&lt;=集計基準日),"遅2",IF(AND($AS60&lt;&gt;"",$AT60="",$AS60&lt;=集計基準日),"遅3","")))</f>
        <v/>
      </c>
      <c r="CQ60" s="272" t="str">
        <f t="shared" ca="1" si="15"/>
        <v/>
      </c>
      <c r="CR60" s="272" t="str">
        <f t="shared" ca="1" si="16"/>
        <v/>
      </c>
      <c r="CS60" s="273" t="str">
        <f t="shared" ca="1" si="17"/>
        <v/>
      </c>
      <c r="CT60" s="337"/>
      <c r="CU60" s="264">
        <f t="shared" si="34"/>
        <v>52</v>
      </c>
      <c r="CW60" s="324">
        <f t="array" aca="1" ref="CW60" ca="1">MAX(IF((IF(進捗管理票PSPT_進捗率_1_2&lt;&gt;"", O60:V60,O60:S60)&lt;&gt;"")*(IF(進捗管理票PSPT_進捗率_1_2&lt;&gt;"", $O$7:$V$7,$O$7:$S$7)="予定日")*(IF(進捗管理票PSPT_進捗率_1_2&lt;&gt;"", O60:V60,O60:S60)&lt;=集計基準日),COLUMN(IF(進捗管理票PSPT_進捗率_1_2&lt;&gt;"", O60:V60,O60:S60)),""))</f>
        <v>0</v>
      </c>
      <c r="CX60" s="324">
        <f t="array" aca="1" ref="CX60" ca="1">MAX(IF((IF(進捗管理票PSPT_進捗率_2_2&lt;&gt;"", AA60:AH60,AA60:AE60)&lt;&gt;"")*(IF(進捗管理票PSPT_進捗率_2_2&lt;&gt;"", $AA$7:$AH$7,$AA$7:$AE$7)="予定日")*(IF(進捗管理票PSPT_進捗率_2_2&lt;&gt;"", AA60:AH60,AA60:AE60)&lt;=集計基準日),COLUMN(IF(進捗管理票PSPT_進捗率_2_2&lt;&gt;"", AA60:AH60,AA60:AE60)),""))</f>
        <v>0</v>
      </c>
      <c r="CY60" s="324">
        <f t="array" aca="1" ref="CY60" ca="1">MAX(IF((IF(進捗管理票PSPT_進捗率_3_2&lt;&gt;"", AM60:AT60,AM60:AQ60)&lt;&gt;"")*(IF(進捗管理票PSPT_進捗率_3_2&lt;&gt;"", $AM$7:$AT$7,$AM$7:$AQ$7)="予定日")*(IF(進捗管理票PSPT_進捗率_3_2&lt;&gt;"", AM60:AT60,AM60:AQ60)&lt;=集計基準日),COLUMN(IF(進捗管理票PSPT_進捗率_3_2&lt;&gt;"", AM60:AT60,AM60:AQ60)),""))</f>
        <v>0</v>
      </c>
      <c r="CZ60" s="324">
        <f t="array" aca="1" ref="CZ60" ca="1">MAX(IF((IF(進捗管理票PSPT_進捗率_4_2&lt;&gt;"", AY60:BF60,AY60:BC60)&lt;&gt;"")*(IF(進捗管理票PSPT_進捗率_4_2&lt;&gt;"", $AY$7:$BF$7,$AY$7:$BC$7)="予定日")*(IF(進捗管理票PSPT_進捗率_4_2&lt;&gt;"", AY60:BF60,AY60:BC60)&lt;=集計基準日),COLUMN(IF(進捗管理票PSPT_進捗率_4_2&lt;&gt;"", AY60:BF60,AY60:BC60)),""))</f>
        <v>0</v>
      </c>
      <c r="DA60" s="324">
        <f t="array" aca="1" ref="DA60" ca="1">MAX(IF((BJ60:BN60&lt;&gt;"")*($BJ$7:$BN$7="予定日")*(BJ60:BN60&lt;=集計基準日),COLUMN(BJ60:BN60),""))</f>
        <v>0</v>
      </c>
      <c r="DB60" s="324">
        <f t="array" aca="1" ref="DB60" ca="1">MAX(IF((IF(AND(進捗管理票PSPT_進捗率_1_2&lt;&gt;"",U60&lt;&gt;""), O60:V60,O60:S60)&lt;&gt;"")*(IF(AND(進捗管理票PSPT_進捗率_1_2&lt;&gt;"",U60&lt;&gt;""), $O$7:$V$7,$O$7:$S$7)="実績日")*(IF(AND(進捗管理票PSPT_進捗率_1_2&lt;&gt;"",U60&lt;&gt;""), O60:V60,O60:S60)&lt;=集計基準日),COLUMN(IF(AND(進捗管理票PSPT_進捗率_1_2&lt;&gt;"",U60&lt;&gt;""), O60:V60,O60:S60)),""))</f>
        <v>0</v>
      </c>
      <c r="DC60" s="324">
        <f t="array" aca="1" ref="DC60" ca="1">MAX(IF((IF(AND(進捗管理票PSPT_進捗率_2_2&lt;&gt;"",AG60&lt;&gt;""), AA60:AH60,AA60:AE60)&lt;&gt;"")*(IF(AND(進捗管理票PSPT_進捗率_2_2&lt;&gt;"",AG60&lt;&gt;""), $AA$7:$AH$7,$AA$7:$AE$7)="実績日")*(IF(AND(進捗管理票PSPT_進捗率_2_2&lt;&gt;"",AG60&lt;&gt;""), AA60:AH60,AA60:AE60)&lt;=集計基準日),COLUMN(IF(AND(進捗管理票PSPT_進捗率_2_2&lt;&gt;"",AG60&lt;&gt;""), AA60:AH60,AA60:AE60)),""))</f>
        <v>0</v>
      </c>
      <c r="DD60" s="324">
        <f t="array" aca="1" ref="DD60" ca="1">MAX(IF((IF(AND(進捗管理票PSPT_進捗率_3_2&lt;&gt;"",AS60&lt;&gt;""), AM60:AT60,AM60:AQ60)&lt;&gt;"")*(IF(AND(進捗管理票PSPT_進捗率_3_2&lt;&gt;"",AS60&lt;&gt;""), $AM$7:$AT$7,$AM$7:$AQ$7)="実績日")*(IF(AND(進捗管理票PSPT_進捗率_3_2&lt;&gt;"",AS60&lt;&gt;""), AM60:AT60,AM60:AQ60)&lt;=集計基準日),COLUMN(IF(AND(進捗管理票PSPT_進捗率_3_2&lt;&gt;"",AS60&lt;&gt;""), AM60:AT60,AM60:AQ60)),""))</f>
        <v>0</v>
      </c>
      <c r="DE60" s="324">
        <f t="array" aca="1" ref="DE60" ca="1">MAX(IF((IF(AND(進捗管理票PSPT_進捗率_4_2&lt;&gt;"",BE60&lt;&gt;""), AY60:BF60,AY60:BC60)&lt;&gt;"")*(IF(AND(進捗管理票PSPT_進捗率_4_2&lt;&gt;"",BE60&lt;&gt;""), $AY$7:$BF$7,$AY$7:$BC$7)="実績日")*(IF(AND(進捗管理票PSPT_進捗率_4_2&lt;&gt;"",BE60&lt;&gt;""), AY60:BF60,AY60:BC60)&lt;=集計基準日),COLUMN(IF(AND(進捗管理票PSPT_進捗率_4_2&lt;&gt;"",BE60&lt;&gt;""), AY60:BF60,AY60:BC60)),""))</f>
        <v>0</v>
      </c>
      <c r="DF60" s="324">
        <f t="array" aca="1" ref="DF60" ca="1">MAX(IF((BJ60:BN60&lt;&gt;"")*($BJ$7:$BN$7="実績日")*(BJ60:BN60&lt;=集計基準日),COLUMN(BJ60:BN60),""))</f>
        <v>0</v>
      </c>
      <c r="DG60" s="439">
        <f ca="1">MAX(IF(CW60&lt;&gt;0,HLOOKUP(CW60+1,進捗・達成率設定_PS,9,1),0),IF(CX60&lt;&gt;0,HLOOKUP(CX60+1,進捗・達成率設定_PT仕様作成,9,1),0),IF(CY60&lt;&gt;0,HLOOKUP(CY60+1,進捗・達成率設定_PG,9,1),0),IF(CZ60&lt;&gt;0,HLOOKUP(CZ60+1,進捗・達成率設定_PT,9,1),0),IF(DA60&lt;&gt;0,HLOOKUP(DA60+1,進捗・達成率設定_受入,9,1),0),IF(AND(COUNTA(PTレビュー先頭セル:PTレビュー最終セル)=0,AND(BB60&lt;&gt;"", BB60 &lt;= 集計基準日, BE60="",BF60="",BJ60="",BK60="",BM60="",BN60="")),100,0),IF(AND(BE60&lt;&gt;"",BE60 &lt;= 集計基準日, BJ60="",BK60="",BM60="",BN60=""),100,0))</f>
        <v>0</v>
      </c>
      <c r="DH60" s="440">
        <f ca="1">MAX(IF(DB60&lt;&gt;0,HLOOKUP(DB60,進捗・達成率設定_PS,9,1),0),IF(DC60&lt;&gt;0,HLOOKUP(DC60,進捗・達成率設定_PT仕様作成,9,1),0),IF(DD60&lt;&gt;0,HLOOKUP(DD60,進捗・達成率設定_PG,9,1),0),IF(DE60&lt;&gt;0,HLOOKUP(DE60,進捗・達成率設定_PT,9,1),0),IF(DF60&lt;&gt;0,HLOOKUP(DF60,進捗・達成率設定_受入,9,1),0),IF(AND(COUNTA(PTレビュー先頭セル:PTレビュー最終セル)=0,BJ60="",BK60="",BM60="",BN60="",BC60&lt;&gt;"", BC60&lt;=集計基準日),100,0),IF(OR(AND(BF60&lt;&gt;"",BF60&lt;=集計基準日, BJ60="",BK60="",BM60="",BN60=""),AND(BE60&lt;&gt;"",BF60&lt;&gt;"",BF60&lt;=集計基準日, BJ60="",BK60="",BM60="",BN60="")),100,0))</f>
        <v>0</v>
      </c>
      <c r="DI60" s="328" t="str">
        <f>IF(BM60&lt;&gt;"",BM60,IF(AND(BJ60&lt;&gt;"",BM60&lt;&gt;""),BM60,IF(AND(BJ60&lt;&gt;"",BM60=""),"",IF(AND(BK60&lt;&gt;"",BM60=""),"",IF(BE60&lt;&gt;"",BE60,IF(COUNTA(PTレビュー先頭セル:PTレビュー最終セル)&lt;&gt;0,"",IF(BB60&lt;&gt;"",BB60,"")))))))</f>
        <v/>
      </c>
      <c r="DJ60" s="329" t="str">
        <f>IF(AND(BM60&lt;&gt;"",BN60&lt;&gt;""),BN60,IF(AND(BJ60&lt;&gt;"",BN60&lt;&gt;""),BN60,IF(AND(BK60&lt;&gt;"",BN60=""),"",IF(AND(BJ60&lt;&gt;"",BN60=""),"",IF(BF60&lt;&gt;"",BF60,IF(COUNTA(PTレビュー先頭セル:PTレビュー最終セル)&lt;&gt;0,"",IF(BC60&lt;&gt;"",BC60,"")))))))</f>
        <v/>
      </c>
      <c r="DK60" s="450" t="b">
        <f t="shared" si="35"/>
        <v>0</v>
      </c>
      <c r="DL60" s="440" t="b">
        <f t="shared" si="36"/>
        <v>0</v>
      </c>
      <c r="DM60" s="450" t="b">
        <f t="shared" si="37"/>
        <v>0</v>
      </c>
      <c r="DN60" s="440" t="b">
        <f t="shared" si="38"/>
        <v>0</v>
      </c>
      <c r="DO60" s="449" t="b">
        <f t="shared" si="39"/>
        <v>0</v>
      </c>
      <c r="DP60" s="440" t="b">
        <f t="shared" si="40"/>
        <v>0</v>
      </c>
      <c r="DQ60" s="450" t="b">
        <f t="shared" si="41"/>
        <v>0</v>
      </c>
      <c r="DR60" s="440" t="b">
        <f t="shared" si="42"/>
        <v>0</v>
      </c>
      <c r="DS60" s="449" t="b">
        <f t="shared" si="43"/>
        <v>0</v>
      </c>
      <c r="DT60" s="440" t="b">
        <f t="shared" si="44"/>
        <v>0</v>
      </c>
    </row>
    <row r="61" spans="1:124" x14ac:dyDescent="0.25">
      <c r="A61" s="65">
        <f t="shared" si="18"/>
        <v>53</v>
      </c>
      <c r="B61" s="275"/>
      <c r="C61" s="275"/>
      <c r="D61" s="275"/>
      <c r="E61" s="275"/>
      <c r="F61" s="275"/>
      <c r="G61" s="316"/>
      <c r="H61" s="276"/>
      <c r="I61" s="276"/>
      <c r="J61" s="276"/>
      <c r="K61" s="467"/>
      <c r="L61" s="467"/>
      <c r="M61" s="277"/>
      <c r="N61" s="277"/>
      <c r="O61" s="348"/>
      <c r="P61" s="349"/>
      <c r="Q61" s="279"/>
      <c r="R61" s="348"/>
      <c r="S61" s="349"/>
      <c r="T61" s="280"/>
      <c r="U61" s="348"/>
      <c r="V61" s="274"/>
      <c r="W61" s="309" t="str">
        <f t="shared" ca="1" si="19"/>
        <v/>
      </c>
      <c r="X61" s="310" t="str">
        <f t="shared" ca="1" si="20"/>
        <v/>
      </c>
      <c r="Y61" s="277"/>
      <c r="Z61" s="277"/>
      <c r="AA61" s="348"/>
      <c r="AB61" s="349"/>
      <c r="AC61" s="279"/>
      <c r="AD61" s="348"/>
      <c r="AE61" s="349"/>
      <c r="AF61" s="280"/>
      <c r="AG61" s="348"/>
      <c r="AH61" s="274"/>
      <c r="AI61" s="309" t="str">
        <f t="shared" ca="1" si="21"/>
        <v/>
      </c>
      <c r="AJ61" s="310" t="str">
        <f t="shared" ca="1" si="22"/>
        <v/>
      </c>
      <c r="AK61" s="276"/>
      <c r="AL61" s="276"/>
      <c r="AM61" s="348"/>
      <c r="AN61" s="349"/>
      <c r="AO61" s="279"/>
      <c r="AP61" s="348"/>
      <c r="AQ61" s="349"/>
      <c r="AR61" s="280"/>
      <c r="AS61" s="348"/>
      <c r="AT61" s="274"/>
      <c r="AU61" s="309" t="str">
        <f t="shared" ca="1" si="23"/>
        <v/>
      </c>
      <c r="AV61" s="310" t="str">
        <f t="shared" ca="1" si="24"/>
        <v/>
      </c>
      <c r="AW61" s="276"/>
      <c r="AX61" s="276"/>
      <c r="AY61" s="348"/>
      <c r="AZ61" s="349"/>
      <c r="BA61" s="279"/>
      <c r="BB61" s="348"/>
      <c r="BC61" s="349"/>
      <c r="BD61" s="280"/>
      <c r="BE61" s="348"/>
      <c r="BF61" s="274"/>
      <c r="BG61" s="309" t="str">
        <f t="shared" ca="1" si="25"/>
        <v/>
      </c>
      <c r="BH61" s="310" t="str">
        <f t="shared" ca="1" si="26"/>
        <v/>
      </c>
      <c r="BI61" s="276"/>
      <c r="BJ61" s="348"/>
      <c r="BK61" s="349"/>
      <c r="BL61" s="279"/>
      <c r="BM61" s="348"/>
      <c r="BN61" s="349"/>
      <c r="BO61" s="280"/>
      <c r="BP61" s="309" t="str">
        <f t="shared" ca="1" si="27"/>
        <v/>
      </c>
      <c r="BQ61" s="310" t="str">
        <f t="shared" ca="1" si="28"/>
        <v/>
      </c>
      <c r="BR61" s="309" t="str">
        <f t="shared" ca="1" si="29"/>
        <v/>
      </c>
      <c r="BS61" s="438" t="str">
        <f t="shared" ca="1" si="30"/>
        <v/>
      </c>
      <c r="BT61" s="281" t="str">
        <f t="array" ref="BT61">IF(AND($I61&lt;&gt;"",$K61&lt;&gt;""),CEILING(VLOOKUP($I61,ランク別指標,3,FALSE)*$L61,1),"")</f>
        <v/>
      </c>
      <c r="BU61" s="282"/>
      <c r="BV61" s="281" t="str">
        <f t="shared" si="11"/>
        <v/>
      </c>
      <c r="BW61" s="283"/>
      <c r="BX61" s="282"/>
      <c r="BY61" s="284" t="str">
        <f t="shared" si="31"/>
        <v/>
      </c>
      <c r="BZ61" s="285" t="str">
        <f t="shared" si="32"/>
        <v/>
      </c>
      <c r="CA61" s="286"/>
      <c r="CB61" s="287"/>
      <c r="CC61" s="281" t="str">
        <f t="array" ref="CC61">IF(AND($I61&lt;&gt;"",$K61&lt;&gt;""),CEILING(VLOOKUP($I61,ランク別指標,6,FALSE)*$L61,1),"")</f>
        <v/>
      </c>
      <c r="CD61" s="288"/>
      <c r="CE61" s="289" t="str">
        <f t="shared" si="14"/>
        <v/>
      </c>
      <c r="CF61" s="290"/>
      <c r="CG61" s="291" t="str">
        <f t="array" ref="CG61">IF(AND(L61&lt;&gt;"",L61&gt;0),IF(CD61/L61*100 &gt; 0,CD61/L61*100, ""),"")</f>
        <v/>
      </c>
      <c r="CH61" s="292" t="str">
        <f t="array" ref="CH61">IF(AND(L61&lt;&gt;"",L61&gt;0),IF(CF61/L61*100 &gt; 0,CF61/L61*100, ""),"")</f>
        <v/>
      </c>
      <c r="CI61" s="291" t="str">
        <f t="array" ref="CI61">IF(AND(CC61&lt;&gt;"",CC61&gt;0),IF(CD61/CC61*100 &gt; 0,CD61/CC61, ""),"")</f>
        <v/>
      </c>
      <c r="CJ61" s="292" t="str">
        <f t="array" ref="CJ61">IF(AND(CE61&lt;&gt;"",CE61&gt;0),IF(CF61/CE61*100 &gt; 0,CF61/CE61, ""),"")</f>
        <v/>
      </c>
      <c r="CK61" s="281"/>
      <c r="CL61" s="293" t="str">
        <f t="array" ref="CL61">IF(AND(L61&lt;&gt;"",L61&gt;0),IF(CK61/L61*100 &gt; 0,CK61/L61*100, ""),"")</f>
        <v/>
      </c>
      <c r="CM61" s="294"/>
      <c r="CN61" s="270" t="str">
        <f t="array" aca="1" ref="CN61" ca="1">IF(AND($O61&lt;&gt;"",$P61="",$O61&lt;=集計基準日),"遅1",IF(AND($R61&lt;&gt;"",$S61="",$R61&lt;=集計基準日),"遅2",IF(AND($U61&lt;&gt;"",$V61="",$U61&lt;=集計基準日),"遅3","") ) )</f>
        <v/>
      </c>
      <c r="CO61" s="271" t="str">
        <f t="array" aca="1" ref="CO61" ca="1">IF(AND($AA61&lt;&gt;"",$AB61="",$AA61&lt;=集計基準日),"遅1",IF(AND($AD61&lt;&gt;"",$AE61="",$AD61&lt;=集計基準日),"遅2",IF(AND($AG61&lt;&gt;"",$AH61="",$AG61&lt;=集計基準日),"遅3","")))</f>
        <v/>
      </c>
      <c r="CP61" s="271" t="str">
        <f t="array" aca="1" ref="CP61" ca="1">IF(AND($AM61&lt;&gt;"",$AN61="",$AM61&lt;=集計基準日),"遅1",IF(AND($AP61&lt;&gt;"",$AQ61="",$AP61&lt;=集計基準日),"遅2",IF(AND($AS61&lt;&gt;"",$AT61="",$AS61&lt;=集計基準日),"遅3","")))</f>
        <v/>
      </c>
      <c r="CQ61" s="272" t="str">
        <f t="shared" ca="1" si="15"/>
        <v/>
      </c>
      <c r="CR61" s="272" t="str">
        <f t="shared" ca="1" si="16"/>
        <v/>
      </c>
      <c r="CS61" s="273" t="str">
        <f t="shared" ca="1" si="17"/>
        <v/>
      </c>
      <c r="CT61" s="337"/>
      <c r="CU61" s="264">
        <f t="shared" si="34"/>
        <v>53</v>
      </c>
      <c r="CW61" s="324">
        <f t="array" aca="1" ref="CW61" ca="1">MAX(IF((IF(進捗管理票PSPT_進捗率_1_2&lt;&gt;"", O61:V61,O61:S61)&lt;&gt;"")*(IF(進捗管理票PSPT_進捗率_1_2&lt;&gt;"", $O$7:$V$7,$O$7:$S$7)="予定日")*(IF(進捗管理票PSPT_進捗率_1_2&lt;&gt;"", O61:V61,O61:S61)&lt;=集計基準日),COLUMN(IF(進捗管理票PSPT_進捗率_1_2&lt;&gt;"", O61:V61,O61:S61)),""))</f>
        <v>0</v>
      </c>
      <c r="CX61" s="324">
        <f t="array" aca="1" ref="CX61" ca="1">MAX(IF((IF(進捗管理票PSPT_進捗率_2_2&lt;&gt;"", AA61:AH61,AA61:AE61)&lt;&gt;"")*(IF(進捗管理票PSPT_進捗率_2_2&lt;&gt;"", $AA$7:$AH$7,$AA$7:$AE$7)="予定日")*(IF(進捗管理票PSPT_進捗率_2_2&lt;&gt;"", AA61:AH61,AA61:AE61)&lt;=集計基準日),COLUMN(IF(進捗管理票PSPT_進捗率_2_2&lt;&gt;"", AA61:AH61,AA61:AE61)),""))</f>
        <v>0</v>
      </c>
      <c r="CY61" s="324">
        <f t="array" aca="1" ref="CY61" ca="1">MAX(IF((IF(進捗管理票PSPT_進捗率_3_2&lt;&gt;"", AM61:AT61,AM61:AQ61)&lt;&gt;"")*(IF(進捗管理票PSPT_進捗率_3_2&lt;&gt;"", $AM$7:$AT$7,$AM$7:$AQ$7)="予定日")*(IF(進捗管理票PSPT_進捗率_3_2&lt;&gt;"", AM61:AT61,AM61:AQ61)&lt;=集計基準日),COLUMN(IF(進捗管理票PSPT_進捗率_3_2&lt;&gt;"", AM61:AT61,AM61:AQ61)),""))</f>
        <v>0</v>
      </c>
      <c r="CZ61" s="324">
        <f t="array" aca="1" ref="CZ61" ca="1">MAX(IF((IF(進捗管理票PSPT_進捗率_4_2&lt;&gt;"", AY61:BF61,AY61:BC61)&lt;&gt;"")*(IF(進捗管理票PSPT_進捗率_4_2&lt;&gt;"", $AY$7:$BF$7,$AY$7:$BC$7)="予定日")*(IF(進捗管理票PSPT_進捗率_4_2&lt;&gt;"", AY61:BF61,AY61:BC61)&lt;=集計基準日),COLUMN(IF(進捗管理票PSPT_進捗率_4_2&lt;&gt;"", AY61:BF61,AY61:BC61)),""))</f>
        <v>0</v>
      </c>
      <c r="DA61" s="324">
        <f t="array" aca="1" ref="DA61" ca="1">MAX(IF((BJ61:BN61&lt;&gt;"")*($BJ$7:$BN$7="予定日")*(BJ61:BN61&lt;=集計基準日),COLUMN(BJ61:BN61),""))</f>
        <v>0</v>
      </c>
      <c r="DB61" s="324">
        <f t="array" aca="1" ref="DB61" ca="1">MAX(IF((IF(AND(進捗管理票PSPT_進捗率_1_2&lt;&gt;"",U61&lt;&gt;""), O61:V61,O61:S61)&lt;&gt;"")*(IF(AND(進捗管理票PSPT_進捗率_1_2&lt;&gt;"",U61&lt;&gt;""), $O$7:$V$7,$O$7:$S$7)="実績日")*(IF(AND(進捗管理票PSPT_進捗率_1_2&lt;&gt;"",U61&lt;&gt;""), O61:V61,O61:S61)&lt;=集計基準日),COLUMN(IF(AND(進捗管理票PSPT_進捗率_1_2&lt;&gt;"",U61&lt;&gt;""), O61:V61,O61:S61)),""))</f>
        <v>0</v>
      </c>
      <c r="DC61" s="324">
        <f t="array" aca="1" ref="DC61" ca="1">MAX(IF((IF(AND(進捗管理票PSPT_進捗率_2_2&lt;&gt;"",AG61&lt;&gt;""), AA61:AH61,AA61:AE61)&lt;&gt;"")*(IF(AND(進捗管理票PSPT_進捗率_2_2&lt;&gt;"",AG61&lt;&gt;""), $AA$7:$AH$7,$AA$7:$AE$7)="実績日")*(IF(AND(進捗管理票PSPT_進捗率_2_2&lt;&gt;"",AG61&lt;&gt;""), AA61:AH61,AA61:AE61)&lt;=集計基準日),COLUMN(IF(AND(進捗管理票PSPT_進捗率_2_2&lt;&gt;"",AG61&lt;&gt;""), AA61:AH61,AA61:AE61)),""))</f>
        <v>0</v>
      </c>
      <c r="DD61" s="324">
        <f t="array" aca="1" ref="DD61" ca="1">MAX(IF((IF(AND(進捗管理票PSPT_進捗率_3_2&lt;&gt;"",AS61&lt;&gt;""), AM61:AT61,AM61:AQ61)&lt;&gt;"")*(IF(AND(進捗管理票PSPT_進捗率_3_2&lt;&gt;"",AS61&lt;&gt;""), $AM$7:$AT$7,$AM$7:$AQ$7)="実績日")*(IF(AND(進捗管理票PSPT_進捗率_3_2&lt;&gt;"",AS61&lt;&gt;""), AM61:AT61,AM61:AQ61)&lt;=集計基準日),COLUMN(IF(AND(進捗管理票PSPT_進捗率_3_2&lt;&gt;"",AS61&lt;&gt;""), AM61:AT61,AM61:AQ61)),""))</f>
        <v>0</v>
      </c>
      <c r="DE61" s="324">
        <f t="array" aca="1" ref="DE61" ca="1">MAX(IF((IF(AND(進捗管理票PSPT_進捗率_4_2&lt;&gt;"",BE61&lt;&gt;""), AY61:BF61,AY61:BC61)&lt;&gt;"")*(IF(AND(進捗管理票PSPT_進捗率_4_2&lt;&gt;"",BE61&lt;&gt;""), $AY$7:$BF$7,$AY$7:$BC$7)="実績日")*(IF(AND(進捗管理票PSPT_進捗率_4_2&lt;&gt;"",BE61&lt;&gt;""), AY61:BF61,AY61:BC61)&lt;=集計基準日),COLUMN(IF(AND(進捗管理票PSPT_進捗率_4_2&lt;&gt;"",BE61&lt;&gt;""), AY61:BF61,AY61:BC61)),""))</f>
        <v>0</v>
      </c>
      <c r="DF61" s="324">
        <f t="array" aca="1" ref="DF61" ca="1">MAX(IF((BJ61:BN61&lt;&gt;"")*($BJ$7:$BN$7="実績日")*(BJ61:BN61&lt;=集計基準日),COLUMN(BJ61:BN61),""))</f>
        <v>0</v>
      </c>
      <c r="DG61" s="439">
        <f ca="1">MAX(IF(CW61&lt;&gt;0,HLOOKUP(CW61+1,進捗・達成率設定_PS,9,1),0),IF(CX61&lt;&gt;0,HLOOKUP(CX61+1,進捗・達成率設定_PT仕様作成,9,1),0),IF(CY61&lt;&gt;0,HLOOKUP(CY61+1,進捗・達成率設定_PG,9,1),0),IF(CZ61&lt;&gt;0,HLOOKUP(CZ61+1,進捗・達成率設定_PT,9,1),0),IF(DA61&lt;&gt;0,HLOOKUP(DA61+1,進捗・達成率設定_受入,9,1),0),IF(AND(COUNTA(PTレビュー先頭セル:PTレビュー最終セル)=0,AND(BB61&lt;&gt;"", BB61 &lt;= 集計基準日, BE61="",BF61="",BJ61="",BK61="",BM61="",BN61="")),100,0),IF(AND(BE61&lt;&gt;"",BE61 &lt;= 集計基準日, BJ61="",BK61="",BM61="",BN61=""),100,0))</f>
        <v>0</v>
      </c>
      <c r="DH61" s="440">
        <f ca="1">MAX(IF(DB61&lt;&gt;0,HLOOKUP(DB61,進捗・達成率設定_PS,9,1),0),IF(DC61&lt;&gt;0,HLOOKUP(DC61,進捗・達成率設定_PT仕様作成,9,1),0),IF(DD61&lt;&gt;0,HLOOKUP(DD61,進捗・達成率設定_PG,9,1),0),IF(DE61&lt;&gt;0,HLOOKUP(DE61,進捗・達成率設定_PT,9,1),0),IF(DF61&lt;&gt;0,HLOOKUP(DF61,進捗・達成率設定_受入,9,1),0),IF(AND(COUNTA(PTレビュー先頭セル:PTレビュー最終セル)=0,BJ61="",BK61="",BM61="",BN61="",BC61&lt;&gt;"", BC61&lt;=集計基準日),100,0),IF(OR(AND(BF61&lt;&gt;"",BF61&lt;=集計基準日, BJ61="",BK61="",BM61="",BN61=""),AND(BE61&lt;&gt;"",BF61&lt;&gt;"",BF61&lt;=集計基準日, BJ61="",BK61="",BM61="",BN61="")),100,0))</f>
        <v>0</v>
      </c>
      <c r="DI61" s="328" t="str">
        <f>IF(BM61&lt;&gt;"",BM61,IF(AND(BJ61&lt;&gt;"",BM61&lt;&gt;""),BM61,IF(AND(BJ61&lt;&gt;"",BM61=""),"",IF(AND(BK61&lt;&gt;"",BM61=""),"",IF(BE61&lt;&gt;"",BE61,IF(COUNTA(PTレビュー先頭セル:PTレビュー最終セル)&lt;&gt;0,"",IF(BB61&lt;&gt;"",BB61,"")))))))</f>
        <v/>
      </c>
      <c r="DJ61" s="329" t="str">
        <f>IF(AND(BM61&lt;&gt;"",BN61&lt;&gt;""),BN61,IF(AND(BJ61&lt;&gt;"",BN61&lt;&gt;""),BN61,IF(AND(BK61&lt;&gt;"",BN61=""),"",IF(AND(BJ61&lt;&gt;"",BN61=""),"",IF(BF61&lt;&gt;"",BF61,IF(COUNTA(PTレビュー先頭セル:PTレビュー最終セル)&lt;&gt;0,"",IF(BC61&lt;&gt;"",BC61,"")))))))</f>
        <v/>
      </c>
      <c r="DK61" s="450" t="b">
        <f t="shared" si="35"/>
        <v>0</v>
      </c>
      <c r="DL61" s="440" t="b">
        <f t="shared" si="36"/>
        <v>0</v>
      </c>
      <c r="DM61" s="450" t="b">
        <f t="shared" si="37"/>
        <v>0</v>
      </c>
      <c r="DN61" s="440" t="b">
        <f t="shared" si="38"/>
        <v>0</v>
      </c>
      <c r="DO61" s="449" t="b">
        <f t="shared" si="39"/>
        <v>0</v>
      </c>
      <c r="DP61" s="440" t="b">
        <f t="shared" si="40"/>
        <v>0</v>
      </c>
      <c r="DQ61" s="450" t="b">
        <f t="shared" si="41"/>
        <v>0</v>
      </c>
      <c r="DR61" s="440" t="b">
        <f t="shared" si="42"/>
        <v>0</v>
      </c>
      <c r="DS61" s="449" t="b">
        <f t="shared" si="43"/>
        <v>0</v>
      </c>
      <c r="DT61" s="440" t="b">
        <f t="shared" si="44"/>
        <v>0</v>
      </c>
    </row>
    <row r="62" spans="1:124" x14ac:dyDescent="0.25">
      <c r="A62" s="65">
        <f t="shared" si="18"/>
        <v>54</v>
      </c>
      <c r="B62" s="275"/>
      <c r="C62" s="275"/>
      <c r="D62" s="275"/>
      <c r="E62" s="275"/>
      <c r="F62" s="275"/>
      <c r="G62" s="316"/>
      <c r="H62" s="276"/>
      <c r="I62" s="276"/>
      <c r="J62" s="276"/>
      <c r="K62" s="467"/>
      <c r="L62" s="467"/>
      <c r="M62" s="277"/>
      <c r="N62" s="277"/>
      <c r="O62" s="348"/>
      <c r="P62" s="349"/>
      <c r="Q62" s="279"/>
      <c r="R62" s="348"/>
      <c r="S62" s="349"/>
      <c r="T62" s="280"/>
      <c r="U62" s="348"/>
      <c r="V62" s="274"/>
      <c r="W62" s="309" t="str">
        <f t="shared" ca="1" si="19"/>
        <v/>
      </c>
      <c r="X62" s="310" t="str">
        <f t="shared" ca="1" si="20"/>
        <v/>
      </c>
      <c r="Y62" s="277"/>
      <c r="Z62" s="277"/>
      <c r="AA62" s="348"/>
      <c r="AB62" s="349"/>
      <c r="AC62" s="279"/>
      <c r="AD62" s="348"/>
      <c r="AE62" s="349"/>
      <c r="AF62" s="280"/>
      <c r="AG62" s="348"/>
      <c r="AH62" s="274"/>
      <c r="AI62" s="309" t="str">
        <f t="shared" ca="1" si="21"/>
        <v/>
      </c>
      <c r="AJ62" s="310" t="str">
        <f t="shared" ca="1" si="22"/>
        <v/>
      </c>
      <c r="AK62" s="276"/>
      <c r="AL62" s="276"/>
      <c r="AM62" s="348"/>
      <c r="AN62" s="349"/>
      <c r="AO62" s="279"/>
      <c r="AP62" s="348"/>
      <c r="AQ62" s="349"/>
      <c r="AR62" s="280"/>
      <c r="AS62" s="348"/>
      <c r="AT62" s="274"/>
      <c r="AU62" s="309" t="str">
        <f t="shared" ca="1" si="23"/>
        <v/>
      </c>
      <c r="AV62" s="310" t="str">
        <f t="shared" ca="1" si="24"/>
        <v/>
      </c>
      <c r="AW62" s="276"/>
      <c r="AX62" s="276"/>
      <c r="AY62" s="348"/>
      <c r="AZ62" s="349"/>
      <c r="BA62" s="279"/>
      <c r="BB62" s="348"/>
      <c r="BC62" s="349"/>
      <c r="BD62" s="280"/>
      <c r="BE62" s="348"/>
      <c r="BF62" s="274"/>
      <c r="BG62" s="309" t="str">
        <f t="shared" ca="1" si="25"/>
        <v/>
      </c>
      <c r="BH62" s="310" t="str">
        <f t="shared" ca="1" si="26"/>
        <v/>
      </c>
      <c r="BI62" s="276"/>
      <c r="BJ62" s="348"/>
      <c r="BK62" s="349"/>
      <c r="BL62" s="279"/>
      <c r="BM62" s="348"/>
      <c r="BN62" s="349"/>
      <c r="BO62" s="280"/>
      <c r="BP62" s="309" t="str">
        <f t="shared" ca="1" si="27"/>
        <v/>
      </c>
      <c r="BQ62" s="310" t="str">
        <f t="shared" ca="1" si="28"/>
        <v/>
      </c>
      <c r="BR62" s="309" t="str">
        <f t="shared" ca="1" si="29"/>
        <v/>
      </c>
      <c r="BS62" s="438" t="str">
        <f t="shared" ca="1" si="30"/>
        <v/>
      </c>
      <c r="BT62" s="281" t="str">
        <f t="array" ref="BT62">IF(AND($I62&lt;&gt;"",$K62&lt;&gt;""),CEILING(VLOOKUP($I62,ランク別指標,3,FALSE)*$L62,1),"")</f>
        <v/>
      </c>
      <c r="BU62" s="282"/>
      <c r="BV62" s="281" t="str">
        <f t="shared" si="11"/>
        <v/>
      </c>
      <c r="BW62" s="283"/>
      <c r="BX62" s="282"/>
      <c r="BY62" s="284" t="str">
        <f t="shared" si="31"/>
        <v/>
      </c>
      <c r="BZ62" s="285" t="str">
        <f t="shared" si="32"/>
        <v/>
      </c>
      <c r="CA62" s="286"/>
      <c r="CB62" s="287"/>
      <c r="CC62" s="281" t="str">
        <f t="array" ref="CC62">IF(AND($I62&lt;&gt;"",$K62&lt;&gt;""),CEILING(VLOOKUP($I62,ランク別指標,6,FALSE)*$L62,1),"")</f>
        <v/>
      </c>
      <c r="CD62" s="288"/>
      <c r="CE62" s="289" t="str">
        <f t="shared" si="14"/>
        <v/>
      </c>
      <c r="CF62" s="290"/>
      <c r="CG62" s="291" t="str">
        <f t="array" ref="CG62">IF(AND(L62&lt;&gt;"",L62&gt;0),IF(CD62/L62*100 &gt; 0,CD62/L62*100, ""),"")</f>
        <v/>
      </c>
      <c r="CH62" s="292" t="str">
        <f t="array" ref="CH62">IF(AND(L62&lt;&gt;"",L62&gt;0),IF(CF62/L62*100 &gt; 0,CF62/L62*100, ""),"")</f>
        <v/>
      </c>
      <c r="CI62" s="291" t="str">
        <f t="array" ref="CI62">IF(AND(CC62&lt;&gt;"",CC62&gt;0),IF(CD62/CC62*100 &gt; 0,CD62/CC62, ""),"")</f>
        <v/>
      </c>
      <c r="CJ62" s="292" t="str">
        <f t="array" ref="CJ62">IF(AND(CE62&lt;&gt;"",CE62&gt;0),IF(CF62/CE62*100 &gt; 0,CF62/CE62, ""),"")</f>
        <v/>
      </c>
      <c r="CK62" s="281"/>
      <c r="CL62" s="293" t="str">
        <f t="array" ref="CL62">IF(AND(L62&lt;&gt;"",L62&gt;0),IF(CK62/L62*100 &gt; 0,CK62/L62*100, ""),"")</f>
        <v/>
      </c>
      <c r="CM62" s="294"/>
      <c r="CN62" s="270" t="str">
        <f t="array" aca="1" ref="CN62" ca="1">IF(AND($O62&lt;&gt;"",$P62="",$O62&lt;=集計基準日),"遅1",IF(AND($R62&lt;&gt;"",$S62="",$R62&lt;=集計基準日),"遅2",IF(AND($U62&lt;&gt;"",$V62="",$U62&lt;=集計基準日),"遅3","") ) )</f>
        <v/>
      </c>
      <c r="CO62" s="271" t="str">
        <f t="array" aca="1" ref="CO62" ca="1">IF(AND($AA62&lt;&gt;"",$AB62="",$AA62&lt;=集計基準日),"遅1",IF(AND($AD62&lt;&gt;"",$AE62="",$AD62&lt;=集計基準日),"遅2",IF(AND($AG62&lt;&gt;"",$AH62="",$AG62&lt;=集計基準日),"遅3","")))</f>
        <v/>
      </c>
      <c r="CP62" s="271" t="str">
        <f t="array" aca="1" ref="CP62" ca="1">IF(AND($AM62&lt;&gt;"",$AN62="",$AM62&lt;=集計基準日),"遅1",IF(AND($AP62&lt;&gt;"",$AQ62="",$AP62&lt;=集計基準日),"遅2",IF(AND($AS62&lt;&gt;"",$AT62="",$AS62&lt;=集計基準日),"遅3","")))</f>
        <v/>
      </c>
      <c r="CQ62" s="272" t="str">
        <f t="shared" ca="1" si="15"/>
        <v/>
      </c>
      <c r="CR62" s="272" t="str">
        <f t="shared" ca="1" si="16"/>
        <v/>
      </c>
      <c r="CS62" s="273" t="str">
        <f t="shared" ca="1" si="17"/>
        <v/>
      </c>
      <c r="CT62" s="337"/>
      <c r="CU62" s="264">
        <f t="shared" si="34"/>
        <v>54</v>
      </c>
      <c r="CW62" s="324">
        <f t="array" aca="1" ref="CW62" ca="1">MAX(IF((IF(進捗管理票PSPT_進捗率_1_2&lt;&gt;"", O62:V62,O62:S62)&lt;&gt;"")*(IF(進捗管理票PSPT_進捗率_1_2&lt;&gt;"", $O$7:$V$7,$O$7:$S$7)="予定日")*(IF(進捗管理票PSPT_進捗率_1_2&lt;&gt;"", O62:V62,O62:S62)&lt;=集計基準日),COLUMN(IF(進捗管理票PSPT_進捗率_1_2&lt;&gt;"", O62:V62,O62:S62)),""))</f>
        <v>0</v>
      </c>
      <c r="CX62" s="324">
        <f t="array" aca="1" ref="CX62" ca="1">MAX(IF((IF(進捗管理票PSPT_進捗率_2_2&lt;&gt;"", AA62:AH62,AA62:AE62)&lt;&gt;"")*(IF(進捗管理票PSPT_進捗率_2_2&lt;&gt;"", $AA$7:$AH$7,$AA$7:$AE$7)="予定日")*(IF(進捗管理票PSPT_進捗率_2_2&lt;&gt;"", AA62:AH62,AA62:AE62)&lt;=集計基準日),COLUMN(IF(進捗管理票PSPT_進捗率_2_2&lt;&gt;"", AA62:AH62,AA62:AE62)),""))</f>
        <v>0</v>
      </c>
      <c r="CY62" s="324">
        <f t="array" aca="1" ref="CY62" ca="1">MAX(IF((IF(進捗管理票PSPT_進捗率_3_2&lt;&gt;"", AM62:AT62,AM62:AQ62)&lt;&gt;"")*(IF(進捗管理票PSPT_進捗率_3_2&lt;&gt;"", $AM$7:$AT$7,$AM$7:$AQ$7)="予定日")*(IF(進捗管理票PSPT_進捗率_3_2&lt;&gt;"", AM62:AT62,AM62:AQ62)&lt;=集計基準日),COLUMN(IF(進捗管理票PSPT_進捗率_3_2&lt;&gt;"", AM62:AT62,AM62:AQ62)),""))</f>
        <v>0</v>
      </c>
      <c r="CZ62" s="324">
        <f t="array" aca="1" ref="CZ62" ca="1">MAX(IF((IF(進捗管理票PSPT_進捗率_4_2&lt;&gt;"", AY62:BF62,AY62:BC62)&lt;&gt;"")*(IF(進捗管理票PSPT_進捗率_4_2&lt;&gt;"", $AY$7:$BF$7,$AY$7:$BC$7)="予定日")*(IF(進捗管理票PSPT_進捗率_4_2&lt;&gt;"", AY62:BF62,AY62:BC62)&lt;=集計基準日),COLUMN(IF(進捗管理票PSPT_進捗率_4_2&lt;&gt;"", AY62:BF62,AY62:BC62)),""))</f>
        <v>0</v>
      </c>
      <c r="DA62" s="324">
        <f t="array" aca="1" ref="DA62" ca="1">MAX(IF((BJ62:BN62&lt;&gt;"")*($BJ$7:$BN$7="予定日")*(BJ62:BN62&lt;=集計基準日),COLUMN(BJ62:BN62),""))</f>
        <v>0</v>
      </c>
      <c r="DB62" s="324">
        <f t="array" aca="1" ref="DB62" ca="1">MAX(IF((IF(AND(進捗管理票PSPT_進捗率_1_2&lt;&gt;"",U62&lt;&gt;""), O62:V62,O62:S62)&lt;&gt;"")*(IF(AND(進捗管理票PSPT_進捗率_1_2&lt;&gt;"",U62&lt;&gt;""), $O$7:$V$7,$O$7:$S$7)="実績日")*(IF(AND(進捗管理票PSPT_進捗率_1_2&lt;&gt;"",U62&lt;&gt;""), O62:V62,O62:S62)&lt;=集計基準日),COLUMN(IF(AND(進捗管理票PSPT_進捗率_1_2&lt;&gt;"",U62&lt;&gt;""), O62:V62,O62:S62)),""))</f>
        <v>0</v>
      </c>
      <c r="DC62" s="324">
        <f t="array" aca="1" ref="DC62" ca="1">MAX(IF((IF(AND(進捗管理票PSPT_進捗率_2_2&lt;&gt;"",AG62&lt;&gt;""), AA62:AH62,AA62:AE62)&lt;&gt;"")*(IF(AND(進捗管理票PSPT_進捗率_2_2&lt;&gt;"",AG62&lt;&gt;""), $AA$7:$AH$7,$AA$7:$AE$7)="実績日")*(IF(AND(進捗管理票PSPT_進捗率_2_2&lt;&gt;"",AG62&lt;&gt;""), AA62:AH62,AA62:AE62)&lt;=集計基準日),COLUMN(IF(AND(進捗管理票PSPT_進捗率_2_2&lt;&gt;"",AG62&lt;&gt;""), AA62:AH62,AA62:AE62)),""))</f>
        <v>0</v>
      </c>
      <c r="DD62" s="324">
        <f t="array" aca="1" ref="DD62" ca="1">MAX(IF((IF(AND(進捗管理票PSPT_進捗率_3_2&lt;&gt;"",AS62&lt;&gt;""), AM62:AT62,AM62:AQ62)&lt;&gt;"")*(IF(AND(進捗管理票PSPT_進捗率_3_2&lt;&gt;"",AS62&lt;&gt;""), $AM$7:$AT$7,$AM$7:$AQ$7)="実績日")*(IF(AND(進捗管理票PSPT_進捗率_3_2&lt;&gt;"",AS62&lt;&gt;""), AM62:AT62,AM62:AQ62)&lt;=集計基準日),COLUMN(IF(AND(進捗管理票PSPT_進捗率_3_2&lt;&gt;"",AS62&lt;&gt;""), AM62:AT62,AM62:AQ62)),""))</f>
        <v>0</v>
      </c>
      <c r="DE62" s="324">
        <f t="array" aca="1" ref="DE62" ca="1">MAX(IF((IF(AND(進捗管理票PSPT_進捗率_4_2&lt;&gt;"",BE62&lt;&gt;""), AY62:BF62,AY62:BC62)&lt;&gt;"")*(IF(AND(進捗管理票PSPT_進捗率_4_2&lt;&gt;"",BE62&lt;&gt;""), $AY$7:$BF$7,$AY$7:$BC$7)="実績日")*(IF(AND(進捗管理票PSPT_進捗率_4_2&lt;&gt;"",BE62&lt;&gt;""), AY62:BF62,AY62:BC62)&lt;=集計基準日),COLUMN(IF(AND(進捗管理票PSPT_進捗率_4_2&lt;&gt;"",BE62&lt;&gt;""), AY62:BF62,AY62:BC62)),""))</f>
        <v>0</v>
      </c>
      <c r="DF62" s="324">
        <f t="array" aca="1" ref="DF62" ca="1">MAX(IF((BJ62:BN62&lt;&gt;"")*($BJ$7:$BN$7="実績日")*(BJ62:BN62&lt;=集計基準日),COLUMN(BJ62:BN62),""))</f>
        <v>0</v>
      </c>
      <c r="DG62" s="439">
        <f ca="1">MAX(IF(CW62&lt;&gt;0,HLOOKUP(CW62+1,進捗・達成率設定_PS,9,1),0),IF(CX62&lt;&gt;0,HLOOKUP(CX62+1,進捗・達成率設定_PT仕様作成,9,1),0),IF(CY62&lt;&gt;0,HLOOKUP(CY62+1,進捗・達成率設定_PG,9,1),0),IF(CZ62&lt;&gt;0,HLOOKUP(CZ62+1,進捗・達成率設定_PT,9,1),0),IF(DA62&lt;&gt;0,HLOOKUP(DA62+1,進捗・達成率設定_受入,9,1),0),IF(AND(COUNTA(PTレビュー先頭セル:PTレビュー最終セル)=0,AND(BB62&lt;&gt;"", BB62 &lt;= 集計基準日, BE62="",BF62="",BJ62="",BK62="",BM62="",BN62="")),100,0),IF(AND(BE62&lt;&gt;"",BE62 &lt;= 集計基準日, BJ62="",BK62="",BM62="",BN62=""),100,0))</f>
        <v>0</v>
      </c>
      <c r="DH62" s="440">
        <f ca="1">MAX(IF(DB62&lt;&gt;0,HLOOKUP(DB62,進捗・達成率設定_PS,9,1),0),IF(DC62&lt;&gt;0,HLOOKUP(DC62,進捗・達成率設定_PT仕様作成,9,1),0),IF(DD62&lt;&gt;0,HLOOKUP(DD62,進捗・達成率設定_PG,9,1),0),IF(DE62&lt;&gt;0,HLOOKUP(DE62,進捗・達成率設定_PT,9,1),0),IF(DF62&lt;&gt;0,HLOOKUP(DF62,進捗・達成率設定_受入,9,1),0),IF(AND(COUNTA(PTレビュー先頭セル:PTレビュー最終セル)=0,BJ62="",BK62="",BM62="",BN62="",BC62&lt;&gt;"", BC62&lt;=集計基準日),100,0),IF(OR(AND(BF62&lt;&gt;"",BF62&lt;=集計基準日, BJ62="",BK62="",BM62="",BN62=""),AND(BE62&lt;&gt;"",BF62&lt;&gt;"",BF62&lt;=集計基準日, BJ62="",BK62="",BM62="",BN62="")),100,0))</f>
        <v>0</v>
      </c>
      <c r="DI62" s="328" t="str">
        <f>IF(BM62&lt;&gt;"",BM62,IF(AND(BJ62&lt;&gt;"",BM62&lt;&gt;""),BM62,IF(AND(BJ62&lt;&gt;"",BM62=""),"",IF(AND(BK62&lt;&gt;"",BM62=""),"",IF(BE62&lt;&gt;"",BE62,IF(COUNTA(PTレビュー先頭セル:PTレビュー最終セル)&lt;&gt;0,"",IF(BB62&lt;&gt;"",BB62,"")))))))</f>
        <v/>
      </c>
      <c r="DJ62" s="329" t="str">
        <f>IF(AND(BM62&lt;&gt;"",BN62&lt;&gt;""),BN62,IF(AND(BJ62&lt;&gt;"",BN62&lt;&gt;""),BN62,IF(AND(BK62&lt;&gt;"",BN62=""),"",IF(AND(BJ62&lt;&gt;"",BN62=""),"",IF(BF62&lt;&gt;"",BF62,IF(COUNTA(PTレビュー先頭セル:PTレビュー最終セル)&lt;&gt;0,"",IF(BC62&lt;&gt;"",BC62,"")))))))</f>
        <v/>
      </c>
      <c r="DK62" s="450" t="b">
        <f t="shared" si="35"/>
        <v>0</v>
      </c>
      <c r="DL62" s="440" t="b">
        <f t="shared" si="36"/>
        <v>0</v>
      </c>
      <c r="DM62" s="450" t="b">
        <f t="shared" si="37"/>
        <v>0</v>
      </c>
      <c r="DN62" s="440" t="b">
        <f t="shared" si="38"/>
        <v>0</v>
      </c>
      <c r="DO62" s="449" t="b">
        <f t="shared" si="39"/>
        <v>0</v>
      </c>
      <c r="DP62" s="440" t="b">
        <f t="shared" si="40"/>
        <v>0</v>
      </c>
      <c r="DQ62" s="450" t="b">
        <f t="shared" si="41"/>
        <v>0</v>
      </c>
      <c r="DR62" s="440" t="b">
        <f t="shared" si="42"/>
        <v>0</v>
      </c>
      <c r="DS62" s="449" t="b">
        <f t="shared" si="43"/>
        <v>0</v>
      </c>
      <c r="DT62" s="440" t="b">
        <f t="shared" si="44"/>
        <v>0</v>
      </c>
    </row>
    <row r="63" spans="1:124" x14ac:dyDescent="0.25">
      <c r="A63" s="65">
        <f t="shared" si="18"/>
        <v>55</v>
      </c>
      <c r="B63" s="275"/>
      <c r="C63" s="275"/>
      <c r="D63" s="275"/>
      <c r="E63" s="275"/>
      <c r="F63" s="275"/>
      <c r="G63" s="316"/>
      <c r="H63" s="276"/>
      <c r="I63" s="276"/>
      <c r="J63" s="276"/>
      <c r="K63" s="467"/>
      <c r="L63" s="467"/>
      <c r="M63" s="277"/>
      <c r="N63" s="277"/>
      <c r="O63" s="348"/>
      <c r="P63" s="349"/>
      <c r="Q63" s="279"/>
      <c r="R63" s="348"/>
      <c r="S63" s="349"/>
      <c r="T63" s="280"/>
      <c r="U63" s="348"/>
      <c r="V63" s="274"/>
      <c r="W63" s="309" t="str">
        <f t="shared" ca="1" si="19"/>
        <v/>
      </c>
      <c r="X63" s="310" t="str">
        <f t="shared" ca="1" si="20"/>
        <v/>
      </c>
      <c r="Y63" s="277"/>
      <c r="Z63" s="277"/>
      <c r="AA63" s="348"/>
      <c r="AB63" s="349"/>
      <c r="AC63" s="279"/>
      <c r="AD63" s="348"/>
      <c r="AE63" s="349"/>
      <c r="AF63" s="280"/>
      <c r="AG63" s="348"/>
      <c r="AH63" s="274"/>
      <c r="AI63" s="309" t="str">
        <f t="shared" ca="1" si="21"/>
        <v/>
      </c>
      <c r="AJ63" s="310" t="str">
        <f t="shared" ca="1" si="22"/>
        <v/>
      </c>
      <c r="AK63" s="276"/>
      <c r="AL63" s="276"/>
      <c r="AM63" s="348"/>
      <c r="AN63" s="349"/>
      <c r="AO63" s="279"/>
      <c r="AP63" s="348"/>
      <c r="AQ63" s="349"/>
      <c r="AR63" s="280"/>
      <c r="AS63" s="348"/>
      <c r="AT63" s="274"/>
      <c r="AU63" s="309" t="str">
        <f t="shared" ca="1" si="23"/>
        <v/>
      </c>
      <c r="AV63" s="310" t="str">
        <f t="shared" ca="1" si="24"/>
        <v/>
      </c>
      <c r="AW63" s="276"/>
      <c r="AX63" s="276"/>
      <c r="AY63" s="348"/>
      <c r="AZ63" s="349"/>
      <c r="BA63" s="279"/>
      <c r="BB63" s="348"/>
      <c r="BC63" s="349"/>
      <c r="BD63" s="280"/>
      <c r="BE63" s="348"/>
      <c r="BF63" s="274"/>
      <c r="BG63" s="309" t="str">
        <f t="shared" ca="1" si="25"/>
        <v/>
      </c>
      <c r="BH63" s="310" t="str">
        <f t="shared" ca="1" si="26"/>
        <v/>
      </c>
      <c r="BI63" s="276"/>
      <c r="BJ63" s="348"/>
      <c r="BK63" s="349"/>
      <c r="BL63" s="279"/>
      <c r="BM63" s="348"/>
      <c r="BN63" s="349"/>
      <c r="BO63" s="280"/>
      <c r="BP63" s="309" t="str">
        <f t="shared" ca="1" si="27"/>
        <v/>
      </c>
      <c r="BQ63" s="310" t="str">
        <f t="shared" ca="1" si="28"/>
        <v/>
      </c>
      <c r="BR63" s="309" t="str">
        <f t="shared" ca="1" si="29"/>
        <v/>
      </c>
      <c r="BS63" s="438" t="str">
        <f t="shared" ca="1" si="30"/>
        <v/>
      </c>
      <c r="BT63" s="281" t="str">
        <f t="array" ref="BT63">IF(AND($I63&lt;&gt;"",$K63&lt;&gt;""),CEILING(VLOOKUP($I63,ランク別指標,3,FALSE)*$L63,1),"")</f>
        <v/>
      </c>
      <c r="BU63" s="282"/>
      <c r="BV63" s="281" t="str">
        <f t="shared" si="11"/>
        <v/>
      </c>
      <c r="BW63" s="283"/>
      <c r="BX63" s="282"/>
      <c r="BY63" s="284" t="str">
        <f t="shared" si="31"/>
        <v/>
      </c>
      <c r="BZ63" s="285" t="str">
        <f t="shared" si="32"/>
        <v/>
      </c>
      <c r="CA63" s="286"/>
      <c r="CB63" s="287"/>
      <c r="CC63" s="281" t="str">
        <f t="array" ref="CC63">IF(AND($I63&lt;&gt;"",$K63&lt;&gt;""),CEILING(VLOOKUP($I63,ランク別指標,6,FALSE)*$L63,1),"")</f>
        <v/>
      </c>
      <c r="CD63" s="288"/>
      <c r="CE63" s="289" t="str">
        <f t="shared" si="14"/>
        <v/>
      </c>
      <c r="CF63" s="290"/>
      <c r="CG63" s="291" t="str">
        <f t="array" ref="CG63">IF(AND(L63&lt;&gt;"",L63&gt;0),IF(CD63/L63*100 &gt; 0,CD63/L63*100, ""),"")</f>
        <v/>
      </c>
      <c r="CH63" s="292" t="str">
        <f t="array" ref="CH63">IF(AND(L63&lt;&gt;"",L63&gt;0),IF(CF63/L63*100 &gt; 0,CF63/L63*100, ""),"")</f>
        <v/>
      </c>
      <c r="CI63" s="291" t="str">
        <f t="array" ref="CI63">IF(AND(CC63&lt;&gt;"",CC63&gt;0),IF(CD63/CC63*100 &gt; 0,CD63/CC63, ""),"")</f>
        <v/>
      </c>
      <c r="CJ63" s="292" t="str">
        <f t="array" ref="CJ63">IF(AND(CE63&lt;&gt;"",CE63&gt;0),IF(CF63/CE63*100 &gt; 0,CF63/CE63, ""),"")</f>
        <v/>
      </c>
      <c r="CK63" s="281"/>
      <c r="CL63" s="293" t="str">
        <f t="array" ref="CL63">IF(AND(L63&lt;&gt;"",L63&gt;0),IF(CK63/L63*100 &gt; 0,CK63/L63*100, ""),"")</f>
        <v/>
      </c>
      <c r="CM63" s="294"/>
      <c r="CN63" s="270" t="str">
        <f t="array" aca="1" ref="CN63" ca="1">IF(AND($O63&lt;&gt;"",$P63="",$O63&lt;=集計基準日),"遅1",IF(AND($R63&lt;&gt;"",$S63="",$R63&lt;=集計基準日),"遅2",IF(AND($U63&lt;&gt;"",$V63="",$U63&lt;=集計基準日),"遅3","") ) )</f>
        <v/>
      </c>
      <c r="CO63" s="271" t="str">
        <f t="array" aca="1" ref="CO63" ca="1">IF(AND($AA63&lt;&gt;"",$AB63="",$AA63&lt;=集計基準日),"遅1",IF(AND($AD63&lt;&gt;"",$AE63="",$AD63&lt;=集計基準日),"遅2",IF(AND($AG63&lt;&gt;"",$AH63="",$AG63&lt;=集計基準日),"遅3","")))</f>
        <v/>
      </c>
      <c r="CP63" s="271" t="str">
        <f t="array" aca="1" ref="CP63" ca="1">IF(AND($AM63&lt;&gt;"",$AN63="",$AM63&lt;=集計基準日),"遅1",IF(AND($AP63&lt;&gt;"",$AQ63="",$AP63&lt;=集計基準日),"遅2",IF(AND($AS63&lt;&gt;"",$AT63="",$AS63&lt;=集計基準日),"遅3","")))</f>
        <v/>
      </c>
      <c r="CQ63" s="272" t="str">
        <f t="shared" ca="1" si="15"/>
        <v/>
      </c>
      <c r="CR63" s="272" t="str">
        <f t="shared" ca="1" si="16"/>
        <v/>
      </c>
      <c r="CS63" s="273" t="str">
        <f t="shared" ca="1" si="17"/>
        <v/>
      </c>
      <c r="CT63" s="337"/>
      <c r="CU63" s="264">
        <f t="shared" si="34"/>
        <v>55</v>
      </c>
      <c r="CW63" s="324">
        <f t="array" aca="1" ref="CW63" ca="1">MAX(IF((IF(進捗管理票PSPT_進捗率_1_2&lt;&gt;"", O63:V63,O63:S63)&lt;&gt;"")*(IF(進捗管理票PSPT_進捗率_1_2&lt;&gt;"", $O$7:$V$7,$O$7:$S$7)="予定日")*(IF(進捗管理票PSPT_進捗率_1_2&lt;&gt;"", O63:V63,O63:S63)&lt;=集計基準日),COLUMN(IF(進捗管理票PSPT_進捗率_1_2&lt;&gt;"", O63:V63,O63:S63)),""))</f>
        <v>0</v>
      </c>
      <c r="CX63" s="324">
        <f t="array" aca="1" ref="CX63" ca="1">MAX(IF((IF(進捗管理票PSPT_進捗率_2_2&lt;&gt;"", AA63:AH63,AA63:AE63)&lt;&gt;"")*(IF(進捗管理票PSPT_進捗率_2_2&lt;&gt;"", $AA$7:$AH$7,$AA$7:$AE$7)="予定日")*(IF(進捗管理票PSPT_進捗率_2_2&lt;&gt;"", AA63:AH63,AA63:AE63)&lt;=集計基準日),COLUMN(IF(進捗管理票PSPT_進捗率_2_2&lt;&gt;"", AA63:AH63,AA63:AE63)),""))</f>
        <v>0</v>
      </c>
      <c r="CY63" s="324">
        <f t="array" aca="1" ref="CY63" ca="1">MAX(IF((IF(進捗管理票PSPT_進捗率_3_2&lt;&gt;"", AM63:AT63,AM63:AQ63)&lt;&gt;"")*(IF(進捗管理票PSPT_進捗率_3_2&lt;&gt;"", $AM$7:$AT$7,$AM$7:$AQ$7)="予定日")*(IF(進捗管理票PSPT_進捗率_3_2&lt;&gt;"", AM63:AT63,AM63:AQ63)&lt;=集計基準日),COLUMN(IF(進捗管理票PSPT_進捗率_3_2&lt;&gt;"", AM63:AT63,AM63:AQ63)),""))</f>
        <v>0</v>
      </c>
      <c r="CZ63" s="324">
        <f t="array" aca="1" ref="CZ63" ca="1">MAX(IF((IF(進捗管理票PSPT_進捗率_4_2&lt;&gt;"", AY63:BF63,AY63:BC63)&lt;&gt;"")*(IF(進捗管理票PSPT_進捗率_4_2&lt;&gt;"", $AY$7:$BF$7,$AY$7:$BC$7)="予定日")*(IF(進捗管理票PSPT_進捗率_4_2&lt;&gt;"", AY63:BF63,AY63:BC63)&lt;=集計基準日),COLUMN(IF(進捗管理票PSPT_進捗率_4_2&lt;&gt;"", AY63:BF63,AY63:BC63)),""))</f>
        <v>0</v>
      </c>
      <c r="DA63" s="324">
        <f t="array" aca="1" ref="DA63" ca="1">MAX(IF((BJ63:BN63&lt;&gt;"")*($BJ$7:$BN$7="予定日")*(BJ63:BN63&lt;=集計基準日),COLUMN(BJ63:BN63),""))</f>
        <v>0</v>
      </c>
      <c r="DB63" s="324">
        <f t="array" aca="1" ref="DB63" ca="1">MAX(IF((IF(AND(進捗管理票PSPT_進捗率_1_2&lt;&gt;"",U63&lt;&gt;""), O63:V63,O63:S63)&lt;&gt;"")*(IF(AND(進捗管理票PSPT_進捗率_1_2&lt;&gt;"",U63&lt;&gt;""), $O$7:$V$7,$O$7:$S$7)="実績日")*(IF(AND(進捗管理票PSPT_進捗率_1_2&lt;&gt;"",U63&lt;&gt;""), O63:V63,O63:S63)&lt;=集計基準日),COLUMN(IF(AND(進捗管理票PSPT_進捗率_1_2&lt;&gt;"",U63&lt;&gt;""), O63:V63,O63:S63)),""))</f>
        <v>0</v>
      </c>
      <c r="DC63" s="324">
        <f t="array" aca="1" ref="DC63" ca="1">MAX(IF((IF(AND(進捗管理票PSPT_進捗率_2_2&lt;&gt;"",AG63&lt;&gt;""), AA63:AH63,AA63:AE63)&lt;&gt;"")*(IF(AND(進捗管理票PSPT_進捗率_2_2&lt;&gt;"",AG63&lt;&gt;""), $AA$7:$AH$7,$AA$7:$AE$7)="実績日")*(IF(AND(進捗管理票PSPT_進捗率_2_2&lt;&gt;"",AG63&lt;&gt;""), AA63:AH63,AA63:AE63)&lt;=集計基準日),COLUMN(IF(AND(進捗管理票PSPT_進捗率_2_2&lt;&gt;"",AG63&lt;&gt;""), AA63:AH63,AA63:AE63)),""))</f>
        <v>0</v>
      </c>
      <c r="DD63" s="324">
        <f t="array" aca="1" ref="DD63" ca="1">MAX(IF((IF(AND(進捗管理票PSPT_進捗率_3_2&lt;&gt;"",AS63&lt;&gt;""), AM63:AT63,AM63:AQ63)&lt;&gt;"")*(IF(AND(進捗管理票PSPT_進捗率_3_2&lt;&gt;"",AS63&lt;&gt;""), $AM$7:$AT$7,$AM$7:$AQ$7)="実績日")*(IF(AND(進捗管理票PSPT_進捗率_3_2&lt;&gt;"",AS63&lt;&gt;""), AM63:AT63,AM63:AQ63)&lt;=集計基準日),COLUMN(IF(AND(進捗管理票PSPT_進捗率_3_2&lt;&gt;"",AS63&lt;&gt;""), AM63:AT63,AM63:AQ63)),""))</f>
        <v>0</v>
      </c>
      <c r="DE63" s="324">
        <f t="array" aca="1" ref="DE63" ca="1">MAX(IF((IF(AND(進捗管理票PSPT_進捗率_4_2&lt;&gt;"",BE63&lt;&gt;""), AY63:BF63,AY63:BC63)&lt;&gt;"")*(IF(AND(進捗管理票PSPT_進捗率_4_2&lt;&gt;"",BE63&lt;&gt;""), $AY$7:$BF$7,$AY$7:$BC$7)="実績日")*(IF(AND(進捗管理票PSPT_進捗率_4_2&lt;&gt;"",BE63&lt;&gt;""), AY63:BF63,AY63:BC63)&lt;=集計基準日),COLUMN(IF(AND(進捗管理票PSPT_進捗率_4_2&lt;&gt;"",BE63&lt;&gt;""), AY63:BF63,AY63:BC63)),""))</f>
        <v>0</v>
      </c>
      <c r="DF63" s="324">
        <f t="array" aca="1" ref="DF63" ca="1">MAX(IF((BJ63:BN63&lt;&gt;"")*($BJ$7:$BN$7="実績日")*(BJ63:BN63&lt;=集計基準日),COLUMN(BJ63:BN63),""))</f>
        <v>0</v>
      </c>
      <c r="DG63" s="439">
        <f ca="1">MAX(IF(CW63&lt;&gt;0,HLOOKUP(CW63+1,進捗・達成率設定_PS,9,1),0),IF(CX63&lt;&gt;0,HLOOKUP(CX63+1,進捗・達成率設定_PT仕様作成,9,1),0),IF(CY63&lt;&gt;0,HLOOKUP(CY63+1,進捗・達成率設定_PG,9,1),0),IF(CZ63&lt;&gt;0,HLOOKUP(CZ63+1,進捗・達成率設定_PT,9,1),0),IF(DA63&lt;&gt;0,HLOOKUP(DA63+1,進捗・達成率設定_受入,9,1),0),IF(AND(COUNTA(PTレビュー先頭セル:PTレビュー最終セル)=0,AND(BB63&lt;&gt;"", BB63 &lt;= 集計基準日, BE63="",BF63="",BJ63="",BK63="",BM63="",BN63="")),100,0),IF(AND(BE63&lt;&gt;"",BE63 &lt;= 集計基準日, BJ63="",BK63="",BM63="",BN63=""),100,0))</f>
        <v>0</v>
      </c>
      <c r="DH63" s="440">
        <f ca="1">MAX(IF(DB63&lt;&gt;0,HLOOKUP(DB63,進捗・達成率設定_PS,9,1),0),IF(DC63&lt;&gt;0,HLOOKUP(DC63,進捗・達成率設定_PT仕様作成,9,1),0),IF(DD63&lt;&gt;0,HLOOKUP(DD63,進捗・達成率設定_PG,9,1),0),IF(DE63&lt;&gt;0,HLOOKUP(DE63,進捗・達成率設定_PT,9,1),0),IF(DF63&lt;&gt;0,HLOOKUP(DF63,進捗・達成率設定_受入,9,1),0),IF(AND(COUNTA(PTレビュー先頭セル:PTレビュー最終セル)=0,BJ63="",BK63="",BM63="",BN63="",BC63&lt;&gt;"", BC63&lt;=集計基準日),100,0),IF(OR(AND(BF63&lt;&gt;"",BF63&lt;=集計基準日, BJ63="",BK63="",BM63="",BN63=""),AND(BE63&lt;&gt;"",BF63&lt;&gt;"",BF63&lt;=集計基準日, BJ63="",BK63="",BM63="",BN63="")),100,0))</f>
        <v>0</v>
      </c>
      <c r="DI63" s="328" t="str">
        <f>IF(BM63&lt;&gt;"",BM63,IF(AND(BJ63&lt;&gt;"",BM63&lt;&gt;""),BM63,IF(AND(BJ63&lt;&gt;"",BM63=""),"",IF(AND(BK63&lt;&gt;"",BM63=""),"",IF(BE63&lt;&gt;"",BE63,IF(COUNTA(PTレビュー先頭セル:PTレビュー最終セル)&lt;&gt;0,"",IF(BB63&lt;&gt;"",BB63,"")))))))</f>
        <v/>
      </c>
      <c r="DJ63" s="329" t="str">
        <f>IF(AND(BM63&lt;&gt;"",BN63&lt;&gt;""),BN63,IF(AND(BJ63&lt;&gt;"",BN63&lt;&gt;""),BN63,IF(AND(BK63&lt;&gt;"",BN63=""),"",IF(AND(BJ63&lt;&gt;"",BN63=""),"",IF(BF63&lt;&gt;"",BF63,IF(COUNTA(PTレビュー先頭セル:PTレビュー最終セル)&lt;&gt;0,"",IF(BC63&lt;&gt;"",BC63,"")))))))</f>
        <v/>
      </c>
      <c r="DK63" s="450" t="b">
        <f t="shared" si="35"/>
        <v>0</v>
      </c>
      <c r="DL63" s="440" t="b">
        <f t="shared" si="36"/>
        <v>0</v>
      </c>
      <c r="DM63" s="450" t="b">
        <f t="shared" si="37"/>
        <v>0</v>
      </c>
      <c r="DN63" s="440" t="b">
        <f t="shared" si="38"/>
        <v>0</v>
      </c>
      <c r="DO63" s="449" t="b">
        <f t="shared" si="39"/>
        <v>0</v>
      </c>
      <c r="DP63" s="440" t="b">
        <f t="shared" si="40"/>
        <v>0</v>
      </c>
      <c r="DQ63" s="450" t="b">
        <f t="shared" si="41"/>
        <v>0</v>
      </c>
      <c r="DR63" s="440" t="b">
        <f t="shared" si="42"/>
        <v>0</v>
      </c>
      <c r="DS63" s="449" t="b">
        <f t="shared" si="43"/>
        <v>0</v>
      </c>
      <c r="DT63" s="440" t="b">
        <f t="shared" si="44"/>
        <v>0</v>
      </c>
    </row>
    <row r="64" spans="1:124" x14ac:dyDescent="0.25">
      <c r="A64" s="65">
        <f t="shared" si="18"/>
        <v>56</v>
      </c>
      <c r="B64" s="275"/>
      <c r="C64" s="275"/>
      <c r="D64" s="275"/>
      <c r="E64" s="275"/>
      <c r="F64" s="275"/>
      <c r="G64" s="316"/>
      <c r="H64" s="276"/>
      <c r="I64" s="276"/>
      <c r="J64" s="276"/>
      <c r="K64" s="467"/>
      <c r="L64" s="467"/>
      <c r="M64" s="277"/>
      <c r="N64" s="277"/>
      <c r="O64" s="348"/>
      <c r="P64" s="349"/>
      <c r="Q64" s="279"/>
      <c r="R64" s="348"/>
      <c r="S64" s="349"/>
      <c r="T64" s="280"/>
      <c r="U64" s="348"/>
      <c r="V64" s="274"/>
      <c r="W64" s="309" t="str">
        <f t="shared" ca="1" si="19"/>
        <v/>
      </c>
      <c r="X64" s="310" t="str">
        <f t="shared" ca="1" si="20"/>
        <v/>
      </c>
      <c r="Y64" s="277"/>
      <c r="Z64" s="277"/>
      <c r="AA64" s="348"/>
      <c r="AB64" s="349"/>
      <c r="AC64" s="279"/>
      <c r="AD64" s="348"/>
      <c r="AE64" s="349"/>
      <c r="AF64" s="280"/>
      <c r="AG64" s="348"/>
      <c r="AH64" s="274"/>
      <c r="AI64" s="309" t="str">
        <f t="shared" ca="1" si="21"/>
        <v/>
      </c>
      <c r="AJ64" s="310" t="str">
        <f t="shared" ca="1" si="22"/>
        <v/>
      </c>
      <c r="AK64" s="276"/>
      <c r="AL64" s="276"/>
      <c r="AM64" s="348"/>
      <c r="AN64" s="349"/>
      <c r="AO64" s="279"/>
      <c r="AP64" s="348"/>
      <c r="AQ64" s="349"/>
      <c r="AR64" s="280"/>
      <c r="AS64" s="348"/>
      <c r="AT64" s="274"/>
      <c r="AU64" s="309" t="str">
        <f t="shared" ca="1" si="23"/>
        <v/>
      </c>
      <c r="AV64" s="310" t="str">
        <f t="shared" ca="1" si="24"/>
        <v/>
      </c>
      <c r="AW64" s="276"/>
      <c r="AX64" s="276"/>
      <c r="AY64" s="348"/>
      <c r="AZ64" s="349"/>
      <c r="BA64" s="279"/>
      <c r="BB64" s="348"/>
      <c r="BC64" s="349"/>
      <c r="BD64" s="280"/>
      <c r="BE64" s="348"/>
      <c r="BF64" s="274"/>
      <c r="BG64" s="309" t="str">
        <f t="shared" ca="1" si="25"/>
        <v/>
      </c>
      <c r="BH64" s="310" t="str">
        <f t="shared" ca="1" si="26"/>
        <v/>
      </c>
      <c r="BI64" s="276"/>
      <c r="BJ64" s="348"/>
      <c r="BK64" s="349"/>
      <c r="BL64" s="279"/>
      <c r="BM64" s="348"/>
      <c r="BN64" s="349"/>
      <c r="BO64" s="280"/>
      <c r="BP64" s="309" t="str">
        <f t="shared" ca="1" si="27"/>
        <v/>
      </c>
      <c r="BQ64" s="310" t="str">
        <f t="shared" ca="1" si="28"/>
        <v/>
      </c>
      <c r="BR64" s="309" t="str">
        <f t="shared" ca="1" si="29"/>
        <v/>
      </c>
      <c r="BS64" s="438" t="str">
        <f t="shared" ca="1" si="30"/>
        <v/>
      </c>
      <c r="BT64" s="281" t="str">
        <f t="array" ref="BT64">IF(AND($I64&lt;&gt;"",$K64&lt;&gt;""),CEILING(VLOOKUP($I64,ランク別指標,3,FALSE)*$L64,1),"")</f>
        <v/>
      </c>
      <c r="BU64" s="282"/>
      <c r="BV64" s="281" t="str">
        <f t="shared" si="11"/>
        <v/>
      </c>
      <c r="BW64" s="283"/>
      <c r="BX64" s="282"/>
      <c r="BY64" s="284" t="str">
        <f t="shared" si="31"/>
        <v/>
      </c>
      <c r="BZ64" s="285" t="str">
        <f t="shared" si="32"/>
        <v/>
      </c>
      <c r="CA64" s="286"/>
      <c r="CB64" s="287"/>
      <c r="CC64" s="281" t="str">
        <f t="array" ref="CC64">IF(AND($I64&lt;&gt;"",$K64&lt;&gt;""),CEILING(VLOOKUP($I64,ランク別指標,6,FALSE)*$L64,1),"")</f>
        <v/>
      </c>
      <c r="CD64" s="288"/>
      <c r="CE64" s="289" t="str">
        <f t="shared" si="14"/>
        <v/>
      </c>
      <c r="CF64" s="290"/>
      <c r="CG64" s="291" t="str">
        <f t="array" ref="CG64">IF(AND(L64&lt;&gt;"",L64&gt;0),IF(CD64/L64*100 &gt; 0,CD64/L64*100, ""),"")</f>
        <v/>
      </c>
      <c r="CH64" s="292" t="str">
        <f t="array" ref="CH64">IF(AND(L64&lt;&gt;"",L64&gt;0),IF(CF64/L64*100 &gt; 0,CF64/L64*100, ""),"")</f>
        <v/>
      </c>
      <c r="CI64" s="291" t="str">
        <f t="array" ref="CI64">IF(AND(CC64&lt;&gt;"",CC64&gt;0),IF(CD64/CC64*100 &gt; 0,CD64/CC64, ""),"")</f>
        <v/>
      </c>
      <c r="CJ64" s="292" t="str">
        <f t="array" ref="CJ64">IF(AND(CE64&lt;&gt;"",CE64&gt;0),IF(CF64/CE64*100 &gt; 0,CF64/CE64, ""),"")</f>
        <v/>
      </c>
      <c r="CK64" s="281"/>
      <c r="CL64" s="293" t="str">
        <f t="array" ref="CL64">IF(AND(L64&lt;&gt;"",L64&gt;0),IF(CK64/L64*100 &gt; 0,CK64/L64*100, ""),"")</f>
        <v/>
      </c>
      <c r="CM64" s="294"/>
      <c r="CN64" s="270" t="str">
        <f t="array" aca="1" ref="CN64" ca="1">IF(AND($O64&lt;&gt;"",$P64="",$O64&lt;=集計基準日),"遅1",IF(AND($R64&lt;&gt;"",$S64="",$R64&lt;=集計基準日),"遅2",IF(AND($U64&lt;&gt;"",$V64="",$U64&lt;=集計基準日),"遅3","") ) )</f>
        <v/>
      </c>
      <c r="CO64" s="271" t="str">
        <f t="array" aca="1" ref="CO64" ca="1">IF(AND($AA64&lt;&gt;"",$AB64="",$AA64&lt;=集計基準日),"遅1",IF(AND($AD64&lt;&gt;"",$AE64="",$AD64&lt;=集計基準日),"遅2",IF(AND($AG64&lt;&gt;"",$AH64="",$AG64&lt;=集計基準日),"遅3","")))</f>
        <v/>
      </c>
      <c r="CP64" s="271" t="str">
        <f t="array" aca="1" ref="CP64" ca="1">IF(AND($AM64&lt;&gt;"",$AN64="",$AM64&lt;=集計基準日),"遅1",IF(AND($AP64&lt;&gt;"",$AQ64="",$AP64&lt;=集計基準日),"遅2",IF(AND($AS64&lt;&gt;"",$AT64="",$AS64&lt;=集計基準日),"遅3","")))</f>
        <v/>
      </c>
      <c r="CQ64" s="272" t="str">
        <f t="shared" ca="1" si="15"/>
        <v/>
      </c>
      <c r="CR64" s="272" t="str">
        <f t="shared" ca="1" si="16"/>
        <v/>
      </c>
      <c r="CS64" s="273" t="str">
        <f t="shared" ca="1" si="17"/>
        <v/>
      </c>
      <c r="CT64" s="337"/>
      <c r="CU64" s="264">
        <f t="shared" si="34"/>
        <v>56</v>
      </c>
      <c r="CW64" s="324">
        <f t="array" aca="1" ref="CW64" ca="1">MAX(IF((IF(進捗管理票PSPT_進捗率_1_2&lt;&gt;"", O64:V64,O64:S64)&lt;&gt;"")*(IF(進捗管理票PSPT_進捗率_1_2&lt;&gt;"", $O$7:$V$7,$O$7:$S$7)="予定日")*(IF(進捗管理票PSPT_進捗率_1_2&lt;&gt;"", O64:V64,O64:S64)&lt;=集計基準日),COLUMN(IF(進捗管理票PSPT_進捗率_1_2&lt;&gt;"", O64:V64,O64:S64)),""))</f>
        <v>0</v>
      </c>
      <c r="CX64" s="324">
        <f t="array" aca="1" ref="CX64" ca="1">MAX(IF((IF(進捗管理票PSPT_進捗率_2_2&lt;&gt;"", AA64:AH64,AA64:AE64)&lt;&gt;"")*(IF(進捗管理票PSPT_進捗率_2_2&lt;&gt;"", $AA$7:$AH$7,$AA$7:$AE$7)="予定日")*(IF(進捗管理票PSPT_進捗率_2_2&lt;&gt;"", AA64:AH64,AA64:AE64)&lt;=集計基準日),COLUMN(IF(進捗管理票PSPT_進捗率_2_2&lt;&gt;"", AA64:AH64,AA64:AE64)),""))</f>
        <v>0</v>
      </c>
      <c r="CY64" s="324">
        <f t="array" aca="1" ref="CY64" ca="1">MAX(IF((IF(進捗管理票PSPT_進捗率_3_2&lt;&gt;"", AM64:AT64,AM64:AQ64)&lt;&gt;"")*(IF(進捗管理票PSPT_進捗率_3_2&lt;&gt;"", $AM$7:$AT$7,$AM$7:$AQ$7)="予定日")*(IF(進捗管理票PSPT_進捗率_3_2&lt;&gt;"", AM64:AT64,AM64:AQ64)&lt;=集計基準日),COLUMN(IF(進捗管理票PSPT_進捗率_3_2&lt;&gt;"", AM64:AT64,AM64:AQ64)),""))</f>
        <v>0</v>
      </c>
      <c r="CZ64" s="324">
        <f t="array" aca="1" ref="CZ64" ca="1">MAX(IF((IF(進捗管理票PSPT_進捗率_4_2&lt;&gt;"", AY64:BF64,AY64:BC64)&lt;&gt;"")*(IF(進捗管理票PSPT_進捗率_4_2&lt;&gt;"", $AY$7:$BF$7,$AY$7:$BC$7)="予定日")*(IF(進捗管理票PSPT_進捗率_4_2&lt;&gt;"", AY64:BF64,AY64:BC64)&lt;=集計基準日),COLUMN(IF(進捗管理票PSPT_進捗率_4_2&lt;&gt;"", AY64:BF64,AY64:BC64)),""))</f>
        <v>0</v>
      </c>
      <c r="DA64" s="324">
        <f t="array" aca="1" ref="DA64" ca="1">MAX(IF((BJ64:BN64&lt;&gt;"")*($BJ$7:$BN$7="予定日")*(BJ64:BN64&lt;=集計基準日),COLUMN(BJ64:BN64),""))</f>
        <v>0</v>
      </c>
      <c r="DB64" s="324">
        <f t="array" aca="1" ref="DB64" ca="1">MAX(IF((IF(AND(進捗管理票PSPT_進捗率_1_2&lt;&gt;"",U64&lt;&gt;""), O64:V64,O64:S64)&lt;&gt;"")*(IF(AND(進捗管理票PSPT_進捗率_1_2&lt;&gt;"",U64&lt;&gt;""), $O$7:$V$7,$O$7:$S$7)="実績日")*(IF(AND(進捗管理票PSPT_進捗率_1_2&lt;&gt;"",U64&lt;&gt;""), O64:V64,O64:S64)&lt;=集計基準日),COLUMN(IF(AND(進捗管理票PSPT_進捗率_1_2&lt;&gt;"",U64&lt;&gt;""), O64:V64,O64:S64)),""))</f>
        <v>0</v>
      </c>
      <c r="DC64" s="324">
        <f t="array" aca="1" ref="DC64" ca="1">MAX(IF((IF(AND(進捗管理票PSPT_進捗率_2_2&lt;&gt;"",AG64&lt;&gt;""), AA64:AH64,AA64:AE64)&lt;&gt;"")*(IF(AND(進捗管理票PSPT_進捗率_2_2&lt;&gt;"",AG64&lt;&gt;""), $AA$7:$AH$7,$AA$7:$AE$7)="実績日")*(IF(AND(進捗管理票PSPT_進捗率_2_2&lt;&gt;"",AG64&lt;&gt;""), AA64:AH64,AA64:AE64)&lt;=集計基準日),COLUMN(IF(AND(進捗管理票PSPT_進捗率_2_2&lt;&gt;"",AG64&lt;&gt;""), AA64:AH64,AA64:AE64)),""))</f>
        <v>0</v>
      </c>
      <c r="DD64" s="324">
        <f t="array" aca="1" ref="DD64" ca="1">MAX(IF((IF(AND(進捗管理票PSPT_進捗率_3_2&lt;&gt;"",AS64&lt;&gt;""), AM64:AT64,AM64:AQ64)&lt;&gt;"")*(IF(AND(進捗管理票PSPT_進捗率_3_2&lt;&gt;"",AS64&lt;&gt;""), $AM$7:$AT$7,$AM$7:$AQ$7)="実績日")*(IF(AND(進捗管理票PSPT_進捗率_3_2&lt;&gt;"",AS64&lt;&gt;""), AM64:AT64,AM64:AQ64)&lt;=集計基準日),COLUMN(IF(AND(進捗管理票PSPT_進捗率_3_2&lt;&gt;"",AS64&lt;&gt;""), AM64:AT64,AM64:AQ64)),""))</f>
        <v>0</v>
      </c>
      <c r="DE64" s="324">
        <f t="array" aca="1" ref="DE64" ca="1">MAX(IF((IF(AND(進捗管理票PSPT_進捗率_4_2&lt;&gt;"",BE64&lt;&gt;""), AY64:BF64,AY64:BC64)&lt;&gt;"")*(IF(AND(進捗管理票PSPT_進捗率_4_2&lt;&gt;"",BE64&lt;&gt;""), $AY$7:$BF$7,$AY$7:$BC$7)="実績日")*(IF(AND(進捗管理票PSPT_進捗率_4_2&lt;&gt;"",BE64&lt;&gt;""), AY64:BF64,AY64:BC64)&lt;=集計基準日),COLUMN(IF(AND(進捗管理票PSPT_進捗率_4_2&lt;&gt;"",BE64&lt;&gt;""), AY64:BF64,AY64:BC64)),""))</f>
        <v>0</v>
      </c>
      <c r="DF64" s="324">
        <f t="array" aca="1" ref="DF64" ca="1">MAX(IF((BJ64:BN64&lt;&gt;"")*($BJ$7:$BN$7="実績日")*(BJ64:BN64&lt;=集計基準日),COLUMN(BJ64:BN64),""))</f>
        <v>0</v>
      </c>
      <c r="DG64" s="439">
        <f ca="1">MAX(IF(CW64&lt;&gt;0,HLOOKUP(CW64+1,進捗・達成率設定_PS,9,1),0),IF(CX64&lt;&gt;0,HLOOKUP(CX64+1,進捗・達成率設定_PT仕様作成,9,1),0),IF(CY64&lt;&gt;0,HLOOKUP(CY64+1,進捗・達成率設定_PG,9,1),0),IF(CZ64&lt;&gt;0,HLOOKUP(CZ64+1,進捗・達成率設定_PT,9,1),0),IF(DA64&lt;&gt;0,HLOOKUP(DA64+1,進捗・達成率設定_受入,9,1),0),IF(AND(COUNTA(PTレビュー先頭セル:PTレビュー最終セル)=0,AND(BB64&lt;&gt;"", BB64 &lt;= 集計基準日, BE64="",BF64="",BJ64="",BK64="",BM64="",BN64="")),100,0),IF(AND(BE64&lt;&gt;"",BE64 &lt;= 集計基準日, BJ64="",BK64="",BM64="",BN64=""),100,0))</f>
        <v>0</v>
      </c>
      <c r="DH64" s="440">
        <f ca="1">MAX(IF(DB64&lt;&gt;0,HLOOKUP(DB64,進捗・達成率設定_PS,9,1),0),IF(DC64&lt;&gt;0,HLOOKUP(DC64,進捗・達成率設定_PT仕様作成,9,1),0),IF(DD64&lt;&gt;0,HLOOKUP(DD64,進捗・達成率設定_PG,9,1),0),IF(DE64&lt;&gt;0,HLOOKUP(DE64,進捗・達成率設定_PT,9,1),0),IF(DF64&lt;&gt;0,HLOOKUP(DF64,進捗・達成率設定_受入,9,1),0),IF(AND(COUNTA(PTレビュー先頭セル:PTレビュー最終セル)=0,BJ64="",BK64="",BM64="",BN64="",BC64&lt;&gt;"", BC64&lt;=集計基準日),100,0),IF(OR(AND(BF64&lt;&gt;"",BF64&lt;=集計基準日, BJ64="",BK64="",BM64="",BN64=""),AND(BE64&lt;&gt;"",BF64&lt;&gt;"",BF64&lt;=集計基準日, BJ64="",BK64="",BM64="",BN64="")),100,0))</f>
        <v>0</v>
      </c>
      <c r="DI64" s="328" t="str">
        <f>IF(BM64&lt;&gt;"",BM64,IF(AND(BJ64&lt;&gt;"",BM64&lt;&gt;""),BM64,IF(AND(BJ64&lt;&gt;"",BM64=""),"",IF(AND(BK64&lt;&gt;"",BM64=""),"",IF(BE64&lt;&gt;"",BE64,IF(COUNTA(PTレビュー先頭セル:PTレビュー最終セル)&lt;&gt;0,"",IF(BB64&lt;&gt;"",BB64,"")))))))</f>
        <v/>
      </c>
      <c r="DJ64" s="329" t="str">
        <f>IF(AND(BM64&lt;&gt;"",BN64&lt;&gt;""),BN64,IF(AND(BJ64&lt;&gt;"",BN64&lt;&gt;""),BN64,IF(AND(BK64&lt;&gt;"",BN64=""),"",IF(AND(BJ64&lt;&gt;"",BN64=""),"",IF(BF64&lt;&gt;"",BF64,IF(COUNTA(PTレビュー先頭セル:PTレビュー最終セル)&lt;&gt;0,"",IF(BC64&lt;&gt;"",BC64,"")))))))</f>
        <v/>
      </c>
      <c r="DK64" s="450" t="b">
        <f t="shared" si="35"/>
        <v>0</v>
      </c>
      <c r="DL64" s="440" t="b">
        <f t="shared" si="36"/>
        <v>0</v>
      </c>
      <c r="DM64" s="450" t="b">
        <f t="shared" si="37"/>
        <v>0</v>
      </c>
      <c r="DN64" s="440" t="b">
        <f t="shared" si="38"/>
        <v>0</v>
      </c>
      <c r="DO64" s="449" t="b">
        <f t="shared" si="39"/>
        <v>0</v>
      </c>
      <c r="DP64" s="440" t="b">
        <f t="shared" si="40"/>
        <v>0</v>
      </c>
      <c r="DQ64" s="450" t="b">
        <f t="shared" si="41"/>
        <v>0</v>
      </c>
      <c r="DR64" s="440" t="b">
        <f t="shared" si="42"/>
        <v>0</v>
      </c>
      <c r="DS64" s="449" t="b">
        <f t="shared" si="43"/>
        <v>0</v>
      </c>
      <c r="DT64" s="440" t="b">
        <f t="shared" si="44"/>
        <v>0</v>
      </c>
    </row>
    <row r="65" spans="1:124" x14ac:dyDescent="0.25">
      <c r="A65" s="65">
        <f t="shared" si="18"/>
        <v>57</v>
      </c>
      <c r="B65" s="275"/>
      <c r="C65" s="275"/>
      <c r="D65" s="275"/>
      <c r="E65" s="275"/>
      <c r="F65" s="275"/>
      <c r="G65" s="316"/>
      <c r="H65" s="276"/>
      <c r="I65" s="276"/>
      <c r="J65" s="276"/>
      <c r="K65" s="467"/>
      <c r="L65" s="467"/>
      <c r="M65" s="277"/>
      <c r="N65" s="277"/>
      <c r="O65" s="348"/>
      <c r="P65" s="278"/>
      <c r="Q65" s="279"/>
      <c r="R65" s="348"/>
      <c r="S65" s="278"/>
      <c r="T65" s="280"/>
      <c r="U65" s="348"/>
      <c r="V65" s="274"/>
      <c r="W65" s="309" t="str">
        <f t="shared" ca="1" si="19"/>
        <v/>
      </c>
      <c r="X65" s="310" t="str">
        <f t="shared" ca="1" si="20"/>
        <v/>
      </c>
      <c r="Y65" s="277"/>
      <c r="Z65" s="277"/>
      <c r="AA65" s="348"/>
      <c r="AB65" s="278"/>
      <c r="AC65" s="279"/>
      <c r="AD65" s="348"/>
      <c r="AE65" s="278"/>
      <c r="AF65" s="280"/>
      <c r="AG65" s="348"/>
      <c r="AH65" s="274"/>
      <c r="AI65" s="309" t="str">
        <f t="shared" ca="1" si="21"/>
        <v/>
      </c>
      <c r="AJ65" s="310" t="str">
        <f t="shared" ca="1" si="22"/>
        <v/>
      </c>
      <c r="AK65" s="277"/>
      <c r="AL65" s="277"/>
      <c r="AM65" s="348"/>
      <c r="AN65" s="278"/>
      <c r="AO65" s="279"/>
      <c r="AP65" s="348"/>
      <c r="AQ65" s="278"/>
      <c r="AR65" s="280"/>
      <c r="AS65" s="348"/>
      <c r="AT65" s="274"/>
      <c r="AU65" s="309" t="str">
        <f t="shared" ca="1" si="23"/>
        <v/>
      </c>
      <c r="AV65" s="310" t="str">
        <f t="shared" ca="1" si="24"/>
        <v/>
      </c>
      <c r="AW65" s="276"/>
      <c r="AX65" s="276"/>
      <c r="AY65" s="348"/>
      <c r="AZ65" s="278"/>
      <c r="BA65" s="279"/>
      <c r="BB65" s="348"/>
      <c r="BC65" s="278"/>
      <c r="BD65" s="280"/>
      <c r="BE65" s="348"/>
      <c r="BF65" s="274"/>
      <c r="BG65" s="309" t="str">
        <f t="shared" ca="1" si="25"/>
        <v/>
      </c>
      <c r="BH65" s="310" t="str">
        <f t="shared" ca="1" si="26"/>
        <v/>
      </c>
      <c r="BI65" s="276"/>
      <c r="BJ65" s="348"/>
      <c r="BK65" s="278"/>
      <c r="BL65" s="279"/>
      <c r="BM65" s="348"/>
      <c r="BN65" s="278"/>
      <c r="BO65" s="280"/>
      <c r="BP65" s="309" t="str">
        <f t="shared" ca="1" si="27"/>
        <v/>
      </c>
      <c r="BQ65" s="310" t="str">
        <f t="shared" ca="1" si="28"/>
        <v/>
      </c>
      <c r="BR65" s="309" t="str">
        <f t="shared" ca="1" si="29"/>
        <v/>
      </c>
      <c r="BS65" s="438" t="str">
        <f t="shared" ca="1" si="30"/>
        <v/>
      </c>
      <c r="BT65" s="281" t="str">
        <f t="array" ref="BT65">IF(AND($I65&lt;&gt;"",$K65&lt;&gt;""),CEILING(VLOOKUP($I65,ランク別指標,3,FALSE)*$L65,1),"")</f>
        <v/>
      </c>
      <c r="BU65" s="282"/>
      <c r="BV65" s="281" t="str">
        <f t="shared" si="11"/>
        <v/>
      </c>
      <c r="BW65" s="283"/>
      <c r="BX65" s="282"/>
      <c r="BY65" s="284" t="str">
        <f t="shared" si="31"/>
        <v/>
      </c>
      <c r="BZ65" s="285" t="str">
        <f t="shared" si="32"/>
        <v/>
      </c>
      <c r="CA65" s="286"/>
      <c r="CB65" s="287"/>
      <c r="CC65" s="281" t="str">
        <f t="array" ref="CC65">IF(AND($I65&lt;&gt;"",$K65&lt;&gt;""),CEILING(VLOOKUP($I65,ランク別指標,6,FALSE)*$L65,1),"")</f>
        <v/>
      </c>
      <c r="CD65" s="288"/>
      <c r="CE65" s="289" t="str">
        <f t="shared" si="14"/>
        <v/>
      </c>
      <c r="CF65" s="290"/>
      <c r="CG65" s="291" t="str">
        <f t="array" ref="CG65">IF(AND(L65&lt;&gt;"",L65&gt;0),IF(CD65/L65*100 &gt; 0,CD65/L65*100, ""),"")</f>
        <v/>
      </c>
      <c r="CH65" s="292" t="str">
        <f t="array" ref="CH65">IF(AND(L65&lt;&gt;"",L65&gt;0),IF(CF65/L65*100 &gt; 0,CF65/L65*100, ""),"")</f>
        <v/>
      </c>
      <c r="CI65" s="291" t="str">
        <f t="array" ref="CI65">IF(AND(CC65&lt;&gt;"",CC65&gt;0),IF(CD65/CC65*100 &gt; 0,CD65/CC65, ""),"")</f>
        <v/>
      </c>
      <c r="CJ65" s="292" t="str">
        <f t="array" ref="CJ65">IF(AND(CE65&lt;&gt;"",CE65&gt;0),IF(CF65/CE65*100 &gt; 0,CF65/CE65, ""),"")</f>
        <v/>
      </c>
      <c r="CK65" s="281"/>
      <c r="CL65" s="293" t="str">
        <f t="array" ref="CL65">IF(AND(L65&lt;&gt;"",L65&gt;0),IF(CK65/L65*100 &gt; 0,CK65/L65*100, ""),"")</f>
        <v/>
      </c>
      <c r="CM65" s="294"/>
      <c r="CN65" s="270" t="str">
        <f t="array" aca="1" ref="CN65" ca="1">IF(AND($O65&lt;&gt;"",$P65="",$O65&lt;=集計基準日),"遅1",IF(AND($R65&lt;&gt;"",$S65="",$R65&lt;=集計基準日),"遅2",IF(AND($U65&lt;&gt;"",$V65="",$U65&lt;=集計基準日),"遅3","") ) )</f>
        <v/>
      </c>
      <c r="CO65" s="271" t="str">
        <f t="array" aca="1" ref="CO65" ca="1">IF(AND($AA65&lt;&gt;"",$AB65="",$AA65&lt;=集計基準日),"遅1",IF(AND($AD65&lt;&gt;"",$AE65="",$AD65&lt;=集計基準日),"遅2",IF(AND($AG65&lt;&gt;"",$AH65="",$AG65&lt;=集計基準日),"遅3","")))</f>
        <v/>
      </c>
      <c r="CP65" s="271" t="str">
        <f t="array" aca="1" ref="CP65" ca="1">IF(AND($AM65&lt;&gt;"",$AN65="",$AM65&lt;=集計基準日),"遅1",IF(AND($AP65&lt;&gt;"",$AQ65="",$AP65&lt;=集計基準日),"遅2",IF(AND($AS65&lt;&gt;"",$AT65="",$AS65&lt;=集計基準日),"遅3","")))</f>
        <v/>
      </c>
      <c r="CQ65" s="272" t="str">
        <f t="shared" ca="1" si="15"/>
        <v/>
      </c>
      <c r="CR65" s="272" t="str">
        <f t="shared" ca="1" si="16"/>
        <v/>
      </c>
      <c r="CS65" s="273" t="str">
        <f t="shared" ca="1" si="17"/>
        <v/>
      </c>
      <c r="CT65" s="337"/>
      <c r="CU65" s="264">
        <f t="shared" si="34"/>
        <v>57</v>
      </c>
      <c r="CW65" s="324">
        <f t="array" aca="1" ref="CW65" ca="1">MAX(IF((IF(進捗管理票PSPT_進捗率_1_2&lt;&gt;"", O65:V65,O65:S65)&lt;&gt;"")*(IF(進捗管理票PSPT_進捗率_1_2&lt;&gt;"", $O$7:$V$7,$O$7:$S$7)="予定日")*(IF(進捗管理票PSPT_進捗率_1_2&lt;&gt;"", O65:V65,O65:S65)&lt;=集計基準日),COLUMN(IF(進捗管理票PSPT_進捗率_1_2&lt;&gt;"", O65:V65,O65:S65)),""))</f>
        <v>0</v>
      </c>
      <c r="CX65" s="324">
        <f t="array" aca="1" ref="CX65" ca="1">MAX(IF((IF(進捗管理票PSPT_進捗率_2_2&lt;&gt;"", AA65:AH65,AA65:AE65)&lt;&gt;"")*(IF(進捗管理票PSPT_進捗率_2_2&lt;&gt;"", $AA$7:$AH$7,$AA$7:$AE$7)="予定日")*(IF(進捗管理票PSPT_進捗率_2_2&lt;&gt;"", AA65:AH65,AA65:AE65)&lt;=集計基準日),COLUMN(IF(進捗管理票PSPT_進捗率_2_2&lt;&gt;"", AA65:AH65,AA65:AE65)),""))</f>
        <v>0</v>
      </c>
      <c r="CY65" s="324">
        <f t="array" aca="1" ref="CY65" ca="1">MAX(IF((IF(進捗管理票PSPT_進捗率_3_2&lt;&gt;"", AM65:AT65,AM65:AQ65)&lt;&gt;"")*(IF(進捗管理票PSPT_進捗率_3_2&lt;&gt;"", $AM$7:$AT$7,$AM$7:$AQ$7)="予定日")*(IF(進捗管理票PSPT_進捗率_3_2&lt;&gt;"", AM65:AT65,AM65:AQ65)&lt;=集計基準日),COLUMN(IF(進捗管理票PSPT_進捗率_3_2&lt;&gt;"", AM65:AT65,AM65:AQ65)),""))</f>
        <v>0</v>
      </c>
      <c r="CZ65" s="324">
        <f t="array" aca="1" ref="CZ65" ca="1">MAX(IF((IF(進捗管理票PSPT_進捗率_4_2&lt;&gt;"", AY65:BF65,AY65:BC65)&lt;&gt;"")*(IF(進捗管理票PSPT_進捗率_4_2&lt;&gt;"", $AY$7:$BF$7,$AY$7:$BC$7)="予定日")*(IF(進捗管理票PSPT_進捗率_4_2&lt;&gt;"", AY65:BF65,AY65:BC65)&lt;=集計基準日),COLUMN(IF(進捗管理票PSPT_進捗率_4_2&lt;&gt;"", AY65:BF65,AY65:BC65)),""))</f>
        <v>0</v>
      </c>
      <c r="DA65" s="324">
        <f t="array" aca="1" ref="DA65" ca="1">MAX(IF((BJ65:BN65&lt;&gt;"")*($BJ$7:$BN$7="予定日")*(BJ65:BN65&lt;=集計基準日),COLUMN(BJ65:BN65),""))</f>
        <v>0</v>
      </c>
      <c r="DB65" s="324">
        <f t="array" aca="1" ref="DB65" ca="1">MAX(IF((IF(AND(進捗管理票PSPT_進捗率_1_2&lt;&gt;"",U65&lt;&gt;""), O65:V65,O65:S65)&lt;&gt;"")*(IF(AND(進捗管理票PSPT_進捗率_1_2&lt;&gt;"",U65&lt;&gt;""), $O$7:$V$7,$O$7:$S$7)="実績日")*(IF(AND(進捗管理票PSPT_進捗率_1_2&lt;&gt;"",U65&lt;&gt;""), O65:V65,O65:S65)&lt;=集計基準日),COLUMN(IF(AND(進捗管理票PSPT_進捗率_1_2&lt;&gt;"",U65&lt;&gt;""), O65:V65,O65:S65)),""))</f>
        <v>0</v>
      </c>
      <c r="DC65" s="324">
        <f t="array" aca="1" ref="DC65" ca="1">MAX(IF((IF(AND(進捗管理票PSPT_進捗率_2_2&lt;&gt;"",AG65&lt;&gt;""), AA65:AH65,AA65:AE65)&lt;&gt;"")*(IF(AND(進捗管理票PSPT_進捗率_2_2&lt;&gt;"",AG65&lt;&gt;""), $AA$7:$AH$7,$AA$7:$AE$7)="実績日")*(IF(AND(進捗管理票PSPT_進捗率_2_2&lt;&gt;"",AG65&lt;&gt;""), AA65:AH65,AA65:AE65)&lt;=集計基準日),COLUMN(IF(AND(進捗管理票PSPT_進捗率_2_2&lt;&gt;"",AG65&lt;&gt;""), AA65:AH65,AA65:AE65)),""))</f>
        <v>0</v>
      </c>
      <c r="DD65" s="324">
        <f t="array" aca="1" ref="DD65" ca="1">MAX(IF((IF(AND(進捗管理票PSPT_進捗率_3_2&lt;&gt;"",AS65&lt;&gt;""), AM65:AT65,AM65:AQ65)&lt;&gt;"")*(IF(AND(進捗管理票PSPT_進捗率_3_2&lt;&gt;"",AS65&lt;&gt;""), $AM$7:$AT$7,$AM$7:$AQ$7)="実績日")*(IF(AND(進捗管理票PSPT_進捗率_3_2&lt;&gt;"",AS65&lt;&gt;""), AM65:AT65,AM65:AQ65)&lt;=集計基準日),COLUMN(IF(AND(進捗管理票PSPT_進捗率_3_2&lt;&gt;"",AS65&lt;&gt;""), AM65:AT65,AM65:AQ65)),""))</f>
        <v>0</v>
      </c>
      <c r="DE65" s="324">
        <f t="array" aca="1" ref="DE65" ca="1">MAX(IF((IF(AND(進捗管理票PSPT_進捗率_4_2&lt;&gt;"",BE65&lt;&gt;""), AY65:BF65,AY65:BC65)&lt;&gt;"")*(IF(AND(進捗管理票PSPT_進捗率_4_2&lt;&gt;"",BE65&lt;&gt;""), $AY$7:$BF$7,$AY$7:$BC$7)="実績日")*(IF(AND(進捗管理票PSPT_進捗率_4_2&lt;&gt;"",BE65&lt;&gt;""), AY65:BF65,AY65:BC65)&lt;=集計基準日),COLUMN(IF(AND(進捗管理票PSPT_進捗率_4_2&lt;&gt;"",BE65&lt;&gt;""), AY65:BF65,AY65:BC65)),""))</f>
        <v>0</v>
      </c>
      <c r="DF65" s="324">
        <f t="array" aca="1" ref="DF65" ca="1">MAX(IF((BJ65:BN65&lt;&gt;"")*($BJ$7:$BN$7="実績日")*(BJ65:BN65&lt;=集計基準日),COLUMN(BJ65:BN65),""))</f>
        <v>0</v>
      </c>
      <c r="DG65" s="439">
        <f ca="1">MAX(IF(CW65&lt;&gt;0,HLOOKUP(CW65+1,進捗・達成率設定_PS,9,1),0),IF(CX65&lt;&gt;0,HLOOKUP(CX65+1,進捗・達成率設定_PT仕様作成,9,1),0),IF(CY65&lt;&gt;0,HLOOKUP(CY65+1,進捗・達成率設定_PG,9,1),0),IF(CZ65&lt;&gt;0,HLOOKUP(CZ65+1,進捗・達成率設定_PT,9,1),0),IF(DA65&lt;&gt;0,HLOOKUP(DA65+1,進捗・達成率設定_受入,9,1),0),IF(AND(COUNTA(PTレビュー先頭セル:PTレビュー最終セル)=0,AND(BB65&lt;&gt;"", BB65 &lt;= 集計基準日, BE65="",BF65="",BJ65="",BK65="",BM65="",BN65="")),100,0),IF(AND(BE65&lt;&gt;"",BE65 &lt;= 集計基準日, BJ65="",BK65="",BM65="",BN65=""),100,0))</f>
        <v>0</v>
      </c>
      <c r="DH65" s="440">
        <f ca="1">MAX(IF(DB65&lt;&gt;0,HLOOKUP(DB65,進捗・達成率設定_PS,9,1),0),IF(DC65&lt;&gt;0,HLOOKUP(DC65,進捗・達成率設定_PT仕様作成,9,1),0),IF(DD65&lt;&gt;0,HLOOKUP(DD65,進捗・達成率設定_PG,9,1),0),IF(DE65&lt;&gt;0,HLOOKUP(DE65,進捗・達成率設定_PT,9,1),0),IF(DF65&lt;&gt;0,HLOOKUP(DF65,進捗・達成率設定_受入,9,1),0),IF(AND(COUNTA(PTレビュー先頭セル:PTレビュー最終セル)=0,BJ65="",BK65="",BM65="",BN65="",BC65&lt;&gt;"", BC65&lt;=集計基準日),100,0),IF(OR(AND(BF65&lt;&gt;"",BF65&lt;=集計基準日, BJ65="",BK65="",BM65="",BN65=""),AND(BE65&lt;&gt;"",BF65&lt;&gt;"",BF65&lt;=集計基準日, BJ65="",BK65="",BM65="",BN65="")),100,0))</f>
        <v>0</v>
      </c>
      <c r="DI65" s="328" t="str">
        <f>IF(BM65&lt;&gt;"",BM65,IF(AND(BJ65&lt;&gt;"",BM65&lt;&gt;""),BM65,IF(AND(BJ65&lt;&gt;"",BM65=""),"",IF(AND(BK65&lt;&gt;"",BM65=""),"",IF(BE65&lt;&gt;"",BE65,IF(COUNTA(PTレビュー先頭セル:PTレビュー最終セル)&lt;&gt;0,"",IF(BB65&lt;&gt;"",BB65,"")))))))</f>
        <v/>
      </c>
      <c r="DJ65" s="329" t="str">
        <f>IF(AND(BM65&lt;&gt;"",BN65&lt;&gt;""),BN65,IF(AND(BJ65&lt;&gt;"",BN65&lt;&gt;""),BN65,IF(AND(BK65&lt;&gt;"",BN65=""),"",IF(AND(BJ65&lt;&gt;"",BN65=""),"",IF(BF65&lt;&gt;"",BF65,IF(COUNTA(PTレビュー先頭セル:PTレビュー最終セル)&lt;&gt;0,"",IF(BC65&lt;&gt;"",BC65,"")))))))</f>
        <v/>
      </c>
      <c r="DK65" s="450" t="b">
        <f t="shared" si="35"/>
        <v>0</v>
      </c>
      <c r="DL65" s="440" t="b">
        <f t="shared" si="36"/>
        <v>0</v>
      </c>
      <c r="DM65" s="450" t="b">
        <f t="shared" si="37"/>
        <v>0</v>
      </c>
      <c r="DN65" s="440" t="b">
        <f t="shared" si="38"/>
        <v>0</v>
      </c>
      <c r="DO65" s="449" t="b">
        <f t="shared" si="39"/>
        <v>0</v>
      </c>
      <c r="DP65" s="440" t="b">
        <f t="shared" si="40"/>
        <v>0</v>
      </c>
      <c r="DQ65" s="450" t="b">
        <f t="shared" si="41"/>
        <v>0</v>
      </c>
      <c r="DR65" s="440" t="b">
        <f t="shared" si="42"/>
        <v>0</v>
      </c>
      <c r="DS65" s="449" t="b">
        <f t="shared" si="43"/>
        <v>0</v>
      </c>
      <c r="DT65" s="440" t="b">
        <f t="shared" si="44"/>
        <v>0</v>
      </c>
    </row>
    <row r="66" spans="1:124" x14ac:dyDescent="0.25">
      <c r="A66" s="65">
        <f t="shared" si="18"/>
        <v>58</v>
      </c>
      <c r="B66" s="275"/>
      <c r="C66" s="275"/>
      <c r="D66" s="275"/>
      <c r="E66" s="275"/>
      <c r="F66" s="275"/>
      <c r="G66" s="316"/>
      <c r="H66" s="276"/>
      <c r="I66" s="276"/>
      <c r="J66" s="276"/>
      <c r="K66" s="467"/>
      <c r="L66" s="467"/>
      <c r="M66" s="277"/>
      <c r="N66" s="277"/>
      <c r="O66" s="348"/>
      <c r="P66" s="278"/>
      <c r="Q66" s="279"/>
      <c r="R66" s="348"/>
      <c r="S66" s="278"/>
      <c r="T66" s="280"/>
      <c r="U66" s="348"/>
      <c r="V66" s="274"/>
      <c r="W66" s="309" t="str">
        <f t="shared" ca="1" si="19"/>
        <v/>
      </c>
      <c r="X66" s="310" t="str">
        <f t="shared" ca="1" si="20"/>
        <v/>
      </c>
      <c r="Y66" s="277"/>
      <c r="Z66" s="277"/>
      <c r="AA66" s="348"/>
      <c r="AB66" s="278"/>
      <c r="AC66" s="279"/>
      <c r="AD66" s="348"/>
      <c r="AE66" s="278"/>
      <c r="AF66" s="280"/>
      <c r="AG66" s="348"/>
      <c r="AH66" s="274"/>
      <c r="AI66" s="309" t="str">
        <f t="shared" ca="1" si="21"/>
        <v/>
      </c>
      <c r="AJ66" s="310" t="str">
        <f t="shared" ca="1" si="22"/>
        <v/>
      </c>
      <c r="AK66" s="277"/>
      <c r="AL66" s="277"/>
      <c r="AM66" s="348"/>
      <c r="AN66" s="278"/>
      <c r="AO66" s="279"/>
      <c r="AP66" s="348"/>
      <c r="AQ66" s="278"/>
      <c r="AR66" s="280"/>
      <c r="AS66" s="348"/>
      <c r="AT66" s="274"/>
      <c r="AU66" s="309" t="str">
        <f t="shared" ca="1" si="23"/>
        <v/>
      </c>
      <c r="AV66" s="310" t="str">
        <f t="shared" ca="1" si="24"/>
        <v/>
      </c>
      <c r="AW66" s="276"/>
      <c r="AX66" s="276"/>
      <c r="AY66" s="348"/>
      <c r="AZ66" s="278"/>
      <c r="BA66" s="279"/>
      <c r="BB66" s="348"/>
      <c r="BC66" s="278"/>
      <c r="BD66" s="280"/>
      <c r="BE66" s="348"/>
      <c r="BF66" s="274"/>
      <c r="BG66" s="309" t="str">
        <f t="shared" ca="1" si="25"/>
        <v/>
      </c>
      <c r="BH66" s="310" t="str">
        <f t="shared" ca="1" si="26"/>
        <v/>
      </c>
      <c r="BI66" s="276"/>
      <c r="BJ66" s="348"/>
      <c r="BK66" s="278"/>
      <c r="BL66" s="279"/>
      <c r="BM66" s="348"/>
      <c r="BN66" s="278"/>
      <c r="BO66" s="280"/>
      <c r="BP66" s="309" t="str">
        <f t="shared" ca="1" si="27"/>
        <v/>
      </c>
      <c r="BQ66" s="310" t="str">
        <f t="shared" ca="1" si="28"/>
        <v/>
      </c>
      <c r="BR66" s="309" t="str">
        <f t="shared" ca="1" si="29"/>
        <v/>
      </c>
      <c r="BS66" s="438" t="str">
        <f t="shared" ca="1" si="30"/>
        <v/>
      </c>
      <c r="BT66" s="281" t="str">
        <f t="array" ref="BT66">IF(AND($I66&lt;&gt;"",$K66&lt;&gt;""),CEILING(VLOOKUP($I66,ランク別指標,3,FALSE)*$L66,1),"")</f>
        <v/>
      </c>
      <c r="BU66" s="282"/>
      <c r="BV66" s="281" t="str">
        <f t="shared" si="11"/>
        <v/>
      </c>
      <c r="BW66" s="283"/>
      <c r="BX66" s="282"/>
      <c r="BY66" s="284" t="str">
        <f t="shared" si="31"/>
        <v/>
      </c>
      <c r="BZ66" s="285" t="str">
        <f t="shared" si="32"/>
        <v/>
      </c>
      <c r="CA66" s="286"/>
      <c r="CB66" s="287"/>
      <c r="CC66" s="281" t="str">
        <f t="array" ref="CC66">IF(AND($I66&lt;&gt;"",$K66&lt;&gt;""),CEILING(VLOOKUP($I66,ランク別指標,6,FALSE)*$L66,1),"")</f>
        <v/>
      </c>
      <c r="CD66" s="288"/>
      <c r="CE66" s="289" t="str">
        <f t="shared" si="14"/>
        <v/>
      </c>
      <c r="CF66" s="290"/>
      <c r="CG66" s="291" t="str">
        <f t="array" ref="CG66">IF(AND(L66&lt;&gt;"",L66&gt;0),IF(CD66/L66*100 &gt; 0,CD66/L66*100, ""),"")</f>
        <v/>
      </c>
      <c r="CH66" s="292" t="str">
        <f t="array" ref="CH66">IF(AND(L66&lt;&gt;"",L66&gt;0),IF(CF66/L66*100 &gt; 0,CF66/L66*100, ""),"")</f>
        <v/>
      </c>
      <c r="CI66" s="291" t="str">
        <f t="array" ref="CI66">IF(AND(CC66&lt;&gt;"",CC66&gt;0),IF(CD66/CC66*100 &gt; 0,CD66/CC66, ""),"")</f>
        <v/>
      </c>
      <c r="CJ66" s="292" t="str">
        <f t="array" ref="CJ66">IF(AND(CE66&lt;&gt;"",CE66&gt;0),IF(CF66/CE66*100 &gt; 0,CF66/CE66, ""),"")</f>
        <v/>
      </c>
      <c r="CK66" s="281"/>
      <c r="CL66" s="293" t="str">
        <f t="array" ref="CL66">IF(AND(L66&lt;&gt;"",L66&gt;0),IF(CK66/L66*100 &gt; 0,CK66/L66*100, ""),"")</f>
        <v/>
      </c>
      <c r="CM66" s="294"/>
      <c r="CN66" s="270" t="str">
        <f t="array" aca="1" ref="CN66" ca="1">IF(AND($O66&lt;&gt;"",$P66="",$O66&lt;=集計基準日),"遅1",IF(AND($R66&lt;&gt;"",$S66="",$R66&lt;=集計基準日),"遅2",IF(AND($U66&lt;&gt;"",$V66="",$U66&lt;=集計基準日),"遅3","") ) )</f>
        <v/>
      </c>
      <c r="CO66" s="271" t="str">
        <f t="array" aca="1" ref="CO66" ca="1">IF(AND($AA66&lt;&gt;"",$AB66="",$AA66&lt;=集計基準日),"遅1",IF(AND($AD66&lt;&gt;"",$AE66="",$AD66&lt;=集計基準日),"遅2",IF(AND($AG66&lt;&gt;"",$AH66="",$AG66&lt;=集計基準日),"遅3","")))</f>
        <v/>
      </c>
      <c r="CP66" s="271" t="str">
        <f t="array" aca="1" ref="CP66" ca="1">IF(AND($AM66&lt;&gt;"",$AN66="",$AM66&lt;=集計基準日),"遅1",IF(AND($AP66&lt;&gt;"",$AQ66="",$AP66&lt;=集計基準日),"遅2",IF(AND($AS66&lt;&gt;"",$AT66="",$AS66&lt;=集計基準日),"遅3","")))</f>
        <v/>
      </c>
      <c r="CQ66" s="272" t="str">
        <f t="shared" ca="1" si="15"/>
        <v/>
      </c>
      <c r="CR66" s="272" t="str">
        <f t="shared" ca="1" si="16"/>
        <v/>
      </c>
      <c r="CS66" s="273" t="str">
        <f t="shared" ca="1" si="17"/>
        <v/>
      </c>
      <c r="CT66" s="337"/>
      <c r="CU66" s="264">
        <f t="shared" si="34"/>
        <v>58</v>
      </c>
      <c r="CW66" s="324">
        <f t="array" aca="1" ref="CW66" ca="1">MAX(IF((IF(進捗管理票PSPT_進捗率_1_2&lt;&gt;"", O66:V66,O66:S66)&lt;&gt;"")*(IF(進捗管理票PSPT_進捗率_1_2&lt;&gt;"", $O$7:$V$7,$O$7:$S$7)="予定日")*(IF(進捗管理票PSPT_進捗率_1_2&lt;&gt;"", O66:V66,O66:S66)&lt;=集計基準日),COLUMN(IF(進捗管理票PSPT_進捗率_1_2&lt;&gt;"", O66:V66,O66:S66)),""))</f>
        <v>0</v>
      </c>
      <c r="CX66" s="324">
        <f t="array" aca="1" ref="CX66" ca="1">MAX(IF((IF(進捗管理票PSPT_進捗率_2_2&lt;&gt;"", AA66:AH66,AA66:AE66)&lt;&gt;"")*(IF(進捗管理票PSPT_進捗率_2_2&lt;&gt;"", $AA$7:$AH$7,$AA$7:$AE$7)="予定日")*(IF(進捗管理票PSPT_進捗率_2_2&lt;&gt;"", AA66:AH66,AA66:AE66)&lt;=集計基準日),COLUMN(IF(進捗管理票PSPT_進捗率_2_2&lt;&gt;"", AA66:AH66,AA66:AE66)),""))</f>
        <v>0</v>
      </c>
      <c r="CY66" s="324">
        <f t="array" aca="1" ref="CY66" ca="1">MAX(IF((IF(進捗管理票PSPT_進捗率_3_2&lt;&gt;"", AM66:AT66,AM66:AQ66)&lt;&gt;"")*(IF(進捗管理票PSPT_進捗率_3_2&lt;&gt;"", $AM$7:$AT$7,$AM$7:$AQ$7)="予定日")*(IF(進捗管理票PSPT_進捗率_3_2&lt;&gt;"", AM66:AT66,AM66:AQ66)&lt;=集計基準日),COLUMN(IF(進捗管理票PSPT_進捗率_3_2&lt;&gt;"", AM66:AT66,AM66:AQ66)),""))</f>
        <v>0</v>
      </c>
      <c r="CZ66" s="324">
        <f t="array" aca="1" ref="CZ66" ca="1">MAX(IF((IF(進捗管理票PSPT_進捗率_4_2&lt;&gt;"", AY66:BF66,AY66:BC66)&lt;&gt;"")*(IF(進捗管理票PSPT_進捗率_4_2&lt;&gt;"", $AY$7:$BF$7,$AY$7:$BC$7)="予定日")*(IF(進捗管理票PSPT_進捗率_4_2&lt;&gt;"", AY66:BF66,AY66:BC66)&lt;=集計基準日),COLUMN(IF(進捗管理票PSPT_進捗率_4_2&lt;&gt;"", AY66:BF66,AY66:BC66)),""))</f>
        <v>0</v>
      </c>
      <c r="DA66" s="324">
        <f t="array" aca="1" ref="DA66" ca="1">MAX(IF((BJ66:BN66&lt;&gt;"")*($BJ$7:$BN$7="予定日")*(BJ66:BN66&lt;=集計基準日),COLUMN(BJ66:BN66),""))</f>
        <v>0</v>
      </c>
      <c r="DB66" s="324">
        <f t="array" aca="1" ref="DB66" ca="1">MAX(IF((IF(AND(進捗管理票PSPT_進捗率_1_2&lt;&gt;"",U66&lt;&gt;""), O66:V66,O66:S66)&lt;&gt;"")*(IF(AND(進捗管理票PSPT_進捗率_1_2&lt;&gt;"",U66&lt;&gt;""), $O$7:$V$7,$O$7:$S$7)="実績日")*(IF(AND(進捗管理票PSPT_進捗率_1_2&lt;&gt;"",U66&lt;&gt;""), O66:V66,O66:S66)&lt;=集計基準日),COLUMN(IF(AND(進捗管理票PSPT_進捗率_1_2&lt;&gt;"",U66&lt;&gt;""), O66:V66,O66:S66)),""))</f>
        <v>0</v>
      </c>
      <c r="DC66" s="324">
        <f t="array" aca="1" ref="DC66" ca="1">MAX(IF((IF(AND(進捗管理票PSPT_進捗率_2_2&lt;&gt;"",AG66&lt;&gt;""), AA66:AH66,AA66:AE66)&lt;&gt;"")*(IF(AND(進捗管理票PSPT_進捗率_2_2&lt;&gt;"",AG66&lt;&gt;""), $AA$7:$AH$7,$AA$7:$AE$7)="実績日")*(IF(AND(進捗管理票PSPT_進捗率_2_2&lt;&gt;"",AG66&lt;&gt;""), AA66:AH66,AA66:AE66)&lt;=集計基準日),COLUMN(IF(AND(進捗管理票PSPT_進捗率_2_2&lt;&gt;"",AG66&lt;&gt;""), AA66:AH66,AA66:AE66)),""))</f>
        <v>0</v>
      </c>
      <c r="DD66" s="324">
        <f t="array" aca="1" ref="DD66" ca="1">MAX(IF((IF(AND(進捗管理票PSPT_進捗率_3_2&lt;&gt;"",AS66&lt;&gt;""), AM66:AT66,AM66:AQ66)&lt;&gt;"")*(IF(AND(進捗管理票PSPT_進捗率_3_2&lt;&gt;"",AS66&lt;&gt;""), $AM$7:$AT$7,$AM$7:$AQ$7)="実績日")*(IF(AND(進捗管理票PSPT_進捗率_3_2&lt;&gt;"",AS66&lt;&gt;""), AM66:AT66,AM66:AQ66)&lt;=集計基準日),COLUMN(IF(AND(進捗管理票PSPT_進捗率_3_2&lt;&gt;"",AS66&lt;&gt;""), AM66:AT66,AM66:AQ66)),""))</f>
        <v>0</v>
      </c>
      <c r="DE66" s="324">
        <f t="array" aca="1" ref="DE66" ca="1">MAX(IF((IF(AND(進捗管理票PSPT_進捗率_4_2&lt;&gt;"",BE66&lt;&gt;""), AY66:BF66,AY66:BC66)&lt;&gt;"")*(IF(AND(進捗管理票PSPT_進捗率_4_2&lt;&gt;"",BE66&lt;&gt;""), $AY$7:$BF$7,$AY$7:$BC$7)="実績日")*(IF(AND(進捗管理票PSPT_進捗率_4_2&lt;&gt;"",BE66&lt;&gt;""), AY66:BF66,AY66:BC66)&lt;=集計基準日),COLUMN(IF(AND(進捗管理票PSPT_進捗率_4_2&lt;&gt;"",BE66&lt;&gt;""), AY66:BF66,AY66:BC66)),""))</f>
        <v>0</v>
      </c>
      <c r="DF66" s="324">
        <f t="array" aca="1" ref="DF66" ca="1">MAX(IF((BJ66:BN66&lt;&gt;"")*($BJ$7:$BN$7="実績日")*(BJ66:BN66&lt;=集計基準日),COLUMN(BJ66:BN66),""))</f>
        <v>0</v>
      </c>
      <c r="DG66" s="439">
        <f ca="1">MAX(IF(CW66&lt;&gt;0,HLOOKUP(CW66+1,進捗・達成率設定_PS,9,1),0),IF(CX66&lt;&gt;0,HLOOKUP(CX66+1,進捗・達成率設定_PT仕様作成,9,1),0),IF(CY66&lt;&gt;0,HLOOKUP(CY66+1,進捗・達成率設定_PG,9,1),0),IF(CZ66&lt;&gt;0,HLOOKUP(CZ66+1,進捗・達成率設定_PT,9,1),0),IF(DA66&lt;&gt;0,HLOOKUP(DA66+1,進捗・達成率設定_受入,9,1),0),IF(AND(COUNTA(PTレビュー先頭セル:PTレビュー最終セル)=0,AND(BB66&lt;&gt;"", BB66 &lt;= 集計基準日, BE66="",BF66="",BJ66="",BK66="",BM66="",BN66="")),100,0),IF(AND(BE66&lt;&gt;"",BE66 &lt;= 集計基準日, BJ66="",BK66="",BM66="",BN66=""),100,0))</f>
        <v>0</v>
      </c>
      <c r="DH66" s="440">
        <f ca="1">MAX(IF(DB66&lt;&gt;0,HLOOKUP(DB66,進捗・達成率設定_PS,9,1),0),IF(DC66&lt;&gt;0,HLOOKUP(DC66,進捗・達成率設定_PT仕様作成,9,1),0),IF(DD66&lt;&gt;0,HLOOKUP(DD66,進捗・達成率設定_PG,9,1),0),IF(DE66&lt;&gt;0,HLOOKUP(DE66,進捗・達成率設定_PT,9,1),0),IF(DF66&lt;&gt;0,HLOOKUP(DF66,進捗・達成率設定_受入,9,1),0),IF(AND(COUNTA(PTレビュー先頭セル:PTレビュー最終セル)=0,BJ66="",BK66="",BM66="",BN66="",BC66&lt;&gt;"", BC66&lt;=集計基準日),100,0),IF(OR(AND(BF66&lt;&gt;"",BF66&lt;=集計基準日, BJ66="",BK66="",BM66="",BN66=""),AND(BE66&lt;&gt;"",BF66&lt;&gt;"",BF66&lt;=集計基準日, BJ66="",BK66="",BM66="",BN66="")),100,0))</f>
        <v>0</v>
      </c>
      <c r="DI66" s="328" t="str">
        <f>IF(BM66&lt;&gt;"",BM66,IF(AND(BJ66&lt;&gt;"",BM66&lt;&gt;""),BM66,IF(AND(BJ66&lt;&gt;"",BM66=""),"",IF(AND(BK66&lt;&gt;"",BM66=""),"",IF(BE66&lt;&gt;"",BE66,IF(COUNTA(PTレビュー先頭セル:PTレビュー最終セル)&lt;&gt;0,"",IF(BB66&lt;&gt;"",BB66,"")))))))</f>
        <v/>
      </c>
      <c r="DJ66" s="329" t="str">
        <f>IF(AND(BM66&lt;&gt;"",BN66&lt;&gt;""),BN66,IF(AND(BJ66&lt;&gt;"",BN66&lt;&gt;""),BN66,IF(AND(BK66&lt;&gt;"",BN66=""),"",IF(AND(BJ66&lt;&gt;"",BN66=""),"",IF(BF66&lt;&gt;"",BF66,IF(COUNTA(PTレビュー先頭セル:PTレビュー最終セル)&lt;&gt;0,"",IF(BC66&lt;&gt;"",BC66,"")))))))</f>
        <v/>
      </c>
      <c r="DK66" s="450" t="b">
        <f t="shared" si="35"/>
        <v>0</v>
      </c>
      <c r="DL66" s="440" t="b">
        <f t="shared" si="36"/>
        <v>0</v>
      </c>
      <c r="DM66" s="450" t="b">
        <f t="shared" si="37"/>
        <v>0</v>
      </c>
      <c r="DN66" s="440" t="b">
        <f t="shared" si="38"/>
        <v>0</v>
      </c>
      <c r="DO66" s="449" t="b">
        <f t="shared" si="39"/>
        <v>0</v>
      </c>
      <c r="DP66" s="440" t="b">
        <f t="shared" si="40"/>
        <v>0</v>
      </c>
      <c r="DQ66" s="450" t="b">
        <f t="shared" si="41"/>
        <v>0</v>
      </c>
      <c r="DR66" s="440" t="b">
        <f t="shared" si="42"/>
        <v>0</v>
      </c>
      <c r="DS66" s="449" t="b">
        <f t="shared" si="43"/>
        <v>0</v>
      </c>
      <c r="DT66" s="440" t="b">
        <f t="shared" si="44"/>
        <v>0</v>
      </c>
    </row>
    <row r="67" spans="1:124" x14ac:dyDescent="0.25">
      <c r="A67" s="65">
        <f t="shared" si="18"/>
        <v>59</v>
      </c>
      <c r="B67" s="275"/>
      <c r="C67" s="275"/>
      <c r="D67" s="275"/>
      <c r="E67" s="275"/>
      <c r="F67" s="275"/>
      <c r="G67" s="316"/>
      <c r="H67" s="276"/>
      <c r="I67" s="276"/>
      <c r="J67" s="276"/>
      <c r="K67" s="467"/>
      <c r="L67" s="467"/>
      <c r="M67" s="277"/>
      <c r="N67" s="277"/>
      <c r="O67" s="348"/>
      <c r="P67" s="278"/>
      <c r="Q67" s="279"/>
      <c r="R67" s="348"/>
      <c r="S67" s="278"/>
      <c r="T67" s="280"/>
      <c r="U67" s="348"/>
      <c r="V67" s="274"/>
      <c r="W67" s="309" t="str">
        <f t="shared" ca="1" si="19"/>
        <v/>
      </c>
      <c r="X67" s="310" t="str">
        <f t="shared" ca="1" si="20"/>
        <v/>
      </c>
      <c r="Y67" s="277"/>
      <c r="Z67" s="277"/>
      <c r="AA67" s="348"/>
      <c r="AB67" s="278"/>
      <c r="AC67" s="279"/>
      <c r="AD67" s="348"/>
      <c r="AE67" s="278"/>
      <c r="AF67" s="280"/>
      <c r="AG67" s="348"/>
      <c r="AH67" s="274"/>
      <c r="AI67" s="309" t="str">
        <f t="shared" ca="1" si="21"/>
        <v/>
      </c>
      <c r="AJ67" s="310" t="str">
        <f t="shared" ca="1" si="22"/>
        <v/>
      </c>
      <c r="AK67" s="277"/>
      <c r="AL67" s="277"/>
      <c r="AM67" s="348"/>
      <c r="AN67" s="278"/>
      <c r="AO67" s="279"/>
      <c r="AP67" s="348"/>
      <c r="AQ67" s="278"/>
      <c r="AR67" s="280"/>
      <c r="AS67" s="348"/>
      <c r="AT67" s="274"/>
      <c r="AU67" s="309" t="str">
        <f t="shared" ca="1" si="23"/>
        <v/>
      </c>
      <c r="AV67" s="310" t="str">
        <f t="shared" ca="1" si="24"/>
        <v/>
      </c>
      <c r="AW67" s="276"/>
      <c r="AX67" s="276"/>
      <c r="AY67" s="348"/>
      <c r="AZ67" s="278"/>
      <c r="BA67" s="279"/>
      <c r="BB67" s="348"/>
      <c r="BC67" s="278"/>
      <c r="BD67" s="280"/>
      <c r="BE67" s="348"/>
      <c r="BF67" s="274"/>
      <c r="BG67" s="309" t="str">
        <f t="shared" ca="1" si="25"/>
        <v/>
      </c>
      <c r="BH67" s="310" t="str">
        <f t="shared" ca="1" si="26"/>
        <v/>
      </c>
      <c r="BI67" s="276"/>
      <c r="BJ67" s="348"/>
      <c r="BK67" s="278"/>
      <c r="BL67" s="279"/>
      <c r="BM67" s="348"/>
      <c r="BN67" s="278"/>
      <c r="BO67" s="280"/>
      <c r="BP67" s="309" t="str">
        <f t="shared" ca="1" si="27"/>
        <v/>
      </c>
      <c r="BQ67" s="310" t="str">
        <f t="shared" ca="1" si="28"/>
        <v/>
      </c>
      <c r="BR67" s="309" t="str">
        <f t="shared" ca="1" si="29"/>
        <v/>
      </c>
      <c r="BS67" s="438" t="str">
        <f t="shared" ca="1" si="30"/>
        <v/>
      </c>
      <c r="BT67" s="281" t="str">
        <f t="array" ref="BT67">IF(AND($I67&lt;&gt;"",$K67&lt;&gt;""),CEILING(VLOOKUP($I67,ランク別指標,3,FALSE)*$L67,1),"")</f>
        <v/>
      </c>
      <c r="BU67" s="282"/>
      <c r="BV67" s="281" t="str">
        <f t="shared" si="11"/>
        <v/>
      </c>
      <c r="BW67" s="283"/>
      <c r="BX67" s="282"/>
      <c r="BY67" s="284" t="str">
        <f t="shared" si="31"/>
        <v/>
      </c>
      <c r="BZ67" s="285" t="str">
        <f t="shared" si="32"/>
        <v/>
      </c>
      <c r="CA67" s="286"/>
      <c r="CB67" s="287"/>
      <c r="CC67" s="281" t="str">
        <f t="array" ref="CC67">IF(AND($I67&lt;&gt;"",$K67&lt;&gt;""),CEILING(VLOOKUP($I67,ランク別指標,6,FALSE)*$L67,1),"")</f>
        <v/>
      </c>
      <c r="CD67" s="288"/>
      <c r="CE67" s="289" t="str">
        <f t="shared" si="14"/>
        <v/>
      </c>
      <c r="CF67" s="290"/>
      <c r="CG67" s="291" t="str">
        <f t="array" ref="CG67">IF(AND(L67&lt;&gt;"",L67&gt;0),IF(CD67/L67*100 &gt; 0,CD67/L67*100, ""),"")</f>
        <v/>
      </c>
      <c r="CH67" s="292" t="str">
        <f t="array" ref="CH67">IF(AND(L67&lt;&gt;"",L67&gt;0),IF(CF67/L67*100 &gt; 0,CF67/L67*100, ""),"")</f>
        <v/>
      </c>
      <c r="CI67" s="291" t="str">
        <f t="array" ref="CI67">IF(AND(CC67&lt;&gt;"",CC67&gt;0),IF(CD67/CC67*100 &gt; 0,CD67/CC67, ""),"")</f>
        <v/>
      </c>
      <c r="CJ67" s="292" t="str">
        <f t="array" ref="CJ67">IF(AND(CE67&lt;&gt;"",CE67&gt;0),IF(CF67/CE67*100 &gt; 0,CF67/CE67, ""),"")</f>
        <v/>
      </c>
      <c r="CK67" s="281"/>
      <c r="CL67" s="293" t="str">
        <f t="array" ref="CL67">IF(AND(L67&lt;&gt;"",L67&gt;0),IF(CK67/L67*100 &gt; 0,CK67/L67*100, ""),"")</f>
        <v/>
      </c>
      <c r="CM67" s="294"/>
      <c r="CN67" s="270" t="str">
        <f t="array" aca="1" ref="CN67" ca="1">IF(AND($O67&lt;&gt;"",$P67="",$O67&lt;=集計基準日),"遅1",IF(AND($R67&lt;&gt;"",$S67="",$R67&lt;=集計基準日),"遅2",IF(AND($U67&lt;&gt;"",$V67="",$U67&lt;=集計基準日),"遅3","") ) )</f>
        <v/>
      </c>
      <c r="CO67" s="271" t="str">
        <f t="array" aca="1" ref="CO67" ca="1">IF(AND($AA67&lt;&gt;"",$AB67="",$AA67&lt;=集計基準日),"遅1",IF(AND($AD67&lt;&gt;"",$AE67="",$AD67&lt;=集計基準日),"遅2",IF(AND($AG67&lt;&gt;"",$AH67="",$AG67&lt;=集計基準日),"遅3","")))</f>
        <v/>
      </c>
      <c r="CP67" s="271" t="str">
        <f t="array" aca="1" ref="CP67" ca="1">IF(AND($AM67&lt;&gt;"",$AN67="",$AM67&lt;=集計基準日),"遅1",IF(AND($AP67&lt;&gt;"",$AQ67="",$AP67&lt;=集計基準日),"遅2",IF(AND($AS67&lt;&gt;"",$AT67="",$AS67&lt;=集計基準日),"遅3","")))</f>
        <v/>
      </c>
      <c r="CQ67" s="272" t="str">
        <f t="shared" ca="1" si="15"/>
        <v/>
      </c>
      <c r="CR67" s="272" t="str">
        <f t="shared" ca="1" si="16"/>
        <v/>
      </c>
      <c r="CS67" s="273" t="str">
        <f t="shared" ca="1" si="17"/>
        <v/>
      </c>
      <c r="CT67" s="337"/>
      <c r="CU67" s="264">
        <f t="shared" si="34"/>
        <v>59</v>
      </c>
      <c r="CW67" s="324">
        <f t="array" aca="1" ref="CW67" ca="1">MAX(IF((IF(進捗管理票PSPT_進捗率_1_2&lt;&gt;"", O67:V67,O67:S67)&lt;&gt;"")*(IF(進捗管理票PSPT_進捗率_1_2&lt;&gt;"", $O$7:$V$7,$O$7:$S$7)="予定日")*(IF(進捗管理票PSPT_進捗率_1_2&lt;&gt;"", O67:V67,O67:S67)&lt;=集計基準日),COLUMN(IF(進捗管理票PSPT_進捗率_1_2&lt;&gt;"", O67:V67,O67:S67)),""))</f>
        <v>0</v>
      </c>
      <c r="CX67" s="324">
        <f t="array" aca="1" ref="CX67" ca="1">MAX(IF((IF(進捗管理票PSPT_進捗率_2_2&lt;&gt;"", AA67:AH67,AA67:AE67)&lt;&gt;"")*(IF(進捗管理票PSPT_進捗率_2_2&lt;&gt;"", $AA$7:$AH$7,$AA$7:$AE$7)="予定日")*(IF(進捗管理票PSPT_進捗率_2_2&lt;&gt;"", AA67:AH67,AA67:AE67)&lt;=集計基準日),COLUMN(IF(進捗管理票PSPT_進捗率_2_2&lt;&gt;"", AA67:AH67,AA67:AE67)),""))</f>
        <v>0</v>
      </c>
      <c r="CY67" s="324">
        <f t="array" aca="1" ref="CY67" ca="1">MAX(IF((IF(進捗管理票PSPT_進捗率_3_2&lt;&gt;"", AM67:AT67,AM67:AQ67)&lt;&gt;"")*(IF(進捗管理票PSPT_進捗率_3_2&lt;&gt;"", $AM$7:$AT$7,$AM$7:$AQ$7)="予定日")*(IF(進捗管理票PSPT_進捗率_3_2&lt;&gt;"", AM67:AT67,AM67:AQ67)&lt;=集計基準日),COLUMN(IF(進捗管理票PSPT_進捗率_3_2&lt;&gt;"", AM67:AT67,AM67:AQ67)),""))</f>
        <v>0</v>
      </c>
      <c r="CZ67" s="324">
        <f t="array" aca="1" ref="CZ67" ca="1">MAX(IF((IF(進捗管理票PSPT_進捗率_4_2&lt;&gt;"", AY67:BF67,AY67:BC67)&lt;&gt;"")*(IF(進捗管理票PSPT_進捗率_4_2&lt;&gt;"", $AY$7:$BF$7,$AY$7:$BC$7)="予定日")*(IF(進捗管理票PSPT_進捗率_4_2&lt;&gt;"", AY67:BF67,AY67:BC67)&lt;=集計基準日),COLUMN(IF(進捗管理票PSPT_進捗率_4_2&lt;&gt;"", AY67:BF67,AY67:BC67)),""))</f>
        <v>0</v>
      </c>
      <c r="DA67" s="324">
        <f t="array" aca="1" ref="DA67" ca="1">MAX(IF((BJ67:BN67&lt;&gt;"")*($BJ$7:$BN$7="予定日")*(BJ67:BN67&lt;=集計基準日),COLUMN(BJ67:BN67),""))</f>
        <v>0</v>
      </c>
      <c r="DB67" s="324">
        <f t="array" aca="1" ref="DB67" ca="1">MAX(IF((IF(AND(進捗管理票PSPT_進捗率_1_2&lt;&gt;"",U67&lt;&gt;""), O67:V67,O67:S67)&lt;&gt;"")*(IF(AND(進捗管理票PSPT_進捗率_1_2&lt;&gt;"",U67&lt;&gt;""), $O$7:$V$7,$O$7:$S$7)="実績日")*(IF(AND(進捗管理票PSPT_進捗率_1_2&lt;&gt;"",U67&lt;&gt;""), O67:V67,O67:S67)&lt;=集計基準日),COLUMN(IF(AND(進捗管理票PSPT_進捗率_1_2&lt;&gt;"",U67&lt;&gt;""), O67:V67,O67:S67)),""))</f>
        <v>0</v>
      </c>
      <c r="DC67" s="324">
        <f t="array" aca="1" ref="DC67" ca="1">MAX(IF((IF(AND(進捗管理票PSPT_進捗率_2_2&lt;&gt;"",AG67&lt;&gt;""), AA67:AH67,AA67:AE67)&lt;&gt;"")*(IF(AND(進捗管理票PSPT_進捗率_2_2&lt;&gt;"",AG67&lt;&gt;""), $AA$7:$AH$7,$AA$7:$AE$7)="実績日")*(IF(AND(進捗管理票PSPT_進捗率_2_2&lt;&gt;"",AG67&lt;&gt;""), AA67:AH67,AA67:AE67)&lt;=集計基準日),COLUMN(IF(AND(進捗管理票PSPT_進捗率_2_2&lt;&gt;"",AG67&lt;&gt;""), AA67:AH67,AA67:AE67)),""))</f>
        <v>0</v>
      </c>
      <c r="DD67" s="324">
        <f t="array" aca="1" ref="DD67" ca="1">MAX(IF((IF(AND(進捗管理票PSPT_進捗率_3_2&lt;&gt;"",AS67&lt;&gt;""), AM67:AT67,AM67:AQ67)&lt;&gt;"")*(IF(AND(進捗管理票PSPT_進捗率_3_2&lt;&gt;"",AS67&lt;&gt;""), $AM$7:$AT$7,$AM$7:$AQ$7)="実績日")*(IF(AND(進捗管理票PSPT_進捗率_3_2&lt;&gt;"",AS67&lt;&gt;""), AM67:AT67,AM67:AQ67)&lt;=集計基準日),COLUMN(IF(AND(進捗管理票PSPT_進捗率_3_2&lt;&gt;"",AS67&lt;&gt;""), AM67:AT67,AM67:AQ67)),""))</f>
        <v>0</v>
      </c>
      <c r="DE67" s="324">
        <f t="array" aca="1" ref="DE67" ca="1">MAX(IF((IF(AND(進捗管理票PSPT_進捗率_4_2&lt;&gt;"",BE67&lt;&gt;""), AY67:BF67,AY67:BC67)&lt;&gt;"")*(IF(AND(進捗管理票PSPT_進捗率_4_2&lt;&gt;"",BE67&lt;&gt;""), $AY$7:$BF$7,$AY$7:$BC$7)="実績日")*(IF(AND(進捗管理票PSPT_進捗率_4_2&lt;&gt;"",BE67&lt;&gt;""), AY67:BF67,AY67:BC67)&lt;=集計基準日),COLUMN(IF(AND(進捗管理票PSPT_進捗率_4_2&lt;&gt;"",BE67&lt;&gt;""), AY67:BF67,AY67:BC67)),""))</f>
        <v>0</v>
      </c>
      <c r="DF67" s="324">
        <f t="array" aca="1" ref="DF67" ca="1">MAX(IF((BJ67:BN67&lt;&gt;"")*($BJ$7:$BN$7="実績日")*(BJ67:BN67&lt;=集計基準日),COLUMN(BJ67:BN67),""))</f>
        <v>0</v>
      </c>
      <c r="DG67" s="439">
        <f ca="1">MAX(IF(CW67&lt;&gt;0,HLOOKUP(CW67+1,進捗・達成率設定_PS,9,1),0),IF(CX67&lt;&gt;0,HLOOKUP(CX67+1,進捗・達成率設定_PT仕様作成,9,1),0),IF(CY67&lt;&gt;0,HLOOKUP(CY67+1,進捗・達成率設定_PG,9,1),0),IF(CZ67&lt;&gt;0,HLOOKUP(CZ67+1,進捗・達成率設定_PT,9,1),0),IF(DA67&lt;&gt;0,HLOOKUP(DA67+1,進捗・達成率設定_受入,9,1),0),IF(AND(COUNTA(PTレビュー先頭セル:PTレビュー最終セル)=0,AND(BB67&lt;&gt;"", BB67 &lt;= 集計基準日, BE67="",BF67="",BJ67="",BK67="",BM67="",BN67="")),100,0),IF(AND(BE67&lt;&gt;"",BE67 &lt;= 集計基準日, BJ67="",BK67="",BM67="",BN67=""),100,0))</f>
        <v>0</v>
      </c>
      <c r="DH67" s="440">
        <f ca="1">MAX(IF(DB67&lt;&gt;0,HLOOKUP(DB67,進捗・達成率設定_PS,9,1),0),IF(DC67&lt;&gt;0,HLOOKUP(DC67,進捗・達成率設定_PT仕様作成,9,1),0),IF(DD67&lt;&gt;0,HLOOKUP(DD67,進捗・達成率設定_PG,9,1),0),IF(DE67&lt;&gt;0,HLOOKUP(DE67,進捗・達成率設定_PT,9,1),0),IF(DF67&lt;&gt;0,HLOOKUP(DF67,進捗・達成率設定_受入,9,1),0),IF(AND(COUNTA(PTレビュー先頭セル:PTレビュー最終セル)=0,BJ67="",BK67="",BM67="",BN67="",BC67&lt;&gt;"", BC67&lt;=集計基準日),100,0),IF(OR(AND(BF67&lt;&gt;"",BF67&lt;=集計基準日, BJ67="",BK67="",BM67="",BN67=""),AND(BE67&lt;&gt;"",BF67&lt;&gt;"",BF67&lt;=集計基準日, BJ67="",BK67="",BM67="",BN67="")),100,0))</f>
        <v>0</v>
      </c>
      <c r="DI67" s="328" t="str">
        <f>IF(BM67&lt;&gt;"",BM67,IF(AND(BJ67&lt;&gt;"",BM67&lt;&gt;""),BM67,IF(AND(BJ67&lt;&gt;"",BM67=""),"",IF(AND(BK67&lt;&gt;"",BM67=""),"",IF(BE67&lt;&gt;"",BE67,IF(COUNTA(PTレビュー先頭セル:PTレビュー最終セル)&lt;&gt;0,"",IF(BB67&lt;&gt;"",BB67,"")))))))</f>
        <v/>
      </c>
      <c r="DJ67" s="329" t="str">
        <f>IF(AND(BM67&lt;&gt;"",BN67&lt;&gt;""),BN67,IF(AND(BJ67&lt;&gt;"",BN67&lt;&gt;""),BN67,IF(AND(BK67&lt;&gt;"",BN67=""),"",IF(AND(BJ67&lt;&gt;"",BN67=""),"",IF(BF67&lt;&gt;"",BF67,IF(COUNTA(PTレビュー先頭セル:PTレビュー最終セル)&lt;&gt;0,"",IF(BC67&lt;&gt;"",BC67,"")))))))</f>
        <v/>
      </c>
      <c r="DK67" s="450" t="b">
        <f t="shared" si="35"/>
        <v>0</v>
      </c>
      <c r="DL67" s="440" t="b">
        <f t="shared" si="36"/>
        <v>0</v>
      </c>
      <c r="DM67" s="450" t="b">
        <f t="shared" si="37"/>
        <v>0</v>
      </c>
      <c r="DN67" s="440" t="b">
        <f t="shared" si="38"/>
        <v>0</v>
      </c>
      <c r="DO67" s="449" t="b">
        <f t="shared" si="39"/>
        <v>0</v>
      </c>
      <c r="DP67" s="440" t="b">
        <f t="shared" si="40"/>
        <v>0</v>
      </c>
      <c r="DQ67" s="450" t="b">
        <f t="shared" si="41"/>
        <v>0</v>
      </c>
      <c r="DR67" s="440" t="b">
        <f t="shared" si="42"/>
        <v>0</v>
      </c>
      <c r="DS67" s="449" t="b">
        <f t="shared" si="43"/>
        <v>0</v>
      </c>
      <c r="DT67" s="440" t="b">
        <f t="shared" si="44"/>
        <v>0</v>
      </c>
    </row>
    <row r="68" spans="1:124" x14ac:dyDescent="0.25">
      <c r="A68" s="65">
        <f t="shared" si="18"/>
        <v>60</v>
      </c>
      <c r="B68" s="275"/>
      <c r="C68" s="275"/>
      <c r="D68" s="275"/>
      <c r="E68" s="275"/>
      <c r="F68" s="275"/>
      <c r="G68" s="316"/>
      <c r="H68" s="276"/>
      <c r="I68" s="276"/>
      <c r="J68" s="276"/>
      <c r="K68" s="467"/>
      <c r="L68" s="467"/>
      <c r="M68" s="277"/>
      <c r="N68" s="277"/>
      <c r="O68" s="348"/>
      <c r="P68" s="278"/>
      <c r="Q68" s="279"/>
      <c r="R68" s="348"/>
      <c r="S68" s="278"/>
      <c r="T68" s="280"/>
      <c r="U68" s="348"/>
      <c r="V68" s="274"/>
      <c r="W68" s="309" t="str">
        <f t="shared" ca="1" si="19"/>
        <v/>
      </c>
      <c r="X68" s="310" t="str">
        <f t="shared" ca="1" si="20"/>
        <v/>
      </c>
      <c r="Y68" s="277"/>
      <c r="Z68" s="277"/>
      <c r="AA68" s="348"/>
      <c r="AB68" s="278"/>
      <c r="AC68" s="279"/>
      <c r="AD68" s="348"/>
      <c r="AE68" s="278"/>
      <c r="AF68" s="280"/>
      <c r="AG68" s="348"/>
      <c r="AH68" s="274"/>
      <c r="AI68" s="309" t="str">
        <f t="shared" ca="1" si="21"/>
        <v/>
      </c>
      <c r="AJ68" s="310" t="str">
        <f t="shared" ca="1" si="22"/>
        <v/>
      </c>
      <c r="AK68" s="277"/>
      <c r="AL68" s="277"/>
      <c r="AM68" s="348"/>
      <c r="AN68" s="278"/>
      <c r="AO68" s="279"/>
      <c r="AP68" s="348"/>
      <c r="AQ68" s="278"/>
      <c r="AR68" s="280"/>
      <c r="AS68" s="348"/>
      <c r="AT68" s="274"/>
      <c r="AU68" s="309" t="str">
        <f t="shared" ca="1" si="23"/>
        <v/>
      </c>
      <c r="AV68" s="310" t="str">
        <f t="shared" ca="1" si="24"/>
        <v/>
      </c>
      <c r="AW68" s="276"/>
      <c r="AX68" s="276"/>
      <c r="AY68" s="348"/>
      <c r="AZ68" s="278"/>
      <c r="BA68" s="279"/>
      <c r="BB68" s="348"/>
      <c r="BC68" s="278"/>
      <c r="BD68" s="280"/>
      <c r="BE68" s="348"/>
      <c r="BF68" s="274"/>
      <c r="BG68" s="309" t="str">
        <f t="shared" ca="1" si="25"/>
        <v/>
      </c>
      <c r="BH68" s="310" t="str">
        <f t="shared" ca="1" si="26"/>
        <v/>
      </c>
      <c r="BI68" s="276"/>
      <c r="BJ68" s="348"/>
      <c r="BK68" s="278"/>
      <c r="BL68" s="279"/>
      <c r="BM68" s="348"/>
      <c r="BN68" s="278"/>
      <c r="BO68" s="280"/>
      <c r="BP68" s="309" t="str">
        <f t="shared" ca="1" si="27"/>
        <v/>
      </c>
      <c r="BQ68" s="310" t="str">
        <f t="shared" ca="1" si="28"/>
        <v/>
      </c>
      <c r="BR68" s="309" t="str">
        <f t="shared" ca="1" si="29"/>
        <v/>
      </c>
      <c r="BS68" s="438" t="str">
        <f t="shared" ca="1" si="30"/>
        <v/>
      </c>
      <c r="BT68" s="281" t="str">
        <f t="array" ref="BT68">IF(AND($I68&lt;&gt;"",$K68&lt;&gt;""),CEILING(VLOOKUP($I68,ランク別指標,3,FALSE)*$L68,1),"")</f>
        <v/>
      </c>
      <c r="BU68" s="282"/>
      <c r="BV68" s="281" t="str">
        <f t="shared" si="11"/>
        <v/>
      </c>
      <c r="BW68" s="283"/>
      <c r="BX68" s="282"/>
      <c r="BY68" s="284" t="str">
        <f t="shared" si="31"/>
        <v/>
      </c>
      <c r="BZ68" s="285" t="str">
        <f t="shared" si="32"/>
        <v/>
      </c>
      <c r="CA68" s="286"/>
      <c r="CB68" s="287"/>
      <c r="CC68" s="281" t="str">
        <f t="array" ref="CC68">IF(AND($I68&lt;&gt;"",$K68&lt;&gt;""),CEILING(VLOOKUP($I68,ランク別指標,6,FALSE)*$L68,1),"")</f>
        <v/>
      </c>
      <c r="CD68" s="288"/>
      <c r="CE68" s="289" t="str">
        <f t="shared" si="14"/>
        <v/>
      </c>
      <c r="CF68" s="290"/>
      <c r="CG68" s="291" t="str">
        <f t="array" ref="CG68">IF(AND(L68&lt;&gt;"",L68&gt;0),IF(CD68/L68*100 &gt; 0,CD68/L68*100, ""),"")</f>
        <v/>
      </c>
      <c r="CH68" s="292" t="str">
        <f t="array" ref="CH68">IF(AND(L68&lt;&gt;"",L68&gt;0),IF(CF68/L68*100 &gt; 0,CF68/L68*100, ""),"")</f>
        <v/>
      </c>
      <c r="CI68" s="291" t="str">
        <f t="array" ref="CI68">IF(AND(CC68&lt;&gt;"",CC68&gt;0),IF(CD68/CC68*100 &gt; 0,CD68/CC68, ""),"")</f>
        <v/>
      </c>
      <c r="CJ68" s="292" t="str">
        <f t="array" ref="CJ68">IF(AND(CE68&lt;&gt;"",CE68&gt;0),IF(CF68/CE68*100 &gt; 0,CF68/CE68, ""),"")</f>
        <v/>
      </c>
      <c r="CK68" s="281"/>
      <c r="CL68" s="293" t="str">
        <f t="array" ref="CL68">IF(AND(L68&lt;&gt;"",L68&gt;0),IF(CK68/L68*100 &gt; 0,CK68/L68*100, ""),"")</f>
        <v/>
      </c>
      <c r="CM68" s="294"/>
      <c r="CN68" s="270" t="str">
        <f t="array" aca="1" ref="CN68" ca="1">IF(AND($O68&lt;&gt;"",$P68="",$O68&lt;=集計基準日),"遅1",IF(AND($R68&lt;&gt;"",$S68="",$R68&lt;=集計基準日),"遅2",IF(AND($U68&lt;&gt;"",$V68="",$U68&lt;=集計基準日),"遅3","") ) )</f>
        <v/>
      </c>
      <c r="CO68" s="271" t="str">
        <f t="array" aca="1" ref="CO68" ca="1">IF(AND($AA68&lt;&gt;"",$AB68="",$AA68&lt;=集計基準日),"遅1",IF(AND($AD68&lt;&gt;"",$AE68="",$AD68&lt;=集計基準日),"遅2",IF(AND($AG68&lt;&gt;"",$AH68="",$AG68&lt;=集計基準日),"遅3","")))</f>
        <v/>
      </c>
      <c r="CP68" s="271" t="str">
        <f t="array" aca="1" ref="CP68" ca="1">IF(AND($AM68&lt;&gt;"",$AN68="",$AM68&lt;=集計基準日),"遅1",IF(AND($AP68&lt;&gt;"",$AQ68="",$AP68&lt;=集計基準日),"遅2",IF(AND($AS68&lt;&gt;"",$AT68="",$AS68&lt;=集計基準日),"遅3","")))</f>
        <v/>
      </c>
      <c r="CQ68" s="272" t="str">
        <f t="shared" ca="1" si="15"/>
        <v/>
      </c>
      <c r="CR68" s="272" t="str">
        <f t="shared" ca="1" si="16"/>
        <v/>
      </c>
      <c r="CS68" s="273" t="str">
        <f t="shared" ca="1" si="17"/>
        <v/>
      </c>
      <c r="CT68" s="337"/>
      <c r="CU68" s="264">
        <f t="shared" si="34"/>
        <v>60</v>
      </c>
      <c r="CW68" s="324">
        <f t="array" aca="1" ref="CW68" ca="1">MAX(IF((IF(進捗管理票PSPT_進捗率_1_2&lt;&gt;"", O68:V68,O68:S68)&lt;&gt;"")*(IF(進捗管理票PSPT_進捗率_1_2&lt;&gt;"", $O$7:$V$7,$O$7:$S$7)="予定日")*(IF(進捗管理票PSPT_進捗率_1_2&lt;&gt;"", O68:V68,O68:S68)&lt;=集計基準日),COLUMN(IF(進捗管理票PSPT_進捗率_1_2&lt;&gt;"", O68:V68,O68:S68)),""))</f>
        <v>0</v>
      </c>
      <c r="CX68" s="324">
        <f t="array" aca="1" ref="CX68" ca="1">MAX(IF((IF(進捗管理票PSPT_進捗率_2_2&lt;&gt;"", AA68:AH68,AA68:AE68)&lt;&gt;"")*(IF(進捗管理票PSPT_進捗率_2_2&lt;&gt;"", $AA$7:$AH$7,$AA$7:$AE$7)="予定日")*(IF(進捗管理票PSPT_進捗率_2_2&lt;&gt;"", AA68:AH68,AA68:AE68)&lt;=集計基準日),COLUMN(IF(進捗管理票PSPT_進捗率_2_2&lt;&gt;"", AA68:AH68,AA68:AE68)),""))</f>
        <v>0</v>
      </c>
      <c r="CY68" s="324">
        <f t="array" aca="1" ref="CY68" ca="1">MAX(IF((IF(進捗管理票PSPT_進捗率_3_2&lt;&gt;"", AM68:AT68,AM68:AQ68)&lt;&gt;"")*(IF(進捗管理票PSPT_進捗率_3_2&lt;&gt;"", $AM$7:$AT$7,$AM$7:$AQ$7)="予定日")*(IF(進捗管理票PSPT_進捗率_3_2&lt;&gt;"", AM68:AT68,AM68:AQ68)&lt;=集計基準日),COLUMN(IF(進捗管理票PSPT_進捗率_3_2&lt;&gt;"", AM68:AT68,AM68:AQ68)),""))</f>
        <v>0</v>
      </c>
      <c r="CZ68" s="324">
        <f t="array" aca="1" ref="CZ68" ca="1">MAX(IF((IF(進捗管理票PSPT_進捗率_4_2&lt;&gt;"", AY68:BF68,AY68:BC68)&lt;&gt;"")*(IF(進捗管理票PSPT_進捗率_4_2&lt;&gt;"", $AY$7:$BF$7,$AY$7:$BC$7)="予定日")*(IF(進捗管理票PSPT_進捗率_4_2&lt;&gt;"", AY68:BF68,AY68:BC68)&lt;=集計基準日),COLUMN(IF(進捗管理票PSPT_進捗率_4_2&lt;&gt;"", AY68:BF68,AY68:BC68)),""))</f>
        <v>0</v>
      </c>
      <c r="DA68" s="324">
        <f t="array" aca="1" ref="DA68" ca="1">MAX(IF((BJ68:BN68&lt;&gt;"")*($BJ$7:$BN$7="予定日")*(BJ68:BN68&lt;=集計基準日),COLUMN(BJ68:BN68),""))</f>
        <v>0</v>
      </c>
      <c r="DB68" s="324">
        <f t="array" aca="1" ref="DB68" ca="1">MAX(IF((IF(AND(進捗管理票PSPT_進捗率_1_2&lt;&gt;"",U68&lt;&gt;""), O68:V68,O68:S68)&lt;&gt;"")*(IF(AND(進捗管理票PSPT_進捗率_1_2&lt;&gt;"",U68&lt;&gt;""), $O$7:$V$7,$O$7:$S$7)="実績日")*(IF(AND(進捗管理票PSPT_進捗率_1_2&lt;&gt;"",U68&lt;&gt;""), O68:V68,O68:S68)&lt;=集計基準日),COLUMN(IF(AND(進捗管理票PSPT_進捗率_1_2&lt;&gt;"",U68&lt;&gt;""), O68:V68,O68:S68)),""))</f>
        <v>0</v>
      </c>
      <c r="DC68" s="324">
        <f t="array" aca="1" ref="DC68" ca="1">MAX(IF((IF(AND(進捗管理票PSPT_進捗率_2_2&lt;&gt;"",AG68&lt;&gt;""), AA68:AH68,AA68:AE68)&lt;&gt;"")*(IF(AND(進捗管理票PSPT_進捗率_2_2&lt;&gt;"",AG68&lt;&gt;""), $AA$7:$AH$7,$AA$7:$AE$7)="実績日")*(IF(AND(進捗管理票PSPT_進捗率_2_2&lt;&gt;"",AG68&lt;&gt;""), AA68:AH68,AA68:AE68)&lt;=集計基準日),COLUMN(IF(AND(進捗管理票PSPT_進捗率_2_2&lt;&gt;"",AG68&lt;&gt;""), AA68:AH68,AA68:AE68)),""))</f>
        <v>0</v>
      </c>
      <c r="DD68" s="324">
        <f t="array" aca="1" ref="DD68" ca="1">MAX(IF((IF(AND(進捗管理票PSPT_進捗率_3_2&lt;&gt;"",AS68&lt;&gt;""), AM68:AT68,AM68:AQ68)&lt;&gt;"")*(IF(AND(進捗管理票PSPT_進捗率_3_2&lt;&gt;"",AS68&lt;&gt;""), $AM$7:$AT$7,$AM$7:$AQ$7)="実績日")*(IF(AND(進捗管理票PSPT_進捗率_3_2&lt;&gt;"",AS68&lt;&gt;""), AM68:AT68,AM68:AQ68)&lt;=集計基準日),COLUMN(IF(AND(進捗管理票PSPT_進捗率_3_2&lt;&gt;"",AS68&lt;&gt;""), AM68:AT68,AM68:AQ68)),""))</f>
        <v>0</v>
      </c>
      <c r="DE68" s="324">
        <f t="array" aca="1" ref="DE68" ca="1">MAX(IF((IF(AND(進捗管理票PSPT_進捗率_4_2&lt;&gt;"",BE68&lt;&gt;""), AY68:BF68,AY68:BC68)&lt;&gt;"")*(IF(AND(進捗管理票PSPT_進捗率_4_2&lt;&gt;"",BE68&lt;&gt;""), $AY$7:$BF$7,$AY$7:$BC$7)="実績日")*(IF(AND(進捗管理票PSPT_進捗率_4_2&lt;&gt;"",BE68&lt;&gt;""), AY68:BF68,AY68:BC68)&lt;=集計基準日),COLUMN(IF(AND(進捗管理票PSPT_進捗率_4_2&lt;&gt;"",BE68&lt;&gt;""), AY68:BF68,AY68:BC68)),""))</f>
        <v>0</v>
      </c>
      <c r="DF68" s="324">
        <f t="array" aca="1" ref="DF68" ca="1">MAX(IF((BJ68:BN68&lt;&gt;"")*($BJ$7:$BN$7="実績日")*(BJ68:BN68&lt;=集計基準日),COLUMN(BJ68:BN68),""))</f>
        <v>0</v>
      </c>
      <c r="DG68" s="439">
        <f ca="1">MAX(IF(CW68&lt;&gt;0,HLOOKUP(CW68+1,進捗・達成率設定_PS,9,1),0),IF(CX68&lt;&gt;0,HLOOKUP(CX68+1,進捗・達成率設定_PT仕様作成,9,1),0),IF(CY68&lt;&gt;0,HLOOKUP(CY68+1,進捗・達成率設定_PG,9,1),0),IF(CZ68&lt;&gt;0,HLOOKUP(CZ68+1,進捗・達成率設定_PT,9,1),0),IF(DA68&lt;&gt;0,HLOOKUP(DA68+1,進捗・達成率設定_受入,9,1),0),IF(AND(COUNTA(PTレビュー先頭セル:PTレビュー最終セル)=0,AND(BB68&lt;&gt;"", BB68 &lt;= 集計基準日, BE68="",BF68="",BJ68="",BK68="",BM68="",BN68="")),100,0),IF(AND(BE68&lt;&gt;"",BE68 &lt;= 集計基準日, BJ68="",BK68="",BM68="",BN68=""),100,0))</f>
        <v>0</v>
      </c>
      <c r="DH68" s="440">
        <f ca="1">MAX(IF(DB68&lt;&gt;0,HLOOKUP(DB68,進捗・達成率設定_PS,9,1),0),IF(DC68&lt;&gt;0,HLOOKUP(DC68,進捗・達成率設定_PT仕様作成,9,1),0),IF(DD68&lt;&gt;0,HLOOKUP(DD68,進捗・達成率設定_PG,9,1),0),IF(DE68&lt;&gt;0,HLOOKUP(DE68,進捗・達成率設定_PT,9,1),0),IF(DF68&lt;&gt;0,HLOOKUP(DF68,進捗・達成率設定_受入,9,1),0),IF(AND(COUNTA(PTレビュー先頭セル:PTレビュー最終セル)=0,BJ68="",BK68="",BM68="",BN68="",BC68&lt;&gt;"", BC68&lt;=集計基準日),100,0),IF(OR(AND(BF68&lt;&gt;"",BF68&lt;=集計基準日, BJ68="",BK68="",BM68="",BN68=""),AND(BE68&lt;&gt;"",BF68&lt;&gt;"",BF68&lt;=集計基準日, BJ68="",BK68="",BM68="",BN68="")),100,0))</f>
        <v>0</v>
      </c>
      <c r="DI68" s="328" t="str">
        <f>IF(BM68&lt;&gt;"",BM68,IF(AND(BJ68&lt;&gt;"",BM68&lt;&gt;""),BM68,IF(AND(BJ68&lt;&gt;"",BM68=""),"",IF(AND(BK68&lt;&gt;"",BM68=""),"",IF(BE68&lt;&gt;"",BE68,IF(COUNTA(PTレビュー先頭セル:PTレビュー最終セル)&lt;&gt;0,"",IF(BB68&lt;&gt;"",BB68,"")))))))</f>
        <v/>
      </c>
      <c r="DJ68" s="329" t="str">
        <f>IF(AND(BM68&lt;&gt;"",BN68&lt;&gt;""),BN68,IF(AND(BJ68&lt;&gt;"",BN68&lt;&gt;""),BN68,IF(AND(BK68&lt;&gt;"",BN68=""),"",IF(AND(BJ68&lt;&gt;"",BN68=""),"",IF(BF68&lt;&gt;"",BF68,IF(COUNTA(PTレビュー先頭セル:PTレビュー最終セル)&lt;&gt;0,"",IF(BC68&lt;&gt;"",BC68,"")))))))</f>
        <v/>
      </c>
      <c r="DK68" s="450" t="b">
        <f t="shared" si="35"/>
        <v>0</v>
      </c>
      <c r="DL68" s="440" t="b">
        <f t="shared" si="36"/>
        <v>0</v>
      </c>
      <c r="DM68" s="450" t="b">
        <f t="shared" si="37"/>
        <v>0</v>
      </c>
      <c r="DN68" s="440" t="b">
        <f t="shared" si="38"/>
        <v>0</v>
      </c>
      <c r="DO68" s="449" t="b">
        <f t="shared" si="39"/>
        <v>0</v>
      </c>
      <c r="DP68" s="440" t="b">
        <f t="shared" si="40"/>
        <v>0</v>
      </c>
      <c r="DQ68" s="450" t="b">
        <f t="shared" si="41"/>
        <v>0</v>
      </c>
      <c r="DR68" s="440" t="b">
        <f t="shared" si="42"/>
        <v>0</v>
      </c>
      <c r="DS68" s="449" t="b">
        <f t="shared" si="43"/>
        <v>0</v>
      </c>
      <c r="DT68" s="440" t="b">
        <f t="shared" si="44"/>
        <v>0</v>
      </c>
    </row>
    <row r="69" spans="1:124" x14ac:dyDescent="0.25">
      <c r="A69" s="65">
        <f t="shared" si="18"/>
        <v>61</v>
      </c>
      <c r="B69" s="275"/>
      <c r="C69" s="275"/>
      <c r="D69" s="275"/>
      <c r="E69" s="275"/>
      <c r="F69" s="275"/>
      <c r="G69" s="316"/>
      <c r="H69" s="276"/>
      <c r="I69" s="276"/>
      <c r="J69" s="276"/>
      <c r="K69" s="467"/>
      <c r="L69" s="467"/>
      <c r="M69" s="277"/>
      <c r="N69" s="277"/>
      <c r="O69" s="348"/>
      <c r="P69" s="278"/>
      <c r="Q69" s="279"/>
      <c r="R69" s="348"/>
      <c r="S69" s="278"/>
      <c r="T69" s="280"/>
      <c r="U69" s="348"/>
      <c r="V69" s="274"/>
      <c r="W69" s="309" t="str">
        <f t="shared" ca="1" si="19"/>
        <v/>
      </c>
      <c r="X69" s="310" t="str">
        <f t="shared" ca="1" si="20"/>
        <v/>
      </c>
      <c r="Y69" s="277"/>
      <c r="Z69" s="277"/>
      <c r="AA69" s="348"/>
      <c r="AB69" s="278"/>
      <c r="AC69" s="279"/>
      <c r="AD69" s="348"/>
      <c r="AE69" s="278"/>
      <c r="AF69" s="280"/>
      <c r="AG69" s="348"/>
      <c r="AH69" s="274"/>
      <c r="AI69" s="309" t="str">
        <f t="shared" ca="1" si="21"/>
        <v/>
      </c>
      <c r="AJ69" s="310" t="str">
        <f t="shared" ca="1" si="22"/>
        <v/>
      </c>
      <c r="AK69" s="277"/>
      <c r="AL69" s="277"/>
      <c r="AM69" s="348"/>
      <c r="AN69" s="278"/>
      <c r="AO69" s="279"/>
      <c r="AP69" s="348"/>
      <c r="AQ69" s="278"/>
      <c r="AR69" s="280"/>
      <c r="AS69" s="348"/>
      <c r="AT69" s="274"/>
      <c r="AU69" s="309" t="str">
        <f t="shared" ca="1" si="23"/>
        <v/>
      </c>
      <c r="AV69" s="310" t="str">
        <f t="shared" ca="1" si="24"/>
        <v/>
      </c>
      <c r="AW69" s="276"/>
      <c r="AX69" s="276"/>
      <c r="AY69" s="348"/>
      <c r="AZ69" s="278"/>
      <c r="BA69" s="279"/>
      <c r="BB69" s="348"/>
      <c r="BC69" s="278"/>
      <c r="BD69" s="280"/>
      <c r="BE69" s="348"/>
      <c r="BF69" s="274"/>
      <c r="BG69" s="309" t="str">
        <f t="shared" ca="1" si="25"/>
        <v/>
      </c>
      <c r="BH69" s="310" t="str">
        <f t="shared" ca="1" si="26"/>
        <v/>
      </c>
      <c r="BI69" s="276"/>
      <c r="BJ69" s="348"/>
      <c r="BK69" s="278"/>
      <c r="BL69" s="279"/>
      <c r="BM69" s="348"/>
      <c r="BN69" s="278"/>
      <c r="BO69" s="280"/>
      <c r="BP69" s="309" t="str">
        <f t="shared" ca="1" si="27"/>
        <v/>
      </c>
      <c r="BQ69" s="310" t="str">
        <f t="shared" ca="1" si="28"/>
        <v/>
      </c>
      <c r="BR69" s="309" t="str">
        <f t="shared" ca="1" si="29"/>
        <v/>
      </c>
      <c r="BS69" s="438" t="str">
        <f t="shared" ca="1" si="30"/>
        <v/>
      </c>
      <c r="BT69" s="281" t="str">
        <f t="array" ref="BT69">IF(AND($I69&lt;&gt;"",$K69&lt;&gt;""),CEILING(VLOOKUP($I69,ランク別指標,3,FALSE)*$L69,1),"")</f>
        <v/>
      </c>
      <c r="BU69" s="282"/>
      <c r="BV69" s="281" t="str">
        <f t="shared" si="11"/>
        <v/>
      </c>
      <c r="BW69" s="283"/>
      <c r="BX69" s="282"/>
      <c r="BY69" s="284" t="str">
        <f t="shared" si="31"/>
        <v/>
      </c>
      <c r="BZ69" s="285" t="str">
        <f t="shared" si="32"/>
        <v/>
      </c>
      <c r="CA69" s="286"/>
      <c r="CB69" s="287"/>
      <c r="CC69" s="281" t="str">
        <f t="array" ref="CC69">IF(AND($I69&lt;&gt;"",$K69&lt;&gt;""),CEILING(VLOOKUP($I69,ランク別指標,6,FALSE)*$L69,1),"")</f>
        <v/>
      </c>
      <c r="CD69" s="288"/>
      <c r="CE69" s="289" t="str">
        <f t="shared" si="14"/>
        <v/>
      </c>
      <c r="CF69" s="290"/>
      <c r="CG69" s="291" t="str">
        <f t="array" ref="CG69">IF(AND(L69&lt;&gt;"",L69&gt;0),IF(CD69/L69*100 &gt; 0,CD69/L69*100, ""),"")</f>
        <v/>
      </c>
      <c r="CH69" s="292" t="str">
        <f t="array" ref="CH69">IF(AND(L69&lt;&gt;"",L69&gt;0),IF(CF69/L69*100 &gt; 0,CF69/L69*100, ""),"")</f>
        <v/>
      </c>
      <c r="CI69" s="291" t="str">
        <f t="array" ref="CI69">IF(AND(CC69&lt;&gt;"",CC69&gt;0),IF(CD69/CC69*100 &gt; 0,CD69/CC69, ""),"")</f>
        <v/>
      </c>
      <c r="CJ69" s="292" t="str">
        <f t="array" ref="CJ69">IF(AND(CE69&lt;&gt;"",CE69&gt;0),IF(CF69/CE69*100 &gt; 0,CF69/CE69, ""),"")</f>
        <v/>
      </c>
      <c r="CK69" s="281"/>
      <c r="CL69" s="293" t="str">
        <f t="array" ref="CL69">IF(AND(L69&lt;&gt;"",L69&gt;0),IF(CK69/L69*100 &gt; 0,CK69/L69*100, ""),"")</f>
        <v/>
      </c>
      <c r="CM69" s="294"/>
      <c r="CN69" s="270" t="str">
        <f t="array" aca="1" ref="CN69" ca="1">IF(AND($O69&lt;&gt;"",$P69="",$O69&lt;=集計基準日),"遅1",IF(AND($R69&lt;&gt;"",$S69="",$R69&lt;=集計基準日),"遅2",IF(AND($U69&lt;&gt;"",$V69="",$U69&lt;=集計基準日),"遅3","") ) )</f>
        <v/>
      </c>
      <c r="CO69" s="271" t="str">
        <f t="array" aca="1" ref="CO69" ca="1">IF(AND($AA69&lt;&gt;"",$AB69="",$AA69&lt;=集計基準日),"遅1",IF(AND($AD69&lt;&gt;"",$AE69="",$AD69&lt;=集計基準日),"遅2",IF(AND($AG69&lt;&gt;"",$AH69="",$AG69&lt;=集計基準日),"遅3","")))</f>
        <v/>
      </c>
      <c r="CP69" s="271" t="str">
        <f t="array" aca="1" ref="CP69" ca="1">IF(AND($AM69&lt;&gt;"",$AN69="",$AM69&lt;=集計基準日),"遅1",IF(AND($AP69&lt;&gt;"",$AQ69="",$AP69&lt;=集計基準日),"遅2",IF(AND($AS69&lt;&gt;"",$AT69="",$AS69&lt;=集計基準日),"遅3","")))</f>
        <v/>
      </c>
      <c r="CQ69" s="272" t="str">
        <f t="shared" ca="1" si="15"/>
        <v/>
      </c>
      <c r="CR69" s="272" t="str">
        <f t="shared" ca="1" si="16"/>
        <v/>
      </c>
      <c r="CS69" s="273" t="str">
        <f t="shared" ca="1" si="17"/>
        <v/>
      </c>
      <c r="CT69" s="337"/>
      <c r="CU69" s="264">
        <f t="shared" si="34"/>
        <v>61</v>
      </c>
      <c r="CW69" s="324">
        <f t="array" aca="1" ref="CW69" ca="1">MAX(IF((IF(進捗管理票PSPT_進捗率_1_2&lt;&gt;"", O69:V69,O69:S69)&lt;&gt;"")*(IF(進捗管理票PSPT_進捗率_1_2&lt;&gt;"", $O$7:$V$7,$O$7:$S$7)="予定日")*(IF(進捗管理票PSPT_進捗率_1_2&lt;&gt;"", O69:V69,O69:S69)&lt;=集計基準日),COLUMN(IF(進捗管理票PSPT_進捗率_1_2&lt;&gt;"", O69:V69,O69:S69)),""))</f>
        <v>0</v>
      </c>
      <c r="CX69" s="324">
        <f t="array" aca="1" ref="CX69" ca="1">MAX(IF((IF(進捗管理票PSPT_進捗率_2_2&lt;&gt;"", AA69:AH69,AA69:AE69)&lt;&gt;"")*(IF(進捗管理票PSPT_進捗率_2_2&lt;&gt;"", $AA$7:$AH$7,$AA$7:$AE$7)="予定日")*(IF(進捗管理票PSPT_進捗率_2_2&lt;&gt;"", AA69:AH69,AA69:AE69)&lt;=集計基準日),COLUMN(IF(進捗管理票PSPT_進捗率_2_2&lt;&gt;"", AA69:AH69,AA69:AE69)),""))</f>
        <v>0</v>
      </c>
      <c r="CY69" s="324">
        <f t="array" aca="1" ref="CY69" ca="1">MAX(IF((IF(進捗管理票PSPT_進捗率_3_2&lt;&gt;"", AM69:AT69,AM69:AQ69)&lt;&gt;"")*(IF(進捗管理票PSPT_進捗率_3_2&lt;&gt;"", $AM$7:$AT$7,$AM$7:$AQ$7)="予定日")*(IF(進捗管理票PSPT_進捗率_3_2&lt;&gt;"", AM69:AT69,AM69:AQ69)&lt;=集計基準日),COLUMN(IF(進捗管理票PSPT_進捗率_3_2&lt;&gt;"", AM69:AT69,AM69:AQ69)),""))</f>
        <v>0</v>
      </c>
      <c r="CZ69" s="324">
        <f t="array" aca="1" ref="CZ69" ca="1">MAX(IF((IF(進捗管理票PSPT_進捗率_4_2&lt;&gt;"", AY69:BF69,AY69:BC69)&lt;&gt;"")*(IF(進捗管理票PSPT_進捗率_4_2&lt;&gt;"", $AY$7:$BF$7,$AY$7:$BC$7)="予定日")*(IF(進捗管理票PSPT_進捗率_4_2&lt;&gt;"", AY69:BF69,AY69:BC69)&lt;=集計基準日),COLUMN(IF(進捗管理票PSPT_進捗率_4_2&lt;&gt;"", AY69:BF69,AY69:BC69)),""))</f>
        <v>0</v>
      </c>
      <c r="DA69" s="324">
        <f t="array" aca="1" ref="DA69" ca="1">MAX(IF((BJ69:BN69&lt;&gt;"")*($BJ$7:$BN$7="予定日")*(BJ69:BN69&lt;=集計基準日),COLUMN(BJ69:BN69),""))</f>
        <v>0</v>
      </c>
      <c r="DB69" s="324">
        <f t="array" aca="1" ref="DB69" ca="1">MAX(IF((IF(AND(進捗管理票PSPT_進捗率_1_2&lt;&gt;"",U69&lt;&gt;""), O69:V69,O69:S69)&lt;&gt;"")*(IF(AND(進捗管理票PSPT_進捗率_1_2&lt;&gt;"",U69&lt;&gt;""), $O$7:$V$7,$O$7:$S$7)="実績日")*(IF(AND(進捗管理票PSPT_進捗率_1_2&lt;&gt;"",U69&lt;&gt;""), O69:V69,O69:S69)&lt;=集計基準日),COLUMN(IF(AND(進捗管理票PSPT_進捗率_1_2&lt;&gt;"",U69&lt;&gt;""), O69:V69,O69:S69)),""))</f>
        <v>0</v>
      </c>
      <c r="DC69" s="324">
        <f t="array" aca="1" ref="DC69" ca="1">MAX(IF((IF(AND(進捗管理票PSPT_進捗率_2_2&lt;&gt;"",AG69&lt;&gt;""), AA69:AH69,AA69:AE69)&lt;&gt;"")*(IF(AND(進捗管理票PSPT_進捗率_2_2&lt;&gt;"",AG69&lt;&gt;""), $AA$7:$AH$7,$AA$7:$AE$7)="実績日")*(IF(AND(進捗管理票PSPT_進捗率_2_2&lt;&gt;"",AG69&lt;&gt;""), AA69:AH69,AA69:AE69)&lt;=集計基準日),COLUMN(IF(AND(進捗管理票PSPT_進捗率_2_2&lt;&gt;"",AG69&lt;&gt;""), AA69:AH69,AA69:AE69)),""))</f>
        <v>0</v>
      </c>
      <c r="DD69" s="324">
        <f t="array" aca="1" ref="DD69" ca="1">MAX(IF((IF(AND(進捗管理票PSPT_進捗率_3_2&lt;&gt;"",AS69&lt;&gt;""), AM69:AT69,AM69:AQ69)&lt;&gt;"")*(IF(AND(進捗管理票PSPT_進捗率_3_2&lt;&gt;"",AS69&lt;&gt;""), $AM$7:$AT$7,$AM$7:$AQ$7)="実績日")*(IF(AND(進捗管理票PSPT_進捗率_3_2&lt;&gt;"",AS69&lt;&gt;""), AM69:AT69,AM69:AQ69)&lt;=集計基準日),COLUMN(IF(AND(進捗管理票PSPT_進捗率_3_2&lt;&gt;"",AS69&lt;&gt;""), AM69:AT69,AM69:AQ69)),""))</f>
        <v>0</v>
      </c>
      <c r="DE69" s="324">
        <f t="array" aca="1" ref="DE69" ca="1">MAX(IF((IF(AND(進捗管理票PSPT_進捗率_4_2&lt;&gt;"",BE69&lt;&gt;""), AY69:BF69,AY69:BC69)&lt;&gt;"")*(IF(AND(進捗管理票PSPT_進捗率_4_2&lt;&gt;"",BE69&lt;&gt;""), $AY$7:$BF$7,$AY$7:$BC$7)="実績日")*(IF(AND(進捗管理票PSPT_進捗率_4_2&lt;&gt;"",BE69&lt;&gt;""), AY69:BF69,AY69:BC69)&lt;=集計基準日),COLUMN(IF(AND(進捗管理票PSPT_進捗率_4_2&lt;&gt;"",BE69&lt;&gt;""), AY69:BF69,AY69:BC69)),""))</f>
        <v>0</v>
      </c>
      <c r="DF69" s="324">
        <f t="array" aca="1" ref="DF69" ca="1">MAX(IF((BJ69:BN69&lt;&gt;"")*($BJ$7:$BN$7="実績日")*(BJ69:BN69&lt;=集計基準日),COLUMN(BJ69:BN69),""))</f>
        <v>0</v>
      </c>
      <c r="DG69" s="439">
        <f ca="1">MAX(IF(CW69&lt;&gt;0,HLOOKUP(CW69+1,進捗・達成率設定_PS,9,1),0),IF(CX69&lt;&gt;0,HLOOKUP(CX69+1,進捗・達成率設定_PT仕様作成,9,1),0),IF(CY69&lt;&gt;0,HLOOKUP(CY69+1,進捗・達成率設定_PG,9,1),0),IF(CZ69&lt;&gt;0,HLOOKUP(CZ69+1,進捗・達成率設定_PT,9,1),0),IF(DA69&lt;&gt;0,HLOOKUP(DA69+1,進捗・達成率設定_受入,9,1),0),IF(AND(COUNTA(PTレビュー先頭セル:PTレビュー最終セル)=0,AND(BB69&lt;&gt;"", BB69 &lt;= 集計基準日, BE69="",BF69="",BJ69="",BK69="",BM69="",BN69="")),100,0),IF(AND(BE69&lt;&gt;"",BE69 &lt;= 集計基準日, BJ69="",BK69="",BM69="",BN69=""),100,0))</f>
        <v>0</v>
      </c>
      <c r="DH69" s="440">
        <f ca="1">MAX(IF(DB69&lt;&gt;0,HLOOKUP(DB69,進捗・達成率設定_PS,9,1),0),IF(DC69&lt;&gt;0,HLOOKUP(DC69,進捗・達成率設定_PT仕様作成,9,1),0),IF(DD69&lt;&gt;0,HLOOKUP(DD69,進捗・達成率設定_PG,9,1),0),IF(DE69&lt;&gt;0,HLOOKUP(DE69,進捗・達成率設定_PT,9,1),0),IF(DF69&lt;&gt;0,HLOOKUP(DF69,進捗・達成率設定_受入,9,1),0),IF(AND(COUNTA(PTレビュー先頭セル:PTレビュー最終セル)=0,BJ69="",BK69="",BM69="",BN69="",BC69&lt;&gt;"", BC69&lt;=集計基準日),100,0),IF(OR(AND(BF69&lt;&gt;"",BF69&lt;=集計基準日, BJ69="",BK69="",BM69="",BN69=""),AND(BE69&lt;&gt;"",BF69&lt;&gt;"",BF69&lt;=集計基準日, BJ69="",BK69="",BM69="",BN69="")),100,0))</f>
        <v>0</v>
      </c>
      <c r="DI69" s="328" t="str">
        <f>IF(BM69&lt;&gt;"",BM69,IF(AND(BJ69&lt;&gt;"",BM69&lt;&gt;""),BM69,IF(AND(BJ69&lt;&gt;"",BM69=""),"",IF(AND(BK69&lt;&gt;"",BM69=""),"",IF(BE69&lt;&gt;"",BE69,IF(COUNTA(PTレビュー先頭セル:PTレビュー最終セル)&lt;&gt;0,"",IF(BB69&lt;&gt;"",BB69,"")))))))</f>
        <v/>
      </c>
      <c r="DJ69" s="329" t="str">
        <f>IF(AND(BM69&lt;&gt;"",BN69&lt;&gt;""),BN69,IF(AND(BJ69&lt;&gt;"",BN69&lt;&gt;""),BN69,IF(AND(BK69&lt;&gt;"",BN69=""),"",IF(AND(BJ69&lt;&gt;"",BN69=""),"",IF(BF69&lt;&gt;"",BF69,IF(COUNTA(PTレビュー先頭セル:PTレビュー最終セル)&lt;&gt;0,"",IF(BC69&lt;&gt;"",BC69,"")))))))</f>
        <v/>
      </c>
      <c r="DK69" s="450" t="b">
        <f t="shared" si="35"/>
        <v>0</v>
      </c>
      <c r="DL69" s="440" t="b">
        <f t="shared" si="36"/>
        <v>0</v>
      </c>
      <c r="DM69" s="450" t="b">
        <f t="shared" si="37"/>
        <v>0</v>
      </c>
      <c r="DN69" s="440" t="b">
        <f t="shared" si="38"/>
        <v>0</v>
      </c>
      <c r="DO69" s="449" t="b">
        <f t="shared" si="39"/>
        <v>0</v>
      </c>
      <c r="DP69" s="440" t="b">
        <f t="shared" si="40"/>
        <v>0</v>
      </c>
      <c r="DQ69" s="450" t="b">
        <f t="shared" si="41"/>
        <v>0</v>
      </c>
      <c r="DR69" s="440" t="b">
        <f t="shared" si="42"/>
        <v>0</v>
      </c>
      <c r="DS69" s="449" t="b">
        <f t="shared" si="43"/>
        <v>0</v>
      </c>
      <c r="DT69" s="440" t="b">
        <f t="shared" si="44"/>
        <v>0</v>
      </c>
    </row>
    <row r="70" spans="1:124" x14ac:dyDescent="0.25">
      <c r="A70" s="65">
        <f t="shared" si="18"/>
        <v>62</v>
      </c>
      <c r="B70" s="275"/>
      <c r="C70" s="275"/>
      <c r="D70" s="275"/>
      <c r="E70" s="275"/>
      <c r="F70" s="275"/>
      <c r="G70" s="316"/>
      <c r="H70" s="276"/>
      <c r="I70" s="276"/>
      <c r="J70" s="276"/>
      <c r="K70" s="467"/>
      <c r="L70" s="467"/>
      <c r="M70" s="277"/>
      <c r="N70" s="277"/>
      <c r="O70" s="348"/>
      <c r="P70" s="278"/>
      <c r="Q70" s="279"/>
      <c r="R70" s="348"/>
      <c r="S70" s="278"/>
      <c r="T70" s="280"/>
      <c r="U70" s="348"/>
      <c r="V70" s="274"/>
      <c r="W70" s="309" t="str">
        <f t="shared" ca="1" si="19"/>
        <v/>
      </c>
      <c r="X70" s="310" t="str">
        <f t="shared" ca="1" si="20"/>
        <v/>
      </c>
      <c r="Y70" s="277"/>
      <c r="Z70" s="277"/>
      <c r="AA70" s="348"/>
      <c r="AB70" s="278"/>
      <c r="AC70" s="279"/>
      <c r="AD70" s="348"/>
      <c r="AE70" s="278"/>
      <c r="AF70" s="280"/>
      <c r="AG70" s="348"/>
      <c r="AH70" s="274"/>
      <c r="AI70" s="309" t="str">
        <f t="shared" ca="1" si="21"/>
        <v/>
      </c>
      <c r="AJ70" s="310" t="str">
        <f t="shared" ca="1" si="22"/>
        <v/>
      </c>
      <c r="AK70" s="277"/>
      <c r="AL70" s="277"/>
      <c r="AM70" s="348"/>
      <c r="AN70" s="278"/>
      <c r="AO70" s="279"/>
      <c r="AP70" s="348"/>
      <c r="AQ70" s="278"/>
      <c r="AR70" s="280"/>
      <c r="AS70" s="348"/>
      <c r="AT70" s="274"/>
      <c r="AU70" s="309" t="str">
        <f t="shared" ca="1" si="23"/>
        <v/>
      </c>
      <c r="AV70" s="310" t="str">
        <f t="shared" ca="1" si="24"/>
        <v/>
      </c>
      <c r="AW70" s="276"/>
      <c r="AX70" s="276"/>
      <c r="AY70" s="348"/>
      <c r="AZ70" s="278"/>
      <c r="BA70" s="279"/>
      <c r="BB70" s="348"/>
      <c r="BC70" s="278"/>
      <c r="BD70" s="280"/>
      <c r="BE70" s="348"/>
      <c r="BF70" s="274"/>
      <c r="BG70" s="309" t="str">
        <f t="shared" ca="1" si="25"/>
        <v/>
      </c>
      <c r="BH70" s="310" t="str">
        <f t="shared" ca="1" si="26"/>
        <v/>
      </c>
      <c r="BI70" s="276"/>
      <c r="BJ70" s="348"/>
      <c r="BK70" s="278"/>
      <c r="BL70" s="279"/>
      <c r="BM70" s="348"/>
      <c r="BN70" s="278"/>
      <c r="BO70" s="280"/>
      <c r="BP70" s="309" t="str">
        <f t="shared" ca="1" si="27"/>
        <v/>
      </c>
      <c r="BQ70" s="310" t="str">
        <f t="shared" ca="1" si="28"/>
        <v/>
      </c>
      <c r="BR70" s="309" t="str">
        <f t="shared" ca="1" si="29"/>
        <v/>
      </c>
      <c r="BS70" s="438" t="str">
        <f t="shared" ca="1" si="30"/>
        <v/>
      </c>
      <c r="BT70" s="281" t="str">
        <f t="array" ref="BT70">IF(AND($I70&lt;&gt;"",$K70&lt;&gt;""),CEILING(VLOOKUP($I70,ランク別指標,3,FALSE)*$L70,1),"")</f>
        <v/>
      </c>
      <c r="BU70" s="282"/>
      <c r="BV70" s="281" t="str">
        <f t="shared" si="11"/>
        <v/>
      </c>
      <c r="BW70" s="283"/>
      <c r="BX70" s="282"/>
      <c r="BY70" s="284" t="str">
        <f t="shared" si="31"/>
        <v/>
      </c>
      <c r="BZ70" s="285" t="str">
        <f t="shared" si="32"/>
        <v/>
      </c>
      <c r="CA70" s="286"/>
      <c r="CB70" s="287"/>
      <c r="CC70" s="281" t="str">
        <f t="array" ref="CC70">IF(AND($I70&lt;&gt;"",$K70&lt;&gt;""),CEILING(VLOOKUP($I70,ランク別指標,6,FALSE)*$L70,1),"")</f>
        <v/>
      </c>
      <c r="CD70" s="288"/>
      <c r="CE70" s="289" t="str">
        <f t="shared" si="14"/>
        <v/>
      </c>
      <c r="CF70" s="290"/>
      <c r="CG70" s="291" t="str">
        <f t="array" ref="CG70">IF(AND(L70&lt;&gt;"",L70&gt;0),IF(CD70/L70*100 &gt; 0,CD70/L70*100, ""),"")</f>
        <v/>
      </c>
      <c r="CH70" s="292" t="str">
        <f t="array" ref="CH70">IF(AND(L70&lt;&gt;"",L70&gt;0),IF(CF70/L70*100 &gt; 0,CF70/L70*100, ""),"")</f>
        <v/>
      </c>
      <c r="CI70" s="291" t="str">
        <f t="array" ref="CI70">IF(AND(CC70&lt;&gt;"",CC70&gt;0),IF(CD70/CC70*100 &gt; 0,CD70/CC70, ""),"")</f>
        <v/>
      </c>
      <c r="CJ70" s="292" t="str">
        <f t="array" ref="CJ70">IF(AND(CE70&lt;&gt;"",CE70&gt;0),IF(CF70/CE70*100 &gt; 0,CF70/CE70, ""),"")</f>
        <v/>
      </c>
      <c r="CK70" s="281"/>
      <c r="CL70" s="293" t="str">
        <f t="array" ref="CL70">IF(AND(L70&lt;&gt;"",L70&gt;0),IF(CK70/L70*100 &gt; 0,CK70/L70*100, ""),"")</f>
        <v/>
      </c>
      <c r="CM70" s="294"/>
      <c r="CN70" s="270" t="str">
        <f t="array" aca="1" ref="CN70" ca="1">IF(AND($O70&lt;&gt;"",$P70="",$O70&lt;=集計基準日),"遅1",IF(AND($R70&lt;&gt;"",$S70="",$R70&lt;=集計基準日),"遅2",IF(AND($U70&lt;&gt;"",$V70="",$U70&lt;=集計基準日),"遅3","") ) )</f>
        <v/>
      </c>
      <c r="CO70" s="271" t="str">
        <f t="array" aca="1" ref="CO70" ca="1">IF(AND($AA70&lt;&gt;"",$AB70="",$AA70&lt;=集計基準日),"遅1",IF(AND($AD70&lt;&gt;"",$AE70="",$AD70&lt;=集計基準日),"遅2",IF(AND($AG70&lt;&gt;"",$AH70="",$AG70&lt;=集計基準日),"遅3","")))</f>
        <v/>
      </c>
      <c r="CP70" s="271" t="str">
        <f t="array" aca="1" ref="CP70" ca="1">IF(AND($AM70&lt;&gt;"",$AN70="",$AM70&lt;=集計基準日),"遅1",IF(AND($AP70&lt;&gt;"",$AQ70="",$AP70&lt;=集計基準日),"遅2",IF(AND($AS70&lt;&gt;"",$AT70="",$AS70&lt;=集計基準日),"遅3","")))</f>
        <v/>
      </c>
      <c r="CQ70" s="272" t="str">
        <f t="shared" ca="1" si="15"/>
        <v/>
      </c>
      <c r="CR70" s="272" t="str">
        <f t="shared" ca="1" si="16"/>
        <v/>
      </c>
      <c r="CS70" s="273" t="str">
        <f t="shared" ca="1" si="17"/>
        <v/>
      </c>
      <c r="CT70" s="337"/>
      <c r="CU70" s="264">
        <f t="shared" si="34"/>
        <v>62</v>
      </c>
      <c r="CW70" s="324">
        <f t="array" aca="1" ref="CW70" ca="1">MAX(IF((IF(進捗管理票PSPT_進捗率_1_2&lt;&gt;"", O70:V70,O70:S70)&lt;&gt;"")*(IF(進捗管理票PSPT_進捗率_1_2&lt;&gt;"", $O$7:$V$7,$O$7:$S$7)="予定日")*(IF(進捗管理票PSPT_進捗率_1_2&lt;&gt;"", O70:V70,O70:S70)&lt;=集計基準日),COLUMN(IF(進捗管理票PSPT_進捗率_1_2&lt;&gt;"", O70:V70,O70:S70)),""))</f>
        <v>0</v>
      </c>
      <c r="CX70" s="324">
        <f t="array" aca="1" ref="CX70" ca="1">MAX(IF((IF(進捗管理票PSPT_進捗率_2_2&lt;&gt;"", AA70:AH70,AA70:AE70)&lt;&gt;"")*(IF(進捗管理票PSPT_進捗率_2_2&lt;&gt;"", $AA$7:$AH$7,$AA$7:$AE$7)="予定日")*(IF(進捗管理票PSPT_進捗率_2_2&lt;&gt;"", AA70:AH70,AA70:AE70)&lt;=集計基準日),COLUMN(IF(進捗管理票PSPT_進捗率_2_2&lt;&gt;"", AA70:AH70,AA70:AE70)),""))</f>
        <v>0</v>
      </c>
      <c r="CY70" s="324">
        <f t="array" aca="1" ref="CY70" ca="1">MAX(IF((IF(進捗管理票PSPT_進捗率_3_2&lt;&gt;"", AM70:AT70,AM70:AQ70)&lt;&gt;"")*(IF(進捗管理票PSPT_進捗率_3_2&lt;&gt;"", $AM$7:$AT$7,$AM$7:$AQ$7)="予定日")*(IF(進捗管理票PSPT_進捗率_3_2&lt;&gt;"", AM70:AT70,AM70:AQ70)&lt;=集計基準日),COLUMN(IF(進捗管理票PSPT_進捗率_3_2&lt;&gt;"", AM70:AT70,AM70:AQ70)),""))</f>
        <v>0</v>
      </c>
      <c r="CZ70" s="324">
        <f t="array" aca="1" ref="CZ70" ca="1">MAX(IF((IF(進捗管理票PSPT_進捗率_4_2&lt;&gt;"", AY70:BF70,AY70:BC70)&lt;&gt;"")*(IF(進捗管理票PSPT_進捗率_4_2&lt;&gt;"", $AY$7:$BF$7,$AY$7:$BC$7)="予定日")*(IF(進捗管理票PSPT_進捗率_4_2&lt;&gt;"", AY70:BF70,AY70:BC70)&lt;=集計基準日),COLUMN(IF(進捗管理票PSPT_進捗率_4_2&lt;&gt;"", AY70:BF70,AY70:BC70)),""))</f>
        <v>0</v>
      </c>
      <c r="DA70" s="324">
        <f t="array" aca="1" ref="DA70" ca="1">MAX(IF((BJ70:BN70&lt;&gt;"")*($BJ$7:$BN$7="予定日")*(BJ70:BN70&lt;=集計基準日),COLUMN(BJ70:BN70),""))</f>
        <v>0</v>
      </c>
      <c r="DB70" s="324">
        <f t="array" aca="1" ref="DB70" ca="1">MAX(IF((IF(AND(進捗管理票PSPT_進捗率_1_2&lt;&gt;"",U70&lt;&gt;""), O70:V70,O70:S70)&lt;&gt;"")*(IF(AND(進捗管理票PSPT_進捗率_1_2&lt;&gt;"",U70&lt;&gt;""), $O$7:$V$7,$O$7:$S$7)="実績日")*(IF(AND(進捗管理票PSPT_進捗率_1_2&lt;&gt;"",U70&lt;&gt;""), O70:V70,O70:S70)&lt;=集計基準日),COLUMN(IF(AND(進捗管理票PSPT_進捗率_1_2&lt;&gt;"",U70&lt;&gt;""), O70:V70,O70:S70)),""))</f>
        <v>0</v>
      </c>
      <c r="DC70" s="324">
        <f t="array" aca="1" ref="DC70" ca="1">MAX(IF((IF(AND(進捗管理票PSPT_進捗率_2_2&lt;&gt;"",AG70&lt;&gt;""), AA70:AH70,AA70:AE70)&lt;&gt;"")*(IF(AND(進捗管理票PSPT_進捗率_2_2&lt;&gt;"",AG70&lt;&gt;""), $AA$7:$AH$7,$AA$7:$AE$7)="実績日")*(IF(AND(進捗管理票PSPT_進捗率_2_2&lt;&gt;"",AG70&lt;&gt;""), AA70:AH70,AA70:AE70)&lt;=集計基準日),COLUMN(IF(AND(進捗管理票PSPT_進捗率_2_2&lt;&gt;"",AG70&lt;&gt;""), AA70:AH70,AA70:AE70)),""))</f>
        <v>0</v>
      </c>
      <c r="DD70" s="324">
        <f t="array" aca="1" ref="DD70" ca="1">MAX(IF((IF(AND(進捗管理票PSPT_進捗率_3_2&lt;&gt;"",AS70&lt;&gt;""), AM70:AT70,AM70:AQ70)&lt;&gt;"")*(IF(AND(進捗管理票PSPT_進捗率_3_2&lt;&gt;"",AS70&lt;&gt;""), $AM$7:$AT$7,$AM$7:$AQ$7)="実績日")*(IF(AND(進捗管理票PSPT_進捗率_3_2&lt;&gt;"",AS70&lt;&gt;""), AM70:AT70,AM70:AQ70)&lt;=集計基準日),COLUMN(IF(AND(進捗管理票PSPT_進捗率_3_2&lt;&gt;"",AS70&lt;&gt;""), AM70:AT70,AM70:AQ70)),""))</f>
        <v>0</v>
      </c>
      <c r="DE70" s="324">
        <f t="array" aca="1" ref="DE70" ca="1">MAX(IF((IF(AND(進捗管理票PSPT_進捗率_4_2&lt;&gt;"",BE70&lt;&gt;""), AY70:BF70,AY70:BC70)&lt;&gt;"")*(IF(AND(進捗管理票PSPT_進捗率_4_2&lt;&gt;"",BE70&lt;&gt;""), $AY$7:$BF$7,$AY$7:$BC$7)="実績日")*(IF(AND(進捗管理票PSPT_進捗率_4_2&lt;&gt;"",BE70&lt;&gt;""), AY70:BF70,AY70:BC70)&lt;=集計基準日),COLUMN(IF(AND(進捗管理票PSPT_進捗率_4_2&lt;&gt;"",BE70&lt;&gt;""), AY70:BF70,AY70:BC70)),""))</f>
        <v>0</v>
      </c>
      <c r="DF70" s="324">
        <f t="array" aca="1" ref="DF70" ca="1">MAX(IF((BJ70:BN70&lt;&gt;"")*($BJ$7:$BN$7="実績日")*(BJ70:BN70&lt;=集計基準日),COLUMN(BJ70:BN70),""))</f>
        <v>0</v>
      </c>
      <c r="DG70" s="439">
        <f ca="1">MAX(IF(CW70&lt;&gt;0,HLOOKUP(CW70+1,進捗・達成率設定_PS,9,1),0),IF(CX70&lt;&gt;0,HLOOKUP(CX70+1,進捗・達成率設定_PT仕様作成,9,1),0),IF(CY70&lt;&gt;0,HLOOKUP(CY70+1,進捗・達成率設定_PG,9,1),0),IF(CZ70&lt;&gt;0,HLOOKUP(CZ70+1,進捗・達成率設定_PT,9,1),0),IF(DA70&lt;&gt;0,HLOOKUP(DA70+1,進捗・達成率設定_受入,9,1),0),IF(AND(COUNTA(PTレビュー先頭セル:PTレビュー最終セル)=0,AND(BB70&lt;&gt;"", BB70 &lt;= 集計基準日, BE70="",BF70="",BJ70="",BK70="",BM70="",BN70="")),100,0),IF(AND(BE70&lt;&gt;"",BE70 &lt;= 集計基準日, BJ70="",BK70="",BM70="",BN70=""),100,0))</f>
        <v>0</v>
      </c>
      <c r="DH70" s="440">
        <f ca="1">MAX(IF(DB70&lt;&gt;0,HLOOKUP(DB70,進捗・達成率設定_PS,9,1),0),IF(DC70&lt;&gt;0,HLOOKUP(DC70,進捗・達成率設定_PT仕様作成,9,1),0),IF(DD70&lt;&gt;0,HLOOKUP(DD70,進捗・達成率設定_PG,9,1),0),IF(DE70&lt;&gt;0,HLOOKUP(DE70,進捗・達成率設定_PT,9,1),0),IF(DF70&lt;&gt;0,HLOOKUP(DF70,進捗・達成率設定_受入,9,1),0),IF(AND(COUNTA(PTレビュー先頭セル:PTレビュー最終セル)=0,BJ70="",BK70="",BM70="",BN70="",BC70&lt;&gt;"", BC70&lt;=集計基準日),100,0),IF(OR(AND(BF70&lt;&gt;"",BF70&lt;=集計基準日, BJ70="",BK70="",BM70="",BN70=""),AND(BE70&lt;&gt;"",BF70&lt;&gt;"",BF70&lt;=集計基準日, BJ70="",BK70="",BM70="",BN70="")),100,0))</f>
        <v>0</v>
      </c>
      <c r="DI70" s="328" t="str">
        <f>IF(BM70&lt;&gt;"",BM70,IF(AND(BJ70&lt;&gt;"",BM70&lt;&gt;""),BM70,IF(AND(BJ70&lt;&gt;"",BM70=""),"",IF(AND(BK70&lt;&gt;"",BM70=""),"",IF(BE70&lt;&gt;"",BE70,IF(COUNTA(PTレビュー先頭セル:PTレビュー最終セル)&lt;&gt;0,"",IF(BB70&lt;&gt;"",BB70,"")))))))</f>
        <v/>
      </c>
      <c r="DJ70" s="329" t="str">
        <f>IF(AND(BM70&lt;&gt;"",BN70&lt;&gt;""),BN70,IF(AND(BJ70&lt;&gt;"",BN70&lt;&gt;""),BN70,IF(AND(BK70&lt;&gt;"",BN70=""),"",IF(AND(BJ70&lt;&gt;"",BN70=""),"",IF(BF70&lt;&gt;"",BF70,IF(COUNTA(PTレビュー先頭セル:PTレビュー最終セル)&lt;&gt;0,"",IF(BC70&lt;&gt;"",BC70,"")))))))</f>
        <v/>
      </c>
      <c r="DK70" s="450" t="b">
        <f t="shared" si="35"/>
        <v>0</v>
      </c>
      <c r="DL70" s="440" t="b">
        <f t="shared" si="36"/>
        <v>0</v>
      </c>
      <c r="DM70" s="450" t="b">
        <f t="shared" si="37"/>
        <v>0</v>
      </c>
      <c r="DN70" s="440" t="b">
        <f t="shared" si="38"/>
        <v>0</v>
      </c>
      <c r="DO70" s="449" t="b">
        <f t="shared" si="39"/>
        <v>0</v>
      </c>
      <c r="DP70" s="440" t="b">
        <f t="shared" si="40"/>
        <v>0</v>
      </c>
      <c r="DQ70" s="450" t="b">
        <f t="shared" si="41"/>
        <v>0</v>
      </c>
      <c r="DR70" s="440" t="b">
        <f t="shared" si="42"/>
        <v>0</v>
      </c>
      <c r="DS70" s="449" t="b">
        <f t="shared" si="43"/>
        <v>0</v>
      </c>
      <c r="DT70" s="440" t="b">
        <f t="shared" si="44"/>
        <v>0</v>
      </c>
    </row>
    <row r="71" spans="1:124" x14ac:dyDescent="0.25">
      <c r="A71" s="65">
        <f t="shared" si="18"/>
        <v>63</v>
      </c>
      <c r="B71" s="275"/>
      <c r="C71" s="275"/>
      <c r="D71" s="275"/>
      <c r="E71" s="275"/>
      <c r="F71" s="275"/>
      <c r="G71" s="316"/>
      <c r="H71" s="276"/>
      <c r="I71" s="276"/>
      <c r="J71" s="276"/>
      <c r="K71" s="467"/>
      <c r="L71" s="467"/>
      <c r="M71" s="277"/>
      <c r="N71" s="277"/>
      <c r="O71" s="348"/>
      <c r="P71" s="278"/>
      <c r="Q71" s="279"/>
      <c r="R71" s="348"/>
      <c r="S71" s="278"/>
      <c r="T71" s="280"/>
      <c r="U71" s="348"/>
      <c r="V71" s="274"/>
      <c r="W71" s="309" t="str">
        <f t="shared" ca="1" si="19"/>
        <v/>
      </c>
      <c r="X71" s="310" t="str">
        <f t="shared" ca="1" si="20"/>
        <v/>
      </c>
      <c r="Y71" s="277"/>
      <c r="Z71" s="277"/>
      <c r="AA71" s="348"/>
      <c r="AB71" s="278"/>
      <c r="AC71" s="279"/>
      <c r="AD71" s="348"/>
      <c r="AE71" s="278"/>
      <c r="AF71" s="280"/>
      <c r="AG71" s="348"/>
      <c r="AH71" s="274"/>
      <c r="AI71" s="309" t="str">
        <f t="shared" ca="1" si="21"/>
        <v/>
      </c>
      <c r="AJ71" s="310" t="str">
        <f t="shared" ca="1" si="22"/>
        <v/>
      </c>
      <c r="AK71" s="277"/>
      <c r="AL71" s="277"/>
      <c r="AM71" s="348"/>
      <c r="AN71" s="278"/>
      <c r="AO71" s="279"/>
      <c r="AP71" s="348"/>
      <c r="AQ71" s="278"/>
      <c r="AR71" s="280"/>
      <c r="AS71" s="348"/>
      <c r="AT71" s="274"/>
      <c r="AU71" s="309" t="str">
        <f t="shared" ca="1" si="23"/>
        <v/>
      </c>
      <c r="AV71" s="310" t="str">
        <f t="shared" ca="1" si="24"/>
        <v/>
      </c>
      <c r="AW71" s="276"/>
      <c r="AX71" s="276"/>
      <c r="AY71" s="348"/>
      <c r="AZ71" s="278"/>
      <c r="BA71" s="279"/>
      <c r="BB71" s="348"/>
      <c r="BC71" s="278"/>
      <c r="BD71" s="280"/>
      <c r="BE71" s="348"/>
      <c r="BF71" s="274"/>
      <c r="BG71" s="309" t="str">
        <f t="shared" ca="1" si="25"/>
        <v/>
      </c>
      <c r="BH71" s="310" t="str">
        <f t="shared" ca="1" si="26"/>
        <v/>
      </c>
      <c r="BI71" s="276"/>
      <c r="BJ71" s="348"/>
      <c r="BK71" s="278"/>
      <c r="BL71" s="279"/>
      <c r="BM71" s="348"/>
      <c r="BN71" s="278"/>
      <c r="BO71" s="280"/>
      <c r="BP71" s="309" t="str">
        <f t="shared" ca="1" si="27"/>
        <v/>
      </c>
      <c r="BQ71" s="310" t="str">
        <f t="shared" ca="1" si="28"/>
        <v/>
      </c>
      <c r="BR71" s="309" t="str">
        <f t="shared" ca="1" si="29"/>
        <v/>
      </c>
      <c r="BS71" s="438" t="str">
        <f t="shared" ca="1" si="30"/>
        <v/>
      </c>
      <c r="BT71" s="281" t="str">
        <f t="array" ref="BT71">IF(AND($I71&lt;&gt;"",$K71&lt;&gt;""),CEILING(VLOOKUP($I71,ランク別指標,3,FALSE)*$L71,1),"")</f>
        <v/>
      </c>
      <c r="BU71" s="282"/>
      <c r="BV71" s="281" t="str">
        <f t="shared" si="11"/>
        <v/>
      </c>
      <c r="BW71" s="283"/>
      <c r="BX71" s="282"/>
      <c r="BY71" s="284" t="str">
        <f t="shared" si="31"/>
        <v/>
      </c>
      <c r="BZ71" s="285" t="str">
        <f t="shared" si="32"/>
        <v/>
      </c>
      <c r="CA71" s="286"/>
      <c r="CB71" s="287"/>
      <c r="CC71" s="281" t="str">
        <f t="array" ref="CC71">IF(AND($I71&lt;&gt;"",$K71&lt;&gt;""),CEILING(VLOOKUP($I71,ランク別指標,6,FALSE)*$L71,1),"")</f>
        <v/>
      </c>
      <c r="CD71" s="288"/>
      <c r="CE71" s="289" t="str">
        <f t="shared" si="14"/>
        <v/>
      </c>
      <c r="CF71" s="290"/>
      <c r="CG71" s="291" t="str">
        <f t="array" ref="CG71">IF(AND(L71&lt;&gt;"",L71&gt;0),IF(CD71/L71*100 &gt; 0,CD71/L71*100, ""),"")</f>
        <v/>
      </c>
      <c r="CH71" s="292" t="str">
        <f t="array" ref="CH71">IF(AND(L71&lt;&gt;"",L71&gt;0),IF(CF71/L71*100 &gt; 0,CF71/L71*100, ""),"")</f>
        <v/>
      </c>
      <c r="CI71" s="291" t="str">
        <f t="array" ref="CI71">IF(AND(CC71&lt;&gt;"",CC71&gt;0),IF(CD71/CC71*100 &gt; 0,CD71/CC71, ""),"")</f>
        <v/>
      </c>
      <c r="CJ71" s="292" t="str">
        <f t="array" ref="CJ71">IF(AND(CE71&lt;&gt;"",CE71&gt;0),IF(CF71/CE71*100 &gt; 0,CF71/CE71, ""),"")</f>
        <v/>
      </c>
      <c r="CK71" s="281"/>
      <c r="CL71" s="293" t="str">
        <f t="array" ref="CL71">IF(AND(L71&lt;&gt;"",L71&gt;0),IF(CK71/L71*100 &gt; 0,CK71/L71*100, ""),"")</f>
        <v/>
      </c>
      <c r="CM71" s="294"/>
      <c r="CN71" s="270" t="str">
        <f t="array" aca="1" ref="CN71" ca="1">IF(AND($O71&lt;&gt;"",$P71="",$O71&lt;=集計基準日),"遅1",IF(AND($R71&lt;&gt;"",$S71="",$R71&lt;=集計基準日),"遅2",IF(AND($U71&lt;&gt;"",$V71="",$U71&lt;=集計基準日),"遅3","") ) )</f>
        <v/>
      </c>
      <c r="CO71" s="271" t="str">
        <f t="array" aca="1" ref="CO71" ca="1">IF(AND($AA71&lt;&gt;"",$AB71="",$AA71&lt;=集計基準日),"遅1",IF(AND($AD71&lt;&gt;"",$AE71="",$AD71&lt;=集計基準日),"遅2",IF(AND($AG71&lt;&gt;"",$AH71="",$AG71&lt;=集計基準日),"遅3","")))</f>
        <v/>
      </c>
      <c r="CP71" s="271" t="str">
        <f t="array" aca="1" ref="CP71" ca="1">IF(AND($AM71&lt;&gt;"",$AN71="",$AM71&lt;=集計基準日),"遅1",IF(AND($AP71&lt;&gt;"",$AQ71="",$AP71&lt;=集計基準日),"遅2",IF(AND($AS71&lt;&gt;"",$AT71="",$AS71&lt;=集計基準日),"遅3","")))</f>
        <v/>
      </c>
      <c r="CQ71" s="272" t="str">
        <f t="shared" ca="1" si="15"/>
        <v/>
      </c>
      <c r="CR71" s="272" t="str">
        <f t="shared" ca="1" si="16"/>
        <v/>
      </c>
      <c r="CS71" s="273" t="str">
        <f t="shared" ca="1" si="17"/>
        <v/>
      </c>
      <c r="CT71" s="337"/>
      <c r="CU71" s="264">
        <f t="shared" si="34"/>
        <v>63</v>
      </c>
      <c r="CW71" s="324">
        <f t="array" aca="1" ref="CW71" ca="1">MAX(IF((IF(進捗管理票PSPT_進捗率_1_2&lt;&gt;"", O71:V71,O71:S71)&lt;&gt;"")*(IF(進捗管理票PSPT_進捗率_1_2&lt;&gt;"", $O$7:$V$7,$O$7:$S$7)="予定日")*(IF(進捗管理票PSPT_進捗率_1_2&lt;&gt;"", O71:V71,O71:S71)&lt;=集計基準日),COLUMN(IF(進捗管理票PSPT_進捗率_1_2&lt;&gt;"", O71:V71,O71:S71)),""))</f>
        <v>0</v>
      </c>
      <c r="CX71" s="324">
        <f t="array" aca="1" ref="CX71" ca="1">MAX(IF((IF(進捗管理票PSPT_進捗率_2_2&lt;&gt;"", AA71:AH71,AA71:AE71)&lt;&gt;"")*(IF(進捗管理票PSPT_進捗率_2_2&lt;&gt;"", $AA$7:$AH$7,$AA$7:$AE$7)="予定日")*(IF(進捗管理票PSPT_進捗率_2_2&lt;&gt;"", AA71:AH71,AA71:AE71)&lt;=集計基準日),COLUMN(IF(進捗管理票PSPT_進捗率_2_2&lt;&gt;"", AA71:AH71,AA71:AE71)),""))</f>
        <v>0</v>
      </c>
      <c r="CY71" s="324">
        <f t="array" aca="1" ref="CY71" ca="1">MAX(IF((IF(進捗管理票PSPT_進捗率_3_2&lt;&gt;"", AM71:AT71,AM71:AQ71)&lt;&gt;"")*(IF(進捗管理票PSPT_進捗率_3_2&lt;&gt;"", $AM$7:$AT$7,$AM$7:$AQ$7)="予定日")*(IF(進捗管理票PSPT_進捗率_3_2&lt;&gt;"", AM71:AT71,AM71:AQ71)&lt;=集計基準日),COLUMN(IF(進捗管理票PSPT_進捗率_3_2&lt;&gt;"", AM71:AT71,AM71:AQ71)),""))</f>
        <v>0</v>
      </c>
      <c r="CZ71" s="324">
        <f t="array" aca="1" ref="CZ71" ca="1">MAX(IF((IF(進捗管理票PSPT_進捗率_4_2&lt;&gt;"", AY71:BF71,AY71:BC71)&lt;&gt;"")*(IF(進捗管理票PSPT_進捗率_4_2&lt;&gt;"", $AY$7:$BF$7,$AY$7:$BC$7)="予定日")*(IF(進捗管理票PSPT_進捗率_4_2&lt;&gt;"", AY71:BF71,AY71:BC71)&lt;=集計基準日),COLUMN(IF(進捗管理票PSPT_進捗率_4_2&lt;&gt;"", AY71:BF71,AY71:BC71)),""))</f>
        <v>0</v>
      </c>
      <c r="DA71" s="324">
        <f t="array" aca="1" ref="DA71" ca="1">MAX(IF((BJ71:BN71&lt;&gt;"")*($BJ$7:$BN$7="予定日")*(BJ71:BN71&lt;=集計基準日),COLUMN(BJ71:BN71),""))</f>
        <v>0</v>
      </c>
      <c r="DB71" s="324">
        <f t="array" aca="1" ref="DB71" ca="1">MAX(IF((IF(AND(進捗管理票PSPT_進捗率_1_2&lt;&gt;"",U71&lt;&gt;""), O71:V71,O71:S71)&lt;&gt;"")*(IF(AND(進捗管理票PSPT_進捗率_1_2&lt;&gt;"",U71&lt;&gt;""), $O$7:$V$7,$O$7:$S$7)="実績日")*(IF(AND(進捗管理票PSPT_進捗率_1_2&lt;&gt;"",U71&lt;&gt;""), O71:V71,O71:S71)&lt;=集計基準日),COLUMN(IF(AND(進捗管理票PSPT_進捗率_1_2&lt;&gt;"",U71&lt;&gt;""), O71:V71,O71:S71)),""))</f>
        <v>0</v>
      </c>
      <c r="DC71" s="324">
        <f t="array" aca="1" ref="DC71" ca="1">MAX(IF((IF(AND(進捗管理票PSPT_進捗率_2_2&lt;&gt;"",AG71&lt;&gt;""), AA71:AH71,AA71:AE71)&lt;&gt;"")*(IF(AND(進捗管理票PSPT_進捗率_2_2&lt;&gt;"",AG71&lt;&gt;""), $AA$7:$AH$7,$AA$7:$AE$7)="実績日")*(IF(AND(進捗管理票PSPT_進捗率_2_2&lt;&gt;"",AG71&lt;&gt;""), AA71:AH71,AA71:AE71)&lt;=集計基準日),COLUMN(IF(AND(進捗管理票PSPT_進捗率_2_2&lt;&gt;"",AG71&lt;&gt;""), AA71:AH71,AA71:AE71)),""))</f>
        <v>0</v>
      </c>
      <c r="DD71" s="324">
        <f t="array" aca="1" ref="DD71" ca="1">MAX(IF((IF(AND(進捗管理票PSPT_進捗率_3_2&lt;&gt;"",AS71&lt;&gt;""), AM71:AT71,AM71:AQ71)&lt;&gt;"")*(IF(AND(進捗管理票PSPT_進捗率_3_2&lt;&gt;"",AS71&lt;&gt;""), $AM$7:$AT$7,$AM$7:$AQ$7)="実績日")*(IF(AND(進捗管理票PSPT_進捗率_3_2&lt;&gt;"",AS71&lt;&gt;""), AM71:AT71,AM71:AQ71)&lt;=集計基準日),COLUMN(IF(AND(進捗管理票PSPT_進捗率_3_2&lt;&gt;"",AS71&lt;&gt;""), AM71:AT71,AM71:AQ71)),""))</f>
        <v>0</v>
      </c>
      <c r="DE71" s="324">
        <f t="array" aca="1" ref="DE71" ca="1">MAX(IF((IF(AND(進捗管理票PSPT_進捗率_4_2&lt;&gt;"",BE71&lt;&gt;""), AY71:BF71,AY71:BC71)&lt;&gt;"")*(IF(AND(進捗管理票PSPT_進捗率_4_2&lt;&gt;"",BE71&lt;&gt;""), $AY$7:$BF$7,$AY$7:$BC$7)="実績日")*(IF(AND(進捗管理票PSPT_進捗率_4_2&lt;&gt;"",BE71&lt;&gt;""), AY71:BF71,AY71:BC71)&lt;=集計基準日),COLUMN(IF(AND(進捗管理票PSPT_進捗率_4_2&lt;&gt;"",BE71&lt;&gt;""), AY71:BF71,AY71:BC71)),""))</f>
        <v>0</v>
      </c>
      <c r="DF71" s="324">
        <f t="array" aca="1" ref="DF71" ca="1">MAX(IF((BJ71:BN71&lt;&gt;"")*($BJ$7:$BN$7="実績日")*(BJ71:BN71&lt;=集計基準日),COLUMN(BJ71:BN71),""))</f>
        <v>0</v>
      </c>
      <c r="DG71" s="439">
        <f ca="1">MAX(IF(CW71&lt;&gt;0,HLOOKUP(CW71+1,進捗・達成率設定_PS,9,1),0),IF(CX71&lt;&gt;0,HLOOKUP(CX71+1,進捗・達成率設定_PT仕様作成,9,1),0),IF(CY71&lt;&gt;0,HLOOKUP(CY71+1,進捗・達成率設定_PG,9,1),0),IF(CZ71&lt;&gt;0,HLOOKUP(CZ71+1,進捗・達成率設定_PT,9,1),0),IF(DA71&lt;&gt;0,HLOOKUP(DA71+1,進捗・達成率設定_受入,9,1),0),IF(AND(COUNTA(PTレビュー先頭セル:PTレビュー最終セル)=0,AND(BB71&lt;&gt;"", BB71 &lt;= 集計基準日, BE71="",BF71="",BJ71="",BK71="",BM71="",BN71="")),100,0),IF(AND(BE71&lt;&gt;"",BE71 &lt;= 集計基準日, BJ71="",BK71="",BM71="",BN71=""),100,0))</f>
        <v>0</v>
      </c>
      <c r="DH71" s="440">
        <f ca="1">MAX(IF(DB71&lt;&gt;0,HLOOKUP(DB71,進捗・達成率設定_PS,9,1),0),IF(DC71&lt;&gt;0,HLOOKUP(DC71,進捗・達成率設定_PT仕様作成,9,1),0),IF(DD71&lt;&gt;0,HLOOKUP(DD71,進捗・達成率設定_PG,9,1),0),IF(DE71&lt;&gt;0,HLOOKUP(DE71,進捗・達成率設定_PT,9,1),0),IF(DF71&lt;&gt;0,HLOOKUP(DF71,進捗・達成率設定_受入,9,1),0),IF(AND(COUNTA(PTレビュー先頭セル:PTレビュー最終セル)=0,BJ71="",BK71="",BM71="",BN71="",BC71&lt;&gt;"", BC71&lt;=集計基準日),100,0),IF(OR(AND(BF71&lt;&gt;"",BF71&lt;=集計基準日, BJ71="",BK71="",BM71="",BN71=""),AND(BE71&lt;&gt;"",BF71&lt;&gt;"",BF71&lt;=集計基準日, BJ71="",BK71="",BM71="",BN71="")),100,0))</f>
        <v>0</v>
      </c>
      <c r="DI71" s="328" t="str">
        <f>IF(BM71&lt;&gt;"",BM71,IF(AND(BJ71&lt;&gt;"",BM71&lt;&gt;""),BM71,IF(AND(BJ71&lt;&gt;"",BM71=""),"",IF(AND(BK71&lt;&gt;"",BM71=""),"",IF(BE71&lt;&gt;"",BE71,IF(COUNTA(PTレビュー先頭セル:PTレビュー最終セル)&lt;&gt;0,"",IF(BB71&lt;&gt;"",BB71,"")))))))</f>
        <v/>
      </c>
      <c r="DJ71" s="329" t="str">
        <f>IF(AND(BM71&lt;&gt;"",BN71&lt;&gt;""),BN71,IF(AND(BJ71&lt;&gt;"",BN71&lt;&gt;""),BN71,IF(AND(BK71&lt;&gt;"",BN71=""),"",IF(AND(BJ71&lt;&gt;"",BN71=""),"",IF(BF71&lt;&gt;"",BF71,IF(COUNTA(PTレビュー先頭セル:PTレビュー最終セル)&lt;&gt;0,"",IF(BC71&lt;&gt;"",BC71,"")))))))</f>
        <v/>
      </c>
      <c r="DK71" s="450" t="b">
        <f t="shared" si="35"/>
        <v>0</v>
      </c>
      <c r="DL71" s="440" t="b">
        <f t="shared" si="36"/>
        <v>0</v>
      </c>
      <c r="DM71" s="450" t="b">
        <f t="shared" si="37"/>
        <v>0</v>
      </c>
      <c r="DN71" s="440" t="b">
        <f t="shared" si="38"/>
        <v>0</v>
      </c>
      <c r="DO71" s="449" t="b">
        <f t="shared" si="39"/>
        <v>0</v>
      </c>
      <c r="DP71" s="440" t="b">
        <f t="shared" si="40"/>
        <v>0</v>
      </c>
      <c r="DQ71" s="450" t="b">
        <f t="shared" si="41"/>
        <v>0</v>
      </c>
      <c r="DR71" s="440" t="b">
        <f t="shared" si="42"/>
        <v>0</v>
      </c>
      <c r="DS71" s="449" t="b">
        <f t="shared" si="43"/>
        <v>0</v>
      </c>
      <c r="DT71" s="440" t="b">
        <f t="shared" si="44"/>
        <v>0</v>
      </c>
    </row>
    <row r="72" spans="1:124" x14ac:dyDescent="0.25">
      <c r="A72" s="65">
        <f t="shared" si="18"/>
        <v>64</v>
      </c>
      <c r="B72" s="275"/>
      <c r="C72" s="275"/>
      <c r="D72" s="275"/>
      <c r="E72" s="275"/>
      <c r="F72" s="275"/>
      <c r="G72" s="316"/>
      <c r="H72" s="276"/>
      <c r="I72" s="276"/>
      <c r="J72" s="276"/>
      <c r="K72" s="467"/>
      <c r="L72" s="467"/>
      <c r="M72" s="277"/>
      <c r="N72" s="277"/>
      <c r="O72" s="348"/>
      <c r="P72" s="278"/>
      <c r="Q72" s="279"/>
      <c r="R72" s="348"/>
      <c r="S72" s="278"/>
      <c r="T72" s="280"/>
      <c r="U72" s="348"/>
      <c r="V72" s="274"/>
      <c r="W72" s="309" t="str">
        <f t="shared" ca="1" si="19"/>
        <v/>
      </c>
      <c r="X72" s="310" t="str">
        <f t="shared" ca="1" si="20"/>
        <v/>
      </c>
      <c r="Y72" s="277"/>
      <c r="Z72" s="277"/>
      <c r="AA72" s="348"/>
      <c r="AB72" s="278"/>
      <c r="AC72" s="279"/>
      <c r="AD72" s="348"/>
      <c r="AE72" s="278"/>
      <c r="AF72" s="280"/>
      <c r="AG72" s="348"/>
      <c r="AH72" s="274"/>
      <c r="AI72" s="309" t="str">
        <f t="shared" ca="1" si="21"/>
        <v/>
      </c>
      <c r="AJ72" s="310" t="str">
        <f t="shared" ca="1" si="22"/>
        <v/>
      </c>
      <c r="AK72" s="277"/>
      <c r="AL72" s="277"/>
      <c r="AM72" s="348"/>
      <c r="AN72" s="278"/>
      <c r="AO72" s="279"/>
      <c r="AP72" s="348"/>
      <c r="AQ72" s="278"/>
      <c r="AR72" s="280"/>
      <c r="AS72" s="348"/>
      <c r="AT72" s="274"/>
      <c r="AU72" s="309" t="str">
        <f t="shared" ca="1" si="23"/>
        <v/>
      </c>
      <c r="AV72" s="310" t="str">
        <f t="shared" ca="1" si="24"/>
        <v/>
      </c>
      <c r="AW72" s="276"/>
      <c r="AX72" s="276"/>
      <c r="AY72" s="348"/>
      <c r="AZ72" s="278"/>
      <c r="BA72" s="279"/>
      <c r="BB72" s="348"/>
      <c r="BC72" s="278"/>
      <c r="BD72" s="280"/>
      <c r="BE72" s="348"/>
      <c r="BF72" s="274"/>
      <c r="BG72" s="309" t="str">
        <f t="shared" ca="1" si="25"/>
        <v/>
      </c>
      <c r="BH72" s="310" t="str">
        <f t="shared" ca="1" si="26"/>
        <v/>
      </c>
      <c r="BI72" s="276"/>
      <c r="BJ72" s="348"/>
      <c r="BK72" s="278"/>
      <c r="BL72" s="279"/>
      <c r="BM72" s="348"/>
      <c r="BN72" s="278"/>
      <c r="BO72" s="280"/>
      <c r="BP72" s="309" t="str">
        <f t="shared" ca="1" si="27"/>
        <v/>
      </c>
      <c r="BQ72" s="310" t="str">
        <f t="shared" ca="1" si="28"/>
        <v/>
      </c>
      <c r="BR72" s="309" t="str">
        <f t="shared" ca="1" si="29"/>
        <v/>
      </c>
      <c r="BS72" s="438" t="str">
        <f t="shared" ca="1" si="30"/>
        <v/>
      </c>
      <c r="BT72" s="281" t="str">
        <f t="array" ref="BT72">IF(AND($I72&lt;&gt;"",$K72&lt;&gt;""),CEILING(VLOOKUP($I72,ランク別指標,3,FALSE)*$L72,1),"")</f>
        <v/>
      </c>
      <c r="BU72" s="282"/>
      <c r="BV72" s="281" t="str">
        <f t="shared" si="11"/>
        <v/>
      </c>
      <c r="BW72" s="283"/>
      <c r="BX72" s="282"/>
      <c r="BY72" s="284" t="str">
        <f t="shared" si="31"/>
        <v/>
      </c>
      <c r="BZ72" s="285" t="str">
        <f t="shared" si="32"/>
        <v/>
      </c>
      <c r="CA72" s="286"/>
      <c r="CB72" s="287"/>
      <c r="CC72" s="281" t="str">
        <f t="array" ref="CC72">IF(AND($I72&lt;&gt;"",$K72&lt;&gt;""),CEILING(VLOOKUP($I72,ランク別指標,6,FALSE)*$L72,1),"")</f>
        <v/>
      </c>
      <c r="CD72" s="288"/>
      <c r="CE72" s="289" t="str">
        <f t="shared" si="14"/>
        <v/>
      </c>
      <c r="CF72" s="290"/>
      <c r="CG72" s="291" t="str">
        <f t="array" ref="CG72">IF(AND(L72&lt;&gt;"",L72&gt;0),IF(CD72/L72*100 &gt; 0,CD72/L72*100, ""),"")</f>
        <v/>
      </c>
      <c r="CH72" s="292" t="str">
        <f t="array" ref="CH72">IF(AND(L72&lt;&gt;"",L72&gt;0),IF(CF72/L72*100 &gt; 0,CF72/L72*100, ""),"")</f>
        <v/>
      </c>
      <c r="CI72" s="291" t="str">
        <f t="array" ref="CI72">IF(AND(CC72&lt;&gt;"",CC72&gt;0),IF(CD72/CC72*100 &gt; 0,CD72/CC72, ""),"")</f>
        <v/>
      </c>
      <c r="CJ72" s="292" t="str">
        <f t="array" ref="CJ72">IF(AND(CE72&lt;&gt;"",CE72&gt;0),IF(CF72/CE72*100 &gt; 0,CF72/CE72, ""),"")</f>
        <v/>
      </c>
      <c r="CK72" s="281"/>
      <c r="CL72" s="293" t="str">
        <f t="array" ref="CL72">IF(AND(L72&lt;&gt;"",L72&gt;0),IF(CK72/L72*100 &gt; 0,CK72/L72*100, ""),"")</f>
        <v/>
      </c>
      <c r="CM72" s="294"/>
      <c r="CN72" s="270" t="str">
        <f t="array" aca="1" ref="CN72" ca="1">IF(AND($O72&lt;&gt;"",$P72="",$O72&lt;=集計基準日),"遅1",IF(AND($R72&lt;&gt;"",$S72="",$R72&lt;=集計基準日),"遅2",IF(AND($U72&lt;&gt;"",$V72="",$U72&lt;=集計基準日),"遅3","") ) )</f>
        <v/>
      </c>
      <c r="CO72" s="271" t="str">
        <f t="array" aca="1" ref="CO72" ca="1">IF(AND($AA72&lt;&gt;"",$AB72="",$AA72&lt;=集計基準日),"遅1",IF(AND($AD72&lt;&gt;"",$AE72="",$AD72&lt;=集計基準日),"遅2",IF(AND($AG72&lt;&gt;"",$AH72="",$AG72&lt;=集計基準日),"遅3","")))</f>
        <v/>
      </c>
      <c r="CP72" s="271" t="str">
        <f t="array" aca="1" ref="CP72" ca="1">IF(AND($AM72&lt;&gt;"",$AN72="",$AM72&lt;=集計基準日),"遅1",IF(AND($AP72&lt;&gt;"",$AQ72="",$AP72&lt;=集計基準日),"遅2",IF(AND($AS72&lt;&gt;"",$AT72="",$AS72&lt;=集計基準日),"遅3","")))</f>
        <v/>
      </c>
      <c r="CQ72" s="272" t="str">
        <f t="shared" ca="1" si="15"/>
        <v/>
      </c>
      <c r="CR72" s="272" t="str">
        <f t="shared" ca="1" si="16"/>
        <v/>
      </c>
      <c r="CS72" s="273" t="str">
        <f t="shared" ca="1" si="17"/>
        <v/>
      </c>
      <c r="CT72" s="337"/>
      <c r="CU72" s="264">
        <f t="shared" si="34"/>
        <v>64</v>
      </c>
      <c r="CW72" s="324">
        <f t="array" aca="1" ref="CW72" ca="1">MAX(IF((IF(進捗管理票PSPT_進捗率_1_2&lt;&gt;"", O72:V72,O72:S72)&lt;&gt;"")*(IF(進捗管理票PSPT_進捗率_1_2&lt;&gt;"", $O$7:$V$7,$O$7:$S$7)="予定日")*(IF(進捗管理票PSPT_進捗率_1_2&lt;&gt;"", O72:V72,O72:S72)&lt;=集計基準日),COLUMN(IF(進捗管理票PSPT_進捗率_1_2&lt;&gt;"", O72:V72,O72:S72)),""))</f>
        <v>0</v>
      </c>
      <c r="CX72" s="324">
        <f t="array" aca="1" ref="CX72" ca="1">MAX(IF((IF(進捗管理票PSPT_進捗率_2_2&lt;&gt;"", AA72:AH72,AA72:AE72)&lt;&gt;"")*(IF(進捗管理票PSPT_進捗率_2_2&lt;&gt;"", $AA$7:$AH$7,$AA$7:$AE$7)="予定日")*(IF(進捗管理票PSPT_進捗率_2_2&lt;&gt;"", AA72:AH72,AA72:AE72)&lt;=集計基準日),COLUMN(IF(進捗管理票PSPT_進捗率_2_2&lt;&gt;"", AA72:AH72,AA72:AE72)),""))</f>
        <v>0</v>
      </c>
      <c r="CY72" s="324">
        <f t="array" aca="1" ref="CY72" ca="1">MAX(IF((IF(進捗管理票PSPT_進捗率_3_2&lt;&gt;"", AM72:AT72,AM72:AQ72)&lt;&gt;"")*(IF(進捗管理票PSPT_進捗率_3_2&lt;&gt;"", $AM$7:$AT$7,$AM$7:$AQ$7)="予定日")*(IF(進捗管理票PSPT_進捗率_3_2&lt;&gt;"", AM72:AT72,AM72:AQ72)&lt;=集計基準日),COLUMN(IF(進捗管理票PSPT_進捗率_3_2&lt;&gt;"", AM72:AT72,AM72:AQ72)),""))</f>
        <v>0</v>
      </c>
      <c r="CZ72" s="324">
        <f t="array" aca="1" ref="CZ72" ca="1">MAX(IF((IF(進捗管理票PSPT_進捗率_4_2&lt;&gt;"", AY72:BF72,AY72:BC72)&lt;&gt;"")*(IF(進捗管理票PSPT_進捗率_4_2&lt;&gt;"", $AY$7:$BF$7,$AY$7:$BC$7)="予定日")*(IF(進捗管理票PSPT_進捗率_4_2&lt;&gt;"", AY72:BF72,AY72:BC72)&lt;=集計基準日),COLUMN(IF(進捗管理票PSPT_進捗率_4_2&lt;&gt;"", AY72:BF72,AY72:BC72)),""))</f>
        <v>0</v>
      </c>
      <c r="DA72" s="324">
        <f t="array" aca="1" ref="DA72" ca="1">MAX(IF((BJ72:BN72&lt;&gt;"")*($BJ$7:$BN$7="予定日")*(BJ72:BN72&lt;=集計基準日),COLUMN(BJ72:BN72),""))</f>
        <v>0</v>
      </c>
      <c r="DB72" s="324">
        <f t="array" aca="1" ref="DB72" ca="1">MAX(IF((IF(AND(進捗管理票PSPT_進捗率_1_2&lt;&gt;"",U72&lt;&gt;""), O72:V72,O72:S72)&lt;&gt;"")*(IF(AND(進捗管理票PSPT_進捗率_1_2&lt;&gt;"",U72&lt;&gt;""), $O$7:$V$7,$O$7:$S$7)="実績日")*(IF(AND(進捗管理票PSPT_進捗率_1_2&lt;&gt;"",U72&lt;&gt;""), O72:V72,O72:S72)&lt;=集計基準日),COLUMN(IF(AND(進捗管理票PSPT_進捗率_1_2&lt;&gt;"",U72&lt;&gt;""), O72:V72,O72:S72)),""))</f>
        <v>0</v>
      </c>
      <c r="DC72" s="324">
        <f t="array" aca="1" ref="DC72" ca="1">MAX(IF((IF(AND(進捗管理票PSPT_進捗率_2_2&lt;&gt;"",AG72&lt;&gt;""), AA72:AH72,AA72:AE72)&lt;&gt;"")*(IF(AND(進捗管理票PSPT_進捗率_2_2&lt;&gt;"",AG72&lt;&gt;""), $AA$7:$AH$7,$AA$7:$AE$7)="実績日")*(IF(AND(進捗管理票PSPT_進捗率_2_2&lt;&gt;"",AG72&lt;&gt;""), AA72:AH72,AA72:AE72)&lt;=集計基準日),COLUMN(IF(AND(進捗管理票PSPT_進捗率_2_2&lt;&gt;"",AG72&lt;&gt;""), AA72:AH72,AA72:AE72)),""))</f>
        <v>0</v>
      </c>
      <c r="DD72" s="324">
        <f t="array" aca="1" ref="DD72" ca="1">MAX(IF((IF(AND(進捗管理票PSPT_進捗率_3_2&lt;&gt;"",AS72&lt;&gt;""), AM72:AT72,AM72:AQ72)&lt;&gt;"")*(IF(AND(進捗管理票PSPT_進捗率_3_2&lt;&gt;"",AS72&lt;&gt;""), $AM$7:$AT$7,$AM$7:$AQ$7)="実績日")*(IF(AND(進捗管理票PSPT_進捗率_3_2&lt;&gt;"",AS72&lt;&gt;""), AM72:AT72,AM72:AQ72)&lt;=集計基準日),COLUMN(IF(AND(進捗管理票PSPT_進捗率_3_2&lt;&gt;"",AS72&lt;&gt;""), AM72:AT72,AM72:AQ72)),""))</f>
        <v>0</v>
      </c>
      <c r="DE72" s="324">
        <f t="array" aca="1" ref="DE72" ca="1">MAX(IF((IF(AND(進捗管理票PSPT_進捗率_4_2&lt;&gt;"",BE72&lt;&gt;""), AY72:BF72,AY72:BC72)&lt;&gt;"")*(IF(AND(進捗管理票PSPT_進捗率_4_2&lt;&gt;"",BE72&lt;&gt;""), $AY$7:$BF$7,$AY$7:$BC$7)="実績日")*(IF(AND(進捗管理票PSPT_進捗率_4_2&lt;&gt;"",BE72&lt;&gt;""), AY72:BF72,AY72:BC72)&lt;=集計基準日),COLUMN(IF(AND(進捗管理票PSPT_進捗率_4_2&lt;&gt;"",BE72&lt;&gt;""), AY72:BF72,AY72:BC72)),""))</f>
        <v>0</v>
      </c>
      <c r="DF72" s="324">
        <f t="array" aca="1" ref="DF72" ca="1">MAX(IF((BJ72:BN72&lt;&gt;"")*($BJ$7:$BN$7="実績日")*(BJ72:BN72&lt;=集計基準日),COLUMN(BJ72:BN72),""))</f>
        <v>0</v>
      </c>
      <c r="DG72" s="439">
        <f ca="1">MAX(IF(CW72&lt;&gt;0,HLOOKUP(CW72+1,進捗・達成率設定_PS,9,1),0),IF(CX72&lt;&gt;0,HLOOKUP(CX72+1,進捗・達成率設定_PT仕様作成,9,1),0),IF(CY72&lt;&gt;0,HLOOKUP(CY72+1,進捗・達成率設定_PG,9,1),0),IF(CZ72&lt;&gt;0,HLOOKUP(CZ72+1,進捗・達成率設定_PT,9,1),0),IF(DA72&lt;&gt;0,HLOOKUP(DA72+1,進捗・達成率設定_受入,9,1),0),IF(AND(COUNTA(PTレビュー先頭セル:PTレビュー最終セル)=0,AND(BB72&lt;&gt;"", BB72 &lt;= 集計基準日, BE72="",BF72="",BJ72="",BK72="",BM72="",BN72="")),100,0),IF(AND(BE72&lt;&gt;"",BE72 &lt;= 集計基準日, BJ72="",BK72="",BM72="",BN72=""),100,0))</f>
        <v>0</v>
      </c>
      <c r="DH72" s="440">
        <f ca="1">MAX(IF(DB72&lt;&gt;0,HLOOKUP(DB72,進捗・達成率設定_PS,9,1),0),IF(DC72&lt;&gt;0,HLOOKUP(DC72,進捗・達成率設定_PT仕様作成,9,1),0),IF(DD72&lt;&gt;0,HLOOKUP(DD72,進捗・達成率設定_PG,9,1),0),IF(DE72&lt;&gt;0,HLOOKUP(DE72,進捗・達成率設定_PT,9,1),0),IF(DF72&lt;&gt;0,HLOOKUP(DF72,進捗・達成率設定_受入,9,1),0),IF(AND(COUNTA(PTレビュー先頭セル:PTレビュー最終セル)=0,BJ72="",BK72="",BM72="",BN72="",BC72&lt;&gt;"", BC72&lt;=集計基準日),100,0),IF(OR(AND(BF72&lt;&gt;"",BF72&lt;=集計基準日, BJ72="",BK72="",BM72="",BN72=""),AND(BE72&lt;&gt;"",BF72&lt;&gt;"",BF72&lt;=集計基準日, BJ72="",BK72="",BM72="",BN72="")),100,0))</f>
        <v>0</v>
      </c>
      <c r="DI72" s="328" t="str">
        <f>IF(BM72&lt;&gt;"",BM72,IF(AND(BJ72&lt;&gt;"",BM72&lt;&gt;""),BM72,IF(AND(BJ72&lt;&gt;"",BM72=""),"",IF(AND(BK72&lt;&gt;"",BM72=""),"",IF(BE72&lt;&gt;"",BE72,IF(COUNTA(PTレビュー先頭セル:PTレビュー最終セル)&lt;&gt;0,"",IF(BB72&lt;&gt;"",BB72,"")))))))</f>
        <v/>
      </c>
      <c r="DJ72" s="329" t="str">
        <f>IF(AND(BM72&lt;&gt;"",BN72&lt;&gt;""),BN72,IF(AND(BJ72&lt;&gt;"",BN72&lt;&gt;""),BN72,IF(AND(BK72&lt;&gt;"",BN72=""),"",IF(AND(BJ72&lt;&gt;"",BN72=""),"",IF(BF72&lt;&gt;"",BF72,IF(COUNTA(PTレビュー先頭セル:PTレビュー最終セル)&lt;&gt;0,"",IF(BC72&lt;&gt;"",BC72,"")))))))</f>
        <v/>
      </c>
      <c r="DK72" s="450" t="b">
        <f t="shared" si="35"/>
        <v>0</v>
      </c>
      <c r="DL72" s="440" t="b">
        <f t="shared" si="36"/>
        <v>0</v>
      </c>
      <c r="DM72" s="450" t="b">
        <f t="shared" si="37"/>
        <v>0</v>
      </c>
      <c r="DN72" s="440" t="b">
        <f t="shared" si="38"/>
        <v>0</v>
      </c>
      <c r="DO72" s="449" t="b">
        <f t="shared" si="39"/>
        <v>0</v>
      </c>
      <c r="DP72" s="440" t="b">
        <f t="shared" si="40"/>
        <v>0</v>
      </c>
      <c r="DQ72" s="450" t="b">
        <f t="shared" si="41"/>
        <v>0</v>
      </c>
      <c r="DR72" s="440" t="b">
        <f t="shared" si="42"/>
        <v>0</v>
      </c>
      <c r="DS72" s="449" t="b">
        <f t="shared" si="43"/>
        <v>0</v>
      </c>
      <c r="DT72" s="440" t="b">
        <f t="shared" si="44"/>
        <v>0</v>
      </c>
    </row>
    <row r="73" spans="1:124" x14ac:dyDescent="0.25">
      <c r="A73" s="65">
        <f t="shared" ref="A73:A136" si="49">ROW()-8</f>
        <v>65</v>
      </c>
      <c r="B73" s="275"/>
      <c r="C73" s="275"/>
      <c r="D73" s="275"/>
      <c r="E73" s="275"/>
      <c r="F73" s="275"/>
      <c r="G73" s="316"/>
      <c r="H73" s="276"/>
      <c r="I73" s="276"/>
      <c r="J73" s="276"/>
      <c r="K73" s="467"/>
      <c r="L73" s="467"/>
      <c r="M73" s="277"/>
      <c r="N73" s="277"/>
      <c r="O73" s="348"/>
      <c r="P73" s="278"/>
      <c r="Q73" s="279"/>
      <c r="R73" s="348"/>
      <c r="S73" s="278"/>
      <c r="T73" s="280"/>
      <c r="U73" s="348"/>
      <c r="V73" s="274"/>
      <c r="W73" s="309" t="str">
        <f t="shared" ref="W73:W136" ca="1" si="50">IF(ISERROR(HLOOKUP(CW73+1,プロジェクト進捗設定_PS,4,FALSE)),IF(DK73,0,""),HLOOKUP(CW73+1,プロジェクト進捗設定_PS,4,FALSE))</f>
        <v/>
      </c>
      <c r="X73" s="310" t="str">
        <f t="shared" ref="X73:X136" ca="1" si="51">IF(ISERROR(HLOOKUP(DB73,プロジェクト進捗設定_PS,4,FALSE)),IF(DL73,0,""),HLOOKUP(DB73,プロジェクト進捗設定_PS,4,FALSE))</f>
        <v/>
      </c>
      <c r="Y73" s="277"/>
      <c r="Z73" s="277"/>
      <c r="AA73" s="348"/>
      <c r="AB73" s="278"/>
      <c r="AC73" s="279"/>
      <c r="AD73" s="348"/>
      <c r="AE73" s="278"/>
      <c r="AF73" s="280"/>
      <c r="AG73" s="348"/>
      <c r="AH73" s="274"/>
      <c r="AI73" s="309" t="str">
        <f t="shared" ref="AI73:AI136" ca="1" si="52">IF(ISERROR(HLOOKUP(CX73+1,プロジェクト進捗設定_PT仕様作成,4,FALSE)),IF(DM73,0,""),HLOOKUP(CX73+1,プロジェクト進捗設定_PT仕様作成,4,FALSE))</f>
        <v/>
      </c>
      <c r="AJ73" s="310" t="str">
        <f t="shared" ref="AJ73:AJ136" ca="1" si="53">IF(ISERROR(HLOOKUP(DC73,プロジェクト進捗設定_PT仕様作成,4,FALSE)),IF(DN73,0,""),HLOOKUP(DC73,プロジェクト進捗設定_PT仕様作成,4,FALSE))</f>
        <v/>
      </c>
      <c r="AK73" s="277"/>
      <c r="AL73" s="277"/>
      <c r="AM73" s="348"/>
      <c r="AN73" s="278"/>
      <c r="AO73" s="279"/>
      <c r="AP73" s="348"/>
      <c r="AQ73" s="278"/>
      <c r="AR73" s="280"/>
      <c r="AS73" s="348"/>
      <c r="AT73" s="274"/>
      <c r="AU73" s="309" t="str">
        <f t="shared" ref="AU73:AU136" ca="1" si="54">IF(ISERROR(HLOOKUP(CY73+1,プロジェクト進捗設定_PG,4,FALSE)),IF(DO73,0,""),HLOOKUP(CY73+1,プロジェクト進捗設定_PG,4,FALSE))</f>
        <v/>
      </c>
      <c r="AV73" s="310" t="str">
        <f t="shared" ref="AV73:AV136" ca="1" si="55">IF(ISERROR(HLOOKUP(DD73,プロジェクト進捗設定_PG,4,FALSE)),IF(DP73,0,""),HLOOKUP(DD73,プロジェクト進捗設定_PG,4,FALSE))</f>
        <v/>
      </c>
      <c r="AW73" s="276"/>
      <c r="AX73" s="276"/>
      <c r="AY73" s="348"/>
      <c r="AZ73" s="278"/>
      <c r="BA73" s="279"/>
      <c r="BB73" s="348"/>
      <c r="BC73" s="278"/>
      <c r="BD73" s="280"/>
      <c r="BE73" s="348"/>
      <c r="BF73" s="274"/>
      <c r="BG73" s="309" t="str">
        <f t="shared" ref="BG73:BG136" ca="1" si="56">IF(ISERROR(HLOOKUP(CZ73+1,プロジェクト進捗設定_PT,4,FALSE)),IF(DQ73,0,""),HLOOKUP(CZ73+1,プロジェクト進捗設定_PT,4,FALSE))</f>
        <v/>
      </c>
      <c r="BH73" s="310" t="str">
        <f t="shared" ref="BH73:BH136" ca="1" si="57">IF(ISERROR(HLOOKUP(DE73,プロジェクト進捗設定_PT,4,FALSE)),IF(DR73,0,""),HLOOKUP(DE73,プロジェクト進捗設定_PT,4,FALSE))</f>
        <v/>
      </c>
      <c r="BI73" s="276"/>
      <c r="BJ73" s="348"/>
      <c r="BK73" s="278"/>
      <c r="BL73" s="279"/>
      <c r="BM73" s="348"/>
      <c r="BN73" s="278"/>
      <c r="BO73" s="280"/>
      <c r="BP73" s="309" t="str">
        <f t="shared" ref="BP73:BP136" ca="1" si="58">IF(ISERROR(HLOOKUP(DA73+1,プロジェクト進捗設定_R終無_受入,5,TRUE)),IF(DS73,0,""),HLOOKUP(DA73+1,プロジェクト進捗設定_R終無_受入,5,FALSE))</f>
        <v/>
      </c>
      <c r="BQ73" s="310" t="str">
        <f t="shared" ref="BQ73:BQ136" ca="1" si="59">IF(ISERROR(HLOOKUP(DF73,プロジェクト進捗設定_R終無_受入,5,FALSE)),IF(DT73,0,""),HLOOKUP(DF73,プロジェクト進捗設定_R終無_受入,5,FALSE))</f>
        <v/>
      </c>
      <c r="BR73" s="309" t="str">
        <f t="shared" ref="BR73:BR136" ca="1" si="60">IF(AND(W73&lt;&gt;0,W73="",AI73&lt;&gt;0,AI73="",AU73&lt;&gt;0,AU73="",BG73&lt;&gt;0,BG73="",BP73&lt;&gt;0,BP73="",DG73=0),"",DG73)</f>
        <v/>
      </c>
      <c r="BS73" s="438" t="str">
        <f t="shared" ref="BS73:BS136" ca="1" si="61">IF(AND(X73&lt;&gt;0,X73="",AJ73&lt;&gt;0,AJ73="",AV73&lt;&gt;0,AV73="",BH73&lt;&gt;0,BH73="",BQ73&lt;&gt;0,BQ73="",DH73=0),"",DH73)</f>
        <v/>
      </c>
      <c r="BT73" s="281" t="str">
        <f t="array" ref="BT73">IF(AND($I73&lt;&gt;"",$K73&lt;&gt;""),CEILING(VLOOKUP($I73,ランク別指標,3,FALSE)*$L73,1),"")</f>
        <v/>
      </c>
      <c r="BU73" s="282"/>
      <c r="BV73" s="281" t="str">
        <f t="shared" si="11"/>
        <v/>
      </c>
      <c r="BW73" s="283"/>
      <c r="BX73" s="282"/>
      <c r="BY73" s="284" t="str">
        <f t="shared" ref="BY73:BY136" si="62">IF(L73&lt;&gt;"",IF(BU73/L73*100 &gt; 0,BU73/L73*100, ""),"")</f>
        <v/>
      </c>
      <c r="BZ73" s="285" t="str">
        <f t="shared" ref="BZ73:BZ136" si="63">IF(L73&lt;&gt;"",IF(BW73/L73*100 &gt; 0,BW73/L73*100, ""),"")</f>
        <v/>
      </c>
      <c r="CA73" s="286"/>
      <c r="CB73" s="287"/>
      <c r="CC73" s="281" t="str">
        <f t="array" ref="CC73">IF(AND($I73&lt;&gt;"",$K73&lt;&gt;""),CEILING(VLOOKUP($I73,ランク別指標,6,FALSE)*$L73,1),"")</f>
        <v/>
      </c>
      <c r="CD73" s="288"/>
      <c r="CE73" s="289" t="str">
        <f t="shared" si="14"/>
        <v/>
      </c>
      <c r="CF73" s="290"/>
      <c r="CG73" s="291" t="str">
        <f t="array" ref="CG73">IF(AND(L73&lt;&gt;"",L73&gt;0),IF(CD73/L73*100 &gt; 0,CD73/L73*100, ""),"")</f>
        <v/>
      </c>
      <c r="CH73" s="292" t="str">
        <f t="array" ref="CH73">IF(AND(L73&lt;&gt;"",L73&gt;0),IF(CF73/L73*100 &gt; 0,CF73/L73*100, ""),"")</f>
        <v/>
      </c>
      <c r="CI73" s="291" t="str">
        <f t="array" ref="CI73">IF(AND(CC73&lt;&gt;"",CC73&gt;0),IF(CD73/CC73*100 &gt; 0,CD73/CC73, ""),"")</f>
        <v/>
      </c>
      <c r="CJ73" s="292" t="str">
        <f t="array" ref="CJ73">IF(AND(CE73&lt;&gt;"",CE73&gt;0),IF(CF73/CE73*100 &gt; 0,CF73/CE73, ""),"")</f>
        <v/>
      </c>
      <c r="CK73" s="281"/>
      <c r="CL73" s="293" t="str">
        <f t="array" ref="CL73">IF(AND(L73&lt;&gt;"",L73&gt;0),IF(CK73/L73*100 &gt; 0,CK73/L73*100, ""),"")</f>
        <v/>
      </c>
      <c r="CM73" s="294"/>
      <c r="CN73" s="270" t="str">
        <f t="array" aca="1" ref="CN73" ca="1">IF(AND($O73&lt;&gt;"",$P73="",$O73&lt;=集計基準日),"遅1",IF(AND($R73&lt;&gt;"",$S73="",$R73&lt;=集計基準日),"遅2",IF(AND($U73&lt;&gt;"",$V73="",$U73&lt;=集計基準日),"遅3","") ) )</f>
        <v/>
      </c>
      <c r="CO73" s="271" t="str">
        <f t="array" aca="1" ref="CO73" ca="1">IF(AND($AA73&lt;&gt;"",$AB73="",$AA73&lt;=集計基準日),"遅1",IF(AND($AD73&lt;&gt;"",$AE73="",$AD73&lt;=集計基準日),"遅2",IF(AND($AG73&lt;&gt;"",$AH73="",$AG73&lt;=集計基準日),"遅3","")))</f>
        <v/>
      </c>
      <c r="CP73" s="271" t="str">
        <f t="array" aca="1" ref="CP73" ca="1">IF(AND($AM73&lt;&gt;"",$AN73="",$AM73&lt;=集計基準日),"遅1",IF(AND($AP73&lt;&gt;"",$AQ73="",$AP73&lt;=集計基準日),"遅2",IF(AND($AS73&lt;&gt;"",$AT73="",$AS73&lt;=集計基準日),"遅3","")))</f>
        <v/>
      </c>
      <c r="CQ73" s="272" t="str">
        <f t="shared" ca="1" si="15"/>
        <v/>
      </c>
      <c r="CR73" s="272" t="str">
        <f t="shared" ca="1" si="16"/>
        <v/>
      </c>
      <c r="CS73" s="273" t="str">
        <f t="shared" ca="1" si="17"/>
        <v/>
      </c>
      <c r="CT73" s="337"/>
      <c r="CU73" s="264">
        <f t="shared" ref="CU73:CU136" si="64">A73</f>
        <v>65</v>
      </c>
      <c r="CW73" s="324">
        <f t="array" aca="1" ref="CW73" ca="1">MAX(IF((IF(進捗管理票PSPT_進捗率_1_2&lt;&gt;"", O73:V73,O73:S73)&lt;&gt;"")*(IF(進捗管理票PSPT_進捗率_1_2&lt;&gt;"", $O$7:$V$7,$O$7:$S$7)="予定日")*(IF(進捗管理票PSPT_進捗率_1_2&lt;&gt;"", O73:V73,O73:S73)&lt;=集計基準日),COLUMN(IF(進捗管理票PSPT_進捗率_1_2&lt;&gt;"", O73:V73,O73:S73)),""))</f>
        <v>0</v>
      </c>
      <c r="CX73" s="324">
        <f t="array" aca="1" ref="CX73" ca="1">MAX(IF((IF(進捗管理票PSPT_進捗率_2_2&lt;&gt;"", AA73:AH73,AA73:AE73)&lt;&gt;"")*(IF(進捗管理票PSPT_進捗率_2_2&lt;&gt;"", $AA$7:$AH$7,$AA$7:$AE$7)="予定日")*(IF(進捗管理票PSPT_進捗率_2_2&lt;&gt;"", AA73:AH73,AA73:AE73)&lt;=集計基準日),COLUMN(IF(進捗管理票PSPT_進捗率_2_2&lt;&gt;"", AA73:AH73,AA73:AE73)),""))</f>
        <v>0</v>
      </c>
      <c r="CY73" s="324">
        <f t="array" aca="1" ref="CY73" ca="1">MAX(IF((IF(進捗管理票PSPT_進捗率_3_2&lt;&gt;"", AM73:AT73,AM73:AQ73)&lt;&gt;"")*(IF(進捗管理票PSPT_進捗率_3_2&lt;&gt;"", $AM$7:$AT$7,$AM$7:$AQ$7)="予定日")*(IF(進捗管理票PSPT_進捗率_3_2&lt;&gt;"", AM73:AT73,AM73:AQ73)&lt;=集計基準日),COLUMN(IF(進捗管理票PSPT_進捗率_3_2&lt;&gt;"", AM73:AT73,AM73:AQ73)),""))</f>
        <v>0</v>
      </c>
      <c r="CZ73" s="324">
        <f t="array" aca="1" ref="CZ73" ca="1">MAX(IF((IF(進捗管理票PSPT_進捗率_4_2&lt;&gt;"", AY73:BF73,AY73:BC73)&lt;&gt;"")*(IF(進捗管理票PSPT_進捗率_4_2&lt;&gt;"", $AY$7:$BF$7,$AY$7:$BC$7)="予定日")*(IF(進捗管理票PSPT_進捗率_4_2&lt;&gt;"", AY73:BF73,AY73:BC73)&lt;=集計基準日),COLUMN(IF(進捗管理票PSPT_進捗率_4_2&lt;&gt;"", AY73:BF73,AY73:BC73)),""))</f>
        <v>0</v>
      </c>
      <c r="DA73" s="324">
        <f t="array" aca="1" ref="DA73" ca="1">MAX(IF((BJ73:BN73&lt;&gt;"")*($BJ$7:$BN$7="予定日")*(BJ73:BN73&lt;=集計基準日),COLUMN(BJ73:BN73),""))</f>
        <v>0</v>
      </c>
      <c r="DB73" s="324">
        <f t="array" aca="1" ref="DB73" ca="1">MAX(IF((IF(AND(進捗管理票PSPT_進捗率_1_2&lt;&gt;"",U73&lt;&gt;""), O73:V73,O73:S73)&lt;&gt;"")*(IF(AND(進捗管理票PSPT_進捗率_1_2&lt;&gt;"",U73&lt;&gt;""), $O$7:$V$7,$O$7:$S$7)="実績日")*(IF(AND(進捗管理票PSPT_進捗率_1_2&lt;&gt;"",U73&lt;&gt;""), O73:V73,O73:S73)&lt;=集計基準日),COLUMN(IF(AND(進捗管理票PSPT_進捗率_1_2&lt;&gt;"",U73&lt;&gt;""), O73:V73,O73:S73)),""))</f>
        <v>0</v>
      </c>
      <c r="DC73" s="324">
        <f t="array" aca="1" ref="DC73" ca="1">MAX(IF((IF(AND(進捗管理票PSPT_進捗率_2_2&lt;&gt;"",AG73&lt;&gt;""), AA73:AH73,AA73:AE73)&lt;&gt;"")*(IF(AND(進捗管理票PSPT_進捗率_2_2&lt;&gt;"",AG73&lt;&gt;""), $AA$7:$AH$7,$AA$7:$AE$7)="実績日")*(IF(AND(進捗管理票PSPT_進捗率_2_2&lt;&gt;"",AG73&lt;&gt;""), AA73:AH73,AA73:AE73)&lt;=集計基準日),COLUMN(IF(AND(進捗管理票PSPT_進捗率_2_2&lt;&gt;"",AG73&lt;&gt;""), AA73:AH73,AA73:AE73)),""))</f>
        <v>0</v>
      </c>
      <c r="DD73" s="324">
        <f t="array" aca="1" ref="DD73" ca="1">MAX(IF((IF(AND(進捗管理票PSPT_進捗率_3_2&lt;&gt;"",AS73&lt;&gt;""), AM73:AT73,AM73:AQ73)&lt;&gt;"")*(IF(AND(進捗管理票PSPT_進捗率_3_2&lt;&gt;"",AS73&lt;&gt;""), $AM$7:$AT$7,$AM$7:$AQ$7)="実績日")*(IF(AND(進捗管理票PSPT_進捗率_3_2&lt;&gt;"",AS73&lt;&gt;""), AM73:AT73,AM73:AQ73)&lt;=集計基準日),COLUMN(IF(AND(進捗管理票PSPT_進捗率_3_2&lt;&gt;"",AS73&lt;&gt;""), AM73:AT73,AM73:AQ73)),""))</f>
        <v>0</v>
      </c>
      <c r="DE73" s="324">
        <f t="array" aca="1" ref="DE73" ca="1">MAX(IF((IF(AND(進捗管理票PSPT_進捗率_4_2&lt;&gt;"",BE73&lt;&gt;""), AY73:BF73,AY73:BC73)&lt;&gt;"")*(IF(AND(進捗管理票PSPT_進捗率_4_2&lt;&gt;"",BE73&lt;&gt;""), $AY$7:$BF$7,$AY$7:$BC$7)="実績日")*(IF(AND(進捗管理票PSPT_進捗率_4_2&lt;&gt;"",BE73&lt;&gt;""), AY73:BF73,AY73:BC73)&lt;=集計基準日),COLUMN(IF(AND(進捗管理票PSPT_進捗率_4_2&lt;&gt;"",BE73&lt;&gt;""), AY73:BF73,AY73:BC73)),""))</f>
        <v>0</v>
      </c>
      <c r="DF73" s="324">
        <f t="array" aca="1" ref="DF73" ca="1">MAX(IF((BJ73:BN73&lt;&gt;"")*($BJ$7:$BN$7="実績日")*(BJ73:BN73&lt;=集計基準日),COLUMN(BJ73:BN73),""))</f>
        <v>0</v>
      </c>
      <c r="DG73" s="439">
        <f ca="1">MAX(IF(CW73&lt;&gt;0,HLOOKUP(CW73+1,進捗・達成率設定_PS,9,1),0),IF(CX73&lt;&gt;0,HLOOKUP(CX73+1,進捗・達成率設定_PT仕様作成,9,1),0),IF(CY73&lt;&gt;0,HLOOKUP(CY73+1,進捗・達成率設定_PG,9,1),0),IF(CZ73&lt;&gt;0,HLOOKUP(CZ73+1,進捗・達成率設定_PT,9,1),0),IF(DA73&lt;&gt;0,HLOOKUP(DA73+1,進捗・達成率設定_受入,9,1),0),IF(AND(COUNTA(PTレビュー先頭セル:PTレビュー最終セル)=0,AND(BB73&lt;&gt;"", BB73 &lt;= 集計基準日, BE73="",BF73="",BJ73="",BK73="",BM73="",BN73="")),100,0),IF(AND(BE73&lt;&gt;"",BE73 &lt;= 集計基準日, BJ73="",BK73="",BM73="",BN73=""),100,0))</f>
        <v>0</v>
      </c>
      <c r="DH73" s="440">
        <f ca="1">MAX(IF(DB73&lt;&gt;0,HLOOKUP(DB73,進捗・達成率設定_PS,9,1),0),IF(DC73&lt;&gt;0,HLOOKUP(DC73,進捗・達成率設定_PT仕様作成,9,1),0),IF(DD73&lt;&gt;0,HLOOKUP(DD73,進捗・達成率設定_PG,9,1),0),IF(DE73&lt;&gt;0,HLOOKUP(DE73,進捗・達成率設定_PT,9,1),0),IF(DF73&lt;&gt;0,HLOOKUP(DF73,進捗・達成率設定_受入,9,1),0),IF(AND(COUNTA(PTレビュー先頭セル:PTレビュー最終セル)=0,BJ73="",BK73="",BM73="",BN73="",BC73&lt;&gt;"", BC73&lt;=集計基準日),100,0),IF(OR(AND(BF73&lt;&gt;"",BF73&lt;=集計基準日, BJ73="",BK73="",BM73="",BN73=""),AND(BE73&lt;&gt;"",BF73&lt;&gt;"",BF73&lt;=集計基準日, BJ73="",BK73="",BM73="",BN73="")),100,0))</f>
        <v>0</v>
      </c>
      <c r="DI73" s="328" t="str">
        <f>IF(BM73&lt;&gt;"",BM73,IF(AND(BJ73&lt;&gt;"",BM73&lt;&gt;""),BM73,IF(AND(BJ73&lt;&gt;"",BM73=""),"",IF(AND(BK73&lt;&gt;"",BM73=""),"",IF(BE73&lt;&gt;"",BE73,IF(COUNTA(PTレビュー先頭セル:PTレビュー最終セル)&lt;&gt;0,"",IF(BB73&lt;&gt;"",BB73,"")))))))</f>
        <v/>
      </c>
      <c r="DJ73" s="329" t="str">
        <f>IF(AND(BM73&lt;&gt;"",BN73&lt;&gt;""),BN73,IF(AND(BJ73&lt;&gt;"",BN73&lt;&gt;""),BN73,IF(AND(BK73&lt;&gt;"",BN73=""),"",IF(AND(BJ73&lt;&gt;"",BN73=""),"",IF(BF73&lt;&gt;"",BF73,IF(COUNTA(PTレビュー先頭セル:PTレビュー最終セル)&lt;&gt;0,"",IF(BC73&lt;&gt;"",BC73,"")))))))</f>
        <v/>
      </c>
      <c r="DK73" s="450" t="b">
        <f t="shared" ref="DK73:DK136" si="65">OR(AND(NOT(ISTEXT(O73)),O73&lt;&gt;""),AND(NOT(ISTEXT(R73)),R73&lt;&gt;""),AND(NOT(ISTEXT(U73)),U73&lt;&gt;""))</f>
        <v>0</v>
      </c>
      <c r="DL73" s="440" t="b">
        <f t="shared" ref="DL73:DL136" si="66">OR(AND(NOT(ISTEXT(P73)),P73&lt;&gt;""),AND(NOT(ISTEXT(S73)),S73&lt;&gt;""),AND(NOT(ISTEXT(V73)),V73&lt;&gt;""))</f>
        <v>0</v>
      </c>
      <c r="DM73" s="450" t="b">
        <f t="shared" ref="DM73:DM136" si="67">OR(AND(NOT(ISTEXT(AA73)),AA73&lt;&gt;""),AND(NOT(ISTEXT(AD73)),AD73&lt;&gt;""),AND(NOT(ISTEXT(AG73)),AG73&lt;&gt;""))</f>
        <v>0</v>
      </c>
      <c r="DN73" s="440" t="b">
        <f t="shared" ref="DN73:DN136" si="68">OR(AND(NOT(ISTEXT(AB73)),AB73&lt;&gt;""),AND(NOT(ISTEXT(AE73)),AE73&lt;&gt;""),AND(NOT(ISTEXT(AH73)),AH73&lt;&gt;""))</f>
        <v>0</v>
      </c>
      <c r="DO73" s="449" t="b">
        <f t="shared" ref="DO73:DO136" si="69">OR(AND(NOT(ISTEXT(AM73)),AM73&lt;&gt;""),AND(NOT(ISTEXT(AP73)),AP73&lt;&gt;""),AND(NOT(ISTEXT(AS73)),AS73&lt;&gt;""))</f>
        <v>0</v>
      </c>
      <c r="DP73" s="440" t="b">
        <f t="shared" ref="DP73:DP136" si="70">OR(AND(NOT(ISTEXT(AN73)),AN73&lt;&gt;""),AND(NOT(ISTEXT(AQ73)),AQ73&lt;&gt;""),AND(NOT(ISTEXT(AT73)),AT73&lt;&gt;""))</f>
        <v>0</v>
      </c>
      <c r="DQ73" s="450" t="b">
        <f t="shared" ref="DQ73:DQ136" si="71">OR(AND(NOT(ISTEXT(AY73)),AY73&lt;&gt;""),AND(NOT(ISTEXT(BB73)),BB73&lt;&gt;""),AND(NOT(ISTEXT(BE73)),BE73&lt;&gt;""))</f>
        <v>0</v>
      </c>
      <c r="DR73" s="440" t="b">
        <f t="shared" ref="DR73:DR136" si="72">OR(AND(NOT(ISTEXT(AZ73)),AZ73&lt;&gt;""),AND(NOT(ISTEXT(BC73)),BC73&lt;&gt;""),AND(NOT(ISTEXT(BF73)),BF73&lt;&gt;""))</f>
        <v>0</v>
      </c>
      <c r="DS73" s="449" t="b">
        <f t="shared" ref="DS73:DS136" si="73">OR(AND(NOT(ISTEXT(BJ73)),BJ73&lt;&gt;""),AND(NOT(ISTEXT(BM73)),BM73&lt;&gt;""))</f>
        <v>0</v>
      </c>
      <c r="DT73" s="440" t="b">
        <f t="shared" ref="DT73:DT136" si="74">OR(AND(NOT(ISTEXT(BK73)),BK73&lt;&gt;""),AND(NOT(ISTEXT(BN73)),BN73&lt;&gt;""))</f>
        <v>0</v>
      </c>
    </row>
    <row r="74" spans="1:124" x14ac:dyDescent="0.25">
      <c r="A74" s="65">
        <f t="shared" si="49"/>
        <v>66</v>
      </c>
      <c r="B74" s="275"/>
      <c r="C74" s="275"/>
      <c r="D74" s="275"/>
      <c r="E74" s="275"/>
      <c r="F74" s="275"/>
      <c r="G74" s="316"/>
      <c r="H74" s="276"/>
      <c r="I74" s="276"/>
      <c r="J74" s="276"/>
      <c r="K74" s="467"/>
      <c r="L74" s="467"/>
      <c r="M74" s="277"/>
      <c r="N74" s="277"/>
      <c r="O74" s="348"/>
      <c r="P74" s="278"/>
      <c r="Q74" s="279"/>
      <c r="R74" s="348"/>
      <c r="S74" s="278"/>
      <c r="T74" s="280"/>
      <c r="U74" s="348"/>
      <c r="V74" s="274"/>
      <c r="W74" s="309" t="str">
        <f t="shared" ca="1" si="50"/>
        <v/>
      </c>
      <c r="X74" s="310" t="str">
        <f t="shared" ca="1" si="51"/>
        <v/>
      </c>
      <c r="Y74" s="277"/>
      <c r="Z74" s="277"/>
      <c r="AA74" s="348"/>
      <c r="AB74" s="278"/>
      <c r="AC74" s="279"/>
      <c r="AD74" s="348"/>
      <c r="AE74" s="278"/>
      <c r="AF74" s="280"/>
      <c r="AG74" s="348"/>
      <c r="AH74" s="274"/>
      <c r="AI74" s="309" t="str">
        <f t="shared" ca="1" si="52"/>
        <v/>
      </c>
      <c r="AJ74" s="310" t="str">
        <f t="shared" ca="1" si="53"/>
        <v/>
      </c>
      <c r="AK74" s="277"/>
      <c r="AL74" s="277"/>
      <c r="AM74" s="348"/>
      <c r="AN74" s="278"/>
      <c r="AO74" s="279"/>
      <c r="AP74" s="348"/>
      <c r="AQ74" s="278"/>
      <c r="AR74" s="280"/>
      <c r="AS74" s="348"/>
      <c r="AT74" s="274"/>
      <c r="AU74" s="309" t="str">
        <f t="shared" ca="1" si="54"/>
        <v/>
      </c>
      <c r="AV74" s="310" t="str">
        <f t="shared" ca="1" si="55"/>
        <v/>
      </c>
      <c r="AW74" s="276"/>
      <c r="AX74" s="276"/>
      <c r="AY74" s="348"/>
      <c r="AZ74" s="278"/>
      <c r="BA74" s="279"/>
      <c r="BB74" s="348"/>
      <c r="BC74" s="278"/>
      <c r="BD74" s="280"/>
      <c r="BE74" s="348"/>
      <c r="BF74" s="274"/>
      <c r="BG74" s="309" t="str">
        <f t="shared" ca="1" si="56"/>
        <v/>
      </c>
      <c r="BH74" s="310" t="str">
        <f t="shared" ca="1" si="57"/>
        <v/>
      </c>
      <c r="BI74" s="276"/>
      <c r="BJ74" s="348"/>
      <c r="BK74" s="278"/>
      <c r="BL74" s="279"/>
      <c r="BM74" s="348"/>
      <c r="BN74" s="278"/>
      <c r="BO74" s="280"/>
      <c r="BP74" s="309" t="str">
        <f t="shared" ca="1" si="58"/>
        <v/>
      </c>
      <c r="BQ74" s="310" t="str">
        <f t="shared" ca="1" si="59"/>
        <v/>
      </c>
      <c r="BR74" s="309" t="str">
        <f t="shared" ca="1" si="60"/>
        <v/>
      </c>
      <c r="BS74" s="438" t="str">
        <f t="shared" ca="1" si="61"/>
        <v/>
      </c>
      <c r="BT74" s="281" t="str">
        <f t="array" ref="BT74">IF(AND($I74&lt;&gt;"",$K74&lt;&gt;""),CEILING(VLOOKUP($I74,ランク別指標,3,FALSE)*$L74,1),"")</f>
        <v/>
      </c>
      <c r="BU74" s="282"/>
      <c r="BV74" s="281" t="str">
        <f t="shared" si="11"/>
        <v/>
      </c>
      <c r="BW74" s="283"/>
      <c r="BX74" s="282"/>
      <c r="BY74" s="284" t="str">
        <f t="shared" si="62"/>
        <v/>
      </c>
      <c r="BZ74" s="285" t="str">
        <f t="shared" si="63"/>
        <v/>
      </c>
      <c r="CA74" s="286"/>
      <c r="CB74" s="287"/>
      <c r="CC74" s="281" t="str">
        <f t="array" ref="CC74">IF(AND($I74&lt;&gt;"",$K74&lt;&gt;""),CEILING(VLOOKUP($I74,ランク別指標,6,FALSE)*$L74,1),"")</f>
        <v/>
      </c>
      <c r="CD74" s="288"/>
      <c r="CE74" s="289" t="str">
        <f t="shared" si="14"/>
        <v/>
      </c>
      <c r="CF74" s="290"/>
      <c r="CG74" s="291" t="str">
        <f t="array" ref="CG74">IF(AND(L74&lt;&gt;"",L74&gt;0),IF(CD74/L74*100 &gt; 0,CD74/L74*100, ""),"")</f>
        <v/>
      </c>
      <c r="CH74" s="292" t="str">
        <f t="array" ref="CH74">IF(AND(L74&lt;&gt;"",L74&gt;0),IF(CF74/L74*100 &gt; 0,CF74/L74*100, ""),"")</f>
        <v/>
      </c>
      <c r="CI74" s="291" t="str">
        <f t="array" ref="CI74">IF(AND(CC74&lt;&gt;"",CC74&gt;0),IF(CD74/CC74*100 &gt; 0,CD74/CC74, ""),"")</f>
        <v/>
      </c>
      <c r="CJ74" s="292" t="str">
        <f t="array" ref="CJ74">IF(AND(CE74&lt;&gt;"",CE74&gt;0),IF(CF74/CE74*100 &gt; 0,CF74/CE74, ""),"")</f>
        <v/>
      </c>
      <c r="CK74" s="281"/>
      <c r="CL74" s="293" t="str">
        <f t="array" ref="CL74">IF(AND(L74&lt;&gt;"",L74&gt;0),IF(CK74/L74*100 &gt; 0,CK74/L74*100, ""),"")</f>
        <v/>
      </c>
      <c r="CM74" s="294"/>
      <c r="CN74" s="270" t="str">
        <f t="array" aca="1" ref="CN74" ca="1">IF(AND($O74&lt;&gt;"",$P74="",$O74&lt;=集計基準日),"遅1",IF(AND($R74&lt;&gt;"",$S74="",$R74&lt;=集計基準日),"遅2",IF(AND($U74&lt;&gt;"",$V74="",$U74&lt;=集計基準日),"遅3","") ) )</f>
        <v/>
      </c>
      <c r="CO74" s="271" t="str">
        <f t="array" aca="1" ref="CO74" ca="1">IF(AND($AA74&lt;&gt;"",$AB74="",$AA74&lt;=集計基準日),"遅1",IF(AND($AD74&lt;&gt;"",$AE74="",$AD74&lt;=集計基準日),"遅2",IF(AND($AG74&lt;&gt;"",$AH74="",$AG74&lt;=集計基準日),"遅3","")))</f>
        <v/>
      </c>
      <c r="CP74" s="271" t="str">
        <f t="array" aca="1" ref="CP74" ca="1">IF(AND($AM74&lt;&gt;"",$AN74="",$AM74&lt;=集計基準日),"遅1",IF(AND($AP74&lt;&gt;"",$AQ74="",$AP74&lt;=集計基準日),"遅2",IF(AND($AS74&lt;&gt;"",$AT74="",$AS74&lt;=集計基準日),"遅3","")))</f>
        <v/>
      </c>
      <c r="CQ74" s="272" t="str">
        <f t="shared" ca="1" si="15"/>
        <v/>
      </c>
      <c r="CR74" s="272" t="str">
        <f t="shared" ca="1" si="16"/>
        <v/>
      </c>
      <c r="CS74" s="273" t="str">
        <f t="shared" ca="1" si="17"/>
        <v/>
      </c>
      <c r="CT74" s="337"/>
      <c r="CU74" s="264">
        <f t="shared" si="64"/>
        <v>66</v>
      </c>
      <c r="CW74" s="324">
        <f t="array" aca="1" ref="CW74" ca="1">MAX(IF((IF(進捗管理票PSPT_進捗率_1_2&lt;&gt;"", O74:V74,O74:S74)&lt;&gt;"")*(IF(進捗管理票PSPT_進捗率_1_2&lt;&gt;"", $O$7:$V$7,$O$7:$S$7)="予定日")*(IF(進捗管理票PSPT_進捗率_1_2&lt;&gt;"", O74:V74,O74:S74)&lt;=集計基準日),COLUMN(IF(進捗管理票PSPT_進捗率_1_2&lt;&gt;"", O74:V74,O74:S74)),""))</f>
        <v>0</v>
      </c>
      <c r="CX74" s="324">
        <f t="array" aca="1" ref="CX74" ca="1">MAX(IF((IF(進捗管理票PSPT_進捗率_2_2&lt;&gt;"", AA74:AH74,AA74:AE74)&lt;&gt;"")*(IF(進捗管理票PSPT_進捗率_2_2&lt;&gt;"", $AA$7:$AH$7,$AA$7:$AE$7)="予定日")*(IF(進捗管理票PSPT_進捗率_2_2&lt;&gt;"", AA74:AH74,AA74:AE74)&lt;=集計基準日),COLUMN(IF(進捗管理票PSPT_進捗率_2_2&lt;&gt;"", AA74:AH74,AA74:AE74)),""))</f>
        <v>0</v>
      </c>
      <c r="CY74" s="324">
        <f t="array" aca="1" ref="CY74" ca="1">MAX(IF((IF(進捗管理票PSPT_進捗率_3_2&lt;&gt;"", AM74:AT74,AM74:AQ74)&lt;&gt;"")*(IF(進捗管理票PSPT_進捗率_3_2&lt;&gt;"", $AM$7:$AT$7,$AM$7:$AQ$7)="予定日")*(IF(進捗管理票PSPT_進捗率_3_2&lt;&gt;"", AM74:AT74,AM74:AQ74)&lt;=集計基準日),COLUMN(IF(進捗管理票PSPT_進捗率_3_2&lt;&gt;"", AM74:AT74,AM74:AQ74)),""))</f>
        <v>0</v>
      </c>
      <c r="CZ74" s="324">
        <f t="array" aca="1" ref="CZ74" ca="1">MAX(IF((IF(進捗管理票PSPT_進捗率_4_2&lt;&gt;"", AY74:BF74,AY74:BC74)&lt;&gt;"")*(IF(進捗管理票PSPT_進捗率_4_2&lt;&gt;"", $AY$7:$BF$7,$AY$7:$BC$7)="予定日")*(IF(進捗管理票PSPT_進捗率_4_2&lt;&gt;"", AY74:BF74,AY74:BC74)&lt;=集計基準日),COLUMN(IF(進捗管理票PSPT_進捗率_4_2&lt;&gt;"", AY74:BF74,AY74:BC74)),""))</f>
        <v>0</v>
      </c>
      <c r="DA74" s="324">
        <f t="array" aca="1" ref="DA74" ca="1">MAX(IF((BJ74:BN74&lt;&gt;"")*($BJ$7:$BN$7="予定日")*(BJ74:BN74&lt;=集計基準日),COLUMN(BJ74:BN74),""))</f>
        <v>0</v>
      </c>
      <c r="DB74" s="324">
        <f t="array" aca="1" ref="DB74" ca="1">MAX(IF((IF(AND(進捗管理票PSPT_進捗率_1_2&lt;&gt;"",U74&lt;&gt;""), O74:V74,O74:S74)&lt;&gt;"")*(IF(AND(進捗管理票PSPT_進捗率_1_2&lt;&gt;"",U74&lt;&gt;""), $O$7:$V$7,$O$7:$S$7)="実績日")*(IF(AND(進捗管理票PSPT_進捗率_1_2&lt;&gt;"",U74&lt;&gt;""), O74:V74,O74:S74)&lt;=集計基準日),COLUMN(IF(AND(進捗管理票PSPT_進捗率_1_2&lt;&gt;"",U74&lt;&gt;""), O74:V74,O74:S74)),""))</f>
        <v>0</v>
      </c>
      <c r="DC74" s="324">
        <f t="array" aca="1" ref="DC74" ca="1">MAX(IF((IF(AND(進捗管理票PSPT_進捗率_2_2&lt;&gt;"",AG74&lt;&gt;""), AA74:AH74,AA74:AE74)&lt;&gt;"")*(IF(AND(進捗管理票PSPT_進捗率_2_2&lt;&gt;"",AG74&lt;&gt;""), $AA$7:$AH$7,$AA$7:$AE$7)="実績日")*(IF(AND(進捗管理票PSPT_進捗率_2_2&lt;&gt;"",AG74&lt;&gt;""), AA74:AH74,AA74:AE74)&lt;=集計基準日),COLUMN(IF(AND(進捗管理票PSPT_進捗率_2_2&lt;&gt;"",AG74&lt;&gt;""), AA74:AH74,AA74:AE74)),""))</f>
        <v>0</v>
      </c>
      <c r="DD74" s="324">
        <f t="array" aca="1" ref="DD74" ca="1">MAX(IF((IF(AND(進捗管理票PSPT_進捗率_3_2&lt;&gt;"",AS74&lt;&gt;""), AM74:AT74,AM74:AQ74)&lt;&gt;"")*(IF(AND(進捗管理票PSPT_進捗率_3_2&lt;&gt;"",AS74&lt;&gt;""), $AM$7:$AT$7,$AM$7:$AQ$7)="実績日")*(IF(AND(進捗管理票PSPT_進捗率_3_2&lt;&gt;"",AS74&lt;&gt;""), AM74:AT74,AM74:AQ74)&lt;=集計基準日),COLUMN(IF(AND(進捗管理票PSPT_進捗率_3_2&lt;&gt;"",AS74&lt;&gt;""), AM74:AT74,AM74:AQ74)),""))</f>
        <v>0</v>
      </c>
      <c r="DE74" s="324">
        <f t="array" aca="1" ref="DE74" ca="1">MAX(IF((IF(AND(進捗管理票PSPT_進捗率_4_2&lt;&gt;"",BE74&lt;&gt;""), AY74:BF74,AY74:BC74)&lt;&gt;"")*(IF(AND(進捗管理票PSPT_進捗率_4_2&lt;&gt;"",BE74&lt;&gt;""), $AY$7:$BF$7,$AY$7:$BC$7)="実績日")*(IF(AND(進捗管理票PSPT_進捗率_4_2&lt;&gt;"",BE74&lt;&gt;""), AY74:BF74,AY74:BC74)&lt;=集計基準日),COLUMN(IF(AND(進捗管理票PSPT_進捗率_4_2&lt;&gt;"",BE74&lt;&gt;""), AY74:BF74,AY74:BC74)),""))</f>
        <v>0</v>
      </c>
      <c r="DF74" s="324">
        <f t="array" aca="1" ref="DF74" ca="1">MAX(IF((BJ74:BN74&lt;&gt;"")*($BJ$7:$BN$7="実績日")*(BJ74:BN74&lt;=集計基準日),COLUMN(BJ74:BN74),""))</f>
        <v>0</v>
      </c>
      <c r="DG74" s="439">
        <f ca="1">MAX(IF(CW74&lt;&gt;0,HLOOKUP(CW74+1,進捗・達成率設定_PS,9,1),0),IF(CX74&lt;&gt;0,HLOOKUP(CX74+1,進捗・達成率設定_PT仕様作成,9,1),0),IF(CY74&lt;&gt;0,HLOOKUP(CY74+1,進捗・達成率設定_PG,9,1),0),IF(CZ74&lt;&gt;0,HLOOKUP(CZ74+1,進捗・達成率設定_PT,9,1),0),IF(DA74&lt;&gt;0,HLOOKUP(DA74+1,進捗・達成率設定_受入,9,1),0),IF(AND(COUNTA(PTレビュー先頭セル:PTレビュー最終セル)=0,AND(BB74&lt;&gt;"", BB74 &lt;= 集計基準日, BE74="",BF74="",BJ74="",BK74="",BM74="",BN74="")),100,0),IF(AND(BE74&lt;&gt;"",BE74 &lt;= 集計基準日, BJ74="",BK74="",BM74="",BN74=""),100,0))</f>
        <v>0</v>
      </c>
      <c r="DH74" s="440">
        <f ca="1">MAX(IF(DB74&lt;&gt;0,HLOOKUP(DB74,進捗・達成率設定_PS,9,1),0),IF(DC74&lt;&gt;0,HLOOKUP(DC74,進捗・達成率設定_PT仕様作成,9,1),0),IF(DD74&lt;&gt;0,HLOOKUP(DD74,進捗・達成率設定_PG,9,1),0),IF(DE74&lt;&gt;0,HLOOKUP(DE74,進捗・達成率設定_PT,9,1),0),IF(DF74&lt;&gt;0,HLOOKUP(DF74,進捗・達成率設定_受入,9,1),0),IF(AND(COUNTA(PTレビュー先頭セル:PTレビュー最終セル)=0,BJ74="",BK74="",BM74="",BN74="",BC74&lt;&gt;"", BC74&lt;=集計基準日),100,0),IF(OR(AND(BF74&lt;&gt;"",BF74&lt;=集計基準日, BJ74="",BK74="",BM74="",BN74=""),AND(BE74&lt;&gt;"",BF74&lt;&gt;"",BF74&lt;=集計基準日, BJ74="",BK74="",BM74="",BN74="")),100,0))</f>
        <v>0</v>
      </c>
      <c r="DI74" s="328" t="str">
        <f>IF(BM74&lt;&gt;"",BM74,IF(AND(BJ74&lt;&gt;"",BM74&lt;&gt;""),BM74,IF(AND(BJ74&lt;&gt;"",BM74=""),"",IF(AND(BK74&lt;&gt;"",BM74=""),"",IF(BE74&lt;&gt;"",BE74,IF(COUNTA(PTレビュー先頭セル:PTレビュー最終セル)&lt;&gt;0,"",IF(BB74&lt;&gt;"",BB74,"")))))))</f>
        <v/>
      </c>
      <c r="DJ74" s="329" t="str">
        <f>IF(AND(BM74&lt;&gt;"",BN74&lt;&gt;""),BN74,IF(AND(BJ74&lt;&gt;"",BN74&lt;&gt;""),BN74,IF(AND(BK74&lt;&gt;"",BN74=""),"",IF(AND(BJ74&lt;&gt;"",BN74=""),"",IF(BF74&lt;&gt;"",BF74,IF(COUNTA(PTレビュー先頭セル:PTレビュー最終セル)&lt;&gt;0,"",IF(BC74&lt;&gt;"",BC74,"")))))))</f>
        <v/>
      </c>
      <c r="DK74" s="450" t="b">
        <f t="shared" si="65"/>
        <v>0</v>
      </c>
      <c r="DL74" s="440" t="b">
        <f t="shared" si="66"/>
        <v>0</v>
      </c>
      <c r="DM74" s="450" t="b">
        <f t="shared" si="67"/>
        <v>0</v>
      </c>
      <c r="DN74" s="440" t="b">
        <f t="shared" si="68"/>
        <v>0</v>
      </c>
      <c r="DO74" s="449" t="b">
        <f t="shared" si="69"/>
        <v>0</v>
      </c>
      <c r="DP74" s="440" t="b">
        <f t="shared" si="70"/>
        <v>0</v>
      </c>
      <c r="DQ74" s="450" t="b">
        <f t="shared" si="71"/>
        <v>0</v>
      </c>
      <c r="DR74" s="440" t="b">
        <f t="shared" si="72"/>
        <v>0</v>
      </c>
      <c r="DS74" s="449" t="b">
        <f t="shared" si="73"/>
        <v>0</v>
      </c>
      <c r="DT74" s="440" t="b">
        <f t="shared" si="74"/>
        <v>0</v>
      </c>
    </row>
    <row r="75" spans="1:124" x14ac:dyDescent="0.25">
      <c r="A75" s="65">
        <f t="shared" si="49"/>
        <v>67</v>
      </c>
      <c r="B75" s="275"/>
      <c r="C75" s="275"/>
      <c r="D75" s="275"/>
      <c r="E75" s="275"/>
      <c r="F75" s="275"/>
      <c r="G75" s="316"/>
      <c r="H75" s="276"/>
      <c r="I75" s="276"/>
      <c r="J75" s="276"/>
      <c r="K75" s="467"/>
      <c r="L75" s="467"/>
      <c r="M75" s="277"/>
      <c r="N75" s="277"/>
      <c r="O75" s="348"/>
      <c r="P75" s="278"/>
      <c r="Q75" s="279"/>
      <c r="R75" s="348"/>
      <c r="S75" s="278"/>
      <c r="T75" s="280"/>
      <c r="U75" s="348"/>
      <c r="V75" s="274"/>
      <c r="W75" s="309" t="str">
        <f t="shared" ca="1" si="50"/>
        <v/>
      </c>
      <c r="X75" s="310" t="str">
        <f t="shared" ca="1" si="51"/>
        <v/>
      </c>
      <c r="Y75" s="277"/>
      <c r="Z75" s="277"/>
      <c r="AA75" s="348"/>
      <c r="AB75" s="278"/>
      <c r="AC75" s="279"/>
      <c r="AD75" s="348"/>
      <c r="AE75" s="278"/>
      <c r="AF75" s="280"/>
      <c r="AG75" s="348"/>
      <c r="AH75" s="274"/>
      <c r="AI75" s="309" t="str">
        <f t="shared" ca="1" si="52"/>
        <v/>
      </c>
      <c r="AJ75" s="310" t="str">
        <f t="shared" ca="1" si="53"/>
        <v/>
      </c>
      <c r="AK75" s="277"/>
      <c r="AL75" s="277"/>
      <c r="AM75" s="348"/>
      <c r="AN75" s="278"/>
      <c r="AO75" s="279"/>
      <c r="AP75" s="348"/>
      <c r="AQ75" s="278"/>
      <c r="AR75" s="280"/>
      <c r="AS75" s="348"/>
      <c r="AT75" s="274"/>
      <c r="AU75" s="309" t="str">
        <f t="shared" ca="1" si="54"/>
        <v/>
      </c>
      <c r="AV75" s="310" t="str">
        <f t="shared" ca="1" si="55"/>
        <v/>
      </c>
      <c r="AW75" s="276"/>
      <c r="AX75" s="276"/>
      <c r="AY75" s="348"/>
      <c r="AZ75" s="278"/>
      <c r="BA75" s="279"/>
      <c r="BB75" s="348"/>
      <c r="BC75" s="278"/>
      <c r="BD75" s="280"/>
      <c r="BE75" s="348"/>
      <c r="BF75" s="274"/>
      <c r="BG75" s="309" t="str">
        <f t="shared" ca="1" si="56"/>
        <v/>
      </c>
      <c r="BH75" s="310" t="str">
        <f t="shared" ca="1" si="57"/>
        <v/>
      </c>
      <c r="BI75" s="276"/>
      <c r="BJ75" s="348"/>
      <c r="BK75" s="278"/>
      <c r="BL75" s="279"/>
      <c r="BM75" s="348"/>
      <c r="BN75" s="278"/>
      <c r="BO75" s="280"/>
      <c r="BP75" s="309" t="str">
        <f t="shared" ca="1" si="58"/>
        <v/>
      </c>
      <c r="BQ75" s="310" t="str">
        <f t="shared" ca="1" si="59"/>
        <v/>
      </c>
      <c r="BR75" s="309" t="str">
        <f t="shared" ca="1" si="60"/>
        <v/>
      </c>
      <c r="BS75" s="438" t="str">
        <f t="shared" ca="1" si="61"/>
        <v/>
      </c>
      <c r="BT75" s="281" t="str">
        <f t="array" ref="BT75">IF(AND($I75&lt;&gt;"",$K75&lt;&gt;""),CEILING(VLOOKUP($I75,ランク別指標,3,FALSE)*$L75,1),"")</f>
        <v/>
      </c>
      <c r="BU75" s="282"/>
      <c r="BV75" s="281" t="str">
        <f t="shared" si="11"/>
        <v/>
      </c>
      <c r="BW75" s="283"/>
      <c r="BX75" s="282"/>
      <c r="BY75" s="284" t="str">
        <f t="shared" si="62"/>
        <v/>
      </c>
      <c r="BZ75" s="285" t="str">
        <f t="shared" si="63"/>
        <v/>
      </c>
      <c r="CA75" s="286"/>
      <c r="CB75" s="287"/>
      <c r="CC75" s="281" t="str">
        <f t="array" ref="CC75">IF(AND($I75&lt;&gt;"",$K75&lt;&gt;""),CEILING(VLOOKUP($I75,ランク別指標,6,FALSE)*$L75,1),"")</f>
        <v/>
      </c>
      <c r="CD75" s="288"/>
      <c r="CE75" s="289" t="str">
        <f t="shared" si="14"/>
        <v/>
      </c>
      <c r="CF75" s="290"/>
      <c r="CG75" s="291" t="str">
        <f t="array" ref="CG75">IF(AND(L75&lt;&gt;"",L75&gt;0),IF(CD75/L75*100 &gt; 0,CD75/L75*100, ""),"")</f>
        <v/>
      </c>
      <c r="CH75" s="292" t="str">
        <f t="array" ref="CH75">IF(AND(L75&lt;&gt;"",L75&gt;0),IF(CF75/L75*100 &gt; 0,CF75/L75*100, ""),"")</f>
        <v/>
      </c>
      <c r="CI75" s="291" t="str">
        <f t="array" ref="CI75">IF(AND(CC75&lt;&gt;"",CC75&gt;0),IF(CD75/CC75*100 &gt; 0,CD75/CC75, ""),"")</f>
        <v/>
      </c>
      <c r="CJ75" s="292" t="str">
        <f t="array" ref="CJ75">IF(AND(CE75&lt;&gt;"",CE75&gt;0),IF(CF75/CE75*100 &gt; 0,CF75/CE75, ""),"")</f>
        <v/>
      </c>
      <c r="CK75" s="281"/>
      <c r="CL75" s="293" t="str">
        <f t="array" ref="CL75">IF(AND(L75&lt;&gt;"",L75&gt;0),IF(CK75/L75*100 &gt; 0,CK75/L75*100, ""),"")</f>
        <v/>
      </c>
      <c r="CM75" s="294"/>
      <c r="CN75" s="270" t="str">
        <f t="array" aca="1" ref="CN75" ca="1">IF(AND($O75&lt;&gt;"",$P75="",$O75&lt;=集計基準日),"遅1",IF(AND($R75&lt;&gt;"",$S75="",$R75&lt;=集計基準日),"遅2",IF(AND($U75&lt;&gt;"",$V75="",$U75&lt;=集計基準日),"遅3","") ) )</f>
        <v/>
      </c>
      <c r="CO75" s="271" t="str">
        <f t="array" aca="1" ref="CO75" ca="1">IF(AND($AA75&lt;&gt;"",$AB75="",$AA75&lt;=集計基準日),"遅1",IF(AND($AD75&lt;&gt;"",$AE75="",$AD75&lt;=集計基準日),"遅2",IF(AND($AG75&lt;&gt;"",$AH75="",$AG75&lt;=集計基準日),"遅3","")))</f>
        <v/>
      </c>
      <c r="CP75" s="271" t="str">
        <f t="array" aca="1" ref="CP75" ca="1">IF(AND($AM75&lt;&gt;"",$AN75="",$AM75&lt;=集計基準日),"遅1",IF(AND($AP75&lt;&gt;"",$AQ75="",$AP75&lt;=集計基準日),"遅2",IF(AND($AS75&lt;&gt;"",$AT75="",$AS75&lt;=集計基準日),"遅3","")))</f>
        <v/>
      </c>
      <c r="CQ75" s="272" t="str">
        <f t="shared" ca="1" si="15"/>
        <v/>
      </c>
      <c r="CR75" s="272" t="str">
        <f t="shared" ca="1" si="16"/>
        <v/>
      </c>
      <c r="CS75" s="273" t="str">
        <f t="shared" ca="1" si="17"/>
        <v/>
      </c>
      <c r="CT75" s="337"/>
      <c r="CU75" s="264">
        <f t="shared" si="64"/>
        <v>67</v>
      </c>
      <c r="CW75" s="324">
        <f t="array" aca="1" ref="CW75" ca="1">MAX(IF((IF(進捗管理票PSPT_進捗率_1_2&lt;&gt;"", O75:V75,O75:S75)&lt;&gt;"")*(IF(進捗管理票PSPT_進捗率_1_2&lt;&gt;"", $O$7:$V$7,$O$7:$S$7)="予定日")*(IF(進捗管理票PSPT_進捗率_1_2&lt;&gt;"", O75:V75,O75:S75)&lt;=集計基準日),COLUMN(IF(進捗管理票PSPT_進捗率_1_2&lt;&gt;"", O75:V75,O75:S75)),""))</f>
        <v>0</v>
      </c>
      <c r="CX75" s="324">
        <f t="array" aca="1" ref="CX75" ca="1">MAX(IF((IF(進捗管理票PSPT_進捗率_2_2&lt;&gt;"", AA75:AH75,AA75:AE75)&lt;&gt;"")*(IF(進捗管理票PSPT_進捗率_2_2&lt;&gt;"", $AA$7:$AH$7,$AA$7:$AE$7)="予定日")*(IF(進捗管理票PSPT_進捗率_2_2&lt;&gt;"", AA75:AH75,AA75:AE75)&lt;=集計基準日),COLUMN(IF(進捗管理票PSPT_進捗率_2_2&lt;&gt;"", AA75:AH75,AA75:AE75)),""))</f>
        <v>0</v>
      </c>
      <c r="CY75" s="324">
        <f t="array" aca="1" ref="CY75" ca="1">MAX(IF((IF(進捗管理票PSPT_進捗率_3_2&lt;&gt;"", AM75:AT75,AM75:AQ75)&lt;&gt;"")*(IF(進捗管理票PSPT_進捗率_3_2&lt;&gt;"", $AM$7:$AT$7,$AM$7:$AQ$7)="予定日")*(IF(進捗管理票PSPT_進捗率_3_2&lt;&gt;"", AM75:AT75,AM75:AQ75)&lt;=集計基準日),COLUMN(IF(進捗管理票PSPT_進捗率_3_2&lt;&gt;"", AM75:AT75,AM75:AQ75)),""))</f>
        <v>0</v>
      </c>
      <c r="CZ75" s="324">
        <f t="array" aca="1" ref="CZ75" ca="1">MAX(IF((IF(進捗管理票PSPT_進捗率_4_2&lt;&gt;"", AY75:BF75,AY75:BC75)&lt;&gt;"")*(IF(進捗管理票PSPT_進捗率_4_2&lt;&gt;"", $AY$7:$BF$7,$AY$7:$BC$7)="予定日")*(IF(進捗管理票PSPT_進捗率_4_2&lt;&gt;"", AY75:BF75,AY75:BC75)&lt;=集計基準日),COLUMN(IF(進捗管理票PSPT_進捗率_4_2&lt;&gt;"", AY75:BF75,AY75:BC75)),""))</f>
        <v>0</v>
      </c>
      <c r="DA75" s="324">
        <f t="array" aca="1" ref="DA75" ca="1">MAX(IF((BJ75:BN75&lt;&gt;"")*($BJ$7:$BN$7="予定日")*(BJ75:BN75&lt;=集計基準日),COLUMN(BJ75:BN75),""))</f>
        <v>0</v>
      </c>
      <c r="DB75" s="324">
        <f t="array" aca="1" ref="DB75" ca="1">MAX(IF((IF(AND(進捗管理票PSPT_進捗率_1_2&lt;&gt;"",U75&lt;&gt;""), O75:V75,O75:S75)&lt;&gt;"")*(IF(AND(進捗管理票PSPT_進捗率_1_2&lt;&gt;"",U75&lt;&gt;""), $O$7:$V$7,$O$7:$S$7)="実績日")*(IF(AND(進捗管理票PSPT_進捗率_1_2&lt;&gt;"",U75&lt;&gt;""), O75:V75,O75:S75)&lt;=集計基準日),COLUMN(IF(AND(進捗管理票PSPT_進捗率_1_2&lt;&gt;"",U75&lt;&gt;""), O75:V75,O75:S75)),""))</f>
        <v>0</v>
      </c>
      <c r="DC75" s="324">
        <f t="array" aca="1" ref="DC75" ca="1">MAX(IF((IF(AND(進捗管理票PSPT_進捗率_2_2&lt;&gt;"",AG75&lt;&gt;""), AA75:AH75,AA75:AE75)&lt;&gt;"")*(IF(AND(進捗管理票PSPT_進捗率_2_2&lt;&gt;"",AG75&lt;&gt;""), $AA$7:$AH$7,$AA$7:$AE$7)="実績日")*(IF(AND(進捗管理票PSPT_進捗率_2_2&lt;&gt;"",AG75&lt;&gt;""), AA75:AH75,AA75:AE75)&lt;=集計基準日),COLUMN(IF(AND(進捗管理票PSPT_進捗率_2_2&lt;&gt;"",AG75&lt;&gt;""), AA75:AH75,AA75:AE75)),""))</f>
        <v>0</v>
      </c>
      <c r="DD75" s="324">
        <f t="array" aca="1" ref="DD75" ca="1">MAX(IF((IF(AND(進捗管理票PSPT_進捗率_3_2&lt;&gt;"",AS75&lt;&gt;""), AM75:AT75,AM75:AQ75)&lt;&gt;"")*(IF(AND(進捗管理票PSPT_進捗率_3_2&lt;&gt;"",AS75&lt;&gt;""), $AM$7:$AT$7,$AM$7:$AQ$7)="実績日")*(IF(AND(進捗管理票PSPT_進捗率_3_2&lt;&gt;"",AS75&lt;&gt;""), AM75:AT75,AM75:AQ75)&lt;=集計基準日),COLUMN(IF(AND(進捗管理票PSPT_進捗率_3_2&lt;&gt;"",AS75&lt;&gt;""), AM75:AT75,AM75:AQ75)),""))</f>
        <v>0</v>
      </c>
      <c r="DE75" s="324">
        <f t="array" aca="1" ref="DE75" ca="1">MAX(IF((IF(AND(進捗管理票PSPT_進捗率_4_2&lt;&gt;"",BE75&lt;&gt;""), AY75:BF75,AY75:BC75)&lt;&gt;"")*(IF(AND(進捗管理票PSPT_進捗率_4_2&lt;&gt;"",BE75&lt;&gt;""), $AY$7:$BF$7,$AY$7:$BC$7)="実績日")*(IF(AND(進捗管理票PSPT_進捗率_4_2&lt;&gt;"",BE75&lt;&gt;""), AY75:BF75,AY75:BC75)&lt;=集計基準日),COLUMN(IF(AND(進捗管理票PSPT_進捗率_4_2&lt;&gt;"",BE75&lt;&gt;""), AY75:BF75,AY75:BC75)),""))</f>
        <v>0</v>
      </c>
      <c r="DF75" s="324">
        <f t="array" aca="1" ref="DF75" ca="1">MAX(IF((BJ75:BN75&lt;&gt;"")*($BJ$7:$BN$7="実績日")*(BJ75:BN75&lt;=集計基準日),COLUMN(BJ75:BN75),""))</f>
        <v>0</v>
      </c>
      <c r="DG75" s="439">
        <f ca="1">MAX(IF(CW75&lt;&gt;0,HLOOKUP(CW75+1,進捗・達成率設定_PS,9,1),0),IF(CX75&lt;&gt;0,HLOOKUP(CX75+1,進捗・達成率設定_PT仕様作成,9,1),0),IF(CY75&lt;&gt;0,HLOOKUP(CY75+1,進捗・達成率設定_PG,9,1),0),IF(CZ75&lt;&gt;0,HLOOKUP(CZ75+1,進捗・達成率設定_PT,9,1),0),IF(DA75&lt;&gt;0,HLOOKUP(DA75+1,進捗・達成率設定_受入,9,1),0),IF(AND(COUNTA(PTレビュー先頭セル:PTレビュー最終セル)=0,AND(BB75&lt;&gt;"", BB75 &lt;= 集計基準日, BE75="",BF75="",BJ75="",BK75="",BM75="",BN75="")),100,0),IF(AND(BE75&lt;&gt;"",BE75 &lt;= 集計基準日, BJ75="",BK75="",BM75="",BN75=""),100,0))</f>
        <v>0</v>
      </c>
      <c r="DH75" s="440">
        <f ca="1">MAX(IF(DB75&lt;&gt;0,HLOOKUP(DB75,進捗・達成率設定_PS,9,1),0),IF(DC75&lt;&gt;0,HLOOKUP(DC75,進捗・達成率設定_PT仕様作成,9,1),0),IF(DD75&lt;&gt;0,HLOOKUP(DD75,進捗・達成率設定_PG,9,1),0),IF(DE75&lt;&gt;0,HLOOKUP(DE75,進捗・達成率設定_PT,9,1),0),IF(DF75&lt;&gt;0,HLOOKUP(DF75,進捗・達成率設定_受入,9,1),0),IF(AND(COUNTA(PTレビュー先頭セル:PTレビュー最終セル)=0,BJ75="",BK75="",BM75="",BN75="",BC75&lt;&gt;"", BC75&lt;=集計基準日),100,0),IF(OR(AND(BF75&lt;&gt;"",BF75&lt;=集計基準日, BJ75="",BK75="",BM75="",BN75=""),AND(BE75&lt;&gt;"",BF75&lt;&gt;"",BF75&lt;=集計基準日, BJ75="",BK75="",BM75="",BN75="")),100,0))</f>
        <v>0</v>
      </c>
      <c r="DI75" s="328" t="str">
        <f>IF(BM75&lt;&gt;"",BM75,IF(AND(BJ75&lt;&gt;"",BM75&lt;&gt;""),BM75,IF(AND(BJ75&lt;&gt;"",BM75=""),"",IF(AND(BK75&lt;&gt;"",BM75=""),"",IF(BE75&lt;&gt;"",BE75,IF(COUNTA(PTレビュー先頭セル:PTレビュー最終セル)&lt;&gt;0,"",IF(BB75&lt;&gt;"",BB75,"")))))))</f>
        <v/>
      </c>
      <c r="DJ75" s="329" t="str">
        <f>IF(AND(BM75&lt;&gt;"",BN75&lt;&gt;""),BN75,IF(AND(BJ75&lt;&gt;"",BN75&lt;&gt;""),BN75,IF(AND(BK75&lt;&gt;"",BN75=""),"",IF(AND(BJ75&lt;&gt;"",BN75=""),"",IF(BF75&lt;&gt;"",BF75,IF(COUNTA(PTレビュー先頭セル:PTレビュー最終セル)&lt;&gt;0,"",IF(BC75&lt;&gt;"",BC75,"")))))))</f>
        <v/>
      </c>
      <c r="DK75" s="450" t="b">
        <f t="shared" si="65"/>
        <v>0</v>
      </c>
      <c r="DL75" s="440" t="b">
        <f t="shared" si="66"/>
        <v>0</v>
      </c>
      <c r="DM75" s="450" t="b">
        <f t="shared" si="67"/>
        <v>0</v>
      </c>
      <c r="DN75" s="440" t="b">
        <f t="shared" si="68"/>
        <v>0</v>
      </c>
      <c r="DO75" s="449" t="b">
        <f t="shared" si="69"/>
        <v>0</v>
      </c>
      <c r="DP75" s="440" t="b">
        <f t="shared" si="70"/>
        <v>0</v>
      </c>
      <c r="DQ75" s="450" t="b">
        <f t="shared" si="71"/>
        <v>0</v>
      </c>
      <c r="DR75" s="440" t="b">
        <f t="shared" si="72"/>
        <v>0</v>
      </c>
      <c r="DS75" s="449" t="b">
        <f t="shared" si="73"/>
        <v>0</v>
      </c>
      <c r="DT75" s="440" t="b">
        <f t="shared" si="74"/>
        <v>0</v>
      </c>
    </row>
    <row r="76" spans="1:124" x14ac:dyDescent="0.25">
      <c r="A76" s="65">
        <f t="shared" si="49"/>
        <v>68</v>
      </c>
      <c r="B76" s="275"/>
      <c r="C76" s="275"/>
      <c r="D76" s="275"/>
      <c r="E76" s="275"/>
      <c r="F76" s="275"/>
      <c r="G76" s="316"/>
      <c r="H76" s="276"/>
      <c r="I76" s="276"/>
      <c r="J76" s="276"/>
      <c r="K76" s="467"/>
      <c r="L76" s="467"/>
      <c r="M76" s="277"/>
      <c r="N76" s="277"/>
      <c r="O76" s="348"/>
      <c r="P76" s="278"/>
      <c r="Q76" s="279"/>
      <c r="R76" s="348"/>
      <c r="S76" s="278"/>
      <c r="T76" s="280"/>
      <c r="U76" s="348"/>
      <c r="V76" s="274"/>
      <c r="W76" s="309" t="str">
        <f t="shared" ca="1" si="50"/>
        <v/>
      </c>
      <c r="X76" s="310" t="str">
        <f t="shared" ca="1" si="51"/>
        <v/>
      </c>
      <c r="Y76" s="277"/>
      <c r="Z76" s="277"/>
      <c r="AA76" s="348"/>
      <c r="AB76" s="278"/>
      <c r="AC76" s="279"/>
      <c r="AD76" s="348"/>
      <c r="AE76" s="278"/>
      <c r="AF76" s="280"/>
      <c r="AG76" s="348"/>
      <c r="AH76" s="274"/>
      <c r="AI76" s="309" t="str">
        <f t="shared" ca="1" si="52"/>
        <v/>
      </c>
      <c r="AJ76" s="310" t="str">
        <f t="shared" ca="1" si="53"/>
        <v/>
      </c>
      <c r="AK76" s="277"/>
      <c r="AL76" s="277"/>
      <c r="AM76" s="348"/>
      <c r="AN76" s="278"/>
      <c r="AO76" s="279"/>
      <c r="AP76" s="348"/>
      <c r="AQ76" s="278"/>
      <c r="AR76" s="280"/>
      <c r="AS76" s="348"/>
      <c r="AT76" s="274"/>
      <c r="AU76" s="309" t="str">
        <f t="shared" ca="1" si="54"/>
        <v/>
      </c>
      <c r="AV76" s="310" t="str">
        <f t="shared" ca="1" si="55"/>
        <v/>
      </c>
      <c r="AW76" s="276"/>
      <c r="AX76" s="276"/>
      <c r="AY76" s="348"/>
      <c r="AZ76" s="278"/>
      <c r="BA76" s="279"/>
      <c r="BB76" s="348"/>
      <c r="BC76" s="278"/>
      <c r="BD76" s="280"/>
      <c r="BE76" s="348"/>
      <c r="BF76" s="274"/>
      <c r="BG76" s="309" t="str">
        <f t="shared" ca="1" si="56"/>
        <v/>
      </c>
      <c r="BH76" s="310" t="str">
        <f t="shared" ca="1" si="57"/>
        <v/>
      </c>
      <c r="BI76" s="276"/>
      <c r="BJ76" s="348"/>
      <c r="BK76" s="278"/>
      <c r="BL76" s="279"/>
      <c r="BM76" s="348"/>
      <c r="BN76" s="278"/>
      <c r="BO76" s="280"/>
      <c r="BP76" s="309" t="str">
        <f t="shared" ca="1" si="58"/>
        <v/>
      </c>
      <c r="BQ76" s="310" t="str">
        <f t="shared" ca="1" si="59"/>
        <v/>
      </c>
      <c r="BR76" s="309" t="str">
        <f t="shared" ca="1" si="60"/>
        <v/>
      </c>
      <c r="BS76" s="438" t="str">
        <f t="shared" ca="1" si="61"/>
        <v/>
      </c>
      <c r="BT76" s="281" t="str">
        <f t="array" ref="BT76">IF(AND($I76&lt;&gt;"",$K76&lt;&gt;""),CEILING(VLOOKUP($I76,ランク別指標,3,FALSE)*$L76,1),"")</f>
        <v/>
      </c>
      <c r="BU76" s="282"/>
      <c r="BV76" s="281" t="str">
        <f t="shared" si="11"/>
        <v/>
      </c>
      <c r="BW76" s="283"/>
      <c r="BX76" s="282"/>
      <c r="BY76" s="284" t="str">
        <f t="shared" si="62"/>
        <v/>
      </c>
      <c r="BZ76" s="285" t="str">
        <f t="shared" si="63"/>
        <v/>
      </c>
      <c r="CA76" s="286"/>
      <c r="CB76" s="287"/>
      <c r="CC76" s="281" t="str">
        <f t="array" ref="CC76">IF(AND($I76&lt;&gt;"",$K76&lt;&gt;""),CEILING(VLOOKUP($I76,ランク別指標,6,FALSE)*$L76,1),"")</f>
        <v/>
      </c>
      <c r="CD76" s="288"/>
      <c r="CE76" s="289" t="str">
        <f t="shared" si="14"/>
        <v/>
      </c>
      <c r="CF76" s="290"/>
      <c r="CG76" s="291" t="str">
        <f t="array" ref="CG76">IF(AND(L76&lt;&gt;"",L76&gt;0),IF(CD76/L76*100 &gt; 0,CD76/L76*100, ""),"")</f>
        <v/>
      </c>
      <c r="CH76" s="292" t="str">
        <f t="array" ref="CH76">IF(AND(L76&lt;&gt;"",L76&gt;0),IF(CF76/L76*100 &gt; 0,CF76/L76*100, ""),"")</f>
        <v/>
      </c>
      <c r="CI76" s="291" t="str">
        <f t="array" ref="CI76">IF(AND(CC76&lt;&gt;"",CC76&gt;0),IF(CD76/CC76*100 &gt; 0,CD76/CC76, ""),"")</f>
        <v/>
      </c>
      <c r="CJ76" s="292" t="str">
        <f t="array" ref="CJ76">IF(AND(CE76&lt;&gt;"",CE76&gt;0),IF(CF76/CE76*100 &gt; 0,CF76/CE76, ""),"")</f>
        <v/>
      </c>
      <c r="CK76" s="281"/>
      <c r="CL76" s="293" t="str">
        <f t="array" ref="CL76">IF(AND(L76&lt;&gt;"",L76&gt;0),IF(CK76/L76*100 &gt; 0,CK76/L76*100, ""),"")</f>
        <v/>
      </c>
      <c r="CM76" s="294"/>
      <c r="CN76" s="270" t="str">
        <f t="array" aca="1" ref="CN76" ca="1">IF(AND($O76&lt;&gt;"",$P76="",$O76&lt;=集計基準日),"遅1",IF(AND($R76&lt;&gt;"",$S76="",$R76&lt;=集計基準日),"遅2",IF(AND($U76&lt;&gt;"",$V76="",$U76&lt;=集計基準日),"遅3","") ) )</f>
        <v/>
      </c>
      <c r="CO76" s="271" t="str">
        <f t="array" aca="1" ref="CO76" ca="1">IF(AND($AA76&lt;&gt;"",$AB76="",$AA76&lt;=集計基準日),"遅1",IF(AND($AD76&lt;&gt;"",$AE76="",$AD76&lt;=集計基準日),"遅2",IF(AND($AG76&lt;&gt;"",$AH76="",$AG76&lt;=集計基準日),"遅3","")))</f>
        <v/>
      </c>
      <c r="CP76" s="271" t="str">
        <f t="array" aca="1" ref="CP76" ca="1">IF(AND($AM76&lt;&gt;"",$AN76="",$AM76&lt;=集計基準日),"遅1",IF(AND($AP76&lt;&gt;"",$AQ76="",$AP76&lt;=集計基準日),"遅2",IF(AND($AS76&lt;&gt;"",$AT76="",$AS76&lt;=集計基準日),"遅3","")))</f>
        <v/>
      </c>
      <c r="CQ76" s="272" t="str">
        <f t="shared" ca="1" si="15"/>
        <v/>
      </c>
      <c r="CR76" s="272" t="str">
        <f t="shared" ca="1" si="16"/>
        <v/>
      </c>
      <c r="CS76" s="273" t="str">
        <f t="shared" ca="1" si="17"/>
        <v/>
      </c>
      <c r="CT76" s="337"/>
      <c r="CU76" s="264">
        <f t="shared" si="64"/>
        <v>68</v>
      </c>
      <c r="CW76" s="324">
        <f t="array" aca="1" ref="CW76" ca="1">MAX(IF((IF(進捗管理票PSPT_進捗率_1_2&lt;&gt;"", O76:V76,O76:S76)&lt;&gt;"")*(IF(進捗管理票PSPT_進捗率_1_2&lt;&gt;"", $O$7:$V$7,$O$7:$S$7)="予定日")*(IF(進捗管理票PSPT_進捗率_1_2&lt;&gt;"", O76:V76,O76:S76)&lt;=集計基準日),COLUMN(IF(進捗管理票PSPT_進捗率_1_2&lt;&gt;"", O76:V76,O76:S76)),""))</f>
        <v>0</v>
      </c>
      <c r="CX76" s="324">
        <f t="array" aca="1" ref="CX76" ca="1">MAX(IF((IF(進捗管理票PSPT_進捗率_2_2&lt;&gt;"", AA76:AH76,AA76:AE76)&lt;&gt;"")*(IF(進捗管理票PSPT_進捗率_2_2&lt;&gt;"", $AA$7:$AH$7,$AA$7:$AE$7)="予定日")*(IF(進捗管理票PSPT_進捗率_2_2&lt;&gt;"", AA76:AH76,AA76:AE76)&lt;=集計基準日),COLUMN(IF(進捗管理票PSPT_進捗率_2_2&lt;&gt;"", AA76:AH76,AA76:AE76)),""))</f>
        <v>0</v>
      </c>
      <c r="CY76" s="324">
        <f t="array" aca="1" ref="CY76" ca="1">MAX(IF((IF(進捗管理票PSPT_進捗率_3_2&lt;&gt;"", AM76:AT76,AM76:AQ76)&lt;&gt;"")*(IF(進捗管理票PSPT_進捗率_3_2&lt;&gt;"", $AM$7:$AT$7,$AM$7:$AQ$7)="予定日")*(IF(進捗管理票PSPT_進捗率_3_2&lt;&gt;"", AM76:AT76,AM76:AQ76)&lt;=集計基準日),COLUMN(IF(進捗管理票PSPT_進捗率_3_2&lt;&gt;"", AM76:AT76,AM76:AQ76)),""))</f>
        <v>0</v>
      </c>
      <c r="CZ76" s="324">
        <f t="array" aca="1" ref="CZ76" ca="1">MAX(IF((IF(進捗管理票PSPT_進捗率_4_2&lt;&gt;"", AY76:BF76,AY76:BC76)&lt;&gt;"")*(IF(進捗管理票PSPT_進捗率_4_2&lt;&gt;"", $AY$7:$BF$7,$AY$7:$BC$7)="予定日")*(IF(進捗管理票PSPT_進捗率_4_2&lt;&gt;"", AY76:BF76,AY76:BC76)&lt;=集計基準日),COLUMN(IF(進捗管理票PSPT_進捗率_4_2&lt;&gt;"", AY76:BF76,AY76:BC76)),""))</f>
        <v>0</v>
      </c>
      <c r="DA76" s="324">
        <f t="array" aca="1" ref="DA76" ca="1">MAX(IF((BJ76:BN76&lt;&gt;"")*($BJ$7:$BN$7="予定日")*(BJ76:BN76&lt;=集計基準日),COLUMN(BJ76:BN76),""))</f>
        <v>0</v>
      </c>
      <c r="DB76" s="324">
        <f t="array" aca="1" ref="DB76" ca="1">MAX(IF((IF(AND(進捗管理票PSPT_進捗率_1_2&lt;&gt;"",U76&lt;&gt;""), O76:V76,O76:S76)&lt;&gt;"")*(IF(AND(進捗管理票PSPT_進捗率_1_2&lt;&gt;"",U76&lt;&gt;""), $O$7:$V$7,$O$7:$S$7)="実績日")*(IF(AND(進捗管理票PSPT_進捗率_1_2&lt;&gt;"",U76&lt;&gt;""), O76:V76,O76:S76)&lt;=集計基準日),COLUMN(IF(AND(進捗管理票PSPT_進捗率_1_2&lt;&gt;"",U76&lt;&gt;""), O76:V76,O76:S76)),""))</f>
        <v>0</v>
      </c>
      <c r="DC76" s="324">
        <f t="array" aca="1" ref="DC76" ca="1">MAX(IF((IF(AND(進捗管理票PSPT_進捗率_2_2&lt;&gt;"",AG76&lt;&gt;""), AA76:AH76,AA76:AE76)&lt;&gt;"")*(IF(AND(進捗管理票PSPT_進捗率_2_2&lt;&gt;"",AG76&lt;&gt;""), $AA$7:$AH$7,$AA$7:$AE$7)="実績日")*(IF(AND(進捗管理票PSPT_進捗率_2_2&lt;&gt;"",AG76&lt;&gt;""), AA76:AH76,AA76:AE76)&lt;=集計基準日),COLUMN(IF(AND(進捗管理票PSPT_進捗率_2_2&lt;&gt;"",AG76&lt;&gt;""), AA76:AH76,AA76:AE76)),""))</f>
        <v>0</v>
      </c>
      <c r="DD76" s="324">
        <f t="array" aca="1" ref="DD76" ca="1">MAX(IF((IF(AND(進捗管理票PSPT_進捗率_3_2&lt;&gt;"",AS76&lt;&gt;""), AM76:AT76,AM76:AQ76)&lt;&gt;"")*(IF(AND(進捗管理票PSPT_進捗率_3_2&lt;&gt;"",AS76&lt;&gt;""), $AM$7:$AT$7,$AM$7:$AQ$7)="実績日")*(IF(AND(進捗管理票PSPT_進捗率_3_2&lt;&gt;"",AS76&lt;&gt;""), AM76:AT76,AM76:AQ76)&lt;=集計基準日),COLUMN(IF(AND(進捗管理票PSPT_進捗率_3_2&lt;&gt;"",AS76&lt;&gt;""), AM76:AT76,AM76:AQ76)),""))</f>
        <v>0</v>
      </c>
      <c r="DE76" s="324">
        <f t="array" aca="1" ref="DE76" ca="1">MAX(IF((IF(AND(進捗管理票PSPT_進捗率_4_2&lt;&gt;"",BE76&lt;&gt;""), AY76:BF76,AY76:BC76)&lt;&gt;"")*(IF(AND(進捗管理票PSPT_進捗率_4_2&lt;&gt;"",BE76&lt;&gt;""), $AY$7:$BF$7,$AY$7:$BC$7)="実績日")*(IF(AND(進捗管理票PSPT_進捗率_4_2&lt;&gt;"",BE76&lt;&gt;""), AY76:BF76,AY76:BC76)&lt;=集計基準日),COLUMN(IF(AND(進捗管理票PSPT_進捗率_4_2&lt;&gt;"",BE76&lt;&gt;""), AY76:BF76,AY76:BC76)),""))</f>
        <v>0</v>
      </c>
      <c r="DF76" s="324">
        <f t="array" aca="1" ref="DF76" ca="1">MAX(IF((BJ76:BN76&lt;&gt;"")*($BJ$7:$BN$7="実績日")*(BJ76:BN76&lt;=集計基準日),COLUMN(BJ76:BN76),""))</f>
        <v>0</v>
      </c>
      <c r="DG76" s="439">
        <f ca="1">MAX(IF(CW76&lt;&gt;0,HLOOKUP(CW76+1,進捗・達成率設定_PS,9,1),0),IF(CX76&lt;&gt;0,HLOOKUP(CX76+1,進捗・達成率設定_PT仕様作成,9,1),0),IF(CY76&lt;&gt;0,HLOOKUP(CY76+1,進捗・達成率設定_PG,9,1),0),IF(CZ76&lt;&gt;0,HLOOKUP(CZ76+1,進捗・達成率設定_PT,9,1),0),IF(DA76&lt;&gt;0,HLOOKUP(DA76+1,進捗・達成率設定_受入,9,1),0),IF(AND(COUNTA(PTレビュー先頭セル:PTレビュー最終セル)=0,AND(BB76&lt;&gt;"", BB76 &lt;= 集計基準日, BE76="",BF76="",BJ76="",BK76="",BM76="",BN76="")),100,0),IF(AND(BE76&lt;&gt;"",BE76 &lt;= 集計基準日, BJ76="",BK76="",BM76="",BN76=""),100,0))</f>
        <v>0</v>
      </c>
      <c r="DH76" s="440">
        <f ca="1">MAX(IF(DB76&lt;&gt;0,HLOOKUP(DB76,進捗・達成率設定_PS,9,1),0),IF(DC76&lt;&gt;0,HLOOKUP(DC76,進捗・達成率設定_PT仕様作成,9,1),0),IF(DD76&lt;&gt;0,HLOOKUP(DD76,進捗・達成率設定_PG,9,1),0),IF(DE76&lt;&gt;0,HLOOKUP(DE76,進捗・達成率設定_PT,9,1),0),IF(DF76&lt;&gt;0,HLOOKUP(DF76,進捗・達成率設定_受入,9,1),0),IF(AND(COUNTA(PTレビュー先頭セル:PTレビュー最終セル)=0,BJ76="",BK76="",BM76="",BN76="",BC76&lt;&gt;"", BC76&lt;=集計基準日),100,0),IF(OR(AND(BF76&lt;&gt;"",BF76&lt;=集計基準日, BJ76="",BK76="",BM76="",BN76=""),AND(BE76&lt;&gt;"",BF76&lt;&gt;"",BF76&lt;=集計基準日, BJ76="",BK76="",BM76="",BN76="")),100,0))</f>
        <v>0</v>
      </c>
      <c r="DI76" s="328" t="str">
        <f>IF(BM76&lt;&gt;"",BM76,IF(AND(BJ76&lt;&gt;"",BM76&lt;&gt;""),BM76,IF(AND(BJ76&lt;&gt;"",BM76=""),"",IF(AND(BK76&lt;&gt;"",BM76=""),"",IF(BE76&lt;&gt;"",BE76,IF(COUNTA(PTレビュー先頭セル:PTレビュー最終セル)&lt;&gt;0,"",IF(BB76&lt;&gt;"",BB76,"")))))))</f>
        <v/>
      </c>
      <c r="DJ76" s="329" t="str">
        <f>IF(AND(BM76&lt;&gt;"",BN76&lt;&gt;""),BN76,IF(AND(BJ76&lt;&gt;"",BN76&lt;&gt;""),BN76,IF(AND(BK76&lt;&gt;"",BN76=""),"",IF(AND(BJ76&lt;&gt;"",BN76=""),"",IF(BF76&lt;&gt;"",BF76,IF(COUNTA(PTレビュー先頭セル:PTレビュー最終セル)&lt;&gt;0,"",IF(BC76&lt;&gt;"",BC76,"")))))))</f>
        <v/>
      </c>
      <c r="DK76" s="450" t="b">
        <f t="shared" si="65"/>
        <v>0</v>
      </c>
      <c r="DL76" s="440" t="b">
        <f t="shared" si="66"/>
        <v>0</v>
      </c>
      <c r="DM76" s="450" t="b">
        <f t="shared" si="67"/>
        <v>0</v>
      </c>
      <c r="DN76" s="440" t="b">
        <f t="shared" si="68"/>
        <v>0</v>
      </c>
      <c r="DO76" s="449" t="b">
        <f t="shared" si="69"/>
        <v>0</v>
      </c>
      <c r="DP76" s="440" t="b">
        <f t="shared" si="70"/>
        <v>0</v>
      </c>
      <c r="DQ76" s="450" t="b">
        <f t="shared" si="71"/>
        <v>0</v>
      </c>
      <c r="DR76" s="440" t="b">
        <f t="shared" si="72"/>
        <v>0</v>
      </c>
      <c r="DS76" s="449" t="b">
        <f t="shared" si="73"/>
        <v>0</v>
      </c>
      <c r="DT76" s="440" t="b">
        <f t="shared" si="74"/>
        <v>0</v>
      </c>
    </row>
    <row r="77" spans="1:124" x14ac:dyDescent="0.25">
      <c r="A77" s="65">
        <f t="shared" si="49"/>
        <v>69</v>
      </c>
      <c r="B77" s="275"/>
      <c r="C77" s="275"/>
      <c r="D77" s="275"/>
      <c r="E77" s="275"/>
      <c r="F77" s="275"/>
      <c r="G77" s="316"/>
      <c r="H77" s="276"/>
      <c r="I77" s="276"/>
      <c r="J77" s="276"/>
      <c r="K77" s="467"/>
      <c r="L77" s="467"/>
      <c r="M77" s="277"/>
      <c r="N77" s="277"/>
      <c r="O77" s="348"/>
      <c r="P77" s="278"/>
      <c r="Q77" s="279"/>
      <c r="R77" s="348"/>
      <c r="S77" s="278"/>
      <c r="T77" s="280"/>
      <c r="U77" s="348"/>
      <c r="V77" s="274"/>
      <c r="W77" s="309" t="str">
        <f t="shared" ca="1" si="50"/>
        <v/>
      </c>
      <c r="X77" s="310" t="str">
        <f t="shared" ca="1" si="51"/>
        <v/>
      </c>
      <c r="Y77" s="277"/>
      <c r="Z77" s="277"/>
      <c r="AA77" s="348"/>
      <c r="AB77" s="278"/>
      <c r="AC77" s="279"/>
      <c r="AD77" s="348"/>
      <c r="AE77" s="278"/>
      <c r="AF77" s="280"/>
      <c r="AG77" s="348"/>
      <c r="AH77" s="274"/>
      <c r="AI77" s="309" t="str">
        <f t="shared" ca="1" si="52"/>
        <v/>
      </c>
      <c r="AJ77" s="310" t="str">
        <f t="shared" ca="1" si="53"/>
        <v/>
      </c>
      <c r="AK77" s="277"/>
      <c r="AL77" s="277"/>
      <c r="AM77" s="348"/>
      <c r="AN77" s="278"/>
      <c r="AO77" s="279"/>
      <c r="AP77" s="348"/>
      <c r="AQ77" s="278"/>
      <c r="AR77" s="280"/>
      <c r="AS77" s="348"/>
      <c r="AT77" s="274"/>
      <c r="AU77" s="309" t="str">
        <f t="shared" ca="1" si="54"/>
        <v/>
      </c>
      <c r="AV77" s="310" t="str">
        <f t="shared" ca="1" si="55"/>
        <v/>
      </c>
      <c r="AW77" s="276"/>
      <c r="AX77" s="276"/>
      <c r="AY77" s="348"/>
      <c r="AZ77" s="278"/>
      <c r="BA77" s="279"/>
      <c r="BB77" s="348"/>
      <c r="BC77" s="278"/>
      <c r="BD77" s="280"/>
      <c r="BE77" s="348"/>
      <c r="BF77" s="274"/>
      <c r="BG77" s="309" t="str">
        <f t="shared" ca="1" si="56"/>
        <v/>
      </c>
      <c r="BH77" s="310" t="str">
        <f t="shared" ca="1" si="57"/>
        <v/>
      </c>
      <c r="BI77" s="276"/>
      <c r="BJ77" s="348"/>
      <c r="BK77" s="278"/>
      <c r="BL77" s="279"/>
      <c r="BM77" s="348"/>
      <c r="BN77" s="278"/>
      <c r="BO77" s="280"/>
      <c r="BP77" s="309" t="str">
        <f t="shared" ca="1" si="58"/>
        <v/>
      </c>
      <c r="BQ77" s="310" t="str">
        <f t="shared" ca="1" si="59"/>
        <v/>
      </c>
      <c r="BR77" s="309" t="str">
        <f t="shared" ca="1" si="60"/>
        <v/>
      </c>
      <c r="BS77" s="438" t="str">
        <f t="shared" ca="1" si="61"/>
        <v/>
      </c>
      <c r="BT77" s="281" t="str">
        <f t="array" ref="BT77">IF(AND($I77&lt;&gt;"",$K77&lt;&gt;""),CEILING(VLOOKUP($I77,ランク別指標,3,FALSE)*$L77,1),"")</f>
        <v/>
      </c>
      <c r="BU77" s="282"/>
      <c r="BV77" s="281" t="str">
        <f t="shared" si="11"/>
        <v/>
      </c>
      <c r="BW77" s="283"/>
      <c r="BX77" s="282"/>
      <c r="BY77" s="284" t="str">
        <f t="shared" si="62"/>
        <v/>
      </c>
      <c r="BZ77" s="285" t="str">
        <f t="shared" si="63"/>
        <v/>
      </c>
      <c r="CA77" s="286"/>
      <c r="CB77" s="287"/>
      <c r="CC77" s="281" t="str">
        <f t="array" ref="CC77">IF(AND($I77&lt;&gt;"",$K77&lt;&gt;""),CEILING(VLOOKUP($I77,ランク別指標,6,FALSE)*$L77,1),"")</f>
        <v/>
      </c>
      <c r="CD77" s="288"/>
      <c r="CE77" s="289" t="str">
        <f t="shared" si="14"/>
        <v/>
      </c>
      <c r="CF77" s="290"/>
      <c r="CG77" s="291" t="str">
        <f t="array" ref="CG77">IF(AND(L77&lt;&gt;"",L77&gt;0),IF(CD77/L77*100 &gt; 0,CD77/L77*100, ""),"")</f>
        <v/>
      </c>
      <c r="CH77" s="292" t="str">
        <f t="array" ref="CH77">IF(AND(L77&lt;&gt;"",L77&gt;0),IF(CF77/L77*100 &gt; 0,CF77/L77*100, ""),"")</f>
        <v/>
      </c>
      <c r="CI77" s="291" t="str">
        <f t="array" ref="CI77">IF(AND(CC77&lt;&gt;"",CC77&gt;0),IF(CD77/CC77*100 &gt; 0,CD77/CC77, ""),"")</f>
        <v/>
      </c>
      <c r="CJ77" s="292" t="str">
        <f t="array" ref="CJ77">IF(AND(CE77&lt;&gt;"",CE77&gt;0),IF(CF77/CE77*100 &gt; 0,CF77/CE77, ""),"")</f>
        <v/>
      </c>
      <c r="CK77" s="281"/>
      <c r="CL77" s="293" t="str">
        <f t="array" ref="CL77">IF(AND(L77&lt;&gt;"",L77&gt;0),IF(CK77/L77*100 &gt; 0,CK77/L77*100, ""),"")</f>
        <v/>
      </c>
      <c r="CM77" s="294"/>
      <c r="CN77" s="270" t="str">
        <f t="array" aca="1" ref="CN77" ca="1">IF(AND($O77&lt;&gt;"",$P77="",$O77&lt;=集計基準日),"遅1",IF(AND($R77&lt;&gt;"",$S77="",$R77&lt;=集計基準日),"遅2",IF(AND($U77&lt;&gt;"",$V77="",$U77&lt;=集計基準日),"遅3","") ) )</f>
        <v/>
      </c>
      <c r="CO77" s="271" t="str">
        <f t="array" aca="1" ref="CO77" ca="1">IF(AND($AA77&lt;&gt;"",$AB77="",$AA77&lt;=集計基準日),"遅1",IF(AND($AD77&lt;&gt;"",$AE77="",$AD77&lt;=集計基準日),"遅2",IF(AND($AG77&lt;&gt;"",$AH77="",$AG77&lt;=集計基準日),"遅3","")))</f>
        <v/>
      </c>
      <c r="CP77" s="271" t="str">
        <f t="array" aca="1" ref="CP77" ca="1">IF(AND($AM77&lt;&gt;"",$AN77="",$AM77&lt;=集計基準日),"遅1",IF(AND($AP77&lt;&gt;"",$AQ77="",$AP77&lt;=集計基準日),"遅2",IF(AND($AS77&lt;&gt;"",$AT77="",$AS77&lt;=集計基準日),"遅3","")))</f>
        <v/>
      </c>
      <c r="CQ77" s="272" t="str">
        <f t="shared" ca="1" si="15"/>
        <v/>
      </c>
      <c r="CR77" s="272" t="str">
        <f t="shared" ca="1" si="16"/>
        <v/>
      </c>
      <c r="CS77" s="273" t="str">
        <f t="shared" ca="1" si="17"/>
        <v/>
      </c>
      <c r="CT77" s="337"/>
      <c r="CU77" s="264">
        <f t="shared" si="64"/>
        <v>69</v>
      </c>
      <c r="CW77" s="324">
        <f t="array" aca="1" ref="CW77" ca="1">MAX(IF((IF(進捗管理票PSPT_進捗率_1_2&lt;&gt;"", O77:V77,O77:S77)&lt;&gt;"")*(IF(進捗管理票PSPT_進捗率_1_2&lt;&gt;"", $O$7:$V$7,$O$7:$S$7)="予定日")*(IF(進捗管理票PSPT_進捗率_1_2&lt;&gt;"", O77:V77,O77:S77)&lt;=集計基準日),COLUMN(IF(進捗管理票PSPT_進捗率_1_2&lt;&gt;"", O77:V77,O77:S77)),""))</f>
        <v>0</v>
      </c>
      <c r="CX77" s="324">
        <f t="array" aca="1" ref="CX77" ca="1">MAX(IF((IF(進捗管理票PSPT_進捗率_2_2&lt;&gt;"", AA77:AH77,AA77:AE77)&lt;&gt;"")*(IF(進捗管理票PSPT_進捗率_2_2&lt;&gt;"", $AA$7:$AH$7,$AA$7:$AE$7)="予定日")*(IF(進捗管理票PSPT_進捗率_2_2&lt;&gt;"", AA77:AH77,AA77:AE77)&lt;=集計基準日),COLUMN(IF(進捗管理票PSPT_進捗率_2_2&lt;&gt;"", AA77:AH77,AA77:AE77)),""))</f>
        <v>0</v>
      </c>
      <c r="CY77" s="324">
        <f t="array" aca="1" ref="CY77" ca="1">MAX(IF((IF(進捗管理票PSPT_進捗率_3_2&lt;&gt;"", AM77:AT77,AM77:AQ77)&lt;&gt;"")*(IF(進捗管理票PSPT_進捗率_3_2&lt;&gt;"", $AM$7:$AT$7,$AM$7:$AQ$7)="予定日")*(IF(進捗管理票PSPT_進捗率_3_2&lt;&gt;"", AM77:AT77,AM77:AQ77)&lt;=集計基準日),COLUMN(IF(進捗管理票PSPT_進捗率_3_2&lt;&gt;"", AM77:AT77,AM77:AQ77)),""))</f>
        <v>0</v>
      </c>
      <c r="CZ77" s="324">
        <f t="array" aca="1" ref="CZ77" ca="1">MAX(IF((IF(進捗管理票PSPT_進捗率_4_2&lt;&gt;"", AY77:BF77,AY77:BC77)&lt;&gt;"")*(IF(進捗管理票PSPT_進捗率_4_2&lt;&gt;"", $AY$7:$BF$7,$AY$7:$BC$7)="予定日")*(IF(進捗管理票PSPT_進捗率_4_2&lt;&gt;"", AY77:BF77,AY77:BC77)&lt;=集計基準日),COLUMN(IF(進捗管理票PSPT_進捗率_4_2&lt;&gt;"", AY77:BF77,AY77:BC77)),""))</f>
        <v>0</v>
      </c>
      <c r="DA77" s="324">
        <f t="array" aca="1" ref="DA77" ca="1">MAX(IF((BJ77:BN77&lt;&gt;"")*($BJ$7:$BN$7="予定日")*(BJ77:BN77&lt;=集計基準日),COLUMN(BJ77:BN77),""))</f>
        <v>0</v>
      </c>
      <c r="DB77" s="324">
        <f t="array" aca="1" ref="DB77" ca="1">MAX(IF((IF(AND(進捗管理票PSPT_進捗率_1_2&lt;&gt;"",U77&lt;&gt;""), O77:V77,O77:S77)&lt;&gt;"")*(IF(AND(進捗管理票PSPT_進捗率_1_2&lt;&gt;"",U77&lt;&gt;""), $O$7:$V$7,$O$7:$S$7)="実績日")*(IF(AND(進捗管理票PSPT_進捗率_1_2&lt;&gt;"",U77&lt;&gt;""), O77:V77,O77:S77)&lt;=集計基準日),COLUMN(IF(AND(進捗管理票PSPT_進捗率_1_2&lt;&gt;"",U77&lt;&gt;""), O77:V77,O77:S77)),""))</f>
        <v>0</v>
      </c>
      <c r="DC77" s="324">
        <f t="array" aca="1" ref="DC77" ca="1">MAX(IF((IF(AND(進捗管理票PSPT_進捗率_2_2&lt;&gt;"",AG77&lt;&gt;""), AA77:AH77,AA77:AE77)&lt;&gt;"")*(IF(AND(進捗管理票PSPT_進捗率_2_2&lt;&gt;"",AG77&lt;&gt;""), $AA$7:$AH$7,$AA$7:$AE$7)="実績日")*(IF(AND(進捗管理票PSPT_進捗率_2_2&lt;&gt;"",AG77&lt;&gt;""), AA77:AH77,AA77:AE77)&lt;=集計基準日),COLUMN(IF(AND(進捗管理票PSPT_進捗率_2_2&lt;&gt;"",AG77&lt;&gt;""), AA77:AH77,AA77:AE77)),""))</f>
        <v>0</v>
      </c>
      <c r="DD77" s="324">
        <f t="array" aca="1" ref="DD77" ca="1">MAX(IF((IF(AND(進捗管理票PSPT_進捗率_3_2&lt;&gt;"",AS77&lt;&gt;""), AM77:AT77,AM77:AQ77)&lt;&gt;"")*(IF(AND(進捗管理票PSPT_進捗率_3_2&lt;&gt;"",AS77&lt;&gt;""), $AM$7:$AT$7,$AM$7:$AQ$7)="実績日")*(IF(AND(進捗管理票PSPT_進捗率_3_2&lt;&gt;"",AS77&lt;&gt;""), AM77:AT77,AM77:AQ77)&lt;=集計基準日),COLUMN(IF(AND(進捗管理票PSPT_進捗率_3_2&lt;&gt;"",AS77&lt;&gt;""), AM77:AT77,AM77:AQ77)),""))</f>
        <v>0</v>
      </c>
      <c r="DE77" s="324">
        <f t="array" aca="1" ref="DE77" ca="1">MAX(IF((IF(AND(進捗管理票PSPT_進捗率_4_2&lt;&gt;"",BE77&lt;&gt;""), AY77:BF77,AY77:BC77)&lt;&gt;"")*(IF(AND(進捗管理票PSPT_進捗率_4_2&lt;&gt;"",BE77&lt;&gt;""), $AY$7:$BF$7,$AY$7:$BC$7)="実績日")*(IF(AND(進捗管理票PSPT_進捗率_4_2&lt;&gt;"",BE77&lt;&gt;""), AY77:BF77,AY77:BC77)&lt;=集計基準日),COLUMN(IF(AND(進捗管理票PSPT_進捗率_4_2&lt;&gt;"",BE77&lt;&gt;""), AY77:BF77,AY77:BC77)),""))</f>
        <v>0</v>
      </c>
      <c r="DF77" s="324">
        <f t="array" aca="1" ref="DF77" ca="1">MAX(IF((BJ77:BN77&lt;&gt;"")*($BJ$7:$BN$7="実績日")*(BJ77:BN77&lt;=集計基準日),COLUMN(BJ77:BN77),""))</f>
        <v>0</v>
      </c>
      <c r="DG77" s="439">
        <f ca="1">MAX(IF(CW77&lt;&gt;0,HLOOKUP(CW77+1,進捗・達成率設定_PS,9,1),0),IF(CX77&lt;&gt;0,HLOOKUP(CX77+1,進捗・達成率設定_PT仕様作成,9,1),0),IF(CY77&lt;&gt;0,HLOOKUP(CY77+1,進捗・達成率設定_PG,9,1),0),IF(CZ77&lt;&gt;0,HLOOKUP(CZ77+1,進捗・達成率設定_PT,9,1),0),IF(DA77&lt;&gt;0,HLOOKUP(DA77+1,進捗・達成率設定_受入,9,1),0),IF(AND(COUNTA(PTレビュー先頭セル:PTレビュー最終セル)=0,AND(BB77&lt;&gt;"", BB77 &lt;= 集計基準日, BE77="",BF77="",BJ77="",BK77="",BM77="",BN77="")),100,0),IF(AND(BE77&lt;&gt;"",BE77 &lt;= 集計基準日, BJ77="",BK77="",BM77="",BN77=""),100,0))</f>
        <v>0</v>
      </c>
      <c r="DH77" s="440">
        <f ca="1">MAX(IF(DB77&lt;&gt;0,HLOOKUP(DB77,進捗・達成率設定_PS,9,1),0),IF(DC77&lt;&gt;0,HLOOKUP(DC77,進捗・達成率設定_PT仕様作成,9,1),0),IF(DD77&lt;&gt;0,HLOOKUP(DD77,進捗・達成率設定_PG,9,1),0),IF(DE77&lt;&gt;0,HLOOKUP(DE77,進捗・達成率設定_PT,9,1),0),IF(DF77&lt;&gt;0,HLOOKUP(DF77,進捗・達成率設定_受入,9,1),0),IF(AND(COUNTA(PTレビュー先頭セル:PTレビュー最終セル)=0,BJ77="",BK77="",BM77="",BN77="",BC77&lt;&gt;"", BC77&lt;=集計基準日),100,0),IF(OR(AND(BF77&lt;&gt;"",BF77&lt;=集計基準日, BJ77="",BK77="",BM77="",BN77=""),AND(BE77&lt;&gt;"",BF77&lt;&gt;"",BF77&lt;=集計基準日, BJ77="",BK77="",BM77="",BN77="")),100,0))</f>
        <v>0</v>
      </c>
      <c r="DI77" s="328" t="str">
        <f>IF(BM77&lt;&gt;"",BM77,IF(AND(BJ77&lt;&gt;"",BM77&lt;&gt;""),BM77,IF(AND(BJ77&lt;&gt;"",BM77=""),"",IF(AND(BK77&lt;&gt;"",BM77=""),"",IF(BE77&lt;&gt;"",BE77,IF(COUNTA(PTレビュー先頭セル:PTレビュー最終セル)&lt;&gt;0,"",IF(BB77&lt;&gt;"",BB77,"")))))))</f>
        <v/>
      </c>
      <c r="DJ77" s="329" t="str">
        <f>IF(AND(BM77&lt;&gt;"",BN77&lt;&gt;""),BN77,IF(AND(BJ77&lt;&gt;"",BN77&lt;&gt;""),BN77,IF(AND(BK77&lt;&gt;"",BN77=""),"",IF(AND(BJ77&lt;&gt;"",BN77=""),"",IF(BF77&lt;&gt;"",BF77,IF(COUNTA(PTレビュー先頭セル:PTレビュー最終セル)&lt;&gt;0,"",IF(BC77&lt;&gt;"",BC77,"")))))))</f>
        <v/>
      </c>
      <c r="DK77" s="450" t="b">
        <f t="shared" si="65"/>
        <v>0</v>
      </c>
      <c r="DL77" s="440" t="b">
        <f t="shared" si="66"/>
        <v>0</v>
      </c>
      <c r="DM77" s="450" t="b">
        <f t="shared" si="67"/>
        <v>0</v>
      </c>
      <c r="DN77" s="440" t="b">
        <f t="shared" si="68"/>
        <v>0</v>
      </c>
      <c r="DO77" s="449" t="b">
        <f t="shared" si="69"/>
        <v>0</v>
      </c>
      <c r="DP77" s="440" t="b">
        <f t="shared" si="70"/>
        <v>0</v>
      </c>
      <c r="DQ77" s="450" t="b">
        <f t="shared" si="71"/>
        <v>0</v>
      </c>
      <c r="DR77" s="440" t="b">
        <f t="shared" si="72"/>
        <v>0</v>
      </c>
      <c r="DS77" s="449" t="b">
        <f t="shared" si="73"/>
        <v>0</v>
      </c>
      <c r="DT77" s="440" t="b">
        <f t="shared" si="74"/>
        <v>0</v>
      </c>
    </row>
    <row r="78" spans="1:124" x14ac:dyDescent="0.25">
      <c r="A78" s="65">
        <f t="shared" si="49"/>
        <v>70</v>
      </c>
      <c r="B78" s="275"/>
      <c r="C78" s="275"/>
      <c r="D78" s="275"/>
      <c r="E78" s="275"/>
      <c r="F78" s="275"/>
      <c r="G78" s="316"/>
      <c r="H78" s="276"/>
      <c r="I78" s="276"/>
      <c r="J78" s="276"/>
      <c r="K78" s="467"/>
      <c r="L78" s="467"/>
      <c r="M78" s="277"/>
      <c r="N78" s="277"/>
      <c r="O78" s="348"/>
      <c r="P78" s="278"/>
      <c r="Q78" s="279"/>
      <c r="R78" s="348"/>
      <c r="S78" s="278"/>
      <c r="T78" s="280"/>
      <c r="U78" s="348"/>
      <c r="V78" s="274"/>
      <c r="W78" s="309" t="str">
        <f t="shared" ca="1" si="50"/>
        <v/>
      </c>
      <c r="X78" s="310" t="str">
        <f t="shared" ca="1" si="51"/>
        <v/>
      </c>
      <c r="Y78" s="277"/>
      <c r="Z78" s="277"/>
      <c r="AA78" s="348"/>
      <c r="AB78" s="278"/>
      <c r="AC78" s="279"/>
      <c r="AD78" s="348"/>
      <c r="AE78" s="278"/>
      <c r="AF78" s="280"/>
      <c r="AG78" s="348"/>
      <c r="AH78" s="274"/>
      <c r="AI78" s="309" t="str">
        <f t="shared" ca="1" si="52"/>
        <v/>
      </c>
      <c r="AJ78" s="310" t="str">
        <f t="shared" ca="1" si="53"/>
        <v/>
      </c>
      <c r="AK78" s="277"/>
      <c r="AL78" s="277"/>
      <c r="AM78" s="348"/>
      <c r="AN78" s="278"/>
      <c r="AO78" s="279"/>
      <c r="AP78" s="348"/>
      <c r="AQ78" s="278"/>
      <c r="AR78" s="280"/>
      <c r="AS78" s="348"/>
      <c r="AT78" s="274"/>
      <c r="AU78" s="309" t="str">
        <f t="shared" ca="1" si="54"/>
        <v/>
      </c>
      <c r="AV78" s="310" t="str">
        <f t="shared" ca="1" si="55"/>
        <v/>
      </c>
      <c r="AW78" s="276"/>
      <c r="AX78" s="276"/>
      <c r="AY78" s="348"/>
      <c r="AZ78" s="278"/>
      <c r="BA78" s="279"/>
      <c r="BB78" s="348"/>
      <c r="BC78" s="278"/>
      <c r="BD78" s="280"/>
      <c r="BE78" s="348"/>
      <c r="BF78" s="274"/>
      <c r="BG78" s="309" t="str">
        <f t="shared" ca="1" si="56"/>
        <v/>
      </c>
      <c r="BH78" s="310" t="str">
        <f t="shared" ca="1" si="57"/>
        <v/>
      </c>
      <c r="BI78" s="276"/>
      <c r="BJ78" s="348"/>
      <c r="BK78" s="278"/>
      <c r="BL78" s="279"/>
      <c r="BM78" s="348"/>
      <c r="BN78" s="278"/>
      <c r="BO78" s="280"/>
      <c r="BP78" s="309" t="str">
        <f t="shared" ca="1" si="58"/>
        <v/>
      </c>
      <c r="BQ78" s="310" t="str">
        <f t="shared" ca="1" si="59"/>
        <v/>
      </c>
      <c r="BR78" s="309" t="str">
        <f t="shared" ca="1" si="60"/>
        <v/>
      </c>
      <c r="BS78" s="438" t="str">
        <f t="shared" ca="1" si="61"/>
        <v/>
      </c>
      <c r="BT78" s="281" t="str">
        <f t="array" ref="BT78">IF(AND($I78&lt;&gt;"",$K78&lt;&gt;""),CEILING(VLOOKUP($I78,ランク別指標,3,FALSE)*$L78,1),"")</f>
        <v/>
      </c>
      <c r="BU78" s="282"/>
      <c r="BV78" s="281" t="str">
        <f t="shared" si="11"/>
        <v/>
      </c>
      <c r="BW78" s="283"/>
      <c r="BX78" s="282"/>
      <c r="BY78" s="284" t="str">
        <f t="shared" si="62"/>
        <v/>
      </c>
      <c r="BZ78" s="285" t="str">
        <f t="shared" si="63"/>
        <v/>
      </c>
      <c r="CA78" s="286"/>
      <c r="CB78" s="287"/>
      <c r="CC78" s="281" t="str">
        <f t="array" ref="CC78">IF(AND($I78&lt;&gt;"",$K78&lt;&gt;""),CEILING(VLOOKUP($I78,ランク別指標,6,FALSE)*$L78,1),"")</f>
        <v/>
      </c>
      <c r="CD78" s="288"/>
      <c r="CE78" s="289" t="str">
        <f t="shared" si="14"/>
        <v/>
      </c>
      <c r="CF78" s="290"/>
      <c r="CG78" s="291" t="str">
        <f t="array" ref="CG78">IF(AND(L78&lt;&gt;"",L78&gt;0),IF(CD78/L78*100 &gt; 0,CD78/L78*100, ""),"")</f>
        <v/>
      </c>
      <c r="CH78" s="292" t="str">
        <f t="array" ref="CH78">IF(AND(L78&lt;&gt;"",L78&gt;0),IF(CF78/L78*100 &gt; 0,CF78/L78*100, ""),"")</f>
        <v/>
      </c>
      <c r="CI78" s="291" t="str">
        <f t="array" ref="CI78">IF(AND(CC78&lt;&gt;"",CC78&gt;0),IF(CD78/CC78*100 &gt; 0,CD78/CC78, ""),"")</f>
        <v/>
      </c>
      <c r="CJ78" s="292" t="str">
        <f t="array" ref="CJ78">IF(AND(CE78&lt;&gt;"",CE78&gt;0),IF(CF78/CE78*100 &gt; 0,CF78/CE78, ""),"")</f>
        <v/>
      </c>
      <c r="CK78" s="281"/>
      <c r="CL78" s="293" t="str">
        <f t="array" ref="CL78">IF(AND(L78&lt;&gt;"",L78&gt;0),IF(CK78/L78*100 &gt; 0,CK78/L78*100, ""),"")</f>
        <v/>
      </c>
      <c r="CM78" s="294"/>
      <c r="CN78" s="270" t="str">
        <f t="array" aca="1" ref="CN78" ca="1">IF(AND($O78&lt;&gt;"",$P78="",$O78&lt;=集計基準日),"遅1",IF(AND($R78&lt;&gt;"",$S78="",$R78&lt;=集計基準日),"遅2",IF(AND($U78&lt;&gt;"",$V78="",$U78&lt;=集計基準日),"遅3","") ) )</f>
        <v/>
      </c>
      <c r="CO78" s="271" t="str">
        <f t="array" aca="1" ref="CO78" ca="1">IF(AND($AA78&lt;&gt;"",$AB78="",$AA78&lt;=集計基準日),"遅1",IF(AND($AD78&lt;&gt;"",$AE78="",$AD78&lt;=集計基準日),"遅2",IF(AND($AG78&lt;&gt;"",$AH78="",$AG78&lt;=集計基準日),"遅3","")))</f>
        <v/>
      </c>
      <c r="CP78" s="271" t="str">
        <f t="array" aca="1" ref="CP78" ca="1">IF(AND($AM78&lt;&gt;"",$AN78="",$AM78&lt;=集計基準日),"遅1",IF(AND($AP78&lt;&gt;"",$AQ78="",$AP78&lt;=集計基準日),"遅2",IF(AND($AS78&lt;&gt;"",$AT78="",$AS78&lt;=集計基準日),"遅3","")))</f>
        <v/>
      </c>
      <c r="CQ78" s="272" t="str">
        <f t="shared" ca="1" si="15"/>
        <v/>
      </c>
      <c r="CR78" s="272" t="str">
        <f t="shared" ca="1" si="16"/>
        <v/>
      </c>
      <c r="CS78" s="273" t="str">
        <f t="shared" ca="1" si="17"/>
        <v/>
      </c>
      <c r="CT78" s="337"/>
      <c r="CU78" s="264">
        <f t="shared" si="64"/>
        <v>70</v>
      </c>
      <c r="CW78" s="324">
        <f t="array" aca="1" ref="CW78" ca="1">MAX(IF((IF(進捗管理票PSPT_進捗率_1_2&lt;&gt;"", O78:V78,O78:S78)&lt;&gt;"")*(IF(進捗管理票PSPT_進捗率_1_2&lt;&gt;"", $O$7:$V$7,$O$7:$S$7)="予定日")*(IF(進捗管理票PSPT_進捗率_1_2&lt;&gt;"", O78:V78,O78:S78)&lt;=集計基準日),COLUMN(IF(進捗管理票PSPT_進捗率_1_2&lt;&gt;"", O78:V78,O78:S78)),""))</f>
        <v>0</v>
      </c>
      <c r="CX78" s="324">
        <f t="array" aca="1" ref="CX78" ca="1">MAX(IF((IF(進捗管理票PSPT_進捗率_2_2&lt;&gt;"", AA78:AH78,AA78:AE78)&lt;&gt;"")*(IF(進捗管理票PSPT_進捗率_2_2&lt;&gt;"", $AA$7:$AH$7,$AA$7:$AE$7)="予定日")*(IF(進捗管理票PSPT_進捗率_2_2&lt;&gt;"", AA78:AH78,AA78:AE78)&lt;=集計基準日),COLUMN(IF(進捗管理票PSPT_進捗率_2_2&lt;&gt;"", AA78:AH78,AA78:AE78)),""))</f>
        <v>0</v>
      </c>
      <c r="CY78" s="324">
        <f t="array" aca="1" ref="CY78" ca="1">MAX(IF((IF(進捗管理票PSPT_進捗率_3_2&lt;&gt;"", AM78:AT78,AM78:AQ78)&lt;&gt;"")*(IF(進捗管理票PSPT_進捗率_3_2&lt;&gt;"", $AM$7:$AT$7,$AM$7:$AQ$7)="予定日")*(IF(進捗管理票PSPT_進捗率_3_2&lt;&gt;"", AM78:AT78,AM78:AQ78)&lt;=集計基準日),COLUMN(IF(進捗管理票PSPT_進捗率_3_2&lt;&gt;"", AM78:AT78,AM78:AQ78)),""))</f>
        <v>0</v>
      </c>
      <c r="CZ78" s="324">
        <f t="array" aca="1" ref="CZ78" ca="1">MAX(IF((IF(進捗管理票PSPT_進捗率_4_2&lt;&gt;"", AY78:BF78,AY78:BC78)&lt;&gt;"")*(IF(進捗管理票PSPT_進捗率_4_2&lt;&gt;"", $AY$7:$BF$7,$AY$7:$BC$7)="予定日")*(IF(進捗管理票PSPT_進捗率_4_2&lt;&gt;"", AY78:BF78,AY78:BC78)&lt;=集計基準日),COLUMN(IF(進捗管理票PSPT_進捗率_4_2&lt;&gt;"", AY78:BF78,AY78:BC78)),""))</f>
        <v>0</v>
      </c>
      <c r="DA78" s="324">
        <f t="array" aca="1" ref="DA78" ca="1">MAX(IF((BJ78:BN78&lt;&gt;"")*($BJ$7:$BN$7="予定日")*(BJ78:BN78&lt;=集計基準日),COLUMN(BJ78:BN78),""))</f>
        <v>0</v>
      </c>
      <c r="DB78" s="324">
        <f t="array" aca="1" ref="DB78" ca="1">MAX(IF((IF(AND(進捗管理票PSPT_進捗率_1_2&lt;&gt;"",U78&lt;&gt;""), O78:V78,O78:S78)&lt;&gt;"")*(IF(AND(進捗管理票PSPT_進捗率_1_2&lt;&gt;"",U78&lt;&gt;""), $O$7:$V$7,$O$7:$S$7)="実績日")*(IF(AND(進捗管理票PSPT_進捗率_1_2&lt;&gt;"",U78&lt;&gt;""), O78:V78,O78:S78)&lt;=集計基準日),COLUMN(IF(AND(進捗管理票PSPT_進捗率_1_2&lt;&gt;"",U78&lt;&gt;""), O78:V78,O78:S78)),""))</f>
        <v>0</v>
      </c>
      <c r="DC78" s="324">
        <f t="array" aca="1" ref="DC78" ca="1">MAX(IF((IF(AND(進捗管理票PSPT_進捗率_2_2&lt;&gt;"",AG78&lt;&gt;""), AA78:AH78,AA78:AE78)&lt;&gt;"")*(IF(AND(進捗管理票PSPT_進捗率_2_2&lt;&gt;"",AG78&lt;&gt;""), $AA$7:$AH$7,$AA$7:$AE$7)="実績日")*(IF(AND(進捗管理票PSPT_進捗率_2_2&lt;&gt;"",AG78&lt;&gt;""), AA78:AH78,AA78:AE78)&lt;=集計基準日),COLUMN(IF(AND(進捗管理票PSPT_進捗率_2_2&lt;&gt;"",AG78&lt;&gt;""), AA78:AH78,AA78:AE78)),""))</f>
        <v>0</v>
      </c>
      <c r="DD78" s="324">
        <f t="array" aca="1" ref="DD78" ca="1">MAX(IF((IF(AND(進捗管理票PSPT_進捗率_3_2&lt;&gt;"",AS78&lt;&gt;""), AM78:AT78,AM78:AQ78)&lt;&gt;"")*(IF(AND(進捗管理票PSPT_進捗率_3_2&lt;&gt;"",AS78&lt;&gt;""), $AM$7:$AT$7,$AM$7:$AQ$7)="実績日")*(IF(AND(進捗管理票PSPT_進捗率_3_2&lt;&gt;"",AS78&lt;&gt;""), AM78:AT78,AM78:AQ78)&lt;=集計基準日),COLUMN(IF(AND(進捗管理票PSPT_進捗率_3_2&lt;&gt;"",AS78&lt;&gt;""), AM78:AT78,AM78:AQ78)),""))</f>
        <v>0</v>
      </c>
      <c r="DE78" s="324">
        <f t="array" aca="1" ref="DE78" ca="1">MAX(IF((IF(AND(進捗管理票PSPT_進捗率_4_2&lt;&gt;"",BE78&lt;&gt;""), AY78:BF78,AY78:BC78)&lt;&gt;"")*(IF(AND(進捗管理票PSPT_進捗率_4_2&lt;&gt;"",BE78&lt;&gt;""), $AY$7:$BF$7,$AY$7:$BC$7)="実績日")*(IF(AND(進捗管理票PSPT_進捗率_4_2&lt;&gt;"",BE78&lt;&gt;""), AY78:BF78,AY78:BC78)&lt;=集計基準日),COLUMN(IF(AND(進捗管理票PSPT_進捗率_4_2&lt;&gt;"",BE78&lt;&gt;""), AY78:BF78,AY78:BC78)),""))</f>
        <v>0</v>
      </c>
      <c r="DF78" s="324">
        <f t="array" aca="1" ref="DF78" ca="1">MAX(IF((BJ78:BN78&lt;&gt;"")*($BJ$7:$BN$7="実績日")*(BJ78:BN78&lt;=集計基準日),COLUMN(BJ78:BN78),""))</f>
        <v>0</v>
      </c>
      <c r="DG78" s="439">
        <f ca="1">MAX(IF(CW78&lt;&gt;0,HLOOKUP(CW78+1,進捗・達成率設定_PS,9,1),0),IF(CX78&lt;&gt;0,HLOOKUP(CX78+1,進捗・達成率設定_PT仕様作成,9,1),0),IF(CY78&lt;&gt;0,HLOOKUP(CY78+1,進捗・達成率設定_PG,9,1),0),IF(CZ78&lt;&gt;0,HLOOKUP(CZ78+1,進捗・達成率設定_PT,9,1),0),IF(DA78&lt;&gt;0,HLOOKUP(DA78+1,進捗・達成率設定_受入,9,1),0),IF(AND(COUNTA(PTレビュー先頭セル:PTレビュー最終セル)=0,AND(BB78&lt;&gt;"", BB78 &lt;= 集計基準日, BE78="",BF78="",BJ78="",BK78="",BM78="",BN78="")),100,0),IF(AND(BE78&lt;&gt;"",BE78 &lt;= 集計基準日, BJ78="",BK78="",BM78="",BN78=""),100,0))</f>
        <v>0</v>
      </c>
      <c r="DH78" s="440">
        <f ca="1">MAX(IF(DB78&lt;&gt;0,HLOOKUP(DB78,進捗・達成率設定_PS,9,1),0),IF(DC78&lt;&gt;0,HLOOKUP(DC78,進捗・達成率設定_PT仕様作成,9,1),0),IF(DD78&lt;&gt;0,HLOOKUP(DD78,進捗・達成率設定_PG,9,1),0),IF(DE78&lt;&gt;0,HLOOKUP(DE78,進捗・達成率設定_PT,9,1),0),IF(DF78&lt;&gt;0,HLOOKUP(DF78,進捗・達成率設定_受入,9,1),0),IF(AND(COUNTA(PTレビュー先頭セル:PTレビュー最終セル)=0,BJ78="",BK78="",BM78="",BN78="",BC78&lt;&gt;"", BC78&lt;=集計基準日),100,0),IF(OR(AND(BF78&lt;&gt;"",BF78&lt;=集計基準日, BJ78="",BK78="",BM78="",BN78=""),AND(BE78&lt;&gt;"",BF78&lt;&gt;"",BF78&lt;=集計基準日, BJ78="",BK78="",BM78="",BN78="")),100,0))</f>
        <v>0</v>
      </c>
      <c r="DI78" s="328" t="str">
        <f>IF(BM78&lt;&gt;"",BM78,IF(AND(BJ78&lt;&gt;"",BM78&lt;&gt;""),BM78,IF(AND(BJ78&lt;&gt;"",BM78=""),"",IF(AND(BK78&lt;&gt;"",BM78=""),"",IF(BE78&lt;&gt;"",BE78,IF(COUNTA(PTレビュー先頭セル:PTレビュー最終セル)&lt;&gt;0,"",IF(BB78&lt;&gt;"",BB78,"")))))))</f>
        <v/>
      </c>
      <c r="DJ78" s="329" t="str">
        <f>IF(AND(BM78&lt;&gt;"",BN78&lt;&gt;""),BN78,IF(AND(BJ78&lt;&gt;"",BN78&lt;&gt;""),BN78,IF(AND(BK78&lt;&gt;"",BN78=""),"",IF(AND(BJ78&lt;&gt;"",BN78=""),"",IF(BF78&lt;&gt;"",BF78,IF(COUNTA(PTレビュー先頭セル:PTレビュー最終セル)&lt;&gt;0,"",IF(BC78&lt;&gt;"",BC78,"")))))))</f>
        <v/>
      </c>
      <c r="DK78" s="450" t="b">
        <f t="shared" si="65"/>
        <v>0</v>
      </c>
      <c r="DL78" s="440" t="b">
        <f t="shared" si="66"/>
        <v>0</v>
      </c>
      <c r="DM78" s="450" t="b">
        <f t="shared" si="67"/>
        <v>0</v>
      </c>
      <c r="DN78" s="440" t="b">
        <f t="shared" si="68"/>
        <v>0</v>
      </c>
      <c r="DO78" s="449" t="b">
        <f t="shared" si="69"/>
        <v>0</v>
      </c>
      <c r="DP78" s="440" t="b">
        <f t="shared" si="70"/>
        <v>0</v>
      </c>
      <c r="DQ78" s="450" t="b">
        <f t="shared" si="71"/>
        <v>0</v>
      </c>
      <c r="DR78" s="440" t="b">
        <f t="shared" si="72"/>
        <v>0</v>
      </c>
      <c r="DS78" s="449" t="b">
        <f t="shared" si="73"/>
        <v>0</v>
      </c>
      <c r="DT78" s="440" t="b">
        <f t="shared" si="74"/>
        <v>0</v>
      </c>
    </row>
    <row r="79" spans="1:124" x14ac:dyDescent="0.25">
      <c r="A79" s="65">
        <f t="shared" si="49"/>
        <v>71</v>
      </c>
      <c r="B79" s="275"/>
      <c r="C79" s="275"/>
      <c r="D79" s="275"/>
      <c r="E79" s="275"/>
      <c r="F79" s="275"/>
      <c r="G79" s="316"/>
      <c r="H79" s="276"/>
      <c r="I79" s="276"/>
      <c r="J79" s="276"/>
      <c r="K79" s="467"/>
      <c r="L79" s="467"/>
      <c r="M79" s="277"/>
      <c r="N79" s="277"/>
      <c r="O79" s="348"/>
      <c r="P79" s="278"/>
      <c r="Q79" s="279"/>
      <c r="R79" s="348"/>
      <c r="S79" s="278"/>
      <c r="T79" s="280"/>
      <c r="U79" s="348"/>
      <c r="V79" s="274"/>
      <c r="W79" s="309" t="str">
        <f t="shared" ca="1" si="50"/>
        <v/>
      </c>
      <c r="X79" s="310" t="str">
        <f t="shared" ca="1" si="51"/>
        <v/>
      </c>
      <c r="Y79" s="277"/>
      <c r="Z79" s="277"/>
      <c r="AA79" s="348"/>
      <c r="AB79" s="278"/>
      <c r="AC79" s="279"/>
      <c r="AD79" s="348"/>
      <c r="AE79" s="278"/>
      <c r="AF79" s="280"/>
      <c r="AG79" s="348"/>
      <c r="AH79" s="274"/>
      <c r="AI79" s="309" t="str">
        <f t="shared" ca="1" si="52"/>
        <v/>
      </c>
      <c r="AJ79" s="310" t="str">
        <f t="shared" ca="1" si="53"/>
        <v/>
      </c>
      <c r="AK79" s="277"/>
      <c r="AL79" s="277"/>
      <c r="AM79" s="348"/>
      <c r="AN79" s="278"/>
      <c r="AO79" s="279"/>
      <c r="AP79" s="348"/>
      <c r="AQ79" s="278"/>
      <c r="AR79" s="280"/>
      <c r="AS79" s="348"/>
      <c r="AT79" s="274"/>
      <c r="AU79" s="309" t="str">
        <f t="shared" ca="1" si="54"/>
        <v/>
      </c>
      <c r="AV79" s="310" t="str">
        <f t="shared" ca="1" si="55"/>
        <v/>
      </c>
      <c r="AW79" s="276"/>
      <c r="AX79" s="276"/>
      <c r="AY79" s="348"/>
      <c r="AZ79" s="278"/>
      <c r="BA79" s="279"/>
      <c r="BB79" s="348"/>
      <c r="BC79" s="278"/>
      <c r="BD79" s="280"/>
      <c r="BE79" s="348"/>
      <c r="BF79" s="274"/>
      <c r="BG79" s="309" t="str">
        <f t="shared" ca="1" si="56"/>
        <v/>
      </c>
      <c r="BH79" s="310" t="str">
        <f t="shared" ca="1" si="57"/>
        <v/>
      </c>
      <c r="BI79" s="276"/>
      <c r="BJ79" s="348"/>
      <c r="BK79" s="278"/>
      <c r="BL79" s="279"/>
      <c r="BM79" s="348"/>
      <c r="BN79" s="278"/>
      <c r="BO79" s="280"/>
      <c r="BP79" s="309" t="str">
        <f t="shared" ca="1" si="58"/>
        <v/>
      </c>
      <c r="BQ79" s="310" t="str">
        <f t="shared" ca="1" si="59"/>
        <v/>
      </c>
      <c r="BR79" s="309" t="str">
        <f t="shared" ca="1" si="60"/>
        <v/>
      </c>
      <c r="BS79" s="438" t="str">
        <f t="shared" ca="1" si="61"/>
        <v/>
      </c>
      <c r="BT79" s="281" t="str">
        <f t="array" ref="BT79">IF(AND($I79&lt;&gt;"",$K79&lt;&gt;""),CEILING(VLOOKUP($I79,ランク別指標,3,FALSE)*$L79,1),"")</f>
        <v/>
      </c>
      <c r="BU79" s="282"/>
      <c r="BV79" s="281" t="str">
        <f t="shared" si="11"/>
        <v/>
      </c>
      <c r="BW79" s="283"/>
      <c r="BX79" s="282"/>
      <c r="BY79" s="284" t="str">
        <f t="shared" si="62"/>
        <v/>
      </c>
      <c r="BZ79" s="285" t="str">
        <f t="shared" si="63"/>
        <v/>
      </c>
      <c r="CA79" s="286"/>
      <c r="CB79" s="287"/>
      <c r="CC79" s="281" t="str">
        <f t="array" ref="CC79">IF(AND($I79&lt;&gt;"",$K79&lt;&gt;""),CEILING(VLOOKUP($I79,ランク別指標,6,FALSE)*$L79,1),"")</f>
        <v/>
      </c>
      <c r="CD79" s="288"/>
      <c r="CE79" s="289" t="str">
        <f t="shared" si="14"/>
        <v/>
      </c>
      <c r="CF79" s="290"/>
      <c r="CG79" s="291" t="str">
        <f t="array" ref="CG79">IF(AND(L79&lt;&gt;"",L79&gt;0),IF(CD79/L79*100 &gt; 0,CD79/L79*100, ""),"")</f>
        <v/>
      </c>
      <c r="CH79" s="292" t="str">
        <f t="array" ref="CH79">IF(AND(L79&lt;&gt;"",L79&gt;0),IF(CF79/L79*100 &gt; 0,CF79/L79*100, ""),"")</f>
        <v/>
      </c>
      <c r="CI79" s="291" t="str">
        <f t="array" ref="CI79">IF(AND(CC79&lt;&gt;"",CC79&gt;0),IF(CD79/CC79*100 &gt; 0,CD79/CC79, ""),"")</f>
        <v/>
      </c>
      <c r="CJ79" s="292" t="str">
        <f t="array" ref="CJ79">IF(AND(CE79&lt;&gt;"",CE79&gt;0),IF(CF79/CE79*100 &gt; 0,CF79/CE79, ""),"")</f>
        <v/>
      </c>
      <c r="CK79" s="281"/>
      <c r="CL79" s="293" t="str">
        <f t="array" ref="CL79">IF(AND(L79&lt;&gt;"",L79&gt;0),IF(CK79/L79*100 &gt; 0,CK79/L79*100, ""),"")</f>
        <v/>
      </c>
      <c r="CM79" s="294"/>
      <c r="CN79" s="270" t="str">
        <f t="array" aca="1" ref="CN79" ca="1">IF(AND($O79&lt;&gt;"",$P79="",$O79&lt;=集計基準日),"遅1",IF(AND($R79&lt;&gt;"",$S79="",$R79&lt;=集計基準日),"遅2",IF(AND($U79&lt;&gt;"",$V79="",$U79&lt;=集計基準日),"遅3","") ) )</f>
        <v/>
      </c>
      <c r="CO79" s="271" t="str">
        <f t="array" aca="1" ref="CO79" ca="1">IF(AND($AA79&lt;&gt;"",$AB79="",$AA79&lt;=集計基準日),"遅1",IF(AND($AD79&lt;&gt;"",$AE79="",$AD79&lt;=集計基準日),"遅2",IF(AND($AG79&lt;&gt;"",$AH79="",$AG79&lt;=集計基準日),"遅3","")))</f>
        <v/>
      </c>
      <c r="CP79" s="271" t="str">
        <f t="array" aca="1" ref="CP79" ca="1">IF(AND($AM79&lt;&gt;"",$AN79="",$AM79&lt;=集計基準日),"遅1",IF(AND($AP79&lt;&gt;"",$AQ79="",$AP79&lt;=集計基準日),"遅2",IF(AND($AS79&lt;&gt;"",$AT79="",$AS79&lt;=集計基準日),"遅3","")))</f>
        <v/>
      </c>
      <c r="CQ79" s="272" t="str">
        <f t="shared" ca="1" si="15"/>
        <v/>
      </c>
      <c r="CR79" s="272" t="str">
        <f t="shared" ca="1" si="16"/>
        <v/>
      </c>
      <c r="CS79" s="273" t="str">
        <f t="shared" ca="1" si="17"/>
        <v/>
      </c>
      <c r="CT79" s="337"/>
      <c r="CU79" s="264">
        <f t="shared" si="64"/>
        <v>71</v>
      </c>
      <c r="CW79" s="324">
        <f t="array" aca="1" ref="CW79" ca="1">MAX(IF((IF(進捗管理票PSPT_進捗率_1_2&lt;&gt;"", O79:V79,O79:S79)&lt;&gt;"")*(IF(進捗管理票PSPT_進捗率_1_2&lt;&gt;"", $O$7:$V$7,$O$7:$S$7)="予定日")*(IF(進捗管理票PSPT_進捗率_1_2&lt;&gt;"", O79:V79,O79:S79)&lt;=集計基準日),COLUMN(IF(進捗管理票PSPT_進捗率_1_2&lt;&gt;"", O79:V79,O79:S79)),""))</f>
        <v>0</v>
      </c>
      <c r="CX79" s="324">
        <f t="array" aca="1" ref="CX79" ca="1">MAX(IF((IF(進捗管理票PSPT_進捗率_2_2&lt;&gt;"", AA79:AH79,AA79:AE79)&lt;&gt;"")*(IF(進捗管理票PSPT_進捗率_2_2&lt;&gt;"", $AA$7:$AH$7,$AA$7:$AE$7)="予定日")*(IF(進捗管理票PSPT_進捗率_2_2&lt;&gt;"", AA79:AH79,AA79:AE79)&lt;=集計基準日),COLUMN(IF(進捗管理票PSPT_進捗率_2_2&lt;&gt;"", AA79:AH79,AA79:AE79)),""))</f>
        <v>0</v>
      </c>
      <c r="CY79" s="324">
        <f t="array" aca="1" ref="CY79" ca="1">MAX(IF((IF(進捗管理票PSPT_進捗率_3_2&lt;&gt;"", AM79:AT79,AM79:AQ79)&lt;&gt;"")*(IF(進捗管理票PSPT_進捗率_3_2&lt;&gt;"", $AM$7:$AT$7,$AM$7:$AQ$7)="予定日")*(IF(進捗管理票PSPT_進捗率_3_2&lt;&gt;"", AM79:AT79,AM79:AQ79)&lt;=集計基準日),COLUMN(IF(進捗管理票PSPT_進捗率_3_2&lt;&gt;"", AM79:AT79,AM79:AQ79)),""))</f>
        <v>0</v>
      </c>
      <c r="CZ79" s="324">
        <f t="array" aca="1" ref="CZ79" ca="1">MAX(IF((IF(進捗管理票PSPT_進捗率_4_2&lt;&gt;"", AY79:BF79,AY79:BC79)&lt;&gt;"")*(IF(進捗管理票PSPT_進捗率_4_2&lt;&gt;"", $AY$7:$BF$7,$AY$7:$BC$7)="予定日")*(IF(進捗管理票PSPT_進捗率_4_2&lt;&gt;"", AY79:BF79,AY79:BC79)&lt;=集計基準日),COLUMN(IF(進捗管理票PSPT_進捗率_4_2&lt;&gt;"", AY79:BF79,AY79:BC79)),""))</f>
        <v>0</v>
      </c>
      <c r="DA79" s="324">
        <f t="array" aca="1" ref="DA79" ca="1">MAX(IF((BJ79:BN79&lt;&gt;"")*($BJ$7:$BN$7="予定日")*(BJ79:BN79&lt;=集計基準日),COLUMN(BJ79:BN79),""))</f>
        <v>0</v>
      </c>
      <c r="DB79" s="324">
        <f t="array" aca="1" ref="DB79" ca="1">MAX(IF((IF(AND(進捗管理票PSPT_進捗率_1_2&lt;&gt;"",U79&lt;&gt;""), O79:V79,O79:S79)&lt;&gt;"")*(IF(AND(進捗管理票PSPT_進捗率_1_2&lt;&gt;"",U79&lt;&gt;""), $O$7:$V$7,$O$7:$S$7)="実績日")*(IF(AND(進捗管理票PSPT_進捗率_1_2&lt;&gt;"",U79&lt;&gt;""), O79:V79,O79:S79)&lt;=集計基準日),COLUMN(IF(AND(進捗管理票PSPT_進捗率_1_2&lt;&gt;"",U79&lt;&gt;""), O79:V79,O79:S79)),""))</f>
        <v>0</v>
      </c>
      <c r="DC79" s="324">
        <f t="array" aca="1" ref="DC79" ca="1">MAX(IF((IF(AND(進捗管理票PSPT_進捗率_2_2&lt;&gt;"",AG79&lt;&gt;""), AA79:AH79,AA79:AE79)&lt;&gt;"")*(IF(AND(進捗管理票PSPT_進捗率_2_2&lt;&gt;"",AG79&lt;&gt;""), $AA$7:$AH$7,$AA$7:$AE$7)="実績日")*(IF(AND(進捗管理票PSPT_進捗率_2_2&lt;&gt;"",AG79&lt;&gt;""), AA79:AH79,AA79:AE79)&lt;=集計基準日),COLUMN(IF(AND(進捗管理票PSPT_進捗率_2_2&lt;&gt;"",AG79&lt;&gt;""), AA79:AH79,AA79:AE79)),""))</f>
        <v>0</v>
      </c>
      <c r="DD79" s="324">
        <f t="array" aca="1" ref="DD79" ca="1">MAX(IF((IF(AND(進捗管理票PSPT_進捗率_3_2&lt;&gt;"",AS79&lt;&gt;""), AM79:AT79,AM79:AQ79)&lt;&gt;"")*(IF(AND(進捗管理票PSPT_進捗率_3_2&lt;&gt;"",AS79&lt;&gt;""), $AM$7:$AT$7,$AM$7:$AQ$7)="実績日")*(IF(AND(進捗管理票PSPT_進捗率_3_2&lt;&gt;"",AS79&lt;&gt;""), AM79:AT79,AM79:AQ79)&lt;=集計基準日),COLUMN(IF(AND(進捗管理票PSPT_進捗率_3_2&lt;&gt;"",AS79&lt;&gt;""), AM79:AT79,AM79:AQ79)),""))</f>
        <v>0</v>
      </c>
      <c r="DE79" s="324">
        <f t="array" aca="1" ref="DE79" ca="1">MAX(IF((IF(AND(進捗管理票PSPT_進捗率_4_2&lt;&gt;"",BE79&lt;&gt;""), AY79:BF79,AY79:BC79)&lt;&gt;"")*(IF(AND(進捗管理票PSPT_進捗率_4_2&lt;&gt;"",BE79&lt;&gt;""), $AY$7:$BF$7,$AY$7:$BC$7)="実績日")*(IF(AND(進捗管理票PSPT_進捗率_4_2&lt;&gt;"",BE79&lt;&gt;""), AY79:BF79,AY79:BC79)&lt;=集計基準日),COLUMN(IF(AND(進捗管理票PSPT_進捗率_4_2&lt;&gt;"",BE79&lt;&gt;""), AY79:BF79,AY79:BC79)),""))</f>
        <v>0</v>
      </c>
      <c r="DF79" s="324">
        <f t="array" aca="1" ref="DF79" ca="1">MAX(IF((BJ79:BN79&lt;&gt;"")*($BJ$7:$BN$7="実績日")*(BJ79:BN79&lt;=集計基準日),COLUMN(BJ79:BN79),""))</f>
        <v>0</v>
      </c>
      <c r="DG79" s="439">
        <f ca="1">MAX(IF(CW79&lt;&gt;0,HLOOKUP(CW79+1,進捗・達成率設定_PS,9,1),0),IF(CX79&lt;&gt;0,HLOOKUP(CX79+1,進捗・達成率設定_PT仕様作成,9,1),0),IF(CY79&lt;&gt;0,HLOOKUP(CY79+1,進捗・達成率設定_PG,9,1),0),IF(CZ79&lt;&gt;0,HLOOKUP(CZ79+1,進捗・達成率設定_PT,9,1),0),IF(DA79&lt;&gt;0,HLOOKUP(DA79+1,進捗・達成率設定_受入,9,1),0),IF(AND(COUNTA(PTレビュー先頭セル:PTレビュー最終セル)=0,AND(BB79&lt;&gt;"", BB79 &lt;= 集計基準日, BE79="",BF79="",BJ79="",BK79="",BM79="",BN79="")),100,0),IF(AND(BE79&lt;&gt;"",BE79 &lt;= 集計基準日, BJ79="",BK79="",BM79="",BN79=""),100,0))</f>
        <v>0</v>
      </c>
      <c r="DH79" s="440">
        <f ca="1">MAX(IF(DB79&lt;&gt;0,HLOOKUP(DB79,進捗・達成率設定_PS,9,1),0),IF(DC79&lt;&gt;0,HLOOKUP(DC79,進捗・達成率設定_PT仕様作成,9,1),0),IF(DD79&lt;&gt;0,HLOOKUP(DD79,進捗・達成率設定_PG,9,1),0),IF(DE79&lt;&gt;0,HLOOKUP(DE79,進捗・達成率設定_PT,9,1),0),IF(DF79&lt;&gt;0,HLOOKUP(DF79,進捗・達成率設定_受入,9,1),0),IF(AND(COUNTA(PTレビュー先頭セル:PTレビュー最終セル)=0,BJ79="",BK79="",BM79="",BN79="",BC79&lt;&gt;"", BC79&lt;=集計基準日),100,0),IF(OR(AND(BF79&lt;&gt;"",BF79&lt;=集計基準日, BJ79="",BK79="",BM79="",BN79=""),AND(BE79&lt;&gt;"",BF79&lt;&gt;"",BF79&lt;=集計基準日, BJ79="",BK79="",BM79="",BN79="")),100,0))</f>
        <v>0</v>
      </c>
      <c r="DI79" s="328" t="str">
        <f>IF(BM79&lt;&gt;"",BM79,IF(AND(BJ79&lt;&gt;"",BM79&lt;&gt;""),BM79,IF(AND(BJ79&lt;&gt;"",BM79=""),"",IF(AND(BK79&lt;&gt;"",BM79=""),"",IF(BE79&lt;&gt;"",BE79,IF(COUNTA(PTレビュー先頭セル:PTレビュー最終セル)&lt;&gt;0,"",IF(BB79&lt;&gt;"",BB79,"")))))))</f>
        <v/>
      </c>
      <c r="DJ79" s="329" t="str">
        <f>IF(AND(BM79&lt;&gt;"",BN79&lt;&gt;""),BN79,IF(AND(BJ79&lt;&gt;"",BN79&lt;&gt;""),BN79,IF(AND(BK79&lt;&gt;"",BN79=""),"",IF(AND(BJ79&lt;&gt;"",BN79=""),"",IF(BF79&lt;&gt;"",BF79,IF(COUNTA(PTレビュー先頭セル:PTレビュー最終セル)&lt;&gt;0,"",IF(BC79&lt;&gt;"",BC79,"")))))))</f>
        <v/>
      </c>
      <c r="DK79" s="450" t="b">
        <f t="shared" si="65"/>
        <v>0</v>
      </c>
      <c r="DL79" s="440" t="b">
        <f t="shared" si="66"/>
        <v>0</v>
      </c>
      <c r="DM79" s="450" t="b">
        <f t="shared" si="67"/>
        <v>0</v>
      </c>
      <c r="DN79" s="440" t="b">
        <f t="shared" si="68"/>
        <v>0</v>
      </c>
      <c r="DO79" s="449" t="b">
        <f t="shared" si="69"/>
        <v>0</v>
      </c>
      <c r="DP79" s="440" t="b">
        <f t="shared" si="70"/>
        <v>0</v>
      </c>
      <c r="DQ79" s="450" t="b">
        <f t="shared" si="71"/>
        <v>0</v>
      </c>
      <c r="DR79" s="440" t="b">
        <f t="shared" si="72"/>
        <v>0</v>
      </c>
      <c r="DS79" s="449" t="b">
        <f t="shared" si="73"/>
        <v>0</v>
      </c>
      <c r="DT79" s="440" t="b">
        <f t="shared" si="74"/>
        <v>0</v>
      </c>
    </row>
    <row r="80" spans="1:124" x14ac:dyDescent="0.25">
      <c r="A80" s="65">
        <f t="shared" si="49"/>
        <v>72</v>
      </c>
      <c r="B80" s="275"/>
      <c r="C80" s="275"/>
      <c r="D80" s="275"/>
      <c r="E80" s="275"/>
      <c r="F80" s="275"/>
      <c r="G80" s="316"/>
      <c r="H80" s="276"/>
      <c r="I80" s="276"/>
      <c r="J80" s="276"/>
      <c r="K80" s="467"/>
      <c r="L80" s="467"/>
      <c r="M80" s="277"/>
      <c r="N80" s="277"/>
      <c r="O80" s="348"/>
      <c r="P80" s="278"/>
      <c r="Q80" s="279"/>
      <c r="R80" s="348"/>
      <c r="S80" s="278"/>
      <c r="T80" s="280"/>
      <c r="U80" s="348"/>
      <c r="V80" s="274"/>
      <c r="W80" s="309" t="str">
        <f t="shared" ca="1" si="50"/>
        <v/>
      </c>
      <c r="X80" s="310" t="str">
        <f t="shared" ca="1" si="51"/>
        <v/>
      </c>
      <c r="Y80" s="277"/>
      <c r="Z80" s="277"/>
      <c r="AA80" s="348"/>
      <c r="AB80" s="278"/>
      <c r="AC80" s="279"/>
      <c r="AD80" s="348"/>
      <c r="AE80" s="278"/>
      <c r="AF80" s="280"/>
      <c r="AG80" s="348"/>
      <c r="AH80" s="274"/>
      <c r="AI80" s="309" t="str">
        <f t="shared" ca="1" si="52"/>
        <v/>
      </c>
      <c r="AJ80" s="310" t="str">
        <f t="shared" ca="1" si="53"/>
        <v/>
      </c>
      <c r="AK80" s="277"/>
      <c r="AL80" s="277"/>
      <c r="AM80" s="348"/>
      <c r="AN80" s="278"/>
      <c r="AO80" s="279"/>
      <c r="AP80" s="348"/>
      <c r="AQ80" s="278"/>
      <c r="AR80" s="280"/>
      <c r="AS80" s="348"/>
      <c r="AT80" s="274"/>
      <c r="AU80" s="309" t="str">
        <f t="shared" ca="1" si="54"/>
        <v/>
      </c>
      <c r="AV80" s="310" t="str">
        <f t="shared" ca="1" si="55"/>
        <v/>
      </c>
      <c r="AW80" s="276"/>
      <c r="AX80" s="276"/>
      <c r="AY80" s="348"/>
      <c r="AZ80" s="278"/>
      <c r="BA80" s="279"/>
      <c r="BB80" s="348"/>
      <c r="BC80" s="278"/>
      <c r="BD80" s="280"/>
      <c r="BE80" s="348"/>
      <c r="BF80" s="274"/>
      <c r="BG80" s="309" t="str">
        <f t="shared" ca="1" si="56"/>
        <v/>
      </c>
      <c r="BH80" s="310" t="str">
        <f t="shared" ca="1" si="57"/>
        <v/>
      </c>
      <c r="BI80" s="276"/>
      <c r="BJ80" s="348"/>
      <c r="BK80" s="278"/>
      <c r="BL80" s="279"/>
      <c r="BM80" s="348"/>
      <c r="BN80" s="278"/>
      <c r="BO80" s="280"/>
      <c r="BP80" s="309" t="str">
        <f t="shared" ca="1" si="58"/>
        <v/>
      </c>
      <c r="BQ80" s="310" t="str">
        <f t="shared" ca="1" si="59"/>
        <v/>
      </c>
      <c r="BR80" s="309" t="str">
        <f t="shared" ca="1" si="60"/>
        <v/>
      </c>
      <c r="BS80" s="438" t="str">
        <f t="shared" ca="1" si="61"/>
        <v/>
      </c>
      <c r="BT80" s="281" t="str">
        <f t="array" ref="BT80">IF(AND($I80&lt;&gt;"",$K80&lt;&gt;""),CEILING(VLOOKUP($I80,ランク別指標,3,FALSE)*$L80,1),"")</f>
        <v/>
      </c>
      <c r="BU80" s="282"/>
      <c r="BV80" s="281" t="str">
        <f t="shared" si="11"/>
        <v/>
      </c>
      <c r="BW80" s="283"/>
      <c r="BX80" s="282"/>
      <c r="BY80" s="284" t="str">
        <f t="shared" si="62"/>
        <v/>
      </c>
      <c r="BZ80" s="285" t="str">
        <f t="shared" si="63"/>
        <v/>
      </c>
      <c r="CA80" s="286"/>
      <c r="CB80" s="287"/>
      <c r="CC80" s="281" t="str">
        <f t="array" ref="CC80">IF(AND($I80&lt;&gt;"",$K80&lt;&gt;""),CEILING(VLOOKUP($I80,ランク別指標,6,FALSE)*$L80,1),"")</f>
        <v/>
      </c>
      <c r="CD80" s="288"/>
      <c r="CE80" s="289" t="str">
        <f t="shared" si="14"/>
        <v/>
      </c>
      <c r="CF80" s="290"/>
      <c r="CG80" s="291" t="str">
        <f t="array" ref="CG80">IF(AND(L80&lt;&gt;"",L80&gt;0),IF(CD80/L80*100 &gt; 0,CD80/L80*100, ""),"")</f>
        <v/>
      </c>
      <c r="CH80" s="292" t="str">
        <f t="array" ref="CH80">IF(AND(L80&lt;&gt;"",L80&gt;0),IF(CF80/L80*100 &gt; 0,CF80/L80*100, ""),"")</f>
        <v/>
      </c>
      <c r="CI80" s="291" t="str">
        <f t="array" ref="CI80">IF(AND(CC80&lt;&gt;"",CC80&gt;0),IF(CD80/CC80*100 &gt; 0,CD80/CC80, ""),"")</f>
        <v/>
      </c>
      <c r="CJ80" s="292" t="str">
        <f t="array" ref="CJ80">IF(AND(CE80&lt;&gt;"",CE80&gt;0),IF(CF80/CE80*100 &gt; 0,CF80/CE80, ""),"")</f>
        <v/>
      </c>
      <c r="CK80" s="281"/>
      <c r="CL80" s="293" t="str">
        <f t="array" ref="CL80">IF(AND(L80&lt;&gt;"",L80&gt;0),IF(CK80/L80*100 &gt; 0,CK80/L80*100, ""),"")</f>
        <v/>
      </c>
      <c r="CM80" s="294"/>
      <c r="CN80" s="270" t="str">
        <f t="array" aca="1" ref="CN80" ca="1">IF(AND($O80&lt;&gt;"",$P80="",$O80&lt;=集計基準日),"遅1",IF(AND($R80&lt;&gt;"",$S80="",$R80&lt;=集計基準日),"遅2",IF(AND($U80&lt;&gt;"",$V80="",$U80&lt;=集計基準日),"遅3","") ) )</f>
        <v/>
      </c>
      <c r="CO80" s="271" t="str">
        <f t="array" aca="1" ref="CO80" ca="1">IF(AND($AA80&lt;&gt;"",$AB80="",$AA80&lt;=集計基準日),"遅1",IF(AND($AD80&lt;&gt;"",$AE80="",$AD80&lt;=集計基準日),"遅2",IF(AND($AG80&lt;&gt;"",$AH80="",$AG80&lt;=集計基準日),"遅3","")))</f>
        <v/>
      </c>
      <c r="CP80" s="271" t="str">
        <f t="array" aca="1" ref="CP80" ca="1">IF(AND($AM80&lt;&gt;"",$AN80="",$AM80&lt;=集計基準日),"遅1",IF(AND($AP80&lt;&gt;"",$AQ80="",$AP80&lt;=集計基準日),"遅2",IF(AND($AS80&lt;&gt;"",$AT80="",$AS80&lt;=集計基準日),"遅3","")))</f>
        <v/>
      </c>
      <c r="CQ80" s="272" t="str">
        <f t="shared" ca="1" si="15"/>
        <v/>
      </c>
      <c r="CR80" s="272" t="str">
        <f t="shared" ca="1" si="16"/>
        <v/>
      </c>
      <c r="CS80" s="273" t="str">
        <f t="shared" ca="1" si="17"/>
        <v/>
      </c>
      <c r="CT80" s="337"/>
      <c r="CU80" s="264">
        <f t="shared" si="64"/>
        <v>72</v>
      </c>
      <c r="CW80" s="324">
        <f t="array" aca="1" ref="CW80" ca="1">MAX(IF((IF(進捗管理票PSPT_進捗率_1_2&lt;&gt;"", O80:V80,O80:S80)&lt;&gt;"")*(IF(進捗管理票PSPT_進捗率_1_2&lt;&gt;"", $O$7:$V$7,$O$7:$S$7)="予定日")*(IF(進捗管理票PSPT_進捗率_1_2&lt;&gt;"", O80:V80,O80:S80)&lt;=集計基準日),COLUMN(IF(進捗管理票PSPT_進捗率_1_2&lt;&gt;"", O80:V80,O80:S80)),""))</f>
        <v>0</v>
      </c>
      <c r="CX80" s="324">
        <f t="array" aca="1" ref="CX80" ca="1">MAX(IF((IF(進捗管理票PSPT_進捗率_2_2&lt;&gt;"", AA80:AH80,AA80:AE80)&lt;&gt;"")*(IF(進捗管理票PSPT_進捗率_2_2&lt;&gt;"", $AA$7:$AH$7,$AA$7:$AE$7)="予定日")*(IF(進捗管理票PSPT_進捗率_2_2&lt;&gt;"", AA80:AH80,AA80:AE80)&lt;=集計基準日),COLUMN(IF(進捗管理票PSPT_進捗率_2_2&lt;&gt;"", AA80:AH80,AA80:AE80)),""))</f>
        <v>0</v>
      </c>
      <c r="CY80" s="324">
        <f t="array" aca="1" ref="CY80" ca="1">MAX(IF((IF(進捗管理票PSPT_進捗率_3_2&lt;&gt;"", AM80:AT80,AM80:AQ80)&lt;&gt;"")*(IF(進捗管理票PSPT_進捗率_3_2&lt;&gt;"", $AM$7:$AT$7,$AM$7:$AQ$7)="予定日")*(IF(進捗管理票PSPT_進捗率_3_2&lt;&gt;"", AM80:AT80,AM80:AQ80)&lt;=集計基準日),COLUMN(IF(進捗管理票PSPT_進捗率_3_2&lt;&gt;"", AM80:AT80,AM80:AQ80)),""))</f>
        <v>0</v>
      </c>
      <c r="CZ80" s="324">
        <f t="array" aca="1" ref="CZ80" ca="1">MAX(IF((IF(進捗管理票PSPT_進捗率_4_2&lt;&gt;"", AY80:BF80,AY80:BC80)&lt;&gt;"")*(IF(進捗管理票PSPT_進捗率_4_2&lt;&gt;"", $AY$7:$BF$7,$AY$7:$BC$7)="予定日")*(IF(進捗管理票PSPT_進捗率_4_2&lt;&gt;"", AY80:BF80,AY80:BC80)&lt;=集計基準日),COLUMN(IF(進捗管理票PSPT_進捗率_4_2&lt;&gt;"", AY80:BF80,AY80:BC80)),""))</f>
        <v>0</v>
      </c>
      <c r="DA80" s="324">
        <f t="array" aca="1" ref="DA80" ca="1">MAX(IF((BJ80:BN80&lt;&gt;"")*($BJ$7:$BN$7="予定日")*(BJ80:BN80&lt;=集計基準日),COLUMN(BJ80:BN80),""))</f>
        <v>0</v>
      </c>
      <c r="DB80" s="324">
        <f t="array" aca="1" ref="DB80" ca="1">MAX(IF((IF(AND(進捗管理票PSPT_進捗率_1_2&lt;&gt;"",U80&lt;&gt;""), O80:V80,O80:S80)&lt;&gt;"")*(IF(AND(進捗管理票PSPT_進捗率_1_2&lt;&gt;"",U80&lt;&gt;""), $O$7:$V$7,$O$7:$S$7)="実績日")*(IF(AND(進捗管理票PSPT_進捗率_1_2&lt;&gt;"",U80&lt;&gt;""), O80:V80,O80:S80)&lt;=集計基準日),COLUMN(IF(AND(進捗管理票PSPT_進捗率_1_2&lt;&gt;"",U80&lt;&gt;""), O80:V80,O80:S80)),""))</f>
        <v>0</v>
      </c>
      <c r="DC80" s="324">
        <f t="array" aca="1" ref="DC80" ca="1">MAX(IF((IF(AND(進捗管理票PSPT_進捗率_2_2&lt;&gt;"",AG80&lt;&gt;""), AA80:AH80,AA80:AE80)&lt;&gt;"")*(IF(AND(進捗管理票PSPT_進捗率_2_2&lt;&gt;"",AG80&lt;&gt;""), $AA$7:$AH$7,$AA$7:$AE$7)="実績日")*(IF(AND(進捗管理票PSPT_進捗率_2_2&lt;&gt;"",AG80&lt;&gt;""), AA80:AH80,AA80:AE80)&lt;=集計基準日),COLUMN(IF(AND(進捗管理票PSPT_進捗率_2_2&lt;&gt;"",AG80&lt;&gt;""), AA80:AH80,AA80:AE80)),""))</f>
        <v>0</v>
      </c>
      <c r="DD80" s="324">
        <f t="array" aca="1" ref="DD80" ca="1">MAX(IF((IF(AND(進捗管理票PSPT_進捗率_3_2&lt;&gt;"",AS80&lt;&gt;""), AM80:AT80,AM80:AQ80)&lt;&gt;"")*(IF(AND(進捗管理票PSPT_進捗率_3_2&lt;&gt;"",AS80&lt;&gt;""), $AM$7:$AT$7,$AM$7:$AQ$7)="実績日")*(IF(AND(進捗管理票PSPT_進捗率_3_2&lt;&gt;"",AS80&lt;&gt;""), AM80:AT80,AM80:AQ80)&lt;=集計基準日),COLUMN(IF(AND(進捗管理票PSPT_進捗率_3_2&lt;&gt;"",AS80&lt;&gt;""), AM80:AT80,AM80:AQ80)),""))</f>
        <v>0</v>
      </c>
      <c r="DE80" s="324">
        <f t="array" aca="1" ref="DE80" ca="1">MAX(IF((IF(AND(進捗管理票PSPT_進捗率_4_2&lt;&gt;"",BE80&lt;&gt;""), AY80:BF80,AY80:BC80)&lt;&gt;"")*(IF(AND(進捗管理票PSPT_進捗率_4_2&lt;&gt;"",BE80&lt;&gt;""), $AY$7:$BF$7,$AY$7:$BC$7)="実績日")*(IF(AND(進捗管理票PSPT_進捗率_4_2&lt;&gt;"",BE80&lt;&gt;""), AY80:BF80,AY80:BC80)&lt;=集計基準日),COLUMN(IF(AND(進捗管理票PSPT_進捗率_4_2&lt;&gt;"",BE80&lt;&gt;""), AY80:BF80,AY80:BC80)),""))</f>
        <v>0</v>
      </c>
      <c r="DF80" s="324">
        <f t="array" aca="1" ref="DF80" ca="1">MAX(IF((BJ80:BN80&lt;&gt;"")*($BJ$7:$BN$7="実績日")*(BJ80:BN80&lt;=集計基準日),COLUMN(BJ80:BN80),""))</f>
        <v>0</v>
      </c>
      <c r="DG80" s="439">
        <f ca="1">MAX(IF(CW80&lt;&gt;0,HLOOKUP(CW80+1,進捗・達成率設定_PS,9,1),0),IF(CX80&lt;&gt;0,HLOOKUP(CX80+1,進捗・達成率設定_PT仕様作成,9,1),0),IF(CY80&lt;&gt;0,HLOOKUP(CY80+1,進捗・達成率設定_PG,9,1),0),IF(CZ80&lt;&gt;0,HLOOKUP(CZ80+1,進捗・達成率設定_PT,9,1),0),IF(DA80&lt;&gt;0,HLOOKUP(DA80+1,進捗・達成率設定_受入,9,1),0),IF(AND(COUNTA(PTレビュー先頭セル:PTレビュー最終セル)=0,AND(BB80&lt;&gt;"", BB80 &lt;= 集計基準日, BE80="",BF80="",BJ80="",BK80="",BM80="",BN80="")),100,0),IF(AND(BE80&lt;&gt;"",BE80 &lt;= 集計基準日, BJ80="",BK80="",BM80="",BN80=""),100,0))</f>
        <v>0</v>
      </c>
      <c r="DH80" s="440">
        <f ca="1">MAX(IF(DB80&lt;&gt;0,HLOOKUP(DB80,進捗・達成率設定_PS,9,1),0),IF(DC80&lt;&gt;0,HLOOKUP(DC80,進捗・達成率設定_PT仕様作成,9,1),0),IF(DD80&lt;&gt;0,HLOOKUP(DD80,進捗・達成率設定_PG,9,1),0),IF(DE80&lt;&gt;0,HLOOKUP(DE80,進捗・達成率設定_PT,9,1),0),IF(DF80&lt;&gt;0,HLOOKUP(DF80,進捗・達成率設定_受入,9,1),0),IF(AND(COUNTA(PTレビュー先頭セル:PTレビュー最終セル)=0,BJ80="",BK80="",BM80="",BN80="",BC80&lt;&gt;"", BC80&lt;=集計基準日),100,0),IF(OR(AND(BF80&lt;&gt;"",BF80&lt;=集計基準日, BJ80="",BK80="",BM80="",BN80=""),AND(BE80&lt;&gt;"",BF80&lt;&gt;"",BF80&lt;=集計基準日, BJ80="",BK80="",BM80="",BN80="")),100,0))</f>
        <v>0</v>
      </c>
      <c r="DI80" s="328" t="str">
        <f>IF(BM80&lt;&gt;"",BM80,IF(AND(BJ80&lt;&gt;"",BM80&lt;&gt;""),BM80,IF(AND(BJ80&lt;&gt;"",BM80=""),"",IF(AND(BK80&lt;&gt;"",BM80=""),"",IF(BE80&lt;&gt;"",BE80,IF(COUNTA(PTレビュー先頭セル:PTレビュー最終セル)&lt;&gt;0,"",IF(BB80&lt;&gt;"",BB80,"")))))))</f>
        <v/>
      </c>
      <c r="DJ80" s="329" t="str">
        <f>IF(AND(BM80&lt;&gt;"",BN80&lt;&gt;""),BN80,IF(AND(BJ80&lt;&gt;"",BN80&lt;&gt;""),BN80,IF(AND(BK80&lt;&gt;"",BN80=""),"",IF(AND(BJ80&lt;&gt;"",BN80=""),"",IF(BF80&lt;&gt;"",BF80,IF(COUNTA(PTレビュー先頭セル:PTレビュー最終セル)&lt;&gt;0,"",IF(BC80&lt;&gt;"",BC80,"")))))))</f>
        <v/>
      </c>
      <c r="DK80" s="450" t="b">
        <f t="shared" si="65"/>
        <v>0</v>
      </c>
      <c r="DL80" s="440" t="b">
        <f t="shared" si="66"/>
        <v>0</v>
      </c>
      <c r="DM80" s="450" t="b">
        <f t="shared" si="67"/>
        <v>0</v>
      </c>
      <c r="DN80" s="440" t="b">
        <f t="shared" si="68"/>
        <v>0</v>
      </c>
      <c r="DO80" s="449" t="b">
        <f t="shared" si="69"/>
        <v>0</v>
      </c>
      <c r="DP80" s="440" t="b">
        <f t="shared" si="70"/>
        <v>0</v>
      </c>
      <c r="DQ80" s="450" t="b">
        <f t="shared" si="71"/>
        <v>0</v>
      </c>
      <c r="DR80" s="440" t="b">
        <f t="shared" si="72"/>
        <v>0</v>
      </c>
      <c r="DS80" s="449" t="b">
        <f t="shared" si="73"/>
        <v>0</v>
      </c>
      <c r="DT80" s="440" t="b">
        <f t="shared" si="74"/>
        <v>0</v>
      </c>
    </row>
    <row r="81" spans="1:124" x14ac:dyDescent="0.25">
      <c r="A81" s="65">
        <f t="shared" si="49"/>
        <v>73</v>
      </c>
      <c r="B81" s="275"/>
      <c r="C81" s="275"/>
      <c r="D81" s="275"/>
      <c r="E81" s="275"/>
      <c r="F81" s="275"/>
      <c r="G81" s="316"/>
      <c r="H81" s="276"/>
      <c r="I81" s="276"/>
      <c r="J81" s="276"/>
      <c r="K81" s="467"/>
      <c r="L81" s="467"/>
      <c r="M81" s="277"/>
      <c r="N81" s="277"/>
      <c r="O81" s="348"/>
      <c r="P81" s="278"/>
      <c r="Q81" s="279"/>
      <c r="R81" s="348"/>
      <c r="S81" s="278"/>
      <c r="T81" s="280"/>
      <c r="U81" s="348"/>
      <c r="V81" s="274"/>
      <c r="W81" s="309" t="str">
        <f t="shared" ca="1" si="50"/>
        <v/>
      </c>
      <c r="X81" s="310" t="str">
        <f t="shared" ca="1" si="51"/>
        <v/>
      </c>
      <c r="Y81" s="277"/>
      <c r="Z81" s="277"/>
      <c r="AA81" s="348"/>
      <c r="AB81" s="278"/>
      <c r="AC81" s="279"/>
      <c r="AD81" s="348"/>
      <c r="AE81" s="278"/>
      <c r="AF81" s="280"/>
      <c r="AG81" s="348"/>
      <c r="AH81" s="274"/>
      <c r="AI81" s="309" t="str">
        <f t="shared" ca="1" si="52"/>
        <v/>
      </c>
      <c r="AJ81" s="310" t="str">
        <f t="shared" ca="1" si="53"/>
        <v/>
      </c>
      <c r="AK81" s="277"/>
      <c r="AL81" s="277"/>
      <c r="AM81" s="348"/>
      <c r="AN81" s="278"/>
      <c r="AO81" s="279"/>
      <c r="AP81" s="348"/>
      <c r="AQ81" s="278"/>
      <c r="AR81" s="280"/>
      <c r="AS81" s="348"/>
      <c r="AT81" s="274"/>
      <c r="AU81" s="309" t="str">
        <f t="shared" ca="1" si="54"/>
        <v/>
      </c>
      <c r="AV81" s="310" t="str">
        <f t="shared" ca="1" si="55"/>
        <v/>
      </c>
      <c r="AW81" s="276"/>
      <c r="AX81" s="276"/>
      <c r="AY81" s="348"/>
      <c r="AZ81" s="278"/>
      <c r="BA81" s="279"/>
      <c r="BB81" s="348"/>
      <c r="BC81" s="278"/>
      <c r="BD81" s="280"/>
      <c r="BE81" s="348"/>
      <c r="BF81" s="274"/>
      <c r="BG81" s="309" t="str">
        <f t="shared" ca="1" si="56"/>
        <v/>
      </c>
      <c r="BH81" s="310" t="str">
        <f t="shared" ca="1" si="57"/>
        <v/>
      </c>
      <c r="BI81" s="276"/>
      <c r="BJ81" s="348"/>
      <c r="BK81" s="278"/>
      <c r="BL81" s="279"/>
      <c r="BM81" s="348"/>
      <c r="BN81" s="278"/>
      <c r="BO81" s="280"/>
      <c r="BP81" s="309" t="str">
        <f t="shared" ca="1" si="58"/>
        <v/>
      </c>
      <c r="BQ81" s="310" t="str">
        <f t="shared" ca="1" si="59"/>
        <v/>
      </c>
      <c r="BR81" s="309" t="str">
        <f t="shared" ca="1" si="60"/>
        <v/>
      </c>
      <c r="BS81" s="438" t="str">
        <f t="shared" ca="1" si="61"/>
        <v/>
      </c>
      <c r="BT81" s="281" t="str">
        <f t="array" ref="BT81">IF(AND($I81&lt;&gt;"",$K81&lt;&gt;""),CEILING(VLOOKUP($I81,ランク別指標,3,FALSE)*$L81,1),"")</f>
        <v/>
      </c>
      <c r="BU81" s="282"/>
      <c r="BV81" s="281" t="str">
        <f t="shared" si="11"/>
        <v/>
      </c>
      <c r="BW81" s="283"/>
      <c r="BX81" s="282"/>
      <c r="BY81" s="284" t="str">
        <f t="shared" si="62"/>
        <v/>
      </c>
      <c r="BZ81" s="285" t="str">
        <f t="shared" si="63"/>
        <v/>
      </c>
      <c r="CA81" s="286"/>
      <c r="CB81" s="287"/>
      <c r="CC81" s="281" t="str">
        <f t="array" ref="CC81">IF(AND($I81&lt;&gt;"",$K81&lt;&gt;""),CEILING(VLOOKUP($I81,ランク別指標,6,FALSE)*$L81,1),"")</f>
        <v/>
      </c>
      <c r="CD81" s="288"/>
      <c r="CE81" s="289" t="str">
        <f t="shared" si="14"/>
        <v/>
      </c>
      <c r="CF81" s="290"/>
      <c r="CG81" s="291" t="str">
        <f t="array" ref="CG81">IF(AND(L81&lt;&gt;"",L81&gt;0),IF(CD81/L81*100 &gt; 0,CD81/L81*100, ""),"")</f>
        <v/>
      </c>
      <c r="CH81" s="292" t="str">
        <f t="array" ref="CH81">IF(AND(L81&lt;&gt;"",L81&gt;0),IF(CF81/L81*100 &gt; 0,CF81/L81*100, ""),"")</f>
        <v/>
      </c>
      <c r="CI81" s="291" t="str">
        <f t="array" ref="CI81">IF(AND(CC81&lt;&gt;"",CC81&gt;0),IF(CD81/CC81*100 &gt; 0,CD81/CC81, ""),"")</f>
        <v/>
      </c>
      <c r="CJ81" s="292" t="str">
        <f t="array" ref="CJ81">IF(AND(CE81&lt;&gt;"",CE81&gt;0),IF(CF81/CE81*100 &gt; 0,CF81/CE81, ""),"")</f>
        <v/>
      </c>
      <c r="CK81" s="281"/>
      <c r="CL81" s="293" t="str">
        <f t="array" ref="CL81">IF(AND(L81&lt;&gt;"",L81&gt;0),IF(CK81/L81*100 &gt; 0,CK81/L81*100, ""),"")</f>
        <v/>
      </c>
      <c r="CM81" s="294"/>
      <c r="CN81" s="270" t="str">
        <f t="array" aca="1" ref="CN81" ca="1">IF(AND($O81&lt;&gt;"",$P81="",$O81&lt;=集計基準日),"遅1",IF(AND($R81&lt;&gt;"",$S81="",$R81&lt;=集計基準日),"遅2",IF(AND($U81&lt;&gt;"",$V81="",$U81&lt;=集計基準日),"遅3","") ) )</f>
        <v/>
      </c>
      <c r="CO81" s="271" t="str">
        <f t="array" aca="1" ref="CO81" ca="1">IF(AND($AA81&lt;&gt;"",$AB81="",$AA81&lt;=集計基準日),"遅1",IF(AND($AD81&lt;&gt;"",$AE81="",$AD81&lt;=集計基準日),"遅2",IF(AND($AG81&lt;&gt;"",$AH81="",$AG81&lt;=集計基準日),"遅3","")))</f>
        <v/>
      </c>
      <c r="CP81" s="271" t="str">
        <f t="array" aca="1" ref="CP81" ca="1">IF(AND($AM81&lt;&gt;"",$AN81="",$AM81&lt;=集計基準日),"遅1",IF(AND($AP81&lt;&gt;"",$AQ81="",$AP81&lt;=集計基準日),"遅2",IF(AND($AS81&lt;&gt;"",$AT81="",$AS81&lt;=集計基準日),"遅3","")))</f>
        <v/>
      </c>
      <c r="CQ81" s="272" t="str">
        <f t="shared" ca="1" si="15"/>
        <v/>
      </c>
      <c r="CR81" s="272" t="str">
        <f t="shared" ca="1" si="16"/>
        <v/>
      </c>
      <c r="CS81" s="273" t="str">
        <f t="shared" ca="1" si="17"/>
        <v/>
      </c>
      <c r="CT81" s="337"/>
      <c r="CU81" s="264">
        <f t="shared" si="64"/>
        <v>73</v>
      </c>
      <c r="CW81" s="324">
        <f t="array" aca="1" ref="CW81" ca="1">MAX(IF((IF(進捗管理票PSPT_進捗率_1_2&lt;&gt;"", O81:V81,O81:S81)&lt;&gt;"")*(IF(進捗管理票PSPT_進捗率_1_2&lt;&gt;"", $O$7:$V$7,$O$7:$S$7)="予定日")*(IF(進捗管理票PSPT_進捗率_1_2&lt;&gt;"", O81:V81,O81:S81)&lt;=集計基準日),COLUMN(IF(進捗管理票PSPT_進捗率_1_2&lt;&gt;"", O81:V81,O81:S81)),""))</f>
        <v>0</v>
      </c>
      <c r="CX81" s="324">
        <f t="array" aca="1" ref="CX81" ca="1">MAX(IF((IF(進捗管理票PSPT_進捗率_2_2&lt;&gt;"", AA81:AH81,AA81:AE81)&lt;&gt;"")*(IF(進捗管理票PSPT_進捗率_2_2&lt;&gt;"", $AA$7:$AH$7,$AA$7:$AE$7)="予定日")*(IF(進捗管理票PSPT_進捗率_2_2&lt;&gt;"", AA81:AH81,AA81:AE81)&lt;=集計基準日),COLUMN(IF(進捗管理票PSPT_進捗率_2_2&lt;&gt;"", AA81:AH81,AA81:AE81)),""))</f>
        <v>0</v>
      </c>
      <c r="CY81" s="324">
        <f t="array" aca="1" ref="CY81" ca="1">MAX(IF((IF(進捗管理票PSPT_進捗率_3_2&lt;&gt;"", AM81:AT81,AM81:AQ81)&lt;&gt;"")*(IF(進捗管理票PSPT_進捗率_3_2&lt;&gt;"", $AM$7:$AT$7,$AM$7:$AQ$7)="予定日")*(IF(進捗管理票PSPT_進捗率_3_2&lt;&gt;"", AM81:AT81,AM81:AQ81)&lt;=集計基準日),COLUMN(IF(進捗管理票PSPT_進捗率_3_2&lt;&gt;"", AM81:AT81,AM81:AQ81)),""))</f>
        <v>0</v>
      </c>
      <c r="CZ81" s="324">
        <f t="array" aca="1" ref="CZ81" ca="1">MAX(IF((IF(進捗管理票PSPT_進捗率_4_2&lt;&gt;"", AY81:BF81,AY81:BC81)&lt;&gt;"")*(IF(進捗管理票PSPT_進捗率_4_2&lt;&gt;"", $AY$7:$BF$7,$AY$7:$BC$7)="予定日")*(IF(進捗管理票PSPT_進捗率_4_2&lt;&gt;"", AY81:BF81,AY81:BC81)&lt;=集計基準日),COLUMN(IF(進捗管理票PSPT_進捗率_4_2&lt;&gt;"", AY81:BF81,AY81:BC81)),""))</f>
        <v>0</v>
      </c>
      <c r="DA81" s="324">
        <f t="array" aca="1" ref="DA81" ca="1">MAX(IF((BJ81:BN81&lt;&gt;"")*($BJ$7:$BN$7="予定日")*(BJ81:BN81&lt;=集計基準日),COLUMN(BJ81:BN81),""))</f>
        <v>0</v>
      </c>
      <c r="DB81" s="324">
        <f t="array" aca="1" ref="DB81" ca="1">MAX(IF((IF(AND(進捗管理票PSPT_進捗率_1_2&lt;&gt;"",U81&lt;&gt;""), O81:V81,O81:S81)&lt;&gt;"")*(IF(AND(進捗管理票PSPT_進捗率_1_2&lt;&gt;"",U81&lt;&gt;""), $O$7:$V$7,$O$7:$S$7)="実績日")*(IF(AND(進捗管理票PSPT_進捗率_1_2&lt;&gt;"",U81&lt;&gt;""), O81:V81,O81:S81)&lt;=集計基準日),COLUMN(IF(AND(進捗管理票PSPT_進捗率_1_2&lt;&gt;"",U81&lt;&gt;""), O81:V81,O81:S81)),""))</f>
        <v>0</v>
      </c>
      <c r="DC81" s="324">
        <f t="array" aca="1" ref="DC81" ca="1">MAX(IF((IF(AND(進捗管理票PSPT_進捗率_2_2&lt;&gt;"",AG81&lt;&gt;""), AA81:AH81,AA81:AE81)&lt;&gt;"")*(IF(AND(進捗管理票PSPT_進捗率_2_2&lt;&gt;"",AG81&lt;&gt;""), $AA$7:$AH$7,$AA$7:$AE$7)="実績日")*(IF(AND(進捗管理票PSPT_進捗率_2_2&lt;&gt;"",AG81&lt;&gt;""), AA81:AH81,AA81:AE81)&lt;=集計基準日),COLUMN(IF(AND(進捗管理票PSPT_進捗率_2_2&lt;&gt;"",AG81&lt;&gt;""), AA81:AH81,AA81:AE81)),""))</f>
        <v>0</v>
      </c>
      <c r="DD81" s="324">
        <f t="array" aca="1" ref="DD81" ca="1">MAX(IF((IF(AND(進捗管理票PSPT_進捗率_3_2&lt;&gt;"",AS81&lt;&gt;""), AM81:AT81,AM81:AQ81)&lt;&gt;"")*(IF(AND(進捗管理票PSPT_進捗率_3_2&lt;&gt;"",AS81&lt;&gt;""), $AM$7:$AT$7,$AM$7:$AQ$7)="実績日")*(IF(AND(進捗管理票PSPT_進捗率_3_2&lt;&gt;"",AS81&lt;&gt;""), AM81:AT81,AM81:AQ81)&lt;=集計基準日),COLUMN(IF(AND(進捗管理票PSPT_進捗率_3_2&lt;&gt;"",AS81&lt;&gt;""), AM81:AT81,AM81:AQ81)),""))</f>
        <v>0</v>
      </c>
      <c r="DE81" s="324">
        <f t="array" aca="1" ref="DE81" ca="1">MAX(IF((IF(AND(進捗管理票PSPT_進捗率_4_2&lt;&gt;"",BE81&lt;&gt;""), AY81:BF81,AY81:BC81)&lt;&gt;"")*(IF(AND(進捗管理票PSPT_進捗率_4_2&lt;&gt;"",BE81&lt;&gt;""), $AY$7:$BF$7,$AY$7:$BC$7)="実績日")*(IF(AND(進捗管理票PSPT_進捗率_4_2&lt;&gt;"",BE81&lt;&gt;""), AY81:BF81,AY81:BC81)&lt;=集計基準日),COLUMN(IF(AND(進捗管理票PSPT_進捗率_4_2&lt;&gt;"",BE81&lt;&gt;""), AY81:BF81,AY81:BC81)),""))</f>
        <v>0</v>
      </c>
      <c r="DF81" s="324">
        <f t="array" aca="1" ref="DF81" ca="1">MAX(IF((BJ81:BN81&lt;&gt;"")*($BJ$7:$BN$7="実績日")*(BJ81:BN81&lt;=集計基準日),COLUMN(BJ81:BN81),""))</f>
        <v>0</v>
      </c>
      <c r="DG81" s="439">
        <f ca="1">MAX(IF(CW81&lt;&gt;0,HLOOKUP(CW81+1,進捗・達成率設定_PS,9,1),0),IF(CX81&lt;&gt;0,HLOOKUP(CX81+1,進捗・達成率設定_PT仕様作成,9,1),0),IF(CY81&lt;&gt;0,HLOOKUP(CY81+1,進捗・達成率設定_PG,9,1),0),IF(CZ81&lt;&gt;0,HLOOKUP(CZ81+1,進捗・達成率設定_PT,9,1),0),IF(DA81&lt;&gt;0,HLOOKUP(DA81+1,進捗・達成率設定_受入,9,1),0),IF(AND(COUNTA(PTレビュー先頭セル:PTレビュー最終セル)=0,AND(BB81&lt;&gt;"", BB81 &lt;= 集計基準日, BE81="",BF81="",BJ81="",BK81="",BM81="",BN81="")),100,0),IF(AND(BE81&lt;&gt;"",BE81 &lt;= 集計基準日, BJ81="",BK81="",BM81="",BN81=""),100,0))</f>
        <v>0</v>
      </c>
      <c r="DH81" s="440">
        <f ca="1">MAX(IF(DB81&lt;&gt;0,HLOOKUP(DB81,進捗・達成率設定_PS,9,1),0),IF(DC81&lt;&gt;0,HLOOKUP(DC81,進捗・達成率設定_PT仕様作成,9,1),0),IF(DD81&lt;&gt;0,HLOOKUP(DD81,進捗・達成率設定_PG,9,1),0),IF(DE81&lt;&gt;0,HLOOKUP(DE81,進捗・達成率設定_PT,9,1),0),IF(DF81&lt;&gt;0,HLOOKUP(DF81,進捗・達成率設定_受入,9,1),0),IF(AND(COUNTA(PTレビュー先頭セル:PTレビュー最終セル)=0,BJ81="",BK81="",BM81="",BN81="",BC81&lt;&gt;"", BC81&lt;=集計基準日),100,0),IF(OR(AND(BF81&lt;&gt;"",BF81&lt;=集計基準日, BJ81="",BK81="",BM81="",BN81=""),AND(BE81&lt;&gt;"",BF81&lt;&gt;"",BF81&lt;=集計基準日, BJ81="",BK81="",BM81="",BN81="")),100,0))</f>
        <v>0</v>
      </c>
      <c r="DI81" s="328" t="str">
        <f>IF(BM81&lt;&gt;"",BM81,IF(AND(BJ81&lt;&gt;"",BM81&lt;&gt;""),BM81,IF(AND(BJ81&lt;&gt;"",BM81=""),"",IF(AND(BK81&lt;&gt;"",BM81=""),"",IF(BE81&lt;&gt;"",BE81,IF(COUNTA(PTレビュー先頭セル:PTレビュー最終セル)&lt;&gt;0,"",IF(BB81&lt;&gt;"",BB81,"")))))))</f>
        <v/>
      </c>
      <c r="DJ81" s="329" t="str">
        <f>IF(AND(BM81&lt;&gt;"",BN81&lt;&gt;""),BN81,IF(AND(BJ81&lt;&gt;"",BN81&lt;&gt;""),BN81,IF(AND(BK81&lt;&gt;"",BN81=""),"",IF(AND(BJ81&lt;&gt;"",BN81=""),"",IF(BF81&lt;&gt;"",BF81,IF(COUNTA(PTレビュー先頭セル:PTレビュー最終セル)&lt;&gt;0,"",IF(BC81&lt;&gt;"",BC81,"")))))))</f>
        <v/>
      </c>
      <c r="DK81" s="450" t="b">
        <f t="shared" si="65"/>
        <v>0</v>
      </c>
      <c r="DL81" s="440" t="b">
        <f t="shared" si="66"/>
        <v>0</v>
      </c>
      <c r="DM81" s="450" t="b">
        <f t="shared" si="67"/>
        <v>0</v>
      </c>
      <c r="DN81" s="440" t="b">
        <f t="shared" si="68"/>
        <v>0</v>
      </c>
      <c r="DO81" s="449" t="b">
        <f t="shared" si="69"/>
        <v>0</v>
      </c>
      <c r="DP81" s="440" t="b">
        <f t="shared" si="70"/>
        <v>0</v>
      </c>
      <c r="DQ81" s="450" t="b">
        <f t="shared" si="71"/>
        <v>0</v>
      </c>
      <c r="DR81" s="440" t="b">
        <f t="shared" si="72"/>
        <v>0</v>
      </c>
      <c r="DS81" s="449" t="b">
        <f t="shared" si="73"/>
        <v>0</v>
      </c>
      <c r="DT81" s="440" t="b">
        <f t="shared" si="74"/>
        <v>0</v>
      </c>
    </row>
    <row r="82" spans="1:124" x14ac:dyDescent="0.25">
      <c r="A82" s="65">
        <f t="shared" si="49"/>
        <v>74</v>
      </c>
      <c r="B82" s="275"/>
      <c r="C82" s="275"/>
      <c r="D82" s="275"/>
      <c r="E82" s="275"/>
      <c r="F82" s="275"/>
      <c r="G82" s="316"/>
      <c r="H82" s="276"/>
      <c r="I82" s="276"/>
      <c r="J82" s="276"/>
      <c r="K82" s="467"/>
      <c r="L82" s="467"/>
      <c r="M82" s="277"/>
      <c r="N82" s="277"/>
      <c r="O82" s="348"/>
      <c r="P82" s="278"/>
      <c r="Q82" s="279"/>
      <c r="R82" s="348"/>
      <c r="S82" s="278"/>
      <c r="T82" s="280"/>
      <c r="U82" s="348"/>
      <c r="V82" s="274"/>
      <c r="W82" s="309" t="str">
        <f t="shared" ca="1" si="50"/>
        <v/>
      </c>
      <c r="X82" s="310" t="str">
        <f t="shared" ca="1" si="51"/>
        <v/>
      </c>
      <c r="Y82" s="277"/>
      <c r="Z82" s="277"/>
      <c r="AA82" s="348"/>
      <c r="AB82" s="278"/>
      <c r="AC82" s="279"/>
      <c r="AD82" s="348"/>
      <c r="AE82" s="278"/>
      <c r="AF82" s="280"/>
      <c r="AG82" s="348"/>
      <c r="AH82" s="274"/>
      <c r="AI82" s="309" t="str">
        <f t="shared" ca="1" si="52"/>
        <v/>
      </c>
      <c r="AJ82" s="310" t="str">
        <f t="shared" ca="1" si="53"/>
        <v/>
      </c>
      <c r="AK82" s="277"/>
      <c r="AL82" s="277"/>
      <c r="AM82" s="348"/>
      <c r="AN82" s="278"/>
      <c r="AO82" s="279"/>
      <c r="AP82" s="348"/>
      <c r="AQ82" s="278"/>
      <c r="AR82" s="280"/>
      <c r="AS82" s="348"/>
      <c r="AT82" s="274"/>
      <c r="AU82" s="309" t="str">
        <f t="shared" ca="1" si="54"/>
        <v/>
      </c>
      <c r="AV82" s="310" t="str">
        <f t="shared" ca="1" si="55"/>
        <v/>
      </c>
      <c r="AW82" s="276"/>
      <c r="AX82" s="276"/>
      <c r="AY82" s="348"/>
      <c r="AZ82" s="278"/>
      <c r="BA82" s="279"/>
      <c r="BB82" s="348"/>
      <c r="BC82" s="278"/>
      <c r="BD82" s="280"/>
      <c r="BE82" s="348"/>
      <c r="BF82" s="274"/>
      <c r="BG82" s="309" t="str">
        <f t="shared" ca="1" si="56"/>
        <v/>
      </c>
      <c r="BH82" s="310" t="str">
        <f t="shared" ca="1" si="57"/>
        <v/>
      </c>
      <c r="BI82" s="276"/>
      <c r="BJ82" s="348"/>
      <c r="BK82" s="278"/>
      <c r="BL82" s="279"/>
      <c r="BM82" s="348"/>
      <c r="BN82" s="278"/>
      <c r="BO82" s="280"/>
      <c r="BP82" s="309" t="str">
        <f t="shared" ca="1" si="58"/>
        <v/>
      </c>
      <c r="BQ82" s="310" t="str">
        <f t="shared" ca="1" si="59"/>
        <v/>
      </c>
      <c r="BR82" s="309" t="str">
        <f t="shared" ca="1" si="60"/>
        <v/>
      </c>
      <c r="BS82" s="438" t="str">
        <f t="shared" ca="1" si="61"/>
        <v/>
      </c>
      <c r="BT82" s="281" t="str">
        <f t="array" ref="BT82">IF(AND($I82&lt;&gt;"",$K82&lt;&gt;""),CEILING(VLOOKUP($I82,ランク別指標,3,FALSE)*$L82,1),"")</f>
        <v/>
      </c>
      <c r="BU82" s="282"/>
      <c r="BV82" s="281" t="str">
        <f t="shared" si="11"/>
        <v/>
      </c>
      <c r="BW82" s="283"/>
      <c r="BX82" s="282"/>
      <c r="BY82" s="284" t="str">
        <f t="shared" si="62"/>
        <v/>
      </c>
      <c r="BZ82" s="285" t="str">
        <f t="shared" si="63"/>
        <v/>
      </c>
      <c r="CA82" s="286"/>
      <c r="CB82" s="287"/>
      <c r="CC82" s="281" t="str">
        <f t="array" ref="CC82">IF(AND($I82&lt;&gt;"",$K82&lt;&gt;""),CEILING(VLOOKUP($I82,ランク別指標,6,FALSE)*$L82,1),"")</f>
        <v/>
      </c>
      <c r="CD82" s="288"/>
      <c r="CE82" s="289" t="str">
        <f t="shared" si="14"/>
        <v/>
      </c>
      <c r="CF82" s="290"/>
      <c r="CG82" s="291" t="str">
        <f t="array" ref="CG82">IF(AND(L82&lt;&gt;"",L82&gt;0),IF(CD82/L82*100 &gt; 0,CD82/L82*100, ""),"")</f>
        <v/>
      </c>
      <c r="CH82" s="292" t="str">
        <f t="array" ref="CH82">IF(AND(L82&lt;&gt;"",L82&gt;0),IF(CF82/L82*100 &gt; 0,CF82/L82*100, ""),"")</f>
        <v/>
      </c>
      <c r="CI82" s="291" t="str">
        <f t="array" ref="CI82">IF(AND(CC82&lt;&gt;"",CC82&gt;0),IF(CD82/CC82*100 &gt; 0,CD82/CC82, ""),"")</f>
        <v/>
      </c>
      <c r="CJ82" s="292" t="str">
        <f t="array" ref="CJ82">IF(AND(CE82&lt;&gt;"",CE82&gt;0),IF(CF82/CE82*100 &gt; 0,CF82/CE82, ""),"")</f>
        <v/>
      </c>
      <c r="CK82" s="281"/>
      <c r="CL82" s="293" t="str">
        <f t="array" ref="CL82">IF(AND(L82&lt;&gt;"",L82&gt;0),IF(CK82/L82*100 &gt; 0,CK82/L82*100, ""),"")</f>
        <v/>
      </c>
      <c r="CM82" s="294"/>
      <c r="CN82" s="270" t="str">
        <f t="array" aca="1" ref="CN82" ca="1">IF(AND($O82&lt;&gt;"",$P82="",$O82&lt;=集計基準日),"遅1",IF(AND($R82&lt;&gt;"",$S82="",$R82&lt;=集計基準日),"遅2",IF(AND($U82&lt;&gt;"",$V82="",$U82&lt;=集計基準日),"遅3","") ) )</f>
        <v/>
      </c>
      <c r="CO82" s="271" t="str">
        <f t="array" aca="1" ref="CO82" ca="1">IF(AND($AA82&lt;&gt;"",$AB82="",$AA82&lt;=集計基準日),"遅1",IF(AND($AD82&lt;&gt;"",$AE82="",$AD82&lt;=集計基準日),"遅2",IF(AND($AG82&lt;&gt;"",$AH82="",$AG82&lt;=集計基準日),"遅3","")))</f>
        <v/>
      </c>
      <c r="CP82" s="271" t="str">
        <f t="array" aca="1" ref="CP82" ca="1">IF(AND($AM82&lt;&gt;"",$AN82="",$AM82&lt;=集計基準日),"遅1",IF(AND($AP82&lt;&gt;"",$AQ82="",$AP82&lt;=集計基準日),"遅2",IF(AND($AS82&lt;&gt;"",$AT82="",$AS82&lt;=集計基準日),"遅3","")))</f>
        <v/>
      </c>
      <c r="CQ82" s="272" t="str">
        <f t="shared" ca="1" si="15"/>
        <v/>
      </c>
      <c r="CR82" s="272" t="str">
        <f t="shared" ca="1" si="16"/>
        <v/>
      </c>
      <c r="CS82" s="273" t="str">
        <f t="shared" ca="1" si="17"/>
        <v/>
      </c>
      <c r="CT82" s="337"/>
      <c r="CU82" s="264">
        <f t="shared" si="64"/>
        <v>74</v>
      </c>
      <c r="CW82" s="324">
        <f t="array" aca="1" ref="CW82" ca="1">MAX(IF((IF(進捗管理票PSPT_進捗率_1_2&lt;&gt;"", O82:V82,O82:S82)&lt;&gt;"")*(IF(進捗管理票PSPT_進捗率_1_2&lt;&gt;"", $O$7:$V$7,$O$7:$S$7)="予定日")*(IF(進捗管理票PSPT_進捗率_1_2&lt;&gt;"", O82:V82,O82:S82)&lt;=集計基準日),COLUMN(IF(進捗管理票PSPT_進捗率_1_2&lt;&gt;"", O82:V82,O82:S82)),""))</f>
        <v>0</v>
      </c>
      <c r="CX82" s="324">
        <f t="array" aca="1" ref="CX82" ca="1">MAX(IF((IF(進捗管理票PSPT_進捗率_2_2&lt;&gt;"", AA82:AH82,AA82:AE82)&lt;&gt;"")*(IF(進捗管理票PSPT_進捗率_2_2&lt;&gt;"", $AA$7:$AH$7,$AA$7:$AE$7)="予定日")*(IF(進捗管理票PSPT_進捗率_2_2&lt;&gt;"", AA82:AH82,AA82:AE82)&lt;=集計基準日),COLUMN(IF(進捗管理票PSPT_進捗率_2_2&lt;&gt;"", AA82:AH82,AA82:AE82)),""))</f>
        <v>0</v>
      </c>
      <c r="CY82" s="324">
        <f t="array" aca="1" ref="CY82" ca="1">MAX(IF((IF(進捗管理票PSPT_進捗率_3_2&lt;&gt;"", AM82:AT82,AM82:AQ82)&lt;&gt;"")*(IF(進捗管理票PSPT_進捗率_3_2&lt;&gt;"", $AM$7:$AT$7,$AM$7:$AQ$7)="予定日")*(IF(進捗管理票PSPT_進捗率_3_2&lt;&gt;"", AM82:AT82,AM82:AQ82)&lt;=集計基準日),COLUMN(IF(進捗管理票PSPT_進捗率_3_2&lt;&gt;"", AM82:AT82,AM82:AQ82)),""))</f>
        <v>0</v>
      </c>
      <c r="CZ82" s="324">
        <f t="array" aca="1" ref="CZ82" ca="1">MAX(IF((IF(進捗管理票PSPT_進捗率_4_2&lt;&gt;"", AY82:BF82,AY82:BC82)&lt;&gt;"")*(IF(進捗管理票PSPT_進捗率_4_2&lt;&gt;"", $AY$7:$BF$7,$AY$7:$BC$7)="予定日")*(IF(進捗管理票PSPT_進捗率_4_2&lt;&gt;"", AY82:BF82,AY82:BC82)&lt;=集計基準日),COLUMN(IF(進捗管理票PSPT_進捗率_4_2&lt;&gt;"", AY82:BF82,AY82:BC82)),""))</f>
        <v>0</v>
      </c>
      <c r="DA82" s="324">
        <f t="array" aca="1" ref="DA82" ca="1">MAX(IF((BJ82:BN82&lt;&gt;"")*($BJ$7:$BN$7="予定日")*(BJ82:BN82&lt;=集計基準日),COLUMN(BJ82:BN82),""))</f>
        <v>0</v>
      </c>
      <c r="DB82" s="324">
        <f t="array" aca="1" ref="DB82" ca="1">MAX(IF((IF(AND(進捗管理票PSPT_進捗率_1_2&lt;&gt;"",U82&lt;&gt;""), O82:V82,O82:S82)&lt;&gt;"")*(IF(AND(進捗管理票PSPT_進捗率_1_2&lt;&gt;"",U82&lt;&gt;""), $O$7:$V$7,$O$7:$S$7)="実績日")*(IF(AND(進捗管理票PSPT_進捗率_1_2&lt;&gt;"",U82&lt;&gt;""), O82:V82,O82:S82)&lt;=集計基準日),COLUMN(IF(AND(進捗管理票PSPT_進捗率_1_2&lt;&gt;"",U82&lt;&gt;""), O82:V82,O82:S82)),""))</f>
        <v>0</v>
      </c>
      <c r="DC82" s="324">
        <f t="array" aca="1" ref="DC82" ca="1">MAX(IF((IF(AND(進捗管理票PSPT_進捗率_2_2&lt;&gt;"",AG82&lt;&gt;""), AA82:AH82,AA82:AE82)&lt;&gt;"")*(IF(AND(進捗管理票PSPT_進捗率_2_2&lt;&gt;"",AG82&lt;&gt;""), $AA$7:$AH$7,$AA$7:$AE$7)="実績日")*(IF(AND(進捗管理票PSPT_進捗率_2_2&lt;&gt;"",AG82&lt;&gt;""), AA82:AH82,AA82:AE82)&lt;=集計基準日),COLUMN(IF(AND(進捗管理票PSPT_進捗率_2_2&lt;&gt;"",AG82&lt;&gt;""), AA82:AH82,AA82:AE82)),""))</f>
        <v>0</v>
      </c>
      <c r="DD82" s="324">
        <f t="array" aca="1" ref="DD82" ca="1">MAX(IF((IF(AND(進捗管理票PSPT_進捗率_3_2&lt;&gt;"",AS82&lt;&gt;""), AM82:AT82,AM82:AQ82)&lt;&gt;"")*(IF(AND(進捗管理票PSPT_進捗率_3_2&lt;&gt;"",AS82&lt;&gt;""), $AM$7:$AT$7,$AM$7:$AQ$7)="実績日")*(IF(AND(進捗管理票PSPT_進捗率_3_2&lt;&gt;"",AS82&lt;&gt;""), AM82:AT82,AM82:AQ82)&lt;=集計基準日),COLUMN(IF(AND(進捗管理票PSPT_進捗率_3_2&lt;&gt;"",AS82&lt;&gt;""), AM82:AT82,AM82:AQ82)),""))</f>
        <v>0</v>
      </c>
      <c r="DE82" s="324">
        <f t="array" aca="1" ref="DE82" ca="1">MAX(IF((IF(AND(進捗管理票PSPT_進捗率_4_2&lt;&gt;"",BE82&lt;&gt;""), AY82:BF82,AY82:BC82)&lt;&gt;"")*(IF(AND(進捗管理票PSPT_進捗率_4_2&lt;&gt;"",BE82&lt;&gt;""), $AY$7:$BF$7,$AY$7:$BC$7)="実績日")*(IF(AND(進捗管理票PSPT_進捗率_4_2&lt;&gt;"",BE82&lt;&gt;""), AY82:BF82,AY82:BC82)&lt;=集計基準日),COLUMN(IF(AND(進捗管理票PSPT_進捗率_4_2&lt;&gt;"",BE82&lt;&gt;""), AY82:BF82,AY82:BC82)),""))</f>
        <v>0</v>
      </c>
      <c r="DF82" s="324">
        <f t="array" aca="1" ref="DF82" ca="1">MAX(IF((BJ82:BN82&lt;&gt;"")*($BJ$7:$BN$7="実績日")*(BJ82:BN82&lt;=集計基準日),COLUMN(BJ82:BN82),""))</f>
        <v>0</v>
      </c>
      <c r="DG82" s="439">
        <f ca="1">MAX(IF(CW82&lt;&gt;0,HLOOKUP(CW82+1,進捗・達成率設定_PS,9,1),0),IF(CX82&lt;&gt;0,HLOOKUP(CX82+1,進捗・達成率設定_PT仕様作成,9,1),0),IF(CY82&lt;&gt;0,HLOOKUP(CY82+1,進捗・達成率設定_PG,9,1),0),IF(CZ82&lt;&gt;0,HLOOKUP(CZ82+1,進捗・達成率設定_PT,9,1),0),IF(DA82&lt;&gt;0,HLOOKUP(DA82+1,進捗・達成率設定_受入,9,1),0),IF(AND(COUNTA(PTレビュー先頭セル:PTレビュー最終セル)=0,AND(BB82&lt;&gt;"", BB82 &lt;= 集計基準日, BE82="",BF82="",BJ82="",BK82="",BM82="",BN82="")),100,0),IF(AND(BE82&lt;&gt;"",BE82 &lt;= 集計基準日, BJ82="",BK82="",BM82="",BN82=""),100,0))</f>
        <v>0</v>
      </c>
      <c r="DH82" s="440">
        <f ca="1">MAX(IF(DB82&lt;&gt;0,HLOOKUP(DB82,進捗・達成率設定_PS,9,1),0),IF(DC82&lt;&gt;0,HLOOKUP(DC82,進捗・達成率設定_PT仕様作成,9,1),0),IF(DD82&lt;&gt;0,HLOOKUP(DD82,進捗・達成率設定_PG,9,1),0),IF(DE82&lt;&gt;0,HLOOKUP(DE82,進捗・達成率設定_PT,9,1),0),IF(DF82&lt;&gt;0,HLOOKUP(DF82,進捗・達成率設定_受入,9,1),0),IF(AND(COUNTA(PTレビュー先頭セル:PTレビュー最終セル)=0,BJ82="",BK82="",BM82="",BN82="",BC82&lt;&gt;"", BC82&lt;=集計基準日),100,0),IF(OR(AND(BF82&lt;&gt;"",BF82&lt;=集計基準日, BJ82="",BK82="",BM82="",BN82=""),AND(BE82&lt;&gt;"",BF82&lt;&gt;"",BF82&lt;=集計基準日, BJ82="",BK82="",BM82="",BN82="")),100,0))</f>
        <v>0</v>
      </c>
      <c r="DI82" s="328" t="str">
        <f>IF(BM82&lt;&gt;"",BM82,IF(AND(BJ82&lt;&gt;"",BM82&lt;&gt;""),BM82,IF(AND(BJ82&lt;&gt;"",BM82=""),"",IF(AND(BK82&lt;&gt;"",BM82=""),"",IF(BE82&lt;&gt;"",BE82,IF(COUNTA(PTレビュー先頭セル:PTレビュー最終セル)&lt;&gt;0,"",IF(BB82&lt;&gt;"",BB82,"")))))))</f>
        <v/>
      </c>
      <c r="DJ82" s="329" t="str">
        <f>IF(AND(BM82&lt;&gt;"",BN82&lt;&gt;""),BN82,IF(AND(BJ82&lt;&gt;"",BN82&lt;&gt;""),BN82,IF(AND(BK82&lt;&gt;"",BN82=""),"",IF(AND(BJ82&lt;&gt;"",BN82=""),"",IF(BF82&lt;&gt;"",BF82,IF(COUNTA(PTレビュー先頭セル:PTレビュー最終セル)&lt;&gt;0,"",IF(BC82&lt;&gt;"",BC82,"")))))))</f>
        <v/>
      </c>
      <c r="DK82" s="450" t="b">
        <f t="shared" si="65"/>
        <v>0</v>
      </c>
      <c r="DL82" s="440" t="b">
        <f t="shared" si="66"/>
        <v>0</v>
      </c>
      <c r="DM82" s="450" t="b">
        <f t="shared" si="67"/>
        <v>0</v>
      </c>
      <c r="DN82" s="440" t="b">
        <f t="shared" si="68"/>
        <v>0</v>
      </c>
      <c r="DO82" s="449" t="b">
        <f t="shared" si="69"/>
        <v>0</v>
      </c>
      <c r="DP82" s="440" t="b">
        <f t="shared" si="70"/>
        <v>0</v>
      </c>
      <c r="DQ82" s="450" t="b">
        <f t="shared" si="71"/>
        <v>0</v>
      </c>
      <c r="DR82" s="440" t="b">
        <f t="shared" si="72"/>
        <v>0</v>
      </c>
      <c r="DS82" s="449" t="b">
        <f t="shared" si="73"/>
        <v>0</v>
      </c>
      <c r="DT82" s="440" t="b">
        <f t="shared" si="74"/>
        <v>0</v>
      </c>
    </row>
    <row r="83" spans="1:124" x14ac:dyDescent="0.25">
      <c r="A83" s="65">
        <f t="shared" si="49"/>
        <v>75</v>
      </c>
      <c r="B83" s="275"/>
      <c r="C83" s="275"/>
      <c r="D83" s="275"/>
      <c r="E83" s="275"/>
      <c r="F83" s="275"/>
      <c r="G83" s="316"/>
      <c r="H83" s="276"/>
      <c r="I83" s="276"/>
      <c r="J83" s="276"/>
      <c r="K83" s="467"/>
      <c r="L83" s="467"/>
      <c r="M83" s="277"/>
      <c r="N83" s="277"/>
      <c r="O83" s="348"/>
      <c r="P83" s="278"/>
      <c r="Q83" s="279"/>
      <c r="R83" s="348"/>
      <c r="S83" s="278"/>
      <c r="T83" s="280"/>
      <c r="U83" s="348"/>
      <c r="V83" s="274"/>
      <c r="W83" s="309" t="str">
        <f t="shared" ca="1" si="50"/>
        <v/>
      </c>
      <c r="X83" s="310" t="str">
        <f t="shared" ca="1" si="51"/>
        <v/>
      </c>
      <c r="Y83" s="277"/>
      <c r="Z83" s="277"/>
      <c r="AA83" s="348"/>
      <c r="AB83" s="278"/>
      <c r="AC83" s="279"/>
      <c r="AD83" s="348"/>
      <c r="AE83" s="278"/>
      <c r="AF83" s="280"/>
      <c r="AG83" s="348"/>
      <c r="AH83" s="274"/>
      <c r="AI83" s="309" t="str">
        <f t="shared" ca="1" si="52"/>
        <v/>
      </c>
      <c r="AJ83" s="310" t="str">
        <f t="shared" ca="1" si="53"/>
        <v/>
      </c>
      <c r="AK83" s="277"/>
      <c r="AL83" s="277"/>
      <c r="AM83" s="348"/>
      <c r="AN83" s="278"/>
      <c r="AO83" s="279"/>
      <c r="AP83" s="348"/>
      <c r="AQ83" s="278"/>
      <c r="AR83" s="280"/>
      <c r="AS83" s="348"/>
      <c r="AT83" s="274"/>
      <c r="AU83" s="309" t="str">
        <f t="shared" ca="1" si="54"/>
        <v/>
      </c>
      <c r="AV83" s="310" t="str">
        <f t="shared" ca="1" si="55"/>
        <v/>
      </c>
      <c r="AW83" s="276"/>
      <c r="AX83" s="276"/>
      <c r="AY83" s="348"/>
      <c r="AZ83" s="278"/>
      <c r="BA83" s="279"/>
      <c r="BB83" s="348"/>
      <c r="BC83" s="278"/>
      <c r="BD83" s="280"/>
      <c r="BE83" s="348"/>
      <c r="BF83" s="274"/>
      <c r="BG83" s="309" t="str">
        <f t="shared" ca="1" si="56"/>
        <v/>
      </c>
      <c r="BH83" s="310" t="str">
        <f t="shared" ca="1" si="57"/>
        <v/>
      </c>
      <c r="BI83" s="276"/>
      <c r="BJ83" s="348"/>
      <c r="BK83" s="278"/>
      <c r="BL83" s="279"/>
      <c r="BM83" s="348"/>
      <c r="BN83" s="278"/>
      <c r="BO83" s="280"/>
      <c r="BP83" s="309" t="str">
        <f t="shared" ca="1" si="58"/>
        <v/>
      </c>
      <c r="BQ83" s="310" t="str">
        <f t="shared" ca="1" si="59"/>
        <v/>
      </c>
      <c r="BR83" s="309" t="str">
        <f t="shared" ca="1" si="60"/>
        <v/>
      </c>
      <c r="BS83" s="438" t="str">
        <f t="shared" ca="1" si="61"/>
        <v/>
      </c>
      <c r="BT83" s="281" t="str">
        <f t="array" ref="BT83">IF(AND($I83&lt;&gt;"",$K83&lt;&gt;""),CEILING(VLOOKUP($I83,ランク別指標,3,FALSE)*$L83,1),"")</f>
        <v/>
      </c>
      <c r="BU83" s="282"/>
      <c r="BV83" s="281" t="str">
        <f t="shared" si="11"/>
        <v/>
      </c>
      <c r="BW83" s="283"/>
      <c r="BX83" s="282"/>
      <c r="BY83" s="284" t="str">
        <f t="shared" si="62"/>
        <v/>
      </c>
      <c r="BZ83" s="285" t="str">
        <f t="shared" si="63"/>
        <v/>
      </c>
      <c r="CA83" s="286"/>
      <c r="CB83" s="287"/>
      <c r="CC83" s="281" t="str">
        <f t="array" ref="CC83">IF(AND($I83&lt;&gt;"",$K83&lt;&gt;""),CEILING(VLOOKUP($I83,ランク別指標,6,FALSE)*$L83,1),"")</f>
        <v/>
      </c>
      <c r="CD83" s="288"/>
      <c r="CE83" s="289" t="str">
        <f t="shared" si="14"/>
        <v/>
      </c>
      <c r="CF83" s="290"/>
      <c r="CG83" s="291" t="str">
        <f t="array" ref="CG83">IF(AND(L83&lt;&gt;"",L83&gt;0),IF(CD83/L83*100 &gt; 0,CD83/L83*100, ""),"")</f>
        <v/>
      </c>
      <c r="CH83" s="292" t="str">
        <f t="array" ref="CH83">IF(AND(L83&lt;&gt;"",L83&gt;0),IF(CF83/L83*100 &gt; 0,CF83/L83*100, ""),"")</f>
        <v/>
      </c>
      <c r="CI83" s="291" t="str">
        <f t="array" ref="CI83">IF(AND(CC83&lt;&gt;"",CC83&gt;0),IF(CD83/CC83*100 &gt; 0,CD83/CC83, ""),"")</f>
        <v/>
      </c>
      <c r="CJ83" s="292" t="str">
        <f t="array" ref="CJ83">IF(AND(CE83&lt;&gt;"",CE83&gt;0),IF(CF83/CE83*100 &gt; 0,CF83/CE83, ""),"")</f>
        <v/>
      </c>
      <c r="CK83" s="281"/>
      <c r="CL83" s="293" t="str">
        <f t="array" ref="CL83">IF(AND(L83&lt;&gt;"",L83&gt;0),IF(CK83/L83*100 &gt; 0,CK83/L83*100, ""),"")</f>
        <v/>
      </c>
      <c r="CM83" s="294"/>
      <c r="CN83" s="270" t="str">
        <f t="array" aca="1" ref="CN83" ca="1">IF(AND($O83&lt;&gt;"",$P83="",$O83&lt;=集計基準日),"遅1",IF(AND($R83&lt;&gt;"",$S83="",$R83&lt;=集計基準日),"遅2",IF(AND($U83&lt;&gt;"",$V83="",$U83&lt;=集計基準日),"遅3","") ) )</f>
        <v/>
      </c>
      <c r="CO83" s="271" t="str">
        <f t="array" aca="1" ref="CO83" ca="1">IF(AND($AA83&lt;&gt;"",$AB83="",$AA83&lt;=集計基準日),"遅1",IF(AND($AD83&lt;&gt;"",$AE83="",$AD83&lt;=集計基準日),"遅2",IF(AND($AG83&lt;&gt;"",$AH83="",$AG83&lt;=集計基準日),"遅3","")))</f>
        <v/>
      </c>
      <c r="CP83" s="271" t="str">
        <f t="array" aca="1" ref="CP83" ca="1">IF(AND($AM83&lt;&gt;"",$AN83="",$AM83&lt;=集計基準日),"遅1",IF(AND($AP83&lt;&gt;"",$AQ83="",$AP83&lt;=集計基準日),"遅2",IF(AND($AS83&lt;&gt;"",$AT83="",$AS83&lt;=集計基準日),"遅3","")))</f>
        <v/>
      </c>
      <c r="CQ83" s="272" t="str">
        <f t="shared" ca="1" si="15"/>
        <v/>
      </c>
      <c r="CR83" s="272" t="str">
        <f t="shared" ca="1" si="16"/>
        <v/>
      </c>
      <c r="CS83" s="273" t="str">
        <f t="shared" ca="1" si="17"/>
        <v/>
      </c>
      <c r="CT83" s="337"/>
      <c r="CU83" s="264">
        <f t="shared" si="64"/>
        <v>75</v>
      </c>
      <c r="CW83" s="324">
        <f t="array" aca="1" ref="CW83" ca="1">MAX(IF((IF(進捗管理票PSPT_進捗率_1_2&lt;&gt;"", O83:V83,O83:S83)&lt;&gt;"")*(IF(進捗管理票PSPT_進捗率_1_2&lt;&gt;"", $O$7:$V$7,$O$7:$S$7)="予定日")*(IF(進捗管理票PSPT_進捗率_1_2&lt;&gt;"", O83:V83,O83:S83)&lt;=集計基準日),COLUMN(IF(進捗管理票PSPT_進捗率_1_2&lt;&gt;"", O83:V83,O83:S83)),""))</f>
        <v>0</v>
      </c>
      <c r="CX83" s="324">
        <f t="array" aca="1" ref="CX83" ca="1">MAX(IF((IF(進捗管理票PSPT_進捗率_2_2&lt;&gt;"", AA83:AH83,AA83:AE83)&lt;&gt;"")*(IF(進捗管理票PSPT_進捗率_2_2&lt;&gt;"", $AA$7:$AH$7,$AA$7:$AE$7)="予定日")*(IF(進捗管理票PSPT_進捗率_2_2&lt;&gt;"", AA83:AH83,AA83:AE83)&lt;=集計基準日),COLUMN(IF(進捗管理票PSPT_進捗率_2_2&lt;&gt;"", AA83:AH83,AA83:AE83)),""))</f>
        <v>0</v>
      </c>
      <c r="CY83" s="324">
        <f t="array" aca="1" ref="CY83" ca="1">MAX(IF((IF(進捗管理票PSPT_進捗率_3_2&lt;&gt;"", AM83:AT83,AM83:AQ83)&lt;&gt;"")*(IF(進捗管理票PSPT_進捗率_3_2&lt;&gt;"", $AM$7:$AT$7,$AM$7:$AQ$7)="予定日")*(IF(進捗管理票PSPT_進捗率_3_2&lt;&gt;"", AM83:AT83,AM83:AQ83)&lt;=集計基準日),COLUMN(IF(進捗管理票PSPT_進捗率_3_2&lt;&gt;"", AM83:AT83,AM83:AQ83)),""))</f>
        <v>0</v>
      </c>
      <c r="CZ83" s="324">
        <f t="array" aca="1" ref="CZ83" ca="1">MAX(IF((IF(進捗管理票PSPT_進捗率_4_2&lt;&gt;"", AY83:BF83,AY83:BC83)&lt;&gt;"")*(IF(進捗管理票PSPT_進捗率_4_2&lt;&gt;"", $AY$7:$BF$7,$AY$7:$BC$7)="予定日")*(IF(進捗管理票PSPT_進捗率_4_2&lt;&gt;"", AY83:BF83,AY83:BC83)&lt;=集計基準日),COLUMN(IF(進捗管理票PSPT_進捗率_4_2&lt;&gt;"", AY83:BF83,AY83:BC83)),""))</f>
        <v>0</v>
      </c>
      <c r="DA83" s="324">
        <f t="array" aca="1" ref="DA83" ca="1">MAX(IF((BJ83:BN83&lt;&gt;"")*($BJ$7:$BN$7="予定日")*(BJ83:BN83&lt;=集計基準日),COLUMN(BJ83:BN83),""))</f>
        <v>0</v>
      </c>
      <c r="DB83" s="324">
        <f t="array" aca="1" ref="DB83" ca="1">MAX(IF((IF(AND(進捗管理票PSPT_進捗率_1_2&lt;&gt;"",U83&lt;&gt;""), O83:V83,O83:S83)&lt;&gt;"")*(IF(AND(進捗管理票PSPT_進捗率_1_2&lt;&gt;"",U83&lt;&gt;""), $O$7:$V$7,$O$7:$S$7)="実績日")*(IF(AND(進捗管理票PSPT_進捗率_1_2&lt;&gt;"",U83&lt;&gt;""), O83:V83,O83:S83)&lt;=集計基準日),COLUMN(IF(AND(進捗管理票PSPT_進捗率_1_2&lt;&gt;"",U83&lt;&gt;""), O83:V83,O83:S83)),""))</f>
        <v>0</v>
      </c>
      <c r="DC83" s="324">
        <f t="array" aca="1" ref="DC83" ca="1">MAX(IF((IF(AND(進捗管理票PSPT_進捗率_2_2&lt;&gt;"",AG83&lt;&gt;""), AA83:AH83,AA83:AE83)&lt;&gt;"")*(IF(AND(進捗管理票PSPT_進捗率_2_2&lt;&gt;"",AG83&lt;&gt;""), $AA$7:$AH$7,$AA$7:$AE$7)="実績日")*(IF(AND(進捗管理票PSPT_進捗率_2_2&lt;&gt;"",AG83&lt;&gt;""), AA83:AH83,AA83:AE83)&lt;=集計基準日),COLUMN(IF(AND(進捗管理票PSPT_進捗率_2_2&lt;&gt;"",AG83&lt;&gt;""), AA83:AH83,AA83:AE83)),""))</f>
        <v>0</v>
      </c>
      <c r="DD83" s="324">
        <f t="array" aca="1" ref="DD83" ca="1">MAX(IF((IF(AND(進捗管理票PSPT_進捗率_3_2&lt;&gt;"",AS83&lt;&gt;""), AM83:AT83,AM83:AQ83)&lt;&gt;"")*(IF(AND(進捗管理票PSPT_進捗率_3_2&lt;&gt;"",AS83&lt;&gt;""), $AM$7:$AT$7,$AM$7:$AQ$7)="実績日")*(IF(AND(進捗管理票PSPT_進捗率_3_2&lt;&gt;"",AS83&lt;&gt;""), AM83:AT83,AM83:AQ83)&lt;=集計基準日),COLUMN(IF(AND(進捗管理票PSPT_進捗率_3_2&lt;&gt;"",AS83&lt;&gt;""), AM83:AT83,AM83:AQ83)),""))</f>
        <v>0</v>
      </c>
      <c r="DE83" s="324">
        <f t="array" aca="1" ref="DE83" ca="1">MAX(IF((IF(AND(進捗管理票PSPT_進捗率_4_2&lt;&gt;"",BE83&lt;&gt;""), AY83:BF83,AY83:BC83)&lt;&gt;"")*(IF(AND(進捗管理票PSPT_進捗率_4_2&lt;&gt;"",BE83&lt;&gt;""), $AY$7:$BF$7,$AY$7:$BC$7)="実績日")*(IF(AND(進捗管理票PSPT_進捗率_4_2&lt;&gt;"",BE83&lt;&gt;""), AY83:BF83,AY83:BC83)&lt;=集計基準日),COLUMN(IF(AND(進捗管理票PSPT_進捗率_4_2&lt;&gt;"",BE83&lt;&gt;""), AY83:BF83,AY83:BC83)),""))</f>
        <v>0</v>
      </c>
      <c r="DF83" s="324">
        <f t="array" aca="1" ref="DF83" ca="1">MAX(IF((BJ83:BN83&lt;&gt;"")*($BJ$7:$BN$7="実績日")*(BJ83:BN83&lt;=集計基準日),COLUMN(BJ83:BN83),""))</f>
        <v>0</v>
      </c>
      <c r="DG83" s="439">
        <f ca="1">MAX(IF(CW83&lt;&gt;0,HLOOKUP(CW83+1,進捗・達成率設定_PS,9,1),0),IF(CX83&lt;&gt;0,HLOOKUP(CX83+1,進捗・達成率設定_PT仕様作成,9,1),0),IF(CY83&lt;&gt;0,HLOOKUP(CY83+1,進捗・達成率設定_PG,9,1),0),IF(CZ83&lt;&gt;0,HLOOKUP(CZ83+1,進捗・達成率設定_PT,9,1),0),IF(DA83&lt;&gt;0,HLOOKUP(DA83+1,進捗・達成率設定_受入,9,1),0),IF(AND(COUNTA(PTレビュー先頭セル:PTレビュー最終セル)=0,AND(BB83&lt;&gt;"", BB83 &lt;= 集計基準日, BE83="",BF83="",BJ83="",BK83="",BM83="",BN83="")),100,0),IF(AND(BE83&lt;&gt;"",BE83 &lt;= 集計基準日, BJ83="",BK83="",BM83="",BN83=""),100,0))</f>
        <v>0</v>
      </c>
      <c r="DH83" s="440">
        <f ca="1">MAX(IF(DB83&lt;&gt;0,HLOOKUP(DB83,進捗・達成率設定_PS,9,1),0),IF(DC83&lt;&gt;0,HLOOKUP(DC83,進捗・達成率設定_PT仕様作成,9,1),0),IF(DD83&lt;&gt;0,HLOOKUP(DD83,進捗・達成率設定_PG,9,1),0),IF(DE83&lt;&gt;0,HLOOKUP(DE83,進捗・達成率設定_PT,9,1),0),IF(DF83&lt;&gt;0,HLOOKUP(DF83,進捗・達成率設定_受入,9,1),0),IF(AND(COUNTA(PTレビュー先頭セル:PTレビュー最終セル)=0,BJ83="",BK83="",BM83="",BN83="",BC83&lt;&gt;"", BC83&lt;=集計基準日),100,0),IF(OR(AND(BF83&lt;&gt;"",BF83&lt;=集計基準日, BJ83="",BK83="",BM83="",BN83=""),AND(BE83&lt;&gt;"",BF83&lt;&gt;"",BF83&lt;=集計基準日, BJ83="",BK83="",BM83="",BN83="")),100,0))</f>
        <v>0</v>
      </c>
      <c r="DI83" s="328" t="str">
        <f>IF(BM83&lt;&gt;"",BM83,IF(AND(BJ83&lt;&gt;"",BM83&lt;&gt;""),BM83,IF(AND(BJ83&lt;&gt;"",BM83=""),"",IF(AND(BK83&lt;&gt;"",BM83=""),"",IF(BE83&lt;&gt;"",BE83,IF(COUNTA(PTレビュー先頭セル:PTレビュー最終セル)&lt;&gt;0,"",IF(BB83&lt;&gt;"",BB83,"")))))))</f>
        <v/>
      </c>
      <c r="DJ83" s="329" t="str">
        <f>IF(AND(BM83&lt;&gt;"",BN83&lt;&gt;""),BN83,IF(AND(BJ83&lt;&gt;"",BN83&lt;&gt;""),BN83,IF(AND(BK83&lt;&gt;"",BN83=""),"",IF(AND(BJ83&lt;&gt;"",BN83=""),"",IF(BF83&lt;&gt;"",BF83,IF(COUNTA(PTレビュー先頭セル:PTレビュー最終セル)&lt;&gt;0,"",IF(BC83&lt;&gt;"",BC83,"")))))))</f>
        <v/>
      </c>
      <c r="DK83" s="450" t="b">
        <f t="shared" si="65"/>
        <v>0</v>
      </c>
      <c r="DL83" s="440" t="b">
        <f t="shared" si="66"/>
        <v>0</v>
      </c>
      <c r="DM83" s="450" t="b">
        <f t="shared" si="67"/>
        <v>0</v>
      </c>
      <c r="DN83" s="440" t="b">
        <f t="shared" si="68"/>
        <v>0</v>
      </c>
      <c r="DO83" s="449" t="b">
        <f t="shared" si="69"/>
        <v>0</v>
      </c>
      <c r="DP83" s="440" t="b">
        <f t="shared" si="70"/>
        <v>0</v>
      </c>
      <c r="DQ83" s="450" t="b">
        <f t="shared" si="71"/>
        <v>0</v>
      </c>
      <c r="DR83" s="440" t="b">
        <f t="shared" si="72"/>
        <v>0</v>
      </c>
      <c r="DS83" s="449" t="b">
        <f t="shared" si="73"/>
        <v>0</v>
      </c>
      <c r="DT83" s="440" t="b">
        <f t="shared" si="74"/>
        <v>0</v>
      </c>
    </row>
    <row r="84" spans="1:124" x14ac:dyDescent="0.25">
      <c r="A84" s="65">
        <f t="shared" si="49"/>
        <v>76</v>
      </c>
      <c r="B84" s="275"/>
      <c r="C84" s="275"/>
      <c r="D84" s="275"/>
      <c r="E84" s="275"/>
      <c r="F84" s="275"/>
      <c r="G84" s="316"/>
      <c r="H84" s="276"/>
      <c r="I84" s="276"/>
      <c r="J84" s="276"/>
      <c r="K84" s="467"/>
      <c r="L84" s="467"/>
      <c r="M84" s="277"/>
      <c r="N84" s="277"/>
      <c r="O84" s="348"/>
      <c r="P84" s="278"/>
      <c r="Q84" s="279"/>
      <c r="R84" s="348"/>
      <c r="S84" s="278"/>
      <c r="T84" s="280"/>
      <c r="U84" s="348"/>
      <c r="V84" s="274"/>
      <c r="W84" s="309" t="str">
        <f t="shared" ca="1" si="50"/>
        <v/>
      </c>
      <c r="X84" s="310" t="str">
        <f t="shared" ca="1" si="51"/>
        <v/>
      </c>
      <c r="Y84" s="277"/>
      <c r="Z84" s="277"/>
      <c r="AA84" s="348"/>
      <c r="AB84" s="278"/>
      <c r="AC84" s="279"/>
      <c r="AD84" s="348"/>
      <c r="AE84" s="278"/>
      <c r="AF84" s="280"/>
      <c r="AG84" s="348"/>
      <c r="AH84" s="274"/>
      <c r="AI84" s="309" t="str">
        <f t="shared" ca="1" si="52"/>
        <v/>
      </c>
      <c r="AJ84" s="310" t="str">
        <f t="shared" ca="1" si="53"/>
        <v/>
      </c>
      <c r="AK84" s="277"/>
      <c r="AL84" s="277"/>
      <c r="AM84" s="348"/>
      <c r="AN84" s="278"/>
      <c r="AO84" s="279"/>
      <c r="AP84" s="348"/>
      <c r="AQ84" s="278"/>
      <c r="AR84" s="280"/>
      <c r="AS84" s="348"/>
      <c r="AT84" s="274"/>
      <c r="AU84" s="309" t="str">
        <f t="shared" ca="1" si="54"/>
        <v/>
      </c>
      <c r="AV84" s="310" t="str">
        <f t="shared" ca="1" si="55"/>
        <v/>
      </c>
      <c r="AW84" s="276"/>
      <c r="AX84" s="276"/>
      <c r="AY84" s="348"/>
      <c r="AZ84" s="278"/>
      <c r="BA84" s="279"/>
      <c r="BB84" s="348"/>
      <c r="BC84" s="278"/>
      <c r="BD84" s="280"/>
      <c r="BE84" s="348"/>
      <c r="BF84" s="274"/>
      <c r="BG84" s="309" t="str">
        <f t="shared" ca="1" si="56"/>
        <v/>
      </c>
      <c r="BH84" s="310" t="str">
        <f t="shared" ca="1" si="57"/>
        <v/>
      </c>
      <c r="BI84" s="276"/>
      <c r="BJ84" s="348"/>
      <c r="BK84" s="278"/>
      <c r="BL84" s="279"/>
      <c r="BM84" s="348"/>
      <c r="BN84" s="278"/>
      <c r="BO84" s="280"/>
      <c r="BP84" s="309" t="str">
        <f t="shared" ca="1" si="58"/>
        <v/>
      </c>
      <c r="BQ84" s="310" t="str">
        <f t="shared" ca="1" si="59"/>
        <v/>
      </c>
      <c r="BR84" s="309" t="str">
        <f t="shared" ca="1" si="60"/>
        <v/>
      </c>
      <c r="BS84" s="438" t="str">
        <f t="shared" ca="1" si="61"/>
        <v/>
      </c>
      <c r="BT84" s="281" t="str">
        <f t="array" ref="BT84">IF(AND($I84&lt;&gt;"",$K84&lt;&gt;""),CEILING(VLOOKUP($I84,ランク別指標,3,FALSE)*$L84,1),"")</f>
        <v/>
      </c>
      <c r="BU84" s="282"/>
      <c r="BV84" s="281" t="str">
        <f t="shared" si="11"/>
        <v/>
      </c>
      <c r="BW84" s="283"/>
      <c r="BX84" s="282"/>
      <c r="BY84" s="284" t="str">
        <f t="shared" si="62"/>
        <v/>
      </c>
      <c r="BZ84" s="285" t="str">
        <f t="shared" si="63"/>
        <v/>
      </c>
      <c r="CA84" s="286"/>
      <c r="CB84" s="287"/>
      <c r="CC84" s="281" t="str">
        <f t="array" ref="CC84">IF(AND($I84&lt;&gt;"",$K84&lt;&gt;""),CEILING(VLOOKUP($I84,ランク別指標,6,FALSE)*$L84,1),"")</f>
        <v/>
      </c>
      <c r="CD84" s="288"/>
      <c r="CE84" s="289" t="str">
        <f t="shared" si="14"/>
        <v/>
      </c>
      <c r="CF84" s="290"/>
      <c r="CG84" s="291" t="str">
        <f t="array" ref="CG84">IF(AND(L84&lt;&gt;"",L84&gt;0),IF(CD84/L84*100 &gt; 0,CD84/L84*100, ""),"")</f>
        <v/>
      </c>
      <c r="CH84" s="292" t="str">
        <f t="array" ref="CH84">IF(AND(L84&lt;&gt;"",L84&gt;0),IF(CF84/L84*100 &gt; 0,CF84/L84*100, ""),"")</f>
        <v/>
      </c>
      <c r="CI84" s="291" t="str">
        <f t="array" ref="CI84">IF(AND(CC84&lt;&gt;"",CC84&gt;0),IF(CD84/CC84*100 &gt; 0,CD84/CC84, ""),"")</f>
        <v/>
      </c>
      <c r="CJ84" s="292" t="str">
        <f t="array" ref="CJ84">IF(AND(CE84&lt;&gt;"",CE84&gt;0),IF(CF84/CE84*100 &gt; 0,CF84/CE84, ""),"")</f>
        <v/>
      </c>
      <c r="CK84" s="281"/>
      <c r="CL84" s="293" t="str">
        <f t="array" ref="CL84">IF(AND(L84&lt;&gt;"",L84&gt;0),IF(CK84/L84*100 &gt; 0,CK84/L84*100, ""),"")</f>
        <v/>
      </c>
      <c r="CM84" s="294"/>
      <c r="CN84" s="270" t="str">
        <f t="array" aca="1" ref="CN84" ca="1">IF(AND($O84&lt;&gt;"",$P84="",$O84&lt;=集計基準日),"遅1",IF(AND($R84&lt;&gt;"",$S84="",$R84&lt;=集計基準日),"遅2",IF(AND($U84&lt;&gt;"",$V84="",$U84&lt;=集計基準日),"遅3","") ) )</f>
        <v/>
      </c>
      <c r="CO84" s="271" t="str">
        <f t="array" aca="1" ref="CO84" ca="1">IF(AND($AA84&lt;&gt;"",$AB84="",$AA84&lt;=集計基準日),"遅1",IF(AND($AD84&lt;&gt;"",$AE84="",$AD84&lt;=集計基準日),"遅2",IF(AND($AG84&lt;&gt;"",$AH84="",$AG84&lt;=集計基準日),"遅3","")))</f>
        <v/>
      </c>
      <c r="CP84" s="271" t="str">
        <f t="array" aca="1" ref="CP84" ca="1">IF(AND($AM84&lt;&gt;"",$AN84="",$AM84&lt;=集計基準日),"遅1",IF(AND($AP84&lt;&gt;"",$AQ84="",$AP84&lt;=集計基準日),"遅2",IF(AND($AS84&lt;&gt;"",$AT84="",$AS84&lt;=集計基準日),"遅3","")))</f>
        <v/>
      </c>
      <c r="CQ84" s="272" t="str">
        <f t="shared" ca="1" si="15"/>
        <v/>
      </c>
      <c r="CR84" s="272" t="str">
        <f t="shared" ca="1" si="16"/>
        <v/>
      </c>
      <c r="CS84" s="273" t="str">
        <f t="shared" ca="1" si="17"/>
        <v/>
      </c>
      <c r="CT84" s="337"/>
      <c r="CU84" s="264">
        <f t="shared" si="64"/>
        <v>76</v>
      </c>
      <c r="CW84" s="324">
        <f t="array" aca="1" ref="CW84" ca="1">MAX(IF((IF(進捗管理票PSPT_進捗率_1_2&lt;&gt;"", O84:V84,O84:S84)&lt;&gt;"")*(IF(進捗管理票PSPT_進捗率_1_2&lt;&gt;"", $O$7:$V$7,$O$7:$S$7)="予定日")*(IF(進捗管理票PSPT_進捗率_1_2&lt;&gt;"", O84:V84,O84:S84)&lt;=集計基準日),COLUMN(IF(進捗管理票PSPT_進捗率_1_2&lt;&gt;"", O84:V84,O84:S84)),""))</f>
        <v>0</v>
      </c>
      <c r="CX84" s="324">
        <f t="array" aca="1" ref="CX84" ca="1">MAX(IF((IF(進捗管理票PSPT_進捗率_2_2&lt;&gt;"", AA84:AH84,AA84:AE84)&lt;&gt;"")*(IF(進捗管理票PSPT_進捗率_2_2&lt;&gt;"", $AA$7:$AH$7,$AA$7:$AE$7)="予定日")*(IF(進捗管理票PSPT_進捗率_2_2&lt;&gt;"", AA84:AH84,AA84:AE84)&lt;=集計基準日),COLUMN(IF(進捗管理票PSPT_進捗率_2_2&lt;&gt;"", AA84:AH84,AA84:AE84)),""))</f>
        <v>0</v>
      </c>
      <c r="CY84" s="324">
        <f t="array" aca="1" ref="CY84" ca="1">MAX(IF((IF(進捗管理票PSPT_進捗率_3_2&lt;&gt;"", AM84:AT84,AM84:AQ84)&lt;&gt;"")*(IF(進捗管理票PSPT_進捗率_3_2&lt;&gt;"", $AM$7:$AT$7,$AM$7:$AQ$7)="予定日")*(IF(進捗管理票PSPT_進捗率_3_2&lt;&gt;"", AM84:AT84,AM84:AQ84)&lt;=集計基準日),COLUMN(IF(進捗管理票PSPT_進捗率_3_2&lt;&gt;"", AM84:AT84,AM84:AQ84)),""))</f>
        <v>0</v>
      </c>
      <c r="CZ84" s="324">
        <f t="array" aca="1" ref="CZ84" ca="1">MAX(IF((IF(進捗管理票PSPT_進捗率_4_2&lt;&gt;"", AY84:BF84,AY84:BC84)&lt;&gt;"")*(IF(進捗管理票PSPT_進捗率_4_2&lt;&gt;"", $AY$7:$BF$7,$AY$7:$BC$7)="予定日")*(IF(進捗管理票PSPT_進捗率_4_2&lt;&gt;"", AY84:BF84,AY84:BC84)&lt;=集計基準日),COLUMN(IF(進捗管理票PSPT_進捗率_4_2&lt;&gt;"", AY84:BF84,AY84:BC84)),""))</f>
        <v>0</v>
      </c>
      <c r="DA84" s="324">
        <f t="array" aca="1" ref="DA84" ca="1">MAX(IF((BJ84:BN84&lt;&gt;"")*($BJ$7:$BN$7="予定日")*(BJ84:BN84&lt;=集計基準日),COLUMN(BJ84:BN84),""))</f>
        <v>0</v>
      </c>
      <c r="DB84" s="324">
        <f t="array" aca="1" ref="DB84" ca="1">MAX(IF((IF(AND(進捗管理票PSPT_進捗率_1_2&lt;&gt;"",U84&lt;&gt;""), O84:V84,O84:S84)&lt;&gt;"")*(IF(AND(進捗管理票PSPT_進捗率_1_2&lt;&gt;"",U84&lt;&gt;""), $O$7:$V$7,$O$7:$S$7)="実績日")*(IF(AND(進捗管理票PSPT_進捗率_1_2&lt;&gt;"",U84&lt;&gt;""), O84:V84,O84:S84)&lt;=集計基準日),COLUMN(IF(AND(進捗管理票PSPT_進捗率_1_2&lt;&gt;"",U84&lt;&gt;""), O84:V84,O84:S84)),""))</f>
        <v>0</v>
      </c>
      <c r="DC84" s="324">
        <f t="array" aca="1" ref="DC84" ca="1">MAX(IF((IF(AND(進捗管理票PSPT_進捗率_2_2&lt;&gt;"",AG84&lt;&gt;""), AA84:AH84,AA84:AE84)&lt;&gt;"")*(IF(AND(進捗管理票PSPT_進捗率_2_2&lt;&gt;"",AG84&lt;&gt;""), $AA$7:$AH$7,$AA$7:$AE$7)="実績日")*(IF(AND(進捗管理票PSPT_進捗率_2_2&lt;&gt;"",AG84&lt;&gt;""), AA84:AH84,AA84:AE84)&lt;=集計基準日),COLUMN(IF(AND(進捗管理票PSPT_進捗率_2_2&lt;&gt;"",AG84&lt;&gt;""), AA84:AH84,AA84:AE84)),""))</f>
        <v>0</v>
      </c>
      <c r="DD84" s="324">
        <f t="array" aca="1" ref="DD84" ca="1">MAX(IF((IF(AND(進捗管理票PSPT_進捗率_3_2&lt;&gt;"",AS84&lt;&gt;""), AM84:AT84,AM84:AQ84)&lt;&gt;"")*(IF(AND(進捗管理票PSPT_進捗率_3_2&lt;&gt;"",AS84&lt;&gt;""), $AM$7:$AT$7,$AM$7:$AQ$7)="実績日")*(IF(AND(進捗管理票PSPT_進捗率_3_2&lt;&gt;"",AS84&lt;&gt;""), AM84:AT84,AM84:AQ84)&lt;=集計基準日),COLUMN(IF(AND(進捗管理票PSPT_進捗率_3_2&lt;&gt;"",AS84&lt;&gt;""), AM84:AT84,AM84:AQ84)),""))</f>
        <v>0</v>
      </c>
      <c r="DE84" s="324">
        <f t="array" aca="1" ref="DE84" ca="1">MAX(IF((IF(AND(進捗管理票PSPT_進捗率_4_2&lt;&gt;"",BE84&lt;&gt;""), AY84:BF84,AY84:BC84)&lt;&gt;"")*(IF(AND(進捗管理票PSPT_進捗率_4_2&lt;&gt;"",BE84&lt;&gt;""), $AY$7:$BF$7,$AY$7:$BC$7)="実績日")*(IF(AND(進捗管理票PSPT_進捗率_4_2&lt;&gt;"",BE84&lt;&gt;""), AY84:BF84,AY84:BC84)&lt;=集計基準日),COLUMN(IF(AND(進捗管理票PSPT_進捗率_4_2&lt;&gt;"",BE84&lt;&gt;""), AY84:BF84,AY84:BC84)),""))</f>
        <v>0</v>
      </c>
      <c r="DF84" s="324">
        <f t="array" aca="1" ref="DF84" ca="1">MAX(IF((BJ84:BN84&lt;&gt;"")*($BJ$7:$BN$7="実績日")*(BJ84:BN84&lt;=集計基準日),COLUMN(BJ84:BN84),""))</f>
        <v>0</v>
      </c>
      <c r="DG84" s="439">
        <f ca="1">MAX(IF(CW84&lt;&gt;0,HLOOKUP(CW84+1,進捗・達成率設定_PS,9,1),0),IF(CX84&lt;&gt;0,HLOOKUP(CX84+1,進捗・達成率設定_PT仕様作成,9,1),0),IF(CY84&lt;&gt;0,HLOOKUP(CY84+1,進捗・達成率設定_PG,9,1),0),IF(CZ84&lt;&gt;0,HLOOKUP(CZ84+1,進捗・達成率設定_PT,9,1),0),IF(DA84&lt;&gt;0,HLOOKUP(DA84+1,進捗・達成率設定_受入,9,1),0),IF(AND(COUNTA(PTレビュー先頭セル:PTレビュー最終セル)=0,AND(BB84&lt;&gt;"", BB84 &lt;= 集計基準日, BE84="",BF84="",BJ84="",BK84="",BM84="",BN84="")),100,0),IF(AND(BE84&lt;&gt;"",BE84 &lt;= 集計基準日, BJ84="",BK84="",BM84="",BN84=""),100,0))</f>
        <v>0</v>
      </c>
      <c r="DH84" s="440">
        <f ca="1">MAX(IF(DB84&lt;&gt;0,HLOOKUP(DB84,進捗・達成率設定_PS,9,1),0),IF(DC84&lt;&gt;0,HLOOKUP(DC84,進捗・達成率設定_PT仕様作成,9,1),0),IF(DD84&lt;&gt;0,HLOOKUP(DD84,進捗・達成率設定_PG,9,1),0),IF(DE84&lt;&gt;0,HLOOKUP(DE84,進捗・達成率設定_PT,9,1),0),IF(DF84&lt;&gt;0,HLOOKUP(DF84,進捗・達成率設定_受入,9,1),0),IF(AND(COUNTA(PTレビュー先頭セル:PTレビュー最終セル)=0,BJ84="",BK84="",BM84="",BN84="",BC84&lt;&gt;"", BC84&lt;=集計基準日),100,0),IF(OR(AND(BF84&lt;&gt;"",BF84&lt;=集計基準日, BJ84="",BK84="",BM84="",BN84=""),AND(BE84&lt;&gt;"",BF84&lt;&gt;"",BF84&lt;=集計基準日, BJ84="",BK84="",BM84="",BN84="")),100,0))</f>
        <v>0</v>
      </c>
      <c r="DI84" s="328" t="str">
        <f>IF(BM84&lt;&gt;"",BM84,IF(AND(BJ84&lt;&gt;"",BM84&lt;&gt;""),BM84,IF(AND(BJ84&lt;&gt;"",BM84=""),"",IF(AND(BK84&lt;&gt;"",BM84=""),"",IF(BE84&lt;&gt;"",BE84,IF(COUNTA(PTレビュー先頭セル:PTレビュー最終セル)&lt;&gt;0,"",IF(BB84&lt;&gt;"",BB84,"")))))))</f>
        <v/>
      </c>
      <c r="DJ84" s="329" t="str">
        <f>IF(AND(BM84&lt;&gt;"",BN84&lt;&gt;""),BN84,IF(AND(BJ84&lt;&gt;"",BN84&lt;&gt;""),BN84,IF(AND(BK84&lt;&gt;"",BN84=""),"",IF(AND(BJ84&lt;&gt;"",BN84=""),"",IF(BF84&lt;&gt;"",BF84,IF(COUNTA(PTレビュー先頭セル:PTレビュー最終セル)&lt;&gt;0,"",IF(BC84&lt;&gt;"",BC84,"")))))))</f>
        <v/>
      </c>
      <c r="DK84" s="450" t="b">
        <f t="shared" si="65"/>
        <v>0</v>
      </c>
      <c r="DL84" s="440" t="b">
        <f t="shared" si="66"/>
        <v>0</v>
      </c>
      <c r="DM84" s="450" t="b">
        <f t="shared" si="67"/>
        <v>0</v>
      </c>
      <c r="DN84" s="440" t="b">
        <f t="shared" si="68"/>
        <v>0</v>
      </c>
      <c r="DO84" s="449" t="b">
        <f t="shared" si="69"/>
        <v>0</v>
      </c>
      <c r="DP84" s="440" t="b">
        <f t="shared" si="70"/>
        <v>0</v>
      </c>
      <c r="DQ84" s="450" t="b">
        <f t="shared" si="71"/>
        <v>0</v>
      </c>
      <c r="DR84" s="440" t="b">
        <f t="shared" si="72"/>
        <v>0</v>
      </c>
      <c r="DS84" s="449" t="b">
        <f t="shared" si="73"/>
        <v>0</v>
      </c>
      <c r="DT84" s="440" t="b">
        <f t="shared" si="74"/>
        <v>0</v>
      </c>
    </row>
    <row r="85" spans="1:124" x14ac:dyDescent="0.25">
      <c r="A85" s="65">
        <f t="shared" si="49"/>
        <v>77</v>
      </c>
      <c r="B85" s="275"/>
      <c r="C85" s="275"/>
      <c r="D85" s="275"/>
      <c r="E85" s="275"/>
      <c r="F85" s="275"/>
      <c r="G85" s="316"/>
      <c r="H85" s="276"/>
      <c r="I85" s="276"/>
      <c r="J85" s="276"/>
      <c r="K85" s="467"/>
      <c r="L85" s="467"/>
      <c r="M85" s="277"/>
      <c r="N85" s="277"/>
      <c r="O85" s="348"/>
      <c r="P85" s="349"/>
      <c r="Q85" s="279"/>
      <c r="R85" s="348"/>
      <c r="S85" s="349"/>
      <c r="T85" s="280"/>
      <c r="U85" s="348"/>
      <c r="V85" s="274"/>
      <c r="W85" s="309" t="str">
        <f t="shared" ca="1" si="50"/>
        <v/>
      </c>
      <c r="X85" s="310" t="str">
        <f t="shared" ca="1" si="51"/>
        <v/>
      </c>
      <c r="Y85" s="277"/>
      <c r="Z85" s="277"/>
      <c r="AA85" s="348"/>
      <c r="AB85" s="349"/>
      <c r="AC85" s="279"/>
      <c r="AD85" s="348"/>
      <c r="AE85" s="349"/>
      <c r="AF85" s="280"/>
      <c r="AG85" s="348"/>
      <c r="AH85" s="274"/>
      <c r="AI85" s="309" t="str">
        <f t="shared" ca="1" si="52"/>
        <v/>
      </c>
      <c r="AJ85" s="310" t="str">
        <f t="shared" ca="1" si="53"/>
        <v/>
      </c>
      <c r="AK85" s="276"/>
      <c r="AL85" s="276"/>
      <c r="AM85" s="348"/>
      <c r="AN85" s="349"/>
      <c r="AO85" s="279"/>
      <c r="AP85" s="348"/>
      <c r="AQ85" s="349"/>
      <c r="AR85" s="280"/>
      <c r="AS85" s="348"/>
      <c r="AT85" s="274"/>
      <c r="AU85" s="309" t="str">
        <f t="shared" ca="1" si="54"/>
        <v/>
      </c>
      <c r="AV85" s="310" t="str">
        <f t="shared" ca="1" si="55"/>
        <v/>
      </c>
      <c r="AW85" s="276"/>
      <c r="AX85" s="276"/>
      <c r="AY85" s="348"/>
      <c r="AZ85" s="349"/>
      <c r="BA85" s="279"/>
      <c r="BB85" s="348"/>
      <c r="BC85" s="349"/>
      <c r="BD85" s="280"/>
      <c r="BE85" s="348"/>
      <c r="BF85" s="274"/>
      <c r="BG85" s="309" t="str">
        <f t="shared" ca="1" si="56"/>
        <v/>
      </c>
      <c r="BH85" s="310" t="str">
        <f t="shared" ca="1" si="57"/>
        <v/>
      </c>
      <c r="BI85" s="276"/>
      <c r="BJ85" s="348"/>
      <c r="BK85" s="349"/>
      <c r="BL85" s="279"/>
      <c r="BM85" s="348"/>
      <c r="BN85" s="349"/>
      <c r="BO85" s="280"/>
      <c r="BP85" s="309" t="str">
        <f t="shared" ca="1" si="58"/>
        <v/>
      </c>
      <c r="BQ85" s="310" t="str">
        <f t="shared" ca="1" si="59"/>
        <v/>
      </c>
      <c r="BR85" s="309" t="str">
        <f t="shared" ca="1" si="60"/>
        <v/>
      </c>
      <c r="BS85" s="438" t="str">
        <f t="shared" ca="1" si="61"/>
        <v/>
      </c>
      <c r="BT85" s="281" t="str">
        <f t="array" ref="BT85">IF(AND($I85&lt;&gt;"",$K85&lt;&gt;""),CEILING(VLOOKUP($I85,ランク別指標,3,FALSE)*$L85,1),"")</f>
        <v/>
      </c>
      <c r="BU85" s="282"/>
      <c r="BV85" s="281" t="str">
        <f t="shared" si="11"/>
        <v/>
      </c>
      <c r="BW85" s="283"/>
      <c r="BX85" s="282"/>
      <c r="BY85" s="284" t="str">
        <f t="shared" si="62"/>
        <v/>
      </c>
      <c r="BZ85" s="285" t="str">
        <f t="shared" si="63"/>
        <v/>
      </c>
      <c r="CA85" s="286"/>
      <c r="CB85" s="287"/>
      <c r="CC85" s="281" t="str">
        <f t="array" ref="CC85">IF(AND($I85&lt;&gt;"",$K85&lt;&gt;""),CEILING(VLOOKUP($I85,ランク別指標,6,FALSE)*$L85,1),"")</f>
        <v/>
      </c>
      <c r="CD85" s="288"/>
      <c r="CE85" s="289" t="str">
        <f t="shared" si="14"/>
        <v/>
      </c>
      <c r="CF85" s="290"/>
      <c r="CG85" s="291" t="str">
        <f t="array" ref="CG85">IF(AND(L85&lt;&gt;"",L85&gt;0),IF(CD85/L85*100 &gt; 0,CD85/L85*100, ""),"")</f>
        <v/>
      </c>
      <c r="CH85" s="292" t="str">
        <f t="array" ref="CH85">IF(AND(L85&lt;&gt;"",L85&gt;0),IF(CF85/L85*100 &gt; 0,CF85/L85*100, ""),"")</f>
        <v/>
      </c>
      <c r="CI85" s="291" t="str">
        <f t="array" ref="CI85">IF(AND(CC85&lt;&gt;"",CC85&gt;0),IF(CD85/CC85*100 &gt; 0,CD85/CC85, ""),"")</f>
        <v/>
      </c>
      <c r="CJ85" s="292" t="str">
        <f t="array" ref="CJ85">IF(AND(CE85&lt;&gt;"",CE85&gt;0),IF(CF85/CE85*100 &gt; 0,CF85/CE85, ""),"")</f>
        <v/>
      </c>
      <c r="CK85" s="281"/>
      <c r="CL85" s="293" t="str">
        <f t="array" ref="CL85">IF(AND(L85&lt;&gt;"",L85&gt;0),IF(CK85/L85*100 &gt; 0,CK85/L85*100, ""),"")</f>
        <v/>
      </c>
      <c r="CM85" s="294"/>
      <c r="CN85" s="270" t="str">
        <f t="array" aca="1" ref="CN85" ca="1">IF(AND($O85&lt;&gt;"",$P85="",$O85&lt;=集計基準日),"遅1",IF(AND($R85&lt;&gt;"",$S85="",$R85&lt;=集計基準日),"遅2",IF(AND($U85&lt;&gt;"",$V85="",$U85&lt;=集計基準日),"遅3","") ) )</f>
        <v/>
      </c>
      <c r="CO85" s="271" t="str">
        <f t="array" aca="1" ref="CO85" ca="1">IF(AND($AA85&lt;&gt;"",$AB85="",$AA85&lt;=集計基準日),"遅1",IF(AND($AD85&lt;&gt;"",$AE85="",$AD85&lt;=集計基準日),"遅2",IF(AND($AG85&lt;&gt;"",$AH85="",$AG85&lt;=集計基準日),"遅3","")))</f>
        <v/>
      </c>
      <c r="CP85" s="271" t="str">
        <f t="array" aca="1" ref="CP85" ca="1">IF(AND($AM85&lt;&gt;"",$AN85="",$AM85&lt;=集計基準日),"遅1",IF(AND($AP85&lt;&gt;"",$AQ85="",$AP85&lt;=集計基準日),"遅2",IF(AND($AS85&lt;&gt;"",$AT85="",$AS85&lt;=集計基準日),"遅3","")))</f>
        <v/>
      </c>
      <c r="CQ85" s="272" t="str">
        <f t="shared" ca="1" si="15"/>
        <v/>
      </c>
      <c r="CR85" s="272" t="str">
        <f t="shared" ca="1" si="16"/>
        <v/>
      </c>
      <c r="CS85" s="273" t="str">
        <f t="shared" ca="1" si="17"/>
        <v/>
      </c>
      <c r="CT85" s="337"/>
      <c r="CU85" s="264">
        <f t="shared" si="64"/>
        <v>77</v>
      </c>
      <c r="CW85" s="324">
        <f t="array" aca="1" ref="CW85" ca="1">MAX(IF((IF(進捗管理票PSPT_進捗率_1_2&lt;&gt;"", O85:V85,O85:S85)&lt;&gt;"")*(IF(進捗管理票PSPT_進捗率_1_2&lt;&gt;"", $O$7:$V$7,$O$7:$S$7)="予定日")*(IF(進捗管理票PSPT_進捗率_1_2&lt;&gt;"", O85:V85,O85:S85)&lt;=集計基準日),COLUMN(IF(進捗管理票PSPT_進捗率_1_2&lt;&gt;"", O85:V85,O85:S85)),""))</f>
        <v>0</v>
      </c>
      <c r="CX85" s="324">
        <f t="array" aca="1" ref="CX85" ca="1">MAX(IF((IF(進捗管理票PSPT_進捗率_2_2&lt;&gt;"", AA85:AH85,AA85:AE85)&lt;&gt;"")*(IF(進捗管理票PSPT_進捗率_2_2&lt;&gt;"", $AA$7:$AH$7,$AA$7:$AE$7)="予定日")*(IF(進捗管理票PSPT_進捗率_2_2&lt;&gt;"", AA85:AH85,AA85:AE85)&lt;=集計基準日),COLUMN(IF(進捗管理票PSPT_進捗率_2_2&lt;&gt;"", AA85:AH85,AA85:AE85)),""))</f>
        <v>0</v>
      </c>
      <c r="CY85" s="324">
        <f t="array" aca="1" ref="CY85" ca="1">MAX(IF((IF(進捗管理票PSPT_進捗率_3_2&lt;&gt;"", AM85:AT85,AM85:AQ85)&lt;&gt;"")*(IF(進捗管理票PSPT_進捗率_3_2&lt;&gt;"", $AM$7:$AT$7,$AM$7:$AQ$7)="予定日")*(IF(進捗管理票PSPT_進捗率_3_2&lt;&gt;"", AM85:AT85,AM85:AQ85)&lt;=集計基準日),COLUMN(IF(進捗管理票PSPT_進捗率_3_2&lt;&gt;"", AM85:AT85,AM85:AQ85)),""))</f>
        <v>0</v>
      </c>
      <c r="CZ85" s="324">
        <f t="array" aca="1" ref="CZ85" ca="1">MAX(IF((IF(進捗管理票PSPT_進捗率_4_2&lt;&gt;"", AY85:BF85,AY85:BC85)&lt;&gt;"")*(IF(進捗管理票PSPT_進捗率_4_2&lt;&gt;"", $AY$7:$BF$7,$AY$7:$BC$7)="予定日")*(IF(進捗管理票PSPT_進捗率_4_2&lt;&gt;"", AY85:BF85,AY85:BC85)&lt;=集計基準日),COLUMN(IF(進捗管理票PSPT_進捗率_4_2&lt;&gt;"", AY85:BF85,AY85:BC85)),""))</f>
        <v>0</v>
      </c>
      <c r="DA85" s="324">
        <f t="array" aca="1" ref="DA85" ca="1">MAX(IF((BJ85:BN85&lt;&gt;"")*($BJ$7:$BN$7="予定日")*(BJ85:BN85&lt;=集計基準日),COLUMN(BJ85:BN85),""))</f>
        <v>0</v>
      </c>
      <c r="DB85" s="324">
        <f t="array" aca="1" ref="DB85" ca="1">MAX(IF((IF(AND(進捗管理票PSPT_進捗率_1_2&lt;&gt;"",U85&lt;&gt;""), O85:V85,O85:S85)&lt;&gt;"")*(IF(AND(進捗管理票PSPT_進捗率_1_2&lt;&gt;"",U85&lt;&gt;""), $O$7:$V$7,$O$7:$S$7)="実績日")*(IF(AND(進捗管理票PSPT_進捗率_1_2&lt;&gt;"",U85&lt;&gt;""), O85:V85,O85:S85)&lt;=集計基準日),COLUMN(IF(AND(進捗管理票PSPT_進捗率_1_2&lt;&gt;"",U85&lt;&gt;""), O85:V85,O85:S85)),""))</f>
        <v>0</v>
      </c>
      <c r="DC85" s="324">
        <f t="array" aca="1" ref="DC85" ca="1">MAX(IF((IF(AND(進捗管理票PSPT_進捗率_2_2&lt;&gt;"",AG85&lt;&gt;""), AA85:AH85,AA85:AE85)&lt;&gt;"")*(IF(AND(進捗管理票PSPT_進捗率_2_2&lt;&gt;"",AG85&lt;&gt;""), $AA$7:$AH$7,$AA$7:$AE$7)="実績日")*(IF(AND(進捗管理票PSPT_進捗率_2_2&lt;&gt;"",AG85&lt;&gt;""), AA85:AH85,AA85:AE85)&lt;=集計基準日),COLUMN(IF(AND(進捗管理票PSPT_進捗率_2_2&lt;&gt;"",AG85&lt;&gt;""), AA85:AH85,AA85:AE85)),""))</f>
        <v>0</v>
      </c>
      <c r="DD85" s="324">
        <f t="array" aca="1" ref="DD85" ca="1">MAX(IF((IF(AND(進捗管理票PSPT_進捗率_3_2&lt;&gt;"",AS85&lt;&gt;""), AM85:AT85,AM85:AQ85)&lt;&gt;"")*(IF(AND(進捗管理票PSPT_進捗率_3_2&lt;&gt;"",AS85&lt;&gt;""), $AM$7:$AT$7,$AM$7:$AQ$7)="実績日")*(IF(AND(進捗管理票PSPT_進捗率_3_2&lt;&gt;"",AS85&lt;&gt;""), AM85:AT85,AM85:AQ85)&lt;=集計基準日),COLUMN(IF(AND(進捗管理票PSPT_進捗率_3_2&lt;&gt;"",AS85&lt;&gt;""), AM85:AT85,AM85:AQ85)),""))</f>
        <v>0</v>
      </c>
      <c r="DE85" s="324">
        <f t="array" aca="1" ref="DE85" ca="1">MAX(IF((IF(AND(進捗管理票PSPT_進捗率_4_2&lt;&gt;"",BE85&lt;&gt;""), AY85:BF85,AY85:BC85)&lt;&gt;"")*(IF(AND(進捗管理票PSPT_進捗率_4_2&lt;&gt;"",BE85&lt;&gt;""), $AY$7:$BF$7,$AY$7:$BC$7)="実績日")*(IF(AND(進捗管理票PSPT_進捗率_4_2&lt;&gt;"",BE85&lt;&gt;""), AY85:BF85,AY85:BC85)&lt;=集計基準日),COLUMN(IF(AND(進捗管理票PSPT_進捗率_4_2&lt;&gt;"",BE85&lt;&gt;""), AY85:BF85,AY85:BC85)),""))</f>
        <v>0</v>
      </c>
      <c r="DF85" s="324">
        <f t="array" aca="1" ref="DF85" ca="1">MAX(IF((BJ85:BN85&lt;&gt;"")*($BJ$7:$BN$7="実績日")*(BJ85:BN85&lt;=集計基準日),COLUMN(BJ85:BN85),""))</f>
        <v>0</v>
      </c>
      <c r="DG85" s="439">
        <f ca="1">MAX(IF(CW85&lt;&gt;0,HLOOKUP(CW85+1,進捗・達成率設定_PS,9,1),0),IF(CX85&lt;&gt;0,HLOOKUP(CX85+1,進捗・達成率設定_PT仕様作成,9,1),0),IF(CY85&lt;&gt;0,HLOOKUP(CY85+1,進捗・達成率設定_PG,9,1),0),IF(CZ85&lt;&gt;0,HLOOKUP(CZ85+1,進捗・達成率設定_PT,9,1),0),IF(DA85&lt;&gt;0,HLOOKUP(DA85+1,進捗・達成率設定_受入,9,1),0),IF(AND(COUNTA(PTレビュー先頭セル:PTレビュー最終セル)=0,AND(BB85&lt;&gt;"", BB85 &lt;= 集計基準日, BE85="",BF85="",BJ85="",BK85="",BM85="",BN85="")),100,0),IF(AND(BE85&lt;&gt;"",BE85 &lt;= 集計基準日, BJ85="",BK85="",BM85="",BN85=""),100,0))</f>
        <v>0</v>
      </c>
      <c r="DH85" s="440">
        <f ca="1">MAX(IF(DB85&lt;&gt;0,HLOOKUP(DB85,進捗・達成率設定_PS,9,1),0),IF(DC85&lt;&gt;0,HLOOKUP(DC85,進捗・達成率設定_PT仕様作成,9,1),0),IF(DD85&lt;&gt;0,HLOOKUP(DD85,進捗・達成率設定_PG,9,1),0),IF(DE85&lt;&gt;0,HLOOKUP(DE85,進捗・達成率設定_PT,9,1),0),IF(DF85&lt;&gt;0,HLOOKUP(DF85,進捗・達成率設定_受入,9,1),0),IF(AND(COUNTA(PTレビュー先頭セル:PTレビュー最終セル)=0,BJ85="",BK85="",BM85="",BN85="",BC85&lt;&gt;"", BC85&lt;=集計基準日),100,0),IF(OR(AND(BF85&lt;&gt;"",BF85&lt;=集計基準日, BJ85="",BK85="",BM85="",BN85=""),AND(BE85&lt;&gt;"",BF85&lt;&gt;"",BF85&lt;=集計基準日, BJ85="",BK85="",BM85="",BN85="")),100,0))</f>
        <v>0</v>
      </c>
      <c r="DI85" s="328" t="str">
        <f>IF(BM85&lt;&gt;"",BM85,IF(AND(BJ85&lt;&gt;"",BM85&lt;&gt;""),BM85,IF(AND(BJ85&lt;&gt;"",BM85=""),"",IF(AND(BK85&lt;&gt;"",BM85=""),"",IF(BE85&lt;&gt;"",BE85,IF(COUNTA(PTレビュー先頭セル:PTレビュー最終セル)&lt;&gt;0,"",IF(BB85&lt;&gt;"",BB85,"")))))))</f>
        <v/>
      </c>
      <c r="DJ85" s="329" t="str">
        <f>IF(AND(BM85&lt;&gt;"",BN85&lt;&gt;""),BN85,IF(AND(BJ85&lt;&gt;"",BN85&lt;&gt;""),BN85,IF(AND(BK85&lt;&gt;"",BN85=""),"",IF(AND(BJ85&lt;&gt;"",BN85=""),"",IF(BF85&lt;&gt;"",BF85,IF(COUNTA(PTレビュー先頭セル:PTレビュー最終セル)&lt;&gt;0,"",IF(BC85&lt;&gt;"",BC85,"")))))))</f>
        <v/>
      </c>
      <c r="DK85" s="450" t="b">
        <f t="shared" si="65"/>
        <v>0</v>
      </c>
      <c r="DL85" s="440" t="b">
        <f t="shared" si="66"/>
        <v>0</v>
      </c>
      <c r="DM85" s="450" t="b">
        <f t="shared" si="67"/>
        <v>0</v>
      </c>
      <c r="DN85" s="440" t="b">
        <f t="shared" si="68"/>
        <v>0</v>
      </c>
      <c r="DO85" s="449" t="b">
        <f t="shared" si="69"/>
        <v>0</v>
      </c>
      <c r="DP85" s="440" t="b">
        <f t="shared" si="70"/>
        <v>0</v>
      </c>
      <c r="DQ85" s="450" t="b">
        <f t="shared" si="71"/>
        <v>0</v>
      </c>
      <c r="DR85" s="440" t="b">
        <f t="shared" si="72"/>
        <v>0</v>
      </c>
      <c r="DS85" s="449" t="b">
        <f t="shared" si="73"/>
        <v>0</v>
      </c>
      <c r="DT85" s="440" t="b">
        <f t="shared" si="74"/>
        <v>0</v>
      </c>
    </row>
    <row r="86" spans="1:124" x14ac:dyDescent="0.25">
      <c r="A86" s="65">
        <f t="shared" si="49"/>
        <v>78</v>
      </c>
      <c r="B86" s="275"/>
      <c r="C86" s="275"/>
      <c r="D86" s="275"/>
      <c r="E86" s="275"/>
      <c r="F86" s="275"/>
      <c r="G86" s="316"/>
      <c r="H86" s="276"/>
      <c r="I86" s="276"/>
      <c r="J86" s="276"/>
      <c r="K86" s="467"/>
      <c r="L86" s="467"/>
      <c r="M86" s="277"/>
      <c r="N86" s="277"/>
      <c r="O86" s="348"/>
      <c r="P86" s="349"/>
      <c r="Q86" s="279"/>
      <c r="R86" s="348"/>
      <c r="S86" s="349"/>
      <c r="T86" s="280"/>
      <c r="U86" s="348"/>
      <c r="V86" s="274"/>
      <c r="W86" s="309" t="str">
        <f t="shared" ca="1" si="50"/>
        <v/>
      </c>
      <c r="X86" s="310" t="str">
        <f t="shared" ca="1" si="51"/>
        <v/>
      </c>
      <c r="Y86" s="277"/>
      <c r="Z86" s="277"/>
      <c r="AA86" s="348"/>
      <c r="AB86" s="349"/>
      <c r="AC86" s="279"/>
      <c r="AD86" s="348"/>
      <c r="AE86" s="349"/>
      <c r="AF86" s="280"/>
      <c r="AG86" s="348"/>
      <c r="AH86" s="274"/>
      <c r="AI86" s="309" t="str">
        <f t="shared" ca="1" si="52"/>
        <v/>
      </c>
      <c r="AJ86" s="310" t="str">
        <f t="shared" ca="1" si="53"/>
        <v/>
      </c>
      <c r="AK86" s="276"/>
      <c r="AL86" s="276"/>
      <c r="AM86" s="348"/>
      <c r="AN86" s="349"/>
      <c r="AO86" s="279"/>
      <c r="AP86" s="348"/>
      <c r="AQ86" s="349"/>
      <c r="AR86" s="280"/>
      <c r="AS86" s="348"/>
      <c r="AT86" s="274"/>
      <c r="AU86" s="309" t="str">
        <f t="shared" ca="1" si="54"/>
        <v/>
      </c>
      <c r="AV86" s="310" t="str">
        <f t="shared" ca="1" si="55"/>
        <v/>
      </c>
      <c r="AW86" s="276"/>
      <c r="AX86" s="276"/>
      <c r="AY86" s="348"/>
      <c r="AZ86" s="349"/>
      <c r="BA86" s="279"/>
      <c r="BB86" s="348"/>
      <c r="BC86" s="349"/>
      <c r="BD86" s="280"/>
      <c r="BE86" s="348"/>
      <c r="BF86" s="274"/>
      <c r="BG86" s="309" t="str">
        <f t="shared" ca="1" si="56"/>
        <v/>
      </c>
      <c r="BH86" s="310" t="str">
        <f t="shared" ca="1" si="57"/>
        <v/>
      </c>
      <c r="BI86" s="276"/>
      <c r="BJ86" s="348"/>
      <c r="BK86" s="349"/>
      <c r="BL86" s="279"/>
      <c r="BM86" s="348"/>
      <c r="BN86" s="349"/>
      <c r="BO86" s="280"/>
      <c r="BP86" s="309" t="str">
        <f t="shared" ca="1" si="58"/>
        <v/>
      </c>
      <c r="BQ86" s="310" t="str">
        <f t="shared" ca="1" si="59"/>
        <v/>
      </c>
      <c r="BR86" s="309" t="str">
        <f t="shared" ca="1" si="60"/>
        <v/>
      </c>
      <c r="BS86" s="438" t="str">
        <f t="shared" ca="1" si="61"/>
        <v/>
      </c>
      <c r="BT86" s="281" t="str">
        <f t="array" ref="BT86">IF(AND($I86&lt;&gt;"",$K86&lt;&gt;""),CEILING(VLOOKUP($I86,ランク別指標,3,FALSE)*$L86,1),"")</f>
        <v/>
      </c>
      <c r="BU86" s="282"/>
      <c r="BV86" s="281" t="str">
        <f t="shared" si="11"/>
        <v/>
      </c>
      <c r="BW86" s="283"/>
      <c r="BX86" s="282"/>
      <c r="BY86" s="284" t="str">
        <f t="shared" si="62"/>
        <v/>
      </c>
      <c r="BZ86" s="285" t="str">
        <f t="shared" si="63"/>
        <v/>
      </c>
      <c r="CA86" s="286"/>
      <c r="CB86" s="287"/>
      <c r="CC86" s="281" t="str">
        <f t="array" ref="CC86">IF(AND($I86&lt;&gt;"",$K86&lt;&gt;""),CEILING(VLOOKUP($I86,ランク別指標,6,FALSE)*$L86,1),"")</f>
        <v/>
      </c>
      <c r="CD86" s="288"/>
      <c r="CE86" s="289" t="str">
        <f t="shared" si="14"/>
        <v/>
      </c>
      <c r="CF86" s="290"/>
      <c r="CG86" s="291" t="str">
        <f t="array" ref="CG86">IF(AND(L86&lt;&gt;"",L86&gt;0),IF(CD86/L86*100 &gt; 0,CD86/L86*100, ""),"")</f>
        <v/>
      </c>
      <c r="CH86" s="292" t="str">
        <f t="array" ref="CH86">IF(AND(L86&lt;&gt;"",L86&gt;0),IF(CF86/L86*100 &gt; 0,CF86/L86*100, ""),"")</f>
        <v/>
      </c>
      <c r="CI86" s="291" t="str">
        <f t="array" ref="CI86">IF(AND(CC86&lt;&gt;"",CC86&gt;0),IF(CD86/CC86*100 &gt; 0,CD86/CC86, ""),"")</f>
        <v/>
      </c>
      <c r="CJ86" s="292" t="str">
        <f t="array" ref="CJ86">IF(AND(CE86&lt;&gt;"",CE86&gt;0),IF(CF86/CE86*100 &gt; 0,CF86/CE86, ""),"")</f>
        <v/>
      </c>
      <c r="CK86" s="281"/>
      <c r="CL86" s="293" t="str">
        <f t="array" ref="CL86">IF(AND(L86&lt;&gt;"",L86&gt;0),IF(CK86/L86*100 &gt; 0,CK86/L86*100, ""),"")</f>
        <v/>
      </c>
      <c r="CM86" s="294"/>
      <c r="CN86" s="270" t="str">
        <f t="array" aca="1" ref="CN86" ca="1">IF(AND($O86&lt;&gt;"",$P86="",$O86&lt;=集計基準日),"遅1",IF(AND($R86&lt;&gt;"",$S86="",$R86&lt;=集計基準日),"遅2",IF(AND($U86&lt;&gt;"",$V86="",$U86&lt;=集計基準日),"遅3","") ) )</f>
        <v/>
      </c>
      <c r="CO86" s="271" t="str">
        <f t="array" aca="1" ref="CO86" ca="1">IF(AND($AA86&lt;&gt;"",$AB86="",$AA86&lt;=集計基準日),"遅1",IF(AND($AD86&lt;&gt;"",$AE86="",$AD86&lt;=集計基準日),"遅2",IF(AND($AG86&lt;&gt;"",$AH86="",$AG86&lt;=集計基準日),"遅3","")))</f>
        <v/>
      </c>
      <c r="CP86" s="271" t="str">
        <f t="array" aca="1" ref="CP86" ca="1">IF(AND($AM86&lt;&gt;"",$AN86="",$AM86&lt;=集計基準日),"遅1",IF(AND($AP86&lt;&gt;"",$AQ86="",$AP86&lt;=集計基準日),"遅2",IF(AND($AS86&lt;&gt;"",$AT86="",$AS86&lt;=集計基準日),"遅3","")))</f>
        <v/>
      </c>
      <c r="CQ86" s="272" t="str">
        <f t="shared" ca="1" si="15"/>
        <v/>
      </c>
      <c r="CR86" s="272" t="str">
        <f t="shared" ca="1" si="16"/>
        <v/>
      </c>
      <c r="CS86" s="273" t="str">
        <f t="shared" ca="1" si="17"/>
        <v/>
      </c>
      <c r="CT86" s="337"/>
      <c r="CU86" s="264">
        <f t="shared" si="64"/>
        <v>78</v>
      </c>
      <c r="CW86" s="324">
        <f t="array" aca="1" ref="CW86" ca="1">MAX(IF((IF(進捗管理票PSPT_進捗率_1_2&lt;&gt;"", O86:V86,O86:S86)&lt;&gt;"")*(IF(進捗管理票PSPT_進捗率_1_2&lt;&gt;"", $O$7:$V$7,$O$7:$S$7)="予定日")*(IF(進捗管理票PSPT_進捗率_1_2&lt;&gt;"", O86:V86,O86:S86)&lt;=集計基準日),COLUMN(IF(進捗管理票PSPT_進捗率_1_2&lt;&gt;"", O86:V86,O86:S86)),""))</f>
        <v>0</v>
      </c>
      <c r="CX86" s="324">
        <f t="array" aca="1" ref="CX86" ca="1">MAX(IF((IF(進捗管理票PSPT_進捗率_2_2&lt;&gt;"", AA86:AH86,AA86:AE86)&lt;&gt;"")*(IF(進捗管理票PSPT_進捗率_2_2&lt;&gt;"", $AA$7:$AH$7,$AA$7:$AE$7)="予定日")*(IF(進捗管理票PSPT_進捗率_2_2&lt;&gt;"", AA86:AH86,AA86:AE86)&lt;=集計基準日),COLUMN(IF(進捗管理票PSPT_進捗率_2_2&lt;&gt;"", AA86:AH86,AA86:AE86)),""))</f>
        <v>0</v>
      </c>
      <c r="CY86" s="324">
        <f t="array" aca="1" ref="CY86" ca="1">MAX(IF((IF(進捗管理票PSPT_進捗率_3_2&lt;&gt;"", AM86:AT86,AM86:AQ86)&lt;&gt;"")*(IF(進捗管理票PSPT_進捗率_3_2&lt;&gt;"", $AM$7:$AT$7,$AM$7:$AQ$7)="予定日")*(IF(進捗管理票PSPT_進捗率_3_2&lt;&gt;"", AM86:AT86,AM86:AQ86)&lt;=集計基準日),COLUMN(IF(進捗管理票PSPT_進捗率_3_2&lt;&gt;"", AM86:AT86,AM86:AQ86)),""))</f>
        <v>0</v>
      </c>
      <c r="CZ86" s="324">
        <f t="array" aca="1" ref="CZ86" ca="1">MAX(IF((IF(進捗管理票PSPT_進捗率_4_2&lt;&gt;"", AY86:BF86,AY86:BC86)&lt;&gt;"")*(IF(進捗管理票PSPT_進捗率_4_2&lt;&gt;"", $AY$7:$BF$7,$AY$7:$BC$7)="予定日")*(IF(進捗管理票PSPT_進捗率_4_2&lt;&gt;"", AY86:BF86,AY86:BC86)&lt;=集計基準日),COLUMN(IF(進捗管理票PSPT_進捗率_4_2&lt;&gt;"", AY86:BF86,AY86:BC86)),""))</f>
        <v>0</v>
      </c>
      <c r="DA86" s="324">
        <f t="array" aca="1" ref="DA86" ca="1">MAX(IF((BJ86:BN86&lt;&gt;"")*($BJ$7:$BN$7="予定日")*(BJ86:BN86&lt;=集計基準日),COLUMN(BJ86:BN86),""))</f>
        <v>0</v>
      </c>
      <c r="DB86" s="324">
        <f t="array" aca="1" ref="DB86" ca="1">MAX(IF((IF(AND(進捗管理票PSPT_進捗率_1_2&lt;&gt;"",U86&lt;&gt;""), O86:V86,O86:S86)&lt;&gt;"")*(IF(AND(進捗管理票PSPT_進捗率_1_2&lt;&gt;"",U86&lt;&gt;""), $O$7:$V$7,$O$7:$S$7)="実績日")*(IF(AND(進捗管理票PSPT_進捗率_1_2&lt;&gt;"",U86&lt;&gt;""), O86:V86,O86:S86)&lt;=集計基準日),COLUMN(IF(AND(進捗管理票PSPT_進捗率_1_2&lt;&gt;"",U86&lt;&gt;""), O86:V86,O86:S86)),""))</f>
        <v>0</v>
      </c>
      <c r="DC86" s="324">
        <f t="array" aca="1" ref="DC86" ca="1">MAX(IF((IF(AND(進捗管理票PSPT_進捗率_2_2&lt;&gt;"",AG86&lt;&gt;""), AA86:AH86,AA86:AE86)&lt;&gt;"")*(IF(AND(進捗管理票PSPT_進捗率_2_2&lt;&gt;"",AG86&lt;&gt;""), $AA$7:$AH$7,$AA$7:$AE$7)="実績日")*(IF(AND(進捗管理票PSPT_進捗率_2_2&lt;&gt;"",AG86&lt;&gt;""), AA86:AH86,AA86:AE86)&lt;=集計基準日),COLUMN(IF(AND(進捗管理票PSPT_進捗率_2_2&lt;&gt;"",AG86&lt;&gt;""), AA86:AH86,AA86:AE86)),""))</f>
        <v>0</v>
      </c>
      <c r="DD86" s="324">
        <f t="array" aca="1" ref="DD86" ca="1">MAX(IF((IF(AND(進捗管理票PSPT_進捗率_3_2&lt;&gt;"",AS86&lt;&gt;""), AM86:AT86,AM86:AQ86)&lt;&gt;"")*(IF(AND(進捗管理票PSPT_進捗率_3_2&lt;&gt;"",AS86&lt;&gt;""), $AM$7:$AT$7,$AM$7:$AQ$7)="実績日")*(IF(AND(進捗管理票PSPT_進捗率_3_2&lt;&gt;"",AS86&lt;&gt;""), AM86:AT86,AM86:AQ86)&lt;=集計基準日),COLUMN(IF(AND(進捗管理票PSPT_進捗率_3_2&lt;&gt;"",AS86&lt;&gt;""), AM86:AT86,AM86:AQ86)),""))</f>
        <v>0</v>
      </c>
      <c r="DE86" s="324">
        <f t="array" aca="1" ref="DE86" ca="1">MAX(IF((IF(AND(進捗管理票PSPT_進捗率_4_2&lt;&gt;"",BE86&lt;&gt;""), AY86:BF86,AY86:BC86)&lt;&gt;"")*(IF(AND(進捗管理票PSPT_進捗率_4_2&lt;&gt;"",BE86&lt;&gt;""), $AY$7:$BF$7,$AY$7:$BC$7)="実績日")*(IF(AND(進捗管理票PSPT_進捗率_4_2&lt;&gt;"",BE86&lt;&gt;""), AY86:BF86,AY86:BC86)&lt;=集計基準日),COLUMN(IF(AND(進捗管理票PSPT_進捗率_4_2&lt;&gt;"",BE86&lt;&gt;""), AY86:BF86,AY86:BC86)),""))</f>
        <v>0</v>
      </c>
      <c r="DF86" s="324">
        <f t="array" aca="1" ref="DF86" ca="1">MAX(IF((BJ86:BN86&lt;&gt;"")*($BJ$7:$BN$7="実績日")*(BJ86:BN86&lt;=集計基準日),COLUMN(BJ86:BN86),""))</f>
        <v>0</v>
      </c>
      <c r="DG86" s="439">
        <f ca="1">MAX(IF(CW86&lt;&gt;0,HLOOKUP(CW86+1,進捗・達成率設定_PS,9,1),0),IF(CX86&lt;&gt;0,HLOOKUP(CX86+1,進捗・達成率設定_PT仕様作成,9,1),0),IF(CY86&lt;&gt;0,HLOOKUP(CY86+1,進捗・達成率設定_PG,9,1),0),IF(CZ86&lt;&gt;0,HLOOKUP(CZ86+1,進捗・達成率設定_PT,9,1),0),IF(DA86&lt;&gt;0,HLOOKUP(DA86+1,進捗・達成率設定_受入,9,1),0),IF(AND(COUNTA(PTレビュー先頭セル:PTレビュー最終セル)=0,AND(BB86&lt;&gt;"", BB86 &lt;= 集計基準日, BE86="",BF86="",BJ86="",BK86="",BM86="",BN86="")),100,0),IF(AND(BE86&lt;&gt;"",BE86 &lt;= 集計基準日, BJ86="",BK86="",BM86="",BN86=""),100,0))</f>
        <v>0</v>
      </c>
      <c r="DH86" s="440">
        <f ca="1">MAX(IF(DB86&lt;&gt;0,HLOOKUP(DB86,進捗・達成率設定_PS,9,1),0),IF(DC86&lt;&gt;0,HLOOKUP(DC86,進捗・達成率設定_PT仕様作成,9,1),0),IF(DD86&lt;&gt;0,HLOOKUP(DD86,進捗・達成率設定_PG,9,1),0),IF(DE86&lt;&gt;0,HLOOKUP(DE86,進捗・達成率設定_PT,9,1),0),IF(DF86&lt;&gt;0,HLOOKUP(DF86,進捗・達成率設定_受入,9,1),0),IF(AND(COUNTA(PTレビュー先頭セル:PTレビュー最終セル)=0,BJ86="",BK86="",BM86="",BN86="",BC86&lt;&gt;"", BC86&lt;=集計基準日),100,0),IF(OR(AND(BF86&lt;&gt;"",BF86&lt;=集計基準日, BJ86="",BK86="",BM86="",BN86=""),AND(BE86&lt;&gt;"",BF86&lt;&gt;"",BF86&lt;=集計基準日, BJ86="",BK86="",BM86="",BN86="")),100,0))</f>
        <v>0</v>
      </c>
      <c r="DI86" s="328" t="str">
        <f>IF(BM86&lt;&gt;"",BM86,IF(AND(BJ86&lt;&gt;"",BM86&lt;&gt;""),BM86,IF(AND(BJ86&lt;&gt;"",BM86=""),"",IF(AND(BK86&lt;&gt;"",BM86=""),"",IF(BE86&lt;&gt;"",BE86,IF(COUNTA(PTレビュー先頭セル:PTレビュー最終セル)&lt;&gt;0,"",IF(BB86&lt;&gt;"",BB86,"")))))))</f>
        <v/>
      </c>
      <c r="DJ86" s="329" t="str">
        <f>IF(AND(BM86&lt;&gt;"",BN86&lt;&gt;""),BN86,IF(AND(BJ86&lt;&gt;"",BN86&lt;&gt;""),BN86,IF(AND(BK86&lt;&gt;"",BN86=""),"",IF(AND(BJ86&lt;&gt;"",BN86=""),"",IF(BF86&lt;&gt;"",BF86,IF(COUNTA(PTレビュー先頭セル:PTレビュー最終セル)&lt;&gt;0,"",IF(BC86&lt;&gt;"",BC86,"")))))))</f>
        <v/>
      </c>
      <c r="DK86" s="450" t="b">
        <f t="shared" si="65"/>
        <v>0</v>
      </c>
      <c r="DL86" s="440" t="b">
        <f t="shared" si="66"/>
        <v>0</v>
      </c>
      <c r="DM86" s="450" t="b">
        <f t="shared" si="67"/>
        <v>0</v>
      </c>
      <c r="DN86" s="440" t="b">
        <f t="shared" si="68"/>
        <v>0</v>
      </c>
      <c r="DO86" s="449" t="b">
        <f t="shared" si="69"/>
        <v>0</v>
      </c>
      <c r="DP86" s="440" t="b">
        <f t="shared" si="70"/>
        <v>0</v>
      </c>
      <c r="DQ86" s="450" t="b">
        <f t="shared" si="71"/>
        <v>0</v>
      </c>
      <c r="DR86" s="440" t="b">
        <f t="shared" si="72"/>
        <v>0</v>
      </c>
      <c r="DS86" s="449" t="b">
        <f t="shared" si="73"/>
        <v>0</v>
      </c>
      <c r="DT86" s="440" t="b">
        <f t="shared" si="74"/>
        <v>0</v>
      </c>
    </row>
    <row r="87" spans="1:124" x14ac:dyDescent="0.25">
      <c r="A87" s="65">
        <f t="shared" si="49"/>
        <v>79</v>
      </c>
      <c r="B87" s="275"/>
      <c r="C87" s="275"/>
      <c r="D87" s="275"/>
      <c r="E87" s="275"/>
      <c r="F87" s="275"/>
      <c r="G87" s="316"/>
      <c r="H87" s="276"/>
      <c r="I87" s="276"/>
      <c r="J87" s="276"/>
      <c r="K87" s="467"/>
      <c r="L87" s="467"/>
      <c r="M87" s="277"/>
      <c r="N87" s="277"/>
      <c r="O87" s="348"/>
      <c r="P87" s="349"/>
      <c r="Q87" s="279"/>
      <c r="R87" s="348"/>
      <c r="S87" s="349"/>
      <c r="T87" s="280"/>
      <c r="U87" s="348"/>
      <c r="V87" s="274"/>
      <c r="W87" s="309" t="str">
        <f t="shared" ca="1" si="50"/>
        <v/>
      </c>
      <c r="X87" s="310" t="str">
        <f t="shared" ca="1" si="51"/>
        <v/>
      </c>
      <c r="Y87" s="277"/>
      <c r="Z87" s="277"/>
      <c r="AA87" s="348"/>
      <c r="AB87" s="349"/>
      <c r="AC87" s="279"/>
      <c r="AD87" s="348"/>
      <c r="AE87" s="349"/>
      <c r="AF87" s="280"/>
      <c r="AG87" s="348"/>
      <c r="AH87" s="274"/>
      <c r="AI87" s="309" t="str">
        <f t="shared" ca="1" si="52"/>
        <v/>
      </c>
      <c r="AJ87" s="310" t="str">
        <f t="shared" ca="1" si="53"/>
        <v/>
      </c>
      <c r="AK87" s="276"/>
      <c r="AL87" s="276"/>
      <c r="AM87" s="348"/>
      <c r="AN87" s="349"/>
      <c r="AO87" s="279"/>
      <c r="AP87" s="348"/>
      <c r="AQ87" s="349"/>
      <c r="AR87" s="280"/>
      <c r="AS87" s="348"/>
      <c r="AT87" s="274"/>
      <c r="AU87" s="309" t="str">
        <f t="shared" ca="1" si="54"/>
        <v/>
      </c>
      <c r="AV87" s="310" t="str">
        <f t="shared" ca="1" si="55"/>
        <v/>
      </c>
      <c r="AW87" s="276"/>
      <c r="AX87" s="276"/>
      <c r="AY87" s="348"/>
      <c r="AZ87" s="349"/>
      <c r="BA87" s="279"/>
      <c r="BB87" s="348"/>
      <c r="BC87" s="349"/>
      <c r="BD87" s="280"/>
      <c r="BE87" s="348"/>
      <c r="BF87" s="274"/>
      <c r="BG87" s="309" t="str">
        <f t="shared" ca="1" si="56"/>
        <v/>
      </c>
      <c r="BH87" s="310" t="str">
        <f t="shared" ca="1" si="57"/>
        <v/>
      </c>
      <c r="BI87" s="276"/>
      <c r="BJ87" s="348"/>
      <c r="BK87" s="349"/>
      <c r="BL87" s="279"/>
      <c r="BM87" s="348"/>
      <c r="BN87" s="349"/>
      <c r="BO87" s="280"/>
      <c r="BP87" s="309" t="str">
        <f t="shared" ca="1" si="58"/>
        <v/>
      </c>
      <c r="BQ87" s="310" t="str">
        <f t="shared" ca="1" si="59"/>
        <v/>
      </c>
      <c r="BR87" s="309" t="str">
        <f t="shared" ca="1" si="60"/>
        <v/>
      </c>
      <c r="BS87" s="438" t="str">
        <f t="shared" ca="1" si="61"/>
        <v/>
      </c>
      <c r="BT87" s="281" t="str">
        <f t="array" ref="BT87">IF(AND($I87&lt;&gt;"",$K87&lt;&gt;""),CEILING(VLOOKUP($I87,ランク別指標,3,FALSE)*$L87,1),"")</f>
        <v/>
      </c>
      <c r="BU87" s="282"/>
      <c r="BV87" s="281" t="str">
        <f t="shared" si="11"/>
        <v/>
      </c>
      <c r="BW87" s="283"/>
      <c r="BX87" s="282"/>
      <c r="BY87" s="284" t="str">
        <f t="shared" si="62"/>
        <v/>
      </c>
      <c r="BZ87" s="285" t="str">
        <f t="shared" si="63"/>
        <v/>
      </c>
      <c r="CA87" s="286"/>
      <c r="CB87" s="287"/>
      <c r="CC87" s="281" t="str">
        <f t="array" ref="CC87">IF(AND($I87&lt;&gt;"",$K87&lt;&gt;""),CEILING(VLOOKUP($I87,ランク別指標,6,FALSE)*$L87,1),"")</f>
        <v/>
      </c>
      <c r="CD87" s="288"/>
      <c r="CE87" s="289" t="str">
        <f t="shared" si="14"/>
        <v/>
      </c>
      <c r="CF87" s="290"/>
      <c r="CG87" s="291" t="str">
        <f t="array" ref="CG87">IF(AND(L87&lt;&gt;"",L87&gt;0),IF(CD87/L87*100 &gt; 0,CD87/L87*100, ""),"")</f>
        <v/>
      </c>
      <c r="CH87" s="292" t="str">
        <f t="array" ref="CH87">IF(AND(L87&lt;&gt;"",L87&gt;0),IF(CF87/L87*100 &gt; 0,CF87/L87*100, ""),"")</f>
        <v/>
      </c>
      <c r="CI87" s="291" t="str">
        <f t="array" ref="CI87">IF(AND(CC87&lt;&gt;"",CC87&gt;0),IF(CD87/CC87*100 &gt; 0,CD87/CC87, ""),"")</f>
        <v/>
      </c>
      <c r="CJ87" s="292" t="str">
        <f t="array" ref="CJ87">IF(AND(CE87&lt;&gt;"",CE87&gt;0),IF(CF87/CE87*100 &gt; 0,CF87/CE87, ""),"")</f>
        <v/>
      </c>
      <c r="CK87" s="281"/>
      <c r="CL87" s="293" t="str">
        <f t="array" ref="CL87">IF(AND(L87&lt;&gt;"",L87&gt;0),IF(CK87/L87*100 &gt; 0,CK87/L87*100, ""),"")</f>
        <v/>
      </c>
      <c r="CM87" s="294"/>
      <c r="CN87" s="270" t="str">
        <f t="array" aca="1" ref="CN87" ca="1">IF(AND($O87&lt;&gt;"",$P87="",$O87&lt;=集計基準日),"遅1",IF(AND($R87&lt;&gt;"",$S87="",$R87&lt;=集計基準日),"遅2",IF(AND($U87&lt;&gt;"",$V87="",$U87&lt;=集計基準日),"遅3","") ) )</f>
        <v/>
      </c>
      <c r="CO87" s="271" t="str">
        <f t="array" aca="1" ref="CO87" ca="1">IF(AND($AA87&lt;&gt;"",$AB87="",$AA87&lt;=集計基準日),"遅1",IF(AND($AD87&lt;&gt;"",$AE87="",$AD87&lt;=集計基準日),"遅2",IF(AND($AG87&lt;&gt;"",$AH87="",$AG87&lt;=集計基準日),"遅3","")))</f>
        <v/>
      </c>
      <c r="CP87" s="271" t="str">
        <f t="array" aca="1" ref="CP87" ca="1">IF(AND($AM87&lt;&gt;"",$AN87="",$AM87&lt;=集計基準日),"遅1",IF(AND($AP87&lt;&gt;"",$AQ87="",$AP87&lt;=集計基準日),"遅2",IF(AND($AS87&lt;&gt;"",$AT87="",$AS87&lt;=集計基準日),"遅3","")))</f>
        <v/>
      </c>
      <c r="CQ87" s="272" t="str">
        <f t="shared" ca="1" si="15"/>
        <v/>
      </c>
      <c r="CR87" s="272" t="str">
        <f t="shared" ca="1" si="16"/>
        <v/>
      </c>
      <c r="CS87" s="273" t="str">
        <f t="shared" ca="1" si="17"/>
        <v/>
      </c>
      <c r="CT87" s="337"/>
      <c r="CU87" s="264">
        <f t="shared" si="64"/>
        <v>79</v>
      </c>
      <c r="CW87" s="324">
        <f t="array" aca="1" ref="CW87" ca="1">MAX(IF((IF(進捗管理票PSPT_進捗率_1_2&lt;&gt;"", O87:V87,O87:S87)&lt;&gt;"")*(IF(進捗管理票PSPT_進捗率_1_2&lt;&gt;"", $O$7:$V$7,$O$7:$S$7)="予定日")*(IF(進捗管理票PSPT_進捗率_1_2&lt;&gt;"", O87:V87,O87:S87)&lt;=集計基準日),COLUMN(IF(進捗管理票PSPT_進捗率_1_2&lt;&gt;"", O87:V87,O87:S87)),""))</f>
        <v>0</v>
      </c>
      <c r="CX87" s="324">
        <f t="array" aca="1" ref="CX87" ca="1">MAX(IF((IF(進捗管理票PSPT_進捗率_2_2&lt;&gt;"", AA87:AH87,AA87:AE87)&lt;&gt;"")*(IF(進捗管理票PSPT_進捗率_2_2&lt;&gt;"", $AA$7:$AH$7,$AA$7:$AE$7)="予定日")*(IF(進捗管理票PSPT_進捗率_2_2&lt;&gt;"", AA87:AH87,AA87:AE87)&lt;=集計基準日),COLUMN(IF(進捗管理票PSPT_進捗率_2_2&lt;&gt;"", AA87:AH87,AA87:AE87)),""))</f>
        <v>0</v>
      </c>
      <c r="CY87" s="324">
        <f t="array" aca="1" ref="CY87" ca="1">MAX(IF((IF(進捗管理票PSPT_進捗率_3_2&lt;&gt;"", AM87:AT87,AM87:AQ87)&lt;&gt;"")*(IF(進捗管理票PSPT_進捗率_3_2&lt;&gt;"", $AM$7:$AT$7,$AM$7:$AQ$7)="予定日")*(IF(進捗管理票PSPT_進捗率_3_2&lt;&gt;"", AM87:AT87,AM87:AQ87)&lt;=集計基準日),COLUMN(IF(進捗管理票PSPT_進捗率_3_2&lt;&gt;"", AM87:AT87,AM87:AQ87)),""))</f>
        <v>0</v>
      </c>
      <c r="CZ87" s="324">
        <f t="array" aca="1" ref="CZ87" ca="1">MAX(IF((IF(進捗管理票PSPT_進捗率_4_2&lt;&gt;"", AY87:BF87,AY87:BC87)&lt;&gt;"")*(IF(進捗管理票PSPT_進捗率_4_2&lt;&gt;"", $AY$7:$BF$7,$AY$7:$BC$7)="予定日")*(IF(進捗管理票PSPT_進捗率_4_2&lt;&gt;"", AY87:BF87,AY87:BC87)&lt;=集計基準日),COLUMN(IF(進捗管理票PSPT_進捗率_4_2&lt;&gt;"", AY87:BF87,AY87:BC87)),""))</f>
        <v>0</v>
      </c>
      <c r="DA87" s="324">
        <f t="array" aca="1" ref="DA87" ca="1">MAX(IF((BJ87:BN87&lt;&gt;"")*($BJ$7:$BN$7="予定日")*(BJ87:BN87&lt;=集計基準日),COLUMN(BJ87:BN87),""))</f>
        <v>0</v>
      </c>
      <c r="DB87" s="324">
        <f t="array" aca="1" ref="DB87" ca="1">MAX(IF((IF(AND(進捗管理票PSPT_進捗率_1_2&lt;&gt;"",U87&lt;&gt;""), O87:V87,O87:S87)&lt;&gt;"")*(IF(AND(進捗管理票PSPT_進捗率_1_2&lt;&gt;"",U87&lt;&gt;""), $O$7:$V$7,$O$7:$S$7)="実績日")*(IF(AND(進捗管理票PSPT_進捗率_1_2&lt;&gt;"",U87&lt;&gt;""), O87:V87,O87:S87)&lt;=集計基準日),COLUMN(IF(AND(進捗管理票PSPT_進捗率_1_2&lt;&gt;"",U87&lt;&gt;""), O87:V87,O87:S87)),""))</f>
        <v>0</v>
      </c>
      <c r="DC87" s="324">
        <f t="array" aca="1" ref="DC87" ca="1">MAX(IF((IF(AND(進捗管理票PSPT_進捗率_2_2&lt;&gt;"",AG87&lt;&gt;""), AA87:AH87,AA87:AE87)&lt;&gt;"")*(IF(AND(進捗管理票PSPT_進捗率_2_2&lt;&gt;"",AG87&lt;&gt;""), $AA$7:$AH$7,$AA$7:$AE$7)="実績日")*(IF(AND(進捗管理票PSPT_進捗率_2_2&lt;&gt;"",AG87&lt;&gt;""), AA87:AH87,AA87:AE87)&lt;=集計基準日),COLUMN(IF(AND(進捗管理票PSPT_進捗率_2_2&lt;&gt;"",AG87&lt;&gt;""), AA87:AH87,AA87:AE87)),""))</f>
        <v>0</v>
      </c>
      <c r="DD87" s="324">
        <f t="array" aca="1" ref="DD87" ca="1">MAX(IF((IF(AND(進捗管理票PSPT_進捗率_3_2&lt;&gt;"",AS87&lt;&gt;""), AM87:AT87,AM87:AQ87)&lt;&gt;"")*(IF(AND(進捗管理票PSPT_進捗率_3_2&lt;&gt;"",AS87&lt;&gt;""), $AM$7:$AT$7,$AM$7:$AQ$7)="実績日")*(IF(AND(進捗管理票PSPT_進捗率_3_2&lt;&gt;"",AS87&lt;&gt;""), AM87:AT87,AM87:AQ87)&lt;=集計基準日),COLUMN(IF(AND(進捗管理票PSPT_進捗率_3_2&lt;&gt;"",AS87&lt;&gt;""), AM87:AT87,AM87:AQ87)),""))</f>
        <v>0</v>
      </c>
      <c r="DE87" s="324">
        <f t="array" aca="1" ref="DE87" ca="1">MAX(IF((IF(AND(進捗管理票PSPT_進捗率_4_2&lt;&gt;"",BE87&lt;&gt;""), AY87:BF87,AY87:BC87)&lt;&gt;"")*(IF(AND(進捗管理票PSPT_進捗率_4_2&lt;&gt;"",BE87&lt;&gt;""), $AY$7:$BF$7,$AY$7:$BC$7)="実績日")*(IF(AND(進捗管理票PSPT_進捗率_4_2&lt;&gt;"",BE87&lt;&gt;""), AY87:BF87,AY87:BC87)&lt;=集計基準日),COLUMN(IF(AND(進捗管理票PSPT_進捗率_4_2&lt;&gt;"",BE87&lt;&gt;""), AY87:BF87,AY87:BC87)),""))</f>
        <v>0</v>
      </c>
      <c r="DF87" s="324">
        <f t="array" aca="1" ref="DF87" ca="1">MAX(IF((BJ87:BN87&lt;&gt;"")*($BJ$7:$BN$7="実績日")*(BJ87:BN87&lt;=集計基準日),COLUMN(BJ87:BN87),""))</f>
        <v>0</v>
      </c>
      <c r="DG87" s="439">
        <f ca="1">MAX(IF(CW87&lt;&gt;0,HLOOKUP(CW87+1,進捗・達成率設定_PS,9,1),0),IF(CX87&lt;&gt;0,HLOOKUP(CX87+1,進捗・達成率設定_PT仕様作成,9,1),0),IF(CY87&lt;&gt;0,HLOOKUP(CY87+1,進捗・達成率設定_PG,9,1),0),IF(CZ87&lt;&gt;0,HLOOKUP(CZ87+1,進捗・達成率設定_PT,9,1),0),IF(DA87&lt;&gt;0,HLOOKUP(DA87+1,進捗・達成率設定_受入,9,1),0),IF(AND(COUNTA(PTレビュー先頭セル:PTレビュー最終セル)=0,AND(BB87&lt;&gt;"", BB87 &lt;= 集計基準日, BE87="",BF87="",BJ87="",BK87="",BM87="",BN87="")),100,0),IF(AND(BE87&lt;&gt;"",BE87 &lt;= 集計基準日, BJ87="",BK87="",BM87="",BN87=""),100,0))</f>
        <v>0</v>
      </c>
      <c r="DH87" s="440">
        <f ca="1">MAX(IF(DB87&lt;&gt;0,HLOOKUP(DB87,進捗・達成率設定_PS,9,1),0),IF(DC87&lt;&gt;0,HLOOKUP(DC87,進捗・達成率設定_PT仕様作成,9,1),0),IF(DD87&lt;&gt;0,HLOOKUP(DD87,進捗・達成率設定_PG,9,1),0),IF(DE87&lt;&gt;0,HLOOKUP(DE87,進捗・達成率設定_PT,9,1),0),IF(DF87&lt;&gt;0,HLOOKUP(DF87,進捗・達成率設定_受入,9,1),0),IF(AND(COUNTA(PTレビュー先頭セル:PTレビュー最終セル)=0,BJ87="",BK87="",BM87="",BN87="",BC87&lt;&gt;"", BC87&lt;=集計基準日),100,0),IF(OR(AND(BF87&lt;&gt;"",BF87&lt;=集計基準日, BJ87="",BK87="",BM87="",BN87=""),AND(BE87&lt;&gt;"",BF87&lt;&gt;"",BF87&lt;=集計基準日, BJ87="",BK87="",BM87="",BN87="")),100,0))</f>
        <v>0</v>
      </c>
      <c r="DI87" s="328" t="str">
        <f>IF(BM87&lt;&gt;"",BM87,IF(AND(BJ87&lt;&gt;"",BM87&lt;&gt;""),BM87,IF(AND(BJ87&lt;&gt;"",BM87=""),"",IF(AND(BK87&lt;&gt;"",BM87=""),"",IF(BE87&lt;&gt;"",BE87,IF(COUNTA(PTレビュー先頭セル:PTレビュー最終セル)&lt;&gt;0,"",IF(BB87&lt;&gt;"",BB87,"")))))))</f>
        <v/>
      </c>
      <c r="DJ87" s="329" t="str">
        <f>IF(AND(BM87&lt;&gt;"",BN87&lt;&gt;""),BN87,IF(AND(BJ87&lt;&gt;"",BN87&lt;&gt;""),BN87,IF(AND(BK87&lt;&gt;"",BN87=""),"",IF(AND(BJ87&lt;&gt;"",BN87=""),"",IF(BF87&lt;&gt;"",BF87,IF(COUNTA(PTレビュー先頭セル:PTレビュー最終セル)&lt;&gt;0,"",IF(BC87&lt;&gt;"",BC87,"")))))))</f>
        <v/>
      </c>
      <c r="DK87" s="450" t="b">
        <f t="shared" si="65"/>
        <v>0</v>
      </c>
      <c r="DL87" s="440" t="b">
        <f t="shared" si="66"/>
        <v>0</v>
      </c>
      <c r="DM87" s="450" t="b">
        <f t="shared" si="67"/>
        <v>0</v>
      </c>
      <c r="DN87" s="440" t="b">
        <f t="shared" si="68"/>
        <v>0</v>
      </c>
      <c r="DO87" s="449" t="b">
        <f t="shared" si="69"/>
        <v>0</v>
      </c>
      <c r="DP87" s="440" t="b">
        <f t="shared" si="70"/>
        <v>0</v>
      </c>
      <c r="DQ87" s="450" t="b">
        <f t="shared" si="71"/>
        <v>0</v>
      </c>
      <c r="DR87" s="440" t="b">
        <f t="shared" si="72"/>
        <v>0</v>
      </c>
      <c r="DS87" s="449" t="b">
        <f t="shared" si="73"/>
        <v>0</v>
      </c>
      <c r="DT87" s="440" t="b">
        <f t="shared" si="74"/>
        <v>0</v>
      </c>
    </row>
    <row r="88" spans="1:124" x14ac:dyDescent="0.25">
      <c r="A88" s="65">
        <f t="shared" si="49"/>
        <v>80</v>
      </c>
      <c r="B88" s="275"/>
      <c r="C88" s="275"/>
      <c r="D88" s="275"/>
      <c r="E88" s="275"/>
      <c r="F88" s="275"/>
      <c r="G88" s="316"/>
      <c r="H88" s="276"/>
      <c r="I88" s="276"/>
      <c r="J88" s="276"/>
      <c r="K88" s="467"/>
      <c r="L88" s="467"/>
      <c r="M88" s="277"/>
      <c r="N88" s="277"/>
      <c r="O88" s="348"/>
      <c r="P88" s="349"/>
      <c r="Q88" s="279"/>
      <c r="R88" s="348"/>
      <c r="S88" s="349"/>
      <c r="T88" s="280"/>
      <c r="U88" s="348"/>
      <c r="V88" s="274"/>
      <c r="W88" s="309" t="str">
        <f t="shared" ca="1" si="50"/>
        <v/>
      </c>
      <c r="X88" s="310" t="str">
        <f t="shared" ca="1" si="51"/>
        <v/>
      </c>
      <c r="Y88" s="277"/>
      <c r="Z88" s="277"/>
      <c r="AA88" s="348"/>
      <c r="AB88" s="349"/>
      <c r="AC88" s="279"/>
      <c r="AD88" s="348"/>
      <c r="AE88" s="349"/>
      <c r="AF88" s="280"/>
      <c r="AG88" s="348"/>
      <c r="AH88" s="274"/>
      <c r="AI88" s="309" t="str">
        <f t="shared" ca="1" si="52"/>
        <v/>
      </c>
      <c r="AJ88" s="310" t="str">
        <f t="shared" ca="1" si="53"/>
        <v/>
      </c>
      <c r="AK88" s="276"/>
      <c r="AL88" s="276"/>
      <c r="AM88" s="348"/>
      <c r="AN88" s="349"/>
      <c r="AO88" s="279"/>
      <c r="AP88" s="348"/>
      <c r="AQ88" s="349"/>
      <c r="AR88" s="280"/>
      <c r="AS88" s="348"/>
      <c r="AT88" s="274"/>
      <c r="AU88" s="309" t="str">
        <f t="shared" ca="1" si="54"/>
        <v/>
      </c>
      <c r="AV88" s="310" t="str">
        <f t="shared" ca="1" si="55"/>
        <v/>
      </c>
      <c r="AW88" s="276"/>
      <c r="AX88" s="276"/>
      <c r="AY88" s="348"/>
      <c r="AZ88" s="349"/>
      <c r="BA88" s="279"/>
      <c r="BB88" s="348"/>
      <c r="BC88" s="349"/>
      <c r="BD88" s="280"/>
      <c r="BE88" s="348"/>
      <c r="BF88" s="274"/>
      <c r="BG88" s="309" t="str">
        <f t="shared" ca="1" si="56"/>
        <v/>
      </c>
      <c r="BH88" s="310" t="str">
        <f t="shared" ca="1" si="57"/>
        <v/>
      </c>
      <c r="BI88" s="276"/>
      <c r="BJ88" s="348"/>
      <c r="BK88" s="349"/>
      <c r="BL88" s="279"/>
      <c r="BM88" s="348"/>
      <c r="BN88" s="349"/>
      <c r="BO88" s="280"/>
      <c r="BP88" s="309" t="str">
        <f t="shared" ca="1" si="58"/>
        <v/>
      </c>
      <c r="BQ88" s="310" t="str">
        <f t="shared" ca="1" si="59"/>
        <v/>
      </c>
      <c r="BR88" s="309" t="str">
        <f t="shared" ca="1" si="60"/>
        <v/>
      </c>
      <c r="BS88" s="438" t="str">
        <f t="shared" ca="1" si="61"/>
        <v/>
      </c>
      <c r="BT88" s="281" t="str">
        <f t="array" ref="BT88">IF(AND($I88&lt;&gt;"",$K88&lt;&gt;""),CEILING(VLOOKUP($I88,ランク別指標,3,FALSE)*$L88,1),"")</f>
        <v/>
      </c>
      <c r="BU88" s="282"/>
      <c r="BV88" s="281" t="str">
        <f t="shared" si="11"/>
        <v/>
      </c>
      <c r="BW88" s="283"/>
      <c r="BX88" s="282"/>
      <c r="BY88" s="284" t="str">
        <f t="shared" si="62"/>
        <v/>
      </c>
      <c r="BZ88" s="285" t="str">
        <f t="shared" si="63"/>
        <v/>
      </c>
      <c r="CA88" s="286"/>
      <c r="CB88" s="287"/>
      <c r="CC88" s="281" t="str">
        <f t="array" ref="CC88">IF(AND($I88&lt;&gt;"",$K88&lt;&gt;""),CEILING(VLOOKUP($I88,ランク別指標,6,FALSE)*$L88,1),"")</f>
        <v/>
      </c>
      <c r="CD88" s="288"/>
      <c r="CE88" s="289" t="str">
        <f t="shared" si="14"/>
        <v/>
      </c>
      <c r="CF88" s="290"/>
      <c r="CG88" s="291" t="str">
        <f t="array" ref="CG88">IF(AND(L88&lt;&gt;"",L88&gt;0),IF(CD88/L88*100 &gt; 0,CD88/L88*100, ""),"")</f>
        <v/>
      </c>
      <c r="CH88" s="292" t="str">
        <f t="array" ref="CH88">IF(AND(L88&lt;&gt;"",L88&gt;0),IF(CF88/L88*100 &gt; 0,CF88/L88*100, ""),"")</f>
        <v/>
      </c>
      <c r="CI88" s="291" t="str">
        <f t="array" ref="CI88">IF(AND(CC88&lt;&gt;"",CC88&gt;0),IF(CD88/CC88*100 &gt; 0,CD88/CC88, ""),"")</f>
        <v/>
      </c>
      <c r="CJ88" s="292" t="str">
        <f t="array" ref="CJ88">IF(AND(CE88&lt;&gt;"",CE88&gt;0),IF(CF88/CE88*100 &gt; 0,CF88/CE88, ""),"")</f>
        <v/>
      </c>
      <c r="CK88" s="281"/>
      <c r="CL88" s="293" t="str">
        <f t="array" ref="CL88">IF(AND(L88&lt;&gt;"",L88&gt;0),IF(CK88/L88*100 &gt; 0,CK88/L88*100, ""),"")</f>
        <v/>
      </c>
      <c r="CM88" s="294"/>
      <c r="CN88" s="270" t="str">
        <f t="array" aca="1" ref="CN88" ca="1">IF(AND($O88&lt;&gt;"",$P88="",$O88&lt;=集計基準日),"遅1",IF(AND($R88&lt;&gt;"",$S88="",$R88&lt;=集計基準日),"遅2",IF(AND($U88&lt;&gt;"",$V88="",$U88&lt;=集計基準日),"遅3","") ) )</f>
        <v/>
      </c>
      <c r="CO88" s="271" t="str">
        <f t="array" aca="1" ref="CO88" ca="1">IF(AND($AA88&lt;&gt;"",$AB88="",$AA88&lt;=集計基準日),"遅1",IF(AND($AD88&lt;&gt;"",$AE88="",$AD88&lt;=集計基準日),"遅2",IF(AND($AG88&lt;&gt;"",$AH88="",$AG88&lt;=集計基準日),"遅3","")))</f>
        <v/>
      </c>
      <c r="CP88" s="271" t="str">
        <f t="array" aca="1" ref="CP88" ca="1">IF(AND($AM88&lt;&gt;"",$AN88="",$AM88&lt;=集計基準日),"遅1",IF(AND($AP88&lt;&gt;"",$AQ88="",$AP88&lt;=集計基準日),"遅2",IF(AND($AS88&lt;&gt;"",$AT88="",$AS88&lt;=集計基準日),"遅3","")))</f>
        <v/>
      </c>
      <c r="CQ88" s="272" t="str">
        <f t="shared" ca="1" si="15"/>
        <v/>
      </c>
      <c r="CR88" s="272" t="str">
        <f t="shared" ca="1" si="16"/>
        <v/>
      </c>
      <c r="CS88" s="273" t="str">
        <f t="shared" ca="1" si="17"/>
        <v/>
      </c>
      <c r="CT88" s="337"/>
      <c r="CU88" s="264">
        <f t="shared" si="64"/>
        <v>80</v>
      </c>
      <c r="CW88" s="324">
        <f t="array" aca="1" ref="CW88" ca="1">MAX(IF((IF(進捗管理票PSPT_進捗率_1_2&lt;&gt;"", O88:V88,O88:S88)&lt;&gt;"")*(IF(進捗管理票PSPT_進捗率_1_2&lt;&gt;"", $O$7:$V$7,$O$7:$S$7)="予定日")*(IF(進捗管理票PSPT_進捗率_1_2&lt;&gt;"", O88:V88,O88:S88)&lt;=集計基準日),COLUMN(IF(進捗管理票PSPT_進捗率_1_2&lt;&gt;"", O88:V88,O88:S88)),""))</f>
        <v>0</v>
      </c>
      <c r="CX88" s="324">
        <f t="array" aca="1" ref="CX88" ca="1">MAX(IF((IF(進捗管理票PSPT_進捗率_2_2&lt;&gt;"", AA88:AH88,AA88:AE88)&lt;&gt;"")*(IF(進捗管理票PSPT_進捗率_2_2&lt;&gt;"", $AA$7:$AH$7,$AA$7:$AE$7)="予定日")*(IF(進捗管理票PSPT_進捗率_2_2&lt;&gt;"", AA88:AH88,AA88:AE88)&lt;=集計基準日),COLUMN(IF(進捗管理票PSPT_進捗率_2_2&lt;&gt;"", AA88:AH88,AA88:AE88)),""))</f>
        <v>0</v>
      </c>
      <c r="CY88" s="324">
        <f t="array" aca="1" ref="CY88" ca="1">MAX(IF((IF(進捗管理票PSPT_進捗率_3_2&lt;&gt;"", AM88:AT88,AM88:AQ88)&lt;&gt;"")*(IF(進捗管理票PSPT_進捗率_3_2&lt;&gt;"", $AM$7:$AT$7,$AM$7:$AQ$7)="予定日")*(IF(進捗管理票PSPT_進捗率_3_2&lt;&gt;"", AM88:AT88,AM88:AQ88)&lt;=集計基準日),COLUMN(IF(進捗管理票PSPT_進捗率_3_2&lt;&gt;"", AM88:AT88,AM88:AQ88)),""))</f>
        <v>0</v>
      </c>
      <c r="CZ88" s="324">
        <f t="array" aca="1" ref="CZ88" ca="1">MAX(IF((IF(進捗管理票PSPT_進捗率_4_2&lt;&gt;"", AY88:BF88,AY88:BC88)&lt;&gt;"")*(IF(進捗管理票PSPT_進捗率_4_2&lt;&gt;"", $AY$7:$BF$7,$AY$7:$BC$7)="予定日")*(IF(進捗管理票PSPT_進捗率_4_2&lt;&gt;"", AY88:BF88,AY88:BC88)&lt;=集計基準日),COLUMN(IF(進捗管理票PSPT_進捗率_4_2&lt;&gt;"", AY88:BF88,AY88:BC88)),""))</f>
        <v>0</v>
      </c>
      <c r="DA88" s="324">
        <f t="array" aca="1" ref="DA88" ca="1">MAX(IF((BJ88:BN88&lt;&gt;"")*($BJ$7:$BN$7="予定日")*(BJ88:BN88&lt;=集計基準日),COLUMN(BJ88:BN88),""))</f>
        <v>0</v>
      </c>
      <c r="DB88" s="324">
        <f t="array" aca="1" ref="DB88" ca="1">MAX(IF((IF(AND(進捗管理票PSPT_進捗率_1_2&lt;&gt;"",U88&lt;&gt;""), O88:V88,O88:S88)&lt;&gt;"")*(IF(AND(進捗管理票PSPT_進捗率_1_2&lt;&gt;"",U88&lt;&gt;""), $O$7:$V$7,$O$7:$S$7)="実績日")*(IF(AND(進捗管理票PSPT_進捗率_1_2&lt;&gt;"",U88&lt;&gt;""), O88:V88,O88:S88)&lt;=集計基準日),COLUMN(IF(AND(進捗管理票PSPT_進捗率_1_2&lt;&gt;"",U88&lt;&gt;""), O88:V88,O88:S88)),""))</f>
        <v>0</v>
      </c>
      <c r="DC88" s="324">
        <f t="array" aca="1" ref="DC88" ca="1">MAX(IF((IF(AND(進捗管理票PSPT_進捗率_2_2&lt;&gt;"",AG88&lt;&gt;""), AA88:AH88,AA88:AE88)&lt;&gt;"")*(IF(AND(進捗管理票PSPT_進捗率_2_2&lt;&gt;"",AG88&lt;&gt;""), $AA$7:$AH$7,$AA$7:$AE$7)="実績日")*(IF(AND(進捗管理票PSPT_進捗率_2_2&lt;&gt;"",AG88&lt;&gt;""), AA88:AH88,AA88:AE88)&lt;=集計基準日),COLUMN(IF(AND(進捗管理票PSPT_進捗率_2_2&lt;&gt;"",AG88&lt;&gt;""), AA88:AH88,AA88:AE88)),""))</f>
        <v>0</v>
      </c>
      <c r="DD88" s="324">
        <f t="array" aca="1" ref="DD88" ca="1">MAX(IF((IF(AND(進捗管理票PSPT_進捗率_3_2&lt;&gt;"",AS88&lt;&gt;""), AM88:AT88,AM88:AQ88)&lt;&gt;"")*(IF(AND(進捗管理票PSPT_進捗率_3_2&lt;&gt;"",AS88&lt;&gt;""), $AM$7:$AT$7,$AM$7:$AQ$7)="実績日")*(IF(AND(進捗管理票PSPT_進捗率_3_2&lt;&gt;"",AS88&lt;&gt;""), AM88:AT88,AM88:AQ88)&lt;=集計基準日),COLUMN(IF(AND(進捗管理票PSPT_進捗率_3_2&lt;&gt;"",AS88&lt;&gt;""), AM88:AT88,AM88:AQ88)),""))</f>
        <v>0</v>
      </c>
      <c r="DE88" s="324">
        <f t="array" aca="1" ref="DE88" ca="1">MAX(IF((IF(AND(進捗管理票PSPT_進捗率_4_2&lt;&gt;"",BE88&lt;&gt;""), AY88:BF88,AY88:BC88)&lt;&gt;"")*(IF(AND(進捗管理票PSPT_進捗率_4_2&lt;&gt;"",BE88&lt;&gt;""), $AY$7:$BF$7,$AY$7:$BC$7)="実績日")*(IF(AND(進捗管理票PSPT_進捗率_4_2&lt;&gt;"",BE88&lt;&gt;""), AY88:BF88,AY88:BC88)&lt;=集計基準日),COLUMN(IF(AND(進捗管理票PSPT_進捗率_4_2&lt;&gt;"",BE88&lt;&gt;""), AY88:BF88,AY88:BC88)),""))</f>
        <v>0</v>
      </c>
      <c r="DF88" s="324">
        <f t="array" aca="1" ref="DF88" ca="1">MAX(IF((BJ88:BN88&lt;&gt;"")*($BJ$7:$BN$7="実績日")*(BJ88:BN88&lt;=集計基準日),COLUMN(BJ88:BN88),""))</f>
        <v>0</v>
      </c>
      <c r="DG88" s="439">
        <f ca="1">MAX(IF(CW88&lt;&gt;0,HLOOKUP(CW88+1,進捗・達成率設定_PS,9,1),0),IF(CX88&lt;&gt;0,HLOOKUP(CX88+1,進捗・達成率設定_PT仕様作成,9,1),0),IF(CY88&lt;&gt;0,HLOOKUP(CY88+1,進捗・達成率設定_PG,9,1),0),IF(CZ88&lt;&gt;0,HLOOKUP(CZ88+1,進捗・達成率設定_PT,9,1),0),IF(DA88&lt;&gt;0,HLOOKUP(DA88+1,進捗・達成率設定_受入,9,1),0),IF(AND(COUNTA(PTレビュー先頭セル:PTレビュー最終セル)=0,AND(BB88&lt;&gt;"", BB88 &lt;= 集計基準日, BE88="",BF88="",BJ88="",BK88="",BM88="",BN88="")),100,0),IF(AND(BE88&lt;&gt;"",BE88 &lt;= 集計基準日, BJ88="",BK88="",BM88="",BN88=""),100,0))</f>
        <v>0</v>
      </c>
      <c r="DH88" s="440">
        <f ca="1">MAX(IF(DB88&lt;&gt;0,HLOOKUP(DB88,進捗・達成率設定_PS,9,1),0),IF(DC88&lt;&gt;0,HLOOKUP(DC88,進捗・達成率設定_PT仕様作成,9,1),0),IF(DD88&lt;&gt;0,HLOOKUP(DD88,進捗・達成率設定_PG,9,1),0),IF(DE88&lt;&gt;0,HLOOKUP(DE88,進捗・達成率設定_PT,9,1),0),IF(DF88&lt;&gt;0,HLOOKUP(DF88,進捗・達成率設定_受入,9,1),0),IF(AND(COUNTA(PTレビュー先頭セル:PTレビュー最終セル)=0,BJ88="",BK88="",BM88="",BN88="",BC88&lt;&gt;"", BC88&lt;=集計基準日),100,0),IF(OR(AND(BF88&lt;&gt;"",BF88&lt;=集計基準日, BJ88="",BK88="",BM88="",BN88=""),AND(BE88&lt;&gt;"",BF88&lt;&gt;"",BF88&lt;=集計基準日, BJ88="",BK88="",BM88="",BN88="")),100,0))</f>
        <v>0</v>
      </c>
      <c r="DI88" s="328" t="str">
        <f>IF(BM88&lt;&gt;"",BM88,IF(AND(BJ88&lt;&gt;"",BM88&lt;&gt;""),BM88,IF(AND(BJ88&lt;&gt;"",BM88=""),"",IF(AND(BK88&lt;&gt;"",BM88=""),"",IF(BE88&lt;&gt;"",BE88,IF(COUNTA(PTレビュー先頭セル:PTレビュー最終セル)&lt;&gt;0,"",IF(BB88&lt;&gt;"",BB88,"")))))))</f>
        <v/>
      </c>
      <c r="DJ88" s="329" t="str">
        <f>IF(AND(BM88&lt;&gt;"",BN88&lt;&gt;""),BN88,IF(AND(BJ88&lt;&gt;"",BN88&lt;&gt;""),BN88,IF(AND(BK88&lt;&gt;"",BN88=""),"",IF(AND(BJ88&lt;&gt;"",BN88=""),"",IF(BF88&lt;&gt;"",BF88,IF(COUNTA(PTレビュー先頭セル:PTレビュー最終セル)&lt;&gt;0,"",IF(BC88&lt;&gt;"",BC88,"")))))))</f>
        <v/>
      </c>
      <c r="DK88" s="450" t="b">
        <f t="shared" si="65"/>
        <v>0</v>
      </c>
      <c r="DL88" s="440" t="b">
        <f t="shared" si="66"/>
        <v>0</v>
      </c>
      <c r="DM88" s="450" t="b">
        <f t="shared" si="67"/>
        <v>0</v>
      </c>
      <c r="DN88" s="440" t="b">
        <f t="shared" si="68"/>
        <v>0</v>
      </c>
      <c r="DO88" s="449" t="b">
        <f t="shared" si="69"/>
        <v>0</v>
      </c>
      <c r="DP88" s="440" t="b">
        <f t="shared" si="70"/>
        <v>0</v>
      </c>
      <c r="DQ88" s="450" t="b">
        <f t="shared" si="71"/>
        <v>0</v>
      </c>
      <c r="DR88" s="440" t="b">
        <f t="shared" si="72"/>
        <v>0</v>
      </c>
      <c r="DS88" s="449" t="b">
        <f t="shared" si="73"/>
        <v>0</v>
      </c>
      <c r="DT88" s="440" t="b">
        <f t="shared" si="74"/>
        <v>0</v>
      </c>
    </row>
    <row r="89" spans="1:124" x14ac:dyDescent="0.25">
      <c r="A89" s="65">
        <f t="shared" si="49"/>
        <v>81</v>
      </c>
      <c r="B89" s="275"/>
      <c r="C89" s="275"/>
      <c r="D89" s="275"/>
      <c r="E89" s="275"/>
      <c r="F89" s="275"/>
      <c r="G89" s="316"/>
      <c r="H89" s="276"/>
      <c r="I89" s="276"/>
      <c r="J89" s="276"/>
      <c r="K89" s="467"/>
      <c r="L89" s="467"/>
      <c r="M89" s="277"/>
      <c r="N89" s="277"/>
      <c r="O89" s="348"/>
      <c r="P89" s="349"/>
      <c r="Q89" s="279"/>
      <c r="R89" s="348"/>
      <c r="S89" s="349"/>
      <c r="T89" s="280"/>
      <c r="U89" s="348"/>
      <c r="V89" s="274"/>
      <c r="W89" s="309" t="str">
        <f t="shared" ca="1" si="50"/>
        <v/>
      </c>
      <c r="X89" s="310" t="str">
        <f t="shared" ca="1" si="51"/>
        <v/>
      </c>
      <c r="Y89" s="277"/>
      <c r="Z89" s="277"/>
      <c r="AA89" s="348"/>
      <c r="AB89" s="349"/>
      <c r="AC89" s="279"/>
      <c r="AD89" s="348"/>
      <c r="AE89" s="349"/>
      <c r="AF89" s="280"/>
      <c r="AG89" s="348"/>
      <c r="AH89" s="274"/>
      <c r="AI89" s="309" t="str">
        <f t="shared" ca="1" si="52"/>
        <v/>
      </c>
      <c r="AJ89" s="310" t="str">
        <f t="shared" ca="1" si="53"/>
        <v/>
      </c>
      <c r="AK89" s="276"/>
      <c r="AL89" s="276"/>
      <c r="AM89" s="348"/>
      <c r="AN89" s="349"/>
      <c r="AO89" s="279"/>
      <c r="AP89" s="348"/>
      <c r="AQ89" s="349"/>
      <c r="AR89" s="280"/>
      <c r="AS89" s="348"/>
      <c r="AT89" s="274"/>
      <c r="AU89" s="309" t="str">
        <f t="shared" ca="1" si="54"/>
        <v/>
      </c>
      <c r="AV89" s="310" t="str">
        <f t="shared" ca="1" si="55"/>
        <v/>
      </c>
      <c r="AW89" s="276"/>
      <c r="AX89" s="276"/>
      <c r="AY89" s="348"/>
      <c r="AZ89" s="349"/>
      <c r="BA89" s="279"/>
      <c r="BB89" s="348"/>
      <c r="BC89" s="349"/>
      <c r="BD89" s="280"/>
      <c r="BE89" s="348"/>
      <c r="BF89" s="274"/>
      <c r="BG89" s="309" t="str">
        <f t="shared" ca="1" si="56"/>
        <v/>
      </c>
      <c r="BH89" s="310" t="str">
        <f t="shared" ca="1" si="57"/>
        <v/>
      </c>
      <c r="BI89" s="276"/>
      <c r="BJ89" s="348"/>
      <c r="BK89" s="349"/>
      <c r="BL89" s="279"/>
      <c r="BM89" s="348"/>
      <c r="BN89" s="349"/>
      <c r="BO89" s="280"/>
      <c r="BP89" s="309" t="str">
        <f t="shared" ca="1" si="58"/>
        <v/>
      </c>
      <c r="BQ89" s="310" t="str">
        <f t="shared" ca="1" si="59"/>
        <v/>
      </c>
      <c r="BR89" s="309" t="str">
        <f t="shared" ca="1" si="60"/>
        <v/>
      </c>
      <c r="BS89" s="438" t="str">
        <f t="shared" ca="1" si="61"/>
        <v/>
      </c>
      <c r="BT89" s="281" t="str">
        <f t="array" ref="BT89">IF(AND($I89&lt;&gt;"",$K89&lt;&gt;""),CEILING(VLOOKUP($I89,ランク別指標,3,FALSE)*$L89,1),"")</f>
        <v/>
      </c>
      <c r="BU89" s="282"/>
      <c r="BV89" s="281" t="str">
        <f t="shared" si="11"/>
        <v/>
      </c>
      <c r="BW89" s="283"/>
      <c r="BX89" s="282"/>
      <c r="BY89" s="284" t="str">
        <f t="shared" si="62"/>
        <v/>
      </c>
      <c r="BZ89" s="285" t="str">
        <f t="shared" si="63"/>
        <v/>
      </c>
      <c r="CA89" s="286"/>
      <c r="CB89" s="287"/>
      <c r="CC89" s="281" t="str">
        <f t="array" ref="CC89">IF(AND($I89&lt;&gt;"",$K89&lt;&gt;""),CEILING(VLOOKUP($I89,ランク別指標,6,FALSE)*$L89,1),"")</f>
        <v/>
      </c>
      <c r="CD89" s="288"/>
      <c r="CE89" s="289" t="str">
        <f t="shared" si="14"/>
        <v/>
      </c>
      <c r="CF89" s="290"/>
      <c r="CG89" s="291" t="str">
        <f t="array" ref="CG89">IF(AND(L89&lt;&gt;"",L89&gt;0),IF(CD89/L89*100 &gt; 0,CD89/L89*100, ""),"")</f>
        <v/>
      </c>
      <c r="CH89" s="292" t="str">
        <f t="array" ref="CH89">IF(AND(L89&lt;&gt;"",L89&gt;0),IF(CF89/L89*100 &gt; 0,CF89/L89*100, ""),"")</f>
        <v/>
      </c>
      <c r="CI89" s="291" t="str">
        <f t="array" ref="CI89">IF(AND(CC89&lt;&gt;"",CC89&gt;0),IF(CD89/CC89*100 &gt; 0,CD89/CC89, ""),"")</f>
        <v/>
      </c>
      <c r="CJ89" s="292" t="str">
        <f t="array" ref="CJ89">IF(AND(CE89&lt;&gt;"",CE89&gt;0),IF(CF89/CE89*100 &gt; 0,CF89/CE89, ""),"")</f>
        <v/>
      </c>
      <c r="CK89" s="281"/>
      <c r="CL89" s="293" t="str">
        <f t="array" ref="CL89">IF(AND(L89&lt;&gt;"",L89&gt;0),IF(CK89/L89*100 &gt; 0,CK89/L89*100, ""),"")</f>
        <v/>
      </c>
      <c r="CM89" s="294"/>
      <c r="CN89" s="270" t="str">
        <f t="array" aca="1" ref="CN89" ca="1">IF(AND($O89&lt;&gt;"",$P89="",$O89&lt;=集計基準日),"遅1",IF(AND($R89&lt;&gt;"",$S89="",$R89&lt;=集計基準日),"遅2",IF(AND($U89&lt;&gt;"",$V89="",$U89&lt;=集計基準日),"遅3","") ) )</f>
        <v/>
      </c>
      <c r="CO89" s="271" t="str">
        <f t="array" aca="1" ref="CO89" ca="1">IF(AND($AA89&lt;&gt;"",$AB89="",$AA89&lt;=集計基準日),"遅1",IF(AND($AD89&lt;&gt;"",$AE89="",$AD89&lt;=集計基準日),"遅2",IF(AND($AG89&lt;&gt;"",$AH89="",$AG89&lt;=集計基準日),"遅3","")))</f>
        <v/>
      </c>
      <c r="CP89" s="271" t="str">
        <f t="array" aca="1" ref="CP89" ca="1">IF(AND($AM89&lt;&gt;"",$AN89="",$AM89&lt;=集計基準日),"遅1",IF(AND($AP89&lt;&gt;"",$AQ89="",$AP89&lt;=集計基準日),"遅2",IF(AND($AS89&lt;&gt;"",$AT89="",$AS89&lt;=集計基準日),"遅3","")))</f>
        <v/>
      </c>
      <c r="CQ89" s="272" t="str">
        <f t="shared" ca="1" si="15"/>
        <v/>
      </c>
      <c r="CR89" s="272" t="str">
        <f t="shared" ca="1" si="16"/>
        <v/>
      </c>
      <c r="CS89" s="273" t="str">
        <f t="shared" ca="1" si="17"/>
        <v/>
      </c>
      <c r="CT89" s="337"/>
      <c r="CU89" s="264">
        <f t="shared" si="64"/>
        <v>81</v>
      </c>
      <c r="CW89" s="324">
        <f t="array" aca="1" ref="CW89" ca="1">MAX(IF((IF(進捗管理票PSPT_進捗率_1_2&lt;&gt;"", O89:V89,O89:S89)&lt;&gt;"")*(IF(進捗管理票PSPT_進捗率_1_2&lt;&gt;"", $O$7:$V$7,$O$7:$S$7)="予定日")*(IF(進捗管理票PSPT_進捗率_1_2&lt;&gt;"", O89:V89,O89:S89)&lt;=集計基準日),COLUMN(IF(進捗管理票PSPT_進捗率_1_2&lt;&gt;"", O89:V89,O89:S89)),""))</f>
        <v>0</v>
      </c>
      <c r="CX89" s="324">
        <f t="array" aca="1" ref="CX89" ca="1">MAX(IF((IF(進捗管理票PSPT_進捗率_2_2&lt;&gt;"", AA89:AH89,AA89:AE89)&lt;&gt;"")*(IF(進捗管理票PSPT_進捗率_2_2&lt;&gt;"", $AA$7:$AH$7,$AA$7:$AE$7)="予定日")*(IF(進捗管理票PSPT_進捗率_2_2&lt;&gt;"", AA89:AH89,AA89:AE89)&lt;=集計基準日),COLUMN(IF(進捗管理票PSPT_進捗率_2_2&lt;&gt;"", AA89:AH89,AA89:AE89)),""))</f>
        <v>0</v>
      </c>
      <c r="CY89" s="324">
        <f t="array" aca="1" ref="CY89" ca="1">MAX(IF((IF(進捗管理票PSPT_進捗率_3_2&lt;&gt;"", AM89:AT89,AM89:AQ89)&lt;&gt;"")*(IF(進捗管理票PSPT_進捗率_3_2&lt;&gt;"", $AM$7:$AT$7,$AM$7:$AQ$7)="予定日")*(IF(進捗管理票PSPT_進捗率_3_2&lt;&gt;"", AM89:AT89,AM89:AQ89)&lt;=集計基準日),COLUMN(IF(進捗管理票PSPT_進捗率_3_2&lt;&gt;"", AM89:AT89,AM89:AQ89)),""))</f>
        <v>0</v>
      </c>
      <c r="CZ89" s="324">
        <f t="array" aca="1" ref="CZ89" ca="1">MAX(IF((IF(進捗管理票PSPT_進捗率_4_2&lt;&gt;"", AY89:BF89,AY89:BC89)&lt;&gt;"")*(IF(進捗管理票PSPT_進捗率_4_2&lt;&gt;"", $AY$7:$BF$7,$AY$7:$BC$7)="予定日")*(IF(進捗管理票PSPT_進捗率_4_2&lt;&gt;"", AY89:BF89,AY89:BC89)&lt;=集計基準日),COLUMN(IF(進捗管理票PSPT_進捗率_4_2&lt;&gt;"", AY89:BF89,AY89:BC89)),""))</f>
        <v>0</v>
      </c>
      <c r="DA89" s="324">
        <f t="array" aca="1" ref="DA89" ca="1">MAX(IF((BJ89:BN89&lt;&gt;"")*($BJ$7:$BN$7="予定日")*(BJ89:BN89&lt;=集計基準日),COLUMN(BJ89:BN89),""))</f>
        <v>0</v>
      </c>
      <c r="DB89" s="324">
        <f t="array" aca="1" ref="DB89" ca="1">MAX(IF((IF(AND(進捗管理票PSPT_進捗率_1_2&lt;&gt;"",U89&lt;&gt;""), O89:V89,O89:S89)&lt;&gt;"")*(IF(AND(進捗管理票PSPT_進捗率_1_2&lt;&gt;"",U89&lt;&gt;""), $O$7:$V$7,$O$7:$S$7)="実績日")*(IF(AND(進捗管理票PSPT_進捗率_1_2&lt;&gt;"",U89&lt;&gt;""), O89:V89,O89:S89)&lt;=集計基準日),COLUMN(IF(AND(進捗管理票PSPT_進捗率_1_2&lt;&gt;"",U89&lt;&gt;""), O89:V89,O89:S89)),""))</f>
        <v>0</v>
      </c>
      <c r="DC89" s="324">
        <f t="array" aca="1" ref="DC89" ca="1">MAX(IF((IF(AND(進捗管理票PSPT_進捗率_2_2&lt;&gt;"",AG89&lt;&gt;""), AA89:AH89,AA89:AE89)&lt;&gt;"")*(IF(AND(進捗管理票PSPT_進捗率_2_2&lt;&gt;"",AG89&lt;&gt;""), $AA$7:$AH$7,$AA$7:$AE$7)="実績日")*(IF(AND(進捗管理票PSPT_進捗率_2_2&lt;&gt;"",AG89&lt;&gt;""), AA89:AH89,AA89:AE89)&lt;=集計基準日),COLUMN(IF(AND(進捗管理票PSPT_進捗率_2_2&lt;&gt;"",AG89&lt;&gt;""), AA89:AH89,AA89:AE89)),""))</f>
        <v>0</v>
      </c>
      <c r="DD89" s="324">
        <f t="array" aca="1" ref="DD89" ca="1">MAX(IF((IF(AND(進捗管理票PSPT_進捗率_3_2&lt;&gt;"",AS89&lt;&gt;""), AM89:AT89,AM89:AQ89)&lt;&gt;"")*(IF(AND(進捗管理票PSPT_進捗率_3_2&lt;&gt;"",AS89&lt;&gt;""), $AM$7:$AT$7,$AM$7:$AQ$7)="実績日")*(IF(AND(進捗管理票PSPT_進捗率_3_2&lt;&gt;"",AS89&lt;&gt;""), AM89:AT89,AM89:AQ89)&lt;=集計基準日),COLUMN(IF(AND(進捗管理票PSPT_進捗率_3_2&lt;&gt;"",AS89&lt;&gt;""), AM89:AT89,AM89:AQ89)),""))</f>
        <v>0</v>
      </c>
      <c r="DE89" s="324">
        <f t="array" aca="1" ref="DE89" ca="1">MAX(IF((IF(AND(進捗管理票PSPT_進捗率_4_2&lt;&gt;"",BE89&lt;&gt;""), AY89:BF89,AY89:BC89)&lt;&gt;"")*(IF(AND(進捗管理票PSPT_進捗率_4_2&lt;&gt;"",BE89&lt;&gt;""), $AY$7:$BF$7,$AY$7:$BC$7)="実績日")*(IF(AND(進捗管理票PSPT_進捗率_4_2&lt;&gt;"",BE89&lt;&gt;""), AY89:BF89,AY89:BC89)&lt;=集計基準日),COLUMN(IF(AND(進捗管理票PSPT_進捗率_4_2&lt;&gt;"",BE89&lt;&gt;""), AY89:BF89,AY89:BC89)),""))</f>
        <v>0</v>
      </c>
      <c r="DF89" s="324">
        <f t="array" aca="1" ref="DF89" ca="1">MAX(IF((BJ89:BN89&lt;&gt;"")*($BJ$7:$BN$7="実績日")*(BJ89:BN89&lt;=集計基準日),COLUMN(BJ89:BN89),""))</f>
        <v>0</v>
      </c>
      <c r="DG89" s="439">
        <f ca="1">MAX(IF(CW89&lt;&gt;0,HLOOKUP(CW89+1,進捗・達成率設定_PS,9,1),0),IF(CX89&lt;&gt;0,HLOOKUP(CX89+1,進捗・達成率設定_PT仕様作成,9,1),0),IF(CY89&lt;&gt;0,HLOOKUP(CY89+1,進捗・達成率設定_PG,9,1),0),IF(CZ89&lt;&gt;0,HLOOKUP(CZ89+1,進捗・達成率設定_PT,9,1),0),IF(DA89&lt;&gt;0,HLOOKUP(DA89+1,進捗・達成率設定_受入,9,1),0),IF(AND(COUNTA(PTレビュー先頭セル:PTレビュー最終セル)=0,AND(BB89&lt;&gt;"", BB89 &lt;= 集計基準日, BE89="",BF89="",BJ89="",BK89="",BM89="",BN89="")),100,0),IF(AND(BE89&lt;&gt;"",BE89 &lt;= 集計基準日, BJ89="",BK89="",BM89="",BN89=""),100,0))</f>
        <v>0</v>
      </c>
      <c r="DH89" s="440">
        <f ca="1">MAX(IF(DB89&lt;&gt;0,HLOOKUP(DB89,進捗・達成率設定_PS,9,1),0),IF(DC89&lt;&gt;0,HLOOKUP(DC89,進捗・達成率設定_PT仕様作成,9,1),0),IF(DD89&lt;&gt;0,HLOOKUP(DD89,進捗・達成率設定_PG,9,1),0),IF(DE89&lt;&gt;0,HLOOKUP(DE89,進捗・達成率設定_PT,9,1),0),IF(DF89&lt;&gt;0,HLOOKUP(DF89,進捗・達成率設定_受入,9,1),0),IF(AND(COUNTA(PTレビュー先頭セル:PTレビュー最終セル)=0,BJ89="",BK89="",BM89="",BN89="",BC89&lt;&gt;"", BC89&lt;=集計基準日),100,0),IF(OR(AND(BF89&lt;&gt;"",BF89&lt;=集計基準日, BJ89="",BK89="",BM89="",BN89=""),AND(BE89&lt;&gt;"",BF89&lt;&gt;"",BF89&lt;=集計基準日, BJ89="",BK89="",BM89="",BN89="")),100,0))</f>
        <v>0</v>
      </c>
      <c r="DI89" s="328" t="str">
        <f>IF(BM89&lt;&gt;"",BM89,IF(AND(BJ89&lt;&gt;"",BM89&lt;&gt;""),BM89,IF(AND(BJ89&lt;&gt;"",BM89=""),"",IF(AND(BK89&lt;&gt;"",BM89=""),"",IF(BE89&lt;&gt;"",BE89,IF(COUNTA(PTレビュー先頭セル:PTレビュー最終セル)&lt;&gt;0,"",IF(BB89&lt;&gt;"",BB89,"")))))))</f>
        <v/>
      </c>
      <c r="DJ89" s="329" t="str">
        <f>IF(AND(BM89&lt;&gt;"",BN89&lt;&gt;""),BN89,IF(AND(BJ89&lt;&gt;"",BN89&lt;&gt;""),BN89,IF(AND(BK89&lt;&gt;"",BN89=""),"",IF(AND(BJ89&lt;&gt;"",BN89=""),"",IF(BF89&lt;&gt;"",BF89,IF(COUNTA(PTレビュー先頭セル:PTレビュー最終セル)&lt;&gt;0,"",IF(BC89&lt;&gt;"",BC89,"")))))))</f>
        <v/>
      </c>
      <c r="DK89" s="450" t="b">
        <f t="shared" si="65"/>
        <v>0</v>
      </c>
      <c r="DL89" s="440" t="b">
        <f t="shared" si="66"/>
        <v>0</v>
      </c>
      <c r="DM89" s="450" t="b">
        <f t="shared" si="67"/>
        <v>0</v>
      </c>
      <c r="DN89" s="440" t="b">
        <f t="shared" si="68"/>
        <v>0</v>
      </c>
      <c r="DO89" s="449" t="b">
        <f t="shared" si="69"/>
        <v>0</v>
      </c>
      <c r="DP89" s="440" t="b">
        <f t="shared" si="70"/>
        <v>0</v>
      </c>
      <c r="DQ89" s="450" t="b">
        <f t="shared" si="71"/>
        <v>0</v>
      </c>
      <c r="DR89" s="440" t="b">
        <f t="shared" si="72"/>
        <v>0</v>
      </c>
      <c r="DS89" s="449" t="b">
        <f t="shared" si="73"/>
        <v>0</v>
      </c>
      <c r="DT89" s="440" t="b">
        <f t="shared" si="74"/>
        <v>0</v>
      </c>
    </row>
    <row r="90" spans="1:124" x14ac:dyDescent="0.25">
      <c r="A90" s="65">
        <f t="shared" si="49"/>
        <v>82</v>
      </c>
      <c r="B90" s="275"/>
      <c r="C90" s="275"/>
      <c r="D90" s="275"/>
      <c r="E90" s="275"/>
      <c r="F90" s="275"/>
      <c r="G90" s="316"/>
      <c r="H90" s="276"/>
      <c r="I90" s="276"/>
      <c r="J90" s="276"/>
      <c r="K90" s="467"/>
      <c r="L90" s="467"/>
      <c r="M90" s="277"/>
      <c r="N90" s="277"/>
      <c r="O90" s="348"/>
      <c r="P90" s="278"/>
      <c r="Q90" s="279"/>
      <c r="R90" s="348"/>
      <c r="S90" s="278"/>
      <c r="T90" s="280"/>
      <c r="U90" s="348"/>
      <c r="V90" s="274"/>
      <c r="W90" s="309" t="str">
        <f t="shared" ca="1" si="50"/>
        <v/>
      </c>
      <c r="X90" s="310" t="str">
        <f t="shared" ca="1" si="51"/>
        <v/>
      </c>
      <c r="Y90" s="277"/>
      <c r="Z90" s="277"/>
      <c r="AA90" s="348"/>
      <c r="AB90" s="278"/>
      <c r="AC90" s="279"/>
      <c r="AD90" s="348"/>
      <c r="AE90" s="278"/>
      <c r="AF90" s="280"/>
      <c r="AG90" s="348"/>
      <c r="AH90" s="274"/>
      <c r="AI90" s="309" t="str">
        <f t="shared" ca="1" si="52"/>
        <v/>
      </c>
      <c r="AJ90" s="310" t="str">
        <f t="shared" ca="1" si="53"/>
        <v/>
      </c>
      <c r="AK90" s="277"/>
      <c r="AL90" s="277"/>
      <c r="AM90" s="348"/>
      <c r="AN90" s="278"/>
      <c r="AO90" s="279"/>
      <c r="AP90" s="348"/>
      <c r="AQ90" s="278"/>
      <c r="AR90" s="280"/>
      <c r="AS90" s="348"/>
      <c r="AT90" s="274"/>
      <c r="AU90" s="309" t="str">
        <f t="shared" ca="1" si="54"/>
        <v/>
      </c>
      <c r="AV90" s="310" t="str">
        <f t="shared" ca="1" si="55"/>
        <v/>
      </c>
      <c r="AW90" s="276"/>
      <c r="AX90" s="276"/>
      <c r="AY90" s="348"/>
      <c r="AZ90" s="278"/>
      <c r="BA90" s="279"/>
      <c r="BB90" s="348"/>
      <c r="BC90" s="278"/>
      <c r="BD90" s="280"/>
      <c r="BE90" s="348"/>
      <c r="BF90" s="274"/>
      <c r="BG90" s="309" t="str">
        <f t="shared" ca="1" si="56"/>
        <v/>
      </c>
      <c r="BH90" s="310" t="str">
        <f t="shared" ca="1" si="57"/>
        <v/>
      </c>
      <c r="BI90" s="276"/>
      <c r="BJ90" s="348"/>
      <c r="BK90" s="278"/>
      <c r="BL90" s="279"/>
      <c r="BM90" s="348"/>
      <c r="BN90" s="278"/>
      <c r="BO90" s="280"/>
      <c r="BP90" s="309" t="str">
        <f t="shared" ca="1" si="58"/>
        <v/>
      </c>
      <c r="BQ90" s="310" t="str">
        <f t="shared" ca="1" si="59"/>
        <v/>
      </c>
      <c r="BR90" s="309" t="str">
        <f t="shared" ca="1" si="60"/>
        <v/>
      </c>
      <c r="BS90" s="438" t="str">
        <f t="shared" ca="1" si="61"/>
        <v/>
      </c>
      <c r="BT90" s="281" t="str">
        <f t="array" ref="BT90">IF(AND($I90&lt;&gt;"",$K90&lt;&gt;""),CEILING(VLOOKUP($I90,ランク別指標,3,FALSE)*$L90,1),"")</f>
        <v/>
      </c>
      <c r="BU90" s="282"/>
      <c r="BV90" s="281" t="str">
        <f t="shared" si="11"/>
        <v/>
      </c>
      <c r="BW90" s="283"/>
      <c r="BX90" s="282"/>
      <c r="BY90" s="284" t="str">
        <f t="shared" si="62"/>
        <v/>
      </c>
      <c r="BZ90" s="285" t="str">
        <f t="shared" si="63"/>
        <v/>
      </c>
      <c r="CA90" s="286"/>
      <c r="CB90" s="287"/>
      <c r="CC90" s="281" t="str">
        <f t="array" ref="CC90">IF(AND($I90&lt;&gt;"",$K90&lt;&gt;""),CEILING(VLOOKUP($I90,ランク別指標,6,FALSE)*$L90,1),"")</f>
        <v/>
      </c>
      <c r="CD90" s="288"/>
      <c r="CE90" s="289" t="str">
        <f t="shared" si="14"/>
        <v/>
      </c>
      <c r="CF90" s="290"/>
      <c r="CG90" s="291" t="str">
        <f t="array" ref="CG90">IF(AND(L90&lt;&gt;"",L90&gt;0),IF(CD90/L90*100 &gt; 0,CD90/L90*100, ""),"")</f>
        <v/>
      </c>
      <c r="CH90" s="292" t="str">
        <f t="array" ref="CH90">IF(AND(L90&lt;&gt;"",L90&gt;0),IF(CF90/L90*100 &gt; 0,CF90/L90*100, ""),"")</f>
        <v/>
      </c>
      <c r="CI90" s="291" t="str">
        <f t="array" ref="CI90">IF(AND(CC90&lt;&gt;"",CC90&gt;0),IF(CD90/CC90*100 &gt; 0,CD90/CC90, ""),"")</f>
        <v/>
      </c>
      <c r="CJ90" s="292" t="str">
        <f t="array" ref="CJ90">IF(AND(CE90&lt;&gt;"",CE90&gt;0),IF(CF90/CE90*100 &gt; 0,CF90/CE90, ""),"")</f>
        <v/>
      </c>
      <c r="CK90" s="281"/>
      <c r="CL90" s="293" t="str">
        <f t="array" ref="CL90">IF(AND(L90&lt;&gt;"",L90&gt;0),IF(CK90/L90*100 &gt; 0,CK90/L90*100, ""),"")</f>
        <v/>
      </c>
      <c r="CM90" s="294"/>
      <c r="CN90" s="270" t="str">
        <f t="array" aca="1" ref="CN90" ca="1">IF(AND($O90&lt;&gt;"",$P90="",$O90&lt;=集計基準日),"遅1",IF(AND($R90&lt;&gt;"",$S90="",$R90&lt;=集計基準日),"遅2",IF(AND($U90&lt;&gt;"",$V90="",$U90&lt;=集計基準日),"遅3","") ) )</f>
        <v/>
      </c>
      <c r="CO90" s="271" t="str">
        <f t="array" aca="1" ref="CO90" ca="1">IF(AND($AA90&lt;&gt;"",$AB90="",$AA90&lt;=集計基準日),"遅1",IF(AND($AD90&lt;&gt;"",$AE90="",$AD90&lt;=集計基準日),"遅2",IF(AND($AG90&lt;&gt;"",$AH90="",$AG90&lt;=集計基準日),"遅3","")))</f>
        <v/>
      </c>
      <c r="CP90" s="271" t="str">
        <f t="array" aca="1" ref="CP90" ca="1">IF(AND($AM90&lt;&gt;"",$AN90="",$AM90&lt;=集計基準日),"遅1",IF(AND($AP90&lt;&gt;"",$AQ90="",$AP90&lt;=集計基準日),"遅2",IF(AND($AS90&lt;&gt;"",$AT90="",$AS90&lt;=集計基準日),"遅3","")))</f>
        <v/>
      </c>
      <c r="CQ90" s="272" t="str">
        <f t="shared" ca="1" si="15"/>
        <v/>
      </c>
      <c r="CR90" s="272" t="str">
        <f t="shared" ca="1" si="16"/>
        <v/>
      </c>
      <c r="CS90" s="273" t="str">
        <f t="shared" ca="1" si="17"/>
        <v/>
      </c>
      <c r="CT90" s="337"/>
      <c r="CU90" s="264">
        <f t="shared" si="64"/>
        <v>82</v>
      </c>
      <c r="CW90" s="324">
        <f t="array" aca="1" ref="CW90" ca="1">MAX(IF((IF(進捗管理票PSPT_進捗率_1_2&lt;&gt;"", O90:V90,O90:S90)&lt;&gt;"")*(IF(進捗管理票PSPT_進捗率_1_2&lt;&gt;"", $O$7:$V$7,$O$7:$S$7)="予定日")*(IF(進捗管理票PSPT_進捗率_1_2&lt;&gt;"", O90:V90,O90:S90)&lt;=集計基準日),COLUMN(IF(進捗管理票PSPT_進捗率_1_2&lt;&gt;"", O90:V90,O90:S90)),""))</f>
        <v>0</v>
      </c>
      <c r="CX90" s="324">
        <f t="array" aca="1" ref="CX90" ca="1">MAX(IF((IF(進捗管理票PSPT_進捗率_2_2&lt;&gt;"", AA90:AH90,AA90:AE90)&lt;&gt;"")*(IF(進捗管理票PSPT_進捗率_2_2&lt;&gt;"", $AA$7:$AH$7,$AA$7:$AE$7)="予定日")*(IF(進捗管理票PSPT_進捗率_2_2&lt;&gt;"", AA90:AH90,AA90:AE90)&lt;=集計基準日),COLUMN(IF(進捗管理票PSPT_進捗率_2_2&lt;&gt;"", AA90:AH90,AA90:AE90)),""))</f>
        <v>0</v>
      </c>
      <c r="CY90" s="324">
        <f t="array" aca="1" ref="CY90" ca="1">MAX(IF((IF(進捗管理票PSPT_進捗率_3_2&lt;&gt;"", AM90:AT90,AM90:AQ90)&lt;&gt;"")*(IF(進捗管理票PSPT_進捗率_3_2&lt;&gt;"", $AM$7:$AT$7,$AM$7:$AQ$7)="予定日")*(IF(進捗管理票PSPT_進捗率_3_2&lt;&gt;"", AM90:AT90,AM90:AQ90)&lt;=集計基準日),COLUMN(IF(進捗管理票PSPT_進捗率_3_2&lt;&gt;"", AM90:AT90,AM90:AQ90)),""))</f>
        <v>0</v>
      </c>
      <c r="CZ90" s="324">
        <f t="array" aca="1" ref="CZ90" ca="1">MAX(IF((IF(進捗管理票PSPT_進捗率_4_2&lt;&gt;"", AY90:BF90,AY90:BC90)&lt;&gt;"")*(IF(進捗管理票PSPT_進捗率_4_2&lt;&gt;"", $AY$7:$BF$7,$AY$7:$BC$7)="予定日")*(IF(進捗管理票PSPT_進捗率_4_2&lt;&gt;"", AY90:BF90,AY90:BC90)&lt;=集計基準日),COLUMN(IF(進捗管理票PSPT_進捗率_4_2&lt;&gt;"", AY90:BF90,AY90:BC90)),""))</f>
        <v>0</v>
      </c>
      <c r="DA90" s="324">
        <f t="array" aca="1" ref="DA90" ca="1">MAX(IF((BJ90:BN90&lt;&gt;"")*($BJ$7:$BN$7="予定日")*(BJ90:BN90&lt;=集計基準日),COLUMN(BJ90:BN90),""))</f>
        <v>0</v>
      </c>
      <c r="DB90" s="324">
        <f t="array" aca="1" ref="DB90" ca="1">MAX(IF((IF(AND(進捗管理票PSPT_進捗率_1_2&lt;&gt;"",U90&lt;&gt;""), O90:V90,O90:S90)&lt;&gt;"")*(IF(AND(進捗管理票PSPT_進捗率_1_2&lt;&gt;"",U90&lt;&gt;""), $O$7:$V$7,$O$7:$S$7)="実績日")*(IF(AND(進捗管理票PSPT_進捗率_1_2&lt;&gt;"",U90&lt;&gt;""), O90:V90,O90:S90)&lt;=集計基準日),COLUMN(IF(AND(進捗管理票PSPT_進捗率_1_2&lt;&gt;"",U90&lt;&gt;""), O90:V90,O90:S90)),""))</f>
        <v>0</v>
      </c>
      <c r="DC90" s="324">
        <f t="array" aca="1" ref="DC90" ca="1">MAX(IF((IF(AND(進捗管理票PSPT_進捗率_2_2&lt;&gt;"",AG90&lt;&gt;""), AA90:AH90,AA90:AE90)&lt;&gt;"")*(IF(AND(進捗管理票PSPT_進捗率_2_2&lt;&gt;"",AG90&lt;&gt;""), $AA$7:$AH$7,$AA$7:$AE$7)="実績日")*(IF(AND(進捗管理票PSPT_進捗率_2_2&lt;&gt;"",AG90&lt;&gt;""), AA90:AH90,AA90:AE90)&lt;=集計基準日),COLUMN(IF(AND(進捗管理票PSPT_進捗率_2_2&lt;&gt;"",AG90&lt;&gt;""), AA90:AH90,AA90:AE90)),""))</f>
        <v>0</v>
      </c>
      <c r="DD90" s="324">
        <f t="array" aca="1" ref="DD90" ca="1">MAX(IF((IF(AND(進捗管理票PSPT_進捗率_3_2&lt;&gt;"",AS90&lt;&gt;""), AM90:AT90,AM90:AQ90)&lt;&gt;"")*(IF(AND(進捗管理票PSPT_進捗率_3_2&lt;&gt;"",AS90&lt;&gt;""), $AM$7:$AT$7,$AM$7:$AQ$7)="実績日")*(IF(AND(進捗管理票PSPT_進捗率_3_2&lt;&gt;"",AS90&lt;&gt;""), AM90:AT90,AM90:AQ90)&lt;=集計基準日),COLUMN(IF(AND(進捗管理票PSPT_進捗率_3_2&lt;&gt;"",AS90&lt;&gt;""), AM90:AT90,AM90:AQ90)),""))</f>
        <v>0</v>
      </c>
      <c r="DE90" s="324">
        <f t="array" aca="1" ref="DE90" ca="1">MAX(IF((IF(AND(進捗管理票PSPT_進捗率_4_2&lt;&gt;"",BE90&lt;&gt;""), AY90:BF90,AY90:BC90)&lt;&gt;"")*(IF(AND(進捗管理票PSPT_進捗率_4_2&lt;&gt;"",BE90&lt;&gt;""), $AY$7:$BF$7,$AY$7:$BC$7)="実績日")*(IF(AND(進捗管理票PSPT_進捗率_4_2&lt;&gt;"",BE90&lt;&gt;""), AY90:BF90,AY90:BC90)&lt;=集計基準日),COLUMN(IF(AND(進捗管理票PSPT_進捗率_4_2&lt;&gt;"",BE90&lt;&gt;""), AY90:BF90,AY90:BC90)),""))</f>
        <v>0</v>
      </c>
      <c r="DF90" s="324">
        <f t="array" aca="1" ref="DF90" ca="1">MAX(IF((BJ90:BN90&lt;&gt;"")*($BJ$7:$BN$7="実績日")*(BJ90:BN90&lt;=集計基準日),COLUMN(BJ90:BN90),""))</f>
        <v>0</v>
      </c>
      <c r="DG90" s="439">
        <f ca="1">MAX(IF(CW90&lt;&gt;0,HLOOKUP(CW90+1,進捗・達成率設定_PS,9,1),0),IF(CX90&lt;&gt;0,HLOOKUP(CX90+1,進捗・達成率設定_PT仕様作成,9,1),0),IF(CY90&lt;&gt;0,HLOOKUP(CY90+1,進捗・達成率設定_PG,9,1),0),IF(CZ90&lt;&gt;0,HLOOKUP(CZ90+1,進捗・達成率設定_PT,9,1),0),IF(DA90&lt;&gt;0,HLOOKUP(DA90+1,進捗・達成率設定_受入,9,1),0),IF(AND(COUNTA(PTレビュー先頭セル:PTレビュー最終セル)=0,AND(BB90&lt;&gt;"", BB90 &lt;= 集計基準日, BE90="",BF90="",BJ90="",BK90="",BM90="",BN90="")),100,0),IF(AND(BE90&lt;&gt;"",BE90 &lt;= 集計基準日, BJ90="",BK90="",BM90="",BN90=""),100,0))</f>
        <v>0</v>
      </c>
      <c r="DH90" s="440">
        <f ca="1">MAX(IF(DB90&lt;&gt;0,HLOOKUP(DB90,進捗・達成率設定_PS,9,1),0),IF(DC90&lt;&gt;0,HLOOKUP(DC90,進捗・達成率設定_PT仕様作成,9,1),0),IF(DD90&lt;&gt;0,HLOOKUP(DD90,進捗・達成率設定_PG,9,1),0),IF(DE90&lt;&gt;0,HLOOKUP(DE90,進捗・達成率設定_PT,9,1),0),IF(DF90&lt;&gt;0,HLOOKUP(DF90,進捗・達成率設定_受入,9,1),0),IF(AND(COUNTA(PTレビュー先頭セル:PTレビュー最終セル)=0,BJ90="",BK90="",BM90="",BN90="",BC90&lt;&gt;"", BC90&lt;=集計基準日),100,0),IF(OR(AND(BF90&lt;&gt;"",BF90&lt;=集計基準日, BJ90="",BK90="",BM90="",BN90=""),AND(BE90&lt;&gt;"",BF90&lt;&gt;"",BF90&lt;=集計基準日, BJ90="",BK90="",BM90="",BN90="")),100,0))</f>
        <v>0</v>
      </c>
      <c r="DI90" s="328" t="str">
        <f>IF(BM90&lt;&gt;"",BM90,IF(AND(BJ90&lt;&gt;"",BM90&lt;&gt;""),BM90,IF(AND(BJ90&lt;&gt;"",BM90=""),"",IF(AND(BK90&lt;&gt;"",BM90=""),"",IF(BE90&lt;&gt;"",BE90,IF(COUNTA(PTレビュー先頭セル:PTレビュー最終セル)&lt;&gt;0,"",IF(BB90&lt;&gt;"",BB90,"")))))))</f>
        <v/>
      </c>
      <c r="DJ90" s="329" t="str">
        <f>IF(AND(BM90&lt;&gt;"",BN90&lt;&gt;""),BN90,IF(AND(BJ90&lt;&gt;"",BN90&lt;&gt;""),BN90,IF(AND(BK90&lt;&gt;"",BN90=""),"",IF(AND(BJ90&lt;&gt;"",BN90=""),"",IF(BF90&lt;&gt;"",BF90,IF(COUNTA(PTレビュー先頭セル:PTレビュー最終セル)&lt;&gt;0,"",IF(BC90&lt;&gt;"",BC90,"")))))))</f>
        <v/>
      </c>
      <c r="DK90" s="450" t="b">
        <f t="shared" si="65"/>
        <v>0</v>
      </c>
      <c r="DL90" s="440" t="b">
        <f t="shared" si="66"/>
        <v>0</v>
      </c>
      <c r="DM90" s="450" t="b">
        <f t="shared" si="67"/>
        <v>0</v>
      </c>
      <c r="DN90" s="440" t="b">
        <f t="shared" si="68"/>
        <v>0</v>
      </c>
      <c r="DO90" s="449" t="b">
        <f t="shared" si="69"/>
        <v>0</v>
      </c>
      <c r="DP90" s="440" t="b">
        <f t="shared" si="70"/>
        <v>0</v>
      </c>
      <c r="DQ90" s="450" t="b">
        <f t="shared" si="71"/>
        <v>0</v>
      </c>
      <c r="DR90" s="440" t="b">
        <f t="shared" si="72"/>
        <v>0</v>
      </c>
      <c r="DS90" s="449" t="b">
        <f t="shared" si="73"/>
        <v>0</v>
      </c>
      <c r="DT90" s="440" t="b">
        <f t="shared" si="74"/>
        <v>0</v>
      </c>
    </row>
    <row r="91" spans="1:124" x14ac:dyDescent="0.25">
      <c r="A91" s="65">
        <f t="shared" si="49"/>
        <v>83</v>
      </c>
      <c r="B91" s="275"/>
      <c r="C91" s="275"/>
      <c r="D91" s="275"/>
      <c r="E91" s="275"/>
      <c r="F91" s="275"/>
      <c r="G91" s="316"/>
      <c r="H91" s="276"/>
      <c r="I91" s="276"/>
      <c r="J91" s="276"/>
      <c r="K91" s="467"/>
      <c r="L91" s="467"/>
      <c r="M91" s="277"/>
      <c r="N91" s="277"/>
      <c r="O91" s="348"/>
      <c r="P91" s="278"/>
      <c r="Q91" s="279"/>
      <c r="R91" s="348"/>
      <c r="S91" s="278"/>
      <c r="T91" s="280"/>
      <c r="U91" s="348"/>
      <c r="V91" s="274"/>
      <c r="W91" s="309" t="str">
        <f t="shared" ca="1" si="50"/>
        <v/>
      </c>
      <c r="X91" s="310" t="str">
        <f t="shared" ca="1" si="51"/>
        <v/>
      </c>
      <c r="Y91" s="277"/>
      <c r="Z91" s="277"/>
      <c r="AA91" s="348"/>
      <c r="AB91" s="278"/>
      <c r="AC91" s="279"/>
      <c r="AD91" s="348"/>
      <c r="AE91" s="278"/>
      <c r="AF91" s="280"/>
      <c r="AG91" s="348"/>
      <c r="AH91" s="274"/>
      <c r="AI91" s="309" t="str">
        <f t="shared" ca="1" si="52"/>
        <v/>
      </c>
      <c r="AJ91" s="310" t="str">
        <f t="shared" ca="1" si="53"/>
        <v/>
      </c>
      <c r="AK91" s="277"/>
      <c r="AL91" s="277"/>
      <c r="AM91" s="348"/>
      <c r="AN91" s="278"/>
      <c r="AO91" s="279"/>
      <c r="AP91" s="348"/>
      <c r="AQ91" s="278"/>
      <c r="AR91" s="280"/>
      <c r="AS91" s="348"/>
      <c r="AT91" s="274"/>
      <c r="AU91" s="309" t="str">
        <f t="shared" ca="1" si="54"/>
        <v/>
      </c>
      <c r="AV91" s="310" t="str">
        <f t="shared" ca="1" si="55"/>
        <v/>
      </c>
      <c r="AW91" s="276"/>
      <c r="AX91" s="276"/>
      <c r="AY91" s="348"/>
      <c r="AZ91" s="278"/>
      <c r="BA91" s="279"/>
      <c r="BB91" s="348"/>
      <c r="BC91" s="278"/>
      <c r="BD91" s="280"/>
      <c r="BE91" s="348"/>
      <c r="BF91" s="274"/>
      <c r="BG91" s="309" t="str">
        <f t="shared" ca="1" si="56"/>
        <v/>
      </c>
      <c r="BH91" s="310" t="str">
        <f t="shared" ca="1" si="57"/>
        <v/>
      </c>
      <c r="BI91" s="276"/>
      <c r="BJ91" s="348"/>
      <c r="BK91" s="278"/>
      <c r="BL91" s="279"/>
      <c r="BM91" s="348"/>
      <c r="BN91" s="278"/>
      <c r="BO91" s="280"/>
      <c r="BP91" s="309" t="str">
        <f t="shared" ca="1" si="58"/>
        <v/>
      </c>
      <c r="BQ91" s="310" t="str">
        <f t="shared" ca="1" si="59"/>
        <v/>
      </c>
      <c r="BR91" s="309" t="str">
        <f t="shared" ca="1" si="60"/>
        <v/>
      </c>
      <c r="BS91" s="438" t="str">
        <f t="shared" ca="1" si="61"/>
        <v/>
      </c>
      <c r="BT91" s="281" t="str">
        <f t="array" ref="BT91">IF(AND($I91&lt;&gt;"",$K91&lt;&gt;""),CEILING(VLOOKUP($I91,ランク別指標,3,FALSE)*$L91,1),"")</f>
        <v/>
      </c>
      <c r="BU91" s="282"/>
      <c r="BV91" s="281" t="str">
        <f t="shared" si="11"/>
        <v/>
      </c>
      <c r="BW91" s="283"/>
      <c r="BX91" s="282"/>
      <c r="BY91" s="284" t="str">
        <f t="shared" si="62"/>
        <v/>
      </c>
      <c r="BZ91" s="285" t="str">
        <f t="shared" si="63"/>
        <v/>
      </c>
      <c r="CA91" s="286"/>
      <c r="CB91" s="287"/>
      <c r="CC91" s="281" t="str">
        <f t="array" ref="CC91">IF(AND($I91&lt;&gt;"",$K91&lt;&gt;""),CEILING(VLOOKUP($I91,ランク別指標,6,FALSE)*$L91,1),"")</f>
        <v/>
      </c>
      <c r="CD91" s="288"/>
      <c r="CE91" s="289" t="str">
        <f t="shared" si="14"/>
        <v/>
      </c>
      <c r="CF91" s="290"/>
      <c r="CG91" s="291" t="str">
        <f t="array" ref="CG91">IF(AND(L91&lt;&gt;"",L91&gt;0),IF(CD91/L91*100 &gt; 0,CD91/L91*100, ""),"")</f>
        <v/>
      </c>
      <c r="CH91" s="292" t="str">
        <f t="array" ref="CH91">IF(AND(L91&lt;&gt;"",L91&gt;0),IF(CF91/L91*100 &gt; 0,CF91/L91*100, ""),"")</f>
        <v/>
      </c>
      <c r="CI91" s="291" t="str">
        <f t="array" ref="CI91">IF(AND(CC91&lt;&gt;"",CC91&gt;0),IF(CD91/CC91*100 &gt; 0,CD91/CC91, ""),"")</f>
        <v/>
      </c>
      <c r="CJ91" s="292" t="str">
        <f t="array" ref="CJ91">IF(AND(CE91&lt;&gt;"",CE91&gt;0),IF(CF91/CE91*100 &gt; 0,CF91/CE91, ""),"")</f>
        <v/>
      </c>
      <c r="CK91" s="281"/>
      <c r="CL91" s="293" t="str">
        <f t="array" ref="CL91">IF(AND(L91&lt;&gt;"",L91&gt;0),IF(CK91/L91*100 &gt; 0,CK91/L91*100, ""),"")</f>
        <v/>
      </c>
      <c r="CM91" s="294"/>
      <c r="CN91" s="270" t="str">
        <f t="array" aca="1" ref="CN91" ca="1">IF(AND($O91&lt;&gt;"",$P91="",$O91&lt;=集計基準日),"遅1",IF(AND($R91&lt;&gt;"",$S91="",$R91&lt;=集計基準日),"遅2",IF(AND($U91&lt;&gt;"",$V91="",$U91&lt;=集計基準日),"遅3","") ) )</f>
        <v/>
      </c>
      <c r="CO91" s="271" t="str">
        <f t="array" aca="1" ref="CO91" ca="1">IF(AND($AA91&lt;&gt;"",$AB91="",$AA91&lt;=集計基準日),"遅1",IF(AND($AD91&lt;&gt;"",$AE91="",$AD91&lt;=集計基準日),"遅2",IF(AND($AG91&lt;&gt;"",$AH91="",$AG91&lt;=集計基準日),"遅3","")))</f>
        <v/>
      </c>
      <c r="CP91" s="271" t="str">
        <f t="array" aca="1" ref="CP91" ca="1">IF(AND($AM91&lt;&gt;"",$AN91="",$AM91&lt;=集計基準日),"遅1",IF(AND($AP91&lt;&gt;"",$AQ91="",$AP91&lt;=集計基準日),"遅2",IF(AND($AS91&lt;&gt;"",$AT91="",$AS91&lt;=集計基準日),"遅3","")))</f>
        <v/>
      </c>
      <c r="CQ91" s="272" t="str">
        <f t="shared" ca="1" si="15"/>
        <v/>
      </c>
      <c r="CR91" s="272" t="str">
        <f t="shared" ca="1" si="16"/>
        <v/>
      </c>
      <c r="CS91" s="273" t="str">
        <f t="shared" ca="1" si="17"/>
        <v/>
      </c>
      <c r="CT91" s="337"/>
      <c r="CU91" s="264">
        <f t="shared" si="64"/>
        <v>83</v>
      </c>
      <c r="CW91" s="324">
        <f t="array" aca="1" ref="CW91" ca="1">MAX(IF((IF(進捗管理票PSPT_進捗率_1_2&lt;&gt;"", O91:V91,O91:S91)&lt;&gt;"")*(IF(進捗管理票PSPT_進捗率_1_2&lt;&gt;"", $O$7:$V$7,$O$7:$S$7)="予定日")*(IF(進捗管理票PSPT_進捗率_1_2&lt;&gt;"", O91:V91,O91:S91)&lt;=集計基準日),COLUMN(IF(進捗管理票PSPT_進捗率_1_2&lt;&gt;"", O91:V91,O91:S91)),""))</f>
        <v>0</v>
      </c>
      <c r="CX91" s="324">
        <f t="array" aca="1" ref="CX91" ca="1">MAX(IF((IF(進捗管理票PSPT_進捗率_2_2&lt;&gt;"", AA91:AH91,AA91:AE91)&lt;&gt;"")*(IF(進捗管理票PSPT_進捗率_2_2&lt;&gt;"", $AA$7:$AH$7,$AA$7:$AE$7)="予定日")*(IF(進捗管理票PSPT_進捗率_2_2&lt;&gt;"", AA91:AH91,AA91:AE91)&lt;=集計基準日),COLUMN(IF(進捗管理票PSPT_進捗率_2_2&lt;&gt;"", AA91:AH91,AA91:AE91)),""))</f>
        <v>0</v>
      </c>
      <c r="CY91" s="324">
        <f t="array" aca="1" ref="CY91" ca="1">MAX(IF((IF(進捗管理票PSPT_進捗率_3_2&lt;&gt;"", AM91:AT91,AM91:AQ91)&lt;&gt;"")*(IF(進捗管理票PSPT_進捗率_3_2&lt;&gt;"", $AM$7:$AT$7,$AM$7:$AQ$7)="予定日")*(IF(進捗管理票PSPT_進捗率_3_2&lt;&gt;"", AM91:AT91,AM91:AQ91)&lt;=集計基準日),COLUMN(IF(進捗管理票PSPT_進捗率_3_2&lt;&gt;"", AM91:AT91,AM91:AQ91)),""))</f>
        <v>0</v>
      </c>
      <c r="CZ91" s="324">
        <f t="array" aca="1" ref="CZ91" ca="1">MAX(IF((IF(進捗管理票PSPT_進捗率_4_2&lt;&gt;"", AY91:BF91,AY91:BC91)&lt;&gt;"")*(IF(進捗管理票PSPT_進捗率_4_2&lt;&gt;"", $AY$7:$BF$7,$AY$7:$BC$7)="予定日")*(IF(進捗管理票PSPT_進捗率_4_2&lt;&gt;"", AY91:BF91,AY91:BC91)&lt;=集計基準日),COLUMN(IF(進捗管理票PSPT_進捗率_4_2&lt;&gt;"", AY91:BF91,AY91:BC91)),""))</f>
        <v>0</v>
      </c>
      <c r="DA91" s="324">
        <f t="array" aca="1" ref="DA91" ca="1">MAX(IF((BJ91:BN91&lt;&gt;"")*($BJ$7:$BN$7="予定日")*(BJ91:BN91&lt;=集計基準日),COLUMN(BJ91:BN91),""))</f>
        <v>0</v>
      </c>
      <c r="DB91" s="324">
        <f t="array" aca="1" ref="DB91" ca="1">MAX(IF((IF(AND(進捗管理票PSPT_進捗率_1_2&lt;&gt;"",U91&lt;&gt;""), O91:V91,O91:S91)&lt;&gt;"")*(IF(AND(進捗管理票PSPT_進捗率_1_2&lt;&gt;"",U91&lt;&gt;""), $O$7:$V$7,$O$7:$S$7)="実績日")*(IF(AND(進捗管理票PSPT_進捗率_1_2&lt;&gt;"",U91&lt;&gt;""), O91:V91,O91:S91)&lt;=集計基準日),COLUMN(IF(AND(進捗管理票PSPT_進捗率_1_2&lt;&gt;"",U91&lt;&gt;""), O91:V91,O91:S91)),""))</f>
        <v>0</v>
      </c>
      <c r="DC91" s="324">
        <f t="array" aca="1" ref="DC91" ca="1">MAX(IF((IF(AND(進捗管理票PSPT_進捗率_2_2&lt;&gt;"",AG91&lt;&gt;""), AA91:AH91,AA91:AE91)&lt;&gt;"")*(IF(AND(進捗管理票PSPT_進捗率_2_2&lt;&gt;"",AG91&lt;&gt;""), $AA$7:$AH$7,$AA$7:$AE$7)="実績日")*(IF(AND(進捗管理票PSPT_進捗率_2_2&lt;&gt;"",AG91&lt;&gt;""), AA91:AH91,AA91:AE91)&lt;=集計基準日),COLUMN(IF(AND(進捗管理票PSPT_進捗率_2_2&lt;&gt;"",AG91&lt;&gt;""), AA91:AH91,AA91:AE91)),""))</f>
        <v>0</v>
      </c>
      <c r="DD91" s="324">
        <f t="array" aca="1" ref="DD91" ca="1">MAX(IF((IF(AND(進捗管理票PSPT_進捗率_3_2&lt;&gt;"",AS91&lt;&gt;""), AM91:AT91,AM91:AQ91)&lt;&gt;"")*(IF(AND(進捗管理票PSPT_進捗率_3_2&lt;&gt;"",AS91&lt;&gt;""), $AM$7:$AT$7,$AM$7:$AQ$7)="実績日")*(IF(AND(進捗管理票PSPT_進捗率_3_2&lt;&gt;"",AS91&lt;&gt;""), AM91:AT91,AM91:AQ91)&lt;=集計基準日),COLUMN(IF(AND(進捗管理票PSPT_進捗率_3_2&lt;&gt;"",AS91&lt;&gt;""), AM91:AT91,AM91:AQ91)),""))</f>
        <v>0</v>
      </c>
      <c r="DE91" s="324">
        <f t="array" aca="1" ref="DE91" ca="1">MAX(IF((IF(AND(進捗管理票PSPT_進捗率_4_2&lt;&gt;"",BE91&lt;&gt;""), AY91:BF91,AY91:BC91)&lt;&gt;"")*(IF(AND(進捗管理票PSPT_進捗率_4_2&lt;&gt;"",BE91&lt;&gt;""), $AY$7:$BF$7,$AY$7:$BC$7)="実績日")*(IF(AND(進捗管理票PSPT_進捗率_4_2&lt;&gt;"",BE91&lt;&gt;""), AY91:BF91,AY91:BC91)&lt;=集計基準日),COLUMN(IF(AND(進捗管理票PSPT_進捗率_4_2&lt;&gt;"",BE91&lt;&gt;""), AY91:BF91,AY91:BC91)),""))</f>
        <v>0</v>
      </c>
      <c r="DF91" s="324">
        <f t="array" aca="1" ref="DF91" ca="1">MAX(IF((BJ91:BN91&lt;&gt;"")*($BJ$7:$BN$7="実績日")*(BJ91:BN91&lt;=集計基準日),COLUMN(BJ91:BN91),""))</f>
        <v>0</v>
      </c>
      <c r="DG91" s="439">
        <f ca="1">MAX(IF(CW91&lt;&gt;0,HLOOKUP(CW91+1,進捗・達成率設定_PS,9,1),0),IF(CX91&lt;&gt;0,HLOOKUP(CX91+1,進捗・達成率設定_PT仕様作成,9,1),0),IF(CY91&lt;&gt;0,HLOOKUP(CY91+1,進捗・達成率設定_PG,9,1),0),IF(CZ91&lt;&gt;0,HLOOKUP(CZ91+1,進捗・達成率設定_PT,9,1),0),IF(DA91&lt;&gt;0,HLOOKUP(DA91+1,進捗・達成率設定_受入,9,1),0),IF(AND(COUNTA(PTレビュー先頭セル:PTレビュー最終セル)=0,AND(BB91&lt;&gt;"", BB91 &lt;= 集計基準日, BE91="",BF91="",BJ91="",BK91="",BM91="",BN91="")),100,0),IF(AND(BE91&lt;&gt;"",BE91 &lt;= 集計基準日, BJ91="",BK91="",BM91="",BN91=""),100,0))</f>
        <v>0</v>
      </c>
      <c r="DH91" s="440">
        <f ca="1">MAX(IF(DB91&lt;&gt;0,HLOOKUP(DB91,進捗・達成率設定_PS,9,1),0),IF(DC91&lt;&gt;0,HLOOKUP(DC91,進捗・達成率設定_PT仕様作成,9,1),0),IF(DD91&lt;&gt;0,HLOOKUP(DD91,進捗・達成率設定_PG,9,1),0),IF(DE91&lt;&gt;0,HLOOKUP(DE91,進捗・達成率設定_PT,9,1),0),IF(DF91&lt;&gt;0,HLOOKUP(DF91,進捗・達成率設定_受入,9,1),0),IF(AND(COUNTA(PTレビュー先頭セル:PTレビュー最終セル)=0,BJ91="",BK91="",BM91="",BN91="",BC91&lt;&gt;"", BC91&lt;=集計基準日),100,0),IF(OR(AND(BF91&lt;&gt;"",BF91&lt;=集計基準日, BJ91="",BK91="",BM91="",BN91=""),AND(BE91&lt;&gt;"",BF91&lt;&gt;"",BF91&lt;=集計基準日, BJ91="",BK91="",BM91="",BN91="")),100,0))</f>
        <v>0</v>
      </c>
      <c r="DI91" s="328" t="str">
        <f>IF(BM91&lt;&gt;"",BM91,IF(AND(BJ91&lt;&gt;"",BM91&lt;&gt;""),BM91,IF(AND(BJ91&lt;&gt;"",BM91=""),"",IF(AND(BK91&lt;&gt;"",BM91=""),"",IF(BE91&lt;&gt;"",BE91,IF(COUNTA(PTレビュー先頭セル:PTレビュー最終セル)&lt;&gt;0,"",IF(BB91&lt;&gt;"",BB91,"")))))))</f>
        <v/>
      </c>
      <c r="DJ91" s="329" t="str">
        <f>IF(AND(BM91&lt;&gt;"",BN91&lt;&gt;""),BN91,IF(AND(BJ91&lt;&gt;"",BN91&lt;&gt;""),BN91,IF(AND(BK91&lt;&gt;"",BN91=""),"",IF(AND(BJ91&lt;&gt;"",BN91=""),"",IF(BF91&lt;&gt;"",BF91,IF(COUNTA(PTレビュー先頭セル:PTレビュー最終セル)&lt;&gt;0,"",IF(BC91&lt;&gt;"",BC91,"")))))))</f>
        <v/>
      </c>
      <c r="DK91" s="450" t="b">
        <f t="shared" si="65"/>
        <v>0</v>
      </c>
      <c r="DL91" s="440" t="b">
        <f t="shared" si="66"/>
        <v>0</v>
      </c>
      <c r="DM91" s="450" t="b">
        <f t="shared" si="67"/>
        <v>0</v>
      </c>
      <c r="DN91" s="440" t="b">
        <f t="shared" si="68"/>
        <v>0</v>
      </c>
      <c r="DO91" s="449" t="b">
        <f t="shared" si="69"/>
        <v>0</v>
      </c>
      <c r="DP91" s="440" t="b">
        <f t="shared" si="70"/>
        <v>0</v>
      </c>
      <c r="DQ91" s="450" t="b">
        <f t="shared" si="71"/>
        <v>0</v>
      </c>
      <c r="DR91" s="440" t="b">
        <f t="shared" si="72"/>
        <v>0</v>
      </c>
      <c r="DS91" s="449" t="b">
        <f t="shared" si="73"/>
        <v>0</v>
      </c>
      <c r="DT91" s="440" t="b">
        <f t="shared" si="74"/>
        <v>0</v>
      </c>
    </row>
    <row r="92" spans="1:124" x14ac:dyDescent="0.25">
      <c r="A92" s="65">
        <f t="shared" si="49"/>
        <v>84</v>
      </c>
      <c r="B92" s="275"/>
      <c r="C92" s="275"/>
      <c r="D92" s="275"/>
      <c r="E92" s="275"/>
      <c r="F92" s="275"/>
      <c r="G92" s="316"/>
      <c r="H92" s="276"/>
      <c r="I92" s="276"/>
      <c r="J92" s="276"/>
      <c r="K92" s="467"/>
      <c r="L92" s="467"/>
      <c r="M92" s="277"/>
      <c r="N92" s="277"/>
      <c r="O92" s="348"/>
      <c r="P92" s="278"/>
      <c r="Q92" s="279"/>
      <c r="R92" s="348"/>
      <c r="S92" s="278"/>
      <c r="T92" s="280"/>
      <c r="U92" s="348"/>
      <c r="V92" s="274"/>
      <c r="W92" s="309" t="str">
        <f t="shared" ca="1" si="50"/>
        <v/>
      </c>
      <c r="X92" s="310" t="str">
        <f t="shared" ca="1" si="51"/>
        <v/>
      </c>
      <c r="Y92" s="277"/>
      <c r="Z92" s="277"/>
      <c r="AA92" s="348"/>
      <c r="AB92" s="278"/>
      <c r="AC92" s="279"/>
      <c r="AD92" s="348"/>
      <c r="AE92" s="278"/>
      <c r="AF92" s="280"/>
      <c r="AG92" s="348"/>
      <c r="AH92" s="274"/>
      <c r="AI92" s="309" t="str">
        <f t="shared" ca="1" si="52"/>
        <v/>
      </c>
      <c r="AJ92" s="310" t="str">
        <f t="shared" ca="1" si="53"/>
        <v/>
      </c>
      <c r="AK92" s="277"/>
      <c r="AL92" s="277"/>
      <c r="AM92" s="348"/>
      <c r="AN92" s="278"/>
      <c r="AO92" s="279"/>
      <c r="AP92" s="348"/>
      <c r="AQ92" s="278"/>
      <c r="AR92" s="280"/>
      <c r="AS92" s="348"/>
      <c r="AT92" s="274"/>
      <c r="AU92" s="309" t="str">
        <f t="shared" ca="1" si="54"/>
        <v/>
      </c>
      <c r="AV92" s="310" t="str">
        <f t="shared" ca="1" si="55"/>
        <v/>
      </c>
      <c r="AW92" s="276"/>
      <c r="AX92" s="276"/>
      <c r="AY92" s="348"/>
      <c r="AZ92" s="278"/>
      <c r="BA92" s="279"/>
      <c r="BB92" s="348"/>
      <c r="BC92" s="278"/>
      <c r="BD92" s="280"/>
      <c r="BE92" s="348"/>
      <c r="BF92" s="274"/>
      <c r="BG92" s="309" t="str">
        <f t="shared" ca="1" si="56"/>
        <v/>
      </c>
      <c r="BH92" s="310" t="str">
        <f t="shared" ca="1" si="57"/>
        <v/>
      </c>
      <c r="BI92" s="276"/>
      <c r="BJ92" s="348"/>
      <c r="BK92" s="278"/>
      <c r="BL92" s="279"/>
      <c r="BM92" s="348"/>
      <c r="BN92" s="278"/>
      <c r="BO92" s="280"/>
      <c r="BP92" s="309" t="str">
        <f t="shared" ca="1" si="58"/>
        <v/>
      </c>
      <c r="BQ92" s="310" t="str">
        <f t="shared" ca="1" si="59"/>
        <v/>
      </c>
      <c r="BR92" s="309" t="str">
        <f t="shared" ca="1" si="60"/>
        <v/>
      </c>
      <c r="BS92" s="438" t="str">
        <f t="shared" ca="1" si="61"/>
        <v/>
      </c>
      <c r="BT92" s="281" t="str">
        <f t="array" ref="BT92">IF(AND($I92&lt;&gt;"",$K92&lt;&gt;""),CEILING(VLOOKUP($I92,ランク別指標,3,FALSE)*$L92,1),"")</f>
        <v/>
      </c>
      <c r="BU92" s="282"/>
      <c r="BV92" s="281" t="str">
        <f t="shared" si="11"/>
        <v/>
      </c>
      <c r="BW92" s="283"/>
      <c r="BX92" s="282"/>
      <c r="BY92" s="284" t="str">
        <f t="shared" si="62"/>
        <v/>
      </c>
      <c r="BZ92" s="285" t="str">
        <f t="shared" si="63"/>
        <v/>
      </c>
      <c r="CA92" s="286"/>
      <c r="CB92" s="287"/>
      <c r="CC92" s="281" t="str">
        <f t="array" ref="CC92">IF(AND($I92&lt;&gt;"",$K92&lt;&gt;""),CEILING(VLOOKUP($I92,ランク別指標,6,FALSE)*$L92,1),"")</f>
        <v/>
      </c>
      <c r="CD92" s="288"/>
      <c r="CE92" s="289" t="str">
        <f t="shared" si="14"/>
        <v/>
      </c>
      <c r="CF92" s="290"/>
      <c r="CG92" s="291" t="str">
        <f t="array" ref="CG92">IF(AND(L92&lt;&gt;"",L92&gt;0),IF(CD92/L92*100 &gt; 0,CD92/L92*100, ""),"")</f>
        <v/>
      </c>
      <c r="CH92" s="292" t="str">
        <f t="array" ref="CH92">IF(AND(L92&lt;&gt;"",L92&gt;0),IF(CF92/L92*100 &gt; 0,CF92/L92*100, ""),"")</f>
        <v/>
      </c>
      <c r="CI92" s="291" t="str">
        <f t="array" ref="CI92">IF(AND(CC92&lt;&gt;"",CC92&gt;0),IF(CD92/CC92*100 &gt; 0,CD92/CC92, ""),"")</f>
        <v/>
      </c>
      <c r="CJ92" s="292" t="str">
        <f t="array" ref="CJ92">IF(AND(CE92&lt;&gt;"",CE92&gt;0),IF(CF92/CE92*100 &gt; 0,CF92/CE92, ""),"")</f>
        <v/>
      </c>
      <c r="CK92" s="281"/>
      <c r="CL92" s="293" t="str">
        <f t="array" ref="CL92">IF(AND(L92&lt;&gt;"",L92&gt;0),IF(CK92/L92*100 &gt; 0,CK92/L92*100, ""),"")</f>
        <v/>
      </c>
      <c r="CM92" s="294"/>
      <c r="CN92" s="270" t="str">
        <f t="array" aca="1" ref="CN92" ca="1">IF(AND($O92&lt;&gt;"",$P92="",$O92&lt;=集計基準日),"遅1",IF(AND($R92&lt;&gt;"",$S92="",$R92&lt;=集計基準日),"遅2",IF(AND($U92&lt;&gt;"",$V92="",$U92&lt;=集計基準日),"遅3","") ) )</f>
        <v/>
      </c>
      <c r="CO92" s="271" t="str">
        <f t="array" aca="1" ref="CO92" ca="1">IF(AND($AA92&lt;&gt;"",$AB92="",$AA92&lt;=集計基準日),"遅1",IF(AND($AD92&lt;&gt;"",$AE92="",$AD92&lt;=集計基準日),"遅2",IF(AND($AG92&lt;&gt;"",$AH92="",$AG92&lt;=集計基準日),"遅3","")))</f>
        <v/>
      </c>
      <c r="CP92" s="271" t="str">
        <f t="array" aca="1" ref="CP92" ca="1">IF(AND($AM92&lt;&gt;"",$AN92="",$AM92&lt;=集計基準日),"遅1",IF(AND($AP92&lt;&gt;"",$AQ92="",$AP92&lt;=集計基準日),"遅2",IF(AND($AS92&lt;&gt;"",$AT92="",$AS92&lt;=集計基準日),"遅3","")))</f>
        <v/>
      </c>
      <c r="CQ92" s="272" t="str">
        <f t="shared" ca="1" si="15"/>
        <v/>
      </c>
      <c r="CR92" s="272" t="str">
        <f t="shared" ca="1" si="16"/>
        <v/>
      </c>
      <c r="CS92" s="273" t="str">
        <f t="shared" ca="1" si="17"/>
        <v/>
      </c>
      <c r="CT92" s="337"/>
      <c r="CU92" s="264">
        <f t="shared" si="64"/>
        <v>84</v>
      </c>
      <c r="CW92" s="324">
        <f t="array" aca="1" ref="CW92" ca="1">MAX(IF((IF(進捗管理票PSPT_進捗率_1_2&lt;&gt;"", O92:V92,O92:S92)&lt;&gt;"")*(IF(進捗管理票PSPT_進捗率_1_2&lt;&gt;"", $O$7:$V$7,$O$7:$S$7)="予定日")*(IF(進捗管理票PSPT_進捗率_1_2&lt;&gt;"", O92:V92,O92:S92)&lt;=集計基準日),COLUMN(IF(進捗管理票PSPT_進捗率_1_2&lt;&gt;"", O92:V92,O92:S92)),""))</f>
        <v>0</v>
      </c>
      <c r="CX92" s="324">
        <f t="array" aca="1" ref="CX92" ca="1">MAX(IF((IF(進捗管理票PSPT_進捗率_2_2&lt;&gt;"", AA92:AH92,AA92:AE92)&lt;&gt;"")*(IF(進捗管理票PSPT_進捗率_2_2&lt;&gt;"", $AA$7:$AH$7,$AA$7:$AE$7)="予定日")*(IF(進捗管理票PSPT_進捗率_2_2&lt;&gt;"", AA92:AH92,AA92:AE92)&lt;=集計基準日),COLUMN(IF(進捗管理票PSPT_進捗率_2_2&lt;&gt;"", AA92:AH92,AA92:AE92)),""))</f>
        <v>0</v>
      </c>
      <c r="CY92" s="324">
        <f t="array" aca="1" ref="CY92" ca="1">MAX(IF((IF(進捗管理票PSPT_進捗率_3_2&lt;&gt;"", AM92:AT92,AM92:AQ92)&lt;&gt;"")*(IF(進捗管理票PSPT_進捗率_3_2&lt;&gt;"", $AM$7:$AT$7,$AM$7:$AQ$7)="予定日")*(IF(進捗管理票PSPT_進捗率_3_2&lt;&gt;"", AM92:AT92,AM92:AQ92)&lt;=集計基準日),COLUMN(IF(進捗管理票PSPT_進捗率_3_2&lt;&gt;"", AM92:AT92,AM92:AQ92)),""))</f>
        <v>0</v>
      </c>
      <c r="CZ92" s="324">
        <f t="array" aca="1" ref="CZ92" ca="1">MAX(IF((IF(進捗管理票PSPT_進捗率_4_2&lt;&gt;"", AY92:BF92,AY92:BC92)&lt;&gt;"")*(IF(進捗管理票PSPT_進捗率_4_2&lt;&gt;"", $AY$7:$BF$7,$AY$7:$BC$7)="予定日")*(IF(進捗管理票PSPT_進捗率_4_2&lt;&gt;"", AY92:BF92,AY92:BC92)&lt;=集計基準日),COLUMN(IF(進捗管理票PSPT_進捗率_4_2&lt;&gt;"", AY92:BF92,AY92:BC92)),""))</f>
        <v>0</v>
      </c>
      <c r="DA92" s="324">
        <f t="array" aca="1" ref="DA92" ca="1">MAX(IF((BJ92:BN92&lt;&gt;"")*($BJ$7:$BN$7="予定日")*(BJ92:BN92&lt;=集計基準日),COLUMN(BJ92:BN92),""))</f>
        <v>0</v>
      </c>
      <c r="DB92" s="324">
        <f t="array" aca="1" ref="DB92" ca="1">MAX(IF((IF(AND(進捗管理票PSPT_進捗率_1_2&lt;&gt;"",U92&lt;&gt;""), O92:V92,O92:S92)&lt;&gt;"")*(IF(AND(進捗管理票PSPT_進捗率_1_2&lt;&gt;"",U92&lt;&gt;""), $O$7:$V$7,$O$7:$S$7)="実績日")*(IF(AND(進捗管理票PSPT_進捗率_1_2&lt;&gt;"",U92&lt;&gt;""), O92:V92,O92:S92)&lt;=集計基準日),COLUMN(IF(AND(進捗管理票PSPT_進捗率_1_2&lt;&gt;"",U92&lt;&gt;""), O92:V92,O92:S92)),""))</f>
        <v>0</v>
      </c>
      <c r="DC92" s="324">
        <f t="array" aca="1" ref="DC92" ca="1">MAX(IF((IF(AND(進捗管理票PSPT_進捗率_2_2&lt;&gt;"",AG92&lt;&gt;""), AA92:AH92,AA92:AE92)&lt;&gt;"")*(IF(AND(進捗管理票PSPT_進捗率_2_2&lt;&gt;"",AG92&lt;&gt;""), $AA$7:$AH$7,$AA$7:$AE$7)="実績日")*(IF(AND(進捗管理票PSPT_進捗率_2_2&lt;&gt;"",AG92&lt;&gt;""), AA92:AH92,AA92:AE92)&lt;=集計基準日),COLUMN(IF(AND(進捗管理票PSPT_進捗率_2_2&lt;&gt;"",AG92&lt;&gt;""), AA92:AH92,AA92:AE92)),""))</f>
        <v>0</v>
      </c>
      <c r="DD92" s="324">
        <f t="array" aca="1" ref="DD92" ca="1">MAX(IF((IF(AND(進捗管理票PSPT_進捗率_3_2&lt;&gt;"",AS92&lt;&gt;""), AM92:AT92,AM92:AQ92)&lt;&gt;"")*(IF(AND(進捗管理票PSPT_進捗率_3_2&lt;&gt;"",AS92&lt;&gt;""), $AM$7:$AT$7,$AM$7:$AQ$7)="実績日")*(IF(AND(進捗管理票PSPT_進捗率_3_2&lt;&gt;"",AS92&lt;&gt;""), AM92:AT92,AM92:AQ92)&lt;=集計基準日),COLUMN(IF(AND(進捗管理票PSPT_進捗率_3_2&lt;&gt;"",AS92&lt;&gt;""), AM92:AT92,AM92:AQ92)),""))</f>
        <v>0</v>
      </c>
      <c r="DE92" s="324">
        <f t="array" aca="1" ref="DE92" ca="1">MAX(IF((IF(AND(進捗管理票PSPT_進捗率_4_2&lt;&gt;"",BE92&lt;&gt;""), AY92:BF92,AY92:BC92)&lt;&gt;"")*(IF(AND(進捗管理票PSPT_進捗率_4_2&lt;&gt;"",BE92&lt;&gt;""), $AY$7:$BF$7,$AY$7:$BC$7)="実績日")*(IF(AND(進捗管理票PSPT_進捗率_4_2&lt;&gt;"",BE92&lt;&gt;""), AY92:BF92,AY92:BC92)&lt;=集計基準日),COLUMN(IF(AND(進捗管理票PSPT_進捗率_4_2&lt;&gt;"",BE92&lt;&gt;""), AY92:BF92,AY92:BC92)),""))</f>
        <v>0</v>
      </c>
      <c r="DF92" s="324">
        <f t="array" aca="1" ref="DF92" ca="1">MAX(IF((BJ92:BN92&lt;&gt;"")*($BJ$7:$BN$7="実績日")*(BJ92:BN92&lt;=集計基準日),COLUMN(BJ92:BN92),""))</f>
        <v>0</v>
      </c>
      <c r="DG92" s="439">
        <f ca="1">MAX(IF(CW92&lt;&gt;0,HLOOKUP(CW92+1,進捗・達成率設定_PS,9,1),0),IF(CX92&lt;&gt;0,HLOOKUP(CX92+1,進捗・達成率設定_PT仕様作成,9,1),0),IF(CY92&lt;&gt;0,HLOOKUP(CY92+1,進捗・達成率設定_PG,9,1),0),IF(CZ92&lt;&gt;0,HLOOKUP(CZ92+1,進捗・達成率設定_PT,9,1),0),IF(DA92&lt;&gt;0,HLOOKUP(DA92+1,進捗・達成率設定_受入,9,1),0),IF(AND(COUNTA(PTレビュー先頭セル:PTレビュー最終セル)=0,AND(BB92&lt;&gt;"", BB92 &lt;= 集計基準日, BE92="",BF92="",BJ92="",BK92="",BM92="",BN92="")),100,0),IF(AND(BE92&lt;&gt;"",BE92 &lt;= 集計基準日, BJ92="",BK92="",BM92="",BN92=""),100,0))</f>
        <v>0</v>
      </c>
      <c r="DH92" s="440">
        <f ca="1">MAX(IF(DB92&lt;&gt;0,HLOOKUP(DB92,進捗・達成率設定_PS,9,1),0),IF(DC92&lt;&gt;0,HLOOKUP(DC92,進捗・達成率設定_PT仕様作成,9,1),0),IF(DD92&lt;&gt;0,HLOOKUP(DD92,進捗・達成率設定_PG,9,1),0),IF(DE92&lt;&gt;0,HLOOKUP(DE92,進捗・達成率設定_PT,9,1),0),IF(DF92&lt;&gt;0,HLOOKUP(DF92,進捗・達成率設定_受入,9,1),0),IF(AND(COUNTA(PTレビュー先頭セル:PTレビュー最終セル)=0,BJ92="",BK92="",BM92="",BN92="",BC92&lt;&gt;"", BC92&lt;=集計基準日),100,0),IF(OR(AND(BF92&lt;&gt;"",BF92&lt;=集計基準日, BJ92="",BK92="",BM92="",BN92=""),AND(BE92&lt;&gt;"",BF92&lt;&gt;"",BF92&lt;=集計基準日, BJ92="",BK92="",BM92="",BN92="")),100,0))</f>
        <v>0</v>
      </c>
      <c r="DI92" s="328" t="str">
        <f>IF(BM92&lt;&gt;"",BM92,IF(AND(BJ92&lt;&gt;"",BM92&lt;&gt;""),BM92,IF(AND(BJ92&lt;&gt;"",BM92=""),"",IF(AND(BK92&lt;&gt;"",BM92=""),"",IF(BE92&lt;&gt;"",BE92,IF(COUNTA(PTレビュー先頭セル:PTレビュー最終セル)&lt;&gt;0,"",IF(BB92&lt;&gt;"",BB92,"")))))))</f>
        <v/>
      </c>
      <c r="DJ92" s="329" t="str">
        <f>IF(AND(BM92&lt;&gt;"",BN92&lt;&gt;""),BN92,IF(AND(BJ92&lt;&gt;"",BN92&lt;&gt;""),BN92,IF(AND(BK92&lt;&gt;"",BN92=""),"",IF(AND(BJ92&lt;&gt;"",BN92=""),"",IF(BF92&lt;&gt;"",BF92,IF(COUNTA(PTレビュー先頭セル:PTレビュー最終セル)&lt;&gt;0,"",IF(BC92&lt;&gt;"",BC92,"")))))))</f>
        <v/>
      </c>
      <c r="DK92" s="450" t="b">
        <f t="shared" si="65"/>
        <v>0</v>
      </c>
      <c r="DL92" s="440" t="b">
        <f t="shared" si="66"/>
        <v>0</v>
      </c>
      <c r="DM92" s="450" t="b">
        <f t="shared" si="67"/>
        <v>0</v>
      </c>
      <c r="DN92" s="440" t="b">
        <f t="shared" si="68"/>
        <v>0</v>
      </c>
      <c r="DO92" s="449" t="b">
        <f t="shared" si="69"/>
        <v>0</v>
      </c>
      <c r="DP92" s="440" t="b">
        <f t="shared" si="70"/>
        <v>0</v>
      </c>
      <c r="DQ92" s="450" t="b">
        <f t="shared" si="71"/>
        <v>0</v>
      </c>
      <c r="DR92" s="440" t="b">
        <f t="shared" si="72"/>
        <v>0</v>
      </c>
      <c r="DS92" s="449" t="b">
        <f t="shared" si="73"/>
        <v>0</v>
      </c>
      <c r="DT92" s="440" t="b">
        <f t="shared" si="74"/>
        <v>0</v>
      </c>
    </row>
    <row r="93" spans="1:124" x14ac:dyDescent="0.25">
      <c r="A93" s="65">
        <f t="shared" si="49"/>
        <v>85</v>
      </c>
      <c r="B93" s="275"/>
      <c r="C93" s="275"/>
      <c r="D93" s="275"/>
      <c r="E93" s="275"/>
      <c r="F93" s="275"/>
      <c r="G93" s="316"/>
      <c r="H93" s="276"/>
      <c r="I93" s="276"/>
      <c r="J93" s="276"/>
      <c r="K93" s="467"/>
      <c r="L93" s="467"/>
      <c r="M93" s="277"/>
      <c r="N93" s="277"/>
      <c r="O93" s="348"/>
      <c r="P93" s="278"/>
      <c r="Q93" s="279"/>
      <c r="R93" s="348"/>
      <c r="S93" s="278"/>
      <c r="T93" s="280"/>
      <c r="U93" s="348"/>
      <c r="V93" s="274"/>
      <c r="W93" s="309" t="str">
        <f t="shared" ca="1" si="50"/>
        <v/>
      </c>
      <c r="X93" s="310" t="str">
        <f t="shared" ca="1" si="51"/>
        <v/>
      </c>
      <c r="Y93" s="277"/>
      <c r="Z93" s="277"/>
      <c r="AA93" s="348"/>
      <c r="AB93" s="278"/>
      <c r="AC93" s="279"/>
      <c r="AD93" s="348"/>
      <c r="AE93" s="278"/>
      <c r="AF93" s="280"/>
      <c r="AG93" s="348"/>
      <c r="AH93" s="274"/>
      <c r="AI93" s="309" t="str">
        <f t="shared" ca="1" si="52"/>
        <v/>
      </c>
      <c r="AJ93" s="310" t="str">
        <f t="shared" ca="1" si="53"/>
        <v/>
      </c>
      <c r="AK93" s="277"/>
      <c r="AL93" s="277"/>
      <c r="AM93" s="348"/>
      <c r="AN93" s="278"/>
      <c r="AO93" s="279"/>
      <c r="AP93" s="348"/>
      <c r="AQ93" s="278"/>
      <c r="AR93" s="280"/>
      <c r="AS93" s="348"/>
      <c r="AT93" s="274"/>
      <c r="AU93" s="309" t="str">
        <f t="shared" ca="1" si="54"/>
        <v/>
      </c>
      <c r="AV93" s="310" t="str">
        <f t="shared" ca="1" si="55"/>
        <v/>
      </c>
      <c r="AW93" s="276"/>
      <c r="AX93" s="276"/>
      <c r="AY93" s="348"/>
      <c r="AZ93" s="278"/>
      <c r="BA93" s="279"/>
      <c r="BB93" s="348"/>
      <c r="BC93" s="278"/>
      <c r="BD93" s="280"/>
      <c r="BE93" s="348"/>
      <c r="BF93" s="274"/>
      <c r="BG93" s="309" t="str">
        <f t="shared" ca="1" si="56"/>
        <v/>
      </c>
      <c r="BH93" s="310" t="str">
        <f t="shared" ca="1" si="57"/>
        <v/>
      </c>
      <c r="BI93" s="276"/>
      <c r="BJ93" s="348"/>
      <c r="BK93" s="278"/>
      <c r="BL93" s="279"/>
      <c r="BM93" s="348"/>
      <c r="BN93" s="278"/>
      <c r="BO93" s="280"/>
      <c r="BP93" s="309" t="str">
        <f t="shared" ca="1" si="58"/>
        <v/>
      </c>
      <c r="BQ93" s="310" t="str">
        <f t="shared" ca="1" si="59"/>
        <v/>
      </c>
      <c r="BR93" s="309" t="str">
        <f t="shared" ca="1" si="60"/>
        <v/>
      </c>
      <c r="BS93" s="438" t="str">
        <f t="shared" ca="1" si="61"/>
        <v/>
      </c>
      <c r="BT93" s="281" t="str">
        <f t="array" ref="BT93">IF(AND($I93&lt;&gt;"",$K93&lt;&gt;""),CEILING(VLOOKUP($I93,ランク別指標,3,FALSE)*$L93,1),"")</f>
        <v/>
      </c>
      <c r="BU93" s="282"/>
      <c r="BV93" s="281" t="str">
        <f t="shared" si="11"/>
        <v/>
      </c>
      <c r="BW93" s="283"/>
      <c r="BX93" s="282"/>
      <c r="BY93" s="284" t="str">
        <f t="shared" si="62"/>
        <v/>
      </c>
      <c r="BZ93" s="285" t="str">
        <f t="shared" si="63"/>
        <v/>
      </c>
      <c r="CA93" s="286"/>
      <c r="CB93" s="287"/>
      <c r="CC93" s="281" t="str">
        <f t="array" ref="CC93">IF(AND($I93&lt;&gt;"",$K93&lt;&gt;""),CEILING(VLOOKUP($I93,ランク別指標,6,FALSE)*$L93,1),"")</f>
        <v/>
      </c>
      <c r="CD93" s="288"/>
      <c r="CE93" s="289" t="str">
        <f t="shared" si="14"/>
        <v/>
      </c>
      <c r="CF93" s="290"/>
      <c r="CG93" s="291" t="str">
        <f t="array" ref="CG93">IF(AND(L93&lt;&gt;"",L93&gt;0),IF(CD93/L93*100 &gt; 0,CD93/L93*100, ""),"")</f>
        <v/>
      </c>
      <c r="CH93" s="292" t="str">
        <f t="array" ref="CH93">IF(AND(L93&lt;&gt;"",L93&gt;0),IF(CF93/L93*100 &gt; 0,CF93/L93*100, ""),"")</f>
        <v/>
      </c>
      <c r="CI93" s="291" t="str">
        <f t="array" ref="CI93">IF(AND(CC93&lt;&gt;"",CC93&gt;0),IF(CD93/CC93*100 &gt; 0,CD93/CC93, ""),"")</f>
        <v/>
      </c>
      <c r="CJ93" s="292" t="str">
        <f t="array" ref="CJ93">IF(AND(CE93&lt;&gt;"",CE93&gt;0),IF(CF93/CE93*100 &gt; 0,CF93/CE93, ""),"")</f>
        <v/>
      </c>
      <c r="CK93" s="281"/>
      <c r="CL93" s="293" t="str">
        <f t="array" ref="CL93">IF(AND(L93&lt;&gt;"",L93&gt;0),IF(CK93/L93*100 &gt; 0,CK93/L93*100, ""),"")</f>
        <v/>
      </c>
      <c r="CM93" s="294"/>
      <c r="CN93" s="270" t="str">
        <f t="array" aca="1" ref="CN93" ca="1">IF(AND($O93&lt;&gt;"",$P93="",$O93&lt;=集計基準日),"遅1",IF(AND($R93&lt;&gt;"",$S93="",$R93&lt;=集計基準日),"遅2",IF(AND($U93&lt;&gt;"",$V93="",$U93&lt;=集計基準日),"遅3","") ) )</f>
        <v/>
      </c>
      <c r="CO93" s="271" t="str">
        <f t="array" aca="1" ref="CO93" ca="1">IF(AND($AA93&lt;&gt;"",$AB93="",$AA93&lt;=集計基準日),"遅1",IF(AND($AD93&lt;&gt;"",$AE93="",$AD93&lt;=集計基準日),"遅2",IF(AND($AG93&lt;&gt;"",$AH93="",$AG93&lt;=集計基準日),"遅3","")))</f>
        <v/>
      </c>
      <c r="CP93" s="271" t="str">
        <f t="array" aca="1" ref="CP93" ca="1">IF(AND($AM93&lt;&gt;"",$AN93="",$AM93&lt;=集計基準日),"遅1",IF(AND($AP93&lt;&gt;"",$AQ93="",$AP93&lt;=集計基準日),"遅2",IF(AND($AS93&lt;&gt;"",$AT93="",$AS93&lt;=集計基準日),"遅3","")))</f>
        <v/>
      </c>
      <c r="CQ93" s="272" t="str">
        <f t="shared" ca="1" si="15"/>
        <v/>
      </c>
      <c r="CR93" s="272" t="str">
        <f t="shared" ca="1" si="16"/>
        <v/>
      </c>
      <c r="CS93" s="273" t="str">
        <f t="shared" ca="1" si="17"/>
        <v/>
      </c>
      <c r="CT93" s="337"/>
      <c r="CU93" s="264">
        <f t="shared" si="64"/>
        <v>85</v>
      </c>
      <c r="CW93" s="324">
        <f t="array" aca="1" ref="CW93" ca="1">MAX(IF((IF(進捗管理票PSPT_進捗率_1_2&lt;&gt;"", O93:V93,O93:S93)&lt;&gt;"")*(IF(進捗管理票PSPT_進捗率_1_2&lt;&gt;"", $O$7:$V$7,$O$7:$S$7)="予定日")*(IF(進捗管理票PSPT_進捗率_1_2&lt;&gt;"", O93:V93,O93:S93)&lt;=集計基準日),COLUMN(IF(進捗管理票PSPT_進捗率_1_2&lt;&gt;"", O93:V93,O93:S93)),""))</f>
        <v>0</v>
      </c>
      <c r="CX93" s="324">
        <f t="array" aca="1" ref="CX93" ca="1">MAX(IF((IF(進捗管理票PSPT_進捗率_2_2&lt;&gt;"", AA93:AH93,AA93:AE93)&lt;&gt;"")*(IF(進捗管理票PSPT_進捗率_2_2&lt;&gt;"", $AA$7:$AH$7,$AA$7:$AE$7)="予定日")*(IF(進捗管理票PSPT_進捗率_2_2&lt;&gt;"", AA93:AH93,AA93:AE93)&lt;=集計基準日),COLUMN(IF(進捗管理票PSPT_進捗率_2_2&lt;&gt;"", AA93:AH93,AA93:AE93)),""))</f>
        <v>0</v>
      </c>
      <c r="CY93" s="324">
        <f t="array" aca="1" ref="CY93" ca="1">MAX(IF((IF(進捗管理票PSPT_進捗率_3_2&lt;&gt;"", AM93:AT93,AM93:AQ93)&lt;&gt;"")*(IF(進捗管理票PSPT_進捗率_3_2&lt;&gt;"", $AM$7:$AT$7,$AM$7:$AQ$7)="予定日")*(IF(進捗管理票PSPT_進捗率_3_2&lt;&gt;"", AM93:AT93,AM93:AQ93)&lt;=集計基準日),COLUMN(IF(進捗管理票PSPT_進捗率_3_2&lt;&gt;"", AM93:AT93,AM93:AQ93)),""))</f>
        <v>0</v>
      </c>
      <c r="CZ93" s="324">
        <f t="array" aca="1" ref="CZ93" ca="1">MAX(IF((IF(進捗管理票PSPT_進捗率_4_2&lt;&gt;"", AY93:BF93,AY93:BC93)&lt;&gt;"")*(IF(進捗管理票PSPT_進捗率_4_2&lt;&gt;"", $AY$7:$BF$7,$AY$7:$BC$7)="予定日")*(IF(進捗管理票PSPT_進捗率_4_2&lt;&gt;"", AY93:BF93,AY93:BC93)&lt;=集計基準日),COLUMN(IF(進捗管理票PSPT_進捗率_4_2&lt;&gt;"", AY93:BF93,AY93:BC93)),""))</f>
        <v>0</v>
      </c>
      <c r="DA93" s="324">
        <f t="array" aca="1" ref="DA93" ca="1">MAX(IF((BJ93:BN93&lt;&gt;"")*($BJ$7:$BN$7="予定日")*(BJ93:BN93&lt;=集計基準日),COLUMN(BJ93:BN93),""))</f>
        <v>0</v>
      </c>
      <c r="DB93" s="324">
        <f t="array" aca="1" ref="DB93" ca="1">MAX(IF((IF(AND(進捗管理票PSPT_進捗率_1_2&lt;&gt;"",U93&lt;&gt;""), O93:V93,O93:S93)&lt;&gt;"")*(IF(AND(進捗管理票PSPT_進捗率_1_2&lt;&gt;"",U93&lt;&gt;""), $O$7:$V$7,$O$7:$S$7)="実績日")*(IF(AND(進捗管理票PSPT_進捗率_1_2&lt;&gt;"",U93&lt;&gt;""), O93:V93,O93:S93)&lt;=集計基準日),COLUMN(IF(AND(進捗管理票PSPT_進捗率_1_2&lt;&gt;"",U93&lt;&gt;""), O93:V93,O93:S93)),""))</f>
        <v>0</v>
      </c>
      <c r="DC93" s="324">
        <f t="array" aca="1" ref="DC93" ca="1">MAX(IF((IF(AND(進捗管理票PSPT_進捗率_2_2&lt;&gt;"",AG93&lt;&gt;""), AA93:AH93,AA93:AE93)&lt;&gt;"")*(IF(AND(進捗管理票PSPT_進捗率_2_2&lt;&gt;"",AG93&lt;&gt;""), $AA$7:$AH$7,$AA$7:$AE$7)="実績日")*(IF(AND(進捗管理票PSPT_進捗率_2_2&lt;&gt;"",AG93&lt;&gt;""), AA93:AH93,AA93:AE93)&lt;=集計基準日),COLUMN(IF(AND(進捗管理票PSPT_進捗率_2_2&lt;&gt;"",AG93&lt;&gt;""), AA93:AH93,AA93:AE93)),""))</f>
        <v>0</v>
      </c>
      <c r="DD93" s="324">
        <f t="array" aca="1" ref="DD93" ca="1">MAX(IF((IF(AND(進捗管理票PSPT_進捗率_3_2&lt;&gt;"",AS93&lt;&gt;""), AM93:AT93,AM93:AQ93)&lt;&gt;"")*(IF(AND(進捗管理票PSPT_進捗率_3_2&lt;&gt;"",AS93&lt;&gt;""), $AM$7:$AT$7,$AM$7:$AQ$7)="実績日")*(IF(AND(進捗管理票PSPT_進捗率_3_2&lt;&gt;"",AS93&lt;&gt;""), AM93:AT93,AM93:AQ93)&lt;=集計基準日),COLUMN(IF(AND(進捗管理票PSPT_進捗率_3_2&lt;&gt;"",AS93&lt;&gt;""), AM93:AT93,AM93:AQ93)),""))</f>
        <v>0</v>
      </c>
      <c r="DE93" s="324">
        <f t="array" aca="1" ref="DE93" ca="1">MAX(IF((IF(AND(進捗管理票PSPT_進捗率_4_2&lt;&gt;"",BE93&lt;&gt;""), AY93:BF93,AY93:BC93)&lt;&gt;"")*(IF(AND(進捗管理票PSPT_進捗率_4_2&lt;&gt;"",BE93&lt;&gt;""), $AY$7:$BF$7,$AY$7:$BC$7)="実績日")*(IF(AND(進捗管理票PSPT_進捗率_4_2&lt;&gt;"",BE93&lt;&gt;""), AY93:BF93,AY93:BC93)&lt;=集計基準日),COLUMN(IF(AND(進捗管理票PSPT_進捗率_4_2&lt;&gt;"",BE93&lt;&gt;""), AY93:BF93,AY93:BC93)),""))</f>
        <v>0</v>
      </c>
      <c r="DF93" s="324">
        <f t="array" aca="1" ref="DF93" ca="1">MAX(IF((BJ93:BN93&lt;&gt;"")*($BJ$7:$BN$7="実績日")*(BJ93:BN93&lt;=集計基準日),COLUMN(BJ93:BN93),""))</f>
        <v>0</v>
      </c>
      <c r="DG93" s="439">
        <f ca="1">MAX(IF(CW93&lt;&gt;0,HLOOKUP(CW93+1,進捗・達成率設定_PS,9,1),0),IF(CX93&lt;&gt;0,HLOOKUP(CX93+1,進捗・達成率設定_PT仕様作成,9,1),0),IF(CY93&lt;&gt;0,HLOOKUP(CY93+1,進捗・達成率設定_PG,9,1),0),IF(CZ93&lt;&gt;0,HLOOKUP(CZ93+1,進捗・達成率設定_PT,9,1),0),IF(DA93&lt;&gt;0,HLOOKUP(DA93+1,進捗・達成率設定_受入,9,1),0),IF(AND(COUNTA(PTレビュー先頭セル:PTレビュー最終セル)=0,AND(BB93&lt;&gt;"", BB93 &lt;= 集計基準日, BE93="",BF93="",BJ93="",BK93="",BM93="",BN93="")),100,0),IF(AND(BE93&lt;&gt;"",BE93 &lt;= 集計基準日, BJ93="",BK93="",BM93="",BN93=""),100,0))</f>
        <v>0</v>
      </c>
      <c r="DH93" s="440">
        <f ca="1">MAX(IF(DB93&lt;&gt;0,HLOOKUP(DB93,進捗・達成率設定_PS,9,1),0),IF(DC93&lt;&gt;0,HLOOKUP(DC93,進捗・達成率設定_PT仕様作成,9,1),0),IF(DD93&lt;&gt;0,HLOOKUP(DD93,進捗・達成率設定_PG,9,1),0),IF(DE93&lt;&gt;0,HLOOKUP(DE93,進捗・達成率設定_PT,9,1),0),IF(DF93&lt;&gt;0,HLOOKUP(DF93,進捗・達成率設定_受入,9,1),0),IF(AND(COUNTA(PTレビュー先頭セル:PTレビュー最終セル)=0,BJ93="",BK93="",BM93="",BN93="",BC93&lt;&gt;"", BC93&lt;=集計基準日),100,0),IF(OR(AND(BF93&lt;&gt;"",BF93&lt;=集計基準日, BJ93="",BK93="",BM93="",BN93=""),AND(BE93&lt;&gt;"",BF93&lt;&gt;"",BF93&lt;=集計基準日, BJ93="",BK93="",BM93="",BN93="")),100,0))</f>
        <v>0</v>
      </c>
      <c r="DI93" s="328" t="str">
        <f>IF(BM93&lt;&gt;"",BM93,IF(AND(BJ93&lt;&gt;"",BM93&lt;&gt;""),BM93,IF(AND(BJ93&lt;&gt;"",BM93=""),"",IF(AND(BK93&lt;&gt;"",BM93=""),"",IF(BE93&lt;&gt;"",BE93,IF(COUNTA(PTレビュー先頭セル:PTレビュー最終セル)&lt;&gt;0,"",IF(BB93&lt;&gt;"",BB93,"")))))))</f>
        <v/>
      </c>
      <c r="DJ93" s="329" t="str">
        <f>IF(AND(BM93&lt;&gt;"",BN93&lt;&gt;""),BN93,IF(AND(BJ93&lt;&gt;"",BN93&lt;&gt;""),BN93,IF(AND(BK93&lt;&gt;"",BN93=""),"",IF(AND(BJ93&lt;&gt;"",BN93=""),"",IF(BF93&lt;&gt;"",BF93,IF(COUNTA(PTレビュー先頭セル:PTレビュー最終セル)&lt;&gt;0,"",IF(BC93&lt;&gt;"",BC93,"")))))))</f>
        <v/>
      </c>
      <c r="DK93" s="450" t="b">
        <f t="shared" si="65"/>
        <v>0</v>
      </c>
      <c r="DL93" s="440" t="b">
        <f t="shared" si="66"/>
        <v>0</v>
      </c>
      <c r="DM93" s="450" t="b">
        <f t="shared" si="67"/>
        <v>0</v>
      </c>
      <c r="DN93" s="440" t="b">
        <f t="shared" si="68"/>
        <v>0</v>
      </c>
      <c r="DO93" s="449" t="b">
        <f t="shared" si="69"/>
        <v>0</v>
      </c>
      <c r="DP93" s="440" t="b">
        <f t="shared" si="70"/>
        <v>0</v>
      </c>
      <c r="DQ93" s="450" t="b">
        <f t="shared" si="71"/>
        <v>0</v>
      </c>
      <c r="DR93" s="440" t="b">
        <f t="shared" si="72"/>
        <v>0</v>
      </c>
      <c r="DS93" s="449" t="b">
        <f t="shared" si="73"/>
        <v>0</v>
      </c>
      <c r="DT93" s="440" t="b">
        <f t="shared" si="74"/>
        <v>0</v>
      </c>
    </row>
    <row r="94" spans="1:124" x14ac:dyDescent="0.25">
      <c r="A94" s="65">
        <f t="shared" si="49"/>
        <v>86</v>
      </c>
      <c r="B94" s="275"/>
      <c r="C94" s="275"/>
      <c r="D94" s="275"/>
      <c r="E94" s="275"/>
      <c r="F94" s="275"/>
      <c r="G94" s="316"/>
      <c r="H94" s="276"/>
      <c r="I94" s="276"/>
      <c r="J94" s="276"/>
      <c r="K94" s="467"/>
      <c r="L94" s="467"/>
      <c r="M94" s="277"/>
      <c r="N94" s="277"/>
      <c r="O94" s="348"/>
      <c r="P94" s="278"/>
      <c r="Q94" s="279"/>
      <c r="R94" s="348"/>
      <c r="S94" s="278"/>
      <c r="T94" s="280"/>
      <c r="U94" s="348"/>
      <c r="V94" s="274"/>
      <c r="W94" s="309" t="str">
        <f t="shared" ca="1" si="50"/>
        <v/>
      </c>
      <c r="X94" s="310" t="str">
        <f t="shared" ca="1" si="51"/>
        <v/>
      </c>
      <c r="Y94" s="277"/>
      <c r="Z94" s="277"/>
      <c r="AA94" s="348"/>
      <c r="AB94" s="278"/>
      <c r="AC94" s="279"/>
      <c r="AD94" s="348"/>
      <c r="AE94" s="278"/>
      <c r="AF94" s="280"/>
      <c r="AG94" s="348"/>
      <c r="AH94" s="274"/>
      <c r="AI94" s="309" t="str">
        <f t="shared" ca="1" si="52"/>
        <v/>
      </c>
      <c r="AJ94" s="310" t="str">
        <f t="shared" ca="1" si="53"/>
        <v/>
      </c>
      <c r="AK94" s="277"/>
      <c r="AL94" s="277"/>
      <c r="AM94" s="348"/>
      <c r="AN94" s="278"/>
      <c r="AO94" s="279"/>
      <c r="AP94" s="348"/>
      <c r="AQ94" s="278"/>
      <c r="AR94" s="280"/>
      <c r="AS94" s="348"/>
      <c r="AT94" s="274"/>
      <c r="AU94" s="309" t="str">
        <f t="shared" ca="1" si="54"/>
        <v/>
      </c>
      <c r="AV94" s="310" t="str">
        <f t="shared" ca="1" si="55"/>
        <v/>
      </c>
      <c r="AW94" s="276"/>
      <c r="AX94" s="276"/>
      <c r="AY94" s="348"/>
      <c r="AZ94" s="278"/>
      <c r="BA94" s="279"/>
      <c r="BB94" s="348"/>
      <c r="BC94" s="278"/>
      <c r="BD94" s="280"/>
      <c r="BE94" s="348"/>
      <c r="BF94" s="274"/>
      <c r="BG94" s="309" t="str">
        <f t="shared" ca="1" si="56"/>
        <v/>
      </c>
      <c r="BH94" s="310" t="str">
        <f t="shared" ca="1" si="57"/>
        <v/>
      </c>
      <c r="BI94" s="276"/>
      <c r="BJ94" s="348"/>
      <c r="BK94" s="278"/>
      <c r="BL94" s="279"/>
      <c r="BM94" s="348"/>
      <c r="BN94" s="278"/>
      <c r="BO94" s="280"/>
      <c r="BP94" s="309" t="str">
        <f t="shared" ca="1" si="58"/>
        <v/>
      </c>
      <c r="BQ94" s="310" t="str">
        <f t="shared" ca="1" si="59"/>
        <v/>
      </c>
      <c r="BR94" s="309" t="str">
        <f t="shared" ca="1" si="60"/>
        <v/>
      </c>
      <c r="BS94" s="438" t="str">
        <f t="shared" ca="1" si="61"/>
        <v/>
      </c>
      <c r="BT94" s="281" t="str">
        <f t="array" ref="BT94">IF(AND($I94&lt;&gt;"",$K94&lt;&gt;""),CEILING(VLOOKUP($I94,ランク別指標,3,FALSE)*$L94,1),"")</f>
        <v/>
      </c>
      <c r="BU94" s="282"/>
      <c r="BV94" s="281" t="str">
        <f t="shared" si="11"/>
        <v/>
      </c>
      <c r="BW94" s="283"/>
      <c r="BX94" s="282"/>
      <c r="BY94" s="284" t="str">
        <f t="shared" si="62"/>
        <v/>
      </c>
      <c r="BZ94" s="285" t="str">
        <f t="shared" si="63"/>
        <v/>
      </c>
      <c r="CA94" s="286"/>
      <c r="CB94" s="287"/>
      <c r="CC94" s="281" t="str">
        <f t="array" ref="CC94">IF(AND($I94&lt;&gt;"",$K94&lt;&gt;""),CEILING(VLOOKUP($I94,ランク別指標,6,FALSE)*$L94,1),"")</f>
        <v/>
      </c>
      <c r="CD94" s="288"/>
      <c r="CE94" s="289" t="str">
        <f t="shared" si="14"/>
        <v/>
      </c>
      <c r="CF94" s="290"/>
      <c r="CG94" s="291" t="str">
        <f t="array" ref="CG94">IF(AND(L94&lt;&gt;"",L94&gt;0),IF(CD94/L94*100 &gt; 0,CD94/L94*100, ""),"")</f>
        <v/>
      </c>
      <c r="CH94" s="292" t="str">
        <f t="array" ref="CH94">IF(AND(L94&lt;&gt;"",L94&gt;0),IF(CF94/L94*100 &gt; 0,CF94/L94*100, ""),"")</f>
        <v/>
      </c>
      <c r="CI94" s="291" t="str">
        <f t="array" ref="CI94">IF(AND(CC94&lt;&gt;"",CC94&gt;0),IF(CD94/CC94*100 &gt; 0,CD94/CC94, ""),"")</f>
        <v/>
      </c>
      <c r="CJ94" s="292" t="str">
        <f t="array" ref="CJ94">IF(AND(CE94&lt;&gt;"",CE94&gt;0),IF(CF94/CE94*100 &gt; 0,CF94/CE94, ""),"")</f>
        <v/>
      </c>
      <c r="CK94" s="281"/>
      <c r="CL94" s="293" t="str">
        <f t="array" ref="CL94">IF(AND(L94&lt;&gt;"",L94&gt;0),IF(CK94/L94*100 &gt; 0,CK94/L94*100, ""),"")</f>
        <v/>
      </c>
      <c r="CM94" s="294"/>
      <c r="CN94" s="270" t="str">
        <f t="array" aca="1" ref="CN94" ca="1">IF(AND($O94&lt;&gt;"",$P94="",$O94&lt;=集計基準日),"遅1",IF(AND($R94&lt;&gt;"",$S94="",$R94&lt;=集計基準日),"遅2",IF(AND($U94&lt;&gt;"",$V94="",$U94&lt;=集計基準日),"遅3","") ) )</f>
        <v/>
      </c>
      <c r="CO94" s="271" t="str">
        <f t="array" aca="1" ref="CO94" ca="1">IF(AND($AA94&lt;&gt;"",$AB94="",$AA94&lt;=集計基準日),"遅1",IF(AND($AD94&lt;&gt;"",$AE94="",$AD94&lt;=集計基準日),"遅2",IF(AND($AG94&lt;&gt;"",$AH94="",$AG94&lt;=集計基準日),"遅3","")))</f>
        <v/>
      </c>
      <c r="CP94" s="271" t="str">
        <f t="array" aca="1" ref="CP94" ca="1">IF(AND($AM94&lt;&gt;"",$AN94="",$AM94&lt;=集計基準日),"遅1",IF(AND($AP94&lt;&gt;"",$AQ94="",$AP94&lt;=集計基準日),"遅2",IF(AND($AS94&lt;&gt;"",$AT94="",$AS94&lt;=集計基準日),"遅3","")))</f>
        <v/>
      </c>
      <c r="CQ94" s="272" t="str">
        <f t="shared" ca="1" si="15"/>
        <v/>
      </c>
      <c r="CR94" s="272" t="str">
        <f t="shared" ca="1" si="16"/>
        <v/>
      </c>
      <c r="CS94" s="273" t="str">
        <f t="shared" ca="1" si="17"/>
        <v/>
      </c>
      <c r="CT94" s="337"/>
      <c r="CU94" s="264">
        <f t="shared" si="64"/>
        <v>86</v>
      </c>
      <c r="CW94" s="324">
        <f t="array" aca="1" ref="CW94" ca="1">MAX(IF((IF(進捗管理票PSPT_進捗率_1_2&lt;&gt;"", O94:V94,O94:S94)&lt;&gt;"")*(IF(進捗管理票PSPT_進捗率_1_2&lt;&gt;"", $O$7:$V$7,$O$7:$S$7)="予定日")*(IF(進捗管理票PSPT_進捗率_1_2&lt;&gt;"", O94:V94,O94:S94)&lt;=集計基準日),COLUMN(IF(進捗管理票PSPT_進捗率_1_2&lt;&gt;"", O94:V94,O94:S94)),""))</f>
        <v>0</v>
      </c>
      <c r="CX94" s="324">
        <f t="array" aca="1" ref="CX94" ca="1">MAX(IF((IF(進捗管理票PSPT_進捗率_2_2&lt;&gt;"", AA94:AH94,AA94:AE94)&lt;&gt;"")*(IF(進捗管理票PSPT_進捗率_2_2&lt;&gt;"", $AA$7:$AH$7,$AA$7:$AE$7)="予定日")*(IF(進捗管理票PSPT_進捗率_2_2&lt;&gt;"", AA94:AH94,AA94:AE94)&lt;=集計基準日),COLUMN(IF(進捗管理票PSPT_進捗率_2_2&lt;&gt;"", AA94:AH94,AA94:AE94)),""))</f>
        <v>0</v>
      </c>
      <c r="CY94" s="324">
        <f t="array" aca="1" ref="CY94" ca="1">MAX(IF((IF(進捗管理票PSPT_進捗率_3_2&lt;&gt;"", AM94:AT94,AM94:AQ94)&lt;&gt;"")*(IF(進捗管理票PSPT_進捗率_3_2&lt;&gt;"", $AM$7:$AT$7,$AM$7:$AQ$7)="予定日")*(IF(進捗管理票PSPT_進捗率_3_2&lt;&gt;"", AM94:AT94,AM94:AQ94)&lt;=集計基準日),COLUMN(IF(進捗管理票PSPT_進捗率_3_2&lt;&gt;"", AM94:AT94,AM94:AQ94)),""))</f>
        <v>0</v>
      </c>
      <c r="CZ94" s="324">
        <f t="array" aca="1" ref="CZ94" ca="1">MAX(IF((IF(進捗管理票PSPT_進捗率_4_2&lt;&gt;"", AY94:BF94,AY94:BC94)&lt;&gt;"")*(IF(進捗管理票PSPT_進捗率_4_2&lt;&gt;"", $AY$7:$BF$7,$AY$7:$BC$7)="予定日")*(IF(進捗管理票PSPT_進捗率_4_2&lt;&gt;"", AY94:BF94,AY94:BC94)&lt;=集計基準日),COLUMN(IF(進捗管理票PSPT_進捗率_4_2&lt;&gt;"", AY94:BF94,AY94:BC94)),""))</f>
        <v>0</v>
      </c>
      <c r="DA94" s="324">
        <f t="array" aca="1" ref="DA94" ca="1">MAX(IF((BJ94:BN94&lt;&gt;"")*($BJ$7:$BN$7="予定日")*(BJ94:BN94&lt;=集計基準日),COLUMN(BJ94:BN94),""))</f>
        <v>0</v>
      </c>
      <c r="DB94" s="324">
        <f t="array" aca="1" ref="DB94" ca="1">MAX(IF((IF(AND(進捗管理票PSPT_進捗率_1_2&lt;&gt;"",U94&lt;&gt;""), O94:V94,O94:S94)&lt;&gt;"")*(IF(AND(進捗管理票PSPT_進捗率_1_2&lt;&gt;"",U94&lt;&gt;""), $O$7:$V$7,$O$7:$S$7)="実績日")*(IF(AND(進捗管理票PSPT_進捗率_1_2&lt;&gt;"",U94&lt;&gt;""), O94:V94,O94:S94)&lt;=集計基準日),COLUMN(IF(AND(進捗管理票PSPT_進捗率_1_2&lt;&gt;"",U94&lt;&gt;""), O94:V94,O94:S94)),""))</f>
        <v>0</v>
      </c>
      <c r="DC94" s="324">
        <f t="array" aca="1" ref="DC94" ca="1">MAX(IF((IF(AND(進捗管理票PSPT_進捗率_2_2&lt;&gt;"",AG94&lt;&gt;""), AA94:AH94,AA94:AE94)&lt;&gt;"")*(IF(AND(進捗管理票PSPT_進捗率_2_2&lt;&gt;"",AG94&lt;&gt;""), $AA$7:$AH$7,$AA$7:$AE$7)="実績日")*(IF(AND(進捗管理票PSPT_進捗率_2_2&lt;&gt;"",AG94&lt;&gt;""), AA94:AH94,AA94:AE94)&lt;=集計基準日),COLUMN(IF(AND(進捗管理票PSPT_進捗率_2_2&lt;&gt;"",AG94&lt;&gt;""), AA94:AH94,AA94:AE94)),""))</f>
        <v>0</v>
      </c>
      <c r="DD94" s="324">
        <f t="array" aca="1" ref="DD94" ca="1">MAX(IF((IF(AND(進捗管理票PSPT_進捗率_3_2&lt;&gt;"",AS94&lt;&gt;""), AM94:AT94,AM94:AQ94)&lt;&gt;"")*(IF(AND(進捗管理票PSPT_進捗率_3_2&lt;&gt;"",AS94&lt;&gt;""), $AM$7:$AT$7,$AM$7:$AQ$7)="実績日")*(IF(AND(進捗管理票PSPT_進捗率_3_2&lt;&gt;"",AS94&lt;&gt;""), AM94:AT94,AM94:AQ94)&lt;=集計基準日),COLUMN(IF(AND(進捗管理票PSPT_進捗率_3_2&lt;&gt;"",AS94&lt;&gt;""), AM94:AT94,AM94:AQ94)),""))</f>
        <v>0</v>
      </c>
      <c r="DE94" s="324">
        <f t="array" aca="1" ref="DE94" ca="1">MAX(IF((IF(AND(進捗管理票PSPT_進捗率_4_2&lt;&gt;"",BE94&lt;&gt;""), AY94:BF94,AY94:BC94)&lt;&gt;"")*(IF(AND(進捗管理票PSPT_進捗率_4_2&lt;&gt;"",BE94&lt;&gt;""), $AY$7:$BF$7,$AY$7:$BC$7)="実績日")*(IF(AND(進捗管理票PSPT_進捗率_4_2&lt;&gt;"",BE94&lt;&gt;""), AY94:BF94,AY94:BC94)&lt;=集計基準日),COLUMN(IF(AND(進捗管理票PSPT_進捗率_4_2&lt;&gt;"",BE94&lt;&gt;""), AY94:BF94,AY94:BC94)),""))</f>
        <v>0</v>
      </c>
      <c r="DF94" s="324">
        <f t="array" aca="1" ref="DF94" ca="1">MAX(IF((BJ94:BN94&lt;&gt;"")*($BJ$7:$BN$7="実績日")*(BJ94:BN94&lt;=集計基準日),COLUMN(BJ94:BN94),""))</f>
        <v>0</v>
      </c>
      <c r="DG94" s="439">
        <f ca="1">MAX(IF(CW94&lt;&gt;0,HLOOKUP(CW94+1,進捗・達成率設定_PS,9,1),0),IF(CX94&lt;&gt;0,HLOOKUP(CX94+1,進捗・達成率設定_PT仕様作成,9,1),0),IF(CY94&lt;&gt;0,HLOOKUP(CY94+1,進捗・達成率設定_PG,9,1),0),IF(CZ94&lt;&gt;0,HLOOKUP(CZ94+1,進捗・達成率設定_PT,9,1),0),IF(DA94&lt;&gt;0,HLOOKUP(DA94+1,進捗・達成率設定_受入,9,1),0),IF(AND(COUNTA(PTレビュー先頭セル:PTレビュー最終セル)=0,AND(BB94&lt;&gt;"", BB94 &lt;= 集計基準日, BE94="",BF94="",BJ94="",BK94="",BM94="",BN94="")),100,0),IF(AND(BE94&lt;&gt;"",BE94 &lt;= 集計基準日, BJ94="",BK94="",BM94="",BN94=""),100,0))</f>
        <v>0</v>
      </c>
      <c r="DH94" s="440">
        <f ca="1">MAX(IF(DB94&lt;&gt;0,HLOOKUP(DB94,進捗・達成率設定_PS,9,1),0),IF(DC94&lt;&gt;0,HLOOKUP(DC94,進捗・達成率設定_PT仕様作成,9,1),0),IF(DD94&lt;&gt;0,HLOOKUP(DD94,進捗・達成率設定_PG,9,1),0),IF(DE94&lt;&gt;0,HLOOKUP(DE94,進捗・達成率設定_PT,9,1),0),IF(DF94&lt;&gt;0,HLOOKUP(DF94,進捗・達成率設定_受入,9,1),0),IF(AND(COUNTA(PTレビュー先頭セル:PTレビュー最終セル)=0,BJ94="",BK94="",BM94="",BN94="",BC94&lt;&gt;"", BC94&lt;=集計基準日),100,0),IF(OR(AND(BF94&lt;&gt;"",BF94&lt;=集計基準日, BJ94="",BK94="",BM94="",BN94=""),AND(BE94&lt;&gt;"",BF94&lt;&gt;"",BF94&lt;=集計基準日, BJ94="",BK94="",BM94="",BN94="")),100,0))</f>
        <v>0</v>
      </c>
      <c r="DI94" s="328" t="str">
        <f>IF(BM94&lt;&gt;"",BM94,IF(AND(BJ94&lt;&gt;"",BM94&lt;&gt;""),BM94,IF(AND(BJ94&lt;&gt;"",BM94=""),"",IF(AND(BK94&lt;&gt;"",BM94=""),"",IF(BE94&lt;&gt;"",BE94,IF(COUNTA(PTレビュー先頭セル:PTレビュー最終セル)&lt;&gt;0,"",IF(BB94&lt;&gt;"",BB94,"")))))))</f>
        <v/>
      </c>
      <c r="DJ94" s="329" t="str">
        <f>IF(AND(BM94&lt;&gt;"",BN94&lt;&gt;""),BN94,IF(AND(BJ94&lt;&gt;"",BN94&lt;&gt;""),BN94,IF(AND(BK94&lt;&gt;"",BN94=""),"",IF(AND(BJ94&lt;&gt;"",BN94=""),"",IF(BF94&lt;&gt;"",BF94,IF(COUNTA(PTレビュー先頭セル:PTレビュー最終セル)&lt;&gt;0,"",IF(BC94&lt;&gt;"",BC94,"")))))))</f>
        <v/>
      </c>
      <c r="DK94" s="450" t="b">
        <f t="shared" si="65"/>
        <v>0</v>
      </c>
      <c r="DL94" s="440" t="b">
        <f t="shared" si="66"/>
        <v>0</v>
      </c>
      <c r="DM94" s="450" t="b">
        <f t="shared" si="67"/>
        <v>0</v>
      </c>
      <c r="DN94" s="440" t="b">
        <f t="shared" si="68"/>
        <v>0</v>
      </c>
      <c r="DO94" s="449" t="b">
        <f t="shared" si="69"/>
        <v>0</v>
      </c>
      <c r="DP94" s="440" t="b">
        <f t="shared" si="70"/>
        <v>0</v>
      </c>
      <c r="DQ94" s="450" t="b">
        <f t="shared" si="71"/>
        <v>0</v>
      </c>
      <c r="DR94" s="440" t="b">
        <f t="shared" si="72"/>
        <v>0</v>
      </c>
      <c r="DS94" s="449" t="b">
        <f t="shared" si="73"/>
        <v>0</v>
      </c>
      <c r="DT94" s="440" t="b">
        <f t="shared" si="74"/>
        <v>0</v>
      </c>
    </row>
    <row r="95" spans="1:124" x14ac:dyDescent="0.25">
      <c r="A95" s="65">
        <f t="shared" si="49"/>
        <v>87</v>
      </c>
      <c r="B95" s="275"/>
      <c r="C95" s="275"/>
      <c r="D95" s="275"/>
      <c r="E95" s="275"/>
      <c r="F95" s="275"/>
      <c r="G95" s="316"/>
      <c r="H95" s="276"/>
      <c r="I95" s="276"/>
      <c r="J95" s="276"/>
      <c r="K95" s="467"/>
      <c r="L95" s="467"/>
      <c r="M95" s="277"/>
      <c r="N95" s="277"/>
      <c r="O95" s="348"/>
      <c r="P95" s="278"/>
      <c r="Q95" s="279"/>
      <c r="R95" s="348"/>
      <c r="S95" s="278"/>
      <c r="T95" s="280"/>
      <c r="U95" s="348"/>
      <c r="V95" s="274"/>
      <c r="W95" s="309" t="str">
        <f t="shared" ca="1" si="50"/>
        <v/>
      </c>
      <c r="X95" s="310" t="str">
        <f t="shared" ca="1" si="51"/>
        <v/>
      </c>
      <c r="Y95" s="277"/>
      <c r="Z95" s="277"/>
      <c r="AA95" s="348"/>
      <c r="AB95" s="278"/>
      <c r="AC95" s="279"/>
      <c r="AD95" s="348"/>
      <c r="AE95" s="278"/>
      <c r="AF95" s="280"/>
      <c r="AG95" s="348"/>
      <c r="AH95" s="274"/>
      <c r="AI95" s="309" t="str">
        <f t="shared" ca="1" si="52"/>
        <v/>
      </c>
      <c r="AJ95" s="310" t="str">
        <f t="shared" ca="1" si="53"/>
        <v/>
      </c>
      <c r="AK95" s="277"/>
      <c r="AL95" s="277"/>
      <c r="AM95" s="348"/>
      <c r="AN95" s="278"/>
      <c r="AO95" s="279"/>
      <c r="AP95" s="348"/>
      <c r="AQ95" s="278"/>
      <c r="AR95" s="280"/>
      <c r="AS95" s="348"/>
      <c r="AT95" s="274"/>
      <c r="AU95" s="309" t="str">
        <f t="shared" ca="1" si="54"/>
        <v/>
      </c>
      <c r="AV95" s="310" t="str">
        <f t="shared" ca="1" si="55"/>
        <v/>
      </c>
      <c r="AW95" s="276"/>
      <c r="AX95" s="276"/>
      <c r="AY95" s="348"/>
      <c r="AZ95" s="278"/>
      <c r="BA95" s="279"/>
      <c r="BB95" s="348"/>
      <c r="BC95" s="278"/>
      <c r="BD95" s="280"/>
      <c r="BE95" s="348"/>
      <c r="BF95" s="274"/>
      <c r="BG95" s="309" t="str">
        <f t="shared" ca="1" si="56"/>
        <v/>
      </c>
      <c r="BH95" s="310" t="str">
        <f t="shared" ca="1" si="57"/>
        <v/>
      </c>
      <c r="BI95" s="276"/>
      <c r="BJ95" s="348"/>
      <c r="BK95" s="278"/>
      <c r="BL95" s="279"/>
      <c r="BM95" s="348"/>
      <c r="BN95" s="278"/>
      <c r="BO95" s="280"/>
      <c r="BP95" s="309" t="str">
        <f t="shared" ca="1" si="58"/>
        <v/>
      </c>
      <c r="BQ95" s="310" t="str">
        <f t="shared" ca="1" si="59"/>
        <v/>
      </c>
      <c r="BR95" s="309" t="str">
        <f t="shared" ca="1" si="60"/>
        <v/>
      </c>
      <c r="BS95" s="438" t="str">
        <f t="shared" ca="1" si="61"/>
        <v/>
      </c>
      <c r="BT95" s="281" t="str">
        <f t="array" ref="BT95">IF(AND($I95&lt;&gt;"",$K95&lt;&gt;""),CEILING(VLOOKUP($I95,ランク別指標,3,FALSE)*$L95,1),"")</f>
        <v/>
      </c>
      <c r="BU95" s="282"/>
      <c r="BV95" s="281" t="str">
        <f t="shared" si="11"/>
        <v/>
      </c>
      <c r="BW95" s="283"/>
      <c r="BX95" s="282"/>
      <c r="BY95" s="284" t="str">
        <f t="shared" si="62"/>
        <v/>
      </c>
      <c r="BZ95" s="285" t="str">
        <f t="shared" si="63"/>
        <v/>
      </c>
      <c r="CA95" s="286"/>
      <c r="CB95" s="287"/>
      <c r="CC95" s="281" t="str">
        <f t="array" ref="CC95">IF(AND($I95&lt;&gt;"",$K95&lt;&gt;""),CEILING(VLOOKUP($I95,ランク別指標,6,FALSE)*$L95,1),"")</f>
        <v/>
      </c>
      <c r="CD95" s="288"/>
      <c r="CE95" s="289" t="str">
        <f t="shared" si="14"/>
        <v/>
      </c>
      <c r="CF95" s="290"/>
      <c r="CG95" s="291" t="str">
        <f t="array" ref="CG95">IF(AND(L95&lt;&gt;"",L95&gt;0),IF(CD95/L95*100 &gt; 0,CD95/L95*100, ""),"")</f>
        <v/>
      </c>
      <c r="CH95" s="292" t="str">
        <f t="array" ref="CH95">IF(AND(L95&lt;&gt;"",L95&gt;0),IF(CF95/L95*100 &gt; 0,CF95/L95*100, ""),"")</f>
        <v/>
      </c>
      <c r="CI95" s="291" t="str">
        <f t="array" ref="CI95">IF(AND(CC95&lt;&gt;"",CC95&gt;0),IF(CD95/CC95*100 &gt; 0,CD95/CC95, ""),"")</f>
        <v/>
      </c>
      <c r="CJ95" s="292" t="str">
        <f t="array" ref="CJ95">IF(AND(CE95&lt;&gt;"",CE95&gt;0),IF(CF95/CE95*100 &gt; 0,CF95/CE95, ""),"")</f>
        <v/>
      </c>
      <c r="CK95" s="281"/>
      <c r="CL95" s="293" t="str">
        <f t="array" ref="CL95">IF(AND(L95&lt;&gt;"",L95&gt;0),IF(CK95/L95*100 &gt; 0,CK95/L95*100, ""),"")</f>
        <v/>
      </c>
      <c r="CM95" s="294"/>
      <c r="CN95" s="270" t="str">
        <f t="array" aca="1" ref="CN95" ca="1">IF(AND($O95&lt;&gt;"",$P95="",$O95&lt;=集計基準日),"遅1",IF(AND($R95&lt;&gt;"",$S95="",$R95&lt;=集計基準日),"遅2",IF(AND($U95&lt;&gt;"",$V95="",$U95&lt;=集計基準日),"遅3","") ) )</f>
        <v/>
      </c>
      <c r="CO95" s="271" t="str">
        <f t="array" aca="1" ref="CO95" ca="1">IF(AND($AA95&lt;&gt;"",$AB95="",$AA95&lt;=集計基準日),"遅1",IF(AND($AD95&lt;&gt;"",$AE95="",$AD95&lt;=集計基準日),"遅2",IF(AND($AG95&lt;&gt;"",$AH95="",$AG95&lt;=集計基準日),"遅3","")))</f>
        <v/>
      </c>
      <c r="CP95" s="271" t="str">
        <f t="array" aca="1" ref="CP95" ca="1">IF(AND($AM95&lt;&gt;"",$AN95="",$AM95&lt;=集計基準日),"遅1",IF(AND($AP95&lt;&gt;"",$AQ95="",$AP95&lt;=集計基準日),"遅2",IF(AND($AS95&lt;&gt;"",$AT95="",$AS95&lt;=集計基準日),"遅3","")))</f>
        <v/>
      </c>
      <c r="CQ95" s="272" t="str">
        <f t="shared" ca="1" si="15"/>
        <v/>
      </c>
      <c r="CR95" s="272" t="str">
        <f t="shared" ca="1" si="16"/>
        <v/>
      </c>
      <c r="CS95" s="273" t="str">
        <f t="shared" ca="1" si="17"/>
        <v/>
      </c>
      <c r="CT95" s="337"/>
      <c r="CU95" s="264">
        <f t="shared" si="64"/>
        <v>87</v>
      </c>
      <c r="CW95" s="324">
        <f t="array" aca="1" ref="CW95" ca="1">MAX(IF((IF(進捗管理票PSPT_進捗率_1_2&lt;&gt;"", O95:V95,O95:S95)&lt;&gt;"")*(IF(進捗管理票PSPT_進捗率_1_2&lt;&gt;"", $O$7:$V$7,$O$7:$S$7)="予定日")*(IF(進捗管理票PSPT_進捗率_1_2&lt;&gt;"", O95:V95,O95:S95)&lt;=集計基準日),COLUMN(IF(進捗管理票PSPT_進捗率_1_2&lt;&gt;"", O95:V95,O95:S95)),""))</f>
        <v>0</v>
      </c>
      <c r="CX95" s="324">
        <f t="array" aca="1" ref="CX95" ca="1">MAX(IF((IF(進捗管理票PSPT_進捗率_2_2&lt;&gt;"", AA95:AH95,AA95:AE95)&lt;&gt;"")*(IF(進捗管理票PSPT_進捗率_2_2&lt;&gt;"", $AA$7:$AH$7,$AA$7:$AE$7)="予定日")*(IF(進捗管理票PSPT_進捗率_2_2&lt;&gt;"", AA95:AH95,AA95:AE95)&lt;=集計基準日),COLUMN(IF(進捗管理票PSPT_進捗率_2_2&lt;&gt;"", AA95:AH95,AA95:AE95)),""))</f>
        <v>0</v>
      </c>
      <c r="CY95" s="324">
        <f t="array" aca="1" ref="CY95" ca="1">MAX(IF((IF(進捗管理票PSPT_進捗率_3_2&lt;&gt;"", AM95:AT95,AM95:AQ95)&lt;&gt;"")*(IF(進捗管理票PSPT_進捗率_3_2&lt;&gt;"", $AM$7:$AT$7,$AM$7:$AQ$7)="予定日")*(IF(進捗管理票PSPT_進捗率_3_2&lt;&gt;"", AM95:AT95,AM95:AQ95)&lt;=集計基準日),COLUMN(IF(進捗管理票PSPT_進捗率_3_2&lt;&gt;"", AM95:AT95,AM95:AQ95)),""))</f>
        <v>0</v>
      </c>
      <c r="CZ95" s="324">
        <f t="array" aca="1" ref="CZ95" ca="1">MAX(IF((IF(進捗管理票PSPT_進捗率_4_2&lt;&gt;"", AY95:BF95,AY95:BC95)&lt;&gt;"")*(IF(進捗管理票PSPT_進捗率_4_2&lt;&gt;"", $AY$7:$BF$7,$AY$7:$BC$7)="予定日")*(IF(進捗管理票PSPT_進捗率_4_2&lt;&gt;"", AY95:BF95,AY95:BC95)&lt;=集計基準日),COLUMN(IF(進捗管理票PSPT_進捗率_4_2&lt;&gt;"", AY95:BF95,AY95:BC95)),""))</f>
        <v>0</v>
      </c>
      <c r="DA95" s="324">
        <f t="array" aca="1" ref="DA95" ca="1">MAX(IF((BJ95:BN95&lt;&gt;"")*($BJ$7:$BN$7="予定日")*(BJ95:BN95&lt;=集計基準日),COLUMN(BJ95:BN95),""))</f>
        <v>0</v>
      </c>
      <c r="DB95" s="324">
        <f t="array" aca="1" ref="DB95" ca="1">MAX(IF((IF(AND(進捗管理票PSPT_進捗率_1_2&lt;&gt;"",U95&lt;&gt;""), O95:V95,O95:S95)&lt;&gt;"")*(IF(AND(進捗管理票PSPT_進捗率_1_2&lt;&gt;"",U95&lt;&gt;""), $O$7:$V$7,$O$7:$S$7)="実績日")*(IF(AND(進捗管理票PSPT_進捗率_1_2&lt;&gt;"",U95&lt;&gt;""), O95:V95,O95:S95)&lt;=集計基準日),COLUMN(IF(AND(進捗管理票PSPT_進捗率_1_2&lt;&gt;"",U95&lt;&gt;""), O95:V95,O95:S95)),""))</f>
        <v>0</v>
      </c>
      <c r="DC95" s="324">
        <f t="array" aca="1" ref="DC95" ca="1">MAX(IF((IF(AND(進捗管理票PSPT_進捗率_2_2&lt;&gt;"",AG95&lt;&gt;""), AA95:AH95,AA95:AE95)&lt;&gt;"")*(IF(AND(進捗管理票PSPT_進捗率_2_2&lt;&gt;"",AG95&lt;&gt;""), $AA$7:$AH$7,$AA$7:$AE$7)="実績日")*(IF(AND(進捗管理票PSPT_進捗率_2_2&lt;&gt;"",AG95&lt;&gt;""), AA95:AH95,AA95:AE95)&lt;=集計基準日),COLUMN(IF(AND(進捗管理票PSPT_進捗率_2_2&lt;&gt;"",AG95&lt;&gt;""), AA95:AH95,AA95:AE95)),""))</f>
        <v>0</v>
      </c>
      <c r="DD95" s="324">
        <f t="array" aca="1" ref="DD95" ca="1">MAX(IF((IF(AND(進捗管理票PSPT_進捗率_3_2&lt;&gt;"",AS95&lt;&gt;""), AM95:AT95,AM95:AQ95)&lt;&gt;"")*(IF(AND(進捗管理票PSPT_進捗率_3_2&lt;&gt;"",AS95&lt;&gt;""), $AM$7:$AT$7,$AM$7:$AQ$7)="実績日")*(IF(AND(進捗管理票PSPT_進捗率_3_2&lt;&gt;"",AS95&lt;&gt;""), AM95:AT95,AM95:AQ95)&lt;=集計基準日),COLUMN(IF(AND(進捗管理票PSPT_進捗率_3_2&lt;&gt;"",AS95&lt;&gt;""), AM95:AT95,AM95:AQ95)),""))</f>
        <v>0</v>
      </c>
      <c r="DE95" s="324">
        <f t="array" aca="1" ref="DE95" ca="1">MAX(IF((IF(AND(進捗管理票PSPT_進捗率_4_2&lt;&gt;"",BE95&lt;&gt;""), AY95:BF95,AY95:BC95)&lt;&gt;"")*(IF(AND(進捗管理票PSPT_進捗率_4_2&lt;&gt;"",BE95&lt;&gt;""), $AY$7:$BF$7,$AY$7:$BC$7)="実績日")*(IF(AND(進捗管理票PSPT_進捗率_4_2&lt;&gt;"",BE95&lt;&gt;""), AY95:BF95,AY95:BC95)&lt;=集計基準日),COLUMN(IF(AND(進捗管理票PSPT_進捗率_4_2&lt;&gt;"",BE95&lt;&gt;""), AY95:BF95,AY95:BC95)),""))</f>
        <v>0</v>
      </c>
      <c r="DF95" s="324">
        <f t="array" aca="1" ref="DF95" ca="1">MAX(IF((BJ95:BN95&lt;&gt;"")*($BJ$7:$BN$7="実績日")*(BJ95:BN95&lt;=集計基準日),COLUMN(BJ95:BN95),""))</f>
        <v>0</v>
      </c>
      <c r="DG95" s="439">
        <f ca="1">MAX(IF(CW95&lt;&gt;0,HLOOKUP(CW95+1,進捗・達成率設定_PS,9,1),0),IF(CX95&lt;&gt;0,HLOOKUP(CX95+1,進捗・達成率設定_PT仕様作成,9,1),0),IF(CY95&lt;&gt;0,HLOOKUP(CY95+1,進捗・達成率設定_PG,9,1),0),IF(CZ95&lt;&gt;0,HLOOKUP(CZ95+1,進捗・達成率設定_PT,9,1),0),IF(DA95&lt;&gt;0,HLOOKUP(DA95+1,進捗・達成率設定_受入,9,1),0),IF(AND(COUNTA(PTレビュー先頭セル:PTレビュー最終セル)=0,AND(BB95&lt;&gt;"", BB95 &lt;= 集計基準日, BE95="",BF95="",BJ95="",BK95="",BM95="",BN95="")),100,0),IF(AND(BE95&lt;&gt;"",BE95 &lt;= 集計基準日, BJ95="",BK95="",BM95="",BN95=""),100,0))</f>
        <v>0</v>
      </c>
      <c r="DH95" s="440">
        <f ca="1">MAX(IF(DB95&lt;&gt;0,HLOOKUP(DB95,進捗・達成率設定_PS,9,1),0),IF(DC95&lt;&gt;0,HLOOKUP(DC95,進捗・達成率設定_PT仕様作成,9,1),0),IF(DD95&lt;&gt;0,HLOOKUP(DD95,進捗・達成率設定_PG,9,1),0),IF(DE95&lt;&gt;0,HLOOKUP(DE95,進捗・達成率設定_PT,9,1),0),IF(DF95&lt;&gt;0,HLOOKUP(DF95,進捗・達成率設定_受入,9,1),0),IF(AND(COUNTA(PTレビュー先頭セル:PTレビュー最終セル)=0,BJ95="",BK95="",BM95="",BN95="",BC95&lt;&gt;"", BC95&lt;=集計基準日),100,0),IF(OR(AND(BF95&lt;&gt;"",BF95&lt;=集計基準日, BJ95="",BK95="",BM95="",BN95=""),AND(BE95&lt;&gt;"",BF95&lt;&gt;"",BF95&lt;=集計基準日, BJ95="",BK95="",BM95="",BN95="")),100,0))</f>
        <v>0</v>
      </c>
      <c r="DI95" s="328" t="str">
        <f>IF(BM95&lt;&gt;"",BM95,IF(AND(BJ95&lt;&gt;"",BM95&lt;&gt;""),BM95,IF(AND(BJ95&lt;&gt;"",BM95=""),"",IF(AND(BK95&lt;&gt;"",BM95=""),"",IF(BE95&lt;&gt;"",BE95,IF(COUNTA(PTレビュー先頭セル:PTレビュー最終セル)&lt;&gt;0,"",IF(BB95&lt;&gt;"",BB95,"")))))))</f>
        <v/>
      </c>
      <c r="DJ95" s="329" t="str">
        <f>IF(AND(BM95&lt;&gt;"",BN95&lt;&gt;""),BN95,IF(AND(BJ95&lt;&gt;"",BN95&lt;&gt;""),BN95,IF(AND(BK95&lt;&gt;"",BN95=""),"",IF(AND(BJ95&lt;&gt;"",BN95=""),"",IF(BF95&lt;&gt;"",BF95,IF(COUNTA(PTレビュー先頭セル:PTレビュー最終セル)&lt;&gt;0,"",IF(BC95&lt;&gt;"",BC95,"")))))))</f>
        <v/>
      </c>
      <c r="DK95" s="450" t="b">
        <f t="shared" si="65"/>
        <v>0</v>
      </c>
      <c r="DL95" s="440" t="b">
        <f t="shared" si="66"/>
        <v>0</v>
      </c>
      <c r="DM95" s="450" t="b">
        <f t="shared" si="67"/>
        <v>0</v>
      </c>
      <c r="DN95" s="440" t="b">
        <f t="shared" si="68"/>
        <v>0</v>
      </c>
      <c r="DO95" s="449" t="b">
        <f t="shared" si="69"/>
        <v>0</v>
      </c>
      <c r="DP95" s="440" t="b">
        <f t="shared" si="70"/>
        <v>0</v>
      </c>
      <c r="DQ95" s="450" t="b">
        <f t="shared" si="71"/>
        <v>0</v>
      </c>
      <c r="DR95" s="440" t="b">
        <f t="shared" si="72"/>
        <v>0</v>
      </c>
      <c r="DS95" s="449" t="b">
        <f t="shared" si="73"/>
        <v>0</v>
      </c>
      <c r="DT95" s="440" t="b">
        <f t="shared" si="74"/>
        <v>0</v>
      </c>
    </row>
    <row r="96" spans="1:124" x14ac:dyDescent="0.25">
      <c r="A96" s="65">
        <f t="shared" si="49"/>
        <v>88</v>
      </c>
      <c r="B96" s="275"/>
      <c r="C96" s="275"/>
      <c r="D96" s="275"/>
      <c r="E96" s="275"/>
      <c r="F96" s="275"/>
      <c r="G96" s="316"/>
      <c r="H96" s="276"/>
      <c r="I96" s="276"/>
      <c r="J96" s="276"/>
      <c r="K96" s="467"/>
      <c r="L96" s="467"/>
      <c r="M96" s="277"/>
      <c r="N96" s="277"/>
      <c r="O96" s="348"/>
      <c r="P96" s="278"/>
      <c r="Q96" s="279"/>
      <c r="R96" s="348"/>
      <c r="S96" s="278"/>
      <c r="T96" s="280"/>
      <c r="U96" s="348"/>
      <c r="V96" s="274"/>
      <c r="W96" s="309" t="str">
        <f t="shared" ca="1" si="50"/>
        <v/>
      </c>
      <c r="X96" s="310" t="str">
        <f t="shared" ca="1" si="51"/>
        <v/>
      </c>
      <c r="Y96" s="277"/>
      <c r="Z96" s="277"/>
      <c r="AA96" s="348"/>
      <c r="AB96" s="278"/>
      <c r="AC96" s="279"/>
      <c r="AD96" s="348"/>
      <c r="AE96" s="278"/>
      <c r="AF96" s="280"/>
      <c r="AG96" s="348"/>
      <c r="AH96" s="274"/>
      <c r="AI96" s="309" t="str">
        <f t="shared" ca="1" si="52"/>
        <v/>
      </c>
      <c r="AJ96" s="310" t="str">
        <f t="shared" ca="1" si="53"/>
        <v/>
      </c>
      <c r="AK96" s="277"/>
      <c r="AL96" s="277"/>
      <c r="AM96" s="348"/>
      <c r="AN96" s="278"/>
      <c r="AO96" s="279"/>
      <c r="AP96" s="348"/>
      <c r="AQ96" s="278"/>
      <c r="AR96" s="280"/>
      <c r="AS96" s="348"/>
      <c r="AT96" s="274"/>
      <c r="AU96" s="309" t="str">
        <f t="shared" ca="1" si="54"/>
        <v/>
      </c>
      <c r="AV96" s="310" t="str">
        <f t="shared" ca="1" si="55"/>
        <v/>
      </c>
      <c r="AW96" s="276"/>
      <c r="AX96" s="276"/>
      <c r="AY96" s="348"/>
      <c r="AZ96" s="278"/>
      <c r="BA96" s="279"/>
      <c r="BB96" s="348"/>
      <c r="BC96" s="278"/>
      <c r="BD96" s="280"/>
      <c r="BE96" s="348"/>
      <c r="BF96" s="274"/>
      <c r="BG96" s="309" t="str">
        <f t="shared" ca="1" si="56"/>
        <v/>
      </c>
      <c r="BH96" s="310" t="str">
        <f t="shared" ca="1" si="57"/>
        <v/>
      </c>
      <c r="BI96" s="276"/>
      <c r="BJ96" s="348"/>
      <c r="BK96" s="278"/>
      <c r="BL96" s="279"/>
      <c r="BM96" s="348"/>
      <c r="BN96" s="278"/>
      <c r="BO96" s="280"/>
      <c r="BP96" s="309" t="str">
        <f t="shared" ca="1" si="58"/>
        <v/>
      </c>
      <c r="BQ96" s="310" t="str">
        <f t="shared" ca="1" si="59"/>
        <v/>
      </c>
      <c r="BR96" s="309" t="str">
        <f t="shared" ca="1" si="60"/>
        <v/>
      </c>
      <c r="BS96" s="438" t="str">
        <f t="shared" ca="1" si="61"/>
        <v/>
      </c>
      <c r="BT96" s="281" t="str">
        <f t="array" ref="BT96">IF(AND($I96&lt;&gt;"",$K96&lt;&gt;""),CEILING(VLOOKUP($I96,ランク別指標,3,FALSE)*$L96,1),"")</f>
        <v/>
      </c>
      <c r="BU96" s="282"/>
      <c r="BV96" s="281" t="str">
        <f t="shared" si="11"/>
        <v/>
      </c>
      <c r="BW96" s="283"/>
      <c r="BX96" s="282"/>
      <c r="BY96" s="284" t="str">
        <f t="shared" si="62"/>
        <v/>
      </c>
      <c r="BZ96" s="285" t="str">
        <f t="shared" si="63"/>
        <v/>
      </c>
      <c r="CA96" s="286"/>
      <c r="CB96" s="287"/>
      <c r="CC96" s="281" t="str">
        <f t="array" ref="CC96">IF(AND($I96&lt;&gt;"",$K96&lt;&gt;""),CEILING(VLOOKUP($I96,ランク別指標,6,FALSE)*$L96,1),"")</f>
        <v/>
      </c>
      <c r="CD96" s="288"/>
      <c r="CE96" s="289" t="str">
        <f t="shared" si="14"/>
        <v/>
      </c>
      <c r="CF96" s="290"/>
      <c r="CG96" s="291" t="str">
        <f t="array" ref="CG96">IF(AND(L96&lt;&gt;"",L96&gt;0),IF(CD96/L96*100 &gt; 0,CD96/L96*100, ""),"")</f>
        <v/>
      </c>
      <c r="CH96" s="292" t="str">
        <f t="array" ref="CH96">IF(AND(L96&lt;&gt;"",L96&gt;0),IF(CF96/L96*100 &gt; 0,CF96/L96*100, ""),"")</f>
        <v/>
      </c>
      <c r="CI96" s="291" t="str">
        <f t="array" ref="CI96">IF(AND(CC96&lt;&gt;"",CC96&gt;0),IF(CD96/CC96*100 &gt; 0,CD96/CC96, ""),"")</f>
        <v/>
      </c>
      <c r="CJ96" s="292" t="str">
        <f t="array" ref="CJ96">IF(AND(CE96&lt;&gt;"",CE96&gt;0),IF(CF96/CE96*100 &gt; 0,CF96/CE96, ""),"")</f>
        <v/>
      </c>
      <c r="CK96" s="281"/>
      <c r="CL96" s="293" t="str">
        <f t="array" ref="CL96">IF(AND(L96&lt;&gt;"",L96&gt;0),IF(CK96/L96*100 &gt; 0,CK96/L96*100, ""),"")</f>
        <v/>
      </c>
      <c r="CM96" s="294"/>
      <c r="CN96" s="270" t="str">
        <f t="array" aca="1" ref="CN96" ca="1">IF(AND($O96&lt;&gt;"",$P96="",$O96&lt;=集計基準日),"遅1",IF(AND($R96&lt;&gt;"",$S96="",$R96&lt;=集計基準日),"遅2",IF(AND($U96&lt;&gt;"",$V96="",$U96&lt;=集計基準日),"遅3","") ) )</f>
        <v/>
      </c>
      <c r="CO96" s="271" t="str">
        <f t="array" aca="1" ref="CO96" ca="1">IF(AND($AA96&lt;&gt;"",$AB96="",$AA96&lt;=集計基準日),"遅1",IF(AND($AD96&lt;&gt;"",$AE96="",$AD96&lt;=集計基準日),"遅2",IF(AND($AG96&lt;&gt;"",$AH96="",$AG96&lt;=集計基準日),"遅3","")))</f>
        <v/>
      </c>
      <c r="CP96" s="271" t="str">
        <f t="array" aca="1" ref="CP96" ca="1">IF(AND($AM96&lt;&gt;"",$AN96="",$AM96&lt;=集計基準日),"遅1",IF(AND($AP96&lt;&gt;"",$AQ96="",$AP96&lt;=集計基準日),"遅2",IF(AND($AS96&lt;&gt;"",$AT96="",$AS96&lt;=集計基準日),"遅3","")))</f>
        <v/>
      </c>
      <c r="CQ96" s="272" t="str">
        <f t="shared" ca="1" si="15"/>
        <v/>
      </c>
      <c r="CR96" s="272" t="str">
        <f t="shared" ca="1" si="16"/>
        <v/>
      </c>
      <c r="CS96" s="273" t="str">
        <f t="shared" ca="1" si="17"/>
        <v/>
      </c>
      <c r="CT96" s="337"/>
      <c r="CU96" s="264">
        <f t="shared" si="64"/>
        <v>88</v>
      </c>
      <c r="CW96" s="324">
        <f t="array" aca="1" ref="CW96" ca="1">MAX(IF((IF(進捗管理票PSPT_進捗率_1_2&lt;&gt;"", O96:V96,O96:S96)&lt;&gt;"")*(IF(進捗管理票PSPT_進捗率_1_2&lt;&gt;"", $O$7:$V$7,$O$7:$S$7)="予定日")*(IF(進捗管理票PSPT_進捗率_1_2&lt;&gt;"", O96:V96,O96:S96)&lt;=集計基準日),COLUMN(IF(進捗管理票PSPT_進捗率_1_2&lt;&gt;"", O96:V96,O96:S96)),""))</f>
        <v>0</v>
      </c>
      <c r="CX96" s="324">
        <f t="array" aca="1" ref="CX96" ca="1">MAX(IF((IF(進捗管理票PSPT_進捗率_2_2&lt;&gt;"", AA96:AH96,AA96:AE96)&lt;&gt;"")*(IF(進捗管理票PSPT_進捗率_2_2&lt;&gt;"", $AA$7:$AH$7,$AA$7:$AE$7)="予定日")*(IF(進捗管理票PSPT_進捗率_2_2&lt;&gt;"", AA96:AH96,AA96:AE96)&lt;=集計基準日),COLUMN(IF(進捗管理票PSPT_進捗率_2_2&lt;&gt;"", AA96:AH96,AA96:AE96)),""))</f>
        <v>0</v>
      </c>
      <c r="CY96" s="324">
        <f t="array" aca="1" ref="CY96" ca="1">MAX(IF((IF(進捗管理票PSPT_進捗率_3_2&lt;&gt;"", AM96:AT96,AM96:AQ96)&lt;&gt;"")*(IF(進捗管理票PSPT_進捗率_3_2&lt;&gt;"", $AM$7:$AT$7,$AM$7:$AQ$7)="予定日")*(IF(進捗管理票PSPT_進捗率_3_2&lt;&gt;"", AM96:AT96,AM96:AQ96)&lt;=集計基準日),COLUMN(IF(進捗管理票PSPT_進捗率_3_2&lt;&gt;"", AM96:AT96,AM96:AQ96)),""))</f>
        <v>0</v>
      </c>
      <c r="CZ96" s="324">
        <f t="array" aca="1" ref="CZ96" ca="1">MAX(IF((IF(進捗管理票PSPT_進捗率_4_2&lt;&gt;"", AY96:BF96,AY96:BC96)&lt;&gt;"")*(IF(進捗管理票PSPT_進捗率_4_2&lt;&gt;"", $AY$7:$BF$7,$AY$7:$BC$7)="予定日")*(IF(進捗管理票PSPT_進捗率_4_2&lt;&gt;"", AY96:BF96,AY96:BC96)&lt;=集計基準日),COLUMN(IF(進捗管理票PSPT_進捗率_4_2&lt;&gt;"", AY96:BF96,AY96:BC96)),""))</f>
        <v>0</v>
      </c>
      <c r="DA96" s="324">
        <f t="array" aca="1" ref="DA96" ca="1">MAX(IF((BJ96:BN96&lt;&gt;"")*($BJ$7:$BN$7="予定日")*(BJ96:BN96&lt;=集計基準日),COLUMN(BJ96:BN96),""))</f>
        <v>0</v>
      </c>
      <c r="DB96" s="324">
        <f t="array" aca="1" ref="DB96" ca="1">MAX(IF((IF(AND(進捗管理票PSPT_進捗率_1_2&lt;&gt;"",U96&lt;&gt;""), O96:V96,O96:S96)&lt;&gt;"")*(IF(AND(進捗管理票PSPT_進捗率_1_2&lt;&gt;"",U96&lt;&gt;""), $O$7:$V$7,$O$7:$S$7)="実績日")*(IF(AND(進捗管理票PSPT_進捗率_1_2&lt;&gt;"",U96&lt;&gt;""), O96:V96,O96:S96)&lt;=集計基準日),COLUMN(IF(AND(進捗管理票PSPT_進捗率_1_2&lt;&gt;"",U96&lt;&gt;""), O96:V96,O96:S96)),""))</f>
        <v>0</v>
      </c>
      <c r="DC96" s="324">
        <f t="array" aca="1" ref="DC96" ca="1">MAX(IF((IF(AND(進捗管理票PSPT_進捗率_2_2&lt;&gt;"",AG96&lt;&gt;""), AA96:AH96,AA96:AE96)&lt;&gt;"")*(IF(AND(進捗管理票PSPT_進捗率_2_2&lt;&gt;"",AG96&lt;&gt;""), $AA$7:$AH$7,$AA$7:$AE$7)="実績日")*(IF(AND(進捗管理票PSPT_進捗率_2_2&lt;&gt;"",AG96&lt;&gt;""), AA96:AH96,AA96:AE96)&lt;=集計基準日),COLUMN(IF(AND(進捗管理票PSPT_進捗率_2_2&lt;&gt;"",AG96&lt;&gt;""), AA96:AH96,AA96:AE96)),""))</f>
        <v>0</v>
      </c>
      <c r="DD96" s="324">
        <f t="array" aca="1" ref="DD96" ca="1">MAX(IF((IF(AND(進捗管理票PSPT_進捗率_3_2&lt;&gt;"",AS96&lt;&gt;""), AM96:AT96,AM96:AQ96)&lt;&gt;"")*(IF(AND(進捗管理票PSPT_進捗率_3_2&lt;&gt;"",AS96&lt;&gt;""), $AM$7:$AT$7,$AM$7:$AQ$7)="実績日")*(IF(AND(進捗管理票PSPT_進捗率_3_2&lt;&gt;"",AS96&lt;&gt;""), AM96:AT96,AM96:AQ96)&lt;=集計基準日),COLUMN(IF(AND(進捗管理票PSPT_進捗率_3_2&lt;&gt;"",AS96&lt;&gt;""), AM96:AT96,AM96:AQ96)),""))</f>
        <v>0</v>
      </c>
      <c r="DE96" s="324">
        <f t="array" aca="1" ref="DE96" ca="1">MAX(IF((IF(AND(進捗管理票PSPT_進捗率_4_2&lt;&gt;"",BE96&lt;&gt;""), AY96:BF96,AY96:BC96)&lt;&gt;"")*(IF(AND(進捗管理票PSPT_進捗率_4_2&lt;&gt;"",BE96&lt;&gt;""), $AY$7:$BF$7,$AY$7:$BC$7)="実績日")*(IF(AND(進捗管理票PSPT_進捗率_4_2&lt;&gt;"",BE96&lt;&gt;""), AY96:BF96,AY96:BC96)&lt;=集計基準日),COLUMN(IF(AND(進捗管理票PSPT_進捗率_4_2&lt;&gt;"",BE96&lt;&gt;""), AY96:BF96,AY96:BC96)),""))</f>
        <v>0</v>
      </c>
      <c r="DF96" s="324">
        <f t="array" aca="1" ref="DF96" ca="1">MAX(IF((BJ96:BN96&lt;&gt;"")*($BJ$7:$BN$7="実績日")*(BJ96:BN96&lt;=集計基準日),COLUMN(BJ96:BN96),""))</f>
        <v>0</v>
      </c>
      <c r="DG96" s="439">
        <f ca="1">MAX(IF(CW96&lt;&gt;0,HLOOKUP(CW96+1,進捗・達成率設定_PS,9,1),0),IF(CX96&lt;&gt;0,HLOOKUP(CX96+1,進捗・達成率設定_PT仕様作成,9,1),0),IF(CY96&lt;&gt;0,HLOOKUP(CY96+1,進捗・達成率設定_PG,9,1),0),IF(CZ96&lt;&gt;0,HLOOKUP(CZ96+1,進捗・達成率設定_PT,9,1),0),IF(DA96&lt;&gt;0,HLOOKUP(DA96+1,進捗・達成率設定_受入,9,1),0),IF(AND(COUNTA(PTレビュー先頭セル:PTレビュー最終セル)=0,AND(BB96&lt;&gt;"", BB96 &lt;= 集計基準日, BE96="",BF96="",BJ96="",BK96="",BM96="",BN96="")),100,0),IF(AND(BE96&lt;&gt;"",BE96 &lt;= 集計基準日, BJ96="",BK96="",BM96="",BN96=""),100,0))</f>
        <v>0</v>
      </c>
      <c r="DH96" s="440">
        <f ca="1">MAX(IF(DB96&lt;&gt;0,HLOOKUP(DB96,進捗・達成率設定_PS,9,1),0),IF(DC96&lt;&gt;0,HLOOKUP(DC96,進捗・達成率設定_PT仕様作成,9,1),0),IF(DD96&lt;&gt;0,HLOOKUP(DD96,進捗・達成率設定_PG,9,1),0),IF(DE96&lt;&gt;0,HLOOKUP(DE96,進捗・達成率設定_PT,9,1),0),IF(DF96&lt;&gt;0,HLOOKUP(DF96,進捗・達成率設定_受入,9,1),0),IF(AND(COUNTA(PTレビュー先頭セル:PTレビュー最終セル)=0,BJ96="",BK96="",BM96="",BN96="",BC96&lt;&gt;"", BC96&lt;=集計基準日),100,0),IF(OR(AND(BF96&lt;&gt;"",BF96&lt;=集計基準日, BJ96="",BK96="",BM96="",BN96=""),AND(BE96&lt;&gt;"",BF96&lt;&gt;"",BF96&lt;=集計基準日, BJ96="",BK96="",BM96="",BN96="")),100,0))</f>
        <v>0</v>
      </c>
      <c r="DI96" s="328" t="str">
        <f>IF(BM96&lt;&gt;"",BM96,IF(AND(BJ96&lt;&gt;"",BM96&lt;&gt;""),BM96,IF(AND(BJ96&lt;&gt;"",BM96=""),"",IF(AND(BK96&lt;&gt;"",BM96=""),"",IF(BE96&lt;&gt;"",BE96,IF(COUNTA(PTレビュー先頭セル:PTレビュー最終セル)&lt;&gt;0,"",IF(BB96&lt;&gt;"",BB96,"")))))))</f>
        <v/>
      </c>
      <c r="DJ96" s="329" t="str">
        <f>IF(AND(BM96&lt;&gt;"",BN96&lt;&gt;""),BN96,IF(AND(BJ96&lt;&gt;"",BN96&lt;&gt;""),BN96,IF(AND(BK96&lt;&gt;"",BN96=""),"",IF(AND(BJ96&lt;&gt;"",BN96=""),"",IF(BF96&lt;&gt;"",BF96,IF(COUNTA(PTレビュー先頭セル:PTレビュー最終セル)&lt;&gt;0,"",IF(BC96&lt;&gt;"",BC96,"")))))))</f>
        <v/>
      </c>
      <c r="DK96" s="450" t="b">
        <f t="shared" si="65"/>
        <v>0</v>
      </c>
      <c r="DL96" s="440" t="b">
        <f t="shared" si="66"/>
        <v>0</v>
      </c>
      <c r="DM96" s="450" t="b">
        <f t="shared" si="67"/>
        <v>0</v>
      </c>
      <c r="DN96" s="440" t="b">
        <f t="shared" si="68"/>
        <v>0</v>
      </c>
      <c r="DO96" s="449" t="b">
        <f t="shared" si="69"/>
        <v>0</v>
      </c>
      <c r="DP96" s="440" t="b">
        <f t="shared" si="70"/>
        <v>0</v>
      </c>
      <c r="DQ96" s="450" t="b">
        <f t="shared" si="71"/>
        <v>0</v>
      </c>
      <c r="DR96" s="440" t="b">
        <f t="shared" si="72"/>
        <v>0</v>
      </c>
      <c r="DS96" s="449" t="b">
        <f t="shared" si="73"/>
        <v>0</v>
      </c>
      <c r="DT96" s="440" t="b">
        <f t="shared" si="74"/>
        <v>0</v>
      </c>
    </row>
    <row r="97" spans="1:124" x14ac:dyDescent="0.25">
      <c r="A97" s="65">
        <f t="shared" si="49"/>
        <v>89</v>
      </c>
      <c r="B97" s="275"/>
      <c r="C97" s="275"/>
      <c r="D97" s="275"/>
      <c r="E97" s="275"/>
      <c r="F97" s="275"/>
      <c r="G97" s="316"/>
      <c r="H97" s="276"/>
      <c r="I97" s="276"/>
      <c r="J97" s="276"/>
      <c r="K97" s="467"/>
      <c r="L97" s="467"/>
      <c r="M97" s="277"/>
      <c r="N97" s="277"/>
      <c r="O97" s="348"/>
      <c r="P97" s="278"/>
      <c r="Q97" s="279"/>
      <c r="R97" s="348"/>
      <c r="S97" s="278"/>
      <c r="T97" s="280"/>
      <c r="U97" s="348"/>
      <c r="V97" s="274"/>
      <c r="W97" s="309" t="str">
        <f t="shared" ca="1" si="50"/>
        <v/>
      </c>
      <c r="X97" s="310" t="str">
        <f t="shared" ca="1" si="51"/>
        <v/>
      </c>
      <c r="Y97" s="277"/>
      <c r="Z97" s="277"/>
      <c r="AA97" s="348"/>
      <c r="AB97" s="278"/>
      <c r="AC97" s="279"/>
      <c r="AD97" s="348"/>
      <c r="AE97" s="278"/>
      <c r="AF97" s="280"/>
      <c r="AG97" s="348"/>
      <c r="AH97" s="274"/>
      <c r="AI97" s="309" t="str">
        <f t="shared" ca="1" si="52"/>
        <v/>
      </c>
      <c r="AJ97" s="310" t="str">
        <f t="shared" ca="1" si="53"/>
        <v/>
      </c>
      <c r="AK97" s="277"/>
      <c r="AL97" s="277"/>
      <c r="AM97" s="348"/>
      <c r="AN97" s="278"/>
      <c r="AO97" s="279"/>
      <c r="AP97" s="348"/>
      <c r="AQ97" s="278"/>
      <c r="AR97" s="280"/>
      <c r="AS97" s="348"/>
      <c r="AT97" s="274"/>
      <c r="AU97" s="309" t="str">
        <f t="shared" ca="1" si="54"/>
        <v/>
      </c>
      <c r="AV97" s="310" t="str">
        <f t="shared" ca="1" si="55"/>
        <v/>
      </c>
      <c r="AW97" s="276"/>
      <c r="AX97" s="276"/>
      <c r="AY97" s="348"/>
      <c r="AZ97" s="278"/>
      <c r="BA97" s="279"/>
      <c r="BB97" s="348"/>
      <c r="BC97" s="278"/>
      <c r="BD97" s="280"/>
      <c r="BE97" s="348"/>
      <c r="BF97" s="274"/>
      <c r="BG97" s="309" t="str">
        <f t="shared" ca="1" si="56"/>
        <v/>
      </c>
      <c r="BH97" s="310" t="str">
        <f t="shared" ca="1" si="57"/>
        <v/>
      </c>
      <c r="BI97" s="276"/>
      <c r="BJ97" s="348"/>
      <c r="BK97" s="278"/>
      <c r="BL97" s="279"/>
      <c r="BM97" s="348"/>
      <c r="BN97" s="278"/>
      <c r="BO97" s="280"/>
      <c r="BP97" s="309" t="str">
        <f t="shared" ca="1" si="58"/>
        <v/>
      </c>
      <c r="BQ97" s="310" t="str">
        <f t="shared" ca="1" si="59"/>
        <v/>
      </c>
      <c r="BR97" s="309" t="str">
        <f t="shared" ca="1" si="60"/>
        <v/>
      </c>
      <c r="BS97" s="438" t="str">
        <f t="shared" ca="1" si="61"/>
        <v/>
      </c>
      <c r="BT97" s="281" t="str">
        <f t="array" ref="BT97">IF(AND($I97&lt;&gt;"",$K97&lt;&gt;""),CEILING(VLOOKUP($I97,ランク別指標,3,FALSE)*$L97,1),"")</f>
        <v/>
      </c>
      <c r="BU97" s="282"/>
      <c r="BV97" s="281" t="str">
        <f t="shared" si="11"/>
        <v/>
      </c>
      <c r="BW97" s="283"/>
      <c r="BX97" s="282"/>
      <c r="BY97" s="284" t="str">
        <f t="shared" si="62"/>
        <v/>
      </c>
      <c r="BZ97" s="285" t="str">
        <f t="shared" si="63"/>
        <v/>
      </c>
      <c r="CA97" s="286"/>
      <c r="CB97" s="287"/>
      <c r="CC97" s="281" t="str">
        <f t="array" ref="CC97">IF(AND($I97&lt;&gt;"",$K97&lt;&gt;""),CEILING(VLOOKUP($I97,ランク別指標,6,FALSE)*$L97,1),"")</f>
        <v/>
      </c>
      <c r="CD97" s="288"/>
      <c r="CE97" s="289" t="str">
        <f t="shared" si="14"/>
        <v/>
      </c>
      <c r="CF97" s="290"/>
      <c r="CG97" s="291" t="str">
        <f t="array" ref="CG97">IF(AND(L97&lt;&gt;"",L97&gt;0),IF(CD97/L97*100 &gt; 0,CD97/L97*100, ""),"")</f>
        <v/>
      </c>
      <c r="CH97" s="292" t="str">
        <f t="array" ref="CH97">IF(AND(L97&lt;&gt;"",L97&gt;0),IF(CF97/L97*100 &gt; 0,CF97/L97*100, ""),"")</f>
        <v/>
      </c>
      <c r="CI97" s="291" t="str">
        <f t="array" ref="CI97">IF(AND(CC97&lt;&gt;"",CC97&gt;0),IF(CD97/CC97*100 &gt; 0,CD97/CC97, ""),"")</f>
        <v/>
      </c>
      <c r="CJ97" s="292" t="str">
        <f t="array" ref="CJ97">IF(AND(CE97&lt;&gt;"",CE97&gt;0),IF(CF97/CE97*100 &gt; 0,CF97/CE97, ""),"")</f>
        <v/>
      </c>
      <c r="CK97" s="281"/>
      <c r="CL97" s="293" t="str">
        <f t="array" ref="CL97">IF(AND(L97&lt;&gt;"",L97&gt;0),IF(CK97/L97*100 &gt; 0,CK97/L97*100, ""),"")</f>
        <v/>
      </c>
      <c r="CM97" s="294"/>
      <c r="CN97" s="270" t="str">
        <f t="array" aca="1" ref="CN97" ca="1">IF(AND($O97&lt;&gt;"",$P97="",$O97&lt;=集計基準日),"遅1",IF(AND($R97&lt;&gt;"",$S97="",$R97&lt;=集計基準日),"遅2",IF(AND($U97&lt;&gt;"",$V97="",$U97&lt;=集計基準日),"遅3","") ) )</f>
        <v/>
      </c>
      <c r="CO97" s="271" t="str">
        <f t="array" aca="1" ref="CO97" ca="1">IF(AND($AA97&lt;&gt;"",$AB97="",$AA97&lt;=集計基準日),"遅1",IF(AND($AD97&lt;&gt;"",$AE97="",$AD97&lt;=集計基準日),"遅2",IF(AND($AG97&lt;&gt;"",$AH97="",$AG97&lt;=集計基準日),"遅3","")))</f>
        <v/>
      </c>
      <c r="CP97" s="271" t="str">
        <f t="array" aca="1" ref="CP97" ca="1">IF(AND($AM97&lt;&gt;"",$AN97="",$AM97&lt;=集計基準日),"遅1",IF(AND($AP97&lt;&gt;"",$AQ97="",$AP97&lt;=集計基準日),"遅2",IF(AND($AS97&lt;&gt;"",$AT97="",$AS97&lt;=集計基準日),"遅3","")))</f>
        <v/>
      </c>
      <c r="CQ97" s="272" t="str">
        <f t="shared" ca="1" si="15"/>
        <v/>
      </c>
      <c r="CR97" s="272" t="str">
        <f t="shared" ca="1" si="16"/>
        <v/>
      </c>
      <c r="CS97" s="273" t="str">
        <f t="shared" ca="1" si="17"/>
        <v/>
      </c>
      <c r="CT97" s="337"/>
      <c r="CU97" s="264">
        <f t="shared" si="64"/>
        <v>89</v>
      </c>
      <c r="CW97" s="324">
        <f t="array" aca="1" ref="CW97" ca="1">MAX(IF((IF(進捗管理票PSPT_進捗率_1_2&lt;&gt;"", O97:V97,O97:S97)&lt;&gt;"")*(IF(進捗管理票PSPT_進捗率_1_2&lt;&gt;"", $O$7:$V$7,$O$7:$S$7)="予定日")*(IF(進捗管理票PSPT_進捗率_1_2&lt;&gt;"", O97:V97,O97:S97)&lt;=集計基準日),COLUMN(IF(進捗管理票PSPT_進捗率_1_2&lt;&gt;"", O97:V97,O97:S97)),""))</f>
        <v>0</v>
      </c>
      <c r="CX97" s="324">
        <f t="array" aca="1" ref="CX97" ca="1">MAX(IF((IF(進捗管理票PSPT_進捗率_2_2&lt;&gt;"", AA97:AH97,AA97:AE97)&lt;&gt;"")*(IF(進捗管理票PSPT_進捗率_2_2&lt;&gt;"", $AA$7:$AH$7,$AA$7:$AE$7)="予定日")*(IF(進捗管理票PSPT_進捗率_2_2&lt;&gt;"", AA97:AH97,AA97:AE97)&lt;=集計基準日),COLUMN(IF(進捗管理票PSPT_進捗率_2_2&lt;&gt;"", AA97:AH97,AA97:AE97)),""))</f>
        <v>0</v>
      </c>
      <c r="CY97" s="324">
        <f t="array" aca="1" ref="CY97" ca="1">MAX(IF((IF(進捗管理票PSPT_進捗率_3_2&lt;&gt;"", AM97:AT97,AM97:AQ97)&lt;&gt;"")*(IF(進捗管理票PSPT_進捗率_3_2&lt;&gt;"", $AM$7:$AT$7,$AM$7:$AQ$7)="予定日")*(IF(進捗管理票PSPT_進捗率_3_2&lt;&gt;"", AM97:AT97,AM97:AQ97)&lt;=集計基準日),COLUMN(IF(進捗管理票PSPT_進捗率_3_2&lt;&gt;"", AM97:AT97,AM97:AQ97)),""))</f>
        <v>0</v>
      </c>
      <c r="CZ97" s="324">
        <f t="array" aca="1" ref="CZ97" ca="1">MAX(IF((IF(進捗管理票PSPT_進捗率_4_2&lt;&gt;"", AY97:BF97,AY97:BC97)&lt;&gt;"")*(IF(進捗管理票PSPT_進捗率_4_2&lt;&gt;"", $AY$7:$BF$7,$AY$7:$BC$7)="予定日")*(IF(進捗管理票PSPT_進捗率_4_2&lt;&gt;"", AY97:BF97,AY97:BC97)&lt;=集計基準日),COLUMN(IF(進捗管理票PSPT_進捗率_4_2&lt;&gt;"", AY97:BF97,AY97:BC97)),""))</f>
        <v>0</v>
      </c>
      <c r="DA97" s="324">
        <f t="array" aca="1" ref="DA97" ca="1">MAX(IF((BJ97:BN97&lt;&gt;"")*($BJ$7:$BN$7="予定日")*(BJ97:BN97&lt;=集計基準日),COLUMN(BJ97:BN97),""))</f>
        <v>0</v>
      </c>
      <c r="DB97" s="324">
        <f t="array" aca="1" ref="DB97" ca="1">MAX(IF((IF(AND(進捗管理票PSPT_進捗率_1_2&lt;&gt;"",U97&lt;&gt;""), O97:V97,O97:S97)&lt;&gt;"")*(IF(AND(進捗管理票PSPT_進捗率_1_2&lt;&gt;"",U97&lt;&gt;""), $O$7:$V$7,$O$7:$S$7)="実績日")*(IF(AND(進捗管理票PSPT_進捗率_1_2&lt;&gt;"",U97&lt;&gt;""), O97:V97,O97:S97)&lt;=集計基準日),COLUMN(IF(AND(進捗管理票PSPT_進捗率_1_2&lt;&gt;"",U97&lt;&gt;""), O97:V97,O97:S97)),""))</f>
        <v>0</v>
      </c>
      <c r="DC97" s="324">
        <f t="array" aca="1" ref="DC97" ca="1">MAX(IF((IF(AND(進捗管理票PSPT_進捗率_2_2&lt;&gt;"",AG97&lt;&gt;""), AA97:AH97,AA97:AE97)&lt;&gt;"")*(IF(AND(進捗管理票PSPT_進捗率_2_2&lt;&gt;"",AG97&lt;&gt;""), $AA$7:$AH$7,$AA$7:$AE$7)="実績日")*(IF(AND(進捗管理票PSPT_進捗率_2_2&lt;&gt;"",AG97&lt;&gt;""), AA97:AH97,AA97:AE97)&lt;=集計基準日),COLUMN(IF(AND(進捗管理票PSPT_進捗率_2_2&lt;&gt;"",AG97&lt;&gt;""), AA97:AH97,AA97:AE97)),""))</f>
        <v>0</v>
      </c>
      <c r="DD97" s="324">
        <f t="array" aca="1" ref="DD97" ca="1">MAX(IF((IF(AND(進捗管理票PSPT_進捗率_3_2&lt;&gt;"",AS97&lt;&gt;""), AM97:AT97,AM97:AQ97)&lt;&gt;"")*(IF(AND(進捗管理票PSPT_進捗率_3_2&lt;&gt;"",AS97&lt;&gt;""), $AM$7:$AT$7,$AM$7:$AQ$7)="実績日")*(IF(AND(進捗管理票PSPT_進捗率_3_2&lt;&gt;"",AS97&lt;&gt;""), AM97:AT97,AM97:AQ97)&lt;=集計基準日),COLUMN(IF(AND(進捗管理票PSPT_進捗率_3_2&lt;&gt;"",AS97&lt;&gt;""), AM97:AT97,AM97:AQ97)),""))</f>
        <v>0</v>
      </c>
      <c r="DE97" s="324">
        <f t="array" aca="1" ref="DE97" ca="1">MAX(IF((IF(AND(進捗管理票PSPT_進捗率_4_2&lt;&gt;"",BE97&lt;&gt;""), AY97:BF97,AY97:BC97)&lt;&gt;"")*(IF(AND(進捗管理票PSPT_進捗率_4_2&lt;&gt;"",BE97&lt;&gt;""), $AY$7:$BF$7,$AY$7:$BC$7)="実績日")*(IF(AND(進捗管理票PSPT_進捗率_4_2&lt;&gt;"",BE97&lt;&gt;""), AY97:BF97,AY97:BC97)&lt;=集計基準日),COLUMN(IF(AND(進捗管理票PSPT_進捗率_4_2&lt;&gt;"",BE97&lt;&gt;""), AY97:BF97,AY97:BC97)),""))</f>
        <v>0</v>
      </c>
      <c r="DF97" s="324">
        <f t="array" aca="1" ref="DF97" ca="1">MAX(IF((BJ97:BN97&lt;&gt;"")*($BJ$7:$BN$7="実績日")*(BJ97:BN97&lt;=集計基準日),COLUMN(BJ97:BN97),""))</f>
        <v>0</v>
      </c>
      <c r="DG97" s="439">
        <f ca="1">MAX(IF(CW97&lt;&gt;0,HLOOKUP(CW97+1,進捗・達成率設定_PS,9,1),0),IF(CX97&lt;&gt;0,HLOOKUP(CX97+1,進捗・達成率設定_PT仕様作成,9,1),0),IF(CY97&lt;&gt;0,HLOOKUP(CY97+1,進捗・達成率設定_PG,9,1),0),IF(CZ97&lt;&gt;0,HLOOKUP(CZ97+1,進捗・達成率設定_PT,9,1),0),IF(DA97&lt;&gt;0,HLOOKUP(DA97+1,進捗・達成率設定_受入,9,1),0),IF(AND(COUNTA(PTレビュー先頭セル:PTレビュー最終セル)=0,AND(BB97&lt;&gt;"", BB97 &lt;= 集計基準日, BE97="",BF97="",BJ97="",BK97="",BM97="",BN97="")),100,0),IF(AND(BE97&lt;&gt;"",BE97 &lt;= 集計基準日, BJ97="",BK97="",BM97="",BN97=""),100,0))</f>
        <v>0</v>
      </c>
      <c r="DH97" s="440">
        <f ca="1">MAX(IF(DB97&lt;&gt;0,HLOOKUP(DB97,進捗・達成率設定_PS,9,1),0),IF(DC97&lt;&gt;0,HLOOKUP(DC97,進捗・達成率設定_PT仕様作成,9,1),0),IF(DD97&lt;&gt;0,HLOOKUP(DD97,進捗・達成率設定_PG,9,1),0),IF(DE97&lt;&gt;0,HLOOKUP(DE97,進捗・達成率設定_PT,9,1),0),IF(DF97&lt;&gt;0,HLOOKUP(DF97,進捗・達成率設定_受入,9,1),0),IF(AND(COUNTA(PTレビュー先頭セル:PTレビュー最終セル)=0,BJ97="",BK97="",BM97="",BN97="",BC97&lt;&gt;"", BC97&lt;=集計基準日),100,0),IF(OR(AND(BF97&lt;&gt;"",BF97&lt;=集計基準日, BJ97="",BK97="",BM97="",BN97=""),AND(BE97&lt;&gt;"",BF97&lt;&gt;"",BF97&lt;=集計基準日, BJ97="",BK97="",BM97="",BN97="")),100,0))</f>
        <v>0</v>
      </c>
      <c r="DI97" s="328" t="str">
        <f>IF(BM97&lt;&gt;"",BM97,IF(AND(BJ97&lt;&gt;"",BM97&lt;&gt;""),BM97,IF(AND(BJ97&lt;&gt;"",BM97=""),"",IF(AND(BK97&lt;&gt;"",BM97=""),"",IF(BE97&lt;&gt;"",BE97,IF(COUNTA(PTレビュー先頭セル:PTレビュー最終セル)&lt;&gt;0,"",IF(BB97&lt;&gt;"",BB97,"")))))))</f>
        <v/>
      </c>
      <c r="DJ97" s="329" t="str">
        <f>IF(AND(BM97&lt;&gt;"",BN97&lt;&gt;""),BN97,IF(AND(BJ97&lt;&gt;"",BN97&lt;&gt;""),BN97,IF(AND(BK97&lt;&gt;"",BN97=""),"",IF(AND(BJ97&lt;&gt;"",BN97=""),"",IF(BF97&lt;&gt;"",BF97,IF(COUNTA(PTレビュー先頭セル:PTレビュー最終セル)&lt;&gt;0,"",IF(BC97&lt;&gt;"",BC97,"")))))))</f>
        <v/>
      </c>
      <c r="DK97" s="450" t="b">
        <f t="shared" si="65"/>
        <v>0</v>
      </c>
      <c r="DL97" s="440" t="b">
        <f t="shared" si="66"/>
        <v>0</v>
      </c>
      <c r="DM97" s="450" t="b">
        <f t="shared" si="67"/>
        <v>0</v>
      </c>
      <c r="DN97" s="440" t="b">
        <f t="shared" si="68"/>
        <v>0</v>
      </c>
      <c r="DO97" s="449" t="b">
        <f t="shared" si="69"/>
        <v>0</v>
      </c>
      <c r="DP97" s="440" t="b">
        <f t="shared" si="70"/>
        <v>0</v>
      </c>
      <c r="DQ97" s="450" t="b">
        <f t="shared" si="71"/>
        <v>0</v>
      </c>
      <c r="DR97" s="440" t="b">
        <f t="shared" si="72"/>
        <v>0</v>
      </c>
      <c r="DS97" s="449" t="b">
        <f t="shared" si="73"/>
        <v>0</v>
      </c>
      <c r="DT97" s="440" t="b">
        <f t="shared" si="74"/>
        <v>0</v>
      </c>
    </row>
    <row r="98" spans="1:124" x14ac:dyDescent="0.25">
      <c r="A98" s="65">
        <f t="shared" si="49"/>
        <v>90</v>
      </c>
      <c r="B98" s="275"/>
      <c r="C98" s="275"/>
      <c r="D98" s="275"/>
      <c r="E98" s="275"/>
      <c r="F98" s="275"/>
      <c r="G98" s="316"/>
      <c r="H98" s="276"/>
      <c r="I98" s="276"/>
      <c r="J98" s="276"/>
      <c r="K98" s="467"/>
      <c r="L98" s="467"/>
      <c r="M98" s="277"/>
      <c r="N98" s="277"/>
      <c r="O98" s="348"/>
      <c r="P98" s="278"/>
      <c r="Q98" s="279"/>
      <c r="R98" s="348"/>
      <c r="S98" s="278"/>
      <c r="T98" s="280"/>
      <c r="U98" s="348"/>
      <c r="V98" s="274"/>
      <c r="W98" s="309" t="str">
        <f t="shared" ca="1" si="50"/>
        <v/>
      </c>
      <c r="X98" s="310" t="str">
        <f t="shared" ca="1" si="51"/>
        <v/>
      </c>
      <c r="Y98" s="277"/>
      <c r="Z98" s="277"/>
      <c r="AA98" s="348"/>
      <c r="AB98" s="278"/>
      <c r="AC98" s="279"/>
      <c r="AD98" s="348"/>
      <c r="AE98" s="278"/>
      <c r="AF98" s="280"/>
      <c r="AG98" s="348"/>
      <c r="AH98" s="274"/>
      <c r="AI98" s="309" t="str">
        <f t="shared" ca="1" si="52"/>
        <v/>
      </c>
      <c r="AJ98" s="310" t="str">
        <f t="shared" ca="1" si="53"/>
        <v/>
      </c>
      <c r="AK98" s="277"/>
      <c r="AL98" s="277"/>
      <c r="AM98" s="348"/>
      <c r="AN98" s="278"/>
      <c r="AO98" s="279"/>
      <c r="AP98" s="348"/>
      <c r="AQ98" s="278"/>
      <c r="AR98" s="280"/>
      <c r="AS98" s="348"/>
      <c r="AT98" s="274"/>
      <c r="AU98" s="309" t="str">
        <f t="shared" ca="1" si="54"/>
        <v/>
      </c>
      <c r="AV98" s="310" t="str">
        <f t="shared" ca="1" si="55"/>
        <v/>
      </c>
      <c r="AW98" s="276"/>
      <c r="AX98" s="276"/>
      <c r="AY98" s="348"/>
      <c r="AZ98" s="278"/>
      <c r="BA98" s="279"/>
      <c r="BB98" s="348"/>
      <c r="BC98" s="278"/>
      <c r="BD98" s="280"/>
      <c r="BE98" s="348"/>
      <c r="BF98" s="274"/>
      <c r="BG98" s="309" t="str">
        <f t="shared" ca="1" si="56"/>
        <v/>
      </c>
      <c r="BH98" s="310" t="str">
        <f t="shared" ca="1" si="57"/>
        <v/>
      </c>
      <c r="BI98" s="276"/>
      <c r="BJ98" s="348"/>
      <c r="BK98" s="278"/>
      <c r="BL98" s="279"/>
      <c r="BM98" s="348"/>
      <c r="BN98" s="278"/>
      <c r="BO98" s="280"/>
      <c r="BP98" s="309" t="str">
        <f t="shared" ca="1" si="58"/>
        <v/>
      </c>
      <c r="BQ98" s="310" t="str">
        <f t="shared" ca="1" si="59"/>
        <v/>
      </c>
      <c r="BR98" s="309" t="str">
        <f t="shared" ca="1" si="60"/>
        <v/>
      </c>
      <c r="BS98" s="438" t="str">
        <f t="shared" ca="1" si="61"/>
        <v/>
      </c>
      <c r="BT98" s="281" t="str">
        <f t="array" ref="BT98">IF(AND($I98&lt;&gt;"",$K98&lt;&gt;""),CEILING(VLOOKUP($I98,ランク別指標,3,FALSE)*$L98,1),"")</f>
        <v/>
      </c>
      <c r="BU98" s="282"/>
      <c r="BV98" s="281" t="str">
        <f t="shared" si="11"/>
        <v/>
      </c>
      <c r="BW98" s="283"/>
      <c r="BX98" s="282"/>
      <c r="BY98" s="284" t="str">
        <f t="shared" si="62"/>
        <v/>
      </c>
      <c r="BZ98" s="285" t="str">
        <f t="shared" si="63"/>
        <v/>
      </c>
      <c r="CA98" s="286"/>
      <c r="CB98" s="287"/>
      <c r="CC98" s="281" t="str">
        <f t="array" ref="CC98">IF(AND($I98&lt;&gt;"",$K98&lt;&gt;""),CEILING(VLOOKUP($I98,ランク別指標,6,FALSE)*$L98,1),"")</f>
        <v/>
      </c>
      <c r="CD98" s="288"/>
      <c r="CE98" s="289" t="str">
        <f t="shared" si="14"/>
        <v/>
      </c>
      <c r="CF98" s="290"/>
      <c r="CG98" s="291" t="str">
        <f t="array" ref="CG98">IF(AND(L98&lt;&gt;"",L98&gt;0),IF(CD98/L98*100 &gt; 0,CD98/L98*100, ""),"")</f>
        <v/>
      </c>
      <c r="CH98" s="292" t="str">
        <f t="array" ref="CH98">IF(AND(L98&lt;&gt;"",L98&gt;0),IF(CF98/L98*100 &gt; 0,CF98/L98*100, ""),"")</f>
        <v/>
      </c>
      <c r="CI98" s="291" t="str">
        <f t="array" ref="CI98">IF(AND(CC98&lt;&gt;"",CC98&gt;0),IF(CD98/CC98*100 &gt; 0,CD98/CC98, ""),"")</f>
        <v/>
      </c>
      <c r="CJ98" s="292" t="str">
        <f t="array" ref="CJ98">IF(AND(CE98&lt;&gt;"",CE98&gt;0),IF(CF98/CE98*100 &gt; 0,CF98/CE98, ""),"")</f>
        <v/>
      </c>
      <c r="CK98" s="281"/>
      <c r="CL98" s="293" t="str">
        <f t="array" ref="CL98">IF(AND(L98&lt;&gt;"",L98&gt;0),IF(CK98/L98*100 &gt; 0,CK98/L98*100, ""),"")</f>
        <v/>
      </c>
      <c r="CM98" s="294"/>
      <c r="CN98" s="270" t="str">
        <f t="array" aca="1" ref="CN98" ca="1">IF(AND($O98&lt;&gt;"",$P98="",$O98&lt;=集計基準日),"遅1",IF(AND($R98&lt;&gt;"",$S98="",$R98&lt;=集計基準日),"遅2",IF(AND($U98&lt;&gt;"",$V98="",$U98&lt;=集計基準日),"遅3","") ) )</f>
        <v/>
      </c>
      <c r="CO98" s="271" t="str">
        <f t="array" aca="1" ref="CO98" ca="1">IF(AND($AA98&lt;&gt;"",$AB98="",$AA98&lt;=集計基準日),"遅1",IF(AND($AD98&lt;&gt;"",$AE98="",$AD98&lt;=集計基準日),"遅2",IF(AND($AG98&lt;&gt;"",$AH98="",$AG98&lt;=集計基準日),"遅3","")))</f>
        <v/>
      </c>
      <c r="CP98" s="271" t="str">
        <f t="array" aca="1" ref="CP98" ca="1">IF(AND($AM98&lt;&gt;"",$AN98="",$AM98&lt;=集計基準日),"遅1",IF(AND($AP98&lt;&gt;"",$AQ98="",$AP98&lt;=集計基準日),"遅2",IF(AND($AS98&lt;&gt;"",$AT98="",$AS98&lt;=集計基準日),"遅3","")))</f>
        <v/>
      </c>
      <c r="CQ98" s="272" t="str">
        <f t="shared" ca="1" si="15"/>
        <v/>
      </c>
      <c r="CR98" s="272" t="str">
        <f t="shared" ca="1" si="16"/>
        <v/>
      </c>
      <c r="CS98" s="273" t="str">
        <f t="shared" ca="1" si="17"/>
        <v/>
      </c>
      <c r="CT98" s="337"/>
      <c r="CU98" s="264">
        <f t="shared" si="64"/>
        <v>90</v>
      </c>
      <c r="CW98" s="324">
        <f t="array" aca="1" ref="CW98" ca="1">MAX(IF((IF(進捗管理票PSPT_進捗率_1_2&lt;&gt;"", O98:V98,O98:S98)&lt;&gt;"")*(IF(進捗管理票PSPT_進捗率_1_2&lt;&gt;"", $O$7:$V$7,$O$7:$S$7)="予定日")*(IF(進捗管理票PSPT_進捗率_1_2&lt;&gt;"", O98:V98,O98:S98)&lt;=集計基準日),COLUMN(IF(進捗管理票PSPT_進捗率_1_2&lt;&gt;"", O98:V98,O98:S98)),""))</f>
        <v>0</v>
      </c>
      <c r="CX98" s="324">
        <f t="array" aca="1" ref="CX98" ca="1">MAX(IF((IF(進捗管理票PSPT_進捗率_2_2&lt;&gt;"", AA98:AH98,AA98:AE98)&lt;&gt;"")*(IF(進捗管理票PSPT_進捗率_2_2&lt;&gt;"", $AA$7:$AH$7,$AA$7:$AE$7)="予定日")*(IF(進捗管理票PSPT_進捗率_2_2&lt;&gt;"", AA98:AH98,AA98:AE98)&lt;=集計基準日),COLUMN(IF(進捗管理票PSPT_進捗率_2_2&lt;&gt;"", AA98:AH98,AA98:AE98)),""))</f>
        <v>0</v>
      </c>
      <c r="CY98" s="324">
        <f t="array" aca="1" ref="CY98" ca="1">MAX(IF((IF(進捗管理票PSPT_進捗率_3_2&lt;&gt;"", AM98:AT98,AM98:AQ98)&lt;&gt;"")*(IF(進捗管理票PSPT_進捗率_3_2&lt;&gt;"", $AM$7:$AT$7,$AM$7:$AQ$7)="予定日")*(IF(進捗管理票PSPT_進捗率_3_2&lt;&gt;"", AM98:AT98,AM98:AQ98)&lt;=集計基準日),COLUMN(IF(進捗管理票PSPT_進捗率_3_2&lt;&gt;"", AM98:AT98,AM98:AQ98)),""))</f>
        <v>0</v>
      </c>
      <c r="CZ98" s="324">
        <f t="array" aca="1" ref="CZ98" ca="1">MAX(IF((IF(進捗管理票PSPT_進捗率_4_2&lt;&gt;"", AY98:BF98,AY98:BC98)&lt;&gt;"")*(IF(進捗管理票PSPT_進捗率_4_2&lt;&gt;"", $AY$7:$BF$7,$AY$7:$BC$7)="予定日")*(IF(進捗管理票PSPT_進捗率_4_2&lt;&gt;"", AY98:BF98,AY98:BC98)&lt;=集計基準日),COLUMN(IF(進捗管理票PSPT_進捗率_4_2&lt;&gt;"", AY98:BF98,AY98:BC98)),""))</f>
        <v>0</v>
      </c>
      <c r="DA98" s="324">
        <f t="array" aca="1" ref="DA98" ca="1">MAX(IF((BJ98:BN98&lt;&gt;"")*($BJ$7:$BN$7="予定日")*(BJ98:BN98&lt;=集計基準日),COLUMN(BJ98:BN98),""))</f>
        <v>0</v>
      </c>
      <c r="DB98" s="324">
        <f t="array" aca="1" ref="DB98" ca="1">MAX(IF((IF(AND(進捗管理票PSPT_進捗率_1_2&lt;&gt;"",U98&lt;&gt;""), O98:V98,O98:S98)&lt;&gt;"")*(IF(AND(進捗管理票PSPT_進捗率_1_2&lt;&gt;"",U98&lt;&gt;""), $O$7:$V$7,$O$7:$S$7)="実績日")*(IF(AND(進捗管理票PSPT_進捗率_1_2&lt;&gt;"",U98&lt;&gt;""), O98:V98,O98:S98)&lt;=集計基準日),COLUMN(IF(AND(進捗管理票PSPT_進捗率_1_2&lt;&gt;"",U98&lt;&gt;""), O98:V98,O98:S98)),""))</f>
        <v>0</v>
      </c>
      <c r="DC98" s="324">
        <f t="array" aca="1" ref="DC98" ca="1">MAX(IF((IF(AND(進捗管理票PSPT_進捗率_2_2&lt;&gt;"",AG98&lt;&gt;""), AA98:AH98,AA98:AE98)&lt;&gt;"")*(IF(AND(進捗管理票PSPT_進捗率_2_2&lt;&gt;"",AG98&lt;&gt;""), $AA$7:$AH$7,$AA$7:$AE$7)="実績日")*(IF(AND(進捗管理票PSPT_進捗率_2_2&lt;&gt;"",AG98&lt;&gt;""), AA98:AH98,AA98:AE98)&lt;=集計基準日),COLUMN(IF(AND(進捗管理票PSPT_進捗率_2_2&lt;&gt;"",AG98&lt;&gt;""), AA98:AH98,AA98:AE98)),""))</f>
        <v>0</v>
      </c>
      <c r="DD98" s="324">
        <f t="array" aca="1" ref="DD98" ca="1">MAX(IF((IF(AND(進捗管理票PSPT_進捗率_3_2&lt;&gt;"",AS98&lt;&gt;""), AM98:AT98,AM98:AQ98)&lt;&gt;"")*(IF(AND(進捗管理票PSPT_進捗率_3_2&lt;&gt;"",AS98&lt;&gt;""), $AM$7:$AT$7,$AM$7:$AQ$7)="実績日")*(IF(AND(進捗管理票PSPT_進捗率_3_2&lt;&gt;"",AS98&lt;&gt;""), AM98:AT98,AM98:AQ98)&lt;=集計基準日),COLUMN(IF(AND(進捗管理票PSPT_進捗率_3_2&lt;&gt;"",AS98&lt;&gt;""), AM98:AT98,AM98:AQ98)),""))</f>
        <v>0</v>
      </c>
      <c r="DE98" s="324">
        <f t="array" aca="1" ref="DE98" ca="1">MAX(IF((IF(AND(進捗管理票PSPT_進捗率_4_2&lt;&gt;"",BE98&lt;&gt;""), AY98:BF98,AY98:BC98)&lt;&gt;"")*(IF(AND(進捗管理票PSPT_進捗率_4_2&lt;&gt;"",BE98&lt;&gt;""), $AY$7:$BF$7,$AY$7:$BC$7)="実績日")*(IF(AND(進捗管理票PSPT_進捗率_4_2&lt;&gt;"",BE98&lt;&gt;""), AY98:BF98,AY98:BC98)&lt;=集計基準日),COLUMN(IF(AND(進捗管理票PSPT_進捗率_4_2&lt;&gt;"",BE98&lt;&gt;""), AY98:BF98,AY98:BC98)),""))</f>
        <v>0</v>
      </c>
      <c r="DF98" s="324">
        <f t="array" aca="1" ref="DF98" ca="1">MAX(IF((BJ98:BN98&lt;&gt;"")*($BJ$7:$BN$7="実績日")*(BJ98:BN98&lt;=集計基準日),COLUMN(BJ98:BN98),""))</f>
        <v>0</v>
      </c>
      <c r="DG98" s="439">
        <f ca="1">MAX(IF(CW98&lt;&gt;0,HLOOKUP(CW98+1,進捗・達成率設定_PS,9,1),0),IF(CX98&lt;&gt;0,HLOOKUP(CX98+1,進捗・達成率設定_PT仕様作成,9,1),0),IF(CY98&lt;&gt;0,HLOOKUP(CY98+1,進捗・達成率設定_PG,9,1),0),IF(CZ98&lt;&gt;0,HLOOKUP(CZ98+1,進捗・達成率設定_PT,9,1),0),IF(DA98&lt;&gt;0,HLOOKUP(DA98+1,進捗・達成率設定_受入,9,1),0),IF(AND(COUNTA(PTレビュー先頭セル:PTレビュー最終セル)=0,AND(BB98&lt;&gt;"", BB98 &lt;= 集計基準日, BE98="",BF98="",BJ98="",BK98="",BM98="",BN98="")),100,0),IF(AND(BE98&lt;&gt;"",BE98 &lt;= 集計基準日, BJ98="",BK98="",BM98="",BN98=""),100,0))</f>
        <v>0</v>
      </c>
      <c r="DH98" s="440">
        <f ca="1">MAX(IF(DB98&lt;&gt;0,HLOOKUP(DB98,進捗・達成率設定_PS,9,1),0),IF(DC98&lt;&gt;0,HLOOKUP(DC98,進捗・達成率設定_PT仕様作成,9,1),0),IF(DD98&lt;&gt;0,HLOOKUP(DD98,進捗・達成率設定_PG,9,1),0),IF(DE98&lt;&gt;0,HLOOKUP(DE98,進捗・達成率設定_PT,9,1),0),IF(DF98&lt;&gt;0,HLOOKUP(DF98,進捗・達成率設定_受入,9,1),0),IF(AND(COUNTA(PTレビュー先頭セル:PTレビュー最終セル)=0,BJ98="",BK98="",BM98="",BN98="",BC98&lt;&gt;"", BC98&lt;=集計基準日),100,0),IF(OR(AND(BF98&lt;&gt;"",BF98&lt;=集計基準日, BJ98="",BK98="",BM98="",BN98=""),AND(BE98&lt;&gt;"",BF98&lt;&gt;"",BF98&lt;=集計基準日, BJ98="",BK98="",BM98="",BN98="")),100,0))</f>
        <v>0</v>
      </c>
      <c r="DI98" s="328" t="str">
        <f>IF(BM98&lt;&gt;"",BM98,IF(AND(BJ98&lt;&gt;"",BM98&lt;&gt;""),BM98,IF(AND(BJ98&lt;&gt;"",BM98=""),"",IF(AND(BK98&lt;&gt;"",BM98=""),"",IF(BE98&lt;&gt;"",BE98,IF(COUNTA(PTレビュー先頭セル:PTレビュー最終セル)&lt;&gt;0,"",IF(BB98&lt;&gt;"",BB98,"")))))))</f>
        <v/>
      </c>
      <c r="DJ98" s="329" t="str">
        <f>IF(AND(BM98&lt;&gt;"",BN98&lt;&gt;""),BN98,IF(AND(BJ98&lt;&gt;"",BN98&lt;&gt;""),BN98,IF(AND(BK98&lt;&gt;"",BN98=""),"",IF(AND(BJ98&lt;&gt;"",BN98=""),"",IF(BF98&lt;&gt;"",BF98,IF(COUNTA(PTレビュー先頭セル:PTレビュー最終セル)&lt;&gt;0,"",IF(BC98&lt;&gt;"",BC98,"")))))))</f>
        <v/>
      </c>
      <c r="DK98" s="450" t="b">
        <f t="shared" si="65"/>
        <v>0</v>
      </c>
      <c r="DL98" s="440" t="b">
        <f t="shared" si="66"/>
        <v>0</v>
      </c>
      <c r="DM98" s="450" t="b">
        <f t="shared" si="67"/>
        <v>0</v>
      </c>
      <c r="DN98" s="440" t="b">
        <f t="shared" si="68"/>
        <v>0</v>
      </c>
      <c r="DO98" s="449" t="b">
        <f t="shared" si="69"/>
        <v>0</v>
      </c>
      <c r="DP98" s="440" t="b">
        <f t="shared" si="70"/>
        <v>0</v>
      </c>
      <c r="DQ98" s="450" t="b">
        <f t="shared" si="71"/>
        <v>0</v>
      </c>
      <c r="DR98" s="440" t="b">
        <f t="shared" si="72"/>
        <v>0</v>
      </c>
      <c r="DS98" s="449" t="b">
        <f t="shared" si="73"/>
        <v>0</v>
      </c>
      <c r="DT98" s="440" t="b">
        <f t="shared" si="74"/>
        <v>0</v>
      </c>
    </row>
    <row r="99" spans="1:124" x14ac:dyDescent="0.25">
      <c r="A99" s="65">
        <f t="shared" si="49"/>
        <v>91</v>
      </c>
      <c r="B99" s="275"/>
      <c r="C99" s="275"/>
      <c r="D99" s="275"/>
      <c r="E99" s="275"/>
      <c r="F99" s="275"/>
      <c r="G99" s="316"/>
      <c r="H99" s="276"/>
      <c r="I99" s="276"/>
      <c r="J99" s="276"/>
      <c r="K99" s="467"/>
      <c r="L99" s="467"/>
      <c r="M99" s="277"/>
      <c r="N99" s="277"/>
      <c r="O99" s="348"/>
      <c r="P99" s="278"/>
      <c r="Q99" s="279"/>
      <c r="R99" s="348"/>
      <c r="S99" s="278"/>
      <c r="T99" s="280"/>
      <c r="U99" s="348"/>
      <c r="V99" s="274"/>
      <c r="W99" s="309" t="str">
        <f t="shared" ca="1" si="50"/>
        <v/>
      </c>
      <c r="X99" s="310" t="str">
        <f t="shared" ca="1" si="51"/>
        <v/>
      </c>
      <c r="Y99" s="277"/>
      <c r="Z99" s="277"/>
      <c r="AA99" s="348"/>
      <c r="AB99" s="278"/>
      <c r="AC99" s="279"/>
      <c r="AD99" s="348"/>
      <c r="AE99" s="278"/>
      <c r="AF99" s="280"/>
      <c r="AG99" s="348"/>
      <c r="AH99" s="274"/>
      <c r="AI99" s="309" t="str">
        <f t="shared" ca="1" si="52"/>
        <v/>
      </c>
      <c r="AJ99" s="310" t="str">
        <f t="shared" ca="1" si="53"/>
        <v/>
      </c>
      <c r="AK99" s="277"/>
      <c r="AL99" s="277"/>
      <c r="AM99" s="348"/>
      <c r="AN99" s="278"/>
      <c r="AO99" s="279"/>
      <c r="AP99" s="348"/>
      <c r="AQ99" s="278"/>
      <c r="AR99" s="280"/>
      <c r="AS99" s="348"/>
      <c r="AT99" s="274"/>
      <c r="AU99" s="309" t="str">
        <f t="shared" ca="1" si="54"/>
        <v/>
      </c>
      <c r="AV99" s="310" t="str">
        <f t="shared" ca="1" si="55"/>
        <v/>
      </c>
      <c r="AW99" s="276"/>
      <c r="AX99" s="276"/>
      <c r="AY99" s="348"/>
      <c r="AZ99" s="278"/>
      <c r="BA99" s="279"/>
      <c r="BB99" s="348"/>
      <c r="BC99" s="278"/>
      <c r="BD99" s="280"/>
      <c r="BE99" s="348"/>
      <c r="BF99" s="274"/>
      <c r="BG99" s="309" t="str">
        <f t="shared" ca="1" si="56"/>
        <v/>
      </c>
      <c r="BH99" s="310" t="str">
        <f t="shared" ca="1" si="57"/>
        <v/>
      </c>
      <c r="BI99" s="276"/>
      <c r="BJ99" s="348"/>
      <c r="BK99" s="278"/>
      <c r="BL99" s="279"/>
      <c r="BM99" s="348"/>
      <c r="BN99" s="278"/>
      <c r="BO99" s="280"/>
      <c r="BP99" s="309" t="str">
        <f t="shared" ca="1" si="58"/>
        <v/>
      </c>
      <c r="BQ99" s="310" t="str">
        <f t="shared" ca="1" si="59"/>
        <v/>
      </c>
      <c r="BR99" s="309" t="str">
        <f t="shared" ca="1" si="60"/>
        <v/>
      </c>
      <c r="BS99" s="438" t="str">
        <f t="shared" ca="1" si="61"/>
        <v/>
      </c>
      <c r="BT99" s="281" t="str">
        <f t="array" ref="BT99">IF(AND($I99&lt;&gt;"",$K99&lt;&gt;""),CEILING(VLOOKUP($I99,ランク別指標,3,FALSE)*$L99,1),"")</f>
        <v/>
      </c>
      <c r="BU99" s="282"/>
      <c r="BV99" s="281" t="str">
        <f t="shared" si="11"/>
        <v/>
      </c>
      <c r="BW99" s="283"/>
      <c r="BX99" s="282"/>
      <c r="BY99" s="284" t="str">
        <f t="shared" si="62"/>
        <v/>
      </c>
      <c r="BZ99" s="285" t="str">
        <f t="shared" si="63"/>
        <v/>
      </c>
      <c r="CA99" s="286"/>
      <c r="CB99" s="287"/>
      <c r="CC99" s="281" t="str">
        <f t="array" ref="CC99">IF(AND($I99&lt;&gt;"",$K99&lt;&gt;""),CEILING(VLOOKUP($I99,ランク別指標,6,FALSE)*$L99,1),"")</f>
        <v/>
      </c>
      <c r="CD99" s="288"/>
      <c r="CE99" s="289" t="str">
        <f t="shared" si="14"/>
        <v/>
      </c>
      <c r="CF99" s="290"/>
      <c r="CG99" s="291" t="str">
        <f t="array" ref="CG99">IF(AND(L99&lt;&gt;"",L99&gt;0),IF(CD99/L99*100 &gt; 0,CD99/L99*100, ""),"")</f>
        <v/>
      </c>
      <c r="CH99" s="292" t="str">
        <f t="array" ref="CH99">IF(AND(L99&lt;&gt;"",L99&gt;0),IF(CF99/L99*100 &gt; 0,CF99/L99*100, ""),"")</f>
        <v/>
      </c>
      <c r="CI99" s="291" t="str">
        <f t="array" ref="CI99">IF(AND(CC99&lt;&gt;"",CC99&gt;0),IF(CD99/CC99*100 &gt; 0,CD99/CC99, ""),"")</f>
        <v/>
      </c>
      <c r="CJ99" s="292" t="str">
        <f t="array" ref="CJ99">IF(AND(CE99&lt;&gt;"",CE99&gt;0),IF(CF99/CE99*100 &gt; 0,CF99/CE99, ""),"")</f>
        <v/>
      </c>
      <c r="CK99" s="281"/>
      <c r="CL99" s="293" t="str">
        <f t="array" ref="CL99">IF(AND(L99&lt;&gt;"",L99&gt;0),IF(CK99/L99*100 &gt; 0,CK99/L99*100, ""),"")</f>
        <v/>
      </c>
      <c r="CM99" s="294"/>
      <c r="CN99" s="270" t="str">
        <f t="array" aca="1" ref="CN99" ca="1">IF(AND($O99&lt;&gt;"",$P99="",$O99&lt;=集計基準日),"遅1",IF(AND($R99&lt;&gt;"",$S99="",$R99&lt;=集計基準日),"遅2",IF(AND($U99&lt;&gt;"",$V99="",$U99&lt;=集計基準日),"遅3","") ) )</f>
        <v/>
      </c>
      <c r="CO99" s="271" t="str">
        <f t="array" aca="1" ref="CO99" ca="1">IF(AND($AA99&lt;&gt;"",$AB99="",$AA99&lt;=集計基準日),"遅1",IF(AND($AD99&lt;&gt;"",$AE99="",$AD99&lt;=集計基準日),"遅2",IF(AND($AG99&lt;&gt;"",$AH99="",$AG99&lt;=集計基準日),"遅3","")))</f>
        <v/>
      </c>
      <c r="CP99" s="271" t="str">
        <f t="array" aca="1" ref="CP99" ca="1">IF(AND($AM99&lt;&gt;"",$AN99="",$AM99&lt;=集計基準日),"遅1",IF(AND($AP99&lt;&gt;"",$AQ99="",$AP99&lt;=集計基準日),"遅2",IF(AND($AS99&lt;&gt;"",$AT99="",$AS99&lt;=集計基準日),"遅3","")))</f>
        <v/>
      </c>
      <c r="CQ99" s="272" t="str">
        <f t="shared" ca="1" si="15"/>
        <v/>
      </c>
      <c r="CR99" s="272" t="str">
        <f t="shared" ca="1" si="16"/>
        <v/>
      </c>
      <c r="CS99" s="273" t="str">
        <f t="shared" ca="1" si="17"/>
        <v/>
      </c>
      <c r="CT99" s="337"/>
      <c r="CU99" s="264">
        <f t="shared" si="64"/>
        <v>91</v>
      </c>
      <c r="CW99" s="324">
        <f t="array" aca="1" ref="CW99" ca="1">MAX(IF((IF(進捗管理票PSPT_進捗率_1_2&lt;&gt;"", O99:V99,O99:S99)&lt;&gt;"")*(IF(進捗管理票PSPT_進捗率_1_2&lt;&gt;"", $O$7:$V$7,$O$7:$S$7)="予定日")*(IF(進捗管理票PSPT_進捗率_1_2&lt;&gt;"", O99:V99,O99:S99)&lt;=集計基準日),COLUMN(IF(進捗管理票PSPT_進捗率_1_2&lt;&gt;"", O99:V99,O99:S99)),""))</f>
        <v>0</v>
      </c>
      <c r="CX99" s="324">
        <f t="array" aca="1" ref="CX99" ca="1">MAX(IF((IF(進捗管理票PSPT_進捗率_2_2&lt;&gt;"", AA99:AH99,AA99:AE99)&lt;&gt;"")*(IF(進捗管理票PSPT_進捗率_2_2&lt;&gt;"", $AA$7:$AH$7,$AA$7:$AE$7)="予定日")*(IF(進捗管理票PSPT_進捗率_2_2&lt;&gt;"", AA99:AH99,AA99:AE99)&lt;=集計基準日),COLUMN(IF(進捗管理票PSPT_進捗率_2_2&lt;&gt;"", AA99:AH99,AA99:AE99)),""))</f>
        <v>0</v>
      </c>
      <c r="CY99" s="324">
        <f t="array" aca="1" ref="CY99" ca="1">MAX(IF((IF(進捗管理票PSPT_進捗率_3_2&lt;&gt;"", AM99:AT99,AM99:AQ99)&lt;&gt;"")*(IF(進捗管理票PSPT_進捗率_3_2&lt;&gt;"", $AM$7:$AT$7,$AM$7:$AQ$7)="予定日")*(IF(進捗管理票PSPT_進捗率_3_2&lt;&gt;"", AM99:AT99,AM99:AQ99)&lt;=集計基準日),COLUMN(IF(進捗管理票PSPT_進捗率_3_2&lt;&gt;"", AM99:AT99,AM99:AQ99)),""))</f>
        <v>0</v>
      </c>
      <c r="CZ99" s="324">
        <f t="array" aca="1" ref="CZ99" ca="1">MAX(IF((IF(進捗管理票PSPT_進捗率_4_2&lt;&gt;"", AY99:BF99,AY99:BC99)&lt;&gt;"")*(IF(進捗管理票PSPT_進捗率_4_2&lt;&gt;"", $AY$7:$BF$7,$AY$7:$BC$7)="予定日")*(IF(進捗管理票PSPT_進捗率_4_2&lt;&gt;"", AY99:BF99,AY99:BC99)&lt;=集計基準日),COLUMN(IF(進捗管理票PSPT_進捗率_4_2&lt;&gt;"", AY99:BF99,AY99:BC99)),""))</f>
        <v>0</v>
      </c>
      <c r="DA99" s="324">
        <f t="array" aca="1" ref="DA99" ca="1">MAX(IF((BJ99:BN99&lt;&gt;"")*($BJ$7:$BN$7="予定日")*(BJ99:BN99&lt;=集計基準日),COLUMN(BJ99:BN99),""))</f>
        <v>0</v>
      </c>
      <c r="DB99" s="324">
        <f t="array" aca="1" ref="DB99" ca="1">MAX(IF((IF(AND(進捗管理票PSPT_進捗率_1_2&lt;&gt;"",U99&lt;&gt;""), O99:V99,O99:S99)&lt;&gt;"")*(IF(AND(進捗管理票PSPT_進捗率_1_2&lt;&gt;"",U99&lt;&gt;""), $O$7:$V$7,$O$7:$S$7)="実績日")*(IF(AND(進捗管理票PSPT_進捗率_1_2&lt;&gt;"",U99&lt;&gt;""), O99:V99,O99:S99)&lt;=集計基準日),COLUMN(IF(AND(進捗管理票PSPT_進捗率_1_2&lt;&gt;"",U99&lt;&gt;""), O99:V99,O99:S99)),""))</f>
        <v>0</v>
      </c>
      <c r="DC99" s="324">
        <f t="array" aca="1" ref="DC99" ca="1">MAX(IF((IF(AND(進捗管理票PSPT_進捗率_2_2&lt;&gt;"",AG99&lt;&gt;""), AA99:AH99,AA99:AE99)&lt;&gt;"")*(IF(AND(進捗管理票PSPT_進捗率_2_2&lt;&gt;"",AG99&lt;&gt;""), $AA$7:$AH$7,$AA$7:$AE$7)="実績日")*(IF(AND(進捗管理票PSPT_進捗率_2_2&lt;&gt;"",AG99&lt;&gt;""), AA99:AH99,AA99:AE99)&lt;=集計基準日),COLUMN(IF(AND(進捗管理票PSPT_進捗率_2_2&lt;&gt;"",AG99&lt;&gt;""), AA99:AH99,AA99:AE99)),""))</f>
        <v>0</v>
      </c>
      <c r="DD99" s="324">
        <f t="array" aca="1" ref="DD99" ca="1">MAX(IF((IF(AND(進捗管理票PSPT_進捗率_3_2&lt;&gt;"",AS99&lt;&gt;""), AM99:AT99,AM99:AQ99)&lt;&gt;"")*(IF(AND(進捗管理票PSPT_進捗率_3_2&lt;&gt;"",AS99&lt;&gt;""), $AM$7:$AT$7,$AM$7:$AQ$7)="実績日")*(IF(AND(進捗管理票PSPT_進捗率_3_2&lt;&gt;"",AS99&lt;&gt;""), AM99:AT99,AM99:AQ99)&lt;=集計基準日),COLUMN(IF(AND(進捗管理票PSPT_進捗率_3_2&lt;&gt;"",AS99&lt;&gt;""), AM99:AT99,AM99:AQ99)),""))</f>
        <v>0</v>
      </c>
      <c r="DE99" s="324">
        <f t="array" aca="1" ref="DE99" ca="1">MAX(IF((IF(AND(進捗管理票PSPT_進捗率_4_2&lt;&gt;"",BE99&lt;&gt;""), AY99:BF99,AY99:BC99)&lt;&gt;"")*(IF(AND(進捗管理票PSPT_進捗率_4_2&lt;&gt;"",BE99&lt;&gt;""), $AY$7:$BF$7,$AY$7:$BC$7)="実績日")*(IF(AND(進捗管理票PSPT_進捗率_4_2&lt;&gt;"",BE99&lt;&gt;""), AY99:BF99,AY99:BC99)&lt;=集計基準日),COLUMN(IF(AND(進捗管理票PSPT_進捗率_4_2&lt;&gt;"",BE99&lt;&gt;""), AY99:BF99,AY99:BC99)),""))</f>
        <v>0</v>
      </c>
      <c r="DF99" s="324">
        <f t="array" aca="1" ref="DF99" ca="1">MAX(IF((BJ99:BN99&lt;&gt;"")*($BJ$7:$BN$7="実績日")*(BJ99:BN99&lt;=集計基準日),COLUMN(BJ99:BN99),""))</f>
        <v>0</v>
      </c>
      <c r="DG99" s="439">
        <f ca="1">MAX(IF(CW99&lt;&gt;0,HLOOKUP(CW99+1,進捗・達成率設定_PS,9,1),0),IF(CX99&lt;&gt;0,HLOOKUP(CX99+1,進捗・達成率設定_PT仕様作成,9,1),0),IF(CY99&lt;&gt;0,HLOOKUP(CY99+1,進捗・達成率設定_PG,9,1),0),IF(CZ99&lt;&gt;0,HLOOKUP(CZ99+1,進捗・達成率設定_PT,9,1),0),IF(DA99&lt;&gt;0,HLOOKUP(DA99+1,進捗・達成率設定_受入,9,1),0),IF(AND(COUNTA(PTレビュー先頭セル:PTレビュー最終セル)=0,AND(BB99&lt;&gt;"", BB99 &lt;= 集計基準日, BE99="",BF99="",BJ99="",BK99="",BM99="",BN99="")),100,0),IF(AND(BE99&lt;&gt;"",BE99 &lt;= 集計基準日, BJ99="",BK99="",BM99="",BN99=""),100,0))</f>
        <v>0</v>
      </c>
      <c r="DH99" s="440">
        <f ca="1">MAX(IF(DB99&lt;&gt;0,HLOOKUP(DB99,進捗・達成率設定_PS,9,1),0),IF(DC99&lt;&gt;0,HLOOKUP(DC99,進捗・達成率設定_PT仕様作成,9,1),0),IF(DD99&lt;&gt;0,HLOOKUP(DD99,進捗・達成率設定_PG,9,1),0),IF(DE99&lt;&gt;0,HLOOKUP(DE99,進捗・達成率設定_PT,9,1),0),IF(DF99&lt;&gt;0,HLOOKUP(DF99,進捗・達成率設定_受入,9,1),0),IF(AND(COUNTA(PTレビュー先頭セル:PTレビュー最終セル)=0,BJ99="",BK99="",BM99="",BN99="",BC99&lt;&gt;"", BC99&lt;=集計基準日),100,0),IF(OR(AND(BF99&lt;&gt;"",BF99&lt;=集計基準日, BJ99="",BK99="",BM99="",BN99=""),AND(BE99&lt;&gt;"",BF99&lt;&gt;"",BF99&lt;=集計基準日, BJ99="",BK99="",BM99="",BN99="")),100,0))</f>
        <v>0</v>
      </c>
      <c r="DI99" s="328" t="str">
        <f>IF(BM99&lt;&gt;"",BM99,IF(AND(BJ99&lt;&gt;"",BM99&lt;&gt;""),BM99,IF(AND(BJ99&lt;&gt;"",BM99=""),"",IF(AND(BK99&lt;&gt;"",BM99=""),"",IF(BE99&lt;&gt;"",BE99,IF(COUNTA(PTレビュー先頭セル:PTレビュー最終セル)&lt;&gt;0,"",IF(BB99&lt;&gt;"",BB99,"")))))))</f>
        <v/>
      </c>
      <c r="DJ99" s="329" t="str">
        <f>IF(AND(BM99&lt;&gt;"",BN99&lt;&gt;""),BN99,IF(AND(BJ99&lt;&gt;"",BN99&lt;&gt;""),BN99,IF(AND(BK99&lt;&gt;"",BN99=""),"",IF(AND(BJ99&lt;&gt;"",BN99=""),"",IF(BF99&lt;&gt;"",BF99,IF(COUNTA(PTレビュー先頭セル:PTレビュー最終セル)&lt;&gt;0,"",IF(BC99&lt;&gt;"",BC99,"")))))))</f>
        <v/>
      </c>
      <c r="DK99" s="450" t="b">
        <f t="shared" si="65"/>
        <v>0</v>
      </c>
      <c r="DL99" s="440" t="b">
        <f t="shared" si="66"/>
        <v>0</v>
      </c>
      <c r="DM99" s="450" t="b">
        <f t="shared" si="67"/>
        <v>0</v>
      </c>
      <c r="DN99" s="440" t="b">
        <f t="shared" si="68"/>
        <v>0</v>
      </c>
      <c r="DO99" s="449" t="b">
        <f t="shared" si="69"/>
        <v>0</v>
      </c>
      <c r="DP99" s="440" t="b">
        <f t="shared" si="70"/>
        <v>0</v>
      </c>
      <c r="DQ99" s="450" t="b">
        <f t="shared" si="71"/>
        <v>0</v>
      </c>
      <c r="DR99" s="440" t="b">
        <f t="shared" si="72"/>
        <v>0</v>
      </c>
      <c r="DS99" s="449" t="b">
        <f t="shared" si="73"/>
        <v>0</v>
      </c>
      <c r="DT99" s="440" t="b">
        <f t="shared" si="74"/>
        <v>0</v>
      </c>
    </row>
    <row r="100" spans="1:124" x14ac:dyDescent="0.25">
      <c r="A100" s="65">
        <f t="shared" si="49"/>
        <v>92</v>
      </c>
      <c r="B100" s="275"/>
      <c r="C100" s="275"/>
      <c r="D100" s="275"/>
      <c r="E100" s="275"/>
      <c r="F100" s="275"/>
      <c r="G100" s="316"/>
      <c r="H100" s="276"/>
      <c r="I100" s="276"/>
      <c r="J100" s="276"/>
      <c r="K100" s="467"/>
      <c r="L100" s="467"/>
      <c r="M100" s="277"/>
      <c r="N100" s="277"/>
      <c r="O100" s="348"/>
      <c r="P100" s="278"/>
      <c r="Q100" s="279"/>
      <c r="R100" s="348"/>
      <c r="S100" s="278"/>
      <c r="T100" s="280"/>
      <c r="U100" s="348"/>
      <c r="V100" s="274"/>
      <c r="W100" s="309" t="str">
        <f t="shared" ca="1" si="50"/>
        <v/>
      </c>
      <c r="X100" s="310" t="str">
        <f t="shared" ca="1" si="51"/>
        <v/>
      </c>
      <c r="Y100" s="277"/>
      <c r="Z100" s="277"/>
      <c r="AA100" s="348"/>
      <c r="AB100" s="278"/>
      <c r="AC100" s="279"/>
      <c r="AD100" s="348"/>
      <c r="AE100" s="278"/>
      <c r="AF100" s="280"/>
      <c r="AG100" s="348"/>
      <c r="AH100" s="274"/>
      <c r="AI100" s="309" t="str">
        <f t="shared" ca="1" si="52"/>
        <v/>
      </c>
      <c r="AJ100" s="310" t="str">
        <f t="shared" ca="1" si="53"/>
        <v/>
      </c>
      <c r="AK100" s="277"/>
      <c r="AL100" s="277"/>
      <c r="AM100" s="348"/>
      <c r="AN100" s="278"/>
      <c r="AO100" s="279"/>
      <c r="AP100" s="348"/>
      <c r="AQ100" s="278"/>
      <c r="AR100" s="280"/>
      <c r="AS100" s="348"/>
      <c r="AT100" s="274"/>
      <c r="AU100" s="309" t="str">
        <f t="shared" ca="1" si="54"/>
        <v/>
      </c>
      <c r="AV100" s="310" t="str">
        <f t="shared" ca="1" si="55"/>
        <v/>
      </c>
      <c r="AW100" s="276"/>
      <c r="AX100" s="276"/>
      <c r="AY100" s="348"/>
      <c r="AZ100" s="278"/>
      <c r="BA100" s="279"/>
      <c r="BB100" s="348"/>
      <c r="BC100" s="278"/>
      <c r="BD100" s="280"/>
      <c r="BE100" s="348"/>
      <c r="BF100" s="274"/>
      <c r="BG100" s="309" t="str">
        <f t="shared" ca="1" si="56"/>
        <v/>
      </c>
      <c r="BH100" s="310" t="str">
        <f t="shared" ca="1" si="57"/>
        <v/>
      </c>
      <c r="BI100" s="276"/>
      <c r="BJ100" s="348"/>
      <c r="BK100" s="278"/>
      <c r="BL100" s="279"/>
      <c r="BM100" s="348"/>
      <c r="BN100" s="278"/>
      <c r="BO100" s="280"/>
      <c r="BP100" s="309" t="str">
        <f t="shared" ca="1" si="58"/>
        <v/>
      </c>
      <c r="BQ100" s="310" t="str">
        <f t="shared" ca="1" si="59"/>
        <v/>
      </c>
      <c r="BR100" s="309" t="str">
        <f t="shared" ca="1" si="60"/>
        <v/>
      </c>
      <c r="BS100" s="438" t="str">
        <f t="shared" ca="1" si="61"/>
        <v/>
      </c>
      <c r="BT100" s="281" t="str">
        <f t="array" ref="BT100">IF(AND($I100&lt;&gt;"",$K100&lt;&gt;""),CEILING(VLOOKUP($I100,ランク別指標,3,FALSE)*$L100,1),"")</f>
        <v/>
      </c>
      <c r="BU100" s="282"/>
      <c r="BV100" s="281" t="str">
        <f t="shared" si="11"/>
        <v/>
      </c>
      <c r="BW100" s="283"/>
      <c r="BX100" s="282"/>
      <c r="BY100" s="284" t="str">
        <f t="shared" si="62"/>
        <v/>
      </c>
      <c r="BZ100" s="285" t="str">
        <f t="shared" si="63"/>
        <v/>
      </c>
      <c r="CA100" s="286"/>
      <c r="CB100" s="287"/>
      <c r="CC100" s="281" t="str">
        <f t="array" ref="CC100">IF(AND($I100&lt;&gt;"",$K100&lt;&gt;""),CEILING(VLOOKUP($I100,ランク別指標,6,FALSE)*$L100,1),"")</f>
        <v/>
      </c>
      <c r="CD100" s="288"/>
      <c r="CE100" s="289" t="str">
        <f t="shared" si="14"/>
        <v/>
      </c>
      <c r="CF100" s="290"/>
      <c r="CG100" s="291" t="str">
        <f t="array" ref="CG100">IF(AND(L100&lt;&gt;"",L100&gt;0),IF(CD100/L100*100 &gt; 0,CD100/L100*100, ""),"")</f>
        <v/>
      </c>
      <c r="CH100" s="292" t="str">
        <f t="array" ref="CH100">IF(AND(L100&lt;&gt;"",L100&gt;0),IF(CF100/L100*100 &gt; 0,CF100/L100*100, ""),"")</f>
        <v/>
      </c>
      <c r="CI100" s="291" t="str">
        <f t="array" ref="CI100">IF(AND(CC100&lt;&gt;"",CC100&gt;0),IF(CD100/CC100*100 &gt; 0,CD100/CC100, ""),"")</f>
        <v/>
      </c>
      <c r="CJ100" s="292" t="str">
        <f t="array" ref="CJ100">IF(AND(CE100&lt;&gt;"",CE100&gt;0),IF(CF100/CE100*100 &gt; 0,CF100/CE100, ""),"")</f>
        <v/>
      </c>
      <c r="CK100" s="281"/>
      <c r="CL100" s="293" t="str">
        <f t="array" ref="CL100">IF(AND(L100&lt;&gt;"",L100&gt;0),IF(CK100/L100*100 &gt; 0,CK100/L100*100, ""),"")</f>
        <v/>
      </c>
      <c r="CM100" s="294"/>
      <c r="CN100" s="270" t="str">
        <f t="array" aca="1" ref="CN100" ca="1">IF(AND($O100&lt;&gt;"",$P100="",$O100&lt;=集計基準日),"遅1",IF(AND($R100&lt;&gt;"",$S100="",$R100&lt;=集計基準日),"遅2",IF(AND($U100&lt;&gt;"",$V100="",$U100&lt;=集計基準日),"遅3","") ) )</f>
        <v/>
      </c>
      <c r="CO100" s="271" t="str">
        <f t="array" aca="1" ref="CO100" ca="1">IF(AND($AA100&lt;&gt;"",$AB100="",$AA100&lt;=集計基準日),"遅1",IF(AND($AD100&lt;&gt;"",$AE100="",$AD100&lt;=集計基準日),"遅2",IF(AND($AG100&lt;&gt;"",$AH100="",$AG100&lt;=集計基準日),"遅3","")))</f>
        <v/>
      </c>
      <c r="CP100" s="271" t="str">
        <f t="array" aca="1" ref="CP100" ca="1">IF(AND($AM100&lt;&gt;"",$AN100="",$AM100&lt;=集計基準日),"遅1",IF(AND($AP100&lt;&gt;"",$AQ100="",$AP100&lt;=集計基準日),"遅2",IF(AND($AS100&lt;&gt;"",$AT100="",$AS100&lt;=集計基準日),"遅3","")))</f>
        <v/>
      </c>
      <c r="CQ100" s="272" t="str">
        <f t="shared" ca="1" si="15"/>
        <v/>
      </c>
      <c r="CR100" s="272" t="str">
        <f t="shared" ca="1" si="16"/>
        <v/>
      </c>
      <c r="CS100" s="273" t="str">
        <f t="shared" ca="1" si="17"/>
        <v/>
      </c>
      <c r="CT100" s="337"/>
      <c r="CU100" s="264">
        <f t="shared" si="64"/>
        <v>92</v>
      </c>
      <c r="CW100" s="324">
        <f t="array" aca="1" ref="CW100" ca="1">MAX(IF((IF(進捗管理票PSPT_進捗率_1_2&lt;&gt;"", O100:V100,O100:S100)&lt;&gt;"")*(IF(進捗管理票PSPT_進捗率_1_2&lt;&gt;"", $O$7:$V$7,$O$7:$S$7)="予定日")*(IF(進捗管理票PSPT_進捗率_1_2&lt;&gt;"", O100:V100,O100:S100)&lt;=集計基準日),COLUMN(IF(進捗管理票PSPT_進捗率_1_2&lt;&gt;"", O100:V100,O100:S100)),""))</f>
        <v>0</v>
      </c>
      <c r="CX100" s="324">
        <f t="array" aca="1" ref="CX100" ca="1">MAX(IF((IF(進捗管理票PSPT_進捗率_2_2&lt;&gt;"", AA100:AH100,AA100:AE100)&lt;&gt;"")*(IF(進捗管理票PSPT_進捗率_2_2&lt;&gt;"", $AA$7:$AH$7,$AA$7:$AE$7)="予定日")*(IF(進捗管理票PSPT_進捗率_2_2&lt;&gt;"", AA100:AH100,AA100:AE100)&lt;=集計基準日),COLUMN(IF(進捗管理票PSPT_進捗率_2_2&lt;&gt;"", AA100:AH100,AA100:AE100)),""))</f>
        <v>0</v>
      </c>
      <c r="CY100" s="324">
        <f t="array" aca="1" ref="CY100" ca="1">MAX(IF((IF(進捗管理票PSPT_進捗率_3_2&lt;&gt;"", AM100:AT100,AM100:AQ100)&lt;&gt;"")*(IF(進捗管理票PSPT_進捗率_3_2&lt;&gt;"", $AM$7:$AT$7,$AM$7:$AQ$7)="予定日")*(IF(進捗管理票PSPT_進捗率_3_2&lt;&gt;"", AM100:AT100,AM100:AQ100)&lt;=集計基準日),COLUMN(IF(進捗管理票PSPT_進捗率_3_2&lt;&gt;"", AM100:AT100,AM100:AQ100)),""))</f>
        <v>0</v>
      </c>
      <c r="CZ100" s="324">
        <f t="array" aca="1" ref="CZ100" ca="1">MAX(IF((IF(進捗管理票PSPT_進捗率_4_2&lt;&gt;"", AY100:BF100,AY100:BC100)&lt;&gt;"")*(IF(進捗管理票PSPT_進捗率_4_2&lt;&gt;"", $AY$7:$BF$7,$AY$7:$BC$7)="予定日")*(IF(進捗管理票PSPT_進捗率_4_2&lt;&gt;"", AY100:BF100,AY100:BC100)&lt;=集計基準日),COLUMN(IF(進捗管理票PSPT_進捗率_4_2&lt;&gt;"", AY100:BF100,AY100:BC100)),""))</f>
        <v>0</v>
      </c>
      <c r="DA100" s="324">
        <f t="array" aca="1" ref="DA100" ca="1">MAX(IF((BJ100:BN100&lt;&gt;"")*($BJ$7:$BN$7="予定日")*(BJ100:BN100&lt;=集計基準日),COLUMN(BJ100:BN100),""))</f>
        <v>0</v>
      </c>
      <c r="DB100" s="324">
        <f t="array" aca="1" ref="DB100" ca="1">MAX(IF((IF(AND(進捗管理票PSPT_進捗率_1_2&lt;&gt;"",U100&lt;&gt;""), O100:V100,O100:S100)&lt;&gt;"")*(IF(AND(進捗管理票PSPT_進捗率_1_2&lt;&gt;"",U100&lt;&gt;""), $O$7:$V$7,$O$7:$S$7)="実績日")*(IF(AND(進捗管理票PSPT_進捗率_1_2&lt;&gt;"",U100&lt;&gt;""), O100:V100,O100:S100)&lt;=集計基準日),COLUMN(IF(AND(進捗管理票PSPT_進捗率_1_2&lt;&gt;"",U100&lt;&gt;""), O100:V100,O100:S100)),""))</f>
        <v>0</v>
      </c>
      <c r="DC100" s="324">
        <f t="array" aca="1" ref="DC100" ca="1">MAX(IF((IF(AND(進捗管理票PSPT_進捗率_2_2&lt;&gt;"",AG100&lt;&gt;""), AA100:AH100,AA100:AE100)&lt;&gt;"")*(IF(AND(進捗管理票PSPT_進捗率_2_2&lt;&gt;"",AG100&lt;&gt;""), $AA$7:$AH$7,$AA$7:$AE$7)="実績日")*(IF(AND(進捗管理票PSPT_進捗率_2_2&lt;&gt;"",AG100&lt;&gt;""), AA100:AH100,AA100:AE100)&lt;=集計基準日),COLUMN(IF(AND(進捗管理票PSPT_進捗率_2_2&lt;&gt;"",AG100&lt;&gt;""), AA100:AH100,AA100:AE100)),""))</f>
        <v>0</v>
      </c>
      <c r="DD100" s="324">
        <f t="array" aca="1" ref="DD100" ca="1">MAX(IF((IF(AND(進捗管理票PSPT_進捗率_3_2&lt;&gt;"",AS100&lt;&gt;""), AM100:AT100,AM100:AQ100)&lt;&gt;"")*(IF(AND(進捗管理票PSPT_進捗率_3_2&lt;&gt;"",AS100&lt;&gt;""), $AM$7:$AT$7,$AM$7:$AQ$7)="実績日")*(IF(AND(進捗管理票PSPT_進捗率_3_2&lt;&gt;"",AS100&lt;&gt;""), AM100:AT100,AM100:AQ100)&lt;=集計基準日),COLUMN(IF(AND(進捗管理票PSPT_進捗率_3_2&lt;&gt;"",AS100&lt;&gt;""), AM100:AT100,AM100:AQ100)),""))</f>
        <v>0</v>
      </c>
      <c r="DE100" s="324">
        <f t="array" aca="1" ref="DE100" ca="1">MAX(IF((IF(AND(進捗管理票PSPT_進捗率_4_2&lt;&gt;"",BE100&lt;&gt;""), AY100:BF100,AY100:BC100)&lt;&gt;"")*(IF(AND(進捗管理票PSPT_進捗率_4_2&lt;&gt;"",BE100&lt;&gt;""), $AY$7:$BF$7,$AY$7:$BC$7)="実績日")*(IF(AND(進捗管理票PSPT_進捗率_4_2&lt;&gt;"",BE100&lt;&gt;""), AY100:BF100,AY100:BC100)&lt;=集計基準日),COLUMN(IF(AND(進捗管理票PSPT_進捗率_4_2&lt;&gt;"",BE100&lt;&gt;""), AY100:BF100,AY100:BC100)),""))</f>
        <v>0</v>
      </c>
      <c r="DF100" s="324">
        <f t="array" aca="1" ref="DF100" ca="1">MAX(IF((BJ100:BN100&lt;&gt;"")*($BJ$7:$BN$7="実績日")*(BJ100:BN100&lt;=集計基準日),COLUMN(BJ100:BN100),""))</f>
        <v>0</v>
      </c>
      <c r="DG100" s="439">
        <f ca="1">MAX(IF(CW100&lt;&gt;0,HLOOKUP(CW100+1,進捗・達成率設定_PS,9,1),0),IF(CX100&lt;&gt;0,HLOOKUP(CX100+1,進捗・達成率設定_PT仕様作成,9,1),0),IF(CY100&lt;&gt;0,HLOOKUP(CY100+1,進捗・達成率設定_PG,9,1),0),IF(CZ100&lt;&gt;0,HLOOKUP(CZ100+1,進捗・達成率設定_PT,9,1),0),IF(DA100&lt;&gt;0,HLOOKUP(DA100+1,進捗・達成率設定_受入,9,1),0),IF(AND(COUNTA(PTレビュー先頭セル:PTレビュー最終セル)=0,AND(BB100&lt;&gt;"", BB100 &lt;= 集計基準日, BE100="",BF100="",BJ100="",BK100="",BM100="",BN100="")),100,0),IF(AND(BE100&lt;&gt;"",BE100 &lt;= 集計基準日, BJ100="",BK100="",BM100="",BN100=""),100,0))</f>
        <v>0</v>
      </c>
      <c r="DH100" s="440">
        <f ca="1">MAX(IF(DB100&lt;&gt;0,HLOOKUP(DB100,進捗・達成率設定_PS,9,1),0),IF(DC100&lt;&gt;0,HLOOKUP(DC100,進捗・達成率設定_PT仕様作成,9,1),0),IF(DD100&lt;&gt;0,HLOOKUP(DD100,進捗・達成率設定_PG,9,1),0),IF(DE100&lt;&gt;0,HLOOKUP(DE100,進捗・達成率設定_PT,9,1),0),IF(DF100&lt;&gt;0,HLOOKUP(DF100,進捗・達成率設定_受入,9,1),0),IF(AND(COUNTA(PTレビュー先頭セル:PTレビュー最終セル)=0,BJ100="",BK100="",BM100="",BN100="",BC100&lt;&gt;"", BC100&lt;=集計基準日),100,0),IF(OR(AND(BF100&lt;&gt;"",BF100&lt;=集計基準日, BJ100="",BK100="",BM100="",BN100=""),AND(BE100&lt;&gt;"",BF100&lt;&gt;"",BF100&lt;=集計基準日, BJ100="",BK100="",BM100="",BN100="")),100,0))</f>
        <v>0</v>
      </c>
      <c r="DI100" s="328" t="str">
        <f>IF(BM100&lt;&gt;"",BM100,IF(AND(BJ100&lt;&gt;"",BM100&lt;&gt;""),BM100,IF(AND(BJ100&lt;&gt;"",BM100=""),"",IF(AND(BK100&lt;&gt;"",BM100=""),"",IF(BE100&lt;&gt;"",BE100,IF(COUNTA(PTレビュー先頭セル:PTレビュー最終セル)&lt;&gt;0,"",IF(BB100&lt;&gt;"",BB100,"")))))))</f>
        <v/>
      </c>
      <c r="DJ100" s="329" t="str">
        <f>IF(AND(BM100&lt;&gt;"",BN100&lt;&gt;""),BN100,IF(AND(BJ100&lt;&gt;"",BN100&lt;&gt;""),BN100,IF(AND(BK100&lt;&gt;"",BN100=""),"",IF(AND(BJ100&lt;&gt;"",BN100=""),"",IF(BF100&lt;&gt;"",BF100,IF(COUNTA(PTレビュー先頭セル:PTレビュー最終セル)&lt;&gt;0,"",IF(BC100&lt;&gt;"",BC100,"")))))))</f>
        <v/>
      </c>
      <c r="DK100" s="450" t="b">
        <f t="shared" si="65"/>
        <v>0</v>
      </c>
      <c r="DL100" s="440" t="b">
        <f t="shared" si="66"/>
        <v>0</v>
      </c>
      <c r="DM100" s="450" t="b">
        <f t="shared" si="67"/>
        <v>0</v>
      </c>
      <c r="DN100" s="440" t="b">
        <f t="shared" si="68"/>
        <v>0</v>
      </c>
      <c r="DO100" s="449" t="b">
        <f t="shared" si="69"/>
        <v>0</v>
      </c>
      <c r="DP100" s="440" t="b">
        <f t="shared" si="70"/>
        <v>0</v>
      </c>
      <c r="DQ100" s="450" t="b">
        <f t="shared" si="71"/>
        <v>0</v>
      </c>
      <c r="DR100" s="440" t="b">
        <f t="shared" si="72"/>
        <v>0</v>
      </c>
      <c r="DS100" s="449" t="b">
        <f t="shared" si="73"/>
        <v>0</v>
      </c>
      <c r="DT100" s="440" t="b">
        <f t="shared" si="74"/>
        <v>0</v>
      </c>
    </row>
    <row r="101" spans="1:124" x14ac:dyDescent="0.25">
      <c r="A101" s="65">
        <f t="shared" si="49"/>
        <v>93</v>
      </c>
      <c r="B101" s="275"/>
      <c r="C101" s="275"/>
      <c r="D101" s="275"/>
      <c r="E101" s="275"/>
      <c r="F101" s="275"/>
      <c r="G101" s="316"/>
      <c r="H101" s="276"/>
      <c r="I101" s="276"/>
      <c r="J101" s="276"/>
      <c r="K101" s="467"/>
      <c r="L101" s="467"/>
      <c r="M101" s="277"/>
      <c r="N101" s="277"/>
      <c r="O101" s="348"/>
      <c r="P101" s="278"/>
      <c r="Q101" s="279"/>
      <c r="R101" s="348"/>
      <c r="S101" s="278"/>
      <c r="T101" s="280"/>
      <c r="U101" s="348"/>
      <c r="V101" s="274"/>
      <c r="W101" s="309" t="str">
        <f t="shared" ca="1" si="50"/>
        <v/>
      </c>
      <c r="X101" s="310" t="str">
        <f t="shared" ca="1" si="51"/>
        <v/>
      </c>
      <c r="Y101" s="277"/>
      <c r="Z101" s="277"/>
      <c r="AA101" s="348"/>
      <c r="AB101" s="278"/>
      <c r="AC101" s="279"/>
      <c r="AD101" s="348"/>
      <c r="AE101" s="278"/>
      <c r="AF101" s="280"/>
      <c r="AG101" s="348"/>
      <c r="AH101" s="274"/>
      <c r="AI101" s="309" t="str">
        <f t="shared" ca="1" si="52"/>
        <v/>
      </c>
      <c r="AJ101" s="310" t="str">
        <f t="shared" ca="1" si="53"/>
        <v/>
      </c>
      <c r="AK101" s="277"/>
      <c r="AL101" s="277"/>
      <c r="AM101" s="348"/>
      <c r="AN101" s="278"/>
      <c r="AO101" s="279"/>
      <c r="AP101" s="348"/>
      <c r="AQ101" s="278"/>
      <c r="AR101" s="280"/>
      <c r="AS101" s="348"/>
      <c r="AT101" s="274"/>
      <c r="AU101" s="309" t="str">
        <f t="shared" ca="1" si="54"/>
        <v/>
      </c>
      <c r="AV101" s="310" t="str">
        <f t="shared" ca="1" si="55"/>
        <v/>
      </c>
      <c r="AW101" s="276"/>
      <c r="AX101" s="276"/>
      <c r="AY101" s="348"/>
      <c r="AZ101" s="278"/>
      <c r="BA101" s="279"/>
      <c r="BB101" s="348"/>
      <c r="BC101" s="278"/>
      <c r="BD101" s="280"/>
      <c r="BE101" s="348"/>
      <c r="BF101" s="274"/>
      <c r="BG101" s="309" t="str">
        <f t="shared" ca="1" si="56"/>
        <v/>
      </c>
      <c r="BH101" s="310" t="str">
        <f t="shared" ca="1" si="57"/>
        <v/>
      </c>
      <c r="BI101" s="276"/>
      <c r="BJ101" s="348"/>
      <c r="BK101" s="278"/>
      <c r="BL101" s="279"/>
      <c r="BM101" s="348"/>
      <c r="BN101" s="278"/>
      <c r="BO101" s="280"/>
      <c r="BP101" s="309" t="str">
        <f t="shared" ca="1" si="58"/>
        <v/>
      </c>
      <c r="BQ101" s="310" t="str">
        <f t="shared" ca="1" si="59"/>
        <v/>
      </c>
      <c r="BR101" s="309" t="str">
        <f t="shared" ca="1" si="60"/>
        <v/>
      </c>
      <c r="BS101" s="438" t="str">
        <f t="shared" ca="1" si="61"/>
        <v/>
      </c>
      <c r="BT101" s="281" t="str">
        <f t="array" ref="BT101">IF(AND($I101&lt;&gt;"",$K101&lt;&gt;""),CEILING(VLOOKUP($I101,ランク別指標,3,FALSE)*$L101,1),"")</f>
        <v/>
      </c>
      <c r="BU101" s="282"/>
      <c r="BV101" s="281" t="str">
        <f t="shared" si="11"/>
        <v/>
      </c>
      <c r="BW101" s="283"/>
      <c r="BX101" s="282"/>
      <c r="BY101" s="284" t="str">
        <f t="shared" si="62"/>
        <v/>
      </c>
      <c r="BZ101" s="285" t="str">
        <f t="shared" si="63"/>
        <v/>
      </c>
      <c r="CA101" s="286"/>
      <c r="CB101" s="287"/>
      <c r="CC101" s="281" t="str">
        <f t="array" ref="CC101">IF(AND($I101&lt;&gt;"",$K101&lt;&gt;""),CEILING(VLOOKUP($I101,ランク別指標,6,FALSE)*$L101,1),"")</f>
        <v/>
      </c>
      <c r="CD101" s="288"/>
      <c r="CE101" s="289" t="str">
        <f t="shared" si="14"/>
        <v/>
      </c>
      <c r="CF101" s="290"/>
      <c r="CG101" s="291" t="str">
        <f t="array" ref="CG101">IF(AND(L101&lt;&gt;"",L101&gt;0),IF(CD101/L101*100 &gt; 0,CD101/L101*100, ""),"")</f>
        <v/>
      </c>
      <c r="CH101" s="292" t="str">
        <f t="array" ref="CH101">IF(AND(L101&lt;&gt;"",L101&gt;0),IF(CF101/L101*100 &gt; 0,CF101/L101*100, ""),"")</f>
        <v/>
      </c>
      <c r="CI101" s="291" t="str">
        <f t="array" ref="CI101">IF(AND(CC101&lt;&gt;"",CC101&gt;0),IF(CD101/CC101*100 &gt; 0,CD101/CC101, ""),"")</f>
        <v/>
      </c>
      <c r="CJ101" s="292" t="str">
        <f t="array" ref="CJ101">IF(AND(CE101&lt;&gt;"",CE101&gt;0),IF(CF101/CE101*100 &gt; 0,CF101/CE101, ""),"")</f>
        <v/>
      </c>
      <c r="CK101" s="281"/>
      <c r="CL101" s="293" t="str">
        <f t="array" ref="CL101">IF(AND(L101&lt;&gt;"",L101&gt;0),IF(CK101/L101*100 &gt; 0,CK101/L101*100, ""),"")</f>
        <v/>
      </c>
      <c r="CM101" s="294"/>
      <c r="CN101" s="270" t="str">
        <f t="array" aca="1" ref="CN101" ca="1">IF(AND($O101&lt;&gt;"",$P101="",$O101&lt;=集計基準日),"遅1",IF(AND($R101&lt;&gt;"",$S101="",$R101&lt;=集計基準日),"遅2",IF(AND($U101&lt;&gt;"",$V101="",$U101&lt;=集計基準日),"遅3","") ) )</f>
        <v/>
      </c>
      <c r="CO101" s="271" t="str">
        <f t="array" aca="1" ref="CO101" ca="1">IF(AND($AA101&lt;&gt;"",$AB101="",$AA101&lt;=集計基準日),"遅1",IF(AND($AD101&lt;&gt;"",$AE101="",$AD101&lt;=集計基準日),"遅2",IF(AND($AG101&lt;&gt;"",$AH101="",$AG101&lt;=集計基準日),"遅3","")))</f>
        <v/>
      </c>
      <c r="CP101" s="271" t="str">
        <f t="array" aca="1" ref="CP101" ca="1">IF(AND($AM101&lt;&gt;"",$AN101="",$AM101&lt;=集計基準日),"遅1",IF(AND($AP101&lt;&gt;"",$AQ101="",$AP101&lt;=集計基準日),"遅2",IF(AND($AS101&lt;&gt;"",$AT101="",$AS101&lt;=集計基準日),"遅3","")))</f>
        <v/>
      </c>
      <c r="CQ101" s="272" t="str">
        <f t="shared" ca="1" si="15"/>
        <v/>
      </c>
      <c r="CR101" s="272" t="str">
        <f t="shared" ca="1" si="16"/>
        <v/>
      </c>
      <c r="CS101" s="273" t="str">
        <f t="shared" ca="1" si="17"/>
        <v/>
      </c>
      <c r="CT101" s="337"/>
      <c r="CU101" s="264">
        <f t="shared" si="64"/>
        <v>93</v>
      </c>
      <c r="CW101" s="324">
        <f t="array" aca="1" ref="CW101" ca="1">MAX(IF((IF(進捗管理票PSPT_進捗率_1_2&lt;&gt;"", O101:V101,O101:S101)&lt;&gt;"")*(IF(進捗管理票PSPT_進捗率_1_2&lt;&gt;"", $O$7:$V$7,$O$7:$S$7)="予定日")*(IF(進捗管理票PSPT_進捗率_1_2&lt;&gt;"", O101:V101,O101:S101)&lt;=集計基準日),COLUMN(IF(進捗管理票PSPT_進捗率_1_2&lt;&gt;"", O101:V101,O101:S101)),""))</f>
        <v>0</v>
      </c>
      <c r="CX101" s="324">
        <f t="array" aca="1" ref="CX101" ca="1">MAX(IF((IF(進捗管理票PSPT_進捗率_2_2&lt;&gt;"", AA101:AH101,AA101:AE101)&lt;&gt;"")*(IF(進捗管理票PSPT_進捗率_2_2&lt;&gt;"", $AA$7:$AH$7,$AA$7:$AE$7)="予定日")*(IF(進捗管理票PSPT_進捗率_2_2&lt;&gt;"", AA101:AH101,AA101:AE101)&lt;=集計基準日),COLUMN(IF(進捗管理票PSPT_進捗率_2_2&lt;&gt;"", AA101:AH101,AA101:AE101)),""))</f>
        <v>0</v>
      </c>
      <c r="CY101" s="324">
        <f t="array" aca="1" ref="CY101" ca="1">MAX(IF((IF(進捗管理票PSPT_進捗率_3_2&lt;&gt;"", AM101:AT101,AM101:AQ101)&lt;&gt;"")*(IF(進捗管理票PSPT_進捗率_3_2&lt;&gt;"", $AM$7:$AT$7,$AM$7:$AQ$7)="予定日")*(IF(進捗管理票PSPT_進捗率_3_2&lt;&gt;"", AM101:AT101,AM101:AQ101)&lt;=集計基準日),COLUMN(IF(進捗管理票PSPT_進捗率_3_2&lt;&gt;"", AM101:AT101,AM101:AQ101)),""))</f>
        <v>0</v>
      </c>
      <c r="CZ101" s="324">
        <f t="array" aca="1" ref="CZ101" ca="1">MAX(IF((IF(進捗管理票PSPT_進捗率_4_2&lt;&gt;"", AY101:BF101,AY101:BC101)&lt;&gt;"")*(IF(進捗管理票PSPT_進捗率_4_2&lt;&gt;"", $AY$7:$BF$7,$AY$7:$BC$7)="予定日")*(IF(進捗管理票PSPT_進捗率_4_2&lt;&gt;"", AY101:BF101,AY101:BC101)&lt;=集計基準日),COLUMN(IF(進捗管理票PSPT_進捗率_4_2&lt;&gt;"", AY101:BF101,AY101:BC101)),""))</f>
        <v>0</v>
      </c>
      <c r="DA101" s="324">
        <f t="array" aca="1" ref="DA101" ca="1">MAX(IF((BJ101:BN101&lt;&gt;"")*($BJ$7:$BN$7="予定日")*(BJ101:BN101&lt;=集計基準日),COLUMN(BJ101:BN101),""))</f>
        <v>0</v>
      </c>
      <c r="DB101" s="324">
        <f t="array" aca="1" ref="DB101" ca="1">MAX(IF((IF(AND(進捗管理票PSPT_進捗率_1_2&lt;&gt;"",U101&lt;&gt;""), O101:V101,O101:S101)&lt;&gt;"")*(IF(AND(進捗管理票PSPT_進捗率_1_2&lt;&gt;"",U101&lt;&gt;""), $O$7:$V$7,$O$7:$S$7)="実績日")*(IF(AND(進捗管理票PSPT_進捗率_1_2&lt;&gt;"",U101&lt;&gt;""), O101:V101,O101:S101)&lt;=集計基準日),COLUMN(IF(AND(進捗管理票PSPT_進捗率_1_2&lt;&gt;"",U101&lt;&gt;""), O101:V101,O101:S101)),""))</f>
        <v>0</v>
      </c>
      <c r="DC101" s="324">
        <f t="array" aca="1" ref="DC101" ca="1">MAX(IF((IF(AND(進捗管理票PSPT_進捗率_2_2&lt;&gt;"",AG101&lt;&gt;""), AA101:AH101,AA101:AE101)&lt;&gt;"")*(IF(AND(進捗管理票PSPT_進捗率_2_2&lt;&gt;"",AG101&lt;&gt;""), $AA$7:$AH$7,$AA$7:$AE$7)="実績日")*(IF(AND(進捗管理票PSPT_進捗率_2_2&lt;&gt;"",AG101&lt;&gt;""), AA101:AH101,AA101:AE101)&lt;=集計基準日),COLUMN(IF(AND(進捗管理票PSPT_進捗率_2_2&lt;&gt;"",AG101&lt;&gt;""), AA101:AH101,AA101:AE101)),""))</f>
        <v>0</v>
      </c>
      <c r="DD101" s="324">
        <f t="array" aca="1" ref="DD101" ca="1">MAX(IF((IF(AND(進捗管理票PSPT_進捗率_3_2&lt;&gt;"",AS101&lt;&gt;""), AM101:AT101,AM101:AQ101)&lt;&gt;"")*(IF(AND(進捗管理票PSPT_進捗率_3_2&lt;&gt;"",AS101&lt;&gt;""), $AM$7:$AT$7,$AM$7:$AQ$7)="実績日")*(IF(AND(進捗管理票PSPT_進捗率_3_2&lt;&gt;"",AS101&lt;&gt;""), AM101:AT101,AM101:AQ101)&lt;=集計基準日),COLUMN(IF(AND(進捗管理票PSPT_進捗率_3_2&lt;&gt;"",AS101&lt;&gt;""), AM101:AT101,AM101:AQ101)),""))</f>
        <v>0</v>
      </c>
      <c r="DE101" s="324">
        <f t="array" aca="1" ref="DE101" ca="1">MAX(IF((IF(AND(進捗管理票PSPT_進捗率_4_2&lt;&gt;"",BE101&lt;&gt;""), AY101:BF101,AY101:BC101)&lt;&gt;"")*(IF(AND(進捗管理票PSPT_進捗率_4_2&lt;&gt;"",BE101&lt;&gt;""), $AY$7:$BF$7,$AY$7:$BC$7)="実績日")*(IF(AND(進捗管理票PSPT_進捗率_4_2&lt;&gt;"",BE101&lt;&gt;""), AY101:BF101,AY101:BC101)&lt;=集計基準日),COLUMN(IF(AND(進捗管理票PSPT_進捗率_4_2&lt;&gt;"",BE101&lt;&gt;""), AY101:BF101,AY101:BC101)),""))</f>
        <v>0</v>
      </c>
      <c r="DF101" s="324">
        <f t="array" aca="1" ref="DF101" ca="1">MAX(IF((BJ101:BN101&lt;&gt;"")*($BJ$7:$BN$7="実績日")*(BJ101:BN101&lt;=集計基準日),COLUMN(BJ101:BN101),""))</f>
        <v>0</v>
      </c>
      <c r="DG101" s="439">
        <f ca="1">MAX(IF(CW101&lt;&gt;0,HLOOKUP(CW101+1,進捗・達成率設定_PS,9,1),0),IF(CX101&lt;&gt;0,HLOOKUP(CX101+1,進捗・達成率設定_PT仕様作成,9,1),0),IF(CY101&lt;&gt;0,HLOOKUP(CY101+1,進捗・達成率設定_PG,9,1),0),IF(CZ101&lt;&gt;0,HLOOKUP(CZ101+1,進捗・達成率設定_PT,9,1),0),IF(DA101&lt;&gt;0,HLOOKUP(DA101+1,進捗・達成率設定_受入,9,1),0),IF(AND(COUNTA(PTレビュー先頭セル:PTレビュー最終セル)=0,AND(BB101&lt;&gt;"", BB101 &lt;= 集計基準日, BE101="",BF101="",BJ101="",BK101="",BM101="",BN101="")),100,0),IF(AND(BE101&lt;&gt;"",BE101 &lt;= 集計基準日, BJ101="",BK101="",BM101="",BN101=""),100,0))</f>
        <v>0</v>
      </c>
      <c r="DH101" s="440">
        <f ca="1">MAX(IF(DB101&lt;&gt;0,HLOOKUP(DB101,進捗・達成率設定_PS,9,1),0),IF(DC101&lt;&gt;0,HLOOKUP(DC101,進捗・達成率設定_PT仕様作成,9,1),0),IF(DD101&lt;&gt;0,HLOOKUP(DD101,進捗・達成率設定_PG,9,1),0),IF(DE101&lt;&gt;0,HLOOKUP(DE101,進捗・達成率設定_PT,9,1),0),IF(DF101&lt;&gt;0,HLOOKUP(DF101,進捗・達成率設定_受入,9,1),0),IF(AND(COUNTA(PTレビュー先頭セル:PTレビュー最終セル)=0,BJ101="",BK101="",BM101="",BN101="",BC101&lt;&gt;"", BC101&lt;=集計基準日),100,0),IF(OR(AND(BF101&lt;&gt;"",BF101&lt;=集計基準日, BJ101="",BK101="",BM101="",BN101=""),AND(BE101&lt;&gt;"",BF101&lt;&gt;"",BF101&lt;=集計基準日, BJ101="",BK101="",BM101="",BN101="")),100,0))</f>
        <v>0</v>
      </c>
      <c r="DI101" s="328" t="str">
        <f>IF(BM101&lt;&gt;"",BM101,IF(AND(BJ101&lt;&gt;"",BM101&lt;&gt;""),BM101,IF(AND(BJ101&lt;&gt;"",BM101=""),"",IF(AND(BK101&lt;&gt;"",BM101=""),"",IF(BE101&lt;&gt;"",BE101,IF(COUNTA(PTレビュー先頭セル:PTレビュー最終セル)&lt;&gt;0,"",IF(BB101&lt;&gt;"",BB101,"")))))))</f>
        <v/>
      </c>
      <c r="DJ101" s="329" t="str">
        <f>IF(AND(BM101&lt;&gt;"",BN101&lt;&gt;""),BN101,IF(AND(BJ101&lt;&gt;"",BN101&lt;&gt;""),BN101,IF(AND(BK101&lt;&gt;"",BN101=""),"",IF(AND(BJ101&lt;&gt;"",BN101=""),"",IF(BF101&lt;&gt;"",BF101,IF(COUNTA(PTレビュー先頭セル:PTレビュー最終セル)&lt;&gt;0,"",IF(BC101&lt;&gt;"",BC101,"")))))))</f>
        <v/>
      </c>
      <c r="DK101" s="450" t="b">
        <f t="shared" si="65"/>
        <v>0</v>
      </c>
      <c r="DL101" s="440" t="b">
        <f t="shared" si="66"/>
        <v>0</v>
      </c>
      <c r="DM101" s="450" t="b">
        <f t="shared" si="67"/>
        <v>0</v>
      </c>
      <c r="DN101" s="440" t="b">
        <f t="shared" si="68"/>
        <v>0</v>
      </c>
      <c r="DO101" s="449" t="b">
        <f t="shared" si="69"/>
        <v>0</v>
      </c>
      <c r="DP101" s="440" t="b">
        <f t="shared" si="70"/>
        <v>0</v>
      </c>
      <c r="DQ101" s="450" t="b">
        <f t="shared" si="71"/>
        <v>0</v>
      </c>
      <c r="DR101" s="440" t="b">
        <f t="shared" si="72"/>
        <v>0</v>
      </c>
      <c r="DS101" s="449" t="b">
        <f t="shared" si="73"/>
        <v>0</v>
      </c>
      <c r="DT101" s="440" t="b">
        <f t="shared" si="74"/>
        <v>0</v>
      </c>
    </row>
    <row r="102" spans="1:124" x14ac:dyDescent="0.25">
      <c r="A102" s="65">
        <f t="shared" si="49"/>
        <v>94</v>
      </c>
      <c r="B102" s="275"/>
      <c r="C102" s="275"/>
      <c r="D102" s="275"/>
      <c r="E102" s="275"/>
      <c r="F102" s="275"/>
      <c r="G102" s="316"/>
      <c r="H102" s="276"/>
      <c r="I102" s="276"/>
      <c r="J102" s="276"/>
      <c r="K102" s="467"/>
      <c r="L102" s="467"/>
      <c r="M102" s="277"/>
      <c r="N102" s="277"/>
      <c r="O102" s="348"/>
      <c r="P102" s="278"/>
      <c r="Q102" s="279"/>
      <c r="R102" s="348"/>
      <c r="S102" s="278"/>
      <c r="T102" s="280"/>
      <c r="U102" s="348"/>
      <c r="V102" s="274"/>
      <c r="W102" s="309" t="str">
        <f t="shared" ca="1" si="50"/>
        <v/>
      </c>
      <c r="X102" s="310" t="str">
        <f t="shared" ca="1" si="51"/>
        <v/>
      </c>
      <c r="Y102" s="277"/>
      <c r="Z102" s="277"/>
      <c r="AA102" s="348"/>
      <c r="AB102" s="278"/>
      <c r="AC102" s="279"/>
      <c r="AD102" s="348"/>
      <c r="AE102" s="278"/>
      <c r="AF102" s="280"/>
      <c r="AG102" s="348"/>
      <c r="AH102" s="274"/>
      <c r="AI102" s="309" t="str">
        <f t="shared" ca="1" si="52"/>
        <v/>
      </c>
      <c r="AJ102" s="310" t="str">
        <f t="shared" ca="1" si="53"/>
        <v/>
      </c>
      <c r="AK102" s="277"/>
      <c r="AL102" s="277"/>
      <c r="AM102" s="348"/>
      <c r="AN102" s="278"/>
      <c r="AO102" s="279"/>
      <c r="AP102" s="348"/>
      <c r="AQ102" s="278"/>
      <c r="AR102" s="280"/>
      <c r="AS102" s="348"/>
      <c r="AT102" s="274"/>
      <c r="AU102" s="309" t="str">
        <f t="shared" ca="1" si="54"/>
        <v/>
      </c>
      <c r="AV102" s="310" t="str">
        <f t="shared" ca="1" si="55"/>
        <v/>
      </c>
      <c r="AW102" s="276"/>
      <c r="AX102" s="276"/>
      <c r="AY102" s="348"/>
      <c r="AZ102" s="278"/>
      <c r="BA102" s="279"/>
      <c r="BB102" s="348"/>
      <c r="BC102" s="278"/>
      <c r="BD102" s="280"/>
      <c r="BE102" s="348"/>
      <c r="BF102" s="274"/>
      <c r="BG102" s="309" t="str">
        <f t="shared" ca="1" si="56"/>
        <v/>
      </c>
      <c r="BH102" s="310" t="str">
        <f t="shared" ca="1" si="57"/>
        <v/>
      </c>
      <c r="BI102" s="276"/>
      <c r="BJ102" s="348"/>
      <c r="BK102" s="278"/>
      <c r="BL102" s="279"/>
      <c r="BM102" s="348"/>
      <c r="BN102" s="278"/>
      <c r="BO102" s="280"/>
      <c r="BP102" s="309" t="str">
        <f t="shared" ca="1" si="58"/>
        <v/>
      </c>
      <c r="BQ102" s="310" t="str">
        <f t="shared" ca="1" si="59"/>
        <v/>
      </c>
      <c r="BR102" s="309" t="str">
        <f t="shared" ca="1" si="60"/>
        <v/>
      </c>
      <c r="BS102" s="438" t="str">
        <f t="shared" ca="1" si="61"/>
        <v/>
      </c>
      <c r="BT102" s="281" t="str">
        <f t="array" ref="BT102">IF(AND($I102&lt;&gt;"",$K102&lt;&gt;""),CEILING(VLOOKUP($I102,ランク別指標,3,FALSE)*$L102,1),"")</f>
        <v/>
      </c>
      <c r="BU102" s="282"/>
      <c r="BV102" s="281" t="str">
        <f t="shared" si="11"/>
        <v/>
      </c>
      <c r="BW102" s="283"/>
      <c r="BX102" s="282"/>
      <c r="BY102" s="284" t="str">
        <f t="shared" si="62"/>
        <v/>
      </c>
      <c r="BZ102" s="285" t="str">
        <f t="shared" si="63"/>
        <v/>
      </c>
      <c r="CA102" s="286"/>
      <c r="CB102" s="287"/>
      <c r="CC102" s="281" t="str">
        <f t="array" ref="CC102">IF(AND($I102&lt;&gt;"",$K102&lt;&gt;""),CEILING(VLOOKUP($I102,ランク別指標,6,FALSE)*$L102,1),"")</f>
        <v/>
      </c>
      <c r="CD102" s="288"/>
      <c r="CE102" s="289" t="str">
        <f t="shared" si="14"/>
        <v/>
      </c>
      <c r="CF102" s="290"/>
      <c r="CG102" s="291" t="str">
        <f t="array" ref="CG102">IF(AND(L102&lt;&gt;"",L102&gt;0),IF(CD102/L102*100 &gt; 0,CD102/L102*100, ""),"")</f>
        <v/>
      </c>
      <c r="CH102" s="292" t="str">
        <f t="array" ref="CH102">IF(AND(L102&lt;&gt;"",L102&gt;0),IF(CF102/L102*100 &gt; 0,CF102/L102*100, ""),"")</f>
        <v/>
      </c>
      <c r="CI102" s="291" t="str">
        <f t="array" ref="CI102">IF(AND(CC102&lt;&gt;"",CC102&gt;0),IF(CD102/CC102*100 &gt; 0,CD102/CC102, ""),"")</f>
        <v/>
      </c>
      <c r="CJ102" s="292" t="str">
        <f t="array" ref="CJ102">IF(AND(CE102&lt;&gt;"",CE102&gt;0),IF(CF102/CE102*100 &gt; 0,CF102/CE102, ""),"")</f>
        <v/>
      </c>
      <c r="CK102" s="281"/>
      <c r="CL102" s="293" t="str">
        <f t="array" ref="CL102">IF(AND(L102&lt;&gt;"",L102&gt;0),IF(CK102/L102*100 &gt; 0,CK102/L102*100, ""),"")</f>
        <v/>
      </c>
      <c r="CM102" s="294"/>
      <c r="CN102" s="270" t="str">
        <f t="array" aca="1" ref="CN102" ca="1">IF(AND($O102&lt;&gt;"",$P102="",$O102&lt;=集計基準日),"遅1",IF(AND($R102&lt;&gt;"",$S102="",$R102&lt;=集計基準日),"遅2",IF(AND($U102&lt;&gt;"",$V102="",$U102&lt;=集計基準日),"遅3","") ) )</f>
        <v/>
      </c>
      <c r="CO102" s="271" t="str">
        <f t="array" aca="1" ref="CO102" ca="1">IF(AND($AA102&lt;&gt;"",$AB102="",$AA102&lt;=集計基準日),"遅1",IF(AND($AD102&lt;&gt;"",$AE102="",$AD102&lt;=集計基準日),"遅2",IF(AND($AG102&lt;&gt;"",$AH102="",$AG102&lt;=集計基準日),"遅3","")))</f>
        <v/>
      </c>
      <c r="CP102" s="271" t="str">
        <f t="array" aca="1" ref="CP102" ca="1">IF(AND($AM102&lt;&gt;"",$AN102="",$AM102&lt;=集計基準日),"遅1",IF(AND($AP102&lt;&gt;"",$AQ102="",$AP102&lt;=集計基準日),"遅2",IF(AND($AS102&lt;&gt;"",$AT102="",$AS102&lt;=集計基準日),"遅3","")))</f>
        <v/>
      </c>
      <c r="CQ102" s="272" t="str">
        <f t="shared" ca="1" si="15"/>
        <v/>
      </c>
      <c r="CR102" s="272" t="str">
        <f t="shared" ca="1" si="16"/>
        <v/>
      </c>
      <c r="CS102" s="273" t="str">
        <f t="shared" ca="1" si="17"/>
        <v/>
      </c>
      <c r="CT102" s="337"/>
      <c r="CU102" s="264">
        <f t="shared" si="64"/>
        <v>94</v>
      </c>
      <c r="CW102" s="324">
        <f t="array" aca="1" ref="CW102" ca="1">MAX(IF((IF(進捗管理票PSPT_進捗率_1_2&lt;&gt;"", O102:V102,O102:S102)&lt;&gt;"")*(IF(進捗管理票PSPT_進捗率_1_2&lt;&gt;"", $O$7:$V$7,$O$7:$S$7)="予定日")*(IF(進捗管理票PSPT_進捗率_1_2&lt;&gt;"", O102:V102,O102:S102)&lt;=集計基準日),COLUMN(IF(進捗管理票PSPT_進捗率_1_2&lt;&gt;"", O102:V102,O102:S102)),""))</f>
        <v>0</v>
      </c>
      <c r="CX102" s="324">
        <f t="array" aca="1" ref="CX102" ca="1">MAX(IF((IF(進捗管理票PSPT_進捗率_2_2&lt;&gt;"", AA102:AH102,AA102:AE102)&lt;&gt;"")*(IF(進捗管理票PSPT_進捗率_2_2&lt;&gt;"", $AA$7:$AH$7,$AA$7:$AE$7)="予定日")*(IF(進捗管理票PSPT_進捗率_2_2&lt;&gt;"", AA102:AH102,AA102:AE102)&lt;=集計基準日),COLUMN(IF(進捗管理票PSPT_進捗率_2_2&lt;&gt;"", AA102:AH102,AA102:AE102)),""))</f>
        <v>0</v>
      </c>
      <c r="CY102" s="324">
        <f t="array" aca="1" ref="CY102" ca="1">MAX(IF((IF(進捗管理票PSPT_進捗率_3_2&lt;&gt;"", AM102:AT102,AM102:AQ102)&lt;&gt;"")*(IF(進捗管理票PSPT_進捗率_3_2&lt;&gt;"", $AM$7:$AT$7,$AM$7:$AQ$7)="予定日")*(IF(進捗管理票PSPT_進捗率_3_2&lt;&gt;"", AM102:AT102,AM102:AQ102)&lt;=集計基準日),COLUMN(IF(進捗管理票PSPT_進捗率_3_2&lt;&gt;"", AM102:AT102,AM102:AQ102)),""))</f>
        <v>0</v>
      </c>
      <c r="CZ102" s="324">
        <f t="array" aca="1" ref="CZ102" ca="1">MAX(IF((IF(進捗管理票PSPT_進捗率_4_2&lt;&gt;"", AY102:BF102,AY102:BC102)&lt;&gt;"")*(IF(進捗管理票PSPT_進捗率_4_2&lt;&gt;"", $AY$7:$BF$7,$AY$7:$BC$7)="予定日")*(IF(進捗管理票PSPT_進捗率_4_2&lt;&gt;"", AY102:BF102,AY102:BC102)&lt;=集計基準日),COLUMN(IF(進捗管理票PSPT_進捗率_4_2&lt;&gt;"", AY102:BF102,AY102:BC102)),""))</f>
        <v>0</v>
      </c>
      <c r="DA102" s="324">
        <f t="array" aca="1" ref="DA102" ca="1">MAX(IF((BJ102:BN102&lt;&gt;"")*($BJ$7:$BN$7="予定日")*(BJ102:BN102&lt;=集計基準日),COLUMN(BJ102:BN102),""))</f>
        <v>0</v>
      </c>
      <c r="DB102" s="324">
        <f t="array" aca="1" ref="DB102" ca="1">MAX(IF((IF(AND(進捗管理票PSPT_進捗率_1_2&lt;&gt;"",U102&lt;&gt;""), O102:V102,O102:S102)&lt;&gt;"")*(IF(AND(進捗管理票PSPT_進捗率_1_2&lt;&gt;"",U102&lt;&gt;""), $O$7:$V$7,$O$7:$S$7)="実績日")*(IF(AND(進捗管理票PSPT_進捗率_1_2&lt;&gt;"",U102&lt;&gt;""), O102:V102,O102:S102)&lt;=集計基準日),COLUMN(IF(AND(進捗管理票PSPT_進捗率_1_2&lt;&gt;"",U102&lt;&gt;""), O102:V102,O102:S102)),""))</f>
        <v>0</v>
      </c>
      <c r="DC102" s="324">
        <f t="array" aca="1" ref="DC102" ca="1">MAX(IF((IF(AND(進捗管理票PSPT_進捗率_2_2&lt;&gt;"",AG102&lt;&gt;""), AA102:AH102,AA102:AE102)&lt;&gt;"")*(IF(AND(進捗管理票PSPT_進捗率_2_2&lt;&gt;"",AG102&lt;&gt;""), $AA$7:$AH$7,$AA$7:$AE$7)="実績日")*(IF(AND(進捗管理票PSPT_進捗率_2_2&lt;&gt;"",AG102&lt;&gt;""), AA102:AH102,AA102:AE102)&lt;=集計基準日),COLUMN(IF(AND(進捗管理票PSPT_進捗率_2_2&lt;&gt;"",AG102&lt;&gt;""), AA102:AH102,AA102:AE102)),""))</f>
        <v>0</v>
      </c>
      <c r="DD102" s="324">
        <f t="array" aca="1" ref="DD102" ca="1">MAX(IF((IF(AND(進捗管理票PSPT_進捗率_3_2&lt;&gt;"",AS102&lt;&gt;""), AM102:AT102,AM102:AQ102)&lt;&gt;"")*(IF(AND(進捗管理票PSPT_進捗率_3_2&lt;&gt;"",AS102&lt;&gt;""), $AM$7:$AT$7,$AM$7:$AQ$7)="実績日")*(IF(AND(進捗管理票PSPT_進捗率_3_2&lt;&gt;"",AS102&lt;&gt;""), AM102:AT102,AM102:AQ102)&lt;=集計基準日),COLUMN(IF(AND(進捗管理票PSPT_進捗率_3_2&lt;&gt;"",AS102&lt;&gt;""), AM102:AT102,AM102:AQ102)),""))</f>
        <v>0</v>
      </c>
      <c r="DE102" s="324">
        <f t="array" aca="1" ref="DE102" ca="1">MAX(IF((IF(AND(進捗管理票PSPT_進捗率_4_2&lt;&gt;"",BE102&lt;&gt;""), AY102:BF102,AY102:BC102)&lt;&gt;"")*(IF(AND(進捗管理票PSPT_進捗率_4_2&lt;&gt;"",BE102&lt;&gt;""), $AY$7:$BF$7,$AY$7:$BC$7)="実績日")*(IF(AND(進捗管理票PSPT_進捗率_4_2&lt;&gt;"",BE102&lt;&gt;""), AY102:BF102,AY102:BC102)&lt;=集計基準日),COLUMN(IF(AND(進捗管理票PSPT_進捗率_4_2&lt;&gt;"",BE102&lt;&gt;""), AY102:BF102,AY102:BC102)),""))</f>
        <v>0</v>
      </c>
      <c r="DF102" s="324">
        <f t="array" aca="1" ref="DF102" ca="1">MAX(IF((BJ102:BN102&lt;&gt;"")*($BJ$7:$BN$7="実績日")*(BJ102:BN102&lt;=集計基準日),COLUMN(BJ102:BN102),""))</f>
        <v>0</v>
      </c>
      <c r="DG102" s="439">
        <f ca="1">MAX(IF(CW102&lt;&gt;0,HLOOKUP(CW102+1,進捗・達成率設定_PS,9,1),0),IF(CX102&lt;&gt;0,HLOOKUP(CX102+1,進捗・達成率設定_PT仕様作成,9,1),0),IF(CY102&lt;&gt;0,HLOOKUP(CY102+1,進捗・達成率設定_PG,9,1),0),IF(CZ102&lt;&gt;0,HLOOKUP(CZ102+1,進捗・達成率設定_PT,9,1),0),IF(DA102&lt;&gt;0,HLOOKUP(DA102+1,進捗・達成率設定_受入,9,1),0),IF(AND(COUNTA(PTレビュー先頭セル:PTレビュー最終セル)=0,AND(BB102&lt;&gt;"", BB102 &lt;= 集計基準日, BE102="",BF102="",BJ102="",BK102="",BM102="",BN102="")),100,0),IF(AND(BE102&lt;&gt;"",BE102 &lt;= 集計基準日, BJ102="",BK102="",BM102="",BN102=""),100,0))</f>
        <v>0</v>
      </c>
      <c r="DH102" s="440">
        <f ca="1">MAX(IF(DB102&lt;&gt;0,HLOOKUP(DB102,進捗・達成率設定_PS,9,1),0),IF(DC102&lt;&gt;0,HLOOKUP(DC102,進捗・達成率設定_PT仕様作成,9,1),0),IF(DD102&lt;&gt;0,HLOOKUP(DD102,進捗・達成率設定_PG,9,1),0),IF(DE102&lt;&gt;0,HLOOKUP(DE102,進捗・達成率設定_PT,9,1),0),IF(DF102&lt;&gt;0,HLOOKUP(DF102,進捗・達成率設定_受入,9,1),0),IF(AND(COUNTA(PTレビュー先頭セル:PTレビュー最終セル)=0,BJ102="",BK102="",BM102="",BN102="",BC102&lt;&gt;"", BC102&lt;=集計基準日),100,0),IF(OR(AND(BF102&lt;&gt;"",BF102&lt;=集計基準日, BJ102="",BK102="",BM102="",BN102=""),AND(BE102&lt;&gt;"",BF102&lt;&gt;"",BF102&lt;=集計基準日, BJ102="",BK102="",BM102="",BN102="")),100,0))</f>
        <v>0</v>
      </c>
      <c r="DI102" s="328" t="str">
        <f>IF(BM102&lt;&gt;"",BM102,IF(AND(BJ102&lt;&gt;"",BM102&lt;&gt;""),BM102,IF(AND(BJ102&lt;&gt;"",BM102=""),"",IF(AND(BK102&lt;&gt;"",BM102=""),"",IF(BE102&lt;&gt;"",BE102,IF(COUNTA(PTレビュー先頭セル:PTレビュー最終セル)&lt;&gt;0,"",IF(BB102&lt;&gt;"",BB102,"")))))))</f>
        <v/>
      </c>
      <c r="DJ102" s="329" t="str">
        <f>IF(AND(BM102&lt;&gt;"",BN102&lt;&gt;""),BN102,IF(AND(BJ102&lt;&gt;"",BN102&lt;&gt;""),BN102,IF(AND(BK102&lt;&gt;"",BN102=""),"",IF(AND(BJ102&lt;&gt;"",BN102=""),"",IF(BF102&lt;&gt;"",BF102,IF(COUNTA(PTレビュー先頭セル:PTレビュー最終セル)&lt;&gt;0,"",IF(BC102&lt;&gt;"",BC102,"")))))))</f>
        <v/>
      </c>
      <c r="DK102" s="450" t="b">
        <f t="shared" si="65"/>
        <v>0</v>
      </c>
      <c r="DL102" s="440" t="b">
        <f t="shared" si="66"/>
        <v>0</v>
      </c>
      <c r="DM102" s="450" t="b">
        <f t="shared" si="67"/>
        <v>0</v>
      </c>
      <c r="DN102" s="440" t="b">
        <f t="shared" si="68"/>
        <v>0</v>
      </c>
      <c r="DO102" s="449" t="b">
        <f t="shared" si="69"/>
        <v>0</v>
      </c>
      <c r="DP102" s="440" t="b">
        <f t="shared" si="70"/>
        <v>0</v>
      </c>
      <c r="DQ102" s="450" t="b">
        <f t="shared" si="71"/>
        <v>0</v>
      </c>
      <c r="DR102" s="440" t="b">
        <f t="shared" si="72"/>
        <v>0</v>
      </c>
      <c r="DS102" s="449" t="b">
        <f t="shared" si="73"/>
        <v>0</v>
      </c>
      <c r="DT102" s="440" t="b">
        <f t="shared" si="74"/>
        <v>0</v>
      </c>
    </row>
    <row r="103" spans="1:124" x14ac:dyDescent="0.25">
      <c r="A103" s="65">
        <f t="shared" si="49"/>
        <v>95</v>
      </c>
      <c r="B103" s="275"/>
      <c r="C103" s="275"/>
      <c r="D103" s="275"/>
      <c r="E103" s="275"/>
      <c r="F103" s="275"/>
      <c r="G103" s="316"/>
      <c r="H103" s="276"/>
      <c r="I103" s="276"/>
      <c r="J103" s="276"/>
      <c r="K103" s="467"/>
      <c r="L103" s="467"/>
      <c r="M103" s="277"/>
      <c r="N103" s="277"/>
      <c r="O103" s="348"/>
      <c r="P103" s="278"/>
      <c r="Q103" s="279"/>
      <c r="R103" s="348"/>
      <c r="S103" s="278"/>
      <c r="T103" s="280"/>
      <c r="U103" s="348"/>
      <c r="V103" s="274"/>
      <c r="W103" s="309" t="str">
        <f t="shared" ca="1" si="50"/>
        <v/>
      </c>
      <c r="X103" s="310" t="str">
        <f t="shared" ca="1" si="51"/>
        <v/>
      </c>
      <c r="Y103" s="277"/>
      <c r="Z103" s="277"/>
      <c r="AA103" s="348"/>
      <c r="AB103" s="278"/>
      <c r="AC103" s="279"/>
      <c r="AD103" s="348"/>
      <c r="AE103" s="278"/>
      <c r="AF103" s="280"/>
      <c r="AG103" s="348"/>
      <c r="AH103" s="274"/>
      <c r="AI103" s="309" t="str">
        <f t="shared" ca="1" si="52"/>
        <v/>
      </c>
      <c r="AJ103" s="310" t="str">
        <f t="shared" ca="1" si="53"/>
        <v/>
      </c>
      <c r="AK103" s="277"/>
      <c r="AL103" s="277"/>
      <c r="AM103" s="348"/>
      <c r="AN103" s="278"/>
      <c r="AO103" s="279"/>
      <c r="AP103" s="348"/>
      <c r="AQ103" s="278"/>
      <c r="AR103" s="280"/>
      <c r="AS103" s="348"/>
      <c r="AT103" s="274"/>
      <c r="AU103" s="309" t="str">
        <f t="shared" ca="1" si="54"/>
        <v/>
      </c>
      <c r="AV103" s="310" t="str">
        <f t="shared" ca="1" si="55"/>
        <v/>
      </c>
      <c r="AW103" s="276"/>
      <c r="AX103" s="276"/>
      <c r="AY103" s="348"/>
      <c r="AZ103" s="278"/>
      <c r="BA103" s="279"/>
      <c r="BB103" s="348"/>
      <c r="BC103" s="278"/>
      <c r="BD103" s="280"/>
      <c r="BE103" s="348"/>
      <c r="BF103" s="274"/>
      <c r="BG103" s="309" t="str">
        <f t="shared" ca="1" si="56"/>
        <v/>
      </c>
      <c r="BH103" s="310" t="str">
        <f t="shared" ca="1" si="57"/>
        <v/>
      </c>
      <c r="BI103" s="276"/>
      <c r="BJ103" s="348"/>
      <c r="BK103" s="278"/>
      <c r="BL103" s="279"/>
      <c r="BM103" s="348"/>
      <c r="BN103" s="278"/>
      <c r="BO103" s="280"/>
      <c r="BP103" s="309" t="str">
        <f t="shared" ca="1" si="58"/>
        <v/>
      </c>
      <c r="BQ103" s="310" t="str">
        <f t="shared" ca="1" si="59"/>
        <v/>
      </c>
      <c r="BR103" s="309" t="str">
        <f t="shared" ca="1" si="60"/>
        <v/>
      </c>
      <c r="BS103" s="438" t="str">
        <f t="shared" ca="1" si="61"/>
        <v/>
      </c>
      <c r="BT103" s="281" t="str">
        <f t="array" ref="BT103">IF(AND($I103&lt;&gt;"",$K103&lt;&gt;""),CEILING(VLOOKUP($I103,ランク別指標,3,FALSE)*$L103,1),"")</f>
        <v/>
      </c>
      <c r="BU103" s="282"/>
      <c r="BV103" s="281" t="str">
        <f t="shared" si="11"/>
        <v/>
      </c>
      <c r="BW103" s="283"/>
      <c r="BX103" s="282"/>
      <c r="BY103" s="284" t="str">
        <f t="shared" si="62"/>
        <v/>
      </c>
      <c r="BZ103" s="285" t="str">
        <f t="shared" si="63"/>
        <v/>
      </c>
      <c r="CA103" s="286"/>
      <c r="CB103" s="287"/>
      <c r="CC103" s="281" t="str">
        <f t="array" ref="CC103">IF(AND($I103&lt;&gt;"",$K103&lt;&gt;""),CEILING(VLOOKUP($I103,ランク別指標,6,FALSE)*$L103,1),"")</f>
        <v/>
      </c>
      <c r="CD103" s="288"/>
      <c r="CE103" s="289" t="str">
        <f t="shared" si="14"/>
        <v/>
      </c>
      <c r="CF103" s="290"/>
      <c r="CG103" s="291" t="str">
        <f t="array" ref="CG103">IF(AND(L103&lt;&gt;"",L103&gt;0),IF(CD103/L103*100 &gt; 0,CD103/L103*100, ""),"")</f>
        <v/>
      </c>
      <c r="CH103" s="292" t="str">
        <f t="array" ref="CH103">IF(AND(L103&lt;&gt;"",L103&gt;0),IF(CF103/L103*100 &gt; 0,CF103/L103*100, ""),"")</f>
        <v/>
      </c>
      <c r="CI103" s="291" t="str">
        <f t="array" ref="CI103">IF(AND(CC103&lt;&gt;"",CC103&gt;0),IF(CD103/CC103*100 &gt; 0,CD103/CC103, ""),"")</f>
        <v/>
      </c>
      <c r="CJ103" s="292" t="str">
        <f t="array" ref="CJ103">IF(AND(CE103&lt;&gt;"",CE103&gt;0),IF(CF103/CE103*100 &gt; 0,CF103/CE103, ""),"")</f>
        <v/>
      </c>
      <c r="CK103" s="281"/>
      <c r="CL103" s="293" t="str">
        <f t="array" ref="CL103">IF(AND(L103&lt;&gt;"",L103&gt;0),IF(CK103/L103*100 &gt; 0,CK103/L103*100, ""),"")</f>
        <v/>
      </c>
      <c r="CM103" s="294"/>
      <c r="CN103" s="270" t="str">
        <f t="array" aca="1" ref="CN103" ca="1">IF(AND($O103&lt;&gt;"",$P103="",$O103&lt;=集計基準日),"遅1",IF(AND($R103&lt;&gt;"",$S103="",$R103&lt;=集計基準日),"遅2",IF(AND($U103&lt;&gt;"",$V103="",$U103&lt;=集計基準日),"遅3","") ) )</f>
        <v/>
      </c>
      <c r="CO103" s="271" t="str">
        <f t="array" aca="1" ref="CO103" ca="1">IF(AND($AA103&lt;&gt;"",$AB103="",$AA103&lt;=集計基準日),"遅1",IF(AND($AD103&lt;&gt;"",$AE103="",$AD103&lt;=集計基準日),"遅2",IF(AND($AG103&lt;&gt;"",$AH103="",$AG103&lt;=集計基準日),"遅3","")))</f>
        <v/>
      </c>
      <c r="CP103" s="271" t="str">
        <f t="array" aca="1" ref="CP103" ca="1">IF(AND($AM103&lt;&gt;"",$AN103="",$AM103&lt;=集計基準日),"遅1",IF(AND($AP103&lt;&gt;"",$AQ103="",$AP103&lt;=集計基準日),"遅2",IF(AND($AS103&lt;&gt;"",$AT103="",$AS103&lt;=集計基準日),"遅3","")))</f>
        <v/>
      </c>
      <c r="CQ103" s="272" t="str">
        <f t="shared" ca="1" si="15"/>
        <v/>
      </c>
      <c r="CR103" s="272" t="str">
        <f t="shared" ca="1" si="16"/>
        <v/>
      </c>
      <c r="CS103" s="273" t="str">
        <f t="shared" ca="1" si="17"/>
        <v/>
      </c>
      <c r="CT103" s="337"/>
      <c r="CU103" s="264">
        <f t="shared" si="64"/>
        <v>95</v>
      </c>
      <c r="CW103" s="324">
        <f t="array" aca="1" ref="CW103" ca="1">MAX(IF((IF(進捗管理票PSPT_進捗率_1_2&lt;&gt;"", O103:V103,O103:S103)&lt;&gt;"")*(IF(進捗管理票PSPT_進捗率_1_2&lt;&gt;"", $O$7:$V$7,$O$7:$S$7)="予定日")*(IF(進捗管理票PSPT_進捗率_1_2&lt;&gt;"", O103:V103,O103:S103)&lt;=集計基準日),COLUMN(IF(進捗管理票PSPT_進捗率_1_2&lt;&gt;"", O103:V103,O103:S103)),""))</f>
        <v>0</v>
      </c>
      <c r="CX103" s="324">
        <f t="array" aca="1" ref="CX103" ca="1">MAX(IF((IF(進捗管理票PSPT_進捗率_2_2&lt;&gt;"", AA103:AH103,AA103:AE103)&lt;&gt;"")*(IF(進捗管理票PSPT_進捗率_2_2&lt;&gt;"", $AA$7:$AH$7,$AA$7:$AE$7)="予定日")*(IF(進捗管理票PSPT_進捗率_2_2&lt;&gt;"", AA103:AH103,AA103:AE103)&lt;=集計基準日),COLUMN(IF(進捗管理票PSPT_進捗率_2_2&lt;&gt;"", AA103:AH103,AA103:AE103)),""))</f>
        <v>0</v>
      </c>
      <c r="CY103" s="324">
        <f t="array" aca="1" ref="CY103" ca="1">MAX(IF((IF(進捗管理票PSPT_進捗率_3_2&lt;&gt;"", AM103:AT103,AM103:AQ103)&lt;&gt;"")*(IF(進捗管理票PSPT_進捗率_3_2&lt;&gt;"", $AM$7:$AT$7,$AM$7:$AQ$7)="予定日")*(IF(進捗管理票PSPT_進捗率_3_2&lt;&gt;"", AM103:AT103,AM103:AQ103)&lt;=集計基準日),COLUMN(IF(進捗管理票PSPT_進捗率_3_2&lt;&gt;"", AM103:AT103,AM103:AQ103)),""))</f>
        <v>0</v>
      </c>
      <c r="CZ103" s="324">
        <f t="array" aca="1" ref="CZ103" ca="1">MAX(IF((IF(進捗管理票PSPT_進捗率_4_2&lt;&gt;"", AY103:BF103,AY103:BC103)&lt;&gt;"")*(IF(進捗管理票PSPT_進捗率_4_2&lt;&gt;"", $AY$7:$BF$7,$AY$7:$BC$7)="予定日")*(IF(進捗管理票PSPT_進捗率_4_2&lt;&gt;"", AY103:BF103,AY103:BC103)&lt;=集計基準日),COLUMN(IF(進捗管理票PSPT_進捗率_4_2&lt;&gt;"", AY103:BF103,AY103:BC103)),""))</f>
        <v>0</v>
      </c>
      <c r="DA103" s="324">
        <f t="array" aca="1" ref="DA103" ca="1">MAX(IF((BJ103:BN103&lt;&gt;"")*($BJ$7:$BN$7="予定日")*(BJ103:BN103&lt;=集計基準日),COLUMN(BJ103:BN103),""))</f>
        <v>0</v>
      </c>
      <c r="DB103" s="324">
        <f t="array" aca="1" ref="DB103" ca="1">MAX(IF((IF(AND(進捗管理票PSPT_進捗率_1_2&lt;&gt;"",U103&lt;&gt;""), O103:V103,O103:S103)&lt;&gt;"")*(IF(AND(進捗管理票PSPT_進捗率_1_2&lt;&gt;"",U103&lt;&gt;""), $O$7:$V$7,$O$7:$S$7)="実績日")*(IF(AND(進捗管理票PSPT_進捗率_1_2&lt;&gt;"",U103&lt;&gt;""), O103:V103,O103:S103)&lt;=集計基準日),COLUMN(IF(AND(進捗管理票PSPT_進捗率_1_2&lt;&gt;"",U103&lt;&gt;""), O103:V103,O103:S103)),""))</f>
        <v>0</v>
      </c>
      <c r="DC103" s="324">
        <f t="array" aca="1" ref="DC103" ca="1">MAX(IF((IF(AND(進捗管理票PSPT_進捗率_2_2&lt;&gt;"",AG103&lt;&gt;""), AA103:AH103,AA103:AE103)&lt;&gt;"")*(IF(AND(進捗管理票PSPT_進捗率_2_2&lt;&gt;"",AG103&lt;&gt;""), $AA$7:$AH$7,$AA$7:$AE$7)="実績日")*(IF(AND(進捗管理票PSPT_進捗率_2_2&lt;&gt;"",AG103&lt;&gt;""), AA103:AH103,AA103:AE103)&lt;=集計基準日),COLUMN(IF(AND(進捗管理票PSPT_進捗率_2_2&lt;&gt;"",AG103&lt;&gt;""), AA103:AH103,AA103:AE103)),""))</f>
        <v>0</v>
      </c>
      <c r="DD103" s="324">
        <f t="array" aca="1" ref="DD103" ca="1">MAX(IF((IF(AND(進捗管理票PSPT_進捗率_3_2&lt;&gt;"",AS103&lt;&gt;""), AM103:AT103,AM103:AQ103)&lt;&gt;"")*(IF(AND(進捗管理票PSPT_進捗率_3_2&lt;&gt;"",AS103&lt;&gt;""), $AM$7:$AT$7,$AM$7:$AQ$7)="実績日")*(IF(AND(進捗管理票PSPT_進捗率_3_2&lt;&gt;"",AS103&lt;&gt;""), AM103:AT103,AM103:AQ103)&lt;=集計基準日),COLUMN(IF(AND(進捗管理票PSPT_進捗率_3_2&lt;&gt;"",AS103&lt;&gt;""), AM103:AT103,AM103:AQ103)),""))</f>
        <v>0</v>
      </c>
      <c r="DE103" s="324">
        <f t="array" aca="1" ref="DE103" ca="1">MAX(IF((IF(AND(進捗管理票PSPT_進捗率_4_2&lt;&gt;"",BE103&lt;&gt;""), AY103:BF103,AY103:BC103)&lt;&gt;"")*(IF(AND(進捗管理票PSPT_進捗率_4_2&lt;&gt;"",BE103&lt;&gt;""), $AY$7:$BF$7,$AY$7:$BC$7)="実績日")*(IF(AND(進捗管理票PSPT_進捗率_4_2&lt;&gt;"",BE103&lt;&gt;""), AY103:BF103,AY103:BC103)&lt;=集計基準日),COLUMN(IF(AND(進捗管理票PSPT_進捗率_4_2&lt;&gt;"",BE103&lt;&gt;""), AY103:BF103,AY103:BC103)),""))</f>
        <v>0</v>
      </c>
      <c r="DF103" s="324">
        <f t="array" aca="1" ref="DF103" ca="1">MAX(IF((BJ103:BN103&lt;&gt;"")*($BJ$7:$BN$7="実績日")*(BJ103:BN103&lt;=集計基準日),COLUMN(BJ103:BN103),""))</f>
        <v>0</v>
      </c>
      <c r="DG103" s="439">
        <f ca="1">MAX(IF(CW103&lt;&gt;0,HLOOKUP(CW103+1,進捗・達成率設定_PS,9,1),0),IF(CX103&lt;&gt;0,HLOOKUP(CX103+1,進捗・達成率設定_PT仕様作成,9,1),0),IF(CY103&lt;&gt;0,HLOOKUP(CY103+1,進捗・達成率設定_PG,9,1),0),IF(CZ103&lt;&gt;0,HLOOKUP(CZ103+1,進捗・達成率設定_PT,9,1),0),IF(DA103&lt;&gt;0,HLOOKUP(DA103+1,進捗・達成率設定_受入,9,1),0),IF(AND(COUNTA(PTレビュー先頭セル:PTレビュー最終セル)=0,AND(BB103&lt;&gt;"", BB103 &lt;= 集計基準日, BE103="",BF103="",BJ103="",BK103="",BM103="",BN103="")),100,0),IF(AND(BE103&lt;&gt;"",BE103 &lt;= 集計基準日, BJ103="",BK103="",BM103="",BN103=""),100,0))</f>
        <v>0</v>
      </c>
      <c r="DH103" s="440">
        <f ca="1">MAX(IF(DB103&lt;&gt;0,HLOOKUP(DB103,進捗・達成率設定_PS,9,1),0),IF(DC103&lt;&gt;0,HLOOKUP(DC103,進捗・達成率設定_PT仕様作成,9,1),0),IF(DD103&lt;&gt;0,HLOOKUP(DD103,進捗・達成率設定_PG,9,1),0),IF(DE103&lt;&gt;0,HLOOKUP(DE103,進捗・達成率設定_PT,9,1),0),IF(DF103&lt;&gt;0,HLOOKUP(DF103,進捗・達成率設定_受入,9,1),0),IF(AND(COUNTA(PTレビュー先頭セル:PTレビュー最終セル)=0,BJ103="",BK103="",BM103="",BN103="",BC103&lt;&gt;"", BC103&lt;=集計基準日),100,0),IF(OR(AND(BF103&lt;&gt;"",BF103&lt;=集計基準日, BJ103="",BK103="",BM103="",BN103=""),AND(BE103&lt;&gt;"",BF103&lt;&gt;"",BF103&lt;=集計基準日, BJ103="",BK103="",BM103="",BN103="")),100,0))</f>
        <v>0</v>
      </c>
      <c r="DI103" s="328" t="str">
        <f>IF(BM103&lt;&gt;"",BM103,IF(AND(BJ103&lt;&gt;"",BM103&lt;&gt;""),BM103,IF(AND(BJ103&lt;&gt;"",BM103=""),"",IF(AND(BK103&lt;&gt;"",BM103=""),"",IF(BE103&lt;&gt;"",BE103,IF(COUNTA(PTレビュー先頭セル:PTレビュー最終セル)&lt;&gt;0,"",IF(BB103&lt;&gt;"",BB103,"")))))))</f>
        <v/>
      </c>
      <c r="DJ103" s="329" t="str">
        <f>IF(AND(BM103&lt;&gt;"",BN103&lt;&gt;""),BN103,IF(AND(BJ103&lt;&gt;"",BN103&lt;&gt;""),BN103,IF(AND(BK103&lt;&gt;"",BN103=""),"",IF(AND(BJ103&lt;&gt;"",BN103=""),"",IF(BF103&lt;&gt;"",BF103,IF(COUNTA(PTレビュー先頭セル:PTレビュー最終セル)&lt;&gt;0,"",IF(BC103&lt;&gt;"",BC103,"")))))))</f>
        <v/>
      </c>
      <c r="DK103" s="450" t="b">
        <f t="shared" si="65"/>
        <v>0</v>
      </c>
      <c r="DL103" s="440" t="b">
        <f t="shared" si="66"/>
        <v>0</v>
      </c>
      <c r="DM103" s="450" t="b">
        <f t="shared" si="67"/>
        <v>0</v>
      </c>
      <c r="DN103" s="440" t="b">
        <f t="shared" si="68"/>
        <v>0</v>
      </c>
      <c r="DO103" s="449" t="b">
        <f t="shared" si="69"/>
        <v>0</v>
      </c>
      <c r="DP103" s="440" t="b">
        <f t="shared" si="70"/>
        <v>0</v>
      </c>
      <c r="DQ103" s="450" t="b">
        <f t="shared" si="71"/>
        <v>0</v>
      </c>
      <c r="DR103" s="440" t="b">
        <f t="shared" si="72"/>
        <v>0</v>
      </c>
      <c r="DS103" s="449" t="b">
        <f t="shared" si="73"/>
        <v>0</v>
      </c>
      <c r="DT103" s="440" t="b">
        <f t="shared" si="74"/>
        <v>0</v>
      </c>
    </row>
    <row r="104" spans="1:124" x14ac:dyDescent="0.25">
      <c r="A104" s="65">
        <f t="shared" si="49"/>
        <v>96</v>
      </c>
      <c r="B104" s="275"/>
      <c r="C104" s="275"/>
      <c r="D104" s="275"/>
      <c r="E104" s="275"/>
      <c r="F104" s="275"/>
      <c r="G104" s="316"/>
      <c r="H104" s="276"/>
      <c r="I104" s="276"/>
      <c r="J104" s="276"/>
      <c r="K104" s="467"/>
      <c r="L104" s="467"/>
      <c r="M104" s="277"/>
      <c r="N104" s="277"/>
      <c r="O104" s="348"/>
      <c r="P104" s="278"/>
      <c r="Q104" s="279"/>
      <c r="R104" s="348"/>
      <c r="S104" s="278"/>
      <c r="T104" s="280"/>
      <c r="U104" s="348"/>
      <c r="V104" s="274"/>
      <c r="W104" s="309" t="str">
        <f t="shared" ca="1" si="50"/>
        <v/>
      </c>
      <c r="X104" s="310" t="str">
        <f t="shared" ca="1" si="51"/>
        <v/>
      </c>
      <c r="Y104" s="277"/>
      <c r="Z104" s="277"/>
      <c r="AA104" s="348"/>
      <c r="AB104" s="278"/>
      <c r="AC104" s="279"/>
      <c r="AD104" s="348"/>
      <c r="AE104" s="278"/>
      <c r="AF104" s="280"/>
      <c r="AG104" s="348"/>
      <c r="AH104" s="274"/>
      <c r="AI104" s="309" t="str">
        <f t="shared" ca="1" si="52"/>
        <v/>
      </c>
      <c r="AJ104" s="310" t="str">
        <f t="shared" ca="1" si="53"/>
        <v/>
      </c>
      <c r="AK104" s="277"/>
      <c r="AL104" s="277"/>
      <c r="AM104" s="348"/>
      <c r="AN104" s="278"/>
      <c r="AO104" s="279"/>
      <c r="AP104" s="348"/>
      <c r="AQ104" s="278"/>
      <c r="AR104" s="280"/>
      <c r="AS104" s="348"/>
      <c r="AT104" s="274"/>
      <c r="AU104" s="309" t="str">
        <f t="shared" ca="1" si="54"/>
        <v/>
      </c>
      <c r="AV104" s="310" t="str">
        <f t="shared" ca="1" si="55"/>
        <v/>
      </c>
      <c r="AW104" s="276"/>
      <c r="AX104" s="276"/>
      <c r="AY104" s="348"/>
      <c r="AZ104" s="278"/>
      <c r="BA104" s="279"/>
      <c r="BB104" s="348"/>
      <c r="BC104" s="278"/>
      <c r="BD104" s="280"/>
      <c r="BE104" s="348"/>
      <c r="BF104" s="274"/>
      <c r="BG104" s="309" t="str">
        <f t="shared" ca="1" si="56"/>
        <v/>
      </c>
      <c r="BH104" s="310" t="str">
        <f t="shared" ca="1" si="57"/>
        <v/>
      </c>
      <c r="BI104" s="276"/>
      <c r="BJ104" s="348"/>
      <c r="BK104" s="278"/>
      <c r="BL104" s="279"/>
      <c r="BM104" s="348"/>
      <c r="BN104" s="278"/>
      <c r="BO104" s="280"/>
      <c r="BP104" s="309" t="str">
        <f t="shared" ca="1" si="58"/>
        <v/>
      </c>
      <c r="BQ104" s="310" t="str">
        <f t="shared" ca="1" si="59"/>
        <v/>
      </c>
      <c r="BR104" s="309" t="str">
        <f t="shared" ca="1" si="60"/>
        <v/>
      </c>
      <c r="BS104" s="438" t="str">
        <f t="shared" ca="1" si="61"/>
        <v/>
      </c>
      <c r="BT104" s="281" t="str">
        <f t="array" ref="BT104">IF(AND($I104&lt;&gt;"",$K104&lt;&gt;""),CEILING(VLOOKUP($I104,ランク別指標,3,FALSE)*$L104,1),"")</f>
        <v/>
      </c>
      <c r="BU104" s="282"/>
      <c r="BV104" s="281" t="str">
        <f t="shared" si="11"/>
        <v/>
      </c>
      <c r="BW104" s="283"/>
      <c r="BX104" s="282"/>
      <c r="BY104" s="284" t="str">
        <f t="shared" si="62"/>
        <v/>
      </c>
      <c r="BZ104" s="285" t="str">
        <f t="shared" si="63"/>
        <v/>
      </c>
      <c r="CA104" s="286"/>
      <c r="CB104" s="287"/>
      <c r="CC104" s="281" t="str">
        <f t="array" ref="CC104">IF(AND($I104&lt;&gt;"",$K104&lt;&gt;""),CEILING(VLOOKUP($I104,ランク別指標,6,FALSE)*$L104,1),"")</f>
        <v/>
      </c>
      <c r="CD104" s="288"/>
      <c r="CE104" s="289" t="str">
        <f t="shared" si="14"/>
        <v/>
      </c>
      <c r="CF104" s="290"/>
      <c r="CG104" s="291" t="str">
        <f t="array" ref="CG104">IF(AND(L104&lt;&gt;"",L104&gt;0),IF(CD104/L104*100 &gt; 0,CD104/L104*100, ""),"")</f>
        <v/>
      </c>
      <c r="CH104" s="292" t="str">
        <f t="array" ref="CH104">IF(AND(L104&lt;&gt;"",L104&gt;0),IF(CF104/L104*100 &gt; 0,CF104/L104*100, ""),"")</f>
        <v/>
      </c>
      <c r="CI104" s="291" t="str">
        <f t="array" ref="CI104">IF(AND(CC104&lt;&gt;"",CC104&gt;0),IF(CD104/CC104*100 &gt; 0,CD104/CC104, ""),"")</f>
        <v/>
      </c>
      <c r="CJ104" s="292" t="str">
        <f t="array" ref="CJ104">IF(AND(CE104&lt;&gt;"",CE104&gt;0),IF(CF104/CE104*100 &gt; 0,CF104/CE104, ""),"")</f>
        <v/>
      </c>
      <c r="CK104" s="281"/>
      <c r="CL104" s="293" t="str">
        <f t="array" ref="CL104">IF(AND(L104&lt;&gt;"",L104&gt;0),IF(CK104/L104*100 &gt; 0,CK104/L104*100, ""),"")</f>
        <v/>
      </c>
      <c r="CM104" s="294"/>
      <c r="CN104" s="270" t="str">
        <f t="array" aca="1" ref="CN104" ca="1">IF(AND($O104&lt;&gt;"",$P104="",$O104&lt;=集計基準日),"遅1",IF(AND($R104&lt;&gt;"",$S104="",$R104&lt;=集計基準日),"遅2",IF(AND($U104&lt;&gt;"",$V104="",$U104&lt;=集計基準日),"遅3","") ) )</f>
        <v/>
      </c>
      <c r="CO104" s="271" t="str">
        <f t="array" aca="1" ref="CO104" ca="1">IF(AND($AA104&lt;&gt;"",$AB104="",$AA104&lt;=集計基準日),"遅1",IF(AND($AD104&lt;&gt;"",$AE104="",$AD104&lt;=集計基準日),"遅2",IF(AND($AG104&lt;&gt;"",$AH104="",$AG104&lt;=集計基準日),"遅3","")))</f>
        <v/>
      </c>
      <c r="CP104" s="271" t="str">
        <f t="array" aca="1" ref="CP104" ca="1">IF(AND($AM104&lt;&gt;"",$AN104="",$AM104&lt;=集計基準日),"遅1",IF(AND($AP104&lt;&gt;"",$AQ104="",$AP104&lt;=集計基準日),"遅2",IF(AND($AS104&lt;&gt;"",$AT104="",$AS104&lt;=集計基準日),"遅3","")))</f>
        <v/>
      </c>
      <c r="CQ104" s="272" t="str">
        <f t="shared" ca="1" si="15"/>
        <v/>
      </c>
      <c r="CR104" s="272" t="str">
        <f t="shared" ca="1" si="16"/>
        <v/>
      </c>
      <c r="CS104" s="273" t="str">
        <f t="shared" ca="1" si="17"/>
        <v/>
      </c>
      <c r="CT104" s="337"/>
      <c r="CU104" s="264">
        <f t="shared" si="64"/>
        <v>96</v>
      </c>
      <c r="CW104" s="324">
        <f t="array" aca="1" ref="CW104" ca="1">MAX(IF((IF(進捗管理票PSPT_進捗率_1_2&lt;&gt;"", O104:V104,O104:S104)&lt;&gt;"")*(IF(進捗管理票PSPT_進捗率_1_2&lt;&gt;"", $O$7:$V$7,$O$7:$S$7)="予定日")*(IF(進捗管理票PSPT_進捗率_1_2&lt;&gt;"", O104:V104,O104:S104)&lt;=集計基準日),COLUMN(IF(進捗管理票PSPT_進捗率_1_2&lt;&gt;"", O104:V104,O104:S104)),""))</f>
        <v>0</v>
      </c>
      <c r="CX104" s="324">
        <f t="array" aca="1" ref="CX104" ca="1">MAX(IF((IF(進捗管理票PSPT_進捗率_2_2&lt;&gt;"", AA104:AH104,AA104:AE104)&lt;&gt;"")*(IF(進捗管理票PSPT_進捗率_2_2&lt;&gt;"", $AA$7:$AH$7,$AA$7:$AE$7)="予定日")*(IF(進捗管理票PSPT_進捗率_2_2&lt;&gt;"", AA104:AH104,AA104:AE104)&lt;=集計基準日),COLUMN(IF(進捗管理票PSPT_進捗率_2_2&lt;&gt;"", AA104:AH104,AA104:AE104)),""))</f>
        <v>0</v>
      </c>
      <c r="CY104" s="324">
        <f t="array" aca="1" ref="CY104" ca="1">MAX(IF((IF(進捗管理票PSPT_進捗率_3_2&lt;&gt;"", AM104:AT104,AM104:AQ104)&lt;&gt;"")*(IF(進捗管理票PSPT_進捗率_3_2&lt;&gt;"", $AM$7:$AT$7,$AM$7:$AQ$7)="予定日")*(IF(進捗管理票PSPT_進捗率_3_2&lt;&gt;"", AM104:AT104,AM104:AQ104)&lt;=集計基準日),COLUMN(IF(進捗管理票PSPT_進捗率_3_2&lt;&gt;"", AM104:AT104,AM104:AQ104)),""))</f>
        <v>0</v>
      </c>
      <c r="CZ104" s="324">
        <f t="array" aca="1" ref="CZ104" ca="1">MAX(IF((IF(進捗管理票PSPT_進捗率_4_2&lt;&gt;"", AY104:BF104,AY104:BC104)&lt;&gt;"")*(IF(進捗管理票PSPT_進捗率_4_2&lt;&gt;"", $AY$7:$BF$7,$AY$7:$BC$7)="予定日")*(IF(進捗管理票PSPT_進捗率_4_2&lt;&gt;"", AY104:BF104,AY104:BC104)&lt;=集計基準日),COLUMN(IF(進捗管理票PSPT_進捗率_4_2&lt;&gt;"", AY104:BF104,AY104:BC104)),""))</f>
        <v>0</v>
      </c>
      <c r="DA104" s="324">
        <f t="array" aca="1" ref="DA104" ca="1">MAX(IF((BJ104:BN104&lt;&gt;"")*($BJ$7:$BN$7="予定日")*(BJ104:BN104&lt;=集計基準日),COLUMN(BJ104:BN104),""))</f>
        <v>0</v>
      </c>
      <c r="DB104" s="324">
        <f t="array" aca="1" ref="DB104" ca="1">MAX(IF((IF(AND(進捗管理票PSPT_進捗率_1_2&lt;&gt;"",U104&lt;&gt;""), O104:V104,O104:S104)&lt;&gt;"")*(IF(AND(進捗管理票PSPT_進捗率_1_2&lt;&gt;"",U104&lt;&gt;""), $O$7:$V$7,$O$7:$S$7)="実績日")*(IF(AND(進捗管理票PSPT_進捗率_1_2&lt;&gt;"",U104&lt;&gt;""), O104:V104,O104:S104)&lt;=集計基準日),COLUMN(IF(AND(進捗管理票PSPT_進捗率_1_2&lt;&gt;"",U104&lt;&gt;""), O104:V104,O104:S104)),""))</f>
        <v>0</v>
      </c>
      <c r="DC104" s="324">
        <f t="array" aca="1" ref="DC104" ca="1">MAX(IF((IF(AND(進捗管理票PSPT_進捗率_2_2&lt;&gt;"",AG104&lt;&gt;""), AA104:AH104,AA104:AE104)&lt;&gt;"")*(IF(AND(進捗管理票PSPT_進捗率_2_2&lt;&gt;"",AG104&lt;&gt;""), $AA$7:$AH$7,$AA$7:$AE$7)="実績日")*(IF(AND(進捗管理票PSPT_進捗率_2_2&lt;&gt;"",AG104&lt;&gt;""), AA104:AH104,AA104:AE104)&lt;=集計基準日),COLUMN(IF(AND(進捗管理票PSPT_進捗率_2_2&lt;&gt;"",AG104&lt;&gt;""), AA104:AH104,AA104:AE104)),""))</f>
        <v>0</v>
      </c>
      <c r="DD104" s="324">
        <f t="array" aca="1" ref="DD104" ca="1">MAX(IF((IF(AND(進捗管理票PSPT_進捗率_3_2&lt;&gt;"",AS104&lt;&gt;""), AM104:AT104,AM104:AQ104)&lt;&gt;"")*(IF(AND(進捗管理票PSPT_進捗率_3_2&lt;&gt;"",AS104&lt;&gt;""), $AM$7:$AT$7,$AM$7:$AQ$7)="実績日")*(IF(AND(進捗管理票PSPT_進捗率_3_2&lt;&gt;"",AS104&lt;&gt;""), AM104:AT104,AM104:AQ104)&lt;=集計基準日),COLUMN(IF(AND(進捗管理票PSPT_進捗率_3_2&lt;&gt;"",AS104&lt;&gt;""), AM104:AT104,AM104:AQ104)),""))</f>
        <v>0</v>
      </c>
      <c r="DE104" s="324">
        <f t="array" aca="1" ref="DE104" ca="1">MAX(IF((IF(AND(進捗管理票PSPT_進捗率_4_2&lt;&gt;"",BE104&lt;&gt;""), AY104:BF104,AY104:BC104)&lt;&gt;"")*(IF(AND(進捗管理票PSPT_進捗率_4_2&lt;&gt;"",BE104&lt;&gt;""), $AY$7:$BF$7,$AY$7:$BC$7)="実績日")*(IF(AND(進捗管理票PSPT_進捗率_4_2&lt;&gt;"",BE104&lt;&gt;""), AY104:BF104,AY104:BC104)&lt;=集計基準日),COLUMN(IF(AND(進捗管理票PSPT_進捗率_4_2&lt;&gt;"",BE104&lt;&gt;""), AY104:BF104,AY104:BC104)),""))</f>
        <v>0</v>
      </c>
      <c r="DF104" s="324">
        <f t="array" aca="1" ref="DF104" ca="1">MAX(IF((BJ104:BN104&lt;&gt;"")*($BJ$7:$BN$7="実績日")*(BJ104:BN104&lt;=集計基準日),COLUMN(BJ104:BN104),""))</f>
        <v>0</v>
      </c>
      <c r="DG104" s="439">
        <f ca="1">MAX(IF(CW104&lt;&gt;0,HLOOKUP(CW104+1,進捗・達成率設定_PS,9,1),0),IF(CX104&lt;&gt;0,HLOOKUP(CX104+1,進捗・達成率設定_PT仕様作成,9,1),0),IF(CY104&lt;&gt;0,HLOOKUP(CY104+1,進捗・達成率設定_PG,9,1),0),IF(CZ104&lt;&gt;0,HLOOKUP(CZ104+1,進捗・達成率設定_PT,9,1),0),IF(DA104&lt;&gt;0,HLOOKUP(DA104+1,進捗・達成率設定_受入,9,1),0),IF(AND(COUNTA(PTレビュー先頭セル:PTレビュー最終セル)=0,AND(BB104&lt;&gt;"", BB104 &lt;= 集計基準日, BE104="",BF104="",BJ104="",BK104="",BM104="",BN104="")),100,0),IF(AND(BE104&lt;&gt;"",BE104 &lt;= 集計基準日, BJ104="",BK104="",BM104="",BN104=""),100,0))</f>
        <v>0</v>
      </c>
      <c r="DH104" s="440">
        <f ca="1">MAX(IF(DB104&lt;&gt;0,HLOOKUP(DB104,進捗・達成率設定_PS,9,1),0),IF(DC104&lt;&gt;0,HLOOKUP(DC104,進捗・達成率設定_PT仕様作成,9,1),0),IF(DD104&lt;&gt;0,HLOOKUP(DD104,進捗・達成率設定_PG,9,1),0),IF(DE104&lt;&gt;0,HLOOKUP(DE104,進捗・達成率設定_PT,9,1),0),IF(DF104&lt;&gt;0,HLOOKUP(DF104,進捗・達成率設定_受入,9,1),0),IF(AND(COUNTA(PTレビュー先頭セル:PTレビュー最終セル)=0,BJ104="",BK104="",BM104="",BN104="",BC104&lt;&gt;"", BC104&lt;=集計基準日),100,0),IF(OR(AND(BF104&lt;&gt;"",BF104&lt;=集計基準日, BJ104="",BK104="",BM104="",BN104=""),AND(BE104&lt;&gt;"",BF104&lt;&gt;"",BF104&lt;=集計基準日, BJ104="",BK104="",BM104="",BN104="")),100,0))</f>
        <v>0</v>
      </c>
      <c r="DI104" s="328" t="str">
        <f>IF(BM104&lt;&gt;"",BM104,IF(AND(BJ104&lt;&gt;"",BM104&lt;&gt;""),BM104,IF(AND(BJ104&lt;&gt;"",BM104=""),"",IF(AND(BK104&lt;&gt;"",BM104=""),"",IF(BE104&lt;&gt;"",BE104,IF(COUNTA(PTレビュー先頭セル:PTレビュー最終セル)&lt;&gt;0,"",IF(BB104&lt;&gt;"",BB104,"")))))))</f>
        <v/>
      </c>
      <c r="DJ104" s="329" t="str">
        <f>IF(AND(BM104&lt;&gt;"",BN104&lt;&gt;""),BN104,IF(AND(BJ104&lt;&gt;"",BN104&lt;&gt;""),BN104,IF(AND(BK104&lt;&gt;"",BN104=""),"",IF(AND(BJ104&lt;&gt;"",BN104=""),"",IF(BF104&lt;&gt;"",BF104,IF(COUNTA(PTレビュー先頭セル:PTレビュー最終セル)&lt;&gt;0,"",IF(BC104&lt;&gt;"",BC104,"")))))))</f>
        <v/>
      </c>
      <c r="DK104" s="450" t="b">
        <f t="shared" si="65"/>
        <v>0</v>
      </c>
      <c r="DL104" s="440" t="b">
        <f t="shared" si="66"/>
        <v>0</v>
      </c>
      <c r="DM104" s="450" t="b">
        <f t="shared" si="67"/>
        <v>0</v>
      </c>
      <c r="DN104" s="440" t="b">
        <f t="shared" si="68"/>
        <v>0</v>
      </c>
      <c r="DO104" s="449" t="b">
        <f t="shared" si="69"/>
        <v>0</v>
      </c>
      <c r="DP104" s="440" t="b">
        <f t="shared" si="70"/>
        <v>0</v>
      </c>
      <c r="DQ104" s="450" t="b">
        <f t="shared" si="71"/>
        <v>0</v>
      </c>
      <c r="DR104" s="440" t="b">
        <f t="shared" si="72"/>
        <v>0</v>
      </c>
      <c r="DS104" s="449" t="b">
        <f t="shared" si="73"/>
        <v>0</v>
      </c>
      <c r="DT104" s="440" t="b">
        <f t="shared" si="74"/>
        <v>0</v>
      </c>
    </row>
    <row r="105" spans="1:124" x14ac:dyDescent="0.25">
      <c r="A105" s="65">
        <f t="shared" si="49"/>
        <v>97</v>
      </c>
      <c r="B105" s="275"/>
      <c r="C105" s="275"/>
      <c r="D105" s="275"/>
      <c r="E105" s="275"/>
      <c r="F105" s="275"/>
      <c r="G105" s="316"/>
      <c r="H105" s="276"/>
      <c r="I105" s="276"/>
      <c r="J105" s="276"/>
      <c r="K105" s="467"/>
      <c r="L105" s="467"/>
      <c r="M105" s="277"/>
      <c r="N105" s="277"/>
      <c r="O105" s="348"/>
      <c r="P105" s="278"/>
      <c r="Q105" s="279"/>
      <c r="R105" s="348"/>
      <c r="S105" s="278"/>
      <c r="T105" s="280"/>
      <c r="U105" s="348"/>
      <c r="V105" s="274"/>
      <c r="W105" s="309" t="str">
        <f t="shared" ca="1" si="50"/>
        <v/>
      </c>
      <c r="X105" s="310" t="str">
        <f t="shared" ca="1" si="51"/>
        <v/>
      </c>
      <c r="Y105" s="277"/>
      <c r="Z105" s="277"/>
      <c r="AA105" s="348"/>
      <c r="AB105" s="278"/>
      <c r="AC105" s="279"/>
      <c r="AD105" s="348"/>
      <c r="AE105" s="278"/>
      <c r="AF105" s="280"/>
      <c r="AG105" s="348"/>
      <c r="AH105" s="274"/>
      <c r="AI105" s="309" t="str">
        <f t="shared" ca="1" si="52"/>
        <v/>
      </c>
      <c r="AJ105" s="310" t="str">
        <f t="shared" ca="1" si="53"/>
        <v/>
      </c>
      <c r="AK105" s="277"/>
      <c r="AL105" s="277"/>
      <c r="AM105" s="348"/>
      <c r="AN105" s="278"/>
      <c r="AO105" s="279"/>
      <c r="AP105" s="348"/>
      <c r="AQ105" s="278"/>
      <c r="AR105" s="280"/>
      <c r="AS105" s="348"/>
      <c r="AT105" s="274"/>
      <c r="AU105" s="309" t="str">
        <f t="shared" ca="1" si="54"/>
        <v/>
      </c>
      <c r="AV105" s="310" t="str">
        <f t="shared" ca="1" si="55"/>
        <v/>
      </c>
      <c r="AW105" s="276"/>
      <c r="AX105" s="276"/>
      <c r="AY105" s="348"/>
      <c r="AZ105" s="278"/>
      <c r="BA105" s="279"/>
      <c r="BB105" s="348"/>
      <c r="BC105" s="278"/>
      <c r="BD105" s="280"/>
      <c r="BE105" s="348"/>
      <c r="BF105" s="274"/>
      <c r="BG105" s="309" t="str">
        <f t="shared" ca="1" si="56"/>
        <v/>
      </c>
      <c r="BH105" s="310" t="str">
        <f t="shared" ca="1" si="57"/>
        <v/>
      </c>
      <c r="BI105" s="276"/>
      <c r="BJ105" s="348"/>
      <c r="BK105" s="278"/>
      <c r="BL105" s="279"/>
      <c r="BM105" s="348"/>
      <c r="BN105" s="278"/>
      <c r="BO105" s="280"/>
      <c r="BP105" s="309" t="str">
        <f t="shared" ca="1" si="58"/>
        <v/>
      </c>
      <c r="BQ105" s="310" t="str">
        <f t="shared" ca="1" si="59"/>
        <v/>
      </c>
      <c r="BR105" s="309" t="str">
        <f t="shared" ca="1" si="60"/>
        <v/>
      </c>
      <c r="BS105" s="438" t="str">
        <f t="shared" ca="1" si="61"/>
        <v/>
      </c>
      <c r="BT105" s="281" t="str">
        <f t="array" ref="BT105">IF(AND($I105&lt;&gt;"",$K105&lt;&gt;""),CEILING(VLOOKUP($I105,ランク別指標,3,FALSE)*$L105,1),"")</f>
        <v/>
      </c>
      <c r="BU105" s="282"/>
      <c r="BV105" s="281" t="str">
        <f t="shared" si="11"/>
        <v/>
      </c>
      <c r="BW105" s="283"/>
      <c r="BX105" s="282"/>
      <c r="BY105" s="284" t="str">
        <f t="shared" si="62"/>
        <v/>
      </c>
      <c r="BZ105" s="285" t="str">
        <f t="shared" si="63"/>
        <v/>
      </c>
      <c r="CA105" s="286"/>
      <c r="CB105" s="287"/>
      <c r="CC105" s="281" t="str">
        <f t="array" ref="CC105">IF(AND($I105&lt;&gt;"",$K105&lt;&gt;""),CEILING(VLOOKUP($I105,ランク別指標,6,FALSE)*$L105,1),"")</f>
        <v/>
      </c>
      <c r="CD105" s="288"/>
      <c r="CE105" s="289" t="str">
        <f t="shared" si="14"/>
        <v/>
      </c>
      <c r="CF105" s="290"/>
      <c r="CG105" s="291" t="str">
        <f t="array" ref="CG105">IF(AND(L105&lt;&gt;"",L105&gt;0),IF(CD105/L105*100 &gt; 0,CD105/L105*100, ""),"")</f>
        <v/>
      </c>
      <c r="CH105" s="292" t="str">
        <f t="array" ref="CH105">IF(AND(L105&lt;&gt;"",L105&gt;0),IF(CF105/L105*100 &gt; 0,CF105/L105*100, ""),"")</f>
        <v/>
      </c>
      <c r="CI105" s="291" t="str">
        <f t="array" ref="CI105">IF(AND(CC105&lt;&gt;"",CC105&gt;0),IF(CD105/CC105*100 &gt; 0,CD105/CC105, ""),"")</f>
        <v/>
      </c>
      <c r="CJ105" s="292" t="str">
        <f t="array" ref="CJ105">IF(AND(CE105&lt;&gt;"",CE105&gt;0),IF(CF105/CE105*100 &gt; 0,CF105/CE105, ""),"")</f>
        <v/>
      </c>
      <c r="CK105" s="281"/>
      <c r="CL105" s="293" t="str">
        <f t="array" ref="CL105">IF(AND(L105&lt;&gt;"",L105&gt;0),IF(CK105/L105*100 &gt; 0,CK105/L105*100, ""),"")</f>
        <v/>
      </c>
      <c r="CM105" s="294"/>
      <c r="CN105" s="270" t="str">
        <f t="array" aca="1" ref="CN105" ca="1">IF(AND($O105&lt;&gt;"",$P105="",$O105&lt;=集計基準日),"遅1",IF(AND($R105&lt;&gt;"",$S105="",$R105&lt;=集計基準日),"遅2",IF(AND($U105&lt;&gt;"",$V105="",$U105&lt;=集計基準日),"遅3","") ) )</f>
        <v/>
      </c>
      <c r="CO105" s="271" t="str">
        <f t="array" aca="1" ref="CO105" ca="1">IF(AND($AA105&lt;&gt;"",$AB105="",$AA105&lt;=集計基準日),"遅1",IF(AND($AD105&lt;&gt;"",$AE105="",$AD105&lt;=集計基準日),"遅2",IF(AND($AG105&lt;&gt;"",$AH105="",$AG105&lt;=集計基準日),"遅3","")))</f>
        <v/>
      </c>
      <c r="CP105" s="271" t="str">
        <f t="array" aca="1" ref="CP105" ca="1">IF(AND($AM105&lt;&gt;"",$AN105="",$AM105&lt;=集計基準日),"遅1",IF(AND($AP105&lt;&gt;"",$AQ105="",$AP105&lt;=集計基準日),"遅2",IF(AND($AS105&lt;&gt;"",$AT105="",$AS105&lt;=集計基準日),"遅3","")))</f>
        <v/>
      </c>
      <c r="CQ105" s="272" t="str">
        <f t="shared" ca="1" si="15"/>
        <v/>
      </c>
      <c r="CR105" s="272" t="str">
        <f t="shared" ca="1" si="16"/>
        <v/>
      </c>
      <c r="CS105" s="273" t="str">
        <f t="shared" ca="1" si="17"/>
        <v/>
      </c>
      <c r="CT105" s="337"/>
      <c r="CU105" s="264">
        <f t="shared" si="64"/>
        <v>97</v>
      </c>
      <c r="CW105" s="324">
        <f t="array" aca="1" ref="CW105" ca="1">MAX(IF((IF(進捗管理票PSPT_進捗率_1_2&lt;&gt;"", O105:V105,O105:S105)&lt;&gt;"")*(IF(進捗管理票PSPT_進捗率_1_2&lt;&gt;"", $O$7:$V$7,$O$7:$S$7)="予定日")*(IF(進捗管理票PSPT_進捗率_1_2&lt;&gt;"", O105:V105,O105:S105)&lt;=集計基準日),COLUMN(IF(進捗管理票PSPT_進捗率_1_2&lt;&gt;"", O105:V105,O105:S105)),""))</f>
        <v>0</v>
      </c>
      <c r="CX105" s="324">
        <f t="array" aca="1" ref="CX105" ca="1">MAX(IF((IF(進捗管理票PSPT_進捗率_2_2&lt;&gt;"", AA105:AH105,AA105:AE105)&lt;&gt;"")*(IF(進捗管理票PSPT_進捗率_2_2&lt;&gt;"", $AA$7:$AH$7,$AA$7:$AE$7)="予定日")*(IF(進捗管理票PSPT_進捗率_2_2&lt;&gt;"", AA105:AH105,AA105:AE105)&lt;=集計基準日),COLUMN(IF(進捗管理票PSPT_進捗率_2_2&lt;&gt;"", AA105:AH105,AA105:AE105)),""))</f>
        <v>0</v>
      </c>
      <c r="CY105" s="324">
        <f t="array" aca="1" ref="CY105" ca="1">MAX(IF((IF(進捗管理票PSPT_進捗率_3_2&lt;&gt;"", AM105:AT105,AM105:AQ105)&lt;&gt;"")*(IF(進捗管理票PSPT_進捗率_3_2&lt;&gt;"", $AM$7:$AT$7,$AM$7:$AQ$7)="予定日")*(IF(進捗管理票PSPT_進捗率_3_2&lt;&gt;"", AM105:AT105,AM105:AQ105)&lt;=集計基準日),COLUMN(IF(進捗管理票PSPT_進捗率_3_2&lt;&gt;"", AM105:AT105,AM105:AQ105)),""))</f>
        <v>0</v>
      </c>
      <c r="CZ105" s="324">
        <f t="array" aca="1" ref="CZ105" ca="1">MAX(IF((IF(進捗管理票PSPT_進捗率_4_2&lt;&gt;"", AY105:BF105,AY105:BC105)&lt;&gt;"")*(IF(進捗管理票PSPT_進捗率_4_2&lt;&gt;"", $AY$7:$BF$7,$AY$7:$BC$7)="予定日")*(IF(進捗管理票PSPT_進捗率_4_2&lt;&gt;"", AY105:BF105,AY105:BC105)&lt;=集計基準日),COLUMN(IF(進捗管理票PSPT_進捗率_4_2&lt;&gt;"", AY105:BF105,AY105:BC105)),""))</f>
        <v>0</v>
      </c>
      <c r="DA105" s="324">
        <f t="array" aca="1" ref="DA105" ca="1">MAX(IF((BJ105:BN105&lt;&gt;"")*($BJ$7:$BN$7="予定日")*(BJ105:BN105&lt;=集計基準日),COLUMN(BJ105:BN105),""))</f>
        <v>0</v>
      </c>
      <c r="DB105" s="324">
        <f t="array" aca="1" ref="DB105" ca="1">MAX(IF((IF(AND(進捗管理票PSPT_進捗率_1_2&lt;&gt;"",U105&lt;&gt;""), O105:V105,O105:S105)&lt;&gt;"")*(IF(AND(進捗管理票PSPT_進捗率_1_2&lt;&gt;"",U105&lt;&gt;""), $O$7:$V$7,$O$7:$S$7)="実績日")*(IF(AND(進捗管理票PSPT_進捗率_1_2&lt;&gt;"",U105&lt;&gt;""), O105:V105,O105:S105)&lt;=集計基準日),COLUMN(IF(AND(進捗管理票PSPT_進捗率_1_2&lt;&gt;"",U105&lt;&gt;""), O105:V105,O105:S105)),""))</f>
        <v>0</v>
      </c>
      <c r="DC105" s="324">
        <f t="array" aca="1" ref="DC105" ca="1">MAX(IF((IF(AND(進捗管理票PSPT_進捗率_2_2&lt;&gt;"",AG105&lt;&gt;""), AA105:AH105,AA105:AE105)&lt;&gt;"")*(IF(AND(進捗管理票PSPT_進捗率_2_2&lt;&gt;"",AG105&lt;&gt;""), $AA$7:$AH$7,$AA$7:$AE$7)="実績日")*(IF(AND(進捗管理票PSPT_進捗率_2_2&lt;&gt;"",AG105&lt;&gt;""), AA105:AH105,AA105:AE105)&lt;=集計基準日),COLUMN(IF(AND(進捗管理票PSPT_進捗率_2_2&lt;&gt;"",AG105&lt;&gt;""), AA105:AH105,AA105:AE105)),""))</f>
        <v>0</v>
      </c>
      <c r="DD105" s="324">
        <f t="array" aca="1" ref="DD105" ca="1">MAX(IF((IF(AND(進捗管理票PSPT_進捗率_3_2&lt;&gt;"",AS105&lt;&gt;""), AM105:AT105,AM105:AQ105)&lt;&gt;"")*(IF(AND(進捗管理票PSPT_進捗率_3_2&lt;&gt;"",AS105&lt;&gt;""), $AM$7:$AT$7,$AM$7:$AQ$7)="実績日")*(IF(AND(進捗管理票PSPT_進捗率_3_2&lt;&gt;"",AS105&lt;&gt;""), AM105:AT105,AM105:AQ105)&lt;=集計基準日),COLUMN(IF(AND(進捗管理票PSPT_進捗率_3_2&lt;&gt;"",AS105&lt;&gt;""), AM105:AT105,AM105:AQ105)),""))</f>
        <v>0</v>
      </c>
      <c r="DE105" s="324">
        <f t="array" aca="1" ref="DE105" ca="1">MAX(IF((IF(AND(進捗管理票PSPT_進捗率_4_2&lt;&gt;"",BE105&lt;&gt;""), AY105:BF105,AY105:BC105)&lt;&gt;"")*(IF(AND(進捗管理票PSPT_進捗率_4_2&lt;&gt;"",BE105&lt;&gt;""), $AY$7:$BF$7,$AY$7:$BC$7)="実績日")*(IF(AND(進捗管理票PSPT_進捗率_4_2&lt;&gt;"",BE105&lt;&gt;""), AY105:BF105,AY105:BC105)&lt;=集計基準日),COLUMN(IF(AND(進捗管理票PSPT_進捗率_4_2&lt;&gt;"",BE105&lt;&gt;""), AY105:BF105,AY105:BC105)),""))</f>
        <v>0</v>
      </c>
      <c r="DF105" s="324">
        <f t="array" aca="1" ref="DF105" ca="1">MAX(IF((BJ105:BN105&lt;&gt;"")*($BJ$7:$BN$7="実績日")*(BJ105:BN105&lt;=集計基準日),COLUMN(BJ105:BN105),""))</f>
        <v>0</v>
      </c>
      <c r="DG105" s="439">
        <f ca="1">MAX(IF(CW105&lt;&gt;0,HLOOKUP(CW105+1,進捗・達成率設定_PS,9,1),0),IF(CX105&lt;&gt;0,HLOOKUP(CX105+1,進捗・達成率設定_PT仕様作成,9,1),0),IF(CY105&lt;&gt;0,HLOOKUP(CY105+1,進捗・達成率設定_PG,9,1),0),IF(CZ105&lt;&gt;0,HLOOKUP(CZ105+1,進捗・達成率設定_PT,9,1),0),IF(DA105&lt;&gt;0,HLOOKUP(DA105+1,進捗・達成率設定_受入,9,1),0),IF(AND(COUNTA(PTレビュー先頭セル:PTレビュー最終セル)=0,AND(BB105&lt;&gt;"", BB105 &lt;= 集計基準日, BE105="",BF105="",BJ105="",BK105="",BM105="",BN105="")),100,0),IF(AND(BE105&lt;&gt;"",BE105 &lt;= 集計基準日, BJ105="",BK105="",BM105="",BN105=""),100,0))</f>
        <v>0</v>
      </c>
      <c r="DH105" s="440">
        <f ca="1">MAX(IF(DB105&lt;&gt;0,HLOOKUP(DB105,進捗・達成率設定_PS,9,1),0),IF(DC105&lt;&gt;0,HLOOKUP(DC105,進捗・達成率設定_PT仕様作成,9,1),0),IF(DD105&lt;&gt;0,HLOOKUP(DD105,進捗・達成率設定_PG,9,1),0),IF(DE105&lt;&gt;0,HLOOKUP(DE105,進捗・達成率設定_PT,9,1),0),IF(DF105&lt;&gt;0,HLOOKUP(DF105,進捗・達成率設定_受入,9,1),0),IF(AND(COUNTA(PTレビュー先頭セル:PTレビュー最終セル)=0,BJ105="",BK105="",BM105="",BN105="",BC105&lt;&gt;"", BC105&lt;=集計基準日),100,0),IF(OR(AND(BF105&lt;&gt;"",BF105&lt;=集計基準日, BJ105="",BK105="",BM105="",BN105=""),AND(BE105&lt;&gt;"",BF105&lt;&gt;"",BF105&lt;=集計基準日, BJ105="",BK105="",BM105="",BN105="")),100,0))</f>
        <v>0</v>
      </c>
      <c r="DI105" s="328" t="str">
        <f>IF(BM105&lt;&gt;"",BM105,IF(AND(BJ105&lt;&gt;"",BM105&lt;&gt;""),BM105,IF(AND(BJ105&lt;&gt;"",BM105=""),"",IF(AND(BK105&lt;&gt;"",BM105=""),"",IF(BE105&lt;&gt;"",BE105,IF(COUNTA(PTレビュー先頭セル:PTレビュー最終セル)&lt;&gt;0,"",IF(BB105&lt;&gt;"",BB105,"")))))))</f>
        <v/>
      </c>
      <c r="DJ105" s="329" t="str">
        <f>IF(AND(BM105&lt;&gt;"",BN105&lt;&gt;""),BN105,IF(AND(BJ105&lt;&gt;"",BN105&lt;&gt;""),BN105,IF(AND(BK105&lt;&gt;"",BN105=""),"",IF(AND(BJ105&lt;&gt;"",BN105=""),"",IF(BF105&lt;&gt;"",BF105,IF(COUNTA(PTレビュー先頭セル:PTレビュー最終セル)&lt;&gt;0,"",IF(BC105&lt;&gt;"",BC105,"")))))))</f>
        <v/>
      </c>
      <c r="DK105" s="450" t="b">
        <f t="shared" si="65"/>
        <v>0</v>
      </c>
      <c r="DL105" s="440" t="b">
        <f t="shared" si="66"/>
        <v>0</v>
      </c>
      <c r="DM105" s="450" t="b">
        <f t="shared" si="67"/>
        <v>0</v>
      </c>
      <c r="DN105" s="440" t="b">
        <f t="shared" si="68"/>
        <v>0</v>
      </c>
      <c r="DO105" s="449" t="b">
        <f t="shared" si="69"/>
        <v>0</v>
      </c>
      <c r="DP105" s="440" t="b">
        <f t="shared" si="70"/>
        <v>0</v>
      </c>
      <c r="DQ105" s="450" t="b">
        <f t="shared" si="71"/>
        <v>0</v>
      </c>
      <c r="DR105" s="440" t="b">
        <f t="shared" si="72"/>
        <v>0</v>
      </c>
      <c r="DS105" s="449" t="b">
        <f t="shared" si="73"/>
        <v>0</v>
      </c>
      <c r="DT105" s="440" t="b">
        <f t="shared" si="74"/>
        <v>0</v>
      </c>
    </row>
    <row r="106" spans="1:124" x14ac:dyDescent="0.25">
      <c r="A106" s="65">
        <f t="shared" si="49"/>
        <v>98</v>
      </c>
      <c r="B106" s="275"/>
      <c r="C106" s="275"/>
      <c r="D106" s="275"/>
      <c r="E106" s="275"/>
      <c r="F106" s="275"/>
      <c r="G106" s="316"/>
      <c r="H106" s="276"/>
      <c r="I106" s="276"/>
      <c r="J106" s="276"/>
      <c r="K106" s="467"/>
      <c r="L106" s="467"/>
      <c r="M106" s="277"/>
      <c r="N106" s="277"/>
      <c r="O106" s="348"/>
      <c r="P106" s="278"/>
      <c r="Q106" s="279"/>
      <c r="R106" s="348"/>
      <c r="S106" s="278"/>
      <c r="T106" s="280"/>
      <c r="U106" s="348"/>
      <c r="V106" s="274"/>
      <c r="W106" s="309" t="str">
        <f t="shared" ca="1" si="50"/>
        <v/>
      </c>
      <c r="X106" s="310" t="str">
        <f t="shared" ca="1" si="51"/>
        <v/>
      </c>
      <c r="Y106" s="277"/>
      <c r="Z106" s="277"/>
      <c r="AA106" s="348"/>
      <c r="AB106" s="278"/>
      <c r="AC106" s="279"/>
      <c r="AD106" s="348"/>
      <c r="AE106" s="278"/>
      <c r="AF106" s="280"/>
      <c r="AG106" s="348"/>
      <c r="AH106" s="274"/>
      <c r="AI106" s="309" t="str">
        <f t="shared" ca="1" si="52"/>
        <v/>
      </c>
      <c r="AJ106" s="310" t="str">
        <f t="shared" ca="1" si="53"/>
        <v/>
      </c>
      <c r="AK106" s="277"/>
      <c r="AL106" s="277"/>
      <c r="AM106" s="348"/>
      <c r="AN106" s="278"/>
      <c r="AO106" s="279"/>
      <c r="AP106" s="348"/>
      <c r="AQ106" s="278"/>
      <c r="AR106" s="280"/>
      <c r="AS106" s="348"/>
      <c r="AT106" s="274"/>
      <c r="AU106" s="309" t="str">
        <f t="shared" ca="1" si="54"/>
        <v/>
      </c>
      <c r="AV106" s="310" t="str">
        <f t="shared" ca="1" si="55"/>
        <v/>
      </c>
      <c r="AW106" s="276"/>
      <c r="AX106" s="276"/>
      <c r="AY106" s="348"/>
      <c r="AZ106" s="278"/>
      <c r="BA106" s="279"/>
      <c r="BB106" s="348"/>
      <c r="BC106" s="278"/>
      <c r="BD106" s="280"/>
      <c r="BE106" s="348"/>
      <c r="BF106" s="274"/>
      <c r="BG106" s="309" t="str">
        <f t="shared" ca="1" si="56"/>
        <v/>
      </c>
      <c r="BH106" s="310" t="str">
        <f t="shared" ca="1" si="57"/>
        <v/>
      </c>
      <c r="BI106" s="276"/>
      <c r="BJ106" s="348"/>
      <c r="BK106" s="278"/>
      <c r="BL106" s="279"/>
      <c r="BM106" s="348"/>
      <c r="BN106" s="278"/>
      <c r="BO106" s="280"/>
      <c r="BP106" s="309" t="str">
        <f t="shared" ca="1" si="58"/>
        <v/>
      </c>
      <c r="BQ106" s="310" t="str">
        <f t="shared" ca="1" si="59"/>
        <v/>
      </c>
      <c r="BR106" s="309" t="str">
        <f t="shared" ca="1" si="60"/>
        <v/>
      </c>
      <c r="BS106" s="438" t="str">
        <f t="shared" ca="1" si="61"/>
        <v/>
      </c>
      <c r="BT106" s="281" t="str">
        <f t="array" ref="BT106">IF(AND($I106&lt;&gt;"",$K106&lt;&gt;""),CEILING(VLOOKUP($I106,ランク別指標,3,FALSE)*$L106,1),"")</f>
        <v/>
      </c>
      <c r="BU106" s="282"/>
      <c r="BV106" s="281" t="str">
        <f t="shared" si="11"/>
        <v/>
      </c>
      <c r="BW106" s="283"/>
      <c r="BX106" s="282"/>
      <c r="BY106" s="284" t="str">
        <f t="shared" si="62"/>
        <v/>
      </c>
      <c r="BZ106" s="285" t="str">
        <f t="shared" si="63"/>
        <v/>
      </c>
      <c r="CA106" s="286"/>
      <c r="CB106" s="287"/>
      <c r="CC106" s="281" t="str">
        <f t="array" ref="CC106">IF(AND($I106&lt;&gt;"",$K106&lt;&gt;""),CEILING(VLOOKUP($I106,ランク別指標,6,FALSE)*$L106,1),"")</f>
        <v/>
      </c>
      <c r="CD106" s="288"/>
      <c r="CE106" s="289" t="str">
        <f t="shared" si="14"/>
        <v/>
      </c>
      <c r="CF106" s="290"/>
      <c r="CG106" s="291" t="str">
        <f t="array" ref="CG106">IF(AND(L106&lt;&gt;"",L106&gt;0),IF(CD106/L106*100 &gt; 0,CD106/L106*100, ""),"")</f>
        <v/>
      </c>
      <c r="CH106" s="292" t="str">
        <f t="array" ref="CH106">IF(AND(L106&lt;&gt;"",L106&gt;0),IF(CF106/L106*100 &gt; 0,CF106/L106*100, ""),"")</f>
        <v/>
      </c>
      <c r="CI106" s="291" t="str">
        <f t="array" ref="CI106">IF(AND(CC106&lt;&gt;"",CC106&gt;0),IF(CD106/CC106*100 &gt; 0,CD106/CC106, ""),"")</f>
        <v/>
      </c>
      <c r="CJ106" s="292" t="str">
        <f t="array" ref="CJ106">IF(AND(CE106&lt;&gt;"",CE106&gt;0),IF(CF106/CE106*100 &gt; 0,CF106/CE106, ""),"")</f>
        <v/>
      </c>
      <c r="CK106" s="281"/>
      <c r="CL106" s="293" t="str">
        <f t="array" ref="CL106">IF(AND(L106&lt;&gt;"",L106&gt;0),IF(CK106/L106*100 &gt; 0,CK106/L106*100, ""),"")</f>
        <v/>
      </c>
      <c r="CM106" s="294"/>
      <c r="CN106" s="270" t="str">
        <f t="array" aca="1" ref="CN106" ca="1">IF(AND($O106&lt;&gt;"",$P106="",$O106&lt;=集計基準日),"遅1",IF(AND($R106&lt;&gt;"",$S106="",$R106&lt;=集計基準日),"遅2",IF(AND($U106&lt;&gt;"",$V106="",$U106&lt;=集計基準日),"遅3","") ) )</f>
        <v/>
      </c>
      <c r="CO106" s="271" t="str">
        <f t="array" aca="1" ref="CO106" ca="1">IF(AND($AA106&lt;&gt;"",$AB106="",$AA106&lt;=集計基準日),"遅1",IF(AND($AD106&lt;&gt;"",$AE106="",$AD106&lt;=集計基準日),"遅2",IF(AND($AG106&lt;&gt;"",$AH106="",$AG106&lt;=集計基準日),"遅3","")))</f>
        <v/>
      </c>
      <c r="CP106" s="271" t="str">
        <f t="array" aca="1" ref="CP106" ca="1">IF(AND($AM106&lt;&gt;"",$AN106="",$AM106&lt;=集計基準日),"遅1",IF(AND($AP106&lt;&gt;"",$AQ106="",$AP106&lt;=集計基準日),"遅2",IF(AND($AS106&lt;&gt;"",$AT106="",$AS106&lt;=集計基準日),"遅3","")))</f>
        <v/>
      </c>
      <c r="CQ106" s="272" t="str">
        <f t="shared" ca="1" si="15"/>
        <v/>
      </c>
      <c r="CR106" s="272" t="str">
        <f t="shared" ca="1" si="16"/>
        <v/>
      </c>
      <c r="CS106" s="273" t="str">
        <f t="shared" ca="1" si="17"/>
        <v/>
      </c>
      <c r="CT106" s="337"/>
      <c r="CU106" s="264">
        <f t="shared" si="64"/>
        <v>98</v>
      </c>
      <c r="CW106" s="324">
        <f t="array" aca="1" ref="CW106" ca="1">MAX(IF((IF(進捗管理票PSPT_進捗率_1_2&lt;&gt;"", O106:V106,O106:S106)&lt;&gt;"")*(IF(進捗管理票PSPT_進捗率_1_2&lt;&gt;"", $O$7:$V$7,$O$7:$S$7)="予定日")*(IF(進捗管理票PSPT_進捗率_1_2&lt;&gt;"", O106:V106,O106:S106)&lt;=集計基準日),COLUMN(IF(進捗管理票PSPT_進捗率_1_2&lt;&gt;"", O106:V106,O106:S106)),""))</f>
        <v>0</v>
      </c>
      <c r="CX106" s="324">
        <f t="array" aca="1" ref="CX106" ca="1">MAX(IF((IF(進捗管理票PSPT_進捗率_2_2&lt;&gt;"", AA106:AH106,AA106:AE106)&lt;&gt;"")*(IF(進捗管理票PSPT_進捗率_2_2&lt;&gt;"", $AA$7:$AH$7,$AA$7:$AE$7)="予定日")*(IF(進捗管理票PSPT_進捗率_2_2&lt;&gt;"", AA106:AH106,AA106:AE106)&lt;=集計基準日),COLUMN(IF(進捗管理票PSPT_進捗率_2_2&lt;&gt;"", AA106:AH106,AA106:AE106)),""))</f>
        <v>0</v>
      </c>
      <c r="CY106" s="324">
        <f t="array" aca="1" ref="CY106" ca="1">MAX(IF((IF(進捗管理票PSPT_進捗率_3_2&lt;&gt;"", AM106:AT106,AM106:AQ106)&lt;&gt;"")*(IF(進捗管理票PSPT_進捗率_3_2&lt;&gt;"", $AM$7:$AT$7,$AM$7:$AQ$7)="予定日")*(IF(進捗管理票PSPT_進捗率_3_2&lt;&gt;"", AM106:AT106,AM106:AQ106)&lt;=集計基準日),COLUMN(IF(進捗管理票PSPT_進捗率_3_2&lt;&gt;"", AM106:AT106,AM106:AQ106)),""))</f>
        <v>0</v>
      </c>
      <c r="CZ106" s="324">
        <f t="array" aca="1" ref="CZ106" ca="1">MAX(IF((IF(進捗管理票PSPT_進捗率_4_2&lt;&gt;"", AY106:BF106,AY106:BC106)&lt;&gt;"")*(IF(進捗管理票PSPT_進捗率_4_2&lt;&gt;"", $AY$7:$BF$7,$AY$7:$BC$7)="予定日")*(IF(進捗管理票PSPT_進捗率_4_2&lt;&gt;"", AY106:BF106,AY106:BC106)&lt;=集計基準日),COLUMN(IF(進捗管理票PSPT_進捗率_4_2&lt;&gt;"", AY106:BF106,AY106:BC106)),""))</f>
        <v>0</v>
      </c>
      <c r="DA106" s="324">
        <f t="array" aca="1" ref="DA106" ca="1">MAX(IF((BJ106:BN106&lt;&gt;"")*($BJ$7:$BN$7="予定日")*(BJ106:BN106&lt;=集計基準日),COLUMN(BJ106:BN106),""))</f>
        <v>0</v>
      </c>
      <c r="DB106" s="324">
        <f t="array" aca="1" ref="DB106" ca="1">MAX(IF((IF(AND(進捗管理票PSPT_進捗率_1_2&lt;&gt;"",U106&lt;&gt;""), O106:V106,O106:S106)&lt;&gt;"")*(IF(AND(進捗管理票PSPT_進捗率_1_2&lt;&gt;"",U106&lt;&gt;""), $O$7:$V$7,$O$7:$S$7)="実績日")*(IF(AND(進捗管理票PSPT_進捗率_1_2&lt;&gt;"",U106&lt;&gt;""), O106:V106,O106:S106)&lt;=集計基準日),COLUMN(IF(AND(進捗管理票PSPT_進捗率_1_2&lt;&gt;"",U106&lt;&gt;""), O106:V106,O106:S106)),""))</f>
        <v>0</v>
      </c>
      <c r="DC106" s="324">
        <f t="array" aca="1" ref="DC106" ca="1">MAX(IF((IF(AND(進捗管理票PSPT_進捗率_2_2&lt;&gt;"",AG106&lt;&gt;""), AA106:AH106,AA106:AE106)&lt;&gt;"")*(IF(AND(進捗管理票PSPT_進捗率_2_2&lt;&gt;"",AG106&lt;&gt;""), $AA$7:$AH$7,$AA$7:$AE$7)="実績日")*(IF(AND(進捗管理票PSPT_進捗率_2_2&lt;&gt;"",AG106&lt;&gt;""), AA106:AH106,AA106:AE106)&lt;=集計基準日),COLUMN(IF(AND(進捗管理票PSPT_進捗率_2_2&lt;&gt;"",AG106&lt;&gt;""), AA106:AH106,AA106:AE106)),""))</f>
        <v>0</v>
      </c>
      <c r="DD106" s="324">
        <f t="array" aca="1" ref="DD106" ca="1">MAX(IF((IF(AND(進捗管理票PSPT_進捗率_3_2&lt;&gt;"",AS106&lt;&gt;""), AM106:AT106,AM106:AQ106)&lt;&gt;"")*(IF(AND(進捗管理票PSPT_進捗率_3_2&lt;&gt;"",AS106&lt;&gt;""), $AM$7:$AT$7,$AM$7:$AQ$7)="実績日")*(IF(AND(進捗管理票PSPT_進捗率_3_2&lt;&gt;"",AS106&lt;&gt;""), AM106:AT106,AM106:AQ106)&lt;=集計基準日),COLUMN(IF(AND(進捗管理票PSPT_進捗率_3_2&lt;&gt;"",AS106&lt;&gt;""), AM106:AT106,AM106:AQ106)),""))</f>
        <v>0</v>
      </c>
      <c r="DE106" s="324">
        <f t="array" aca="1" ref="DE106" ca="1">MAX(IF((IF(AND(進捗管理票PSPT_進捗率_4_2&lt;&gt;"",BE106&lt;&gt;""), AY106:BF106,AY106:BC106)&lt;&gt;"")*(IF(AND(進捗管理票PSPT_進捗率_4_2&lt;&gt;"",BE106&lt;&gt;""), $AY$7:$BF$7,$AY$7:$BC$7)="実績日")*(IF(AND(進捗管理票PSPT_進捗率_4_2&lt;&gt;"",BE106&lt;&gt;""), AY106:BF106,AY106:BC106)&lt;=集計基準日),COLUMN(IF(AND(進捗管理票PSPT_進捗率_4_2&lt;&gt;"",BE106&lt;&gt;""), AY106:BF106,AY106:BC106)),""))</f>
        <v>0</v>
      </c>
      <c r="DF106" s="324">
        <f t="array" aca="1" ref="DF106" ca="1">MAX(IF((BJ106:BN106&lt;&gt;"")*($BJ$7:$BN$7="実績日")*(BJ106:BN106&lt;=集計基準日),COLUMN(BJ106:BN106),""))</f>
        <v>0</v>
      </c>
      <c r="DG106" s="439">
        <f ca="1">MAX(IF(CW106&lt;&gt;0,HLOOKUP(CW106+1,進捗・達成率設定_PS,9,1),0),IF(CX106&lt;&gt;0,HLOOKUP(CX106+1,進捗・達成率設定_PT仕様作成,9,1),0),IF(CY106&lt;&gt;0,HLOOKUP(CY106+1,進捗・達成率設定_PG,9,1),0),IF(CZ106&lt;&gt;0,HLOOKUP(CZ106+1,進捗・達成率設定_PT,9,1),0),IF(DA106&lt;&gt;0,HLOOKUP(DA106+1,進捗・達成率設定_受入,9,1),0),IF(AND(COUNTA(PTレビュー先頭セル:PTレビュー最終セル)=0,AND(BB106&lt;&gt;"", BB106 &lt;= 集計基準日, BE106="",BF106="",BJ106="",BK106="",BM106="",BN106="")),100,0),IF(AND(BE106&lt;&gt;"",BE106 &lt;= 集計基準日, BJ106="",BK106="",BM106="",BN106=""),100,0))</f>
        <v>0</v>
      </c>
      <c r="DH106" s="440">
        <f ca="1">MAX(IF(DB106&lt;&gt;0,HLOOKUP(DB106,進捗・達成率設定_PS,9,1),0),IF(DC106&lt;&gt;0,HLOOKUP(DC106,進捗・達成率設定_PT仕様作成,9,1),0),IF(DD106&lt;&gt;0,HLOOKUP(DD106,進捗・達成率設定_PG,9,1),0),IF(DE106&lt;&gt;0,HLOOKUP(DE106,進捗・達成率設定_PT,9,1),0),IF(DF106&lt;&gt;0,HLOOKUP(DF106,進捗・達成率設定_受入,9,1),0),IF(AND(COUNTA(PTレビュー先頭セル:PTレビュー最終セル)=0,BJ106="",BK106="",BM106="",BN106="",BC106&lt;&gt;"", BC106&lt;=集計基準日),100,0),IF(OR(AND(BF106&lt;&gt;"",BF106&lt;=集計基準日, BJ106="",BK106="",BM106="",BN106=""),AND(BE106&lt;&gt;"",BF106&lt;&gt;"",BF106&lt;=集計基準日, BJ106="",BK106="",BM106="",BN106="")),100,0))</f>
        <v>0</v>
      </c>
      <c r="DI106" s="328" t="str">
        <f>IF(BM106&lt;&gt;"",BM106,IF(AND(BJ106&lt;&gt;"",BM106&lt;&gt;""),BM106,IF(AND(BJ106&lt;&gt;"",BM106=""),"",IF(AND(BK106&lt;&gt;"",BM106=""),"",IF(BE106&lt;&gt;"",BE106,IF(COUNTA(PTレビュー先頭セル:PTレビュー最終セル)&lt;&gt;0,"",IF(BB106&lt;&gt;"",BB106,"")))))))</f>
        <v/>
      </c>
      <c r="DJ106" s="329" t="str">
        <f>IF(AND(BM106&lt;&gt;"",BN106&lt;&gt;""),BN106,IF(AND(BJ106&lt;&gt;"",BN106&lt;&gt;""),BN106,IF(AND(BK106&lt;&gt;"",BN106=""),"",IF(AND(BJ106&lt;&gt;"",BN106=""),"",IF(BF106&lt;&gt;"",BF106,IF(COUNTA(PTレビュー先頭セル:PTレビュー最終セル)&lt;&gt;0,"",IF(BC106&lt;&gt;"",BC106,"")))))))</f>
        <v/>
      </c>
      <c r="DK106" s="450" t="b">
        <f t="shared" si="65"/>
        <v>0</v>
      </c>
      <c r="DL106" s="440" t="b">
        <f t="shared" si="66"/>
        <v>0</v>
      </c>
      <c r="DM106" s="450" t="b">
        <f t="shared" si="67"/>
        <v>0</v>
      </c>
      <c r="DN106" s="440" t="b">
        <f t="shared" si="68"/>
        <v>0</v>
      </c>
      <c r="DO106" s="449" t="b">
        <f t="shared" si="69"/>
        <v>0</v>
      </c>
      <c r="DP106" s="440" t="b">
        <f t="shared" si="70"/>
        <v>0</v>
      </c>
      <c r="DQ106" s="450" t="b">
        <f t="shared" si="71"/>
        <v>0</v>
      </c>
      <c r="DR106" s="440" t="b">
        <f t="shared" si="72"/>
        <v>0</v>
      </c>
      <c r="DS106" s="449" t="b">
        <f t="shared" si="73"/>
        <v>0</v>
      </c>
      <c r="DT106" s="440" t="b">
        <f t="shared" si="74"/>
        <v>0</v>
      </c>
    </row>
    <row r="107" spans="1:124" x14ac:dyDescent="0.25">
      <c r="A107" s="65">
        <f t="shared" si="49"/>
        <v>99</v>
      </c>
      <c r="B107" s="275"/>
      <c r="C107" s="275"/>
      <c r="D107" s="275"/>
      <c r="E107" s="275"/>
      <c r="F107" s="275"/>
      <c r="G107" s="316"/>
      <c r="H107" s="276"/>
      <c r="I107" s="276"/>
      <c r="J107" s="276"/>
      <c r="K107" s="467"/>
      <c r="L107" s="467"/>
      <c r="M107" s="277"/>
      <c r="N107" s="277"/>
      <c r="O107" s="348"/>
      <c r="P107" s="278"/>
      <c r="Q107" s="279"/>
      <c r="R107" s="348"/>
      <c r="S107" s="278"/>
      <c r="T107" s="280"/>
      <c r="U107" s="348"/>
      <c r="V107" s="274"/>
      <c r="W107" s="309" t="str">
        <f t="shared" ca="1" si="50"/>
        <v/>
      </c>
      <c r="X107" s="310" t="str">
        <f t="shared" ca="1" si="51"/>
        <v/>
      </c>
      <c r="Y107" s="277"/>
      <c r="Z107" s="277"/>
      <c r="AA107" s="348"/>
      <c r="AB107" s="278"/>
      <c r="AC107" s="279"/>
      <c r="AD107" s="348"/>
      <c r="AE107" s="278"/>
      <c r="AF107" s="280"/>
      <c r="AG107" s="348"/>
      <c r="AH107" s="274"/>
      <c r="AI107" s="309" t="str">
        <f t="shared" ca="1" si="52"/>
        <v/>
      </c>
      <c r="AJ107" s="310" t="str">
        <f t="shared" ca="1" si="53"/>
        <v/>
      </c>
      <c r="AK107" s="277"/>
      <c r="AL107" s="277"/>
      <c r="AM107" s="348"/>
      <c r="AN107" s="278"/>
      <c r="AO107" s="279"/>
      <c r="AP107" s="348"/>
      <c r="AQ107" s="278"/>
      <c r="AR107" s="280"/>
      <c r="AS107" s="348"/>
      <c r="AT107" s="274"/>
      <c r="AU107" s="309" t="str">
        <f t="shared" ca="1" si="54"/>
        <v/>
      </c>
      <c r="AV107" s="310" t="str">
        <f t="shared" ca="1" si="55"/>
        <v/>
      </c>
      <c r="AW107" s="276"/>
      <c r="AX107" s="276"/>
      <c r="AY107" s="348"/>
      <c r="AZ107" s="278"/>
      <c r="BA107" s="279"/>
      <c r="BB107" s="348"/>
      <c r="BC107" s="278"/>
      <c r="BD107" s="280"/>
      <c r="BE107" s="348"/>
      <c r="BF107" s="274"/>
      <c r="BG107" s="309" t="str">
        <f t="shared" ca="1" si="56"/>
        <v/>
      </c>
      <c r="BH107" s="310" t="str">
        <f t="shared" ca="1" si="57"/>
        <v/>
      </c>
      <c r="BI107" s="276"/>
      <c r="BJ107" s="348"/>
      <c r="BK107" s="278"/>
      <c r="BL107" s="279"/>
      <c r="BM107" s="348"/>
      <c r="BN107" s="278"/>
      <c r="BO107" s="280"/>
      <c r="BP107" s="309" t="str">
        <f t="shared" ca="1" si="58"/>
        <v/>
      </c>
      <c r="BQ107" s="310" t="str">
        <f t="shared" ca="1" si="59"/>
        <v/>
      </c>
      <c r="BR107" s="309" t="str">
        <f t="shared" ca="1" si="60"/>
        <v/>
      </c>
      <c r="BS107" s="438" t="str">
        <f t="shared" ca="1" si="61"/>
        <v/>
      </c>
      <c r="BT107" s="281" t="str">
        <f t="array" ref="BT107">IF(AND($I107&lt;&gt;"",$K107&lt;&gt;""),CEILING(VLOOKUP($I107,ランク別指標,3,FALSE)*$L107,1),"")</f>
        <v/>
      </c>
      <c r="BU107" s="282"/>
      <c r="BV107" s="281" t="str">
        <f t="shared" si="11"/>
        <v/>
      </c>
      <c r="BW107" s="283"/>
      <c r="BX107" s="282"/>
      <c r="BY107" s="284" t="str">
        <f t="shared" si="62"/>
        <v/>
      </c>
      <c r="BZ107" s="285" t="str">
        <f t="shared" si="63"/>
        <v/>
      </c>
      <c r="CA107" s="286"/>
      <c r="CB107" s="287"/>
      <c r="CC107" s="281" t="str">
        <f t="array" ref="CC107">IF(AND($I107&lt;&gt;"",$K107&lt;&gt;""),CEILING(VLOOKUP($I107,ランク別指標,6,FALSE)*$L107,1),"")</f>
        <v/>
      </c>
      <c r="CD107" s="288"/>
      <c r="CE107" s="289" t="str">
        <f t="shared" si="14"/>
        <v/>
      </c>
      <c r="CF107" s="290"/>
      <c r="CG107" s="291" t="str">
        <f t="array" ref="CG107">IF(AND(L107&lt;&gt;"",L107&gt;0),IF(CD107/L107*100 &gt; 0,CD107/L107*100, ""),"")</f>
        <v/>
      </c>
      <c r="CH107" s="292" t="str">
        <f t="array" ref="CH107">IF(AND(L107&lt;&gt;"",L107&gt;0),IF(CF107/L107*100 &gt; 0,CF107/L107*100, ""),"")</f>
        <v/>
      </c>
      <c r="CI107" s="291" t="str">
        <f t="array" ref="CI107">IF(AND(CC107&lt;&gt;"",CC107&gt;0),IF(CD107/CC107*100 &gt; 0,CD107/CC107, ""),"")</f>
        <v/>
      </c>
      <c r="CJ107" s="292" t="str">
        <f t="array" ref="CJ107">IF(AND(CE107&lt;&gt;"",CE107&gt;0),IF(CF107/CE107*100 &gt; 0,CF107/CE107, ""),"")</f>
        <v/>
      </c>
      <c r="CK107" s="281"/>
      <c r="CL107" s="293" t="str">
        <f t="array" ref="CL107">IF(AND(L107&lt;&gt;"",L107&gt;0),IF(CK107/L107*100 &gt; 0,CK107/L107*100, ""),"")</f>
        <v/>
      </c>
      <c r="CM107" s="294"/>
      <c r="CN107" s="270" t="str">
        <f t="array" aca="1" ref="CN107" ca="1">IF(AND($O107&lt;&gt;"",$P107="",$O107&lt;=集計基準日),"遅1",IF(AND($R107&lt;&gt;"",$S107="",$R107&lt;=集計基準日),"遅2",IF(AND($U107&lt;&gt;"",$V107="",$U107&lt;=集計基準日),"遅3","") ) )</f>
        <v/>
      </c>
      <c r="CO107" s="271" t="str">
        <f t="array" aca="1" ref="CO107" ca="1">IF(AND($AA107&lt;&gt;"",$AB107="",$AA107&lt;=集計基準日),"遅1",IF(AND($AD107&lt;&gt;"",$AE107="",$AD107&lt;=集計基準日),"遅2",IF(AND($AG107&lt;&gt;"",$AH107="",$AG107&lt;=集計基準日),"遅3","")))</f>
        <v/>
      </c>
      <c r="CP107" s="271" t="str">
        <f t="array" aca="1" ref="CP107" ca="1">IF(AND($AM107&lt;&gt;"",$AN107="",$AM107&lt;=集計基準日),"遅1",IF(AND($AP107&lt;&gt;"",$AQ107="",$AP107&lt;=集計基準日),"遅2",IF(AND($AS107&lt;&gt;"",$AT107="",$AS107&lt;=集計基準日),"遅3","")))</f>
        <v/>
      </c>
      <c r="CQ107" s="272" t="str">
        <f t="shared" ca="1" si="15"/>
        <v/>
      </c>
      <c r="CR107" s="272" t="str">
        <f t="shared" ca="1" si="16"/>
        <v/>
      </c>
      <c r="CS107" s="273" t="str">
        <f t="shared" ca="1" si="17"/>
        <v/>
      </c>
      <c r="CT107" s="337"/>
      <c r="CU107" s="264">
        <f t="shared" si="64"/>
        <v>99</v>
      </c>
      <c r="CW107" s="324">
        <f t="array" aca="1" ref="CW107" ca="1">MAX(IF((IF(進捗管理票PSPT_進捗率_1_2&lt;&gt;"", O107:V107,O107:S107)&lt;&gt;"")*(IF(進捗管理票PSPT_進捗率_1_2&lt;&gt;"", $O$7:$V$7,$O$7:$S$7)="予定日")*(IF(進捗管理票PSPT_進捗率_1_2&lt;&gt;"", O107:V107,O107:S107)&lt;=集計基準日),COLUMN(IF(進捗管理票PSPT_進捗率_1_2&lt;&gt;"", O107:V107,O107:S107)),""))</f>
        <v>0</v>
      </c>
      <c r="CX107" s="324">
        <f t="array" aca="1" ref="CX107" ca="1">MAX(IF((IF(進捗管理票PSPT_進捗率_2_2&lt;&gt;"", AA107:AH107,AA107:AE107)&lt;&gt;"")*(IF(進捗管理票PSPT_進捗率_2_2&lt;&gt;"", $AA$7:$AH$7,$AA$7:$AE$7)="予定日")*(IF(進捗管理票PSPT_進捗率_2_2&lt;&gt;"", AA107:AH107,AA107:AE107)&lt;=集計基準日),COLUMN(IF(進捗管理票PSPT_進捗率_2_2&lt;&gt;"", AA107:AH107,AA107:AE107)),""))</f>
        <v>0</v>
      </c>
      <c r="CY107" s="324">
        <f t="array" aca="1" ref="CY107" ca="1">MAX(IF((IF(進捗管理票PSPT_進捗率_3_2&lt;&gt;"", AM107:AT107,AM107:AQ107)&lt;&gt;"")*(IF(進捗管理票PSPT_進捗率_3_2&lt;&gt;"", $AM$7:$AT$7,$AM$7:$AQ$7)="予定日")*(IF(進捗管理票PSPT_進捗率_3_2&lt;&gt;"", AM107:AT107,AM107:AQ107)&lt;=集計基準日),COLUMN(IF(進捗管理票PSPT_進捗率_3_2&lt;&gt;"", AM107:AT107,AM107:AQ107)),""))</f>
        <v>0</v>
      </c>
      <c r="CZ107" s="324">
        <f t="array" aca="1" ref="CZ107" ca="1">MAX(IF((IF(進捗管理票PSPT_進捗率_4_2&lt;&gt;"", AY107:BF107,AY107:BC107)&lt;&gt;"")*(IF(進捗管理票PSPT_進捗率_4_2&lt;&gt;"", $AY$7:$BF$7,$AY$7:$BC$7)="予定日")*(IF(進捗管理票PSPT_進捗率_4_2&lt;&gt;"", AY107:BF107,AY107:BC107)&lt;=集計基準日),COLUMN(IF(進捗管理票PSPT_進捗率_4_2&lt;&gt;"", AY107:BF107,AY107:BC107)),""))</f>
        <v>0</v>
      </c>
      <c r="DA107" s="324">
        <f t="array" aca="1" ref="DA107" ca="1">MAX(IF((BJ107:BN107&lt;&gt;"")*($BJ$7:$BN$7="予定日")*(BJ107:BN107&lt;=集計基準日),COLUMN(BJ107:BN107),""))</f>
        <v>0</v>
      </c>
      <c r="DB107" s="324">
        <f t="array" aca="1" ref="DB107" ca="1">MAX(IF((IF(AND(進捗管理票PSPT_進捗率_1_2&lt;&gt;"",U107&lt;&gt;""), O107:V107,O107:S107)&lt;&gt;"")*(IF(AND(進捗管理票PSPT_進捗率_1_2&lt;&gt;"",U107&lt;&gt;""), $O$7:$V$7,$O$7:$S$7)="実績日")*(IF(AND(進捗管理票PSPT_進捗率_1_2&lt;&gt;"",U107&lt;&gt;""), O107:V107,O107:S107)&lt;=集計基準日),COLUMN(IF(AND(進捗管理票PSPT_進捗率_1_2&lt;&gt;"",U107&lt;&gt;""), O107:V107,O107:S107)),""))</f>
        <v>0</v>
      </c>
      <c r="DC107" s="324">
        <f t="array" aca="1" ref="DC107" ca="1">MAX(IF((IF(AND(進捗管理票PSPT_進捗率_2_2&lt;&gt;"",AG107&lt;&gt;""), AA107:AH107,AA107:AE107)&lt;&gt;"")*(IF(AND(進捗管理票PSPT_進捗率_2_2&lt;&gt;"",AG107&lt;&gt;""), $AA$7:$AH$7,$AA$7:$AE$7)="実績日")*(IF(AND(進捗管理票PSPT_進捗率_2_2&lt;&gt;"",AG107&lt;&gt;""), AA107:AH107,AA107:AE107)&lt;=集計基準日),COLUMN(IF(AND(進捗管理票PSPT_進捗率_2_2&lt;&gt;"",AG107&lt;&gt;""), AA107:AH107,AA107:AE107)),""))</f>
        <v>0</v>
      </c>
      <c r="DD107" s="324">
        <f t="array" aca="1" ref="DD107" ca="1">MAX(IF((IF(AND(進捗管理票PSPT_進捗率_3_2&lt;&gt;"",AS107&lt;&gt;""), AM107:AT107,AM107:AQ107)&lt;&gt;"")*(IF(AND(進捗管理票PSPT_進捗率_3_2&lt;&gt;"",AS107&lt;&gt;""), $AM$7:$AT$7,$AM$7:$AQ$7)="実績日")*(IF(AND(進捗管理票PSPT_進捗率_3_2&lt;&gt;"",AS107&lt;&gt;""), AM107:AT107,AM107:AQ107)&lt;=集計基準日),COLUMN(IF(AND(進捗管理票PSPT_進捗率_3_2&lt;&gt;"",AS107&lt;&gt;""), AM107:AT107,AM107:AQ107)),""))</f>
        <v>0</v>
      </c>
      <c r="DE107" s="324">
        <f t="array" aca="1" ref="DE107" ca="1">MAX(IF((IF(AND(進捗管理票PSPT_進捗率_4_2&lt;&gt;"",BE107&lt;&gt;""), AY107:BF107,AY107:BC107)&lt;&gt;"")*(IF(AND(進捗管理票PSPT_進捗率_4_2&lt;&gt;"",BE107&lt;&gt;""), $AY$7:$BF$7,$AY$7:$BC$7)="実績日")*(IF(AND(進捗管理票PSPT_進捗率_4_2&lt;&gt;"",BE107&lt;&gt;""), AY107:BF107,AY107:BC107)&lt;=集計基準日),COLUMN(IF(AND(進捗管理票PSPT_進捗率_4_2&lt;&gt;"",BE107&lt;&gt;""), AY107:BF107,AY107:BC107)),""))</f>
        <v>0</v>
      </c>
      <c r="DF107" s="324">
        <f t="array" aca="1" ref="DF107" ca="1">MAX(IF((BJ107:BN107&lt;&gt;"")*($BJ$7:$BN$7="実績日")*(BJ107:BN107&lt;=集計基準日),COLUMN(BJ107:BN107),""))</f>
        <v>0</v>
      </c>
      <c r="DG107" s="439">
        <f ca="1">MAX(IF(CW107&lt;&gt;0,HLOOKUP(CW107+1,進捗・達成率設定_PS,9,1),0),IF(CX107&lt;&gt;0,HLOOKUP(CX107+1,進捗・達成率設定_PT仕様作成,9,1),0),IF(CY107&lt;&gt;0,HLOOKUP(CY107+1,進捗・達成率設定_PG,9,1),0),IF(CZ107&lt;&gt;0,HLOOKUP(CZ107+1,進捗・達成率設定_PT,9,1),0),IF(DA107&lt;&gt;0,HLOOKUP(DA107+1,進捗・達成率設定_受入,9,1),0),IF(AND(COUNTA(PTレビュー先頭セル:PTレビュー最終セル)=0,AND(BB107&lt;&gt;"", BB107 &lt;= 集計基準日, BE107="",BF107="",BJ107="",BK107="",BM107="",BN107="")),100,0),IF(AND(BE107&lt;&gt;"",BE107 &lt;= 集計基準日, BJ107="",BK107="",BM107="",BN107=""),100,0))</f>
        <v>0</v>
      </c>
      <c r="DH107" s="440">
        <f ca="1">MAX(IF(DB107&lt;&gt;0,HLOOKUP(DB107,進捗・達成率設定_PS,9,1),0),IF(DC107&lt;&gt;0,HLOOKUP(DC107,進捗・達成率設定_PT仕様作成,9,1),0),IF(DD107&lt;&gt;0,HLOOKUP(DD107,進捗・達成率設定_PG,9,1),0),IF(DE107&lt;&gt;0,HLOOKUP(DE107,進捗・達成率設定_PT,9,1),0),IF(DF107&lt;&gt;0,HLOOKUP(DF107,進捗・達成率設定_受入,9,1),0),IF(AND(COUNTA(PTレビュー先頭セル:PTレビュー最終セル)=0,BJ107="",BK107="",BM107="",BN107="",BC107&lt;&gt;"", BC107&lt;=集計基準日),100,0),IF(OR(AND(BF107&lt;&gt;"",BF107&lt;=集計基準日, BJ107="",BK107="",BM107="",BN107=""),AND(BE107&lt;&gt;"",BF107&lt;&gt;"",BF107&lt;=集計基準日, BJ107="",BK107="",BM107="",BN107="")),100,0))</f>
        <v>0</v>
      </c>
      <c r="DI107" s="328" t="str">
        <f>IF(BM107&lt;&gt;"",BM107,IF(AND(BJ107&lt;&gt;"",BM107&lt;&gt;""),BM107,IF(AND(BJ107&lt;&gt;"",BM107=""),"",IF(AND(BK107&lt;&gt;"",BM107=""),"",IF(BE107&lt;&gt;"",BE107,IF(COUNTA(PTレビュー先頭セル:PTレビュー最終セル)&lt;&gt;0,"",IF(BB107&lt;&gt;"",BB107,"")))))))</f>
        <v/>
      </c>
      <c r="DJ107" s="329" t="str">
        <f>IF(AND(BM107&lt;&gt;"",BN107&lt;&gt;""),BN107,IF(AND(BJ107&lt;&gt;"",BN107&lt;&gt;""),BN107,IF(AND(BK107&lt;&gt;"",BN107=""),"",IF(AND(BJ107&lt;&gt;"",BN107=""),"",IF(BF107&lt;&gt;"",BF107,IF(COUNTA(PTレビュー先頭セル:PTレビュー最終セル)&lt;&gt;0,"",IF(BC107&lt;&gt;"",BC107,"")))))))</f>
        <v/>
      </c>
      <c r="DK107" s="450" t="b">
        <f t="shared" si="65"/>
        <v>0</v>
      </c>
      <c r="DL107" s="440" t="b">
        <f t="shared" si="66"/>
        <v>0</v>
      </c>
      <c r="DM107" s="450" t="b">
        <f t="shared" si="67"/>
        <v>0</v>
      </c>
      <c r="DN107" s="440" t="b">
        <f t="shared" si="68"/>
        <v>0</v>
      </c>
      <c r="DO107" s="449" t="b">
        <f t="shared" si="69"/>
        <v>0</v>
      </c>
      <c r="DP107" s="440" t="b">
        <f t="shared" si="70"/>
        <v>0</v>
      </c>
      <c r="DQ107" s="450" t="b">
        <f t="shared" si="71"/>
        <v>0</v>
      </c>
      <c r="DR107" s="440" t="b">
        <f t="shared" si="72"/>
        <v>0</v>
      </c>
      <c r="DS107" s="449" t="b">
        <f t="shared" si="73"/>
        <v>0</v>
      </c>
      <c r="DT107" s="440" t="b">
        <f t="shared" si="74"/>
        <v>0</v>
      </c>
    </row>
    <row r="108" spans="1:124" x14ac:dyDescent="0.25">
      <c r="A108" s="65">
        <f t="shared" si="49"/>
        <v>100</v>
      </c>
      <c r="B108" s="275"/>
      <c r="C108" s="275"/>
      <c r="D108" s="275"/>
      <c r="E108" s="275"/>
      <c r="F108" s="275"/>
      <c r="G108" s="316"/>
      <c r="H108" s="276"/>
      <c r="I108" s="276"/>
      <c r="J108" s="276"/>
      <c r="K108" s="467"/>
      <c r="L108" s="467"/>
      <c r="M108" s="277"/>
      <c r="N108" s="277"/>
      <c r="O108" s="348"/>
      <c r="P108" s="278"/>
      <c r="Q108" s="279"/>
      <c r="R108" s="348"/>
      <c r="S108" s="278"/>
      <c r="T108" s="280"/>
      <c r="U108" s="348"/>
      <c r="V108" s="274"/>
      <c r="W108" s="309" t="str">
        <f t="shared" ca="1" si="50"/>
        <v/>
      </c>
      <c r="X108" s="310" t="str">
        <f t="shared" ca="1" si="51"/>
        <v/>
      </c>
      <c r="Y108" s="277"/>
      <c r="Z108" s="277"/>
      <c r="AA108" s="348"/>
      <c r="AB108" s="278"/>
      <c r="AC108" s="279"/>
      <c r="AD108" s="348"/>
      <c r="AE108" s="278"/>
      <c r="AF108" s="280"/>
      <c r="AG108" s="348"/>
      <c r="AH108" s="274"/>
      <c r="AI108" s="309" t="str">
        <f t="shared" ca="1" si="52"/>
        <v/>
      </c>
      <c r="AJ108" s="310" t="str">
        <f t="shared" ca="1" si="53"/>
        <v/>
      </c>
      <c r="AK108" s="277"/>
      <c r="AL108" s="277"/>
      <c r="AM108" s="348"/>
      <c r="AN108" s="278"/>
      <c r="AO108" s="279"/>
      <c r="AP108" s="348"/>
      <c r="AQ108" s="278"/>
      <c r="AR108" s="280"/>
      <c r="AS108" s="348"/>
      <c r="AT108" s="274"/>
      <c r="AU108" s="309" t="str">
        <f t="shared" ca="1" si="54"/>
        <v/>
      </c>
      <c r="AV108" s="310" t="str">
        <f t="shared" ca="1" si="55"/>
        <v/>
      </c>
      <c r="AW108" s="276"/>
      <c r="AX108" s="276"/>
      <c r="AY108" s="348"/>
      <c r="AZ108" s="278"/>
      <c r="BA108" s="279"/>
      <c r="BB108" s="348"/>
      <c r="BC108" s="278"/>
      <c r="BD108" s="280"/>
      <c r="BE108" s="348"/>
      <c r="BF108" s="274"/>
      <c r="BG108" s="309" t="str">
        <f t="shared" ca="1" si="56"/>
        <v/>
      </c>
      <c r="BH108" s="310" t="str">
        <f t="shared" ca="1" si="57"/>
        <v/>
      </c>
      <c r="BI108" s="276"/>
      <c r="BJ108" s="348"/>
      <c r="BK108" s="278"/>
      <c r="BL108" s="279"/>
      <c r="BM108" s="348"/>
      <c r="BN108" s="278"/>
      <c r="BO108" s="280"/>
      <c r="BP108" s="309" t="str">
        <f t="shared" ca="1" si="58"/>
        <v/>
      </c>
      <c r="BQ108" s="310" t="str">
        <f t="shared" ca="1" si="59"/>
        <v/>
      </c>
      <c r="BR108" s="309" t="str">
        <f t="shared" ca="1" si="60"/>
        <v/>
      </c>
      <c r="BS108" s="438" t="str">
        <f t="shared" ca="1" si="61"/>
        <v/>
      </c>
      <c r="BT108" s="281" t="str">
        <f t="array" ref="BT108">IF(AND($I108&lt;&gt;"",$K108&lt;&gt;""),CEILING(VLOOKUP($I108,ランク別指標,3,FALSE)*$L108,1),"")</f>
        <v/>
      </c>
      <c r="BU108" s="282"/>
      <c r="BV108" s="281" t="str">
        <f t="shared" si="11"/>
        <v/>
      </c>
      <c r="BW108" s="283"/>
      <c r="BX108" s="282"/>
      <c r="BY108" s="284" t="str">
        <f t="shared" si="62"/>
        <v/>
      </c>
      <c r="BZ108" s="285" t="str">
        <f t="shared" si="63"/>
        <v/>
      </c>
      <c r="CA108" s="286"/>
      <c r="CB108" s="287"/>
      <c r="CC108" s="281" t="str">
        <f t="array" ref="CC108">IF(AND($I108&lt;&gt;"",$K108&lt;&gt;""),CEILING(VLOOKUP($I108,ランク別指標,6,FALSE)*$L108,1),"")</f>
        <v/>
      </c>
      <c r="CD108" s="288"/>
      <c r="CE108" s="289" t="str">
        <f t="shared" si="14"/>
        <v/>
      </c>
      <c r="CF108" s="290"/>
      <c r="CG108" s="291" t="str">
        <f t="array" ref="CG108">IF(AND(L108&lt;&gt;"",L108&gt;0),IF(CD108/L108*100 &gt; 0,CD108/L108*100, ""),"")</f>
        <v/>
      </c>
      <c r="CH108" s="292" t="str">
        <f t="array" ref="CH108">IF(AND(L108&lt;&gt;"",L108&gt;0),IF(CF108/L108*100 &gt; 0,CF108/L108*100, ""),"")</f>
        <v/>
      </c>
      <c r="CI108" s="291" t="str">
        <f t="array" ref="CI108">IF(AND(CC108&lt;&gt;"",CC108&gt;0),IF(CD108/CC108*100 &gt; 0,CD108/CC108, ""),"")</f>
        <v/>
      </c>
      <c r="CJ108" s="292" t="str">
        <f t="array" ref="CJ108">IF(AND(CE108&lt;&gt;"",CE108&gt;0),IF(CF108/CE108*100 &gt; 0,CF108/CE108, ""),"")</f>
        <v/>
      </c>
      <c r="CK108" s="281"/>
      <c r="CL108" s="293" t="str">
        <f t="array" ref="CL108">IF(AND(L108&lt;&gt;"",L108&gt;0),IF(CK108/L108*100 &gt; 0,CK108/L108*100, ""),"")</f>
        <v/>
      </c>
      <c r="CM108" s="294"/>
      <c r="CN108" s="270" t="str">
        <f t="array" aca="1" ref="CN108" ca="1">IF(AND($O108&lt;&gt;"",$P108="",$O108&lt;=集計基準日),"遅1",IF(AND($R108&lt;&gt;"",$S108="",$R108&lt;=集計基準日),"遅2",IF(AND($U108&lt;&gt;"",$V108="",$U108&lt;=集計基準日),"遅3","") ) )</f>
        <v/>
      </c>
      <c r="CO108" s="271" t="str">
        <f t="array" aca="1" ref="CO108" ca="1">IF(AND($AA108&lt;&gt;"",$AB108="",$AA108&lt;=集計基準日),"遅1",IF(AND($AD108&lt;&gt;"",$AE108="",$AD108&lt;=集計基準日),"遅2",IF(AND($AG108&lt;&gt;"",$AH108="",$AG108&lt;=集計基準日),"遅3","")))</f>
        <v/>
      </c>
      <c r="CP108" s="271" t="str">
        <f t="array" aca="1" ref="CP108" ca="1">IF(AND($AM108&lt;&gt;"",$AN108="",$AM108&lt;=集計基準日),"遅1",IF(AND($AP108&lt;&gt;"",$AQ108="",$AP108&lt;=集計基準日),"遅2",IF(AND($AS108&lt;&gt;"",$AT108="",$AS108&lt;=集計基準日),"遅3","")))</f>
        <v/>
      </c>
      <c r="CQ108" s="272" t="str">
        <f t="shared" ca="1" si="15"/>
        <v/>
      </c>
      <c r="CR108" s="272" t="str">
        <f t="shared" ca="1" si="16"/>
        <v/>
      </c>
      <c r="CS108" s="273" t="str">
        <f t="shared" ca="1" si="17"/>
        <v/>
      </c>
      <c r="CT108" s="337"/>
      <c r="CU108" s="264">
        <f t="shared" si="64"/>
        <v>100</v>
      </c>
      <c r="CW108" s="324">
        <f t="array" aca="1" ref="CW108" ca="1">MAX(IF((IF(進捗管理票PSPT_進捗率_1_2&lt;&gt;"", O108:V108,O108:S108)&lt;&gt;"")*(IF(進捗管理票PSPT_進捗率_1_2&lt;&gt;"", $O$7:$V$7,$O$7:$S$7)="予定日")*(IF(進捗管理票PSPT_進捗率_1_2&lt;&gt;"", O108:V108,O108:S108)&lt;=集計基準日),COLUMN(IF(進捗管理票PSPT_進捗率_1_2&lt;&gt;"", O108:V108,O108:S108)),""))</f>
        <v>0</v>
      </c>
      <c r="CX108" s="324">
        <f t="array" aca="1" ref="CX108" ca="1">MAX(IF((IF(進捗管理票PSPT_進捗率_2_2&lt;&gt;"", AA108:AH108,AA108:AE108)&lt;&gt;"")*(IF(進捗管理票PSPT_進捗率_2_2&lt;&gt;"", $AA$7:$AH$7,$AA$7:$AE$7)="予定日")*(IF(進捗管理票PSPT_進捗率_2_2&lt;&gt;"", AA108:AH108,AA108:AE108)&lt;=集計基準日),COLUMN(IF(進捗管理票PSPT_進捗率_2_2&lt;&gt;"", AA108:AH108,AA108:AE108)),""))</f>
        <v>0</v>
      </c>
      <c r="CY108" s="324">
        <f t="array" aca="1" ref="CY108" ca="1">MAX(IF((IF(進捗管理票PSPT_進捗率_3_2&lt;&gt;"", AM108:AT108,AM108:AQ108)&lt;&gt;"")*(IF(進捗管理票PSPT_進捗率_3_2&lt;&gt;"", $AM$7:$AT$7,$AM$7:$AQ$7)="予定日")*(IF(進捗管理票PSPT_進捗率_3_2&lt;&gt;"", AM108:AT108,AM108:AQ108)&lt;=集計基準日),COLUMN(IF(進捗管理票PSPT_進捗率_3_2&lt;&gt;"", AM108:AT108,AM108:AQ108)),""))</f>
        <v>0</v>
      </c>
      <c r="CZ108" s="324">
        <f t="array" aca="1" ref="CZ108" ca="1">MAX(IF((IF(進捗管理票PSPT_進捗率_4_2&lt;&gt;"", AY108:BF108,AY108:BC108)&lt;&gt;"")*(IF(進捗管理票PSPT_進捗率_4_2&lt;&gt;"", $AY$7:$BF$7,$AY$7:$BC$7)="予定日")*(IF(進捗管理票PSPT_進捗率_4_2&lt;&gt;"", AY108:BF108,AY108:BC108)&lt;=集計基準日),COLUMN(IF(進捗管理票PSPT_進捗率_4_2&lt;&gt;"", AY108:BF108,AY108:BC108)),""))</f>
        <v>0</v>
      </c>
      <c r="DA108" s="324">
        <f t="array" aca="1" ref="DA108" ca="1">MAX(IF((BJ108:BN108&lt;&gt;"")*($BJ$7:$BN$7="予定日")*(BJ108:BN108&lt;=集計基準日),COLUMN(BJ108:BN108),""))</f>
        <v>0</v>
      </c>
      <c r="DB108" s="324">
        <f t="array" aca="1" ref="DB108" ca="1">MAX(IF((IF(AND(進捗管理票PSPT_進捗率_1_2&lt;&gt;"",U108&lt;&gt;""), O108:V108,O108:S108)&lt;&gt;"")*(IF(AND(進捗管理票PSPT_進捗率_1_2&lt;&gt;"",U108&lt;&gt;""), $O$7:$V$7,$O$7:$S$7)="実績日")*(IF(AND(進捗管理票PSPT_進捗率_1_2&lt;&gt;"",U108&lt;&gt;""), O108:V108,O108:S108)&lt;=集計基準日),COLUMN(IF(AND(進捗管理票PSPT_進捗率_1_2&lt;&gt;"",U108&lt;&gt;""), O108:V108,O108:S108)),""))</f>
        <v>0</v>
      </c>
      <c r="DC108" s="324">
        <f t="array" aca="1" ref="DC108" ca="1">MAX(IF((IF(AND(進捗管理票PSPT_進捗率_2_2&lt;&gt;"",AG108&lt;&gt;""), AA108:AH108,AA108:AE108)&lt;&gt;"")*(IF(AND(進捗管理票PSPT_進捗率_2_2&lt;&gt;"",AG108&lt;&gt;""), $AA$7:$AH$7,$AA$7:$AE$7)="実績日")*(IF(AND(進捗管理票PSPT_進捗率_2_2&lt;&gt;"",AG108&lt;&gt;""), AA108:AH108,AA108:AE108)&lt;=集計基準日),COLUMN(IF(AND(進捗管理票PSPT_進捗率_2_2&lt;&gt;"",AG108&lt;&gt;""), AA108:AH108,AA108:AE108)),""))</f>
        <v>0</v>
      </c>
      <c r="DD108" s="324">
        <f t="array" aca="1" ref="DD108" ca="1">MAX(IF((IF(AND(進捗管理票PSPT_進捗率_3_2&lt;&gt;"",AS108&lt;&gt;""), AM108:AT108,AM108:AQ108)&lt;&gt;"")*(IF(AND(進捗管理票PSPT_進捗率_3_2&lt;&gt;"",AS108&lt;&gt;""), $AM$7:$AT$7,$AM$7:$AQ$7)="実績日")*(IF(AND(進捗管理票PSPT_進捗率_3_2&lt;&gt;"",AS108&lt;&gt;""), AM108:AT108,AM108:AQ108)&lt;=集計基準日),COLUMN(IF(AND(進捗管理票PSPT_進捗率_3_2&lt;&gt;"",AS108&lt;&gt;""), AM108:AT108,AM108:AQ108)),""))</f>
        <v>0</v>
      </c>
      <c r="DE108" s="324">
        <f t="array" aca="1" ref="DE108" ca="1">MAX(IF((IF(AND(進捗管理票PSPT_進捗率_4_2&lt;&gt;"",BE108&lt;&gt;""), AY108:BF108,AY108:BC108)&lt;&gt;"")*(IF(AND(進捗管理票PSPT_進捗率_4_2&lt;&gt;"",BE108&lt;&gt;""), $AY$7:$BF$7,$AY$7:$BC$7)="実績日")*(IF(AND(進捗管理票PSPT_進捗率_4_2&lt;&gt;"",BE108&lt;&gt;""), AY108:BF108,AY108:BC108)&lt;=集計基準日),COLUMN(IF(AND(進捗管理票PSPT_進捗率_4_2&lt;&gt;"",BE108&lt;&gt;""), AY108:BF108,AY108:BC108)),""))</f>
        <v>0</v>
      </c>
      <c r="DF108" s="324">
        <f t="array" aca="1" ref="DF108" ca="1">MAX(IF((BJ108:BN108&lt;&gt;"")*($BJ$7:$BN$7="実績日")*(BJ108:BN108&lt;=集計基準日),COLUMN(BJ108:BN108),""))</f>
        <v>0</v>
      </c>
      <c r="DG108" s="439">
        <f ca="1">MAX(IF(CW108&lt;&gt;0,HLOOKUP(CW108+1,進捗・達成率設定_PS,9,1),0),IF(CX108&lt;&gt;0,HLOOKUP(CX108+1,進捗・達成率設定_PT仕様作成,9,1),0),IF(CY108&lt;&gt;0,HLOOKUP(CY108+1,進捗・達成率設定_PG,9,1),0),IF(CZ108&lt;&gt;0,HLOOKUP(CZ108+1,進捗・達成率設定_PT,9,1),0),IF(DA108&lt;&gt;0,HLOOKUP(DA108+1,進捗・達成率設定_受入,9,1),0),IF(AND(COUNTA(PTレビュー先頭セル:PTレビュー最終セル)=0,AND(BB108&lt;&gt;"", BB108 &lt;= 集計基準日, BE108="",BF108="",BJ108="",BK108="",BM108="",BN108="")),100,0),IF(AND(BE108&lt;&gt;"",BE108 &lt;= 集計基準日, BJ108="",BK108="",BM108="",BN108=""),100,0))</f>
        <v>0</v>
      </c>
      <c r="DH108" s="440">
        <f ca="1">MAX(IF(DB108&lt;&gt;0,HLOOKUP(DB108,進捗・達成率設定_PS,9,1),0),IF(DC108&lt;&gt;0,HLOOKUP(DC108,進捗・達成率設定_PT仕様作成,9,1),0),IF(DD108&lt;&gt;0,HLOOKUP(DD108,進捗・達成率設定_PG,9,1),0),IF(DE108&lt;&gt;0,HLOOKUP(DE108,進捗・達成率設定_PT,9,1),0),IF(DF108&lt;&gt;0,HLOOKUP(DF108,進捗・達成率設定_受入,9,1),0),IF(AND(COUNTA(PTレビュー先頭セル:PTレビュー最終セル)=0,BJ108="",BK108="",BM108="",BN108="",BC108&lt;&gt;"", BC108&lt;=集計基準日),100,0),IF(OR(AND(BF108&lt;&gt;"",BF108&lt;=集計基準日, BJ108="",BK108="",BM108="",BN108=""),AND(BE108&lt;&gt;"",BF108&lt;&gt;"",BF108&lt;=集計基準日, BJ108="",BK108="",BM108="",BN108="")),100,0))</f>
        <v>0</v>
      </c>
      <c r="DI108" s="328" t="str">
        <f>IF(BM108&lt;&gt;"",BM108,IF(AND(BJ108&lt;&gt;"",BM108&lt;&gt;""),BM108,IF(AND(BJ108&lt;&gt;"",BM108=""),"",IF(AND(BK108&lt;&gt;"",BM108=""),"",IF(BE108&lt;&gt;"",BE108,IF(COUNTA(PTレビュー先頭セル:PTレビュー最終セル)&lt;&gt;0,"",IF(BB108&lt;&gt;"",BB108,"")))))))</f>
        <v/>
      </c>
      <c r="DJ108" s="329" t="str">
        <f>IF(AND(BM108&lt;&gt;"",BN108&lt;&gt;""),BN108,IF(AND(BJ108&lt;&gt;"",BN108&lt;&gt;""),BN108,IF(AND(BK108&lt;&gt;"",BN108=""),"",IF(AND(BJ108&lt;&gt;"",BN108=""),"",IF(BF108&lt;&gt;"",BF108,IF(COUNTA(PTレビュー先頭セル:PTレビュー最終セル)&lt;&gt;0,"",IF(BC108&lt;&gt;"",BC108,"")))))))</f>
        <v/>
      </c>
      <c r="DK108" s="450" t="b">
        <f t="shared" si="65"/>
        <v>0</v>
      </c>
      <c r="DL108" s="440" t="b">
        <f t="shared" si="66"/>
        <v>0</v>
      </c>
      <c r="DM108" s="450" t="b">
        <f t="shared" si="67"/>
        <v>0</v>
      </c>
      <c r="DN108" s="440" t="b">
        <f t="shared" si="68"/>
        <v>0</v>
      </c>
      <c r="DO108" s="449" t="b">
        <f t="shared" si="69"/>
        <v>0</v>
      </c>
      <c r="DP108" s="440" t="b">
        <f t="shared" si="70"/>
        <v>0</v>
      </c>
      <c r="DQ108" s="450" t="b">
        <f t="shared" si="71"/>
        <v>0</v>
      </c>
      <c r="DR108" s="440" t="b">
        <f t="shared" si="72"/>
        <v>0</v>
      </c>
      <c r="DS108" s="449" t="b">
        <f t="shared" si="73"/>
        <v>0</v>
      </c>
      <c r="DT108" s="440" t="b">
        <f t="shared" si="74"/>
        <v>0</v>
      </c>
    </row>
    <row r="109" spans="1:124" x14ac:dyDescent="0.25">
      <c r="A109" s="65">
        <f t="shared" si="49"/>
        <v>101</v>
      </c>
      <c r="B109" s="275"/>
      <c r="C109" s="275"/>
      <c r="D109" s="275"/>
      <c r="E109" s="275"/>
      <c r="F109" s="275"/>
      <c r="G109" s="316"/>
      <c r="H109" s="276"/>
      <c r="I109" s="276"/>
      <c r="J109" s="276"/>
      <c r="K109" s="467"/>
      <c r="L109" s="467"/>
      <c r="M109" s="277"/>
      <c r="N109" s="277"/>
      <c r="O109" s="348"/>
      <c r="P109" s="349"/>
      <c r="Q109" s="279"/>
      <c r="R109" s="348"/>
      <c r="S109" s="349"/>
      <c r="T109" s="280"/>
      <c r="U109" s="348"/>
      <c r="V109" s="274"/>
      <c r="W109" s="309" t="str">
        <f t="shared" ca="1" si="50"/>
        <v/>
      </c>
      <c r="X109" s="310" t="str">
        <f t="shared" ca="1" si="51"/>
        <v/>
      </c>
      <c r="Y109" s="277"/>
      <c r="Z109" s="277"/>
      <c r="AA109" s="348"/>
      <c r="AB109" s="349"/>
      <c r="AC109" s="279"/>
      <c r="AD109" s="348"/>
      <c r="AE109" s="349"/>
      <c r="AF109" s="280"/>
      <c r="AG109" s="348"/>
      <c r="AH109" s="274"/>
      <c r="AI109" s="309" t="str">
        <f t="shared" ca="1" si="52"/>
        <v/>
      </c>
      <c r="AJ109" s="310" t="str">
        <f t="shared" ca="1" si="53"/>
        <v/>
      </c>
      <c r="AK109" s="276"/>
      <c r="AL109" s="276"/>
      <c r="AM109" s="348"/>
      <c r="AN109" s="349"/>
      <c r="AO109" s="279"/>
      <c r="AP109" s="348"/>
      <c r="AQ109" s="349"/>
      <c r="AR109" s="280"/>
      <c r="AS109" s="348"/>
      <c r="AT109" s="274"/>
      <c r="AU109" s="309" t="str">
        <f t="shared" ca="1" si="54"/>
        <v/>
      </c>
      <c r="AV109" s="310" t="str">
        <f t="shared" ca="1" si="55"/>
        <v/>
      </c>
      <c r="AW109" s="276"/>
      <c r="AX109" s="276"/>
      <c r="AY109" s="348"/>
      <c r="AZ109" s="349"/>
      <c r="BA109" s="279"/>
      <c r="BB109" s="348"/>
      <c r="BC109" s="349"/>
      <c r="BD109" s="280"/>
      <c r="BE109" s="348"/>
      <c r="BF109" s="274"/>
      <c r="BG109" s="309" t="str">
        <f t="shared" ca="1" si="56"/>
        <v/>
      </c>
      <c r="BH109" s="310" t="str">
        <f t="shared" ca="1" si="57"/>
        <v/>
      </c>
      <c r="BI109" s="276"/>
      <c r="BJ109" s="348"/>
      <c r="BK109" s="349"/>
      <c r="BL109" s="279"/>
      <c r="BM109" s="348"/>
      <c r="BN109" s="349"/>
      <c r="BO109" s="280"/>
      <c r="BP109" s="309" t="str">
        <f t="shared" ca="1" si="58"/>
        <v/>
      </c>
      <c r="BQ109" s="310" t="str">
        <f t="shared" ca="1" si="59"/>
        <v/>
      </c>
      <c r="BR109" s="309" t="str">
        <f t="shared" ca="1" si="60"/>
        <v/>
      </c>
      <c r="BS109" s="438" t="str">
        <f t="shared" ca="1" si="61"/>
        <v/>
      </c>
      <c r="BT109" s="281" t="str">
        <f t="array" ref="BT109">IF(AND($I109&lt;&gt;"",$K109&lt;&gt;""),CEILING(VLOOKUP($I109,ランク別指標,3,FALSE)*$L109,1),"")</f>
        <v/>
      </c>
      <c r="BU109" s="282"/>
      <c r="BV109" s="281" t="str">
        <f t="shared" si="11"/>
        <v/>
      </c>
      <c r="BW109" s="283"/>
      <c r="BX109" s="282"/>
      <c r="BY109" s="284" t="str">
        <f t="shared" si="62"/>
        <v/>
      </c>
      <c r="BZ109" s="285" t="str">
        <f t="shared" si="63"/>
        <v/>
      </c>
      <c r="CA109" s="286"/>
      <c r="CB109" s="287"/>
      <c r="CC109" s="281" t="str">
        <f t="array" ref="CC109">IF(AND($I109&lt;&gt;"",$K109&lt;&gt;""),CEILING(VLOOKUP($I109,ランク別指標,6,FALSE)*$L109,1),"")</f>
        <v/>
      </c>
      <c r="CD109" s="288"/>
      <c r="CE109" s="289" t="str">
        <f t="shared" si="14"/>
        <v/>
      </c>
      <c r="CF109" s="290"/>
      <c r="CG109" s="291" t="str">
        <f t="array" ref="CG109">IF(AND(L109&lt;&gt;"",L109&gt;0),IF(CD109/L109*100 &gt; 0,CD109/L109*100, ""),"")</f>
        <v/>
      </c>
      <c r="CH109" s="292" t="str">
        <f t="array" ref="CH109">IF(AND(L109&lt;&gt;"",L109&gt;0),IF(CF109/L109*100 &gt; 0,CF109/L109*100, ""),"")</f>
        <v/>
      </c>
      <c r="CI109" s="291" t="str">
        <f t="array" ref="CI109">IF(AND(CC109&lt;&gt;"",CC109&gt;0),IF(CD109/CC109*100 &gt; 0,CD109/CC109, ""),"")</f>
        <v/>
      </c>
      <c r="CJ109" s="292" t="str">
        <f t="array" ref="CJ109">IF(AND(CE109&lt;&gt;"",CE109&gt;0),IF(CF109/CE109*100 &gt; 0,CF109/CE109, ""),"")</f>
        <v/>
      </c>
      <c r="CK109" s="281"/>
      <c r="CL109" s="293" t="str">
        <f t="array" ref="CL109">IF(AND(L109&lt;&gt;"",L109&gt;0),IF(CK109/L109*100 &gt; 0,CK109/L109*100, ""),"")</f>
        <v/>
      </c>
      <c r="CM109" s="294"/>
      <c r="CN109" s="270" t="str">
        <f t="array" aca="1" ref="CN109" ca="1">IF(AND($O109&lt;&gt;"",$P109="",$O109&lt;=集計基準日),"遅1",IF(AND($R109&lt;&gt;"",$S109="",$R109&lt;=集計基準日),"遅2",IF(AND($U109&lt;&gt;"",$V109="",$U109&lt;=集計基準日),"遅3","") ) )</f>
        <v/>
      </c>
      <c r="CO109" s="271" t="str">
        <f t="array" aca="1" ref="CO109" ca="1">IF(AND($AA109&lt;&gt;"",$AB109="",$AA109&lt;=集計基準日),"遅1",IF(AND($AD109&lt;&gt;"",$AE109="",$AD109&lt;=集計基準日),"遅2",IF(AND($AG109&lt;&gt;"",$AH109="",$AG109&lt;=集計基準日),"遅3","")))</f>
        <v/>
      </c>
      <c r="CP109" s="271" t="str">
        <f t="array" aca="1" ref="CP109" ca="1">IF(AND($AM109&lt;&gt;"",$AN109="",$AM109&lt;=集計基準日),"遅1",IF(AND($AP109&lt;&gt;"",$AQ109="",$AP109&lt;=集計基準日),"遅2",IF(AND($AS109&lt;&gt;"",$AT109="",$AS109&lt;=集計基準日),"遅3","")))</f>
        <v/>
      </c>
      <c r="CQ109" s="272" t="str">
        <f t="shared" ca="1" si="15"/>
        <v/>
      </c>
      <c r="CR109" s="272" t="str">
        <f t="shared" ca="1" si="16"/>
        <v/>
      </c>
      <c r="CS109" s="273" t="str">
        <f t="shared" ca="1" si="17"/>
        <v/>
      </c>
      <c r="CT109" s="337"/>
      <c r="CU109" s="264">
        <f t="shared" si="64"/>
        <v>101</v>
      </c>
      <c r="CW109" s="324">
        <f t="array" aca="1" ref="CW109" ca="1">MAX(IF((IF(進捗管理票PSPT_進捗率_1_2&lt;&gt;"", O109:V109,O109:S109)&lt;&gt;"")*(IF(進捗管理票PSPT_進捗率_1_2&lt;&gt;"", $O$7:$V$7,$O$7:$S$7)="予定日")*(IF(進捗管理票PSPT_進捗率_1_2&lt;&gt;"", O109:V109,O109:S109)&lt;=集計基準日),COLUMN(IF(進捗管理票PSPT_進捗率_1_2&lt;&gt;"", O109:V109,O109:S109)),""))</f>
        <v>0</v>
      </c>
      <c r="CX109" s="324">
        <f t="array" aca="1" ref="CX109" ca="1">MAX(IF((IF(進捗管理票PSPT_進捗率_2_2&lt;&gt;"", AA109:AH109,AA109:AE109)&lt;&gt;"")*(IF(進捗管理票PSPT_進捗率_2_2&lt;&gt;"", $AA$7:$AH$7,$AA$7:$AE$7)="予定日")*(IF(進捗管理票PSPT_進捗率_2_2&lt;&gt;"", AA109:AH109,AA109:AE109)&lt;=集計基準日),COLUMN(IF(進捗管理票PSPT_進捗率_2_2&lt;&gt;"", AA109:AH109,AA109:AE109)),""))</f>
        <v>0</v>
      </c>
      <c r="CY109" s="324">
        <f t="array" aca="1" ref="CY109" ca="1">MAX(IF((IF(進捗管理票PSPT_進捗率_3_2&lt;&gt;"", AM109:AT109,AM109:AQ109)&lt;&gt;"")*(IF(進捗管理票PSPT_進捗率_3_2&lt;&gt;"", $AM$7:$AT$7,$AM$7:$AQ$7)="予定日")*(IF(進捗管理票PSPT_進捗率_3_2&lt;&gt;"", AM109:AT109,AM109:AQ109)&lt;=集計基準日),COLUMN(IF(進捗管理票PSPT_進捗率_3_2&lt;&gt;"", AM109:AT109,AM109:AQ109)),""))</f>
        <v>0</v>
      </c>
      <c r="CZ109" s="324">
        <f t="array" aca="1" ref="CZ109" ca="1">MAX(IF((IF(進捗管理票PSPT_進捗率_4_2&lt;&gt;"", AY109:BF109,AY109:BC109)&lt;&gt;"")*(IF(進捗管理票PSPT_進捗率_4_2&lt;&gt;"", $AY$7:$BF$7,$AY$7:$BC$7)="予定日")*(IF(進捗管理票PSPT_進捗率_4_2&lt;&gt;"", AY109:BF109,AY109:BC109)&lt;=集計基準日),COLUMN(IF(進捗管理票PSPT_進捗率_4_2&lt;&gt;"", AY109:BF109,AY109:BC109)),""))</f>
        <v>0</v>
      </c>
      <c r="DA109" s="324">
        <f t="array" aca="1" ref="DA109" ca="1">MAX(IF((BJ109:BN109&lt;&gt;"")*($BJ$7:$BN$7="予定日")*(BJ109:BN109&lt;=集計基準日),COLUMN(BJ109:BN109),""))</f>
        <v>0</v>
      </c>
      <c r="DB109" s="324">
        <f t="array" aca="1" ref="DB109" ca="1">MAX(IF((IF(AND(進捗管理票PSPT_進捗率_1_2&lt;&gt;"",U109&lt;&gt;""), O109:V109,O109:S109)&lt;&gt;"")*(IF(AND(進捗管理票PSPT_進捗率_1_2&lt;&gt;"",U109&lt;&gt;""), $O$7:$V$7,$O$7:$S$7)="実績日")*(IF(AND(進捗管理票PSPT_進捗率_1_2&lt;&gt;"",U109&lt;&gt;""), O109:V109,O109:S109)&lt;=集計基準日),COLUMN(IF(AND(進捗管理票PSPT_進捗率_1_2&lt;&gt;"",U109&lt;&gt;""), O109:V109,O109:S109)),""))</f>
        <v>0</v>
      </c>
      <c r="DC109" s="324">
        <f t="array" aca="1" ref="DC109" ca="1">MAX(IF((IF(AND(進捗管理票PSPT_進捗率_2_2&lt;&gt;"",AG109&lt;&gt;""), AA109:AH109,AA109:AE109)&lt;&gt;"")*(IF(AND(進捗管理票PSPT_進捗率_2_2&lt;&gt;"",AG109&lt;&gt;""), $AA$7:$AH$7,$AA$7:$AE$7)="実績日")*(IF(AND(進捗管理票PSPT_進捗率_2_2&lt;&gt;"",AG109&lt;&gt;""), AA109:AH109,AA109:AE109)&lt;=集計基準日),COLUMN(IF(AND(進捗管理票PSPT_進捗率_2_2&lt;&gt;"",AG109&lt;&gt;""), AA109:AH109,AA109:AE109)),""))</f>
        <v>0</v>
      </c>
      <c r="DD109" s="324">
        <f t="array" aca="1" ref="DD109" ca="1">MAX(IF((IF(AND(進捗管理票PSPT_進捗率_3_2&lt;&gt;"",AS109&lt;&gt;""), AM109:AT109,AM109:AQ109)&lt;&gt;"")*(IF(AND(進捗管理票PSPT_進捗率_3_2&lt;&gt;"",AS109&lt;&gt;""), $AM$7:$AT$7,$AM$7:$AQ$7)="実績日")*(IF(AND(進捗管理票PSPT_進捗率_3_2&lt;&gt;"",AS109&lt;&gt;""), AM109:AT109,AM109:AQ109)&lt;=集計基準日),COLUMN(IF(AND(進捗管理票PSPT_進捗率_3_2&lt;&gt;"",AS109&lt;&gt;""), AM109:AT109,AM109:AQ109)),""))</f>
        <v>0</v>
      </c>
      <c r="DE109" s="324">
        <f t="array" aca="1" ref="DE109" ca="1">MAX(IF((IF(AND(進捗管理票PSPT_進捗率_4_2&lt;&gt;"",BE109&lt;&gt;""), AY109:BF109,AY109:BC109)&lt;&gt;"")*(IF(AND(進捗管理票PSPT_進捗率_4_2&lt;&gt;"",BE109&lt;&gt;""), $AY$7:$BF$7,$AY$7:$BC$7)="実績日")*(IF(AND(進捗管理票PSPT_進捗率_4_2&lt;&gt;"",BE109&lt;&gt;""), AY109:BF109,AY109:BC109)&lt;=集計基準日),COLUMN(IF(AND(進捗管理票PSPT_進捗率_4_2&lt;&gt;"",BE109&lt;&gt;""), AY109:BF109,AY109:BC109)),""))</f>
        <v>0</v>
      </c>
      <c r="DF109" s="324">
        <f t="array" aca="1" ref="DF109" ca="1">MAX(IF((BJ109:BN109&lt;&gt;"")*($BJ$7:$BN$7="実績日")*(BJ109:BN109&lt;=集計基準日),COLUMN(BJ109:BN109),""))</f>
        <v>0</v>
      </c>
      <c r="DG109" s="439">
        <f ca="1">MAX(IF(CW109&lt;&gt;0,HLOOKUP(CW109+1,進捗・達成率設定_PS,9,1),0),IF(CX109&lt;&gt;0,HLOOKUP(CX109+1,進捗・達成率設定_PT仕様作成,9,1),0),IF(CY109&lt;&gt;0,HLOOKUP(CY109+1,進捗・達成率設定_PG,9,1),0),IF(CZ109&lt;&gt;0,HLOOKUP(CZ109+1,進捗・達成率設定_PT,9,1),0),IF(DA109&lt;&gt;0,HLOOKUP(DA109+1,進捗・達成率設定_受入,9,1),0),IF(AND(COUNTA(PTレビュー先頭セル:PTレビュー最終セル)=0,AND(BB109&lt;&gt;"", BB109 &lt;= 集計基準日, BE109="",BF109="",BJ109="",BK109="",BM109="",BN109="")),100,0),IF(AND(BE109&lt;&gt;"",BE109 &lt;= 集計基準日, BJ109="",BK109="",BM109="",BN109=""),100,0))</f>
        <v>0</v>
      </c>
      <c r="DH109" s="440">
        <f ca="1">MAX(IF(DB109&lt;&gt;0,HLOOKUP(DB109,進捗・達成率設定_PS,9,1),0),IF(DC109&lt;&gt;0,HLOOKUP(DC109,進捗・達成率設定_PT仕様作成,9,1),0),IF(DD109&lt;&gt;0,HLOOKUP(DD109,進捗・達成率設定_PG,9,1),0),IF(DE109&lt;&gt;0,HLOOKUP(DE109,進捗・達成率設定_PT,9,1),0),IF(DF109&lt;&gt;0,HLOOKUP(DF109,進捗・達成率設定_受入,9,1),0),IF(AND(COUNTA(PTレビュー先頭セル:PTレビュー最終セル)=0,BJ109="",BK109="",BM109="",BN109="",BC109&lt;&gt;"", BC109&lt;=集計基準日),100,0),IF(OR(AND(BF109&lt;&gt;"",BF109&lt;=集計基準日, BJ109="",BK109="",BM109="",BN109=""),AND(BE109&lt;&gt;"",BF109&lt;&gt;"",BF109&lt;=集計基準日, BJ109="",BK109="",BM109="",BN109="")),100,0))</f>
        <v>0</v>
      </c>
      <c r="DI109" s="328" t="str">
        <f>IF(BM109&lt;&gt;"",BM109,IF(AND(BJ109&lt;&gt;"",BM109&lt;&gt;""),BM109,IF(AND(BJ109&lt;&gt;"",BM109=""),"",IF(AND(BK109&lt;&gt;"",BM109=""),"",IF(BE109&lt;&gt;"",BE109,IF(COUNTA(PTレビュー先頭セル:PTレビュー最終セル)&lt;&gt;0,"",IF(BB109&lt;&gt;"",BB109,"")))))))</f>
        <v/>
      </c>
      <c r="DJ109" s="329" t="str">
        <f>IF(AND(BM109&lt;&gt;"",BN109&lt;&gt;""),BN109,IF(AND(BJ109&lt;&gt;"",BN109&lt;&gt;""),BN109,IF(AND(BK109&lt;&gt;"",BN109=""),"",IF(AND(BJ109&lt;&gt;"",BN109=""),"",IF(BF109&lt;&gt;"",BF109,IF(COUNTA(PTレビュー先頭セル:PTレビュー最終セル)&lt;&gt;0,"",IF(BC109&lt;&gt;"",BC109,"")))))))</f>
        <v/>
      </c>
      <c r="DK109" s="450" t="b">
        <f t="shared" si="65"/>
        <v>0</v>
      </c>
      <c r="DL109" s="440" t="b">
        <f t="shared" si="66"/>
        <v>0</v>
      </c>
      <c r="DM109" s="450" t="b">
        <f t="shared" si="67"/>
        <v>0</v>
      </c>
      <c r="DN109" s="440" t="b">
        <f t="shared" si="68"/>
        <v>0</v>
      </c>
      <c r="DO109" s="449" t="b">
        <f t="shared" si="69"/>
        <v>0</v>
      </c>
      <c r="DP109" s="440" t="b">
        <f t="shared" si="70"/>
        <v>0</v>
      </c>
      <c r="DQ109" s="450" t="b">
        <f t="shared" si="71"/>
        <v>0</v>
      </c>
      <c r="DR109" s="440" t="b">
        <f t="shared" si="72"/>
        <v>0</v>
      </c>
      <c r="DS109" s="449" t="b">
        <f t="shared" si="73"/>
        <v>0</v>
      </c>
      <c r="DT109" s="440" t="b">
        <f t="shared" si="74"/>
        <v>0</v>
      </c>
    </row>
    <row r="110" spans="1:124" x14ac:dyDescent="0.25">
      <c r="A110" s="65">
        <f t="shared" si="49"/>
        <v>102</v>
      </c>
      <c r="B110" s="275"/>
      <c r="C110" s="275"/>
      <c r="D110" s="275"/>
      <c r="E110" s="275"/>
      <c r="F110" s="275"/>
      <c r="G110" s="316"/>
      <c r="H110" s="276"/>
      <c r="I110" s="276"/>
      <c r="J110" s="276"/>
      <c r="K110" s="467"/>
      <c r="L110" s="467"/>
      <c r="M110" s="277"/>
      <c r="N110" s="277"/>
      <c r="O110" s="348"/>
      <c r="P110" s="349"/>
      <c r="Q110" s="279"/>
      <c r="R110" s="348"/>
      <c r="S110" s="349"/>
      <c r="T110" s="280"/>
      <c r="U110" s="348"/>
      <c r="V110" s="274"/>
      <c r="W110" s="309" t="str">
        <f t="shared" ca="1" si="50"/>
        <v/>
      </c>
      <c r="X110" s="310" t="str">
        <f t="shared" ca="1" si="51"/>
        <v/>
      </c>
      <c r="Y110" s="277"/>
      <c r="Z110" s="277"/>
      <c r="AA110" s="348"/>
      <c r="AB110" s="349"/>
      <c r="AC110" s="279"/>
      <c r="AD110" s="348"/>
      <c r="AE110" s="349"/>
      <c r="AF110" s="280"/>
      <c r="AG110" s="348"/>
      <c r="AH110" s="274"/>
      <c r="AI110" s="309" t="str">
        <f t="shared" ca="1" si="52"/>
        <v/>
      </c>
      <c r="AJ110" s="310" t="str">
        <f t="shared" ca="1" si="53"/>
        <v/>
      </c>
      <c r="AK110" s="276"/>
      <c r="AL110" s="276"/>
      <c r="AM110" s="348"/>
      <c r="AN110" s="349"/>
      <c r="AO110" s="279"/>
      <c r="AP110" s="348"/>
      <c r="AQ110" s="349"/>
      <c r="AR110" s="280"/>
      <c r="AS110" s="348"/>
      <c r="AT110" s="274"/>
      <c r="AU110" s="309" t="str">
        <f t="shared" ca="1" si="54"/>
        <v/>
      </c>
      <c r="AV110" s="310" t="str">
        <f t="shared" ca="1" si="55"/>
        <v/>
      </c>
      <c r="AW110" s="276"/>
      <c r="AX110" s="276"/>
      <c r="AY110" s="348"/>
      <c r="AZ110" s="349"/>
      <c r="BA110" s="279"/>
      <c r="BB110" s="348"/>
      <c r="BC110" s="349"/>
      <c r="BD110" s="280"/>
      <c r="BE110" s="348"/>
      <c r="BF110" s="274"/>
      <c r="BG110" s="309" t="str">
        <f t="shared" ca="1" si="56"/>
        <v/>
      </c>
      <c r="BH110" s="310" t="str">
        <f t="shared" ca="1" si="57"/>
        <v/>
      </c>
      <c r="BI110" s="276"/>
      <c r="BJ110" s="348"/>
      <c r="BK110" s="349"/>
      <c r="BL110" s="279"/>
      <c r="BM110" s="348"/>
      <c r="BN110" s="349"/>
      <c r="BO110" s="280"/>
      <c r="BP110" s="309" t="str">
        <f t="shared" ca="1" si="58"/>
        <v/>
      </c>
      <c r="BQ110" s="310" t="str">
        <f t="shared" ca="1" si="59"/>
        <v/>
      </c>
      <c r="BR110" s="309" t="str">
        <f t="shared" ca="1" si="60"/>
        <v/>
      </c>
      <c r="BS110" s="438" t="str">
        <f t="shared" ca="1" si="61"/>
        <v/>
      </c>
      <c r="BT110" s="281" t="str">
        <f t="array" ref="BT110">IF(AND($I110&lt;&gt;"",$K110&lt;&gt;""),CEILING(VLOOKUP($I110,ランク別指標,3,FALSE)*$L110,1),"")</f>
        <v/>
      </c>
      <c r="BU110" s="282"/>
      <c r="BV110" s="281" t="str">
        <f t="shared" si="11"/>
        <v/>
      </c>
      <c r="BW110" s="283"/>
      <c r="BX110" s="282"/>
      <c r="BY110" s="284" t="str">
        <f t="shared" si="62"/>
        <v/>
      </c>
      <c r="BZ110" s="285" t="str">
        <f t="shared" si="63"/>
        <v/>
      </c>
      <c r="CA110" s="286"/>
      <c r="CB110" s="287"/>
      <c r="CC110" s="281" t="str">
        <f t="array" ref="CC110">IF(AND($I110&lt;&gt;"",$K110&lt;&gt;""),CEILING(VLOOKUP($I110,ランク別指標,6,FALSE)*$L110,1),"")</f>
        <v/>
      </c>
      <c r="CD110" s="288"/>
      <c r="CE110" s="289" t="str">
        <f t="shared" si="14"/>
        <v/>
      </c>
      <c r="CF110" s="290"/>
      <c r="CG110" s="291" t="str">
        <f t="array" ref="CG110">IF(AND(L110&lt;&gt;"",L110&gt;0),IF(CD110/L110*100 &gt; 0,CD110/L110*100, ""),"")</f>
        <v/>
      </c>
      <c r="CH110" s="292" t="str">
        <f t="array" ref="CH110">IF(AND(L110&lt;&gt;"",L110&gt;0),IF(CF110/L110*100 &gt; 0,CF110/L110*100, ""),"")</f>
        <v/>
      </c>
      <c r="CI110" s="291" t="str">
        <f t="array" ref="CI110">IF(AND(CC110&lt;&gt;"",CC110&gt;0),IF(CD110/CC110*100 &gt; 0,CD110/CC110, ""),"")</f>
        <v/>
      </c>
      <c r="CJ110" s="292" t="str">
        <f t="array" ref="CJ110">IF(AND(CE110&lt;&gt;"",CE110&gt;0),IF(CF110/CE110*100 &gt; 0,CF110/CE110, ""),"")</f>
        <v/>
      </c>
      <c r="CK110" s="281"/>
      <c r="CL110" s="293" t="str">
        <f t="array" ref="CL110">IF(AND(L110&lt;&gt;"",L110&gt;0),IF(CK110/L110*100 &gt; 0,CK110/L110*100, ""),"")</f>
        <v/>
      </c>
      <c r="CM110" s="294"/>
      <c r="CN110" s="270" t="str">
        <f t="array" aca="1" ref="CN110" ca="1">IF(AND($O110&lt;&gt;"",$P110="",$O110&lt;=集計基準日),"遅1",IF(AND($R110&lt;&gt;"",$S110="",$R110&lt;=集計基準日),"遅2",IF(AND($U110&lt;&gt;"",$V110="",$U110&lt;=集計基準日),"遅3","") ) )</f>
        <v/>
      </c>
      <c r="CO110" s="271" t="str">
        <f t="array" aca="1" ref="CO110" ca="1">IF(AND($AA110&lt;&gt;"",$AB110="",$AA110&lt;=集計基準日),"遅1",IF(AND($AD110&lt;&gt;"",$AE110="",$AD110&lt;=集計基準日),"遅2",IF(AND($AG110&lt;&gt;"",$AH110="",$AG110&lt;=集計基準日),"遅3","")))</f>
        <v/>
      </c>
      <c r="CP110" s="271" t="str">
        <f t="array" aca="1" ref="CP110" ca="1">IF(AND($AM110&lt;&gt;"",$AN110="",$AM110&lt;=集計基準日),"遅1",IF(AND($AP110&lt;&gt;"",$AQ110="",$AP110&lt;=集計基準日),"遅2",IF(AND($AS110&lt;&gt;"",$AT110="",$AS110&lt;=集計基準日),"遅3","")))</f>
        <v/>
      </c>
      <c r="CQ110" s="272" t="str">
        <f t="shared" ca="1" si="15"/>
        <v/>
      </c>
      <c r="CR110" s="272" t="str">
        <f t="shared" ca="1" si="16"/>
        <v/>
      </c>
      <c r="CS110" s="273" t="str">
        <f t="shared" ca="1" si="17"/>
        <v/>
      </c>
      <c r="CT110" s="337"/>
      <c r="CU110" s="264">
        <f t="shared" si="64"/>
        <v>102</v>
      </c>
      <c r="CW110" s="324">
        <f t="array" aca="1" ref="CW110" ca="1">MAX(IF((IF(進捗管理票PSPT_進捗率_1_2&lt;&gt;"", O110:V110,O110:S110)&lt;&gt;"")*(IF(進捗管理票PSPT_進捗率_1_2&lt;&gt;"", $O$7:$V$7,$O$7:$S$7)="予定日")*(IF(進捗管理票PSPT_進捗率_1_2&lt;&gt;"", O110:V110,O110:S110)&lt;=集計基準日),COLUMN(IF(進捗管理票PSPT_進捗率_1_2&lt;&gt;"", O110:V110,O110:S110)),""))</f>
        <v>0</v>
      </c>
      <c r="CX110" s="324">
        <f t="array" aca="1" ref="CX110" ca="1">MAX(IF((IF(進捗管理票PSPT_進捗率_2_2&lt;&gt;"", AA110:AH110,AA110:AE110)&lt;&gt;"")*(IF(進捗管理票PSPT_進捗率_2_2&lt;&gt;"", $AA$7:$AH$7,$AA$7:$AE$7)="予定日")*(IF(進捗管理票PSPT_進捗率_2_2&lt;&gt;"", AA110:AH110,AA110:AE110)&lt;=集計基準日),COLUMN(IF(進捗管理票PSPT_進捗率_2_2&lt;&gt;"", AA110:AH110,AA110:AE110)),""))</f>
        <v>0</v>
      </c>
      <c r="CY110" s="324">
        <f t="array" aca="1" ref="CY110" ca="1">MAX(IF((IF(進捗管理票PSPT_進捗率_3_2&lt;&gt;"", AM110:AT110,AM110:AQ110)&lt;&gt;"")*(IF(進捗管理票PSPT_進捗率_3_2&lt;&gt;"", $AM$7:$AT$7,$AM$7:$AQ$7)="予定日")*(IF(進捗管理票PSPT_進捗率_3_2&lt;&gt;"", AM110:AT110,AM110:AQ110)&lt;=集計基準日),COLUMN(IF(進捗管理票PSPT_進捗率_3_2&lt;&gt;"", AM110:AT110,AM110:AQ110)),""))</f>
        <v>0</v>
      </c>
      <c r="CZ110" s="324">
        <f t="array" aca="1" ref="CZ110" ca="1">MAX(IF((IF(進捗管理票PSPT_進捗率_4_2&lt;&gt;"", AY110:BF110,AY110:BC110)&lt;&gt;"")*(IF(進捗管理票PSPT_進捗率_4_2&lt;&gt;"", $AY$7:$BF$7,$AY$7:$BC$7)="予定日")*(IF(進捗管理票PSPT_進捗率_4_2&lt;&gt;"", AY110:BF110,AY110:BC110)&lt;=集計基準日),COLUMN(IF(進捗管理票PSPT_進捗率_4_2&lt;&gt;"", AY110:BF110,AY110:BC110)),""))</f>
        <v>0</v>
      </c>
      <c r="DA110" s="324">
        <f t="array" aca="1" ref="DA110" ca="1">MAX(IF((BJ110:BN110&lt;&gt;"")*($BJ$7:$BN$7="予定日")*(BJ110:BN110&lt;=集計基準日),COLUMN(BJ110:BN110),""))</f>
        <v>0</v>
      </c>
      <c r="DB110" s="324">
        <f t="array" aca="1" ref="DB110" ca="1">MAX(IF((IF(AND(進捗管理票PSPT_進捗率_1_2&lt;&gt;"",U110&lt;&gt;""), O110:V110,O110:S110)&lt;&gt;"")*(IF(AND(進捗管理票PSPT_進捗率_1_2&lt;&gt;"",U110&lt;&gt;""), $O$7:$V$7,$O$7:$S$7)="実績日")*(IF(AND(進捗管理票PSPT_進捗率_1_2&lt;&gt;"",U110&lt;&gt;""), O110:V110,O110:S110)&lt;=集計基準日),COLUMN(IF(AND(進捗管理票PSPT_進捗率_1_2&lt;&gt;"",U110&lt;&gt;""), O110:V110,O110:S110)),""))</f>
        <v>0</v>
      </c>
      <c r="DC110" s="324">
        <f t="array" aca="1" ref="DC110" ca="1">MAX(IF((IF(AND(進捗管理票PSPT_進捗率_2_2&lt;&gt;"",AG110&lt;&gt;""), AA110:AH110,AA110:AE110)&lt;&gt;"")*(IF(AND(進捗管理票PSPT_進捗率_2_2&lt;&gt;"",AG110&lt;&gt;""), $AA$7:$AH$7,$AA$7:$AE$7)="実績日")*(IF(AND(進捗管理票PSPT_進捗率_2_2&lt;&gt;"",AG110&lt;&gt;""), AA110:AH110,AA110:AE110)&lt;=集計基準日),COLUMN(IF(AND(進捗管理票PSPT_進捗率_2_2&lt;&gt;"",AG110&lt;&gt;""), AA110:AH110,AA110:AE110)),""))</f>
        <v>0</v>
      </c>
      <c r="DD110" s="324">
        <f t="array" aca="1" ref="DD110" ca="1">MAX(IF((IF(AND(進捗管理票PSPT_進捗率_3_2&lt;&gt;"",AS110&lt;&gt;""), AM110:AT110,AM110:AQ110)&lt;&gt;"")*(IF(AND(進捗管理票PSPT_進捗率_3_2&lt;&gt;"",AS110&lt;&gt;""), $AM$7:$AT$7,$AM$7:$AQ$7)="実績日")*(IF(AND(進捗管理票PSPT_進捗率_3_2&lt;&gt;"",AS110&lt;&gt;""), AM110:AT110,AM110:AQ110)&lt;=集計基準日),COLUMN(IF(AND(進捗管理票PSPT_進捗率_3_2&lt;&gt;"",AS110&lt;&gt;""), AM110:AT110,AM110:AQ110)),""))</f>
        <v>0</v>
      </c>
      <c r="DE110" s="324">
        <f t="array" aca="1" ref="DE110" ca="1">MAX(IF((IF(AND(進捗管理票PSPT_進捗率_4_2&lt;&gt;"",BE110&lt;&gt;""), AY110:BF110,AY110:BC110)&lt;&gt;"")*(IF(AND(進捗管理票PSPT_進捗率_4_2&lt;&gt;"",BE110&lt;&gt;""), $AY$7:$BF$7,$AY$7:$BC$7)="実績日")*(IF(AND(進捗管理票PSPT_進捗率_4_2&lt;&gt;"",BE110&lt;&gt;""), AY110:BF110,AY110:BC110)&lt;=集計基準日),COLUMN(IF(AND(進捗管理票PSPT_進捗率_4_2&lt;&gt;"",BE110&lt;&gt;""), AY110:BF110,AY110:BC110)),""))</f>
        <v>0</v>
      </c>
      <c r="DF110" s="324">
        <f t="array" aca="1" ref="DF110" ca="1">MAX(IF((BJ110:BN110&lt;&gt;"")*($BJ$7:$BN$7="実績日")*(BJ110:BN110&lt;=集計基準日),COLUMN(BJ110:BN110),""))</f>
        <v>0</v>
      </c>
      <c r="DG110" s="439">
        <f ca="1">MAX(IF(CW110&lt;&gt;0,HLOOKUP(CW110+1,進捗・達成率設定_PS,9,1),0),IF(CX110&lt;&gt;0,HLOOKUP(CX110+1,進捗・達成率設定_PT仕様作成,9,1),0),IF(CY110&lt;&gt;0,HLOOKUP(CY110+1,進捗・達成率設定_PG,9,1),0),IF(CZ110&lt;&gt;0,HLOOKUP(CZ110+1,進捗・達成率設定_PT,9,1),0),IF(DA110&lt;&gt;0,HLOOKUP(DA110+1,進捗・達成率設定_受入,9,1),0),IF(AND(COUNTA(PTレビュー先頭セル:PTレビュー最終セル)=0,AND(BB110&lt;&gt;"", BB110 &lt;= 集計基準日, BE110="",BF110="",BJ110="",BK110="",BM110="",BN110="")),100,0),IF(AND(BE110&lt;&gt;"",BE110 &lt;= 集計基準日, BJ110="",BK110="",BM110="",BN110=""),100,0))</f>
        <v>0</v>
      </c>
      <c r="DH110" s="440">
        <f ca="1">MAX(IF(DB110&lt;&gt;0,HLOOKUP(DB110,進捗・達成率設定_PS,9,1),0),IF(DC110&lt;&gt;0,HLOOKUP(DC110,進捗・達成率設定_PT仕様作成,9,1),0),IF(DD110&lt;&gt;0,HLOOKUP(DD110,進捗・達成率設定_PG,9,1),0),IF(DE110&lt;&gt;0,HLOOKUP(DE110,進捗・達成率設定_PT,9,1),0),IF(DF110&lt;&gt;0,HLOOKUP(DF110,進捗・達成率設定_受入,9,1),0),IF(AND(COUNTA(PTレビュー先頭セル:PTレビュー最終セル)=0,BJ110="",BK110="",BM110="",BN110="",BC110&lt;&gt;"", BC110&lt;=集計基準日),100,0),IF(OR(AND(BF110&lt;&gt;"",BF110&lt;=集計基準日, BJ110="",BK110="",BM110="",BN110=""),AND(BE110&lt;&gt;"",BF110&lt;&gt;"",BF110&lt;=集計基準日, BJ110="",BK110="",BM110="",BN110="")),100,0))</f>
        <v>0</v>
      </c>
      <c r="DI110" s="328" t="str">
        <f>IF(BM110&lt;&gt;"",BM110,IF(AND(BJ110&lt;&gt;"",BM110&lt;&gt;""),BM110,IF(AND(BJ110&lt;&gt;"",BM110=""),"",IF(AND(BK110&lt;&gt;"",BM110=""),"",IF(BE110&lt;&gt;"",BE110,IF(COUNTA(PTレビュー先頭セル:PTレビュー最終セル)&lt;&gt;0,"",IF(BB110&lt;&gt;"",BB110,"")))))))</f>
        <v/>
      </c>
      <c r="DJ110" s="329" t="str">
        <f>IF(AND(BM110&lt;&gt;"",BN110&lt;&gt;""),BN110,IF(AND(BJ110&lt;&gt;"",BN110&lt;&gt;""),BN110,IF(AND(BK110&lt;&gt;"",BN110=""),"",IF(AND(BJ110&lt;&gt;"",BN110=""),"",IF(BF110&lt;&gt;"",BF110,IF(COUNTA(PTレビュー先頭セル:PTレビュー最終セル)&lt;&gt;0,"",IF(BC110&lt;&gt;"",BC110,"")))))))</f>
        <v/>
      </c>
      <c r="DK110" s="450" t="b">
        <f t="shared" si="65"/>
        <v>0</v>
      </c>
      <c r="DL110" s="440" t="b">
        <f t="shared" si="66"/>
        <v>0</v>
      </c>
      <c r="DM110" s="450" t="b">
        <f t="shared" si="67"/>
        <v>0</v>
      </c>
      <c r="DN110" s="440" t="b">
        <f t="shared" si="68"/>
        <v>0</v>
      </c>
      <c r="DO110" s="449" t="b">
        <f t="shared" si="69"/>
        <v>0</v>
      </c>
      <c r="DP110" s="440" t="b">
        <f t="shared" si="70"/>
        <v>0</v>
      </c>
      <c r="DQ110" s="450" t="b">
        <f t="shared" si="71"/>
        <v>0</v>
      </c>
      <c r="DR110" s="440" t="b">
        <f t="shared" si="72"/>
        <v>0</v>
      </c>
      <c r="DS110" s="449" t="b">
        <f t="shared" si="73"/>
        <v>0</v>
      </c>
      <c r="DT110" s="440" t="b">
        <f t="shared" si="74"/>
        <v>0</v>
      </c>
    </row>
    <row r="111" spans="1:124" x14ac:dyDescent="0.25">
      <c r="A111" s="65">
        <f t="shared" si="49"/>
        <v>103</v>
      </c>
      <c r="B111" s="275"/>
      <c r="C111" s="275"/>
      <c r="D111" s="275"/>
      <c r="E111" s="275"/>
      <c r="F111" s="275"/>
      <c r="G111" s="316"/>
      <c r="H111" s="276"/>
      <c r="I111" s="276"/>
      <c r="J111" s="276"/>
      <c r="K111" s="467"/>
      <c r="L111" s="467"/>
      <c r="M111" s="277"/>
      <c r="N111" s="277"/>
      <c r="O111" s="348"/>
      <c r="P111" s="349"/>
      <c r="Q111" s="279"/>
      <c r="R111" s="348"/>
      <c r="S111" s="349"/>
      <c r="T111" s="280"/>
      <c r="U111" s="348"/>
      <c r="V111" s="274"/>
      <c r="W111" s="309" t="str">
        <f t="shared" ca="1" si="50"/>
        <v/>
      </c>
      <c r="X111" s="310" t="str">
        <f t="shared" ca="1" si="51"/>
        <v/>
      </c>
      <c r="Y111" s="277"/>
      <c r="Z111" s="277"/>
      <c r="AA111" s="348"/>
      <c r="AB111" s="349"/>
      <c r="AC111" s="279"/>
      <c r="AD111" s="348"/>
      <c r="AE111" s="349"/>
      <c r="AF111" s="280"/>
      <c r="AG111" s="348"/>
      <c r="AH111" s="274"/>
      <c r="AI111" s="309" t="str">
        <f t="shared" ca="1" si="52"/>
        <v/>
      </c>
      <c r="AJ111" s="310" t="str">
        <f t="shared" ca="1" si="53"/>
        <v/>
      </c>
      <c r="AK111" s="276"/>
      <c r="AL111" s="276"/>
      <c r="AM111" s="348"/>
      <c r="AN111" s="349"/>
      <c r="AO111" s="279"/>
      <c r="AP111" s="348"/>
      <c r="AQ111" s="349"/>
      <c r="AR111" s="280"/>
      <c r="AS111" s="348"/>
      <c r="AT111" s="274"/>
      <c r="AU111" s="309" t="str">
        <f t="shared" ca="1" si="54"/>
        <v/>
      </c>
      <c r="AV111" s="310" t="str">
        <f t="shared" ca="1" si="55"/>
        <v/>
      </c>
      <c r="AW111" s="276"/>
      <c r="AX111" s="276"/>
      <c r="AY111" s="348"/>
      <c r="AZ111" s="349"/>
      <c r="BA111" s="279"/>
      <c r="BB111" s="348"/>
      <c r="BC111" s="349"/>
      <c r="BD111" s="280"/>
      <c r="BE111" s="348"/>
      <c r="BF111" s="274"/>
      <c r="BG111" s="309" t="str">
        <f t="shared" ca="1" si="56"/>
        <v/>
      </c>
      <c r="BH111" s="310" t="str">
        <f t="shared" ca="1" si="57"/>
        <v/>
      </c>
      <c r="BI111" s="276"/>
      <c r="BJ111" s="348"/>
      <c r="BK111" s="349"/>
      <c r="BL111" s="279"/>
      <c r="BM111" s="348"/>
      <c r="BN111" s="349"/>
      <c r="BO111" s="280"/>
      <c r="BP111" s="309" t="str">
        <f t="shared" ca="1" si="58"/>
        <v/>
      </c>
      <c r="BQ111" s="310" t="str">
        <f t="shared" ca="1" si="59"/>
        <v/>
      </c>
      <c r="BR111" s="309" t="str">
        <f t="shared" ca="1" si="60"/>
        <v/>
      </c>
      <c r="BS111" s="438" t="str">
        <f t="shared" ca="1" si="61"/>
        <v/>
      </c>
      <c r="BT111" s="281" t="str">
        <f t="array" ref="BT111">IF(AND($I111&lt;&gt;"",$K111&lt;&gt;""),CEILING(VLOOKUP($I111,ランク別指標,3,FALSE)*$L111,1),"")</f>
        <v/>
      </c>
      <c r="BU111" s="282"/>
      <c r="BV111" s="281" t="str">
        <f t="shared" si="11"/>
        <v/>
      </c>
      <c r="BW111" s="283"/>
      <c r="BX111" s="282"/>
      <c r="BY111" s="284" t="str">
        <f t="shared" si="62"/>
        <v/>
      </c>
      <c r="BZ111" s="285" t="str">
        <f t="shared" si="63"/>
        <v/>
      </c>
      <c r="CA111" s="286"/>
      <c r="CB111" s="287"/>
      <c r="CC111" s="281" t="str">
        <f t="array" ref="CC111">IF(AND($I111&lt;&gt;"",$K111&lt;&gt;""),CEILING(VLOOKUP($I111,ランク別指標,6,FALSE)*$L111,1),"")</f>
        <v/>
      </c>
      <c r="CD111" s="288"/>
      <c r="CE111" s="289" t="str">
        <f t="shared" si="14"/>
        <v/>
      </c>
      <c r="CF111" s="290"/>
      <c r="CG111" s="291" t="str">
        <f t="array" ref="CG111">IF(AND(L111&lt;&gt;"",L111&gt;0),IF(CD111/L111*100 &gt; 0,CD111/L111*100, ""),"")</f>
        <v/>
      </c>
      <c r="CH111" s="292" t="str">
        <f t="array" ref="CH111">IF(AND(L111&lt;&gt;"",L111&gt;0),IF(CF111/L111*100 &gt; 0,CF111/L111*100, ""),"")</f>
        <v/>
      </c>
      <c r="CI111" s="291" t="str">
        <f t="array" ref="CI111">IF(AND(CC111&lt;&gt;"",CC111&gt;0),IF(CD111/CC111*100 &gt; 0,CD111/CC111, ""),"")</f>
        <v/>
      </c>
      <c r="CJ111" s="292" t="str">
        <f t="array" ref="CJ111">IF(AND(CE111&lt;&gt;"",CE111&gt;0),IF(CF111/CE111*100 &gt; 0,CF111/CE111, ""),"")</f>
        <v/>
      </c>
      <c r="CK111" s="281"/>
      <c r="CL111" s="293" t="str">
        <f t="array" ref="CL111">IF(AND(L111&lt;&gt;"",L111&gt;0),IF(CK111/L111*100 &gt; 0,CK111/L111*100, ""),"")</f>
        <v/>
      </c>
      <c r="CM111" s="294"/>
      <c r="CN111" s="270" t="str">
        <f t="array" aca="1" ref="CN111" ca="1">IF(AND($O111&lt;&gt;"",$P111="",$O111&lt;=集計基準日),"遅1",IF(AND($R111&lt;&gt;"",$S111="",$R111&lt;=集計基準日),"遅2",IF(AND($U111&lt;&gt;"",$V111="",$U111&lt;=集計基準日),"遅3","") ) )</f>
        <v/>
      </c>
      <c r="CO111" s="271" t="str">
        <f t="array" aca="1" ref="CO111" ca="1">IF(AND($AA111&lt;&gt;"",$AB111="",$AA111&lt;=集計基準日),"遅1",IF(AND($AD111&lt;&gt;"",$AE111="",$AD111&lt;=集計基準日),"遅2",IF(AND($AG111&lt;&gt;"",$AH111="",$AG111&lt;=集計基準日),"遅3","")))</f>
        <v/>
      </c>
      <c r="CP111" s="271" t="str">
        <f t="array" aca="1" ref="CP111" ca="1">IF(AND($AM111&lt;&gt;"",$AN111="",$AM111&lt;=集計基準日),"遅1",IF(AND($AP111&lt;&gt;"",$AQ111="",$AP111&lt;=集計基準日),"遅2",IF(AND($AS111&lt;&gt;"",$AT111="",$AS111&lt;=集計基準日),"遅3","")))</f>
        <v/>
      </c>
      <c r="CQ111" s="272" t="str">
        <f t="shared" ca="1" si="15"/>
        <v/>
      </c>
      <c r="CR111" s="272" t="str">
        <f t="shared" ca="1" si="16"/>
        <v/>
      </c>
      <c r="CS111" s="273" t="str">
        <f t="shared" ca="1" si="17"/>
        <v/>
      </c>
      <c r="CT111" s="337"/>
      <c r="CU111" s="264">
        <f t="shared" si="64"/>
        <v>103</v>
      </c>
      <c r="CW111" s="324">
        <f t="array" aca="1" ref="CW111" ca="1">MAX(IF((IF(進捗管理票PSPT_進捗率_1_2&lt;&gt;"", O111:V111,O111:S111)&lt;&gt;"")*(IF(進捗管理票PSPT_進捗率_1_2&lt;&gt;"", $O$7:$V$7,$O$7:$S$7)="予定日")*(IF(進捗管理票PSPT_進捗率_1_2&lt;&gt;"", O111:V111,O111:S111)&lt;=集計基準日),COLUMN(IF(進捗管理票PSPT_進捗率_1_2&lt;&gt;"", O111:V111,O111:S111)),""))</f>
        <v>0</v>
      </c>
      <c r="CX111" s="324">
        <f t="array" aca="1" ref="CX111" ca="1">MAX(IF((IF(進捗管理票PSPT_進捗率_2_2&lt;&gt;"", AA111:AH111,AA111:AE111)&lt;&gt;"")*(IF(進捗管理票PSPT_進捗率_2_2&lt;&gt;"", $AA$7:$AH$7,$AA$7:$AE$7)="予定日")*(IF(進捗管理票PSPT_進捗率_2_2&lt;&gt;"", AA111:AH111,AA111:AE111)&lt;=集計基準日),COLUMN(IF(進捗管理票PSPT_進捗率_2_2&lt;&gt;"", AA111:AH111,AA111:AE111)),""))</f>
        <v>0</v>
      </c>
      <c r="CY111" s="324">
        <f t="array" aca="1" ref="CY111" ca="1">MAX(IF((IF(進捗管理票PSPT_進捗率_3_2&lt;&gt;"", AM111:AT111,AM111:AQ111)&lt;&gt;"")*(IF(進捗管理票PSPT_進捗率_3_2&lt;&gt;"", $AM$7:$AT$7,$AM$7:$AQ$7)="予定日")*(IF(進捗管理票PSPT_進捗率_3_2&lt;&gt;"", AM111:AT111,AM111:AQ111)&lt;=集計基準日),COLUMN(IF(進捗管理票PSPT_進捗率_3_2&lt;&gt;"", AM111:AT111,AM111:AQ111)),""))</f>
        <v>0</v>
      </c>
      <c r="CZ111" s="324">
        <f t="array" aca="1" ref="CZ111" ca="1">MAX(IF((IF(進捗管理票PSPT_進捗率_4_2&lt;&gt;"", AY111:BF111,AY111:BC111)&lt;&gt;"")*(IF(進捗管理票PSPT_進捗率_4_2&lt;&gt;"", $AY$7:$BF$7,$AY$7:$BC$7)="予定日")*(IF(進捗管理票PSPT_進捗率_4_2&lt;&gt;"", AY111:BF111,AY111:BC111)&lt;=集計基準日),COLUMN(IF(進捗管理票PSPT_進捗率_4_2&lt;&gt;"", AY111:BF111,AY111:BC111)),""))</f>
        <v>0</v>
      </c>
      <c r="DA111" s="324">
        <f t="array" aca="1" ref="DA111" ca="1">MAX(IF((BJ111:BN111&lt;&gt;"")*($BJ$7:$BN$7="予定日")*(BJ111:BN111&lt;=集計基準日),COLUMN(BJ111:BN111),""))</f>
        <v>0</v>
      </c>
      <c r="DB111" s="324">
        <f t="array" aca="1" ref="DB111" ca="1">MAX(IF((IF(AND(進捗管理票PSPT_進捗率_1_2&lt;&gt;"",U111&lt;&gt;""), O111:V111,O111:S111)&lt;&gt;"")*(IF(AND(進捗管理票PSPT_進捗率_1_2&lt;&gt;"",U111&lt;&gt;""), $O$7:$V$7,$O$7:$S$7)="実績日")*(IF(AND(進捗管理票PSPT_進捗率_1_2&lt;&gt;"",U111&lt;&gt;""), O111:V111,O111:S111)&lt;=集計基準日),COLUMN(IF(AND(進捗管理票PSPT_進捗率_1_2&lt;&gt;"",U111&lt;&gt;""), O111:V111,O111:S111)),""))</f>
        <v>0</v>
      </c>
      <c r="DC111" s="324">
        <f t="array" aca="1" ref="DC111" ca="1">MAX(IF((IF(AND(進捗管理票PSPT_進捗率_2_2&lt;&gt;"",AG111&lt;&gt;""), AA111:AH111,AA111:AE111)&lt;&gt;"")*(IF(AND(進捗管理票PSPT_進捗率_2_2&lt;&gt;"",AG111&lt;&gt;""), $AA$7:$AH$7,$AA$7:$AE$7)="実績日")*(IF(AND(進捗管理票PSPT_進捗率_2_2&lt;&gt;"",AG111&lt;&gt;""), AA111:AH111,AA111:AE111)&lt;=集計基準日),COLUMN(IF(AND(進捗管理票PSPT_進捗率_2_2&lt;&gt;"",AG111&lt;&gt;""), AA111:AH111,AA111:AE111)),""))</f>
        <v>0</v>
      </c>
      <c r="DD111" s="324">
        <f t="array" aca="1" ref="DD111" ca="1">MAX(IF((IF(AND(進捗管理票PSPT_進捗率_3_2&lt;&gt;"",AS111&lt;&gt;""), AM111:AT111,AM111:AQ111)&lt;&gt;"")*(IF(AND(進捗管理票PSPT_進捗率_3_2&lt;&gt;"",AS111&lt;&gt;""), $AM$7:$AT$7,$AM$7:$AQ$7)="実績日")*(IF(AND(進捗管理票PSPT_進捗率_3_2&lt;&gt;"",AS111&lt;&gt;""), AM111:AT111,AM111:AQ111)&lt;=集計基準日),COLUMN(IF(AND(進捗管理票PSPT_進捗率_3_2&lt;&gt;"",AS111&lt;&gt;""), AM111:AT111,AM111:AQ111)),""))</f>
        <v>0</v>
      </c>
      <c r="DE111" s="324">
        <f t="array" aca="1" ref="DE111" ca="1">MAX(IF((IF(AND(進捗管理票PSPT_進捗率_4_2&lt;&gt;"",BE111&lt;&gt;""), AY111:BF111,AY111:BC111)&lt;&gt;"")*(IF(AND(進捗管理票PSPT_進捗率_4_2&lt;&gt;"",BE111&lt;&gt;""), $AY$7:$BF$7,$AY$7:$BC$7)="実績日")*(IF(AND(進捗管理票PSPT_進捗率_4_2&lt;&gt;"",BE111&lt;&gt;""), AY111:BF111,AY111:BC111)&lt;=集計基準日),COLUMN(IF(AND(進捗管理票PSPT_進捗率_4_2&lt;&gt;"",BE111&lt;&gt;""), AY111:BF111,AY111:BC111)),""))</f>
        <v>0</v>
      </c>
      <c r="DF111" s="324">
        <f t="array" aca="1" ref="DF111" ca="1">MAX(IF((BJ111:BN111&lt;&gt;"")*($BJ$7:$BN$7="実績日")*(BJ111:BN111&lt;=集計基準日),COLUMN(BJ111:BN111),""))</f>
        <v>0</v>
      </c>
      <c r="DG111" s="439">
        <f ca="1">MAX(IF(CW111&lt;&gt;0,HLOOKUP(CW111+1,進捗・達成率設定_PS,9,1),0),IF(CX111&lt;&gt;0,HLOOKUP(CX111+1,進捗・達成率設定_PT仕様作成,9,1),0),IF(CY111&lt;&gt;0,HLOOKUP(CY111+1,進捗・達成率設定_PG,9,1),0),IF(CZ111&lt;&gt;0,HLOOKUP(CZ111+1,進捗・達成率設定_PT,9,1),0),IF(DA111&lt;&gt;0,HLOOKUP(DA111+1,進捗・達成率設定_受入,9,1),0),IF(AND(COUNTA(PTレビュー先頭セル:PTレビュー最終セル)=0,AND(BB111&lt;&gt;"", BB111 &lt;= 集計基準日, BE111="",BF111="",BJ111="",BK111="",BM111="",BN111="")),100,0),IF(AND(BE111&lt;&gt;"",BE111 &lt;= 集計基準日, BJ111="",BK111="",BM111="",BN111=""),100,0))</f>
        <v>0</v>
      </c>
      <c r="DH111" s="440">
        <f ca="1">MAX(IF(DB111&lt;&gt;0,HLOOKUP(DB111,進捗・達成率設定_PS,9,1),0),IF(DC111&lt;&gt;0,HLOOKUP(DC111,進捗・達成率設定_PT仕様作成,9,1),0),IF(DD111&lt;&gt;0,HLOOKUP(DD111,進捗・達成率設定_PG,9,1),0),IF(DE111&lt;&gt;0,HLOOKUP(DE111,進捗・達成率設定_PT,9,1),0),IF(DF111&lt;&gt;0,HLOOKUP(DF111,進捗・達成率設定_受入,9,1),0),IF(AND(COUNTA(PTレビュー先頭セル:PTレビュー最終セル)=0,BJ111="",BK111="",BM111="",BN111="",BC111&lt;&gt;"", BC111&lt;=集計基準日),100,0),IF(OR(AND(BF111&lt;&gt;"",BF111&lt;=集計基準日, BJ111="",BK111="",BM111="",BN111=""),AND(BE111&lt;&gt;"",BF111&lt;&gt;"",BF111&lt;=集計基準日, BJ111="",BK111="",BM111="",BN111="")),100,0))</f>
        <v>0</v>
      </c>
      <c r="DI111" s="328" t="str">
        <f>IF(BM111&lt;&gt;"",BM111,IF(AND(BJ111&lt;&gt;"",BM111&lt;&gt;""),BM111,IF(AND(BJ111&lt;&gt;"",BM111=""),"",IF(AND(BK111&lt;&gt;"",BM111=""),"",IF(BE111&lt;&gt;"",BE111,IF(COUNTA(PTレビュー先頭セル:PTレビュー最終セル)&lt;&gt;0,"",IF(BB111&lt;&gt;"",BB111,"")))))))</f>
        <v/>
      </c>
      <c r="DJ111" s="329" t="str">
        <f>IF(AND(BM111&lt;&gt;"",BN111&lt;&gt;""),BN111,IF(AND(BJ111&lt;&gt;"",BN111&lt;&gt;""),BN111,IF(AND(BK111&lt;&gt;"",BN111=""),"",IF(AND(BJ111&lt;&gt;"",BN111=""),"",IF(BF111&lt;&gt;"",BF111,IF(COUNTA(PTレビュー先頭セル:PTレビュー最終セル)&lt;&gt;0,"",IF(BC111&lt;&gt;"",BC111,"")))))))</f>
        <v/>
      </c>
      <c r="DK111" s="450" t="b">
        <f t="shared" si="65"/>
        <v>0</v>
      </c>
      <c r="DL111" s="440" t="b">
        <f t="shared" si="66"/>
        <v>0</v>
      </c>
      <c r="DM111" s="450" t="b">
        <f t="shared" si="67"/>
        <v>0</v>
      </c>
      <c r="DN111" s="440" t="b">
        <f t="shared" si="68"/>
        <v>0</v>
      </c>
      <c r="DO111" s="449" t="b">
        <f t="shared" si="69"/>
        <v>0</v>
      </c>
      <c r="DP111" s="440" t="b">
        <f t="shared" si="70"/>
        <v>0</v>
      </c>
      <c r="DQ111" s="450" t="b">
        <f t="shared" si="71"/>
        <v>0</v>
      </c>
      <c r="DR111" s="440" t="b">
        <f t="shared" si="72"/>
        <v>0</v>
      </c>
      <c r="DS111" s="449" t="b">
        <f t="shared" si="73"/>
        <v>0</v>
      </c>
      <c r="DT111" s="440" t="b">
        <f t="shared" si="74"/>
        <v>0</v>
      </c>
    </row>
    <row r="112" spans="1:124" x14ac:dyDescent="0.25">
      <c r="A112" s="65">
        <f t="shared" si="49"/>
        <v>104</v>
      </c>
      <c r="B112" s="275"/>
      <c r="C112" s="275"/>
      <c r="D112" s="275"/>
      <c r="E112" s="275"/>
      <c r="F112" s="275"/>
      <c r="G112" s="316"/>
      <c r="H112" s="276"/>
      <c r="I112" s="276"/>
      <c r="J112" s="276"/>
      <c r="K112" s="467"/>
      <c r="L112" s="467"/>
      <c r="M112" s="277"/>
      <c r="N112" s="277"/>
      <c r="O112" s="348"/>
      <c r="P112" s="349"/>
      <c r="Q112" s="279"/>
      <c r="R112" s="348"/>
      <c r="S112" s="349"/>
      <c r="T112" s="280"/>
      <c r="U112" s="348"/>
      <c r="V112" s="274"/>
      <c r="W112" s="309" t="str">
        <f t="shared" ca="1" si="50"/>
        <v/>
      </c>
      <c r="X112" s="310" t="str">
        <f t="shared" ca="1" si="51"/>
        <v/>
      </c>
      <c r="Y112" s="277"/>
      <c r="Z112" s="277"/>
      <c r="AA112" s="348"/>
      <c r="AB112" s="349"/>
      <c r="AC112" s="279"/>
      <c r="AD112" s="348"/>
      <c r="AE112" s="349"/>
      <c r="AF112" s="280"/>
      <c r="AG112" s="348"/>
      <c r="AH112" s="274"/>
      <c r="AI112" s="309" t="str">
        <f t="shared" ca="1" si="52"/>
        <v/>
      </c>
      <c r="AJ112" s="310" t="str">
        <f t="shared" ca="1" si="53"/>
        <v/>
      </c>
      <c r="AK112" s="276"/>
      <c r="AL112" s="276"/>
      <c r="AM112" s="348"/>
      <c r="AN112" s="349"/>
      <c r="AO112" s="279"/>
      <c r="AP112" s="348"/>
      <c r="AQ112" s="349"/>
      <c r="AR112" s="280"/>
      <c r="AS112" s="348"/>
      <c r="AT112" s="274"/>
      <c r="AU112" s="309" t="str">
        <f t="shared" ca="1" si="54"/>
        <v/>
      </c>
      <c r="AV112" s="310" t="str">
        <f t="shared" ca="1" si="55"/>
        <v/>
      </c>
      <c r="AW112" s="276"/>
      <c r="AX112" s="276"/>
      <c r="AY112" s="348"/>
      <c r="AZ112" s="349"/>
      <c r="BA112" s="279"/>
      <c r="BB112" s="348"/>
      <c r="BC112" s="349"/>
      <c r="BD112" s="280"/>
      <c r="BE112" s="348"/>
      <c r="BF112" s="274"/>
      <c r="BG112" s="309" t="str">
        <f t="shared" ca="1" si="56"/>
        <v/>
      </c>
      <c r="BH112" s="310" t="str">
        <f t="shared" ca="1" si="57"/>
        <v/>
      </c>
      <c r="BI112" s="276"/>
      <c r="BJ112" s="348"/>
      <c r="BK112" s="349"/>
      <c r="BL112" s="279"/>
      <c r="BM112" s="348"/>
      <c r="BN112" s="349"/>
      <c r="BO112" s="280"/>
      <c r="BP112" s="309" t="str">
        <f t="shared" ca="1" si="58"/>
        <v/>
      </c>
      <c r="BQ112" s="310" t="str">
        <f t="shared" ca="1" si="59"/>
        <v/>
      </c>
      <c r="BR112" s="309" t="str">
        <f t="shared" ca="1" si="60"/>
        <v/>
      </c>
      <c r="BS112" s="438" t="str">
        <f t="shared" ca="1" si="61"/>
        <v/>
      </c>
      <c r="BT112" s="281" t="str">
        <f t="array" ref="BT112">IF(AND($I112&lt;&gt;"",$K112&lt;&gt;""),CEILING(VLOOKUP($I112,ランク別指標,3,FALSE)*$L112,1),"")</f>
        <v/>
      </c>
      <c r="BU112" s="282"/>
      <c r="BV112" s="281" t="str">
        <f t="shared" si="11"/>
        <v/>
      </c>
      <c r="BW112" s="283"/>
      <c r="BX112" s="282"/>
      <c r="BY112" s="284" t="str">
        <f t="shared" si="62"/>
        <v/>
      </c>
      <c r="BZ112" s="285" t="str">
        <f t="shared" si="63"/>
        <v/>
      </c>
      <c r="CA112" s="286"/>
      <c r="CB112" s="287"/>
      <c r="CC112" s="281" t="str">
        <f t="array" ref="CC112">IF(AND($I112&lt;&gt;"",$K112&lt;&gt;""),CEILING(VLOOKUP($I112,ランク別指標,6,FALSE)*$L112,1),"")</f>
        <v/>
      </c>
      <c r="CD112" s="288"/>
      <c r="CE112" s="289" t="str">
        <f t="shared" si="14"/>
        <v/>
      </c>
      <c r="CF112" s="290"/>
      <c r="CG112" s="291" t="str">
        <f t="array" ref="CG112">IF(AND(L112&lt;&gt;"",L112&gt;0),IF(CD112/L112*100 &gt; 0,CD112/L112*100, ""),"")</f>
        <v/>
      </c>
      <c r="CH112" s="292" t="str">
        <f t="array" ref="CH112">IF(AND(L112&lt;&gt;"",L112&gt;0),IF(CF112/L112*100 &gt; 0,CF112/L112*100, ""),"")</f>
        <v/>
      </c>
      <c r="CI112" s="291" t="str">
        <f t="array" ref="CI112">IF(AND(CC112&lt;&gt;"",CC112&gt;0),IF(CD112/CC112*100 &gt; 0,CD112/CC112, ""),"")</f>
        <v/>
      </c>
      <c r="CJ112" s="292" t="str">
        <f t="array" ref="CJ112">IF(AND(CE112&lt;&gt;"",CE112&gt;0),IF(CF112/CE112*100 &gt; 0,CF112/CE112, ""),"")</f>
        <v/>
      </c>
      <c r="CK112" s="281"/>
      <c r="CL112" s="293" t="str">
        <f t="array" ref="CL112">IF(AND(L112&lt;&gt;"",L112&gt;0),IF(CK112/L112*100 &gt; 0,CK112/L112*100, ""),"")</f>
        <v/>
      </c>
      <c r="CM112" s="294"/>
      <c r="CN112" s="270" t="str">
        <f t="array" aca="1" ref="CN112" ca="1">IF(AND($O112&lt;&gt;"",$P112="",$O112&lt;=集計基準日),"遅1",IF(AND($R112&lt;&gt;"",$S112="",$R112&lt;=集計基準日),"遅2",IF(AND($U112&lt;&gt;"",$V112="",$U112&lt;=集計基準日),"遅3","") ) )</f>
        <v/>
      </c>
      <c r="CO112" s="271" t="str">
        <f t="array" aca="1" ref="CO112" ca="1">IF(AND($AA112&lt;&gt;"",$AB112="",$AA112&lt;=集計基準日),"遅1",IF(AND($AD112&lt;&gt;"",$AE112="",$AD112&lt;=集計基準日),"遅2",IF(AND($AG112&lt;&gt;"",$AH112="",$AG112&lt;=集計基準日),"遅3","")))</f>
        <v/>
      </c>
      <c r="CP112" s="271" t="str">
        <f t="array" aca="1" ref="CP112" ca="1">IF(AND($AM112&lt;&gt;"",$AN112="",$AM112&lt;=集計基準日),"遅1",IF(AND($AP112&lt;&gt;"",$AQ112="",$AP112&lt;=集計基準日),"遅2",IF(AND($AS112&lt;&gt;"",$AT112="",$AS112&lt;=集計基準日),"遅3","")))</f>
        <v/>
      </c>
      <c r="CQ112" s="272" t="str">
        <f t="shared" ca="1" si="15"/>
        <v/>
      </c>
      <c r="CR112" s="272" t="str">
        <f t="shared" ca="1" si="16"/>
        <v/>
      </c>
      <c r="CS112" s="273" t="str">
        <f t="shared" ca="1" si="17"/>
        <v/>
      </c>
      <c r="CT112" s="337"/>
      <c r="CU112" s="264">
        <f t="shared" si="64"/>
        <v>104</v>
      </c>
      <c r="CW112" s="324">
        <f t="array" aca="1" ref="CW112" ca="1">MAX(IF((IF(進捗管理票PSPT_進捗率_1_2&lt;&gt;"", O112:V112,O112:S112)&lt;&gt;"")*(IF(進捗管理票PSPT_進捗率_1_2&lt;&gt;"", $O$7:$V$7,$O$7:$S$7)="予定日")*(IF(進捗管理票PSPT_進捗率_1_2&lt;&gt;"", O112:V112,O112:S112)&lt;=集計基準日),COLUMN(IF(進捗管理票PSPT_進捗率_1_2&lt;&gt;"", O112:V112,O112:S112)),""))</f>
        <v>0</v>
      </c>
      <c r="CX112" s="324">
        <f t="array" aca="1" ref="CX112" ca="1">MAX(IF((IF(進捗管理票PSPT_進捗率_2_2&lt;&gt;"", AA112:AH112,AA112:AE112)&lt;&gt;"")*(IF(進捗管理票PSPT_進捗率_2_2&lt;&gt;"", $AA$7:$AH$7,$AA$7:$AE$7)="予定日")*(IF(進捗管理票PSPT_進捗率_2_2&lt;&gt;"", AA112:AH112,AA112:AE112)&lt;=集計基準日),COLUMN(IF(進捗管理票PSPT_進捗率_2_2&lt;&gt;"", AA112:AH112,AA112:AE112)),""))</f>
        <v>0</v>
      </c>
      <c r="CY112" s="324">
        <f t="array" aca="1" ref="CY112" ca="1">MAX(IF((IF(進捗管理票PSPT_進捗率_3_2&lt;&gt;"", AM112:AT112,AM112:AQ112)&lt;&gt;"")*(IF(進捗管理票PSPT_進捗率_3_2&lt;&gt;"", $AM$7:$AT$7,$AM$7:$AQ$7)="予定日")*(IF(進捗管理票PSPT_進捗率_3_2&lt;&gt;"", AM112:AT112,AM112:AQ112)&lt;=集計基準日),COLUMN(IF(進捗管理票PSPT_進捗率_3_2&lt;&gt;"", AM112:AT112,AM112:AQ112)),""))</f>
        <v>0</v>
      </c>
      <c r="CZ112" s="324">
        <f t="array" aca="1" ref="CZ112" ca="1">MAX(IF((IF(進捗管理票PSPT_進捗率_4_2&lt;&gt;"", AY112:BF112,AY112:BC112)&lt;&gt;"")*(IF(進捗管理票PSPT_進捗率_4_2&lt;&gt;"", $AY$7:$BF$7,$AY$7:$BC$7)="予定日")*(IF(進捗管理票PSPT_進捗率_4_2&lt;&gt;"", AY112:BF112,AY112:BC112)&lt;=集計基準日),COLUMN(IF(進捗管理票PSPT_進捗率_4_2&lt;&gt;"", AY112:BF112,AY112:BC112)),""))</f>
        <v>0</v>
      </c>
      <c r="DA112" s="324">
        <f t="array" aca="1" ref="DA112" ca="1">MAX(IF((BJ112:BN112&lt;&gt;"")*($BJ$7:$BN$7="予定日")*(BJ112:BN112&lt;=集計基準日),COLUMN(BJ112:BN112),""))</f>
        <v>0</v>
      </c>
      <c r="DB112" s="324">
        <f t="array" aca="1" ref="DB112" ca="1">MAX(IF((IF(AND(進捗管理票PSPT_進捗率_1_2&lt;&gt;"",U112&lt;&gt;""), O112:V112,O112:S112)&lt;&gt;"")*(IF(AND(進捗管理票PSPT_進捗率_1_2&lt;&gt;"",U112&lt;&gt;""), $O$7:$V$7,$O$7:$S$7)="実績日")*(IF(AND(進捗管理票PSPT_進捗率_1_2&lt;&gt;"",U112&lt;&gt;""), O112:V112,O112:S112)&lt;=集計基準日),COLUMN(IF(AND(進捗管理票PSPT_進捗率_1_2&lt;&gt;"",U112&lt;&gt;""), O112:V112,O112:S112)),""))</f>
        <v>0</v>
      </c>
      <c r="DC112" s="324">
        <f t="array" aca="1" ref="DC112" ca="1">MAX(IF((IF(AND(進捗管理票PSPT_進捗率_2_2&lt;&gt;"",AG112&lt;&gt;""), AA112:AH112,AA112:AE112)&lt;&gt;"")*(IF(AND(進捗管理票PSPT_進捗率_2_2&lt;&gt;"",AG112&lt;&gt;""), $AA$7:$AH$7,$AA$7:$AE$7)="実績日")*(IF(AND(進捗管理票PSPT_進捗率_2_2&lt;&gt;"",AG112&lt;&gt;""), AA112:AH112,AA112:AE112)&lt;=集計基準日),COLUMN(IF(AND(進捗管理票PSPT_進捗率_2_2&lt;&gt;"",AG112&lt;&gt;""), AA112:AH112,AA112:AE112)),""))</f>
        <v>0</v>
      </c>
      <c r="DD112" s="324">
        <f t="array" aca="1" ref="DD112" ca="1">MAX(IF((IF(AND(進捗管理票PSPT_進捗率_3_2&lt;&gt;"",AS112&lt;&gt;""), AM112:AT112,AM112:AQ112)&lt;&gt;"")*(IF(AND(進捗管理票PSPT_進捗率_3_2&lt;&gt;"",AS112&lt;&gt;""), $AM$7:$AT$7,$AM$7:$AQ$7)="実績日")*(IF(AND(進捗管理票PSPT_進捗率_3_2&lt;&gt;"",AS112&lt;&gt;""), AM112:AT112,AM112:AQ112)&lt;=集計基準日),COLUMN(IF(AND(進捗管理票PSPT_進捗率_3_2&lt;&gt;"",AS112&lt;&gt;""), AM112:AT112,AM112:AQ112)),""))</f>
        <v>0</v>
      </c>
      <c r="DE112" s="324">
        <f t="array" aca="1" ref="DE112" ca="1">MAX(IF((IF(AND(進捗管理票PSPT_進捗率_4_2&lt;&gt;"",BE112&lt;&gt;""), AY112:BF112,AY112:BC112)&lt;&gt;"")*(IF(AND(進捗管理票PSPT_進捗率_4_2&lt;&gt;"",BE112&lt;&gt;""), $AY$7:$BF$7,$AY$7:$BC$7)="実績日")*(IF(AND(進捗管理票PSPT_進捗率_4_2&lt;&gt;"",BE112&lt;&gt;""), AY112:BF112,AY112:BC112)&lt;=集計基準日),COLUMN(IF(AND(進捗管理票PSPT_進捗率_4_2&lt;&gt;"",BE112&lt;&gt;""), AY112:BF112,AY112:BC112)),""))</f>
        <v>0</v>
      </c>
      <c r="DF112" s="324">
        <f t="array" aca="1" ref="DF112" ca="1">MAX(IF((BJ112:BN112&lt;&gt;"")*($BJ$7:$BN$7="実績日")*(BJ112:BN112&lt;=集計基準日),COLUMN(BJ112:BN112),""))</f>
        <v>0</v>
      </c>
      <c r="DG112" s="439">
        <f ca="1">MAX(IF(CW112&lt;&gt;0,HLOOKUP(CW112+1,進捗・達成率設定_PS,9,1),0),IF(CX112&lt;&gt;0,HLOOKUP(CX112+1,進捗・達成率設定_PT仕様作成,9,1),0),IF(CY112&lt;&gt;0,HLOOKUP(CY112+1,進捗・達成率設定_PG,9,1),0),IF(CZ112&lt;&gt;0,HLOOKUP(CZ112+1,進捗・達成率設定_PT,9,1),0),IF(DA112&lt;&gt;0,HLOOKUP(DA112+1,進捗・達成率設定_受入,9,1),0),IF(AND(COUNTA(PTレビュー先頭セル:PTレビュー最終セル)=0,AND(BB112&lt;&gt;"", BB112 &lt;= 集計基準日, BE112="",BF112="",BJ112="",BK112="",BM112="",BN112="")),100,0),IF(AND(BE112&lt;&gt;"",BE112 &lt;= 集計基準日, BJ112="",BK112="",BM112="",BN112=""),100,0))</f>
        <v>0</v>
      </c>
      <c r="DH112" s="440">
        <f ca="1">MAX(IF(DB112&lt;&gt;0,HLOOKUP(DB112,進捗・達成率設定_PS,9,1),0),IF(DC112&lt;&gt;0,HLOOKUP(DC112,進捗・達成率設定_PT仕様作成,9,1),0),IF(DD112&lt;&gt;0,HLOOKUP(DD112,進捗・達成率設定_PG,9,1),0),IF(DE112&lt;&gt;0,HLOOKUP(DE112,進捗・達成率設定_PT,9,1),0),IF(DF112&lt;&gt;0,HLOOKUP(DF112,進捗・達成率設定_受入,9,1),0),IF(AND(COUNTA(PTレビュー先頭セル:PTレビュー最終セル)=0,BJ112="",BK112="",BM112="",BN112="",BC112&lt;&gt;"", BC112&lt;=集計基準日),100,0),IF(OR(AND(BF112&lt;&gt;"",BF112&lt;=集計基準日, BJ112="",BK112="",BM112="",BN112=""),AND(BE112&lt;&gt;"",BF112&lt;&gt;"",BF112&lt;=集計基準日, BJ112="",BK112="",BM112="",BN112="")),100,0))</f>
        <v>0</v>
      </c>
      <c r="DI112" s="328" t="str">
        <f>IF(BM112&lt;&gt;"",BM112,IF(AND(BJ112&lt;&gt;"",BM112&lt;&gt;""),BM112,IF(AND(BJ112&lt;&gt;"",BM112=""),"",IF(AND(BK112&lt;&gt;"",BM112=""),"",IF(BE112&lt;&gt;"",BE112,IF(COUNTA(PTレビュー先頭セル:PTレビュー最終セル)&lt;&gt;0,"",IF(BB112&lt;&gt;"",BB112,"")))))))</f>
        <v/>
      </c>
      <c r="DJ112" s="329" t="str">
        <f>IF(AND(BM112&lt;&gt;"",BN112&lt;&gt;""),BN112,IF(AND(BJ112&lt;&gt;"",BN112&lt;&gt;""),BN112,IF(AND(BK112&lt;&gt;"",BN112=""),"",IF(AND(BJ112&lt;&gt;"",BN112=""),"",IF(BF112&lt;&gt;"",BF112,IF(COUNTA(PTレビュー先頭セル:PTレビュー最終セル)&lt;&gt;0,"",IF(BC112&lt;&gt;"",BC112,"")))))))</f>
        <v/>
      </c>
      <c r="DK112" s="450" t="b">
        <f t="shared" si="65"/>
        <v>0</v>
      </c>
      <c r="DL112" s="440" t="b">
        <f t="shared" si="66"/>
        <v>0</v>
      </c>
      <c r="DM112" s="450" t="b">
        <f t="shared" si="67"/>
        <v>0</v>
      </c>
      <c r="DN112" s="440" t="b">
        <f t="shared" si="68"/>
        <v>0</v>
      </c>
      <c r="DO112" s="449" t="b">
        <f t="shared" si="69"/>
        <v>0</v>
      </c>
      <c r="DP112" s="440" t="b">
        <f t="shared" si="70"/>
        <v>0</v>
      </c>
      <c r="DQ112" s="450" t="b">
        <f t="shared" si="71"/>
        <v>0</v>
      </c>
      <c r="DR112" s="440" t="b">
        <f t="shared" si="72"/>
        <v>0</v>
      </c>
      <c r="DS112" s="449" t="b">
        <f t="shared" si="73"/>
        <v>0</v>
      </c>
      <c r="DT112" s="440" t="b">
        <f t="shared" si="74"/>
        <v>0</v>
      </c>
    </row>
    <row r="113" spans="1:124" x14ac:dyDescent="0.25">
      <c r="A113" s="65">
        <f t="shared" si="49"/>
        <v>105</v>
      </c>
      <c r="B113" s="275"/>
      <c r="C113" s="275"/>
      <c r="D113" s="275"/>
      <c r="E113" s="275"/>
      <c r="F113" s="275"/>
      <c r="G113" s="316"/>
      <c r="H113" s="276"/>
      <c r="I113" s="276"/>
      <c r="J113" s="276"/>
      <c r="K113" s="467"/>
      <c r="L113" s="467"/>
      <c r="M113" s="277"/>
      <c r="N113" s="277"/>
      <c r="O113" s="348"/>
      <c r="P113" s="349"/>
      <c r="Q113" s="279"/>
      <c r="R113" s="348"/>
      <c r="S113" s="349"/>
      <c r="T113" s="280"/>
      <c r="U113" s="348"/>
      <c r="V113" s="274"/>
      <c r="W113" s="309" t="str">
        <f t="shared" ca="1" si="50"/>
        <v/>
      </c>
      <c r="X113" s="310" t="str">
        <f t="shared" ca="1" si="51"/>
        <v/>
      </c>
      <c r="Y113" s="277"/>
      <c r="Z113" s="277"/>
      <c r="AA113" s="348"/>
      <c r="AB113" s="349"/>
      <c r="AC113" s="279"/>
      <c r="AD113" s="348"/>
      <c r="AE113" s="349"/>
      <c r="AF113" s="280"/>
      <c r="AG113" s="348"/>
      <c r="AH113" s="274"/>
      <c r="AI113" s="309" t="str">
        <f t="shared" ca="1" si="52"/>
        <v/>
      </c>
      <c r="AJ113" s="310" t="str">
        <f t="shared" ca="1" si="53"/>
        <v/>
      </c>
      <c r="AK113" s="276"/>
      <c r="AL113" s="276"/>
      <c r="AM113" s="348"/>
      <c r="AN113" s="349"/>
      <c r="AO113" s="279"/>
      <c r="AP113" s="348"/>
      <c r="AQ113" s="349"/>
      <c r="AR113" s="280"/>
      <c r="AS113" s="348"/>
      <c r="AT113" s="274"/>
      <c r="AU113" s="309" t="str">
        <f t="shared" ca="1" si="54"/>
        <v/>
      </c>
      <c r="AV113" s="310" t="str">
        <f t="shared" ca="1" si="55"/>
        <v/>
      </c>
      <c r="AW113" s="276"/>
      <c r="AX113" s="276"/>
      <c r="AY113" s="348"/>
      <c r="AZ113" s="349"/>
      <c r="BA113" s="279"/>
      <c r="BB113" s="348"/>
      <c r="BC113" s="349"/>
      <c r="BD113" s="280"/>
      <c r="BE113" s="348"/>
      <c r="BF113" s="274"/>
      <c r="BG113" s="309" t="str">
        <f t="shared" ca="1" si="56"/>
        <v/>
      </c>
      <c r="BH113" s="310" t="str">
        <f t="shared" ca="1" si="57"/>
        <v/>
      </c>
      <c r="BI113" s="276"/>
      <c r="BJ113" s="348"/>
      <c r="BK113" s="349"/>
      <c r="BL113" s="279"/>
      <c r="BM113" s="348"/>
      <c r="BN113" s="349"/>
      <c r="BO113" s="280"/>
      <c r="BP113" s="309" t="str">
        <f t="shared" ca="1" si="58"/>
        <v/>
      </c>
      <c r="BQ113" s="310" t="str">
        <f t="shared" ca="1" si="59"/>
        <v/>
      </c>
      <c r="BR113" s="309" t="str">
        <f t="shared" ca="1" si="60"/>
        <v/>
      </c>
      <c r="BS113" s="438" t="str">
        <f t="shared" ca="1" si="61"/>
        <v/>
      </c>
      <c r="BT113" s="281" t="str">
        <f t="array" ref="BT113">IF(AND($I113&lt;&gt;"",$K113&lt;&gt;""),CEILING(VLOOKUP($I113,ランク別指標,3,FALSE)*$L113,1),"")</f>
        <v/>
      </c>
      <c r="BU113" s="282"/>
      <c r="BV113" s="281" t="str">
        <f t="shared" si="11"/>
        <v/>
      </c>
      <c r="BW113" s="283"/>
      <c r="BX113" s="282"/>
      <c r="BY113" s="284" t="str">
        <f t="shared" si="62"/>
        <v/>
      </c>
      <c r="BZ113" s="285" t="str">
        <f t="shared" si="63"/>
        <v/>
      </c>
      <c r="CA113" s="286"/>
      <c r="CB113" s="287"/>
      <c r="CC113" s="281" t="str">
        <f t="array" ref="CC113">IF(AND($I113&lt;&gt;"",$K113&lt;&gt;""),CEILING(VLOOKUP($I113,ランク別指標,6,FALSE)*$L113,1),"")</f>
        <v/>
      </c>
      <c r="CD113" s="288"/>
      <c r="CE113" s="289" t="str">
        <f t="shared" si="14"/>
        <v/>
      </c>
      <c r="CF113" s="290"/>
      <c r="CG113" s="291" t="str">
        <f t="array" ref="CG113">IF(AND(L113&lt;&gt;"",L113&gt;0),IF(CD113/L113*100 &gt; 0,CD113/L113*100, ""),"")</f>
        <v/>
      </c>
      <c r="CH113" s="292" t="str">
        <f t="array" ref="CH113">IF(AND(L113&lt;&gt;"",L113&gt;0),IF(CF113/L113*100 &gt; 0,CF113/L113*100, ""),"")</f>
        <v/>
      </c>
      <c r="CI113" s="291" t="str">
        <f t="array" ref="CI113">IF(AND(CC113&lt;&gt;"",CC113&gt;0),IF(CD113/CC113*100 &gt; 0,CD113/CC113, ""),"")</f>
        <v/>
      </c>
      <c r="CJ113" s="292" t="str">
        <f t="array" ref="CJ113">IF(AND(CE113&lt;&gt;"",CE113&gt;0),IF(CF113/CE113*100 &gt; 0,CF113/CE113, ""),"")</f>
        <v/>
      </c>
      <c r="CK113" s="281"/>
      <c r="CL113" s="293" t="str">
        <f t="array" ref="CL113">IF(AND(L113&lt;&gt;"",L113&gt;0),IF(CK113/L113*100 &gt; 0,CK113/L113*100, ""),"")</f>
        <v/>
      </c>
      <c r="CM113" s="294"/>
      <c r="CN113" s="270" t="str">
        <f t="array" aca="1" ref="CN113" ca="1">IF(AND($O113&lt;&gt;"",$P113="",$O113&lt;=集計基準日),"遅1",IF(AND($R113&lt;&gt;"",$S113="",$R113&lt;=集計基準日),"遅2",IF(AND($U113&lt;&gt;"",$V113="",$U113&lt;=集計基準日),"遅3","") ) )</f>
        <v/>
      </c>
      <c r="CO113" s="271" t="str">
        <f t="array" aca="1" ref="CO113" ca="1">IF(AND($AA113&lt;&gt;"",$AB113="",$AA113&lt;=集計基準日),"遅1",IF(AND($AD113&lt;&gt;"",$AE113="",$AD113&lt;=集計基準日),"遅2",IF(AND($AG113&lt;&gt;"",$AH113="",$AG113&lt;=集計基準日),"遅3","")))</f>
        <v/>
      </c>
      <c r="CP113" s="271" t="str">
        <f t="array" aca="1" ref="CP113" ca="1">IF(AND($AM113&lt;&gt;"",$AN113="",$AM113&lt;=集計基準日),"遅1",IF(AND($AP113&lt;&gt;"",$AQ113="",$AP113&lt;=集計基準日),"遅2",IF(AND($AS113&lt;&gt;"",$AT113="",$AS113&lt;=集計基準日),"遅3","")))</f>
        <v/>
      </c>
      <c r="CQ113" s="272" t="str">
        <f t="shared" ca="1" si="15"/>
        <v/>
      </c>
      <c r="CR113" s="272" t="str">
        <f t="shared" ca="1" si="16"/>
        <v/>
      </c>
      <c r="CS113" s="273" t="str">
        <f t="shared" ca="1" si="17"/>
        <v/>
      </c>
      <c r="CT113" s="337"/>
      <c r="CU113" s="264">
        <f t="shared" si="64"/>
        <v>105</v>
      </c>
      <c r="CW113" s="324">
        <f t="array" aca="1" ref="CW113" ca="1">MAX(IF((IF(進捗管理票PSPT_進捗率_1_2&lt;&gt;"", O113:V113,O113:S113)&lt;&gt;"")*(IF(進捗管理票PSPT_進捗率_1_2&lt;&gt;"", $O$7:$V$7,$O$7:$S$7)="予定日")*(IF(進捗管理票PSPT_進捗率_1_2&lt;&gt;"", O113:V113,O113:S113)&lt;=集計基準日),COLUMN(IF(進捗管理票PSPT_進捗率_1_2&lt;&gt;"", O113:V113,O113:S113)),""))</f>
        <v>0</v>
      </c>
      <c r="CX113" s="324">
        <f t="array" aca="1" ref="CX113" ca="1">MAX(IF((IF(進捗管理票PSPT_進捗率_2_2&lt;&gt;"", AA113:AH113,AA113:AE113)&lt;&gt;"")*(IF(進捗管理票PSPT_進捗率_2_2&lt;&gt;"", $AA$7:$AH$7,$AA$7:$AE$7)="予定日")*(IF(進捗管理票PSPT_進捗率_2_2&lt;&gt;"", AA113:AH113,AA113:AE113)&lt;=集計基準日),COLUMN(IF(進捗管理票PSPT_進捗率_2_2&lt;&gt;"", AA113:AH113,AA113:AE113)),""))</f>
        <v>0</v>
      </c>
      <c r="CY113" s="324">
        <f t="array" aca="1" ref="CY113" ca="1">MAX(IF((IF(進捗管理票PSPT_進捗率_3_2&lt;&gt;"", AM113:AT113,AM113:AQ113)&lt;&gt;"")*(IF(進捗管理票PSPT_進捗率_3_2&lt;&gt;"", $AM$7:$AT$7,$AM$7:$AQ$7)="予定日")*(IF(進捗管理票PSPT_進捗率_3_2&lt;&gt;"", AM113:AT113,AM113:AQ113)&lt;=集計基準日),COLUMN(IF(進捗管理票PSPT_進捗率_3_2&lt;&gt;"", AM113:AT113,AM113:AQ113)),""))</f>
        <v>0</v>
      </c>
      <c r="CZ113" s="324">
        <f t="array" aca="1" ref="CZ113" ca="1">MAX(IF((IF(進捗管理票PSPT_進捗率_4_2&lt;&gt;"", AY113:BF113,AY113:BC113)&lt;&gt;"")*(IF(進捗管理票PSPT_進捗率_4_2&lt;&gt;"", $AY$7:$BF$7,$AY$7:$BC$7)="予定日")*(IF(進捗管理票PSPT_進捗率_4_2&lt;&gt;"", AY113:BF113,AY113:BC113)&lt;=集計基準日),COLUMN(IF(進捗管理票PSPT_進捗率_4_2&lt;&gt;"", AY113:BF113,AY113:BC113)),""))</f>
        <v>0</v>
      </c>
      <c r="DA113" s="324">
        <f t="array" aca="1" ref="DA113" ca="1">MAX(IF((BJ113:BN113&lt;&gt;"")*($BJ$7:$BN$7="予定日")*(BJ113:BN113&lt;=集計基準日),COLUMN(BJ113:BN113),""))</f>
        <v>0</v>
      </c>
      <c r="DB113" s="324">
        <f t="array" aca="1" ref="DB113" ca="1">MAX(IF((IF(AND(進捗管理票PSPT_進捗率_1_2&lt;&gt;"",U113&lt;&gt;""), O113:V113,O113:S113)&lt;&gt;"")*(IF(AND(進捗管理票PSPT_進捗率_1_2&lt;&gt;"",U113&lt;&gt;""), $O$7:$V$7,$O$7:$S$7)="実績日")*(IF(AND(進捗管理票PSPT_進捗率_1_2&lt;&gt;"",U113&lt;&gt;""), O113:V113,O113:S113)&lt;=集計基準日),COLUMN(IF(AND(進捗管理票PSPT_進捗率_1_2&lt;&gt;"",U113&lt;&gt;""), O113:V113,O113:S113)),""))</f>
        <v>0</v>
      </c>
      <c r="DC113" s="324">
        <f t="array" aca="1" ref="DC113" ca="1">MAX(IF((IF(AND(進捗管理票PSPT_進捗率_2_2&lt;&gt;"",AG113&lt;&gt;""), AA113:AH113,AA113:AE113)&lt;&gt;"")*(IF(AND(進捗管理票PSPT_進捗率_2_2&lt;&gt;"",AG113&lt;&gt;""), $AA$7:$AH$7,$AA$7:$AE$7)="実績日")*(IF(AND(進捗管理票PSPT_進捗率_2_2&lt;&gt;"",AG113&lt;&gt;""), AA113:AH113,AA113:AE113)&lt;=集計基準日),COLUMN(IF(AND(進捗管理票PSPT_進捗率_2_2&lt;&gt;"",AG113&lt;&gt;""), AA113:AH113,AA113:AE113)),""))</f>
        <v>0</v>
      </c>
      <c r="DD113" s="324">
        <f t="array" aca="1" ref="DD113" ca="1">MAX(IF((IF(AND(進捗管理票PSPT_進捗率_3_2&lt;&gt;"",AS113&lt;&gt;""), AM113:AT113,AM113:AQ113)&lt;&gt;"")*(IF(AND(進捗管理票PSPT_進捗率_3_2&lt;&gt;"",AS113&lt;&gt;""), $AM$7:$AT$7,$AM$7:$AQ$7)="実績日")*(IF(AND(進捗管理票PSPT_進捗率_3_2&lt;&gt;"",AS113&lt;&gt;""), AM113:AT113,AM113:AQ113)&lt;=集計基準日),COLUMN(IF(AND(進捗管理票PSPT_進捗率_3_2&lt;&gt;"",AS113&lt;&gt;""), AM113:AT113,AM113:AQ113)),""))</f>
        <v>0</v>
      </c>
      <c r="DE113" s="324">
        <f t="array" aca="1" ref="DE113" ca="1">MAX(IF((IF(AND(進捗管理票PSPT_進捗率_4_2&lt;&gt;"",BE113&lt;&gt;""), AY113:BF113,AY113:BC113)&lt;&gt;"")*(IF(AND(進捗管理票PSPT_進捗率_4_2&lt;&gt;"",BE113&lt;&gt;""), $AY$7:$BF$7,$AY$7:$BC$7)="実績日")*(IF(AND(進捗管理票PSPT_進捗率_4_2&lt;&gt;"",BE113&lt;&gt;""), AY113:BF113,AY113:BC113)&lt;=集計基準日),COLUMN(IF(AND(進捗管理票PSPT_進捗率_4_2&lt;&gt;"",BE113&lt;&gt;""), AY113:BF113,AY113:BC113)),""))</f>
        <v>0</v>
      </c>
      <c r="DF113" s="324">
        <f t="array" aca="1" ref="DF113" ca="1">MAX(IF((BJ113:BN113&lt;&gt;"")*($BJ$7:$BN$7="実績日")*(BJ113:BN113&lt;=集計基準日),COLUMN(BJ113:BN113),""))</f>
        <v>0</v>
      </c>
      <c r="DG113" s="439">
        <f ca="1">MAX(IF(CW113&lt;&gt;0,HLOOKUP(CW113+1,進捗・達成率設定_PS,9,1),0),IF(CX113&lt;&gt;0,HLOOKUP(CX113+1,進捗・達成率設定_PT仕様作成,9,1),0),IF(CY113&lt;&gt;0,HLOOKUP(CY113+1,進捗・達成率設定_PG,9,1),0),IF(CZ113&lt;&gt;0,HLOOKUP(CZ113+1,進捗・達成率設定_PT,9,1),0),IF(DA113&lt;&gt;0,HLOOKUP(DA113+1,進捗・達成率設定_受入,9,1),0),IF(AND(COUNTA(PTレビュー先頭セル:PTレビュー最終セル)=0,AND(BB113&lt;&gt;"", BB113 &lt;= 集計基準日, BE113="",BF113="",BJ113="",BK113="",BM113="",BN113="")),100,0),IF(AND(BE113&lt;&gt;"",BE113 &lt;= 集計基準日, BJ113="",BK113="",BM113="",BN113=""),100,0))</f>
        <v>0</v>
      </c>
      <c r="DH113" s="440">
        <f ca="1">MAX(IF(DB113&lt;&gt;0,HLOOKUP(DB113,進捗・達成率設定_PS,9,1),0),IF(DC113&lt;&gt;0,HLOOKUP(DC113,進捗・達成率設定_PT仕様作成,9,1),0),IF(DD113&lt;&gt;0,HLOOKUP(DD113,進捗・達成率設定_PG,9,1),0),IF(DE113&lt;&gt;0,HLOOKUP(DE113,進捗・達成率設定_PT,9,1),0),IF(DF113&lt;&gt;0,HLOOKUP(DF113,進捗・達成率設定_受入,9,1),0),IF(AND(COUNTA(PTレビュー先頭セル:PTレビュー最終セル)=0,BJ113="",BK113="",BM113="",BN113="",BC113&lt;&gt;"", BC113&lt;=集計基準日),100,0),IF(OR(AND(BF113&lt;&gt;"",BF113&lt;=集計基準日, BJ113="",BK113="",BM113="",BN113=""),AND(BE113&lt;&gt;"",BF113&lt;&gt;"",BF113&lt;=集計基準日, BJ113="",BK113="",BM113="",BN113="")),100,0))</f>
        <v>0</v>
      </c>
      <c r="DI113" s="328" t="str">
        <f>IF(BM113&lt;&gt;"",BM113,IF(AND(BJ113&lt;&gt;"",BM113&lt;&gt;""),BM113,IF(AND(BJ113&lt;&gt;"",BM113=""),"",IF(AND(BK113&lt;&gt;"",BM113=""),"",IF(BE113&lt;&gt;"",BE113,IF(COUNTA(PTレビュー先頭セル:PTレビュー最終セル)&lt;&gt;0,"",IF(BB113&lt;&gt;"",BB113,"")))))))</f>
        <v/>
      </c>
      <c r="DJ113" s="329" t="str">
        <f>IF(AND(BM113&lt;&gt;"",BN113&lt;&gt;""),BN113,IF(AND(BJ113&lt;&gt;"",BN113&lt;&gt;""),BN113,IF(AND(BK113&lt;&gt;"",BN113=""),"",IF(AND(BJ113&lt;&gt;"",BN113=""),"",IF(BF113&lt;&gt;"",BF113,IF(COUNTA(PTレビュー先頭セル:PTレビュー最終セル)&lt;&gt;0,"",IF(BC113&lt;&gt;"",BC113,"")))))))</f>
        <v/>
      </c>
      <c r="DK113" s="450" t="b">
        <f t="shared" si="65"/>
        <v>0</v>
      </c>
      <c r="DL113" s="440" t="b">
        <f t="shared" si="66"/>
        <v>0</v>
      </c>
      <c r="DM113" s="450" t="b">
        <f t="shared" si="67"/>
        <v>0</v>
      </c>
      <c r="DN113" s="440" t="b">
        <f t="shared" si="68"/>
        <v>0</v>
      </c>
      <c r="DO113" s="449" t="b">
        <f t="shared" si="69"/>
        <v>0</v>
      </c>
      <c r="DP113" s="440" t="b">
        <f t="shared" si="70"/>
        <v>0</v>
      </c>
      <c r="DQ113" s="450" t="b">
        <f t="shared" si="71"/>
        <v>0</v>
      </c>
      <c r="DR113" s="440" t="b">
        <f t="shared" si="72"/>
        <v>0</v>
      </c>
      <c r="DS113" s="449" t="b">
        <f t="shared" si="73"/>
        <v>0</v>
      </c>
      <c r="DT113" s="440" t="b">
        <f t="shared" si="74"/>
        <v>0</v>
      </c>
    </row>
    <row r="114" spans="1:124" x14ac:dyDescent="0.25">
      <c r="A114" s="65">
        <f t="shared" si="49"/>
        <v>106</v>
      </c>
      <c r="B114" s="275"/>
      <c r="C114" s="275"/>
      <c r="D114" s="275"/>
      <c r="E114" s="275"/>
      <c r="F114" s="275"/>
      <c r="G114" s="316"/>
      <c r="H114" s="276"/>
      <c r="I114" s="276"/>
      <c r="J114" s="276"/>
      <c r="K114" s="467"/>
      <c r="L114" s="467"/>
      <c r="M114" s="277"/>
      <c r="N114" s="277"/>
      <c r="O114" s="348"/>
      <c r="P114" s="278"/>
      <c r="Q114" s="279"/>
      <c r="R114" s="348"/>
      <c r="S114" s="278"/>
      <c r="T114" s="280"/>
      <c r="U114" s="348"/>
      <c r="V114" s="274"/>
      <c r="W114" s="309" t="str">
        <f t="shared" ca="1" si="50"/>
        <v/>
      </c>
      <c r="X114" s="310" t="str">
        <f t="shared" ca="1" si="51"/>
        <v/>
      </c>
      <c r="Y114" s="277"/>
      <c r="Z114" s="277"/>
      <c r="AA114" s="348"/>
      <c r="AB114" s="278"/>
      <c r="AC114" s="279"/>
      <c r="AD114" s="348"/>
      <c r="AE114" s="278"/>
      <c r="AF114" s="280"/>
      <c r="AG114" s="348"/>
      <c r="AH114" s="274"/>
      <c r="AI114" s="309" t="str">
        <f t="shared" ca="1" si="52"/>
        <v/>
      </c>
      <c r="AJ114" s="310" t="str">
        <f t="shared" ca="1" si="53"/>
        <v/>
      </c>
      <c r="AK114" s="277"/>
      <c r="AL114" s="277"/>
      <c r="AM114" s="348"/>
      <c r="AN114" s="278"/>
      <c r="AO114" s="279"/>
      <c r="AP114" s="348"/>
      <c r="AQ114" s="278"/>
      <c r="AR114" s="280"/>
      <c r="AS114" s="348"/>
      <c r="AT114" s="274"/>
      <c r="AU114" s="309" t="str">
        <f t="shared" ca="1" si="54"/>
        <v/>
      </c>
      <c r="AV114" s="310" t="str">
        <f t="shared" ca="1" si="55"/>
        <v/>
      </c>
      <c r="AW114" s="276"/>
      <c r="AX114" s="276"/>
      <c r="AY114" s="348"/>
      <c r="AZ114" s="278"/>
      <c r="BA114" s="279"/>
      <c r="BB114" s="348"/>
      <c r="BC114" s="278"/>
      <c r="BD114" s="280"/>
      <c r="BE114" s="348"/>
      <c r="BF114" s="274"/>
      <c r="BG114" s="309" t="str">
        <f t="shared" ca="1" si="56"/>
        <v/>
      </c>
      <c r="BH114" s="310" t="str">
        <f t="shared" ca="1" si="57"/>
        <v/>
      </c>
      <c r="BI114" s="276"/>
      <c r="BJ114" s="348"/>
      <c r="BK114" s="278"/>
      <c r="BL114" s="279"/>
      <c r="BM114" s="348"/>
      <c r="BN114" s="278"/>
      <c r="BO114" s="280"/>
      <c r="BP114" s="309" t="str">
        <f t="shared" ca="1" si="58"/>
        <v/>
      </c>
      <c r="BQ114" s="310" t="str">
        <f t="shared" ca="1" si="59"/>
        <v/>
      </c>
      <c r="BR114" s="309" t="str">
        <f t="shared" ca="1" si="60"/>
        <v/>
      </c>
      <c r="BS114" s="438" t="str">
        <f t="shared" ca="1" si="61"/>
        <v/>
      </c>
      <c r="BT114" s="281" t="str">
        <f t="array" ref="BT114">IF(AND($I114&lt;&gt;"",$K114&lt;&gt;""),CEILING(VLOOKUP($I114,ランク別指標,3,FALSE)*$L114,1),"")</f>
        <v/>
      </c>
      <c r="BU114" s="282"/>
      <c r="BV114" s="281" t="str">
        <f t="shared" si="11"/>
        <v/>
      </c>
      <c r="BW114" s="283"/>
      <c r="BX114" s="282"/>
      <c r="BY114" s="284" t="str">
        <f t="shared" si="62"/>
        <v/>
      </c>
      <c r="BZ114" s="285" t="str">
        <f t="shared" si="63"/>
        <v/>
      </c>
      <c r="CA114" s="286"/>
      <c r="CB114" s="287"/>
      <c r="CC114" s="281" t="str">
        <f t="array" ref="CC114">IF(AND($I114&lt;&gt;"",$K114&lt;&gt;""),CEILING(VLOOKUP($I114,ランク別指標,6,FALSE)*$L114,1),"")</f>
        <v/>
      </c>
      <c r="CD114" s="288"/>
      <c r="CE114" s="289" t="str">
        <f t="shared" si="14"/>
        <v/>
      </c>
      <c r="CF114" s="290"/>
      <c r="CG114" s="291" t="str">
        <f t="array" ref="CG114">IF(AND(L114&lt;&gt;"",L114&gt;0),IF(CD114/L114*100 &gt; 0,CD114/L114*100, ""),"")</f>
        <v/>
      </c>
      <c r="CH114" s="292" t="str">
        <f t="array" ref="CH114">IF(AND(L114&lt;&gt;"",L114&gt;0),IF(CF114/L114*100 &gt; 0,CF114/L114*100, ""),"")</f>
        <v/>
      </c>
      <c r="CI114" s="291" t="str">
        <f t="array" ref="CI114">IF(AND(CC114&lt;&gt;"",CC114&gt;0),IF(CD114/CC114*100 &gt; 0,CD114/CC114, ""),"")</f>
        <v/>
      </c>
      <c r="CJ114" s="292" t="str">
        <f t="array" ref="CJ114">IF(AND(CE114&lt;&gt;"",CE114&gt;0),IF(CF114/CE114*100 &gt; 0,CF114/CE114, ""),"")</f>
        <v/>
      </c>
      <c r="CK114" s="281"/>
      <c r="CL114" s="293" t="str">
        <f t="array" ref="CL114">IF(AND(L114&lt;&gt;"",L114&gt;0),IF(CK114/L114*100 &gt; 0,CK114/L114*100, ""),"")</f>
        <v/>
      </c>
      <c r="CM114" s="294"/>
      <c r="CN114" s="270" t="str">
        <f t="array" aca="1" ref="CN114" ca="1">IF(AND($O114&lt;&gt;"",$P114="",$O114&lt;=集計基準日),"遅1",IF(AND($R114&lt;&gt;"",$S114="",$R114&lt;=集計基準日),"遅2",IF(AND($U114&lt;&gt;"",$V114="",$U114&lt;=集計基準日),"遅3","") ) )</f>
        <v/>
      </c>
      <c r="CO114" s="271" t="str">
        <f t="array" aca="1" ref="CO114" ca="1">IF(AND($AA114&lt;&gt;"",$AB114="",$AA114&lt;=集計基準日),"遅1",IF(AND($AD114&lt;&gt;"",$AE114="",$AD114&lt;=集計基準日),"遅2",IF(AND($AG114&lt;&gt;"",$AH114="",$AG114&lt;=集計基準日),"遅3","")))</f>
        <v/>
      </c>
      <c r="CP114" s="271" t="str">
        <f t="array" aca="1" ref="CP114" ca="1">IF(AND($AM114&lt;&gt;"",$AN114="",$AM114&lt;=集計基準日),"遅1",IF(AND($AP114&lt;&gt;"",$AQ114="",$AP114&lt;=集計基準日),"遅2",IF(AND($AS114&lt;&gt;"",$AT114="",$AS114&lt;=集計基準日),"遅3","")))</f>
        <v/>
      </c>
      <c r="CQ114" s="272" t="str">
        <f t="shared" ca="1" si="15"/>
        <v/>
      </c>
      <c r="CR114" s="272" t="str">
        <f t="shared" ca="1" si="16"/>
        <v/>
      </c>
      <c r="CS114" s="273" t="str">
        <f t="shared" ca="1" si="17"/>
        <v/>
      </c>
      <c r="CT114" s="337"/>
      <c r="CU114" s="264">
        <f t="shared" si="64"/>
        <v>106</v>
      </c>
      <c r="CW114" s="324">
        <f t="array" aca="1" ref="CW114" ca="1">MAX(IF((IF(進捗管理票PSPT_進捗率_1_2&lt;&gt;"", O114:V114,O114:S114)&lt;&gt;"")*(IF(進捗管理票PSPT_進捗率_1_2&lt;&gt;"", $O$7:$V$7,$O$7:$S$7)="予定日")*(IF(進捗管理票PSPT_進捗率_1_2&lt;&gt;"", O114:V114,O114:S114)&lt;=集計基準日),COLUMN(IF(進捗管理票PSPT_進捗率_1_2&lt;&gt;"", O114:V114,O114:S114)),""))</f>
        <v>0</v>
      </c>
      <c r="CX114" s="324">
        <f t="array" aca="1" ref="CX114" ca="1">MAX(IF((IF(進捗管理票PSPT_進捗率_2_2&lt;&gt;"", AA114:AH114,AA114:AE114)&lt;&gt;"")*(IF(進捗管理票PSPT_進捗率_2_2&lt;&gt;"", $AA$7:$AH$7,$AA$7:$AE$7)="予定日")*(IF(進捗管理票PSPT_進捗率_2_2&lt;&gt;"", AA114:AH114,AA114:AE114)&lt;=集計基準日),COLUMN(IF(進捗管理票PSPT_進捗率_2_2&lt;&gt;"", AA114:AH114,AA114:AE114)),""))</f>
        <v>0</v>
      </c>
      <c r="CY114" s="324">
        <f t="array" aca="1" ref="CY114" ca="1">MAX(IF((IF(進捗管理票PSPT_進捗率_3_2&lt;&gt;"", AM114:AT114,AM114:AQ114)&lt;&gt;"")*(IF(進捗管理票PSPT_進捗率_3_2&lt;&gt;"", $AM$7:$AT$7,$AM$7:$AQ$7)="予定日")*(IF(進捗管理票PSPT_進捗率_3_2&lt;&gt;"", AM114:AT114,AM114:AQ114)&lt;=集計基準日),COLUMN(IF(進捗管理票PSPT_進捗率_3_2&lt;&gt;"", AM114:AT114,AM114:AQ114)),""))</f>
        <v>0</v>
      </c>
      <c r="CZ114" s="324">
        <f t="array" aca="1" ref="CZ114" ca="1">MAX(IF((IF(進捗管理票PSPT_進捗率_4_2&lt;&gt;"", AY114:BF114,AY114:BC114)&lt;&gt;"")*(IF(進捗管理票PSPT_進捗率_4_2&lt;&gt;"", $AY$7:$BF$7,$AY$7:$BC$7)="予定日")*(IF(進捗管理票PSPT_進捗率_4_2&lt;&gt;"", AY114:BF114,AY114:BC114)&lt;=集計基準日),COLUMN(IF(進捗管理票PSPT_進捗率_4_2&lt;&gt;"", AY114:BF114,AY114:BC114)),""))</f>
        <v>0</v>
      </c>
      <c r="DA114" s="324">
        <f t="array" aca="1" ref="DA114" ca="1">MAX(IF((BJ114:BN114&lt;&gt;"")*($BJ$7:$BN$7="予定日")*(BJ114:BN114&lt;=集計基準日),COLUMN(BJ114:BN114),""))</f>
        <v>0</v>
      </c>
      <c r="DB114" s="324">
        <f t="array" aca="1" ref="DB114" ca="1">MAX(IF((IF(AND(進捗管理票PSPT_進捗率_1_2&lt;&gt;"",U114&lt;&gt;""), O114:V114,O114:S114)&lt;&gt;"")*(IF(AND(進捗管理票PSPT_進捗率_1_2&lt;&gt;"",U114&lt;&gt;""), $O$7:$V$7,$O$7:$S$7)="実績日")*(IF(AND(進捗管理票PSPT_進捗率_1_2&lt;&gt;"",U114&lt;&gt;""), O114:V114,O114:S114)&lt;=集計基準日),COLUMN(IF(AND(進捗管理票PSPT_進捗率_1_2&lt;&gt;"",U114&lt;&gt;""), O114:V114,O114:S114)),""))</f>
        <v>0</v>
      </c>
      <c r="DC114" s="324">
        <f t="array" aca="1" ref="DC114" ca="1">MAX(IF((IF(AND(進捗管理票PSPT_進捗率_2_2&lt;&gt;"",AG114&lt;&gt;""), AA114:AH114,AA114:AE114)&lt;&gt;"")*(IF(AND(進捗管理票PSPT_進捗率_2_2&lt;&gt;"",AG114&lt;&gt;""), $AA$7:$AH$7,$AA$7:$AE$7)="実績日")*(IF(AND(進捗管理票PSPT_進捗率_2_2&lt;&gt;"",AG114&lt;&gt;""), AA114:AH114,AA114:AE114)&lt;=集計基準日),COLUMN(IF(AND(進捗管理票PSPT_進捗率_2_2&lt;&gt;"",AG114&lt;&gt;""), AA114:AH114,AA114:AE114)),""))</f>
        <v>0</v>
      </c>
      <c r="DD114" s="324">
        <f t="array" aca="1" ref="DD114" ca="1">MAX(IF((IF(AND(進捗管理票PSPT_進捗率_3_2&lt;&gt;"",AS114&lt;&gt;""), AM114:AT114,AM114:AQ114)&lt;&gt;"")*(IF(AND(進捗管理票PSPT_進捗率_3_2&lt;&gt;"",AS114&lt;&gt;""), $AM$7:$AT$7,$AM$7:$AQ$7)="実績日")*(IF(AND(進捗管理票PSPT_進捗率_3_2&lt;&gt;"",AS114&lt;&gt;""), AM114:AT114,AM114:AQ114)&lt;=集計基準日),COLUMN(IF(AND(進捗管理票PSPT_進捗率_3_2&lt;&gt;"",AS114&lt;&gt;""), AM114:AT114,AM114:AQ114)),""))</f>
        <v>0</v>
      </c>
      <c r="DE114" s="324">
        <f t="array" aca="1" ref="DE114" ca="1">MAX(IF((IF(AND(進捗管理票PSPT_進捗率_4_2&lt;&gt;"",BE114&lt;&gt;""), AY114:BF114,AY114:BC114)&lt;&gt;"")*(IF(AND(進捗管理票PSPT_進捗率_4_2&lt;&gt;"",BE114&lt;&gt;""), $AY$7:$BF$7,$AY$7:$BC$7)="実績日")*(IF(AND(進捗管理票PSPT_進捗率_4_2&lt;&gt;"",BE114&lt;&gt;""), AY114:BF114,AY114:BC114)&lt;=集計基準日),COLUMN(IF(AND(進捗管理票PSPT_進捗率_4_2&lt;&gt;"",BE114&lt;&gt;""), AY114:BF114,AY114:BC114)),""))</f>
        <v>0</v>
      </c>
      <c r="DF114" s="324">
        <f t="array" aca="1" ref="DF114" ca="1">MAX(IF((BJ114:BN114&lt;&gt;"")*($BJ$7:$BN$7="実績日")*(BJ114:BN114&lt;=集計基準日),COLUMN(BJ114:BN114),""))</f>
        <v>0</v>
      </c>
      <c r="DG114" s="439">
        <f ca="1">MAX(IF(CW114&lt;&gt;0,HLOOKUP(CW114+1,進捗・達成率設定_PS,9,1),0),IF(CX114&lt;&gt;0,HLOOKUP(CX114+1,進捗・達成率設定_PT仕様作成,9,1),0),IF(CY114&lt;&gt;0,HLOOKUP(CY114+1,進捗・達成率設定_PG,9,1),0),IF(CZ114&lt;&gt;0,HLOOKUP(CZ114+1,進捗・達成率設定_PT,9,1),0),IF(DA114&lt;&gt;0,HLOOKUP(DA114+1,進捗・達成率設定_受入,9,1),0),IF(AND(COUNTA(PTレビュー先頭セル:PTレビュー最終セル)=0,AND(BB114&lt;&gt;"", BB114 &lt;= 集計基準日, BE114="",BF114="",BJ114="",BK114="",BM114="",BN114="")),100,0),IF(AND(BE114&lt;&gt;"",BE114 &lt;= 集計基準日, BJ114="",BK114="",BM114="",BN114=""),100,0))</f>
        <v>0</v>
      </c>
      <c r="DH114" s="440">
        <f ca="1">MAX(IF(DB114&lt;&gt;0,HLOOKUP(DB114,進捗・達成率設定_PS,9,1),0),IF(DC114&lt;&gt;0,HLOOKUP(DC114,進捗・達成率設定_PT仕様作成,9,1),0),IF(DD114&lt;&gt;0,HLOOKUP(DD114,進捗・達成率設定_PG,9,1),0),IF(DE114&lt;&gt;0,HLOOKUP(DE114,進捗・達成率設定_PT,9,1),0),IF(DF114&lt;&gt;0,HLOOKUP(DF114,進捗・達成率設定_受入,9,1),0),IF(AND(COUNTA(PTレビュー先頭セル:PTレビュー最終セル)=0,BJ114="",BK114="",BM114="",BN114="",BC114&lt;&gt;"", BC114&lt;=集計基準日),100,0),IF(OR(AND(BF114&lt;&gt;"",BF114&lt;=集計基準日, BJ114="",BK114="",BM114="",BN114=""),AND(BE114&lt;&gt;"",BF114&lt;&gt;"",BF114&lt;=集計基準日, BJ114="",BK114="",BM114="",BN114="")),100,0))</f>
        <v>0</v>
      </c>
      <c r="DI114" s="328" t="str">
        <f>IF(BM114&lt;&gt;"",BM114,IF(AND(BJ114&lt;&gt;"",BM114&lt;&gt;""),BM114,IF(AND(BJ114&lt;&gt;"",BM114=""),"",IF(AND(BK114&lt;&gt;"",BM114=""),"",IF(BE114&lt;&gt;"",BE114,IF(COUNTA(PTレビュー先頭セル:PTレビュー最終セル)&lt;&gt;0,"",IF(BB114&lt;&gt;"",BB114,"")))))))</f>
        <v/>
      </c>
      <c r="DJ114" s="329" t="str">
        <f>IF(AND(BM114&lt;&gt;"",BN114&lt;&gt;""),BN114,IF(AND(BJ114&lt;&gt;"",BN114&lt;&gt;""),BN114,IF(AND(BK114&lt;&gt;"",BN114=""),"",IF(AND(BJ114&lt;&gt;"",BN114=""),"",IF(BF114&lt;&gt;"",BF114,IF(COUNTA(PTレビュー先頭セル:PTレビュー最終セル)&lt;&gt;0,"",IF(BC114&lt;&gt;"",BC114,"")))))))</f>
        <v/>
      </c>
      <c r="DK114" s="450" t="b">
        <f t="shared" si="65"/>
        <v>0</v>
      </c>
      <c r="DL114" s="440" t="b">
        <f t="shared" si="66"/>
        <v>0</v>
      </c>
      <c r="DM114" s="450" t="b">
        <f t="shared" si="67"/>
        <v>0</v>
      </c>
      <c r="DN114" s="440" t="b">
        <f t="shared" si="68"/>
        <v>0</v>
      </c>
      <c r="DO114" s="449" t="b">
        <f t="shared" si="69"/>
        <v>0</v>
      </c>
      <c r="DP114" s="440" t="b">
        <f t="shared" si="70"/>
        <v>0</v>
      </c>
      <c r="DQ114" s="450" t="b">
        <f t="shared" si="71"/>
        <v>0</v>
      </c>
      <c r="DR114" s="440" t="b">
        <f t="shared" si="72"/>
        <v>0</v>
      </c>
      <c r="DS114" s="449" t="b">
        <f t="shared" si="73"/>
        <v>0</v>
      </c>
      <c r="DT114" s="440" t="b">
        <f t="shared" si="74"/>
        <v>0</v>
      </c>
    </row>
    <row r="115" spans="1:124" x14ac:dyDescent="0.25">
      <c r="A115" s="65">
        <f t="shared" si="49"/>
        <v>107</v>
      </c>
      <c r="B115" s="275"/>
      <c r="C115" s="275"/>
      <c r="D115" s="275"/>
      <c r="E115" s="275"/>
      <c r="F115" s="275"/>
      <c r="G115" s="316"/>
      <c r="H115" s="276"/>
      <c r="I115" s="276"/>
      <c r="J115" s="276"/>
      <c r="K115" s="467"/>
      <c r="L115" s="467"/>
      <c r="M115" s="277"/>
      <c r="N115" s="277"/>
      <c r="O115" s="348"/>
      <c r="P115" s="278"/>
      <c r="Q115" s="279"/>
      <c r="R115" s="348"/>
      <c r="S115" s="278"/>
      <c r="T115" s="280"/>
      <c r="U115" s="348"/>
      <c r="V115" s="274"/>
      <c r="W115" s="309" t="str">
        <f t="shared" ca="1" si="50"/>
        <v/>
      </c>
      <c r="X115" s="310" t="str">
        <f t="shared" ca="1" si="51"/>
        <v/>
      </c>
      <c r="Y115" s="277"/>
      <c r="Z115" s="277"/>
      <c r="AA115" s="348"/>
      <c r="AB115" s="278"/>
      <c r="AC115" s="279"/>
      <c r="AD115" s="348"/>
      <c r="AE115" s="278"/>
      <c r="AF115" s="280"/>
      <c r="AG115" s="348"/>
      <c r="AH115" s="274"/>
      <c r="AI115" s="309" t="str">
        <f t="shared" ca="1" si="52"/>
        <v/>
      </c>
      <c r="AJ115" s="310" t="str">
        <f t="shared" ca="1" si="53"/>
        <v/>
      </c>
      <c r="AK115" s="277"/>
      <c r="AL115" s="277"/>
      <c r="AM115" s="348"/>
      <c r="AN115" s="278"/>
      <c r="AO115" s="279"/>
      <c r="AP115" s="348"/>
      <c r="AQ115" s="278"/>
      <c r="AR115" s="280"/>
      <c r="AS115" s="348"/>
      <c r="AT115" s="274"/>
      <c r="AU115" s="309" t="str">
        <f t="shared" ca="1" si="54"/>
        <v/>
      </c>
      <c r="AV115" s="310" t="str">
        <f t="shared" ca="1" si="55"/>
        <v/>
      </c>
      <c r="AW115" s="276"/>
      <c r="AX115" s="276"/>
      <c r="AY115" s="348"/>
      <c r="AZ115" s="278"/>
      <c r="BA115" s="279"/>
      <c r="BB115" s="348"/>
      <c r="BC115" s="278"/>
      <c r="BD115" s="280"/>
      <c r="BE115" s="348"/>
      <c r="BF115" s="274"/>
      <c r="BG115" s="309" t="str">
        <f t="shared" ca="1" si="56"/>
        <v/>
      </c>
      <c r="BH115" s="310" t="str">
        <f t="shared" ca="1" si="57"/>
        <v/>
      </c>
      <c r="BI115" s="276"/>
      <c r="BJ115" s="348"/>
      <c r="BK115" s="278"/>
      <c r="BL115" s="279"/>
      <c r="BM115" s="348"/>
      <c r="BN115" s="278"/>
      <c r="BO115" s="280"/>
      <c r="BP115" s="309" t="str">
        <f t="shared" ca="1" si="58"/>
        <v/>
      </c>
      <c r="BQ115" s="310" t="str">
        <f t="shared" ca="1" si="59"/>
        <v/>
      </c>
      <c r="BR115" s="309" t="str">
        <f t="shared" ca="1" si="60"/>
        <v/>
      </c>
      <c r="BS115" s="438" t="str">
        <f t="shared" ca="1" si="61"/>
        <v/>
      </c>
      <c r="BT115" s="281" t="str">
        <f t="array" ref="BT115">IF(AND($I115&lt;&gt;"",$K115&lt;&gt;""),CEILING(VLOOKUP($I115,ランク別指標,3,FALSE)*$L115,1),"")</f>
        <v/>
      </c>
      <c r="BU115" s="282"/>
      <c r="BV115" s="281" t="str">
        <f t="shared" si="11"/>
        <v/>
      </c>
      <c r="BW115" s="283"/>
      <c r="BX115" s="282"/>
      <c r="BY115" s="284" t="str">
        <f t="shared" si="62"/>
        <v/>
      </c>
      <c r="BZ115" s="285" t="str">
        <f t="shared" si="63"/>
        <v/>
      </c>
      <c r="CA115" s="286"/>
      <c r="CB115" s="287"/>
      <c r="CC115" s="281" t="str">
        <f t="array" ref="CC115">IF(AND($I115&lt;&gt;"",$K115&lt;&gt;""),CEILING(VLOOKUP($I115,ランク別指標,6,FALSE)*$L115,1),"")</f>
        <v/>
      </c>
      <c r="CD115" s="288"/>
      <c r="CE115" s="289" t="str">
        <f t="shared" si="14"/>
        <v/>
      </c>
      <c r="CF115" s="290"/>
      <c r="CG115" s="291" t="str">
        <f t="array" ref="CG115">IF(AND(L115&lt;&gt;"",L115&gt;0),IF(CD115/L115*100 &gt; 0,CD115/L115*100, ""),"")</f>
        <v/>
      </c>
      <c r="CH115" s="292" t="str">
        <f t="array" ref="CH115">IF(AND(L115&lt;&gt;"",L115&gt;0),IF(CF115/L115*100 &gt; 0,CF115/L115*100, ""),"")</f>
        <v/>
      </c>
      <c r="CI115" s="291" t="str">
        <f t="array" ref="CI115">IF(AND(CC115&lt;&gt;"",CC115&gt;0),IF(CD115/CC115*100 &gt; 0,CD115/CC115, ""),"")</f>
        <v/>
      </c>
      <c r="CJ115" s="292" t="str">
        <f t="array" ref="CJ115">IF(AND(CE115&lt;&gt;"",CE115&gt;0),IF(CF115/CE115*100 &gt; 0,CF115/CE115, ""),"")</f>
        <v/>
      </c>
      <c r="CK115" s="281"/>
      <c r="CL115" s="293" t="str">
        <f t="array" ref="CL115">IF(AND(L115&lt;&gt;"",L115&gt;0),IF(CK115/L115*100 &gt; 0,CK115/L115*100, ""),"")</f>
        <v/>
      </c>
      <c r="CM115" s="294"/>
      <c r="CN115" s="270" t="str">
        <f t="array" aca="1" ref="CN115" ca="1">IF(AND($O115&lt;&gt;"",$P115="",$O115&lt;=集計基準日),"遅1",IF(AND($R115&lt;&gt;"",$S115="",$R115&lt;=集計基準日),"遅2",IF(AND($U115&lt;&gt;"",$V115="",$U115&lt;=集計基準日),"遅3","") ) )</f>
        <v/>
      </c>
      <c r="CO115" s="271" t="str">
        <f t="array" aca="1" ref="CO115" ca="1">IF(AND($AA115&lt;&gt;"",$AB115="",$AA115&lt;=集計基準日),"遅1",IF(AND($AD115&lt;&gt;"",$AE115="",$AD115&lt;=集計基準日),"遅2",IF(AND($AG115&lt;&gt;"",$AH115="",$AG115&lt;=集計基準日),"遅3","")))</f>
        <v/>
      </c>
      <c r="CP115" s="271" t="str">
        <f t="array" aca="1" ref="CP115" ca="1">IF(AND($AM115&lt;&gt;"",$AN115="",$AM115&lt;=集計基準日),"遅1",IF(AND($AP115&lt;&gt;"",$AQ115="",$AP115&lt;=集計基準日),"遅2",IF(AND($AS115&lt;&gt;"",$AT115="",$AS115&lt;=集計基準日),"遅3","")))</f>
        <v/>
      </c>
      <c r="CQ115" s="272" t="str">
        <f t="shared" ca="1" si="15"/>
        <v/>
      </c>
      <c r="CR115" s="272" t="str">
        <f t="shared" ca="1" si="16"/>
        <v/>
      </c>
      <c r="CS115" s="273" t="str">
        <f t="shared" ca="1" si="17"/>
        <v/>
      </c>
      <c r="CT115" s="337"/>
      <c r="CU115" s="264">
        <f t="shared" si="64"/>
        <v>107</v>
      </c>
      <c r="CW115" s="324">
        <f t="array" aca="1" ref="CW115" ca="1">MAX(IF((IF(進捗管理票PSPT_進捗率_1_2&lt;&gt;"", O115:V115,O115:S115)&lt;&gt;"")*(IF(進捗管理票PSPT_進捗率_1_2&lt;&gt;"", $O$7:$V$7,$O$7:$S$7)="予定日")*(IF(進捗管理票PSPT_進捗率_1_2&lt;&gt;"", O115:V115,O115:S115)&lt;=集計基準日),COLUMN(IF(進捗管理票PSPT_進捗率_1_2&lt;&gt;"", O115:V115,O115:S115)),""))</f>
        <v>0</v>
      </c>
      <c r="CX115" s="324">
        <f t="array" aca="1" ref="CX115" ca="1">MAX(IF((IF(進捗管理票PSPT_進捗率_2_2&lt;&gt;"", AA115:AH115,AA115:AE115)&lt;&gt;"")*(IF(進捗管理票PSPT_進捗率_2_2&lt;&gt;"", $AA$7:$AH$7,$AA$7:$AE$7)="予定日")*(IF(進捗管理票PSPT_進捗率_2_2&lt;&gt;"", AA115:AH115,AA115:AE115)&lt;=集計基準日),COLUMN(IF(進捗管理票PSPT_進捗率_2_2&lt;&gt;"", AA115:AH115,AA115:AE115)),""))</f>
        <v>0</v>
      </c>
      <c r="CY115" s="324">
        <f t="array" aca="1" ref="CY115" ca="1">MAX(IF((IF(進捗管理票PSPT_進捗率_3_2&lt;&gt;"", AM115:AT115,AM115:AQ115)&lt;&gt;"")*(IF(進捗管理票PSPT_進捗率_3_2&lt;&gt;"", $AM$7:$AT$7,$AM$7:$AQ$7)="予定日")*(IF(進捗管理票PSPT_進捗率_3_2&lt;&gt;"", AM115:AT115,AM115:AQ115)&lt;=集計基準日),COLUMN(IF(進捗管理票PSPT_進捗率_3_2&lt;&gt;"", AM115:AT115,AM115:AQ115)),""))</f>
        <v>0</v>
      </c>
      <c r="CZ115" s="324">
        <f t="array" aca="1" ref="CZ115" ca="1">MAX(IF((IF(進捗管理票PSPT_進捗率_4_2&lt;&gt;"", AY115:BF115,AY115:BC115)&lt;&gt;"")*(IF(進捗管理票PSPT_進捗率_4_2&lt;&gt;"", $AY$7:$BF$7,$AY$7:$BC$7)="予定日")*(IF(進捗管理票PSPT_進捗率_4_2&lt;&gt;"", AY115:BF115,AY115:BC115)&lt;=集計基準日),COLUMN(IF(進捗管理票PSPT_進捗率_4_2&lt;&gt;"", AY115:BF115,AY115:BC115)),""))</f>
        <v>0</v>
      </c>
      <c r="DA115" s="324">
        <f t="array" aca="1" ref="DA115" ca="1">MAX(IF((BJ115:BN115&lt;&gt;"")*($BJ$7:$BN$7="予定日")*(BJ115:BN115&lt;=集計基準日),COLUMN(BJ115:BN115),""))</f>
        <v>0</v>
      </c>
      <c r="DB115" s="324">
        <f t="array" aca="1" ref="DB115" ca="1">MAX(IF((IF(AND(進捗管理票PSPT_進捗率_1_2&lt;&gt;"",U115&lt;&gt;""), O115:V115,O115:S115)&lt;&gt;"")*(IF(AND(進捗管理票PSPT_進捗率_1_2&lt;&gt;"",U115&lt;&gt;""), $O$7:$V$7,$O$7:$S$7)="実績日")*(IF(AND(進捗管理票PSPT_進捗率_1_2&lt;&gt;"",U115&lt;&gt;""), O115:V115,O115:S115)&lt;=集計基準日),COLUMN(IF(AND(進捗管理票PSPT_進捗率_1_2&lt;&gt;"",U115&lt;&gt;""), O115:V115,O115:S115)),""))</f>
        <v>0</v>
      </c>
      <c r="DC115" s="324">
        <f t="array" aca="1" ref="DC115" ca="1">MAX(IF((IF(AND(進捗管理票PSPT_進捗率_2_2&lt;&gt;"",AG115&lt;&gt;""), AA115:AH115,AA115:AE115)&lt;&gt;"")*(IF(AND(進捗管理票PSPT_進捗率_2_2&lt;&gt;"",AG115&lt;&gt;""), $AA$7:$AH$7,$AA$7:$AE$7)="実績日")*(IF(AND(進捗管理票PSPT_進捗率_2_2&lt;&gt;"",AG115&lt;&gt;""), AA115:AH115,AA115:AE115)&lt;=集計基準日),COLUMN(IF(AND(進捗管理票PSPT_進捗率_2_2&lt;&gt;"",AG115&lt;&gt;""), AA115:AH115,AA115:AE115)),""))</f>
        <v>0</v>
      </c>
      <c r="DD115" s="324">
        <f t="array" aca="1" ref="DD115" ca="1">MAX(IF((IF(AND(進捗管理票PSPT_進捗率_3_2&lt;&gt;"",AS115&lt;&gt;""), AM115:AT115,AM115:AQ115)&lt;&gt;"")*(IF(AND(進捗管理票PSPT_進捗率_3_2&lt;&gt;"",AS115&lt;&gt;""), $AM$7:$AT$7,$AM$7:$AQ$7)="実績日")*(IF(AND(進捗管理票PSPT_進捗率_3_2&lt;&gt;"",AS115&lt;&gt;""), AM115:AT115,AM115:AQ115)&lt;=集計基準日),COLUMN(IF(AND(進捗管理票PSPT_進捗率_3_2&lt;&gt;"",AS115&lt;&gt;""), AM115:AT115,AM115:AQ115)),""))</f>
        <v>0</v>
      </c>
      <c r="DE115" s="324">
        <f t="array" aca="1" ref="DE115" ca="1">MAX(IF((IF(AND(進捗管理票PSPT_進捗率_4_2&lt;&gt;"",BE115&lt;&gt;""), AY115:BF115,AY115:BC115)&lt;&gt;"")*(IF(AND(進捗管理票PSPT_進捗率_4_2&lt;&gt;"",BE115&lt;&gt;""), $AY$7:$BF$7,$AY$7:$BC$7)="実績日")*(IF(AND(進捗管理票PSPT_進捗率_4_2&lt;&gt;"",BE115&lt;&gt;""), AY115:BF115,AY115:BC115)&lt;=集計基準日),COLUMN(IF(AND(進捗管理票PSPT_進捗率_4_2&lt;&gt;"",BE115&lt;&gt;""), AY115:BF115,AY115:BC115)),""))</f>
        <v>0</v>
      </c>
      <c r="DF115" s="324">
        <f t="array" aca="1" ref="DF115" ca="1">MAX(IF((BJ115:BN115&lt;&gt;"")*($BJ$7:$BN$7="実績日")*(BJ115:BN115&lt;=集計基準日),COLUMN(BJ115:BN115),""))</f>
        <v>0</v>
      </c>
      <c r="DG115" s="439">
        <f ca="1">MAX(IF(CW115&lt;&gt;0,HLOOKUP(CW115+1,進捗・達成率設定_PS,9,1),0),IF(CX115&lt;&gt;0,HLOOKUP(CX115+1,進捗・達成率設定_PT仕様作成,9,1),0),IF(CY115&lt;&gt;0,HLOOKUP(CY115+1,進捗・達成率設定_PG,9,1),0),IF(CZ115&lt;&gt;0,HLOOKUP(CZ115+1,進捗・達成率設定_PT,9,1),0),IF(DA115&lt;&gt;0,HLOOKUP(DA115+1,進捗・達成率設定_受入,9,1),0),IF(AND(COUNTA(PTレビュー先頭セル:PTレビュー最終セル)=0,AND(BB115&lt;&gt;"", BB115 &lt;= 集計基準日, BE115="",BF115="",BJ115="",BK115="",BM115="",BN115="")),100,0),IF(AND(BE115&lt;&gt;"",BE115 &lt;= 集計基準日, BJ115="",BK115="",BM115="",BN115=""),100,0))</f>
        <v>0</v>
      </c>
      <c r="DH115" s="440">
        <f ca="1">MAX(IF(DB115&lt;&gt;0,HLOOKUP(DB115,進捗・達成率設定_PS,9,1),0),IF(DC115&lt;&gt;0,HLOOKUP(DC115,進捗・達成率設定_PT仕様作成,9,1),0),IF(DD115&lt;&gt;0,HLOOKUP(DD115,進捗・達成率設定_PG,9,1),0),IF(DE115&lt;&gt;0,HLOOKUP(DE115,進捗・達成率設定_PT,9,1),0),IF(DF115&lt;&gt;0,HLOOKUP(DF115,進捗・達成率設定_受入,9,1),0),IF(AND(COUNTA(PTレビュー先頭セル:PTレビュー最終セル)=0,BJ115="",BK115="",BM115="",BN115="",BC115&lt;&gt;"", BC115&lt;=集計基準日),100,0),IF(OR(AND(BF115&lt;&gt;"",BF115&lt;=集計基準日, BJ115="",BK115="",BM115="",BN115=""),AND(BE115&lt;&gt;"",BF115&lt;&gt;"",BF115&lt;=集計基準日, BJ115="",BK115="",BM115="",BN115="")),100,0))</f>
        <v>0</v>
      </c>
      <c r="DI115" s="328" t="str">
        <f>IF(BM115&lt;&gt;"",BM115,IF(AND(BJ115&lt;&gt;"",BM115&lt;&gt;""),BM115,IF(AND(BJ115&lt;&gt;"",BM115=""),"",IF(AND(BK115&lt;&gt;"",BM115=""),"",IF(BE115&lt;&gt;"",BE115,IF(COUNTA(PTレビュー先頭セル:PTレビュー最終セル)&lt;&gt;0,"",IF(BB115&lt;&gt;"",BB115,"")))))))</f>
        <v/>
      </c>
      <c r="DJ115" s="329" t="str">
        <f>IF(AND(BM115&lt;&gt;"",BN115&lt;&gt;""),BN115,IF(AND(BJ115&lt;&gt;"",BN115&lt;&gt;""),BN115,IF(AND(BK115&lt;&gt;"",BN115=""),"",IF(AND(BJ115&lt;&gt;"",BN115=""),"",IF(BF115&lt;&gt;"",BF115,IF(COUNTA(PTレビュー先頭セル:PTレビュー最終セル)&lt;&gt;0,"",IF(BC115&lt;&gt;"",BC115,"")))))))</f>
        <v/>
      </c>
      <c r="DK115" s="450" t="b">
        <f t="shared" si="65"/>
        <v>0</v>
      </c>
      <c r="DL115" s="440" t="b">
        <f t="shared" si="66"/>
        <v>0</v>
      </c>
      <c r="DM115" s="450" t="b">
        <f t="shared" si="67"/>
        <v>0</v>
      </c>
      <c r="DN115" s="440" t="b">
        <f t="shared" si="68"/>
        <v>0</v>
      </c>
      <c r="DO115" s="449" t="b">
        <f t="shared" si="69"/>
        <v>0</v>
      </c>
      <c r="DP115" s="440" t="b">
        <f t="shared" si="70"/>
        <v>0</v>
      </c>
      <c r="DQ115" s="450" t="b">
        <f t="shared" si="71"/>
        <v>0</v>
      </c>
      <c r="DR115" s="440" t="b">
        <f t="shared" si="72"/>
        <v>0</v>
      </c>
      <c r="DS115" s="449" t="b">
        <f t="shared" si="73"/>
        <v>0</v>
      </c>
      <c r="DT115" s="440" t="b">
        <f t="shared" si="74"/>
        <v>0</v>
      </c>
    </row>
    <row r="116" spans="1:124" x14ac:dyDescent="0.25">
      <c r="A116" s="65">
        <f t="shared" si="49"/>
        <v>108</v>
      </c>
      <c r="B116" s="275"/>
      <c r="C116" s="275"/>
      <c r="D116" s="275"/>
      <c r="E116" s="275"/>
      <c r="F116" s="275"/>
      <c r="G116" s="316"/>
      <c r="H116" s="276"/>
      <c r="I116" s="276"/>
      <c r="J116" s="276"/>
      <c r="K116" s="467"/>
      <c r="L116" s="467"/>
      <c r="M116" s="277"/>
      <c r="N116" s="277"/>
      <c r="O116" s="348"/>
      <c r="P116" s="278"/>
      <c r="Q116" s="279"/>
      <c r="R116" s="348"/>
      <c r="S116" s="278"/>
      <c r="T116" s="280"/>
      <c r="U116" s="348"/>
      <c r="V116" s="274"/>
      <c r="W116" s="309" t="str">
        <f t="shared" ca="1" si="50"/>
        <v/>
      </c>
      <c r="X116" s="310" t="str">
        <f t="shared" ca="1" si="51"/>
        <v/>
      </c>
      <c r="Y116" s="277"/>
      <c r="Z116" s="277"/>
      <c r="AA116" s="348"/>
      <c r="AB116" s="278"/>
      <c r="AC116" s="279"/>
      <c r="AD116" s="348"/>
      <c r="AE116" s="278"/>
      <c r="AF116" s="280"/>
      <c r="AG116" s="348"/>
      <c r="AH116" s="274"/>
      <c r="AI116" s="309" t="str">
        <f t="shared" ca="1" si="52"/>
        <v/>
      </c>
      <c r="AJ116" s="310" t="str">
        <f t="shared" ca="1" si="53"/>
        <v/>
      </c>
      <c r="AK116" s="277"/>
      <c r="AL116" s="277"/>
      <c r="AM116" s="348"/>
      <c r="AN116" s="278"/>
      <c r="AO116" s="279"/>
      <c r="AP116" s="348"/>
      <c r="AQ116" s="278"/>
      <c r="AR116" s="280"/>
      <c r="AS116" s="348"/>
      <c r="AT116" s="274"/>
      <c r="AU116" s="309" t="str">
        <f t="shared" ca="1" si="54"/>
        <v/>
      </c>
      <c r="AV116" s="310" t="str">
        <f t="shared" ca="1" si="55"/>
        <v/>
      </c>
      <c r="AW116" s="276"/>
      <c r="AX116" s="276"/>
      <c r="AY116" s="348"/>
      <c r="AZ116" s="278"/>
      <c r="BA116" s="279"/>
      <c r="BB116" s="348"/>
      <c r="BC116" s="278"/>
      <c r="BD116" s="280"/>
      <c r="BE116" s="348"/>
      <c r="BF116" s="274"/>
      <c r="BG116" s="309" t="str">
        <f t="shared" ca="1" si="56"/>
        <v/>
      </c>
      <c r="BH116" s="310" t="str">
        <f t="shared" ca="1" si="57"/>
        <v/>
      </c>
      <c r="BI116" s="276"/>
      <c r="BJ116" s="348"/>
      <c r="BK116" s="278"/>
      <c r="BL116" s="279"/>
      <c r="BM116" s="348"/>
      <c r="BN116" s="278"/>
      <c r="BO116" s="280"/>
      <c r="BP116" s="309" t="str">
        <f t="shared" ca="1" si="58"/>
        <v/>
      </c>
      <c r="BQ116" s="310" t="str">
        <f t="shared" ca="1" si="59"/>
        <v/>
      </c>
      <c r="BR116" s="309" t="str">
        <f t="shared" ca="1" si="60"/>
        <v/>
      </c>
      <c r="BS116" s="438" t="str">
        <f t="shared" ca="1" si="61"/>
        <v/>
      </c>
      <c r="BT116" s="281" t="str">
        <f t="array" ref="BT116">IF(AND($I116&lt;&gt;"",$K116&lt;&gt;""),CEILING(VLOOKUP($I116,ランク別指標,3,FALSE)*$L116,1),"")</f>
        <v/>
      </c>
      <c r="BU116" s="282"/>
      <c r="BV116" s="281" t="str">
        <f t="shared" si="11"/>
        <v/>
      </c>
      <c r="BW116" s="283"/>
      <c r="BX116" s="282"/>
      <c r="BY116" s="284" t="str">
        <f t="shared" si="62"/>
        <v/>
      </c>
      <c r="BZ116" s="285" t="str">
        <f t="shared" si="63"/>
        <v/>
      </c>
      <c r="CA116" s="286"/>
      <c r="CB116" s="287"/>
      <c r="CC116" s="281" t="str">
        <f t="array" ref="CC116">IF(AND($I116&lt;&gt;"",$K116&lt;&gt;""),CEILING(VLOOKUP($I116,ランク別指標,6,FALSE)*$L116,1),"")</f>
        <v/>
      </c>
      <c r="CD116" s="288"/>
      <c r="CE116" s="289" t="str">
        <f t="shared" si="14"/>
        <v/>
      </c>
      <c r="CF116" s="290"/>
      <c r="CG116" s="291" t="str">
        <f t="array" ref="CG116">IF(AND(L116&lt;&gt;"",L116&gt;0),IF(CD116/L116*100 &gt; 0,CD116/L116*100, ""),"")</f>
        <v/>
      </c>
      <c r="CH116" s="292" t="str">
        <f t="array" ref="CH116">IF(AND(L116&lt;&gt;"",L116&gt;0),IF(CF116/L116*100 &gt; 0,CF116/L116*100, ""),"")</f>
        <v/>
      </c>
      <c r="CI116" s="291" t="str">
        <f t="array" ref="CI116">IF(AND(CC116&lt;&gt;"",CC116&gt;0),IF(CD116/CC116*100 &gt; 0,CD116/CC116, ""),"")</f>
        <v/>
      </c>
      <c r="CJ116" s="292" t="str">
        <f t="array" ref="CJ116">IF(AND(CE116&lt;&gt;"",CE116&gt;0),IF(CF116/CE116*100 &gt; 0,CF116/CE116, ""),"")</f>
        <v/>
      </c>
      <c r="CK116" s="281"/>
      <c r="CL116" s="293" t="str">
        <f t="array" ref="CL116">IF(AND(L116&lt;&gt;"",L116&gt;0),IF(CK116/L116*100 &gt; 0,CK116/L116*100, ""),"")</f>
        <v/>
      </c>
      <c r="CM116" s="294"/>
      <c r="CN116" s="270" t="str">
        <f t="array" aca="1" ref="CN116" ca="1">IF(AND($O116&lt;&gt;"",$P116="",$O116&lt;=集計基準日),"遅1",IF(AND($R116&lt;&gt;"",$S116="",$R116&lt;=集計基準日),"遅2",IF(AND($U116&lt;&gt;"",$V116="",$U116&lt;=集計基準日),"遅3","") ) )</f>
        <v/>
      </c>
      <c r="CO116" s="271" t="str">
        <f t="array" aca="1" ref="CO116" ca="1">IF(AND($AA116&lt;&gt;"",$AB116="",$AA116&lt;=集計基準日),"遅1",IF(AND($AD116&lt;&gt;"",$AE116="",$AD116&lt;=集計基準日),"遅2",IF(AND($AG116&lt;&gt;"",$AH116="",$AG116&lt;=集計基準日),"遅3","")))</f>
        <v/>
      </c>
      <c r="CP116" s="271" t="str">
        <f t="array" aca="1" ref="CP116" ca="1">IF(AND($AM116&lt;&gt;"",$AN116="",$AM116&lt;=集計基準日),"遅1",IF(AND($AP116&lt;&gt;"",$AQ116="",$AP116&lt;=集計基準日),"遅2",IF(AND($AS116&lt;&gt;"",$AT116="",$AS116&lt;=集計基準日),"遅3","")))</f>
        <v/>
      </c>
      <c r="CQ116" s="272" t="str">
        <f t="shared" ca="1" si="15"/>
        <v/>
      </c>
      <c r="CR116" s="272" t="str">
        <f t="shared" ca="1" si="16"/>
        <v/>
      </c>
      <c r="CS116" s="273" t="str">
        <f t="shared" ca="1" si="17"/>
        <v/>
      </c>
      <c r="CT116" s="337"/>
      <c r="CU116" s="264">
        <f t="shared" si="64"/>
        <v>108</v>
      </c>
      <c r="CW116" s="324">
        <f t="array" aca="1" ref="CW116" ca="1">MAX(IF((IF(進捗管理票PSPT_進捗率_1_2&lt;&gt;"", O116:V116,O116:S116)&lt;&gt;"")*(IF(進捗管理票PSPT_進捗率_1_2&lt;&gt;"", $O$7:$V$7,$O$7:$S$7)="予定日")*(IF(進捗管理票PSPT_進捗率_1_2&lt;&gt;"", O116:V116,O116:S116)&lt;=集計基準日),COLUMN(IF(進捗管理票PSPT_進捗率_1_2&lt;&gt;"", O116:V116,O116:S116)),""))</f>
        <v>0</v>
      </c>
      <c r="CX116" s="324">
        <f t="array" aca="1" ref="CX116" ca="1">MAX(IF((IF(進捗管理票PSPT_進捗率_2_2&lt;&gt;"", AA116:AH116,AA116:AE116)&lt;&gt;"")*(IF(進捗管理票PSPT_進捗率_2_2&lt;&gt;"", $AA$7:$AH$7,$AA$7:$AE$7)="予定日")*(IF(進捗管理票PSPT_進捗率_2_2&lt;&gt;"", AA116:AH116,AA116:AE116)&lt;=集計基準日),COLUMN(IF(進捗管理票PSPT_進捗率_2_2&lt;&gt;"", AA116:AH116,AA116:AE116)),""))</f>
        <v>0</v>
      </c>
      <c r="CY116" s="324">
        <f t="array" aca="1" ref="CY116" ca="1">MAX(IF((IF(進捗管理票PSPT_進捗率_3_2&lt;&gt;"", AM116:AT116,AM116:AQ116)&lt;&gt;"")*(IF(進捗管理票PSPT_進捗率_3_2&lt;&gt;"", $AM$7:$AT$7,$AM$7:$AQ$7)="予定日")*(IF(進捗管理票PSPT_進捗率_3_2&lt;&gt;"", AM116:AT116,AM116:AQ116)&lt;=集計基準日),COLUMN(IF(進捗管理票PSPT_進捗率_3_2&lt;&gt;"", AM116:AT116,AM116:AQ116)),""))</f>
        <v>0</v>
      </c>
      <c r="CZ116" s="324">
        <f t="array" aca="1" ref="CZ116" ca="1">MAX(IF((IF(進捗管理票PSPT_進捗率_4_2&lt;&gt;"", AY116:BF116,AY116:BC116)&lt;&gt;"")*(IF(進捗管理票PSPT_進捗率_4_2&lt;&gt;"", $AY$7:$BF$7,$AY$7:$BC$7)="予定日")*(IF(進捗管理票PSPT_進捗率_4_2&lt;&gt;"", AY116:BF116,AY116:BC116)&lt;=集計基準日),COLUMN(IF(進捗管理票PSPT_進捗率_4_2&lt;&gt;"", AY116:BF116,AY116:BC116)),""))</f>
        <v>0</v>
      </c>
      <c r="DA116" s="324">
        <f t="array" aca="1" ref="DA116" ca="1">MAX(IF((BJ116:BN116&lt;&gt;"")*($BJ$7:$BN$7="予定日")*(BJ116:BN116&lt;=集計基準日),COLUMN(BJ116:BN116),""))</f>
        <v>0</v>
      </c>
      <c r="DB116" s="324">
        <f t="array" aca="1" ref="DB116" ca="1">MAX(IF((IF(AND(進捗管理票PSPT_進捗率_1_2&lt;&gt;"",U116&lt;&gt;""), O116:V116,O116:S116)&lt;&gt;"")*(IF(AND(進捗管理票PSPT_進捗率_1_2&lt;&gt;"",U116&lt;&gt;""), $O$7:$V$7,$O$7:$S$7)="実績日")*(IF(AND(進捗管理票PSPT_進捗率_1_2&lt;&gt;"",U116&lt;&gt;""), O116:V116,O116:S116)&lt;=集計基準日),COLUMN(IF(AND(進捗管理票PSPT_進捗率_1_2&lt;&gt;"",U116&lt;&gt;""), O116:V116,O116:S116)),""))</f>
        <v>0</v>
      </c>
      <c r="DC116" s="324">
        <f t="array" aca="1" ref="DC116" ca="1">MAX(IF((IF(AND(進捗管理票PSPT_進捗率_2_2&lt;&gt;"",AG116&lt;&gt;""), AA116:AH116,AA116:AE116)&lt;&gt;"")*(IF(AND(進捗管理票PSPT_進捗率_2_2&lt;&gt;"",AG116&lt;&gt;""), $AA$7:$AH$7,$AA$7:$AE$7)="実績日")*(IF(AND(進捗管理票PSPT_進捗率_2_2&lt;&gt;"",AG116&lt;&gt;""), AA116:AH116,AA116:AE116)&lt;=集計基準日),COLUMN(IF(AND(進捗管理票PSPT_進捗率_2_2&lt;&gt;"",AG116&lt;&gt;""), AA116:AH116,AA116:AE116)),""))</f>
        <v>0</v>
      </c>
      <c r="DD116" s="324">
        <f t="array" aca="1" ref="DD116" ca="1">MAX(IF((IF(AND(進捗管理票PSPT_進捗率_3_2&lt;&gt;"",AS116&lt;&gt;""), AM116:AT116,AM116:AQ116)&lt;&gt;"")*(IF(AND(進捗管理票PSPT_進捗率_3_2&lt;&gt;"",AS116&lt;&gt;""), $AM$7:$AT$7,$AM$7:$AQ$7)="実績日")*(IF(AND(進捗管理票PSPT_進捗率_3_2&lt;&gt;"",AS116&lt;&gt;""), AM116:AT116,AM116:AQ116)&lt;=集計基準日),COLUMN(IF(AND(進捗管理票PSPT_進捗率_3_2&lt;&gt;"",AS116&lt;&gt;""), AM116:AT116,AM116:AQ116)),""))</f>
        <v>0</v>
      </c>
      <c r="DE116" s="324">
        <f t="array" aca="1" ref="DE116" ca="1">MAX(IF((IF(AND(進捗管理票PSPT_進捗率_4_2&lt;&gt;"",BE116&lt;&gt;""), AY116:BF116,AY116:BC116)&lt;&gt;"")*(IF(AND(進捗管理票PSPT_進捗率_4_2&lt;&gt;"",BE116&lt;&gt;""), $AY$7:$BF$7,$AY$7:$BC$7)="実績日")*(IF(AND(進捗管理票PSPT_進捗率_4_2&lt;&gt;"",BE116&lt;&gt;""), AY116:BF116,AY116:BC116)&lt;=集計基準日),COLUMN(IF(AND(進捗管理票PSPT_進捗率_4_2&lt;&gt;"",BE116&lt;&gt;""), AY116:BF116,AY116:BC116)),""))</f>
        <v>0</v>
      </c>
      <c r="DF116" s="324">
        <f t="array" aca="1" ref="DF116" ca="1">MAX(IF((BJ116:BN116&lt;&gt;"")*($BJ$7:$BN$7="実績日")*(BJ116:BN116&lt;=集計基準日),COLUMN(BJ116:BN116),""))</f>
        <v>0</v>
      </c>
      <c r="DG116" s="439">
        <f ca="1">MAX(IF(CW116&lt;&gt;0,HLOOKUP(CW116+1,進捗・達成率設定_PS,9,1),0),IF(CX116&lt;&gt;0,HLOOKUP(CX116+1,進捗・達成率設定_PT仕様作成,9,1),0),IF(CY116&lt;&gt;0,HLOOKUP(CY116+1,進捗・達成率設定_PG,9,1),0),IF(CZ116&lt;&gt;0,HLOOKUP(CZ116+1,進捗・達成率設定_PT,9,1),0),IF(DA116&lt;&gt;0,HLOOKUP(DA116+1,進捗・達成率設定_受入,9,1),0),IF(AND(COUNTA(PTレビュー先頭セル:PTレビュー最終セル)=0,AND(BB116&lt;&gt;"", BB116 &lt;= 集計基準日, BE116="",BF116="",BJ116="",BK116="",BM116="",BN116="")),100,0),IF(AND(BE116&lt;&gt;"",BE116 &lt;= 集計基準日, BJ116="",BK116="",BM116="",BN116=""),100,0))</f>
        <v>0</v>
      </c>
      <c r="DH116" s="440">
        <f ca="1">MAX(IF(DB116&lt;&gt;0,HLOOKUP(DB116,進捗・達成率設定_PS,9,1),0),IF(DC116&lt;&gt;0,HLOOKUP(DC116,進捗・達成率設定_PT仕様作成,9,1),0),IF(DD116&lt;&gt;0,HLOOKUP(DD116,進捗・達成率設定_PG,9,1),0),IF(DE116&lt;&gt;0,HLOOKUP(DE116,進捗・達成率設定_PT,9,1),0),IF(DF116&lt;&gt;0,HLOOKUP(DF116,進捗・達成率設定_受入,9,1),0),IF(AND(COUNTA(PTレビュー先頭セル:PTレビュー最終セル)=0,BJ116="",BK116="",BM116="",BN116="",BC116&lt;&gt;"", BC116&lt;=集計基準日),100,0),IF(OR(AND(BF116&lt;&gt;"",BF116&lt;=集計基準日, BJ116="",BK116="",BM116="",BN116=""),AND(BE116&lt;&gt;"",BF116&lt;&gt;"",BF116&lt;=集計基準日, BJ116="",BK116="",BM116="",BN116="")),100,0))</f>
        <v>0</v>
      </c>
      <c r="DI116" s="328" t="str">
        <f>IF(BM116&lt;&gt;"",BM116,IF(AND(BJ116&lt;&gt;"",BM116&lt;&gt;""),BM116,IF(AND(BJ116&lt;&gt;"",BM116=""),"",IF(AND(BK116&lt;&gt;"",BM116=""),"",IF(BE116&lt;&gt;"",BE116,IF(COUNTA(PTレビュー先頭セル:PTレビュー最終セル)&lt;&gt;0,"",IF(BB116&lt;&gt;"",BB116,"")))))))</f>
        <v/>
      </c>
      <c r="DJ116" s="329" t="str">
        <f>IF(AND(BM116&lt;&gt;"",BN116&lt;&gt;""),BN116,IF(AND(BJ116&lt;&gt;"",BN116&lt;&gt;""),BN116,IF(AND(BK116&lt;&gt;"",BN116=""),"",IF(AND(BJ116&lt;&gt;"",BN116=""),"",IF(BF116&lt;&gt;"",BF116,IF(COUNTA(PTレビュー先頭セル:PTレビュー最終セル)&lt;&gt;0,"",IF(BC116&lt;&gt;"",BC116,"")))))))</f>
        <v/>
      </c>
      <c r="DK116" s="450" t="b">
        <f t="shared" si="65"/>
        <v>0</v>
      </c>
      <c r="DL116" s="440" t="b">
        <f t="shared" si="66"/>
        <v>0</v>
      </c>
      <c r="DM116" s="450" t="b">
        <f t="shared" si="67"/>
        <v>0</v>
      </c>
      <c r="DN116" s="440" t="b">
        <f t="shared" si="68"/>
        <v>0</v>
      </c>
      <c r="DO116" s="449" t="b">
        <f t="shared" si="69"/>
        <v>0</v>
      </c>
      <c r="DP116" s="440" t="b">
        <f t="shared" si="70"/>
        <v>0</v>
      </c>
      <c r="DQ116" s="450" t="b">
        <f t="shared" si="71"/>
        <v>0</v>
      </c>
      <c r="DR116" s="440" t="b">
        <f t="shared" si="72"/>
        <v>0</v>
      </c>
      <c r="DS116" s="449" t="b">
        <f t="shared" si="73"/>
        <v>0</v>
      </c>
      <c r="DT116" s="440" t="b">
        <f t="shared" si="74"/>
        <v>0</v>
      </c>
    </row>
    <row r="117" spans="1:124" x14ac:dyDescent="0.25">
      <c r="A117" s="65">
        <f t="shared" si="49"/>
        <v>109</v>
      </c>
      <c r="B117" s="275"/>
      <c r="C117" s="275"/>
      <c r="D117" s="275"/>
      <c r="E117" s="275"/>
      <c r="F117" s="275"/>
      <c r="G117" s="316"/>
      <c r="H117" s="276"/>
      <c r="I117" s="276"/>
      <c r="J117" s="276"/>
      <c r="K117" s="467"/>
      <c r="L117" s="467"/>
      <c r="M117" s="277"/>
      <c r="N117" s="277"/>
      <c r="O117" s="348"/>
      <c r="P117" s="278"/>
      <c r="Q117" s="279"/>
      <c r="R117" s="348"/>
      <c r="S117" s="278"/>
      <c r="T117" s="280"/>
      <c r="U117" s="348"/>
      <c r="V117" s="274"/>
      <c r="W117" s="309" t="str">
        <f t="shared" ca="1" si="50"/>
        <v/>
      </c>
      <c r="X117" s="310" t="str">
        <f t="shared" ca="1" si="51"/>
        <v/>
      </c>
      <c r="Y117" s="277"/>
      <c r="Z117" s="277"/>
      <c r="AA117" s="348"/>
      <c r="AB117" s="278"/>
      <c r="AC117" s="279"/>
      <c r="AD117" s="348"/>
      <c r="AE117" s="278"/>
      <c r="AF117" s="280"/>
      <c r="AG117" s="348"/>
      <c r="AH117" s="274"/>
      <c r="AI117" s="309" t="str">
        <f t="shared" ca="1" si="52"/>
        <v/>
      </c>
      <c r="AJ117" s="310" t="str">
        <f t="shared" ca="1" si="53"/>
        <v/>
      </c>
      <c r="AK117" s="277"/>
      <c r="AL117" s="277"/>
      <c r="AM117" s="348"/>
      <c r="AN117" s="278"/>
      <c r="AO117" s="279"/>
      <c r="AP117" s="348"/>
      <c r="AQ117" s="278"/>
      <c r="AR117" s="280"/>
      <c r="AS117" s="348"/>
      <c r="AT117" s="274"/>
      <c r="AU117" s="309" t="str">
        <f t="shared" ca="1" si="54"/>
        <v/>
      </c>
      <c r="AV117" s="310" t="str">
        <f t="shared" ca="1" si="55"/>
        <v/>
      </c>
      <c r="AW117" s="276"/>
      <c r="AX117" s="276"/>
      <c r="AY117" s="348"/>
      <c r="AZ117" s="278"/>
      <c r="BA117" s="279"/>
      <c r="BB117" s="348"/>
      <c r="BC117" s="278"/>
      <c r="BD117" s="280"/>
      <c r="BE117" s="348"/>
      <c r="BF117" s="274"/>
      <c r="BG117" s="309" t="str">
        <f t="shared" ca="1" si="56"/>
        <v/>
      </c>
      <c r="BH117" s="310" t="str">
        <f t="shared" ca="1" si="57"/>
        <v/>
      </c>
      <c r="BI117" s="276"/>
      <c r="BJ117" s="348"/>
      <c r="BK117" s="278"/>
      <c r="BL117" s="279"/>
      <c r="BM117" s="348"/>
      <c r="BN117" s="278"/>
      <c r="BO117" s="280"/>
      <c r="BP117" s="309" t="str">
        <f t="shared" ca="1" si="58"/>
        <v/>
      </c>
      <c r="BQ117" s="310" t="str">
        <f t="shared" ca="1" si="59"/>
        <v/>
      </c>
      <c r="BR117" s="309" t="str">
        <f t="shared" ca="1" si="60"/>
        <v/>
      </c>
      <c r="BS117" s="438" t="str">
        <f t="shared" ca="1" si="61"/>
        <v/>
      </c>
      <c r="BT117" s="281" t="str">
        <f t="array" ref="BT117">IF(AND($I117&lt;&gt;"",$K117&lt;&gt;""),CEILING(VLOOKUP($I117,ランク別指標,3,FALSE)*$L117,1),"")</f>
        <v/>
      </c>
      <c r="BU117" s="282"/>
      <c r="BV117" s="281" t="str">
        <f t="shared" si="11"/>
        <v/>
      </c>
      <c r="BW117" s="283"/>
      <c r="BX117" s="282"/>
      <c r="BY117" s="284" t="str">
        <f t="shared" si="62"/>
        <v/>
      </c>
      <c r="BZ117" s="285" t="str">
        <f t="shared" si="63"/>
        <v/>
      </c>
      <c r="CA117" s="286"/>
      <c r="CB117" s="287"/>
      <c r="CC117" s="281" t="str">
        <f t="array" ref="CC117">IF(AND($I117&lt;&gt;"",$K117&lt;&gt;""),CEILING(VLOOKUP($I117,ランク別指標,6,FALSE)*$L117,1),"")</f>
        <v/>
      </c>
      <c r="CD117" s="288"/>
      <c r="CE117" s="289" t="str">
        <f t="shared" si="14"/>
        <v/>
      </c>
      <c r="CF117" s="290"/>
      <c r="CG117" s="291" t="str">
        <f t="array" ref="CG117">IF(AND(L117&lt;&gt;"",L117&gt;0),IF(CD117/L117*100 &gt; 0,CD117/L117*100, ""),"")</f>
        <v/>
      </c>
      <c r="CH117" s="292" t="str">
        <f t="array" ref="CH117">IF(AND(L117&lt;&gt;"",L117&gt;0),IF(CF117/L117*100 &gt; 0,CF117/L117*100, ""),"")</f>
        <v/>
      </c>
      <c r="CI117" s="291" t="str">
        <f t="array" ref="CI117">IF(AND(CC117&lt;&gt;"",CC117&gt;0),IF(CD117/CC117*100 &gt; 0,CD117/CC117, ""),"")</f>
        <v/>
      </c>
      <c r="CJ117" s="292" t="str">
        <f t="array" ref="CJ117">IF(AND(CE117&lt;&gt;"",CE117&gt;0),IF(CF117/CE117*100 &gt; 0,CF117/CE117, ""),"")</f>
        <v/>
      </c>
      <c r="CK117" s="281"/>
      <c r="CL117" s="293" t="str">
        <f t="array" ref="CL117">IF(AND(L117&lt;&gt;"",L117&gt;0),IF(CK117/L117*100 &gt; 0,CK117/L117*100, ""),"")</f>
        <v/>
      </c>
      <c r="CM117" s="294"/>
      <c r="CN117" s="270" t="str">
        <f t="array" aca="1" ref="CN117" ca="1">IF(AND($O117&lt;&gt;"",$P117="",$O117&lt;=集計基準日),"遅1",IF(AND($R117&lt;&gt;"",$S117="",$R117&lt;=集計基準日),"遅2",IF(AND($U117&lt;&gt;"",$V117="",$U117&lt;=集計基準日),"遅3","") ) )</f>
        <v/>
      </c>
      <c r="CO117" s="271" t="str">
        <f t="array" aca="1" ref="CO117" ca="1">IF(AND($AA117&lt;&gt;"",$AB117="",$AA117&lt;=集計基準日),"遅1",IF(AND($AD117&lt;&gt;"",$AE117="",$AD117&lt;=集計基準日),"遅2",IF(AND($AG117&lt;&gt;"",$AH117="",$AG117&lt;=集計基準日),"遅3","")))</f>
        <v/>
      </c>
      <c r="CP117" s="271" t="str">
        <f t="array" aca="1" ref="CP117" ca="1">IF(AND($AM117&lt;&gt;"",$AN117="",$AM117&lt;=集計基準日),"遅1",IF(AND($AP117&lt;&gt;"",$AQ117="",$AP117&lt;=集計基準日),"遅2",IF(AND($AS117&lt;&gt;"",$AT117="",$AS117&lt;=集計基準日),"遅3","")))</f>
        <v/>
      </c>
      <c r="CQ117" s="272" t="str">
        <f t="shared" ca="1" si="15"/>
        <v/>
      </c>
      <c r="CR117" s="272" t="str">
        <f t="shared" ca="1" si="16"/>
        <v/>
      </c>
      <c r="CS117" s="273" t="str">
        <f t="shared" ca="1" si="17"/>
        <v/>
      </c>
      <c r="CT117" s="337"/>
      <c r="CU117" s="264">
        <f t="shared" si="64"/>
        <v>109</v>
      </c>
      <c r="CW117" s="324">
        <f t="array" aca="1" ref="CW117" ca="1">MAX(IF((IF(進捗管理票PSPT_進捗率_1_2&lt;&gt;"", O117:V117,O117:S117)&lt;&gt;"")*(IF(進捗管理票PSPT_進捗率_1_2&lt;&gt;"", $O$7:$V$7,$O$7:$S$7)="予定日")*(IF(進捗管理票PSPT_進捗率_1_2&lt;&gt;"", O117:V117,O117:S117)&lt;=集計基準日),COLUMN(IF(進捗管理票PSPT_進捗率_1_2&lt;&gt;"", O117:V117,O117:S117)),""))</f>
        <v>0</v>
      </c>
      <c r="CX117" s="324">
        <f t="array" aca="1" ref="CX117" ca="1">MAX(IF((IF(進捗管理票PSPT_進捗率_2_2&lt;&gt;"", AA117:AH117,AA117:AE117)&lt;&gt;"")*(IF(進捗管理票PSPT_進捗率_2_2&lt;&gt;"", $AA$7:$AH$7,$AA$7:$AE$7)="予定日")*(IF(進捗管理票PSPT_進捗率_2_2&lt;&gt;"", AA117:AH117,AA117:AE117)&lt;=集計基準日),COLUMN(IF(進捗管理票PSPT_進捗率_2_2&lt;&gt;"", AA117:AH117,AA117:AE117)),""))</f>
        <v>0</v>
      </c>
      <c r="CY117" s="324">
        <f t="array" aca="1" ref="CY117" ca="1">MAX(IF((IF(進捗管理票PSPT_進捗率_3_2&lt;&gt;"", AM117:AT117,AM117:AQ117)&lt;&gt;"")*(IF(進捗管理票PSPT_進捗率_3_2&lt;&gt;"", $AM$7:$AT$7,$AM$7:$AQ$7)="予定日")*(IF(進捗管理票PSPT_進捗率_3_2&lt;&gt;"", AM117:AT117,AM117:AQ117)&lt;=集計基準日),COLUMN(IF(進捗管理票PSPT_進捗率_3_2&lt;&gt;"", AM117:AT117,AM117:AQ117)),""))</f>
        <v>0</v>
      </c>
      <c r="CZ117" s="324">
        <f t="array" aca="1" ref="CZ117" ca="1">MAX(IF((IF(進捗管理票PSPT_進捗率_4_2&lt;&gt;"", AY117:BF117,AY117:BC117)&lt;&gt;"")*(IF(進捗管理票PSPT_進捗率_4_2&lt;&gt;"", $AY$7:$BF$7,$AY$7:$BC$7)="予定日")*(IF(進捗管理票PSPT_進捗率_4_2&lt;&gt;"", AY117:BF117,AY117:BC117)&lt;=集計基準日),COLUMN(IF(進捗管理票PSPT_進捗率_4_2&lt;&gt;"", AY117:BF117,AY117:BC117)),""))</f>
        <v>0</v>
      </c>
      <c r="DA117" s="324">
        <f t="array" aca="1" ref="DA117" ca="1">MAX(IF((BJ117:BN117&lt;&gt;"")*($BJ$7:$BN$7="予定日")*(BJ117:BN117&lt;=集計基準日),COLUMN(BJ117:BN117),""))</f>
        <v>0</v>
      </c>
      <c r="DB117" s="324">
        <f t="array" aca="1" ref="DB117" ca="1">MAX(IF((IF(AND(進捗管理票PSPT_進捗率_1_2&lt;&gt;"",U117&lt;&gt;""), O117:V117,O117:S117)&lt;&gt;"")*(IF(AND(進捗管理票PSPT_進捗率_1_2&lt;&gt;"",U117&lt;&gt;""), $O$7:$V$7,$O$7:$S$7)="実績日")*(IF(AND(進捗管理票PSPT_進捗率_1_2&lt;&gt;"",U117&lt;&gt;""), O117:V117,O117:S117)&lt;=集計基準日),COLUMN(IF(AND(進捗管理票PSPT_進捗率_1_2&lt;&gt;"",U117&lt;&gt;""), O117:V117,O117:S117)),""))</f>
        <v>0</v>
      </c>
      <c r="DC117" s="324">
        <f t="array" aca="1" ref="DC117" ca="1">MAX(IF((IF(AND(進捗管理票PSPT_進捗率_2_2&lt;&gt;"",AG117&lt;&gt;""), AA117:AH117,AA117:AE117)&lt;&gt;"")*(IF(AND(進捗管理票PSPT_進捗率_2_2&lt;&gt;"",AG117&lt;&gt;""), $AA$7:$AH$7,$AA$7:$AE$7)="実績日")*(IF(AND(進捗管理票PSPT_進捗率_2_2&lt;&gt;"",AG117&lt;&gt;""), AA117:AH117,AA117:AE117)&lt;=集計基準日),COLUMN(IF(AND(進捗管理票PSPT_進捗率_2_2&lt;&gt;"",AG117&lt;&gt;""), AA117:AH117,AA117:AE117)),""))</f>
        <v>0</v>
      </c>
      <c r="DD117" s="324">
        <f t="array" aca="1" ref="DD117" ca="1">MAX(IF((IF(AND(進捗管理票PSPT_進捗率_3_2&lt;&gt;"",AS117&lt;&gt;""), AM117:AT117,AM117:AQ117)&lt;&gt;"")*(IF(AND(進捗管理票PSPT_進捗率_3_2&lt;&gt;"",AS117&lt;&gt;""), $AM$7:$AT$7,$AM$7:$AQ$7)="実績日")*(IF(AND(進捗管理票PSPT_進捗率_3_2&lt;&gt;"",AS117&lt;&gt;""), AM117:AT117,AM117:AQ117)&lt;=集計基準日),COLUMN(IF(AND(進捗管理票PSPT_進捗率_3_2&lt;&gt;"",AS117&lt;&gt;""), AM117:AT117,AM117:AQ117)),""))</f>
        <v>0</v>
      </c>
      <c r="DE117" s="324">
        <f t="array" aca="1" ref="DE117" ca="1">MAX(IF((IF(AND(進捗管理票PSPT_進捗率_4_2&lt;&gt;"",BE117&lt;&gt;""), AY117:BF117,AY117:BC117)&lt;&gt;"")*(IF(AND(進捗管理票PSPT_進捗率_4_2&lt;&gt;"",BE117&lt;&gt;""), $AY$7:$BF$7,$AY$7:$BC$7)="実績日")*(IF(AND(進捗管理票PSPT_進捗率_4_2&lt;&gt;"",BE117&lt;&gt;""), AY117:BF117,AY117:BC117)&lt;=集計基準日),COLUMN(IF(AND(進捗管理票PSPT_進捗率_4_2&lt;&gt;"",BE117&lt;&gt;""), AY117:BF117,AY117:BC117)),""))</f>
        <v>0</v>
      </c>
      <c r="DF117" s="324">
        <f t="array" aca="1" ref="DF117" ca="1">MAX(IF((BJ117:BN117&lt;&gt;"")*($BJ$7:$BN$7="実績日")*(BJ117:BN117&lt;=集計基準日),COLUMN(BJ117:BN117),""))</f>
        <v>0</v>
      </c>
      <c r="DG117" s="439">
        <f ca="1">MAX(IF(CW117&lt;&gt;0,HLOOKUP(CW117+1,進捗・達成率設定_PS,9,1),0),IF(CX117&lt;&gt;0,HLOOKUP(CX117+1,進捗・達成率設定_PT仕様作成,9,1),0),IF(CY117&lt;&gt;0,HLOOKUP(CY117+1,進捗・達成率設定_PG,9,1),0),IF(CZ117&lt;&gt;0,HLOOKUP(CZ117+1,進捗・達成率設定_PT,9,1),0),IF(DA117&lt;&gt;0,HLOOKUP(DA117+1,進捗・達成率設定_受入,9,1),0),IF(AND(COUNTA(PTレビュー先頭セル:PTレビュー最終セル)=0,AND(BB117&lt;&gt;"", BB117 &lt;= 集計基準日, BE117="",BF117="",BJ117="",BK117="",BM117="",BN117="")),100,0),IF(AND(BE117&lt;&gt;"",BE117 &lt;= 集計基準日, BJ117="",BK117="",BM117="",BN117=""),100,0))</f>
        <v>0</v>
      </c>
      <c r="DH117" s="440">
        <f ca="1">MAX(IF(DB117&lt;&gt;0,HLOOKUP(DB117,進捗・達成率設定_PS,9,1),0),IF(DC117&lt;&gt;0,HLOOKUP(DC117,進捗・達成率設定_PT仕様作成,9,1),0),IF(DD117&lt;&gt;0,HLOOKUP(DD117,進捗・達成率設定_PG,9,1),0),IF(DE117&lt;&gt;0,HLOOKUP(DE117,進捗・達成率設定_PT,9,1),0),IF(DF117&lt;&gt;0,HLOOKUP(DF117,進捗・達成率設定_受入,9,1),0),IF(AND(COUNTA(PTレビュー先頭セル:PTレビュー最終セル)=0,BJ117="",BK117="",BM117="",BN117="",BC117&lt;&gt;"", BC117&lt;=集計基準日),100,0),IF(OR(AND(BF117&lt;&gt;"",BF117&lt;=集計基準日, BJ117="",BK117="",BM117="",BN117=""),AND(BE117&lt;&gt;"",BF117&lt;&gt;"",BF117&lt;=集計基準日, BJ117="",BK117="",BM117="",BN117="")),100,0))</f>
        <v>0</v>
      </c>
      <c r="DI117" s="328" t="str">
        <f>IF(BM117&lt;&gt;"",BM117,IF(AND(BJ117&lt;&gt;"",BM117&lt;&gt;""),BM117,IF(AND(BJ117&lt;&gt;"",BM117=""),"",IF(AND(BK117&lt;&gt;"",BM117=""),"",IF(BE117&lt;&gt;"",BE117,IF(COUNTA(PTレビュー先頭セル:PTレビュー最終セル)&lt;&gt;0,"",IF(BB117&lt;&gt;"",BB117,"")))))))</f>
        <v/>
      </c>
      <c r="DJ117" s="329" t="str">
        <f>IF(AND(BM117&lt;&gt;"",BN117&lt;&gt;""),BN117,IF(AND(BJ117&lt;&gt;"",BN117&lt;&gt;""),BN117,IF(AND(BK117&lt;&gt;"",BN117=""),"",IF(AND(BJ117&lt;&gt;"",BN117=""),"",IF(BF117&lt;&gt;"",BF117,IF(COUNTA(PTレビュー先頭セル:PTレビュー最終セル)&lt;&gt;0,"",IF(BC117&lt;&gt;"",BC117,"")))))))</f>
        <v/>
      </c>
      <c r="DK117" s="450" t="b">
        <f t="shared" si="65"/>
        <v>0</v>
      </c>
      <c r="DL117" s="440" t="b">
        <f t="shared" si="66"/>
        <v>0</v>
      </c>
      <c r="DM117" s="450" t="b">
        <f t="shared" si="67"/>
        <v>0</v>
      </c>
      <c r="DN117" s="440" t="b">
        <f t="shared" si="68"/>
        <v>0</v>
      </c>
      <c r="DO117" s="449" t="b">
        <f t="shared" si="69"/>
        <v>0</v>
      </c>
      <c r="DP117" s="440" t="b">
        <f t="shared" si="70"/>
        <v>0</v>
      </c>
      <c r="DQ117" s="450" t="b">
        <f t="shared" si="71"/>
        <v>0</v>
      </c>
      <c r="DR117" s="440" t="b">
        <f t="shared" si="72"/>
        <v>0</v>
      </c>
      <c r="DS117" s="449" t="b">
        <f t="shared" si="73"/>
        <v>0</v>
      </c>
      <c r="DT117" s="440" t="b">
        <f t="shared" si="74"/>
        <v>0</v>
      </c>
    </row>
    <row r="118" spans="1:124" x14ac:dyDescent="0.25">
      <c r="A118" s="65">
        <f t="shared" si="49"/>
        <v>110</v>
      </c>
      <c r="B118" s="275"/>
      <c r="C118" s="275"/>
      <c r="D118" s="275"/>
      <c r="E118" s="275"/>
      <c r="F118" s="275"/>
      <c r="G118" s="316"/>
      <c r="H118" s="276"/>
      <c r="I118" s="276"/>
      <c r="J118" s="276"/>
      <c r="K118" s="467"/>
      <c r="L118" s="467"/>
      <c r="M118" s="277"/>
      <c r="N118" s="277"/>
      <c r="O118" s="348"/>
      <c r="P118" s="278"/>
      <c r="Q118" s="279"/>
      <c r="R118" s="348"/>
      <c r="S118" s="278"/>
      <c r="T118" s="280"/>
      <c r="U118" s="348"/>
      <c r="V118" s="274"/>
      <c r="W118" s="309" t="str">
        <f t="shared" ca="1" si="50"/>
        <v/>
      </c>
      <c r="X118" s="310" t="str">
        <f t="shared" ca="1" si="51"/>
        <v/>
      </c>
      <c r="Y118" s="277"/>
      <c r="Z118" s="277"/>
      <c r="AA118" s="348"/>
      <c r="AB118" s="278"/>
      <c r="AC118" s="279"/>
      <c r="AD118" s="348"/>
      <c r="AE118" s="278"/>
      <c r="AF118" s="280"/>
      <c r="AG118" s="348"/>
      <c r="AH118" s="274"/>
      <c r="AI118" s="309" t="str">
        <f t="shared" ca="1" si="52"/>
        <v/>
      </c>
      <c r="AJ118" s="310" t="str">
        <f t="shared" ca="1" si="53"/>
        <v/>
      </c>
      <c r="AK118" s="277"/>
      <c r="AL118" s="277"/>
      <c r="AM118" s="348"/>
      <c r="AN118" s="278"/>
      <c r="AO118" s="279"/>
      <c r="AP118" s="348"/>
      <c r="AQ118" s="278"/>
      <c r="AR118" s="280"/>
      <c r="AS118" s="348"/>
      <c r="AT118" s="274"/>
      <c r="AU118" s="309" t="str">
        <f t="shared" ca="1" si="54"/>
        <v/>
      </c>
      <c r="AV118" s="310" t="str">
        <f t="shared" ca="1" si="55"/>
        <v/>
      </c>
      <c r="AW118" s="276"/>
      <c r="AX118" s="276"/>
      <c r="AY118" s="348"/>
      <c r="AZ118" s="278"/>
      <c r="BA118" s="279"/>
      <c r="BB118" s="348"/>
      <c r="BC118" s="278"/>
      <c r="BD118" s="280"/>
      <c r="BE118" s="348"/>
      <c r="BF118" s="274"/>
      <c r="BG118" s="309" t="str">
        <f t="shared" ca="1" si="56"/>
        <v/>
      </c>
      <c r="BH118" s="310" t="str">
        <f t="shared" ca="1" si="57"/>
        <v/>
      </c>
      <c r="BI118" s="276"/>
      <c r="BJ118" s="348"/>
      <c r="BK118" s="278"/>
      <c r="BL118" s="279"/>
      <c r="BM118" s="348"/>
      <c r="BN118" s="278"/>
      <c r="BO118" s="280"/>
      <c r="BP118" s="309" t="str">
        <f t="shared" ca="1" si="58"/>
        <v/>
      </c>
      <c r="BQ118" s="310" t="str">
        <f t="shared" ca="1" si="59"/>
        <v/>
      </c>
      <c r="BR118" s="309" t="str">
        <f t="shared" ca="1" si="60"/>
        <v/>
      </c>
      <c r="BS118" s="438" t="str">
        <f t="shared" ca="1" si="61"/>
        <v/>
      </c>
      <c r="BT118" s="281" t="str">
        <f t="array" ref="BT118">IF(AND($I118&lt;&gt;"",$K118&lt;&gt;""),CEILING(VLOOKUP($I118,ランク別指標,3,FALSE)*$L118,1),"")</f>
        <v/>
      </c>
      <c r="BU118" s="282"/>
      <c r="BV118" s="281" t="str">
        <f t="shared" si="11"/>
        <v/>
      </c>
      <c r="BW118" s="283"/>
      <c r="BX118" s="282"/>
      <c r="BY118" s="284" t="str">
        <f t="shared" si="62"/>
        <v/>
      </c>
      <c r="BZ118" s="285" t="str">
        <f t="shared" si="63"/>
        <v/>
      </c>
      <c r="CA118" s="286"/>
      <c r="CB118" s="287"/>
      <c r="CC118" s="281" t="str">
        <f t="array" ref="CC118">IF(AND($I118&lt;&gt;"",$K118&lt;&gt;""),CEILING(VLOOKUP($I118,ランク別指標,6,FALSE)*$L118,1),"")</f>
        <v/>
      </c>
      <c r="CD118" s="288"/>
      <c r="CE118" s="289" t="str">
        <f t="shared" si="14"/>
        <v/>
      </c>
      <c r="CF118" s="290"/>
      <c r="CG118" s="291" t="str">
        <f t="array" ref="CG118">IF(AND(L118&lt;&gt;"",L118&gt;0),IF(CD118/L118*100 &gt; 0,CD118/L118*100, ""),"")</f>
        <v/>
      </c>
      <c r="CH118" s="292" t="str">
        <f t="array" ref="CH118">IF(AND(L118&lt;&gt;"",L118&gt;0),IF(CF118/L118*100 &gt; 0,CF118/L118*100, ""),"")</f>
        <v/>
      </c>
      <c r="CI118" s="291" t="str">
        <f t="array" ref="CI118">IF(AND(CC118&lt;&gt;"",CC118&gt;0),IF(CD118/CC118*100 &gt; 0,CD118/CC118, ""),"")</f>
        <v/>
      </c>
      <c r="CJ118" s="292" t="str">
        <f t="array" ref="CJ118">IF(AND(CE118&lt;&gt;"",CE118&gt;0),IF(CF118/CE118*100 &gt; 0,CF118/CE118, ""),"")</f>
        <v/>
      </c>
      <c r="CK118" s="281"/>
      <c r="CL118" s="293" t="str">
        <f t="array" ref="CL118">IF(AND(L118&lt;&gt;"",L118&gt;0),IF(CK118/L118*100 &gt; 0,CK118/L118*100, ""),"")</f>
        <v/>
      </c>
      <c r="CM118" s="294"/>
      <c r="CN118" s="270" t="str">
        <f t="array" aca="1" ref="CN118" ca="1">IF(AND($O118&lt;&gt;"",$P118="",$O118&lt;=集計基準日),"遅1",IF(AND($R118&lt;&gt;"",$S118="",$R118&lt;=集計基準日),"遅2",IF(AND($U118&lt;&gt;"",$V118="",$U118&lt;=集計基準日),"遅3","") ) )</f>
        <v/>
      </c>
      <c r="CO118" s="271" t="str">
        <f t="array" aca="1" ref="CO118" ca="1">IF(AND($AA118&lt;&gt;"",$AB118="",$AA118&lt;=集計基準日),"遅1",IF(AND($AD118&lt;&gt;"",$AE118="",$AD118&lt;=集計基準日),"遅2",IF(AND($AG118&lt;&gt;"",$AH118="",$AG118&lt;=集計基準日),"遅3","")))</f>
        <v/>
      </c>
      <c r="CP118" s="271" t="str">
        <f t="array" aca="1" ref="CP118" ca="1">IF(AND($AM118&lt;&gt;"",$AN118="",$AM118&lt;=集計基準日),"遅1",IF(AND($AP118&lt;&gt;"",$AQ118="",$AP118&lt;=集計基準日),"遅2",IF(AND($AS118&lt;&gt;"",$AT118="",$AS118&lt;=集計基準日),"遅3","")))</f>
        <v/>
      </c>
      <c r="CQ118" s="272" t="str">
        <f t="shared" ca="1" si="15"/>
        <v/>
      </c>
      <c r="CR118" s="272" t="str">
        <f t="shared" ca="1" si="16"/>
        <v/>
      </c>
      <c r="CS118" s="273" t="str">
        <f t="shared" ca="1" si="17"/>
        <v/>
      </c>
      <c r="CT118" s="337"/>
      <c r="CU118" s="264">
        <f t="shared" si="64"/>
        <v>110</v>
      </c>
      <c r="CW118" s="324">
        <f t="array" aca="1" ref="CW118" ca="1">MAX(IF((IF(進捗管理票PSPT_進捗率_1_2&lt;&gt;"", O118:V118,O118:S118)&lt;&gt;"")*(IF(進捗管理票PSPT_進捗率_1_2&lt;&gt;"", $O$7:$V$7,$O$7:$S$7)="予定日")*(IF(進捗管理票PSPT_進捗率_1_2&lt;&gt;"", O118:V118,O118:S118)&lt;=集計基準日),COLUMN(IF(進捗管理票PSPT_進捗率_1_2&lt;&gt;"", O118:V118,O118:S118)),""))</f>
        <v>0</v>
      </c>
      <c r="CX118" s="324">
        <f t="array" aca="1" ref="CX118" ca="1">MAX(IF((IF(進捗管理票PSPT_進捗率_2_2&lt;&gt;"", AA118:AH118,AA118:AE118)&lt;&gt;"")*(IF(進捗管理票PSPT_進捗率_2_2&lt;&gt;"", $AA$7:$AH$7,$AA$7:$AE$7)="予定日")*(IF(進捗管理票PSPT_進捗率_2_2&lt;&gt;"", AA118:AH118,AA118:AE118)&lt;=集計基準日),COLUMN(IF(進捗管理票PSPT_進捗率_2_2&lt;&gt;"", AA118:AH118,AA118:AE118)),""))</f>
        <v>0</v>
      </c>
      <c r="CY118" s="324">
        <f t="array" aca="1" ref="CY118" ca="1">MAX(IF((IF(進捗管理票PSPT_進捗率_3_2&lt;&gt;"", AM118:AT118,AM118:AQ118)&lt;&gt;"")*(IF(進捗管理票PSPT_進捗率_3_2&lt;&gt;"", $AM$7:$AT$7,$AM$7:$AQ$7)="予定日")*(IF(進捗管理票PSPT_進捗率_3_2&lt;&gt;"", AM118:AT118,AM118:AQ118)&lt;=集計基準日),COLUMN(IF(進捗管理票PSPT_進捗率_3_2&lt;&gt;"", AM118:AT118,AM118:AQ118)),""))</f>
        <v>0</v>
      </c>
      <c r="CZ118" s="324">
        <f t="array" aca="1" ref="CZ118" ca="1">MAX(IF((IF(進捗管理票PSPT_進捗率_4_2&lt;&gt;"", AY118:BF118,AY118:BC118)&lt;&gt;"")*(IF(進捗管理票PSPT_進捗率_4_2&lt;&gt;"", $AY$7:$BF$7,$AY$7:$BC$7)="予定日")*(IF(進捗管理票PSPT_進捗率_4_2&lt;&gt;"", AY118:BF118,AY118:BC118)&lt;=集計基準日),COLUMN(IF(進捗管理票PSPT_進捗率_4_2&lt;&gt;"", AY118:BF118,AY118:BC118)),""))</f>
        <v>0</v>
      </c>
      <c r="DA118" s="324">
        <f t="array" aca="1" ref="DA118" ca="1">MAX(IF((BJ118:BN118&lt;&gt;"")*($BJ$7:$BN$7="予定日")*(BJ118:BN118&lt;=集計基準日),COLUMN(BJ118:BN118),""))</f>
        <v>0</v>
      </c>
      <c r="DB118" s="324">
        <f t="array" aca="1" ref="DB118" ca="1">MAX(IF((IF(AND(進捗管理票PSPT_進捗率_1_2&lt;&gt;"",U118&lt;&gt;""), O118:V118,O118:S118)&lt;&gt;"")*(IF(AND(進捗管理票PSPT_進捗率_1_2&lt;&gt;"",U118&lt;&gt;""), $O$7:$V$7,$O$7:$S$7)="実績日")*(IF(AND(進捗管理票PSPT_進捗率_1_2&lt;&gt;"",U118&lt;&gt;""), O118:V118,O118:S118)&lt;=集計基準日),COLUMN(IF(AND(進捗管理票PSPT_進捗率_1_2&lt;&gt;"",U118&lt;&gt;""), O118:V118,O118:S118)),""))</f>
        <v>0</v>
      </c>
      <c r="DC118" s="324">
        <f t="array" aca="1" ref="DC118" ca="1">MAX(IF((IF(AND(進捗管理票PSPT_進捗率_2_2&lt;&gt;"",AG118&lt;&gt;""), AA118:AH118,AA118:AE118)&lt;&gt;"")*(IF(AND(進捗管理票PSPT_進捗率_2_2&lt;&gt;"",AG118&lt;&gt;""), $AA$7:$AH$7,$AA$7:$AE$7)="実績日")*(IF(AND(進捗管理票PSPT_進捗率_2_2&lt;&gt;"",AG118&lt;&gt;""), AA118:AH118,AA118:AE118)&lt;=集計基準日),COLUMN(IF(AND(進捗管理票PSPT_進捗率_2_2&lt;&gt;"",AG118&lt;&gt;""), AA118:AH118,AA118:AE118)),""))</f>
        <v>0</v>
      </c>
      <c r="DD118" s="324">
        <f t="array" aca="1" ref="DD118" ca="1">MAX(IF((IF(AND(進捗管理票PSPT_進捗率_3_2&lt;&gt;"",AS118&lt;&gt;""), AM118:AT118,AM118:AQ118)&lt;&gt;"")*(IF(AND(進捗管理票PSPT_進捗率_3_2&lt;&gt;"",AS118&lt;&gt;""), $AM$7:$AT$7,$AM$7:$AQ$7)="実績日")*(IF(AND(進捗管理票PSPT_進捗率_3_2&lt;&gt;"",AS118&lt;&gt;""), AM118:AT118,AM118:AQ118)&lt;=集計基準日),COLUMN(IF(AND(進捗管理票PSPT_進捗率_3_2&lt;&gt;"",AS118&lt;&gt;""), AM118:AT118,AM118:AQ118)),""))</f>
        <v>0</v>
      </c>
      <c r="DE118" s="324">
        <f t="array" aca="1" ref="DE118" ca="1">MAX(IF((IF(AND(進捗管理票PSPT_進捗率_4_2&lt;&gt;"",BE118&lt;&gt;""), AY118:BF118,AY118:BC118)&lt;&gt;"")*(IF(AND(進捗管理票PSPT_進捗率_4_2&lt;&gt;"",BE118&lt;&gt;""), $AY$7:$BF$7,$AY$7:$BC$7)="実績日")*(IF(AND(進捗管理票PSPT_進捗率_4_2&lt;&gt;"",BE118&lt;&gt;""), AY118:BF118,AY118:BC118)&lt;=集計基準日),COLUMN(IF(AND(進捗管理票PSPT_進捗率_4_2&lt;&gt;"",BE118&lt;&gt;""), AY118:BF118,AY118:BC118)),""))</f>
        <v>0</v>
      </c>
      <c r="DF118" s="324">
        <f t="array" aca="1" ref="DF118" ca="1">MAX(IF((BJ118:BN118&lt;&gt;"")*($BJ$7:$BN$7="実績日")*(BJ118:BN118&lt;=集計基準日),COLUMN(BJ118:BN118),""))</f>
        <v>0</v>
      </c>
      <c r="DG118" s="439">
        <f ca="1">MAX(IF(CW118&lt;&gt;0,HLOOKUP(CW118+1,進捗・達成率設定_PS,9,1),0),IF(CX118&lt;&gt;0,HLOOKUP(CX118+1,進捗・達成率設定_PT仕様作成,9,1),0),IF(CY118&lt;&gt;0,HLOOKUP(CY118+1,進捗・達成率設定_PG,9,1),0),IF(CZ118&lt;&gt;0,HLOOKUP(CZ118+1,進捗・達成率設定_PT,9,1),0),IF(DA118&lt;&gt;0,HLOOKUP(DA118+1,進捗・達成率設定_受入,9,1),0),IF(AND(COUNTA(PTレビュー先頭セル:PTレビュー最終セル)=0,AND(BB118&lt;&gt;"", BB118 &lt;= 集計基準日, BE118="",BF118="",BJ118="",BK118="",BM118="",BN118="")),100,0),IF(AND(BE118&lt;&gt;"",BE118 &lt;= 集計基準日, BJ118="",BK118="",BM118="",BN118=""),100,0))</f>
        <v>0</v>
      </c>
      <c r="DH118" s="440">
        <f ca="1">MAX(IF(DB118&lt;&gt;0,HLOOKUP(DB118,進捗・達成率設定_PS,9,1),0),IF(DC118&lt;&gt;0,HLOOKUP(DC118,進捗・達成率設定_PT仕様作成,9,1),0),IF(DD118&lt;&gt;0,HLOOKUP(DD118,進捗・達成率設定_PG,9,1),0),IF(DE118&lt;&gt;0,HLOOKUP(DE118,進捗・達成率設定_PT,9,1),0),IF(DF118&lt;&gt;0,HLOOKUP(DF118,進捗・達成率設定_受入,9,1),0),IF(AND(COUNTA(PTレビュー先頭セル:PTレビュー最終セル)=0,BJ118="",BK118="",BM118="",BN118="",BC118&lt;&gt;"", BC118&lt;=集計基準日),100,0),IF(OR(AND(BF118&lt;&gt;"",BF118&lt;=集計基準日, BJ118="",BK118="",BM118="",BN118=""),AND(BE118&lt;&gt;"",BF118&lt;&gt;"",BF118&lt;=集計基準日, BJ118="",BK118="",BM118="",BN118="")),100,0))</f>
        <v>0</v>
      </c>
      <c r="DI118" s="328" t="str">
        <f>IF(BM118&lt;&gt;"",BM118,IF(AND(BJ118&lt;&gt;"",BM118&lt;&gt;""),BM118,IF(AND(BJ118&lt;&gt;"",BM118=""),"",IF(AND(BK118&lt;&gt;"",BM118=""),"",IF(BE118&lt;&gt;"",BE118,IF(COUNTA(PTレビュー先頭セル:PTレビュー最終セル)&lt;&gt;0,"",IF(BB118&lt;&gt;"",BB118,"")))))))</f>
        <v/>
      </c>
      <c r="DJ118" s="329" t="str">
        <f>IF(AND(BM118&lt;&gt;"",BN118&lt;&gt;""),BN118,IF(AND(BJ118&lt;&gt;"",BN118&lt;&gt;""),BN118,IF(AND(BK118&lt;&gt;"",BN118=""),"",IF(AND(BJ118&lt;&gt;"",BN118=""),"",IF(BF118&lt;&gt;"",BF118,IF(COUNTA(PTレビュー先頭セル:PTレビュー最終セル)&lt;&gt;0,"",IF(BC118&lt;&gt;"",BC118,"")))))))</f>
        <v/>
      </c>
      <c r="DK118" s="450" t="b">
        <f t="shared" si="65"/>
        <v>0</v>
      </c>
      <c r="DL118" s="440" t="b">
        <f t="shared" si="66"/>
        <v>0</v>
      </c>
      <c r="DM118" s="450" t="b">
        <f t="shared" si="67"/>
        <v>0</v>
      </c>
      <c r="DN118" s="440" t="b">
        <f t="shared" si="68"/>
        <v>0</v>
      </c>
      <c r="DO118" s="449" t="b">
        <f t="shared" si="69"/>
        <v>0</v>
      </c>
      <c r="DP118" s="440" t="b">
        <f t="shared" si="70"/>
        <v>0</v>
      </c>
      <c r="DQ118" s="450" t="b">
        <f t="shared" si="71"/>
        <v>0</v>
      </c>
      <c r="DR118" s="440" t="b">
        <f t="shared" si="72"/>
        <v>0</v>
      </c>
      <c r="DS118" s="449" t="b">
        <f t="shared" si="73"/>
        <v>0</v>
      </c>
      <c r="DT118" s="440" t="b">
        <f t="shared" si="74"/>
        <v>0</v>
      </c>
    </row>
    <row r="119" spans="1:124" x14ac:dyDescent="0.25">
      <c r="A119" s="65">
        <f t="shared" si="49"/>
        <v>111</v>
      </c>
      <c r="B119" s="275"/>
      <c r="C119" s="275"/>
      <c r="D119" s="275"/>
      <c r="E119" s="275"/>
      <c r="F119" s="275"/>
      <c r="G119" s="316"/>
      <c r="H119" s="276"/>
      <c r="I119" s="276"/>
      <c r="J119" s="276"/>
      <c r="K119" s="467"/>
      <c r="L119" s="467"/>
      <c r="M119" s="277"/>
      <c r="N119" s="277"/>
      <c r="O119" s="348"/>
      <c r="P119" s="278"/>
      <c r="Q119" s="279"/>
      <c r="R119" s="348"/>
      <c r="S119" s="278"/>
      <c r="T119" s="280"/>
      <c r="U119" s="348"/>
      <c r="V119" s="274"/>
      <c r="W119" s="309" t="str">
        <f t="shared" ca="1" si="50"/>
        <v/>
      </c>
      <c r="X119" s="310" t="str">
        <f t="shared" ca="1" si="51"/>
        <v/>
      </c>
      <c r="Y119" s="277"/>
      <c r="Z119" s="277"/>
      <c r="AA119" s="348"/>
      <c r="AB119" s="278"/>
      <c r="AC119" s="279"/>
      <c r="AD119" s="348"/>
      <c r="AE119" s="278"/>
      <c r="AF119" s="280"/>
      <c r="AG119" s="348"/>
      <c r="AH119" s="274"/>
      <c r="AI119" s="309" t="str">
        <f t="shared" ca="1" si="52"/>
        <v/>
      </c>
      <c r="AJ119" s="310" t="str">
        <f t="shared" ca="1" si="53"/>
        <v/>
      </c>
      <c r="AK119" s="277"/>
      <c r="AL119" s="277"/>
      <c r="AM119" s="348"/>
      <c r="AN119" s="278"/>
      <c r="AO119" s="279"/>
      <c r="AP119" s="348"/>
      <c r="AQ119" s="278"/>
      <c r="AR119" s="280"/>
      <c r="AS119" s="348"/>
      <c r="AT119" s="274"/>
      <c r="AU119" s="309" t="str">
        <f t="shared" ca="1" si="54"/>
        <v/>
      </c>
      <c r="AV119" s="310" t="str">
        <f t="shared" ca="1" si="55"/>
        <v/>
      </c>
      <c r="AW119" s="276"/>
      <c r="AX119" s="276"/>
      <c r="AY119" s="348"/>
      <c r="AZ119" s="278"/>
      <c r="BA119" s="279"/>
      <c r="BB119" s="348"/>
      <c r="BC119" s="278"/>
      <c r="BD119" s="280"/>
      <c r="BE119" s="348"/>
      <c r="BF119" s="274"/>
      <c r="BG119" s="309" t="str">
        <f t="shared" ca="1" si="56"/>
        <v/>
      </c>
      <c r="BH119" s="310" t="str">
        <f t="shared" ca="1" si="57"/>
        <v/>
      </c>
      <c r="BI119" s="276"/>
      <c r="BJ119" s="348"/>
      <c r="BK119" s="278"/>
      <c r="BL119" s="279"/>
      <c r="BM119" s="348"/>
      <c r="BN119" s="278"/>
      <c r="BO119" s="280"/>
      <c r="BP119" s="309" t="str">
        <f t="shared" ca="1" si="58"/>
        <v/>
      </c>
      <c r="BQ119" s="310" t="str">
        <f t="shared" ca="1" si="59"/>
        <v/>
      </c>
      <c r="BR119" s="309" t="str">
        <f t="shared" ca="1" si="60"/>
        <v/>
      </c>
      <c r="BS119" s="438" t="str">
        <f t="shared" ca="1" si="61"/>
        <v/>
      </c>
      <c r="BT119" s="281" t="str">
        <f t="array" ref="BT119">IF(AND($I119&lt;&gt;"",$K119&lt;&gt;""),CEILING(VLOOKUP($I119,ランク別指標,3,FALSE)*$L119,1),"")</f>
        <v/>
      </c>
      <c r="BU119" s="282"/>
      <c r="BV119" s="281" t="str">
        <f t="shared" si="11"/>
        <v/>
      </c>
      <c r="BW119" s="283"/>
      <c r="BX119" s="282"/>
      <c r="BY119" s="284" t="str">
        <f t="shared" si="62"/>
        <v/>
      </c>
      <c r="BZ119" s="285" t="str">
        <f t="shared" si="63"/>
        <v/>
      </c>
      <c r="CA119" s="286"/>
      <c r="CB119" s="287"/>
      <c r="CC119" s="281" t="str">
        <f t="array" ref="CC119">IF(AND($I119&lt;&gt;"",$K119&lt;&gt;""),CEILING(VLOOKUP($I119,ランク別指標,6,FALSE)*$L119,1),"")</f>
        <v/>
      </c>
      <c r="CD119" s="288"/>
      <c r="CE119" s="289" t="str">
        <f t="shared" si="14"/>
        <v/>
      </c>
      <c r="CF119" s="290"/>
      <c r="CG119" s="291" t="str">
        <f t="array" ref="CG119">IF(AND(L119&lt;&gt;"",L119&gt;0),IF(CD119/L119*100 &gt; 0,CD119/L119*100, ""),"")</f>
        <v/>
      </c>
      <c r="CH119" s="292" t="str">
        <f t="array" ref="CH119">IF(AND(L119&lt;&gt;"",L119&gt;0),IF(CF119/L119*100 &gt; 0,CF119/L119*100, ""),"")</f>
        <v/>
      </c>
      <c r="CI119" s="291" t="str">
        <f t="array" ref="CI119">IF(AND(CC119&lt;&gt;"",CC119&gt;0),IF(CD119/CC119*100 &gt; 0,CD119/CC119, ""),"")</f>
        <v/>
      </c>
      <c r="CJ119" s="292" t="str">
        <f t="array" ref="CJ119">IF(AND(CE119&lt;&gt;"",CE119&gt;0),IF(CF119/CE119*100 &gt; 0,CF119/CE119, ""),"")</f>
        <v/>
      </c>
      <c r="CK119" s="281"/>
      <c r="CL119" s="293" t="str">
        <f t="array" ref="CL119">IF(AND(L119&lt;&gt;"",L119&gt;0),IF(CK119/L119*100 &gt; 0,CK119/L119*100, ""),"")</f>
        <v/>
      </c>
      <c r="CM119" s="294"/>
      <c r="CN119" s="270" t="str">
        <f t="array" aca="1" ref="CN119" ca="1">IF(AND($O119&lt;&gt;"",$P119="",$O119&lt;=集計基準日),"遅1",IF(AND($R119&lt;&gt;"",$S119="",$R119&lt;=集計基準日),"遅2",IF(AND($U119&lt;&gt;"",$V119="",$U119&lt;=集計基準日),"遅3","") ) )</f>
        <v/>
      </c>
      <c r="CO119" s="271" t="str">
        <f t="array" aca="1" ref="CO119" ca="1">IF(AND($AA119&lt;&gt;"",$AB119="",$AA119&lt;=集計基準日),"遅1",IF(AND($AD119&lt;&gt;"",$AE119="",$AD119&lt;=集計基準日),"遅2",IF(AND($AG119&lt;&gt;"",$AH119="",$AG119&lt;=集計基準日),"遅3","")))</f>
        <v/>
      </c>
      <c r="CP119" s="271" t="str">
        <f t="array" aca="1" ref="CP119" ca="1">IF(AND($AM119&lt;&gt;"",$AN119="",$AM119&lt;=集計基準日),"遅1",IF(AND($AP119&lt;&gt;"",$AQ119="",$AP119&lt;=集計基準日),"遅2",IF(AND($AS119&lt;&gt;"",$AT119="",$AS119&lt;=集計基準日),"遅3","")))</f>
        <v/>
      </c>
      <c r="CQ119" s="272" t="str">
        <f t="shared" ca="1" si="15"/>
        <v/>
      </c>
      <c r="CR119" s="272" t="str">
        <f t="shared" ca="1" si="16"/>
        <v/>
      </c>
      <c r="CS119" s="273" t="str">
        <f t="shared" ca="1" si="17"/>
        <v/>
      </c>
      <c r="CT119" s="337"/>
      <c r="CU119" s="264">
        <f t="shared" si="64"/>
        <v>111</v>
      </c>
      <c r="CW119" s="324">
        <f t="array" aca="1" ref="CW119" ca="1">MAX(IF((IF(進捗管理票PSPT_進捗率_1_2&lt;&gt;"", O119:V119,O119:S119)&lt;&gt;"")*(IF(進捗管理票PSPT_進捗率_1_2&lt;&gt;"", $O$7:$V$7,$O$7:$S$7)="予定日")*(IF(進捗管理票PSPT_進捗率_1_2&lt;&gt;"", O119:V119,O119:S119)&lt;=集計基準日),COLUMN(IF(進捗管理票PSPT_進捗率_1_2&lt;&gt;"", O119:V119,O119:S119)),""))</f>
        <v>0</v>
      </c>
      <c r="CX119" s="324">
        <f t="array" aca="1" ref="CX119" ca="1">MAX(IF((IF(進捗管理票PSPT_進捗率_2_2&lt;&gt;"", AA119:AH119,AA119:AE119)&lt;&gt;"")*(IF(進捗管理票PSPT_進捗率_2_2&lt;&gt;"", $AA$7:$AH$7,$AA$7:$AE$7)="予定日")*(IF(進捗管理票PSPT_進捗率_2_2&lt;&gt;"", AA119:AH119,AA119:AE119)&lt;=集計基準日),COLUMN(IF(進捗管理票PSPT_進捗率_2_2&lt;&gt;"", AA119:AH119,AA119:AE119)),""))</f>
        <v>0</v>
      </c>
      <c r="CY119" s="324">
        <f t="array" aca="1" ref="CY119" ca="1">MAX(IF((IF(進捗管理票PSPT_進捗率_3_2&lt;&gt;"", AM119:AT119,AM119:AQ119)&lt;&gt;"")*(IF(進捗管理票PSPT_進捗率_3_2&lt;&gt;"", $AM$7:$AT$7,$AM$7:$AQ$7)="予定日")*(IF(進捗管理票PSPT_進捗率_3_2&lt;&gt;"", AM119:AT119,AM119:AQ119)&lt;=集計基準日),COLUMN(IF(進捗管理票PSPT_進捗率_3_2&lt;&gt;"", AM119:AT119,AM119:AQ119)),""))</f>
        <v>0</v>
      </c>
      <c r="CZ119" s="324">
        <f t="array" aca="1" ref="CZ119" ca="1">MAX(IF((IF(進捗管理票PSPT_進捗率_4_2&lt;&gt;"", AY119:BF119,AY119:BC119)&lt;&gt;"")*(IF(進捗管理票PSPT_進捗率_4_2&lt;&gt;"", $AY$7:$BF$7,$AY$7:$BC$7)="予定日")*(IF(進捗管理票PSPT_進捗率_4_2&lt;&gt;"", AY119:BF119,AY119:BC119)&lt;=集計基準日),COLUMN(IF(進捗管理票PSPT_進捗率_4_2&lt;&gt;"", AY119:BF119,AY119:BC119)),""))</f>
        <v>0</v>
      </c>
      <c r="DA119" s="324">
        <f t="array" aca="1" ref="DA119" ca="1">MAX(IF((BJ119:BN119&lt;&gt;"")*($BJ$7:$BN$7="予定日")*(BJ119:BN119&lt;=集計基準日),COLUMN(BJ119:BN119),""))</f>
        <v>0</v>
      </c>
      <c r="DB119" s="324">
        <f t="array" aca="1" ref="DB119" ca="1">MAX(IF((IF(AND(進捗管理票PSPT_進捗率_1_2&lt;&gt;"",U119&lt;&gt;""), O119:V119,O119:S119)&lt;&gt;"")*(IF(AND(進捗管理票PSPT_進捗率_1_2&lt;&gt;"",U119&lt;&gt;""), $O$7:$V$7,$O$7:$S$7)="実績日")*(IF(AND(進捗管理票PSPT_進捗率_1_2&lt;&gt;"",U119&lt;&gt;""), O119:V119,O119:S119)&lt;=集計基準日),COLUMN(IF(AND(進捗管理票PSPT_進捗率_1_2&lt;&gt;"",U119&lt;&gt;""), O119:V119,O119:S119)),""))</f>
        <v>0</v>
      </c>
      <c r="DC119" s="324">
        <f t="array" aca="1" ref="DC119" ca="1">MAX(IF((IF(AND(進捗管理票PSPT_進捗率_2_2&lt;&gt;"",AG119&lt;&gt;""), AA119:AH119,AA119:AE119)&lt;&gt;"")*(IF(AND(進捗管理票PSPT_進捗率_2_2&lt;&gt;"",AG119&lt;&gt;""), $AA$7:$AH$7,$AA$7:$AE$7)="実績日")*(IF(AND(進捗管理票PSPT_進捗率_2_2&lt;&gt;"",AG119&lt;&gt;""), AA119:AH119,AA119:AE119)&lt;=集計基準日),COLUMN(IF(AND(進捗管理票PSPT_進捗率_2_2&lt;&gt;"",AG119&lt;&gt;""), AA119:AH119,AA119:AE119)),""))</f>
        <v>0</v>
      </c>
      <c r="DD119" s="324">
        <f t="array" aca="1" ref="DD119" ca="1">MAX(IF((IF(AND(進捗管理票PSPT_進捗率_3_2&lt;&gt;"",AS119&lt;&gt;""), AM119:AT119,AM119:AQ119)&lt;&gt;"")*(IF(AND(進捗管理票PSPT_進捗率_3_2&lt;&gt;"",AS119&lt;&gt;""), $AM$7:$AT$7,$AM$7:$AQ$7)="実績日")*(IF(AND(進捗管理票PSPT_進捗率_3_2&lt;&gt;"",AS119&lt;&gt;""), AM119:AT119,AM119:AQ119)&lt;=集計基準日),COLUMN(IF(AND(進捗管理票PSPT_進捗率_3_2&lt;&gt;"",AS119&lt;&gt;""), AM119:AT119,AM119:AQ119)),""))</f>
        <v>0</v>
      </c>
      <c r="DE119" s="324">
        <f t="array" aca="1" ref="DE119" ca="1">MAX(IF((IF(AND(進捗管理票PSPT_進捗率_4_2&lt;&gt;"",BE119&lt;&gt;""), AY119:BF119,AY119:BC119)&lt;&gt;"")*(IF(AND(進捗管理票PSPT_進捗率_4_2&lt;&gt;"",BE119&lt;&gt;""), $AY$7:$BF$7,$AY$7:$BC$7)="実績日")*(IF(AND(進捗管理票PSPT_進捗率_4_2&lt;&gt;"",BE119&lt;&gt;""), AY119:BF119,AY119:BC119)&lt;=集計基準日),COLUMN(IF(AND(進捗管理票PSPT_進捗率_4_2&lt;&gt;"",BE119&lt;&gt;""), AY119:BF119,AY119:BC119)),""))</f>
        <v>0</v>
      </c>
      <c r="DF119" s="324">
        <f t="array" aca="1" ref="DF119" ca="1">MAX(IF((BJ119:BN119&lt;&gt;"")*($BJ$7:$BN$7="実績日")*(BJ119:BN119&lt;=集計基準日),COLUMN(BJ119:BN119),""))</f>
        <v>0</v>
      </c>
      <c r="DG119" s="439">
        <f ca="1">MAX(IF(CW119&lt;&gt;0,HLOOKUP(CW119+1,進捗・達成率設定_PS,9,1),0),IF(CX119&lt;&gt;0,HLOOKUP(CX119+1,進捗・達成率設定_PT仕様作成,9,1),0),IF(CY119&lt;&gt;0,HLOOKUP(CY119+1,進捗・達成率設定_PG,9,1),0),IF(CZ119&lt;&gt;0,HLOOKUP(CZ119+1,進捗・達成率設定_PT,9,1),0),IF(DA119&lt;&gt;0,HLOOKUP(DA119+1,進捗・達成率設定_受入,9,1),0),IF(AND(COUNTA(PTレビュー先頭セル:PTレビュー最終セル)=0,AND(BB119&lt;&gt;"", BB119 &lt;= 集計基準日, BE119="",BF119="",BJ119="",BK119="",BM119="",BN119="")),100,0),IF(AND(BE119&lt;&gt;"",BE119 &lt;= 集計基準日, BJ119="",BK119="",BM119="",BN119=""),100,0))</f>
        <v>0</v>
      </c>
      <c r="DH119" s="440">
        <f ca="1">MAX(IF(DB119&lt;&gt;0,HLOOKUP(DB119,進捗・達成率設定_PS,9,1),0),IF(DC119&lt;&gt;0,HLOOKUP(DC119,進捗・達成率設定_PT仕様作成,9,1),0),IF(DD119&lt;&gt;0,HLOOKUP(DD119,進捗・達成率設定_PG,9,1),0),IF(DE119&lt;&gt;0,HLOOKUP(DE119,進捗・達成率設定_PT,9,1),0),IF(DF119&lt;&gt;0,HLOOKUP(DF119,進捗・達成率設定_受入,9,1),0),IF(AND(COUNTA(PTレビュー先頭セル:PTレビュー最終セル)=0,BJ119="",BK119="",BM119="",BN119="",BC119&lt;&gt;"", BC119&lt;=集計基準日),100,0),IF(OR(AND(BF119&lt;&gt;"",BF119&lt;=集計基準日, BJ119="",BK119="",BM119="",BN119=""),AND(BE119&lt;&gt;"",BF119&lt;&gt;"",BF119&lt;=集計基準日, BJ119="",BK119="",BM119="",BN119="")),100,0))</f>
        <v>0</v>
      </c>
      <c r="DI119" s="328" t="str">
        <f>IF(BM119&lt;&gt;"",BM119,IF(AND(BJ119&lt;&gt;"",BM119&lt;&gt;""),BM119,IF(AND(BJ119&lt;&gt;"",BM119=""),"",IF(AND(BK119&lt;&gt;"",BM119=""),"",IF(BE119&lt;&gt;"",BE119,IF(COUNTA(PTレビュー先頭セル:PTレビュー最終セル)&lt;&gt;0,"",IF(BB119&lt;&gt;"",BB119,"")))))))</f>
        <v/>
      </c>
      <c r="DJ119" s="329" t="str">
        <f>IF(AND(BM119&lt;&gt;"",BN119&lt;&gt;""),BN119,IF(AND(BJ119&lt;&gt;"",BN119&lt;&gt;""),BN119,IF(AND(BK119&lt;&gt;"",BN119=""),"",IF(AND(BJ119&lt;&gt;"",BN119=""),"",IF(BF119&lt;&gt;"",BF119,IF(COUNTA(PTレビュー先頭セル:PTレビュー最終セル)&lt;&gt;0,"",IF(BC119&lt;&gt;"",BC119,"")))))))</f>
        <v/>
      </c>
      <c r="DK119" s="450" t="b">
        <f t="shared" si="65"/>
        <v>0</v>
      </c>
      <c r="DL119" s="440" t="b">
        <f t="shared" si="66"/>
        <v>0</v>
      </c>
      <c r="DM119" s="450" t="b">
        <f t="shared" si="67"/>
        <v>0</v>
      </c>
      <c r="DN119" s="440" t="b">
        <f t="shared" si="68"/>
        <v>0</v>
      </c>
      <c r="DO119" s="449" t="b">
        <f t="shared" si="69"/>
        <v>0</v>
      </c>
      <c r="DP119" s="440" t="b">
        <f t="shared" si="70"/>
        <v>0</v>
      </c>
      <c r="DQ119" s="450" t="b">
        <f t="shared" si="71"/>
        <v>0</v>
      </c>
      <c r="DR119" s="440" t="b">
        <f t="shared" si="72"/>
        <v>0</v>
      </c>
      <c r="DS119" s="449" t="b">
        <f t="shared" si="73"/>
        <v>0</v>
      </c>
      <c r="DT119" s="440" t="b">
        <f t="shared" si="74"/>
        <v>0</v>
      </c>
    </row>
    <row r="120" spans="1:124" x14ac:dyDescent="0.25">
      <c r="A120" s="65">
        <f t="shared" si="49"/>
        <v>112</v>
      </c>
      <c r="B120" s="275"/>
      <c r="C120" s="275"/>
      <c r="D120" s="275"/>
      <c r="E120" s="275"/>
      <c r="F120" s="275"/>
      <c r="G120" s="316"/>
      <c r="H120" s="276"/>
      <c r="I120" s="276"/>
      <c r="J120" s="276"/>
      <c r="K120" s="467"/>
      <c r="L120" s="467"/>
      <c r="M120" s="277"/>
      <c r="N120" s="277"/>
      <c r="O120" s="348"/>
      <c r="P120" s="278"/>
      <c r="Q120" s="279"/>
      <c r="R120" s="348"/>
      <c r="S120" s="278"/>
      <c r="T120" s="280"/>
      <c r="U120" s="348"/>
      <c r="V120" s="274"/>
      <c r="W120" s="309" t="str">
        <f t="shared" ca="1" si="50"/>
        <v/>
      </c>
      <c r="X120" s="310" t="str">
        <f t="shared" ca="1" si="51"/>
        <v/>
      </c>
      <c r="Y120" s="277"/>
      <c r="Z120" s="277"/>
      <c r="AA120" s="348"/>
      <c r="AB120" s="278"/>
      <c r="AC120" s="279"/>
      <c r="AD120" s="348"/>
      <c r="AE120" s="278"/>
      <c r="AF120" s="280"/>
      <c r="AG120" s="348"/>
      <c r="AH120" s="274"/>
      <c r="AI120" s="309" t="str">
        <f t="shared" ca="1" si="52"/>
        <v/>
      </c>
      <c r="AJ120" s="310" t="str">
        <f t="shared" ca="1" si="53"/>
        <v/>
      </c>
      <c r="AK120" s="277"/>
      <c r="AL120" s="277"/>
      <c r="AM120" s="348"/>
      <c r="AN120" s="278"/>
      <c r="AO120" s="279"/>
      <c r="AP120" s="348"/>
      <c r="AQ120" s="278"/>
      <c r="AR120" s="280"/>
      <c r="AS120" s="348"/>
      <c r="AT120" s="274"/>
      <c r="AU120" s="309" t="str">
        <f t="shared" ca="1" si="54"/>
        <v/>
      </c>
      <c r="AV120" s="310" t="str">
        <f t="shared" ca="1" si="55"/>
        <v/>
      </c>
      <c r="AW120" s="276"/>
      <c r="AX120" s="276"/>
      <c r="AY120" s="348"/>
      <c r="AZ120" s="278"/>
      <c r="BA120" s="279"/>
      <c r="BB120" s="348"/>
      <c r="BC120" s="278"/>
      <c r="BD120" s="280"/>
      <c r="BE120" s="348"/>
      <c r="BF120" s="274"/>
      <c r="BG120" s="309" t="str">
        <f t="shared" ca="1" si="56"/>
        <v/>
      </c>
      <c r="BH120" s="310" t="str">
        <f t="shared" ca="1" si="57"/>
        <v/>
      </c>
      <c r="BI120" s="276"/>
      <c r="BJ120" s="348"/>
      <c r="BK120" s="278"/>
      <c r="BL120" s="279"/>
      <c r="BM120" s="348"/>
      <c r="BN120" s="278"/>
      <c r="BO120" s="280"/>
      <c r="BP120" s="309" t="str">
        <f t="shared" ca="1" si="58"/>
        <v/>
      </c>
      <c r="BQ120" s="310" t="str">
        <f t="shared" ca="1" si="59"/>
        <v/>
      </c>
      <c r="BR120" s="309" t="str">
        <f t="shared" ca="1" si="60"/>
        <v/>
      </c>
      <c r="BS120" s="438" t="str">
        <f t="shared" ca="1" si="61"/>
        <v/>
      </c>
      <c r="BT120" s="281" t="str">
        <f t="array" ref="BT120">IF(AND($I120&lt;&gt;"",$K120&lt;&gt;""),CEILING(VLOOKUP($I120,ランク別指標,3,FALSE)*$L120,1),"")</f>
        <v/>
      </c>
      <c r="BU120" s="282"/>
      <c r="BV120" s="281" t="str">
        <f t="shared" si="11"/>
        <v/>
      </c>
      <c r="BW120" s="283"/>
      <c r="BX120" s="282"/>
      <c r="BY120" s="284" t="str">
        <f t="shared" si="62"/>
        <v/>
      </c>
      <c r="BZ120" s="285" t="str">
        <f t="shared" si="63"/>
        <v/>
      </c>
      <c r="CA120" s="286"/>
      <c r="CB120" s="287"/>
      <c r="CC120" s="281" t="str">
        <f t="array" ref="CC120">IF(AND($I120&lt;&gt;"",$K120&lt;&gt;""),CEILING(VLOOKUP($I120,ランク別指標,6,FALSE)*$L120,1),"")</f>
        <v/>
      </c>
      <c r="CD120" s="288"/>
      <c r="CE120" s="289" t="str">
        <f t="shared" si="14"/>
        <v/>
      </c>
      <c r="CF120" s="290"/>
      <c r="CG120" s="291" t="str">
        <f t="array" ref="CG120">IF(AND(L120&lt;&gt;"",L120&gt;0),IF(CD120/L120*100 &gt; 0,CD120/L120*100, ""),"")</f>
        <v/>
      </c>
      <c r="CH120" s="292" t="str">
        <f t="array" ref="CH120">IF(AND(L120&lt;&gt;"",L120&gt;0),IF(CF120/L120*100 &gt; 0,CF120/L120*100, ""),"")</f>
        <v/>
      </c>
      <c r="CI120" s="291" t="str">
        <f t="array" ref="CI120">IF(AND(CC120&lt;&gt;"",CC120&gt;0),IF(CD120/CC120*100 &gt; 0,CD120/CC120, ""),"")</f>
        <v/>
      </c>
      <c r="CJ120" s="292" t="str">
        <f t="array" ref="CJ120">IF(AND(CE120&lt;&gt;"",CE120&gt;0),IF(CF120/CE120*100 &gt; 0,CF120/CE120, ""),"")</f>
        <v/>
      </c>
      <c r="CK120" s="281"/>
      <c r="CL120" s="293" t="str">
        <f t="array" ref="CL120">IF(AND(L120&lt;&gt;"",L120&gt;0),IF(CK120/L120*100 &gt; 0,CK120/L120*100, ""),"")</f>
        <v/>
      </c>
      <c r="CM120" s="294"/>
      <c r="CN120" s="270" t="str">
        <f t="array" aca="1" ref="CN120" ca="1">IF(AND($O120&lt;&gt;"",$P120="",$O120&lt;=集計基準日),"遅1",IF(AND($R120&lt;&gt;"",$S120="",$R120&lt;=集計基準日),"遅2",IF(AND($U120&lt;&gt;"",$V120="",$U120&lt;=集計基準日),"遅3","") ) )</f>
        <v/>
      </c>
      <c r="CO120" s="271" t="str">
        <f t="array" aca="1" ref="CO120" ca="1">IF(AND($AA120&lt;&gt;"",$AB120="",$AA120&lt;=集計基準日),"遅1",IF(AND($AD120&lt;&gt;"",$AE120="",$AD120&lt;=集計基準日),"遅2",IF(AND($AG120&lt;&gt;"",$AH120="",$AG120&lt;=集計基準日),"遅3","")))</f>
        <v/>
      </c>
      <c r="CP120" s="271" t="str">
        <f t="array" aca="1" ref="CP120" ca="1">IF(AND($AM120&lt;&gt;"",$AN120="",$AM120&lt;=集計基準日),"遅1",IF(AND($AP120&lt;&gt;"",$AQ120="",$AP120&lt;=集計基準日),"遅2",IF(AND($AS120&lt;&gt;"",$AT120="",$AS120&lt;=集計基準日),"遅3","")))</f>
        <v/>
      </c>
      <c r="CQ120" s="272" t="str">
        <f t="shared" ca="1" si="15"/>
        <v/>
      </c>
      <c r="CR120" s="272" t="str">
        <f t="shared" ca="1" si="16"/>
        <v/>
      </c>
      <c r="CS120" s="273" t="str">
        <f t="shared" ca="1" si="17"/>
        <v/>
      </c>
      <c r="CT120" s="337"/>
      <c r="CU120" s="264">
        <f t="shared" si="64"/>
        <v>112</v>
      </c>
      <c r="CW120" s="324">
        <f t="array" aca="1" ref="CW120" ca="1">MAX(IF((IF(進捗管理票PSPT_進捗率_1_2&lt;&gt;"", O120:V120,O120:S120)&lt;&gt;"")*(IF(進捗管理票PSPT_進捗率_1_2&lt;&gt;"", $O$7:$V$7,$O$7:$S$7)="予定日")*(IF(進捗管理票PSPT_進捗率_1_2&lt;&gt;"", O120:V120,O120:S120)&lt;=集計基準日),COLUMN(IF(進捗管理票PSPT_進捗率_1_2&lt;&gt;"", O120:V120,O120:S120)),""))</f>
        <v>0</v>
      </c>
      <c r="CX120" s="324">
        <f t="array" aca="1" ref="CX120" ca="1">MAX(IF((IF(進捗管理票PSPT_進捗率_2_2&lt;&gt;"", AA120:AH120,AA120:AE120)&lt;&gt;"")*(IF(進捗管理票PSPT_進捗率_2_2&lt;&gt;"", $AA$7:$AH$7,$AA$7:$AE$7)="予定日")*(IF(進捗管理票PSPT_進捗率_2_2&lt;&gt;"", AA120:AH120,AA120:AE120)&lt;=集計基準日),COLUMN(IF(進捗管理票PSPT_進捗率_2_2&lt;&gt;"", AA120:AH120,AA120:AE120)),""))</f>
        <v>0</v>
      </c>
      <c r="CY120" s="324">
        <f t="array" aca="1" ref="CY120" ca="1">MAX(IF((IF(進捗管理票PSPT_進捗率_3_2&lt;&gt;"", AM120:AT120,AM120:AQ120)&lt;&gt;"")*(IF(進捗管理票PSPT_進捗率_3_2&lt;&gt;"", $AM$7:$AT$7,$AM$7:$AQ$7)="予定日")*(IF(進捗管理票PSPT_進捗率_3_2&lt;&gt;"", AM120:AT120,AM120:AQ120)&lt;=集計基準日),COLUMN(IF(進捗管理票PSPT_進捗率_3_2&lt;&gt;"", AM120:AT120,AM120:AQ120)),""))</f>
        <v>0</v>
      </c>
      <c r="CZ120" s="324">
        <f t="array" aca="1" ref="CZ120" ca="1">MAX(IF((IF(進捗管理票PSPT_進捗率_4_2&lt;&gt;"", AY120:BF120,AY120:BC120)&lt;&gt;"")*(IF(進捗管理票PSPT_進捗率_4_2&lt;&gt;"", $AY$7:$BF$7,$AY$7:$BC$7)="予定日")*(IF(進捗管理票PSPT_進捗率_4_2&lt;&gt;"", AY120:BF120,AY120:BC120)&lt;=集計基準日),COLUMN(IF(進捗管理票PSPT_進捗率_4_2&lt;&gt;"", AY120:BF120,AY120:BC120)),""))</f>
        <v>0</v>
      </c>
      <c r="DA120" s="324">
        <f t="array" aca="1" ref="DA120" ca="1">MAX(IF((BJ120:BN120&lt;&gt;"")*($BJ$7:$BN$7="予定日")*(BJ120:BN120&lt;=集計基準日),COLUMN(BJ120:BN120),""))</f>
        <v>0</v>
      </c>
      <c r="DB120" s="324">
        <f t="array" aca="1" ref="DB120" ca="1">MAX(IF((IF(AND(進捗管理票PSPT_進捗率_1_2&lt;&gt;"",U120&lt;&gt;""), O120:V120,O120:S120)&lt;&gt;"")*(IF(AND(進捗管理票PSPT_進捗率_1_2&lt;&gt;"",U120&lt;&gt;""), $O$7:$V$7,$O$7:$S$7)="実績日")*(IF(AND(進捗管理票PSPT_進捗率_1_2&lt;&gt;"",U120&lt;&gt;""), O120:V120,O120:S120)&lt;=集計基準日),COLUMN(IF(AND(進捗管理票PSPT_進捗率_1_2&lt;&gt;"",U120&lt;&gt;""), O120:V120,O120:S120)),""))</f>
        <v>0</v>
      </c>
      <c r="DC120" s="324">
        <f t="array" aca="1" ref="DC120" ca="1">MAX(IF((IF(AND(進捗管理票PSPT_進捗率_2_2&lt;&gt;"",AG120&lt;&gt;""), AA120:AH120,AA120:AE120)&lt;&gt;"")*(IF(AND(進捗管理票PSPT_進捗率_2_2&lt;&gt;"",AG120&lt;&gt;""), $AA$7:$AH$7,$AA$7:$AE$7)="実績日")*(IF(AND(進捗管理票PSPT_進捗率_2_2&lt;&gt;"",AG120&lt;&gt;""), AA120:AH120,AA120:AE120)&lt;=集計基準日),COLUMN(IF(AND(進捗管理票PSPT_進捗率_2_2&lt;&gt;"",AG120&lt;&gt;""), AA120:AH120,AA120:AE120)),""))</f>
        <v>0</v>
      </c>
      <c r="DD120" s="324">
        <f t="array" aca="1" ref="DD120" ca="1">MAX(IF((IF(AND(進捗管理票PSPT_進捗率_3_2&lt;&gt;"",AS120&lt;&gt;""), AM120:AT120,AM120:AQ120)&lt;&gt;"")*(IF(AND(進捗管理票PSPT_進捗率_3_2&lt;&gt;"",AS120&lt;&gt;""), $AM$7:$AT$7,$AM$7:$AQ$7)="実績日")*(IF(AND(進捗管理票PSPT_進捗率_3_2&lt;&gt;"",AS120&lt;&gt;""), AM120:AT120,AM120:AQ120)&lt;=集計基準日),COLUMN(IF(AND(進捗管理票PSPT_進捗率_3_2&lt;&gt;"",AS120&lt;&gt;""), AM120:AT120,AM120:AQ120)),""))</f>
        <v>0</v>
      </c>
      <c r="DE120" s="324">
        <f t="array" aca="1" ref="DE120" ca="1">MAX(IF((IF(AND(進捗管理票PSPT_進捗率_4_2&lt;&gt;"",BE120&lt;&gt;""), AY120:BF120,AY120:BC120)&lt;&gt;"")*(IF(AND(進捗管理票PSPT_進捗率_4_2&lt;&gt;"",BE120&lt;&gt;""), $AY$7:$BF$7,$AY$7:$BC$7)="実績日")*(IF(AND(進捗管理票PSPT_進捗率_4_2&lt;&gt;"",BE120&lt;&gt;""), AY120:BF120,AY120:BC120)&lt;=集計基準日),COLUMN(IF(AND(進捗管理票PSPT_進捗率_4_2&lt;&gt;"",BE120&lt;&gt;""), AY120:BF120,AY120:BC120)),""))</f>
        <v>0</v>
      </c>
      <c r="DF120" s="324">
        <f t="array" aca="1" ref="DF120" ca="1">MAX(IF((BJ120:BN120&lt;&gt;"")*($BJ$7:$BN$7="実績日")*(BJ120:BN120&lt;=集計基準日),COLUMN(BJ120:BN120),""))</f>
        <v>0</v>
      </c>
      <c r="DG120" s="439">
        <f ca="1">MAX(IF(CW120&lt;&gt;0,HLOOKUP(CW120+1,進捗・達成率設定_PS,9,1),0),IF(CX120&lt;&gt;0,HLOOKUP(CX120+1,進捗・達成率設定_PT仕様作成,9,1),0),IF(CY120&lt;&gt;0,HLOOKUP(CY120+1,進捗・達成率設定_PG,9,1),0),IF(CZ120&lt;&gt;0,HLOOKUP(CZ120+1,進捗・達成率設定_PT,9,1),0),IF(DA120&lt;&gt;0,HLOOKUP(DA120+1,進捗・達成率設定_受入,9,1),0),IF(AND(COUNTA(PTレビュー先頭セル:PTレビュー最終セル)=0,AND(BB120&lt;&gt;"", BB120 &lt;= 集計基準日, BE120="",BF120="",BJ120="",BK120="",BM120="",BN120="")),100,0),IF(AND(BE120&lt;&gt;"",BE120 &lt;= 集計基準日, BJ120="",BK120="",BM120="",BN120=""),100,0))</f>
        <v>0</v>
      </c>
      <c r="DH120" s="440">
        <f ca="1">MAX(IF(DB120&lt;&gt;0,HLOOKUP(DB120,進捗・達成率設定_PS,9,1),0),IF(DC120&lt;&gt;0,HLOOKUP(DC120,進捗・達成率設定_PT仕様作成,9,1),0),IF(DD120&lt;&gt;0,HLOOKUP(DD120,進捗・達成率設定_PG,9,1),0),IF(DE120&lt;&gt;0,HLOOKUP(DE120,進捗・達成率設定_PT,9,1),0),IF(DF120&lt;&gt;0,HLOOKUP(DF120,進捗・達成率設定_受入,9,1),0),IF(AND(COUNTA(PTレビュー先頭セル:PTレビュー最終セル)=0,BJ120="",BK120="",BM120="",BN120="",BC120&lt;&gt;"", BC120&lt;=集計基準日),100,0),IF(OR(AND(BF120&lt;&gt;"",BF120&lt;=集計基準日, BJ120="",BK120="",BM120="",BN120=""),AND(BE120&lt;&gt;"",BF120&lt;&gt;"",BF120&lt;=集計基準日, BJ120="",BK120="",BM120="",BN120="")),100,0))</f>
        <v>0</v>
      </c>
      <c r="DI120" s="328" t="str">
        <f>IF(BM120&lt;&gt;"",BM120,IF(AND(BJ120&lt;&gt;"",BM120&lt;&gt;""),BM120,IF(AND(BJ120&lt;&gt;"",BM120=""),"",IF(AND(BK120&lt;&gt;"",BM120=""),"",IF(BE120&lt;&gt;"",BE120,IF(COUNTA(PTレビュー先頭セル:PTレビュー最終セル)&lt;&gt;0,"",IF(BB120&lt;&gt;"",BB120,"")))))))</f>
        <v/>
      </c>
      <c r="DJ120" s="329" t="str">
        <f>IF(AND(BM120&lt;&gt;"",BN120&lt;&gt;""),BN120,IF(AND(BJ120&lt;&gt;"",BN120&lt;&gt;""),BN120,IF(AND(BK120&lt;&gt;"",BN120=""),"",IF(AND(BJ120&lt;&gt;"",BN120=""),"",IF(BF120&lt;&gt;"",BF120,IF(COUNTA(PTレビュー先頭セル:PTレビュー最終セル)&lt;&gt;0,"",IF(BC120&lt;&gt;"",BC120,"")))))))</f>
        <v/>
      </c>
      <c r="DK120" s="450" t="b">
        <f t="shared" si="65"/>
        <v>0</v>
      </c>
      <c r="DL120" s="440" t="b">
        <f t="shared" si="66"/>
        <v>0</v>
      </c>
      <c r="DM120" s="450" t="b">
        <f t="shared" si="67"/>
        <v>0</v>
      </c>
      <c r="DN120" s="440" t="b">
        <f t="shared" si="68"/>
        <v>0</v>
      </c>
      <c r="DO120" s="449" t="b">
        <f t="shared" si="69"/>
        <v>0</v>
      </c>
      <c r="DP120" s="440" t="b">
        <f t="shared" si="70"/>
        <v>0</v>
      </c>
      <c r="DQ120" s="450" t="b">
        <f t="shared" si="71"/>
        <v>0</v>
      </c>
      <c r="DR120" s="440" t="b">
        <f t="shared" si="72"/>
        <v>0</v>
      </c>
      <c r="DS120" s="449" t="b">
        <f t="shared" si="73"/>
        <v>0</v>
      </c>
      <c r="DT120" s="440" t="b">
        <f t="shared" si="74"/>
        <v>0</v>
      </c>
    </row>
    <row r="121" spans="1:124" x14ac:dyDescent="0.25">
      <c r="A121" s="65">
        <f t="shared" si="49"/>
        <v>113</v>
      </c>
      <c r="B121" s="275"/>
      <c r="C121" s="275"/>
      <c r="D121" s="275"/>
      <c r="E121" s="275"/>
      <c r="F121" s="275"/>
      <c r="G121" s="316"/>
      <c r="H121" s="276"/>
      <c r="I121" s="276"/>
      <c r="J121" s="276"/>
      <c r="K121" s="467"/>
      <c r="L121" s="467"/>
      <c r="M121" s="277"/>
      <c r="N121" s="277"/>
      <c r="O121" s="348"/>
      <c r="P121" s="278"/>
      <c r="Q121" s="279"/>
      <c r="R121" s="348"/>
      <c r="S121" s="278"/>
      <c r="T121" s="280"/>
      <c r="U121" s="348"/>
      <c r="V121" s="274"/>
      <c r="W121" s="309" t="str">
        <f t="shared" ca="1" si="50"/>
        <v/>
      </c>
      <c r="X121" s="310" t="str">
        <f t="shared" ca="1" si="51"/>
        <v/>
      </c>
      <c r="Y121" s="277"/>
      <c r="Z121" s="277"/>
      <c r="AA121" s="348"/>
      <c r="AB121" s="278"/>
      <c r="AC121" s="279"/>
      <c r="AD121" s="348"/>
      <c r="AE121" s="278"/>
      <c r="AF121" s="280"/>
      <c r="AG121" s="348"/>
      <c r="AH121" s="274"/>
      <c r="AI121" s="309" t="str">
        <f t="shared" ca="1" si="52"/>
        <v/>
      </c>
      <c r="AJ121" s="310" t="str">
        <f t="shared" ca="1" si="53"/>
        <v/>
      </c>
      <c r="AK121" s="277"/>
      <c r="AL121" s="277"/>
      <c r="AM121" s="348"/>
      <c r="AN121" s="278"/>
      <c r="AO121" s="279"/>
      <c r="AP121" s="348"/>
      <c r="AQ121" s="278"/>
      <c r="AR121" s="280"/>
      <c r="AS121" s="348"/>
      <c r="AT121" s="274"/>
      <c r="AU121" s="309" t="str">
        <f t="shared" ca="1" si="54"/>
        <v/>
      </c>
      <c r="AV121" s="310" t="str">
        <f t="shared" ca="1" si="55"/>
        <v/>
      </c>
      <c r="AW121" s="276"/>
      <c r="AX121" s="276"/>
      <c r="AY121" s="348"/>
      <c r="AZ121" s="278"/>
      <c r="BA121" s="279"/>
      <c r="BB121" s="348"/>
      <c r="BC121" s="278"/>
      <c r="BD121" s="280"/>
      <c r="BE121" s="348"/>
      <c r="BF121" s="274"/>
      <c r="BG121" s="309" t="str">
        <f t="shared" ca="1" si="56"/>
        <v/>
      </c>
      <c r="BH121" s="310" t="str">
        <f t="shared" ca="1" si="57"/>
        <v/>
      </c>
      <c r="BI121" s="276"/>
      <c r="BJ121" s="348"/>
      <c r="BK121" s="278"/>
      <c r="BL121" s="279"/>
      <c r="BM121" s="348"/>
      <c r="BN121" s="278"/>
      <c r="BO121" s="280"/>
      <c r="BP121" s="309" t="str">
        <f t="shared" ca="1" si="58"/>
        <v/>
      </c>
      <c r="BQ121" s="310" t="str">
        <f t="shared" ca="1" si="59"/>
        <v/>
      </c>
      <c r="BR121" s="309" t="str">
        <f t="shared" ca="1" si="60"/>
        <v/>
      </c>
      <c r="BS121" s="438" t="str">
        <f t="shared" ca="1" si="61"/>
        <v/>
      </c>
      <c r="BT121" s="281" t="str">
        <f t="array" ref="BT121">IF(AND($I121&lt;&gt;"",$K121&lt;&gt;""),CEILING(VLOOKUP($I121,ランク別指標,3,FALSE)*$L121,1),"")</f>
        <v/>
      </c>
      <c r="BU121" s="282"/>
      <c r="BV121" s="281" t="str">
        <f t="shared" si="11"/>
        <v/>
      </c>
      <c r="BW121" s="283"/>
      <c r="BX121" s="282"/>
      <c r="BY121" s="284" t="str">
        <f t="shared" si="62"/>
        <v/>
      </c>
      <c r="BZ121" s="285" t="str">
        <f t="shared" si="63"/>
        <v/>
      </c>
      <c r="CA121" s="286"/>
      <c r="CB121" s="287"/>
      <c r="CC121" s="281" t="str">
        <f t="array" ref="CC121">IF(AND($I121&lt;&gt;"",$K121&lt;&gt;""),CEILING(VLOOKUP($I121,ランク別指標,6,FALSE)*$L121,1),"")</f>
        <v/>
      </c>
      <c r="CD121" s="288"/>
      <c r="CE121" s="289" t="str">
        <f t="shared" si="14"/>
        <v/>
      </c>
      <c r="CF121" s="290"/>
      <c r="CG121" s="291" t="str">
        <f t="array" ref="CG121">IF(AND(L121&lt;&gt;"",L121&gt;0),IF(CD121/L121*100 &gt; 0,CD121/L121*100, ""),"")</f>
        <v/>
      </c>
      <c r="CH121" s="292" t="str">
        <f t="array" ref="CH121">IF(AND(L121&lt;&gt;"",L121&gt;0),IF(CF121/L121*100 &gt; 0,CF121/L121*100, ""),"")</f>
        <v/>
      </c>
      <c r="CI121" s="291" t="str">
        <f t="array" ref="CI121">IF(AND(CC121&lt;&gt;"",CC121&gt;0),IF(CD121/CC121*100 &gt; 0,CD121/CC121, ""),"")</f>
        <v/>
      </c>
      <c r="CJ121" s="292" t="str">
        <f t="array" ref="CJ121">IF(AND(CE121&lt;&gt;"",CE121&gt;0),IF(CF121/CE121*100 &gt; 0,CF121/CE121, ""),"")</f>
        <v/>
      </c>
      <c r="CK121" s="281"/>
      <c r="CL121" s="293" t="str">
        <f t="array" ref="CL121">IF(AND(L121&lt;&gt;"",L121&gt;0),IF(CK121/L121*100 &gt; 0,CK121/L121*100, ""),"")</f>
        <v/>
      </c>
      <c r="CM121" s="294"/>
      <c r="CN121" s="270" t="str">
        <f t="array" aca="1" ref="CN121" ca="1">IF(AND($O121&lt;&gt;"",$P121="",$O121&lt;=集計基準日),"遅1",IF(AND($R121&lt;&gt;"",$S121="",$R121&lt;=集計基準日),"遅2",IF(AND($U121&lt;&gt;"",$V121="",$U121&lt;=集計基準日),"遅3","") ) )</f>
        <v/>
      </c>
      <c r="CO121" s="271" t="str">
        <f t="array" aca="1" ref="CO121" ca="1">IF(AND($AA121&lt;&gt;"",$AB121="",$AA121&lt;=集計基準日),"遅1",IF(AND($AD121&lt;&gt;"",$AE121="",$AD121&lt;=集計基準日),"遅2",IF(AND($AG121&lt;&gt;"",$AH121="",$AG121&lt;=集計基準日),"遅3","")))</f>
        <v/>
      </c>
      <c r="CP121" s="271" t="str">
        <f t="array" aca="1" ref="CP121" ca="1">IF(AND($AM121&lt;&gt;"",$AN121="",$AM121&lt;=集計基準日),"遅1",IF(AND($AP121&lt;&gt;"",$AQ121="",$AP121&lt;=集計基準日),"遅2",IF(AND($AS121&lt;&gt;"",$AT121="",$AS121&lt;=集計基準日),"遅3","")))</f>
        <v/>
      </c>
      <c r="CQ121" s="272" t="str">
        <f t="shared" ca="1" si="15"/>
        <v/>
      </c>
      <c r="CR121" s="272" t="str">
        <f t="shared" ca="1" si="16"/>
        <v/>
      </c>
      <c r="CS121" s="273" t="str">
        <f t="shared" ca="1" si="17"/>
        <v/>
      </c>
      <c r="CT121" s="337"/>
      <c r="CU121" s="264">
        <f t="shared" si="64"/>
        <v>113</v>
      </c>
      <c r="CW121" s="324">
        <f t="array" aca="1" ref="CW121" ca="1">MAX(IF((IF(進捗管理票PSPT_進捗率_1_2&lt;&gt;"", O121:V121,O121:S121)&lt;&gt;"")*(IF(進捗管理票PSPT_進捗率_1_2&lt;&gt;"", $O$7:$V$7,$O$7:$S$7)="予定日")*(IF(進捗管理票PSPT_進捗率_1_2&lt;&gt;"", O121:V121,O121:S121)&lt;=集計基準日),COLUMN(IF(進捗管理票PSPT_進捗率_1_2&lt;&gt;"", O121:V121,O121:S121)),""))</f>
        <v>0</v>
      </c>
      <c r="CX121" s="324">
        <f t="array" aca="1" ref="CX121" ca="1">MAX(IF((IF(進捗管理票PSPT_進捗率_2_2&lt;&gt;"", AA121:AH121,AA121:AE121)&lt;&gt;"")*(IF(進捗管理票PSPT_進捗率_2_2&lt;&gt;"", $AA$7:$AH$7,$AA$7:$AE$7)="予定日")*(IF(進捗管理票PSPT_進捗率_2_2&lt;&gt;"", AA121:AH121,AA121:AE121)&lt;=集計基準日),COLUMN(IF(進捗管理票PSPT_進捗率_2_2&lt;&gt;"", AA121:AH121,AA121:AE121)),""))</f>
        <v>0</v>
      </c>
      <c r="CY121" s="324">
        <f t="array" aca="1" ref="CY121" ca="1">MAX(IF((IF(進捗管理票PSPT_進捗率_3_2&lt;&gt;"", AM121:AT121,AM121:AQ121)&lt;&gt;"")*(IF(進捗管理票PSPT_進捗率_3_2&lt;&gt;"", $AM$7:$AT$7,$AM$7:$AQ$7)="予定日")*(IF(進捗管理票PSPT_進捗率_3_2&lt;&gt;"", AM121:AT121,AM121:AQ121)&lt;=集計基準日),COLUMN(IF(進捗管理票PSPT_進捗率_3_2&lt;&gt;"", AM121:AT121,AM121:AQ121)),""))</f>
        <v>0</v>
      </c>
      <c r="CZ121" s="324">
        <f t="array" aca="1" ref="CZ121" ca="1">MAX(IF((IF(進捗管理票PSPT_進捗率_4_2&lt;&gt;"", AY121:BF121,AY121:BC121)&lt;&gt;"")*(IF(進捗管理票PSPT_進捗率_4_2&lt;&gt;"", $AY$7:$BF$7,$AY$7:$BC$7)="予定日")*(IF(進捗管理票PSPT_進捗率_4_2&lt;&gt;"", AY121:BF121,AY121:BC121)&lt;=集計基準日),COLUMN(IF(進捗管理票PSPT_進捗率_4_2&lt;&gt;"", AY121:BF121,AY121:BC121)),""))</f>
        <v>0</v>
      </c>
      <c r="DA121" s="324">
        <f t="array" aca="1" ref="DA121" ca="1">MAX(IF((BJ121:BN121&lt;&gt;"")*($BJ$7:$BN$7="予定日")*(BJ121:BN121&lt;=集計基準日),COLUMN(BJ121:BN121),""))</f>
        <v>0</v>
      </c>
      <c r="DB121" s="324">
        <f t="array" aca="1" ref="DB121" ca="1">MAX(IF((IF(AND(進捗管理票PSPT_進捗率_1_2&lt;&gt;"",U121&lt;&gt;""), O121:V121,O121:S121)&lt;&gt;"")*(IF(AND(進捗管理票PSPT_進捗率_1_2&lt;&gt;"",U121&lt;&gt;""), $O$7:$V$7,$O$7:$S$7)="実績日")*(IF(AND(進捗管理票PSPT_進捗率_1_2&lt;&gt;"",U121&lt;&gt;""), O121:V121,O121:S121)&lt;=集計基準日),COLUMN(IF(AND(進捗管理票PSPT_進捗率_1_2&lt;&gt;"",U121&lt;&gt;""), O121:V121,O121:S121)),""))</f>
        <v>0</v>
      </c>
      <c r="DC121" s="324">
        <f t="array" aca="1" ref="DC121" ca="1">MAX(IF((IF(AND(進捗管理票PSPT_進捗率_2_2&lt;&gt;"",AG121&lt;&gt;""), AA121:AH121,AA121:AE121)&lt;&gt;"")*(IF(AND(進捗管理票PSPT_進捗率_2_2&lt;&gt;"",AG121&lt;&gt;""), $AA$7:$AH$7,$AA$7:$AE$7)="実績日")*(IF(AND(進捗管理票PSPT_進捗率_2_2&lt;&gt;"",AG121&lt;&gt;""), AA121:AH121,AA121:AE121)&lt;=集計基準日),COLUMN(IF(AND(進捗管理票PSPT_進捗率_2_2&lt;&gt;"",AG121&lt;&gt;""), AA121:AH121,AA121:AE121)),""))</f>
        <v>0</v>
      </c>
      <c r="DD121" s="324">
        <f t="array" aca="1" ref="DD121" ca="1">MAX(IF((IF(AND(進捗管理票PSPT_進捗率_3_2&lt;&gt;"",AS121&lt;&gt;""), AM121:AT121,AM121:AQ121)&lt;&gt;"")*(IF(AND(進捗管理票PSPT_進捗率_3_2&lt;&gt;"",AS121&lt;&gt;""), $AM$7:$AT$7,$AM$7:$AQ$7)="実績日")*(IF(AND(進捗管理票PSPT_進捗率_3_2&lt;&gt;"",AS121&lt;&gt;""), AM121:AT121,AM121:AQ121)&lt;=集計基準日),COLUMN(IF(AND(進捗管理票PSPT_進捗率_3_2&lt;&gt;"",AS121&lt;&gt;""), AM121:AT121,AM121:AQ121)),""))</f>
        <v>0</v>
      </c>
      <c r="DE121" s="324">
        <f t="array" aca="1" ref="DE121" ca="1">MAX(IF((IF(AND(進捗管理票PSPT_進捗率_4_2&lt;&gt;"",BE121&lt;&gt;""), AY121:BF121,AY121:BC121)&lt;&gt;"")*(IF(AND(進捗管理票PSPT_進捗率_4_2&lt;&gt;"",BE121&lt;&gt;""), $AY$7:$BF$7,$AY$7:$BC$7)="実績日")*(IF(AND(進捗管理票PSPT_進捗率_4_2&lt;&gt;"",BE121&lt;&gt;""), AY121:BF121,AY121:BC121)&lt;=集計基準日),COLUMN(IF(AND(進捗管理票PSPT_進捗率_4_2&lt;&gt;"",BE121&lt;&gt;""), AY121:BF121,AY121:BC121)),""))</f>
        <v>0</v>
      </c>
      <c r="DF121" s="324">
        <f t="array" aca="1" ref="DF121" ca="1">MAX(IF((BJ121:BN121&lt;&gt;"")*($BJ$7:$BN$7="実績日")*(BJ121:BN121&lt;=集計基準日),COLUMN(BJ121:BN121),""))</f>
        <v>0</v>
      </c>
      <c r="DG121" s="439">
        <f ca="1">MAX(IF(CW121&lt;&gt;0,HLOOKUP(CW121+1,進捗・達成率設定_PS,9,1),0),IF(CX121&lt;&gt;0,HLOOKUP(CX121+1,進捗・達成率設定_PT仕様作成,9,1),0),IF(CY121&lt;&gt;0,HLOOKUP(CY121+1,進捗・達成率設定_PG,9,1),0),IF(CZ121&lt;&gt;0,HLOOKUP(CZ121+1,進捗・達成率設定_PT,9,1),0),IF(DA121&lt;&gt;0,HLOOKUP(DA121+1,進捗・達成率設定_受入,9,1),0),IF(AND(COUNTA(PTレビュー先頭セル:PTレビュー最終セル)=0,AND(BB121&lt;&gt;"", BB121 &lt;= 集計基準日, BE121="",BF121="",BJ121="",BK121="",BM121="",BN121="")),100,0),IF(AND(BE121&lt;&gt;"",BE121 &lt;= 集計基準日, BJ121="",BK121="",BM121="",BN121=""),100,0))</f>
        <v>0</v>
      </c>
      <c r="DH121" s="440">
        <f ca="1">MAX(IF(DB121&lt;&gt;0,HLOOKUP(DB121,進捗・達成率設定_PS,9,1),0),IF(DC121&lt;&gt;0,HLOOKUP(DC121,進捗・達成率設定_PT仕様作成,9,1),0),IF(DD121&lt;&gt;0,HLOOKUP(DD121,進捗・達成率設定_PG,9,1),0),IF(DE121&lt;&gt;0,HLOOKUP(DE121,進捗・達成率設定_PT,9,1),0),IF(DF121&lt;&gt;0,HLOOKUP(DF121,進捗・達成率設定_受入,9,1),0),IF(AND(COUNTA(PTレビュー先頭セル:PTレビュー最終セル)=0,BJ121="",BK121="",BM121="",BN121="",BC121&lt;&gt;"", BC121&lt;=集計基準日),100,0),IF(OR(AND(BF121&lt;&gt;"",BF121&lt;=集計基準日, BJ121="",BK121="",BM121="",BN121=""),AND(BE121&lt;&gt;"",BF121&lt;&gt;"",BF121&lt;=集計基準日, BJ121="",BK121="",BM121="",BN121="")),100,0))</f>
        <v>0</v>
      </c>
      <c r="DI121" s="328" t="str">
        <f>IF(BM121&lt;&gt;"",BM121,IF(AND(BJ121&lt;&gt;"",BM121&lt;&gt;""),BM121,IF(AND(BJ121&lt;&gt;"",BM121=""),"",IF(AND(BK121&lt;&gt;"",BM121=""),"",IF(BE121&lt;&gt;"",BE121,IF(COUNTA(PTレビュー先頭セル:PTレビュー最終セル)&lt;&gt;0,"",IF(BB121&lt;&gt;"",BB121,"")))))))</f>
        <v/>
      </c>
      <c r="DJ121" s="329" t="str">
        <f>IF(AND(BM121&lt;&gt;"",BN121&lt;&gt;""),BN121,IF(AND(BJ121&lt;&gt;"",BN121&lt;&gt;""),BN121,IF(AND(BK121&lt;&gt;"",BN121=""),"",IF(AND(BJ121&lt;&gt;"",BN121=""),"",IF(BF121&lt;&gt;"",BF121,IF(COUNTA(PTレビュー先頭セル:PTレビュー最終セル)&lt;&gt;0,"",IF(BC121&lt;&gt;"",BC121,"")))))))</f>
        <v/>
      </c>
      <c r="DK121" s="450" t="b">
        <f t="shared" si="65"/>
        <v>0</v>
      </c>
      <c r="DL121" s="440" t="b">
        <f t="shared" si="66"/>
        <v>0</v>
      </c>
      <c r="DM121" s="450" t="b">
        <f t="shared" si="67"/>
        <v>0</v>
      </c>
      <c r="DN121" s="440" t="b">
        <f t="shared" si="68"/>
        <v>0</v>
      </c>
      <c r="DO121" s="449" t="b">
        <f t="shared" si="69"/>
        <v>0</v>
      </c>
      <c r="DP121" s="440" t="b">
        <f t="shared" si="70"/>
        <v>0</v>
      </c>
      <c r="DQ121" s="450" t="b">
        <f t="shared" si="71"/>
        <v>0</v>
      </c>
      <c r="DR121" s="440" t="b">
        <f t="shared" si="72"/>
        <v>0</v>
      </c>
      <c r="DS121" s="449" t="b">
        <f t="shared" si="73"/>
        <v>0</v>
      </c>
      <c r="DT121" s="440" t="b">
        <f t="shared" si="74"/>
        <v>0</v>
      </c>
    </row>
    <row r="122" spans="1:124" x14ac:dyDescent="0.25">
      <c r="A122" s="65">
        <f t="shared" si="49"/>
        <v>114</v>
      </c>
      <c r="B122" s="275"/>
      <c r="C122" s="275"/>
      <c r="D122" s="275"/>
      <c r="E122" s="275"/>
      <c r="F122" s="275"/>
      <c r="G122" s="316"/>
      <c r="H122" s="276"/>
      <c r="I122" s="276"/>
      <c r="J122" s="276"/>
      <c r="K122" s="467"/>
      <c r="L122" s="467"/>
      <c r="M122" s="277"/>
      <c r="N122" s="277"/>
      <c r="O122" s="348"/>
      <c r="P122" s="278"/>
      <c r="Q122" s="279"/>
      <c r="R122" s="348"/>
      <c r="S122" s="278"/>
      <c r="T122" s="280"/>
      <c r="U122" s="348"/>
      <c r="V122" s="274"/>
      <c r="W122" s="309" t="str">
        <f t="shared" ca="1" si="50"/>
        <v/>
      </c>
      <c r="X122" s="310" t="str">
        <f t="shared" ca="1" si="51"/>
        <v/>
      </c>
      <c r="Y122" s="277"/>
      <c r="Z122" s="277"/>
      <c r="AA122" s="348"/>
      <c r="AB122" s="278"/>
      <c r="AC122" s="279"/>
      <c r="AD122" s="348"/>
      <c r="AE122" s="278"/>
      <c r="AF122" s="280"/>
      <c r="AG122" s="348"/>
      <c r="AH122" s="274"/>
      <c r="AI122" s="309" t="str">
        <f t="shared" ca="1" si="52"/>
        <v/>
      </c>
      <c r="AJ122" s="310" t="str">
        <f t="shared" ca="1" si="53"/>
        <v/>
      </c>
      <c r="AK122" s="277"/>
      <c r="AL122" s="277"/>
      <c r="AM122" s="348"/>
      <c r="AN122" s="278"/>
      <c r="AO122" s="279"/>
      <c r="AP122" s="348"/>
      <c r="AQ122" s="278"/>
      <c r="AR122" s="280"/>
      <c r="AS122" s="348"/>
      <c r="AT122" s="274"/>
      <c r="AU122" s="309" t="str">
        <f t="shared" ca="1" si="54"/>
        <v/>
      </c>
      <c r="AV122" s="310" t="str">
        <f t="shared" ca="1" si="55"/>
        <v/>
      </c>
      <c r="AW122" s="276"/>
      <c r="AX122" s="276"/>
      <c r="AY122" s="348"/>
      <c r="AZ122" s="278"/>
      <c r="BA122" s="279"/>
      <c r="BB122" s="348"/>
      <c r="BC122" s="278"/>
      <c r="BD122" s="280"/>
      <c r="BE122" s="348"/>
      <c r="BF122" s="274"/>
      <c r="BG122" s="309" t="str">
        <f t="shared" ca="1" si="56"/>
        <v/>
      </c>
      <c r="BH122" s="310" t="str">
        <f t="shared" ca="1" si="57"/>
        <v/>
      </c>
      <c r="BI122" s="276"/>
      <c r="BJ122" s="348"/>
      <c r="BK122" s="278"/>
      <c r="BL122" s="279"/>
      <c r="BM122" s="348"/>
      <c r="BN122" s="278"/>
      <c r="BO122" s="280"/>
      <c r="BP122" s="309" t="str">
        <f t="shared" ca="1" si="58"/>
        <v/>
      </c>
      <c r="BQ122" s="310" t="str">
        <f t="shared" ca="1" si="59"/>
        <v/>
      </c>
      <c r="BR122" s="309" t="str">
        <f t="shared" ca="1" si="60"/>
        <v/>
      </c>
      <c r="BS122" s="438" t="str">
        <f t="shared" ca="1" si="61"/>
        <v/>
      </c>
      <c r="BT122" s="281" t="str">
        <f t="array" ref="BT122">IF(AND($I122&lt;&gt;"",$K122&lt;&gt;""),CEILING(VLOOKUP($I122,ランク別指標,3,FALSE)*$L122,1),"")</f>
        <v/>
      </c>
      <c r="BU122" s="282"/>
      <c r="BV122" s="281" t="str">
        <f t="shared" si="11"/>
        <v/>
      </c>
      <c r="BW122" s="283"/>
      <c r="BX122" s="282"/>
      <c r="BY122" s="284" t="str">
        <f t="shared" si="62"/>
        <v/>
      </c>
      <c r="BZ122" s="285" t="str">
        <f t="shared" si="63"/>
        <v/>
      </c>
      <c r="CA122" s="286"/>
      <c r="CB122" s="287"/>
      <c r="CC122" s="281" t="str">
        <f t="array" ref="CC122">IF(AND($I122&lt;&gt;"",$K122&lt;&gt;""),CEILING(VLOOKUP($I122,ランク別指標,6,FALSE)*$L122,1),"")</f>
        <v/>
      </c>
      <c r="CD122" s="288"/>
      <c r="CE122" s="289" t="str">
        <f t="shared" si="14"/>
        <v/>
      </c>
      <c r="CF122" s="290"/>
      <c r="CG122" s="291" t="str">
        <f t="array" ref="CG122">IF(AND(L122&lt;&gt;"",L122&gt;0),IF(CD122/L122*100 &gt; 0,CD122/L122*100, ""),"")</f>
        <v/>
      </c>
      <c r="CH122" s="292" t="str">
        <f t="array" ref="CH122">IF(AND(L122&lt;&gt;"",L122&gt;0),IF(CF122/L122*100 &gt; 0,CF122/L122*100, ""),"")</f>
        <v/>
      </c>
      <c r="CI122" s="291" t="str">
        <f t="array" ref="CI122">IF(AND(CC122&lt;&gt;"",CC122&gt;0),IF(CD122/CC122*100 &gt; 0,CD122/CC122, ""),"")</f>
        <v/>
      </c>
      <c r="CJ122" s="292" t="str">
        <f t="array" ref="CJ122">IF(AND(CE122&lt;&gt;"",CE122&gt;0),IF(CF122/CE122*100 &gt; 0,CF122/CE122, ""),"")</f>
        <v/>
      </c>
      <c r="CK122" s="281"/>
      <c r="CL122" s="293" t="str">
        <f t="array" ref="CL122">IF(AND(L122&lt;&gt;"",L122&gt;0),IF(CK122/L122*100 &gt; 0,CK122/L122*100, ""),"")</f>
        <v/>
      </c>
      <c r="CM122" s="294"/>
      <c r="CN122" s="270" t="str">
        <f t="array" aca="1" ref="CN122" ca="1">IF(AND($O122&lt;&gt;"",$P122="",$O122&lt;=集計基準日),"遅1",IF(AND($R122&lt;&gt;"",$S122="",$R122&lt;=集計基準日),"遅2",IF(AND($U122&lt;&gt;"",$V122="",$U122&lt;=集計基準日),"遅3","") ) )</f>
        <v/>
      </c>
      <c r="CO122" s="271" t="str">
        <f t="array" aca="1" ref="CO122" ca="1">IF(AND($AA122&lt;&gt;"",$AB122="",$AA122&lt;=集計基準日),"遅1",IF(AND($AD122&lt;&gt;"",$AE122="",$AD122&lt;=集計基準日),"遅2",IF(AND($AG122&lt;&gt;"",$AH122="",$AG122&lt;=集計基準日),"遅3","")))</f>
        <v/>
      </c>
      <c r="CP122" s="271" t="str">
        <f t="array" aca="1" ref="CP122" ca="1">IF(AND($AM122&lt;&gt;"",$AN122="",$AM122&lt;=集計基準日),"遅1",IF(AND($AP122&lt;&gt;"",$AQ122="",$AP122&lt;=集計基準日),"遅2",IF(AND($AS122&lt;&gt;"",$AT122="",$AS122&lt;=集計基準日),"遅3","")))</f>
        <v/>
      </c>
      <c r="CQ122" s="272" t="str">
        <f t="shared" ca="1" si="15"/>
        <v/>
      </c>
      <c r="CR122" s="272" t="str">
        <f t="shared" ca="1" si="16"/>
        <v/>
      </c>
      <c r="CS122" s="273" t="str">
        <f t="shared" ca="1" si="17"/>
        <v/>
      </c>
      <c r="CT122" s="337"/>
      <c r="CU122" s="264">
        <f t="shared" si="64"/>
        <v>114</v>
      </c>
      <c r="CW122" s="324">
        <f t="array" aca="1" ref="CW122" ca="1">MAX(IF((IF(進捗管理票PSPT_進捗率_1_2&lt;&gt;"", O122:V122,O122:S122)&lt;&gt;"")*(IF(進捗管理票PSPT_進捗率_1_2&lt;&gt;"", $O$7:$V$7,$O$7:$S$7)="予定日")*(IF(進捗管理票PSPT_進捗率_1_2&lt;&gt;"", O122:V122,O122:S122)&lt;=集計基準日),COLUMN(IF(進捗管理票PSPT_進捗率_1_2&lt;&gt;"", O122:V122,O122:S122)),""))</f>
        <v>0</v>
      </c>
      <c r="CX122" s="324">
        <f t="array" aca="1" ref="CX122" ca="1">MAX(IF((IF(進捗管理票PSPT_進捗率_2_2&lt;&gt;"", AA122:AH122,AA122:AE122)&lt;&gt;"")*(IF(進捗管理票PSPT_進捗率_2_2&lt;&gt;"", $AA$7:$AH$7,$AA$7:$AE$7)="予定日")*(IF(進捗管理票PSPT_進捗率_2_2&lt;&gt;"", AA122:AH122,AA122:AE122)&lt;=集計基準日),COLUMN(IF(進捗管理票PSPT_進捗率_2_2&lt;&gt;"", AA122:AH122,AA122:AE122)),""))</f>
        <v>0</v>
      </c>
      <c r="CY122" s="324">
        <f t="array" aca="1" ref="CY122" ca="1">MAX(IF((IF(進捗管理票PSPT_進捗率_3_2&lt;&gt;"", AM122:AT122,AM122:AQ122)&lt;&gt;"")*(IF(進捗管理票PSPT_進捗率_3_2&lt;&gt;"", $AM$7:$AT$7,$AM$7:$AQ$7)="予定日")*(IF(進捗管理票PSPT_進捗率_3_2&lt;&gt;"", AM122:AT122,AM122:AQ122)&lt;=集計基準日),COLUMN(IF(進捗管理票PSPT_進捗率_3_2&lt;&gt;"", AM122:AT122,AM122:AQ122)),""))</f>
        <v>0</v>
      </c>
      <c r="CZ122" s="324">
        <f t="array" aca="1" ref="CZ122" ca="1">MAX(IF((IF(進捗管理票PSPT_進捗率_4_2&lt;&gt;"", AY122:BF122,AY122:BC122)&lt;&gt;"")*(IF(進捗管理票PSPT_進捗率_4_2&lt;&gt;"", $AY$7:$BF$7,$AY$7:$BC$7)="予定日")*(IF(進捗管理票PSPT_進捗率_4_2&lt;&gt;"", AY122:BF122,AY122:BC122)&lt;=集計基準日),COLUMN(IF(進捗管理票PSPT_進捗率_4_2&lt;&gt;"", AY122:BF122,AY122:BC122)),""))</f>
        <v>0</v>
      </c>
      <c r="DA122" s="324">
        <f t="array" aca="1" ref="DA122" ca="1">MAX(IF((BJ122:BN122&lt;&gt;"")*($BJ$7:$BN$7="予定日")*(BJ122:BN122&lt;=集計基準日),COLUMN(BJ122:BN122),""))</f>
        <v>0</v>
      </c>
      <c r="DB122" s="324">
        <f t="array" aca="1" ref="DB122" ca="1">MAX(IF((IF(AND(進捗管理票PSPT_進捗率_1_2&lt;&gt;"",U122&lt;&gt;""), O122:V122,O122:S122)&lt;&gt;"")*(IF(AND(進捗管理票PSPT_進捗率_1_2&lt;&gt;"",U122&lt;&gt;""), $O$7:$V$7,$O$7:$S$7)="実績日")*(IF(AND(進捗管理票PSPT_進捗率_1_2&lt;&gt;"",U122&lt;&gt;""), O122:V122,O122:S122)&lt;=集計基準日),COLUMN(IF(AND(進捗管理票PSPT_進捗率_1_2&lt;&gt;"",U122&lt;&gt;""), O122:V122,O122:S122)),""))</f>
        <v>0</v>
      </c>
      <c r="DC122" s="324">
        <f t="array" aca="1" ref="DC122" ca="1">MAX(IF((IF(AND(進捗管理票PSPT_進捗率_2_2&lt;&gt;"",AG122&lt;&gt;""), AA122:AH122,AA122:AE122)&lt;&gt;"")*(IF(AND(進捗管理票PSPT_進捗率_2_2&lt;&gt;"",AG122&lt;&gt;""), $AA$7:$AH$7,$AA$7:$AE$7)="実績日")*(IF(AND(進捗管理票PSPT_進捗率_2_2&lt;&gt;"",AG122&lt;&gt;""), AA122:AH122,AA122:AE122)&lt;=集計基準日),COLUMN(IF(AND(進捗管理票PSPT_進捗率_2_2&lt;&gt;"",AG122&lt;&gt;""), AA122:AH122,AA122:AE122)),""))</f>
        <v>0</v>
      </c>
      <c r="DD122" s="324">
        <f t="array" aca="1" ref="DD122" ca="1">MAX(IF((IF(AND(進捗管理票PSPT_進捗率_3_2&lt;&gt;"",AS122&lt;&gt;""), AM122:AT122,AM122:AQ122)&lt;&gt;"")*(IF(AND(進捗管理票PSPT_進捗率_3_2&lt;&gt;"",AS122&lt;&gt;""), $AM$7:$AT$7,$AM$7:$AQ$7)="実績日")*(IF(AND(進捗管理票PSPT_進捗率_3_2&lt;&gt;"",AS122&lt;&gt;""), AM122:AT122,AM122:AQ122)&lt;=集計基準日),COLUMN(IF(AND(進捗管理票PSPT_進捗率_3_2&lt;&gt;"",AS122&lt;&gt;""), AM122:AT122,AM122:AQ122)),""))</f>
        <v>0</v>
      </c>
      <c r="DE122" s="324">
        <f t="array" aca="1" ref="DE122" ca="1">MAX(IF((IF(AND(進捗管理票PSPT_進捗率_4_2&lt;&gt;"",BE122&lt;&gt;""), AY122:BF122,AY122:BC122)&lt;&gt;"")*(IF(AND(進捗管理票PSPT_進捗率_4_2&lt;&gt;"",BE122&lt;&gt;""), $AY$7:$BF$7,$AY$7:$BC$7)="実績日")*(IF(AND(進捗管理票PSPT_進捗率_4_2&lt;&gt;"",BE122&lt;&gt;""), AY122:BF122,AY122:BC122)&lt;=集計基準日),COLUMN(IF(AND(進捗管理票PSPT_進捗率_4_2&lt;&gt;"",BE122&lt;&gt;""), AY122:BF122,AY122:BC122)),""))</f>
        <v>0</v>
      </c>
      <c r="DF122" s="324">
        <f t="array" aca="1" ref="DF122" ca="1">MAX(IF((BJ122:BN122&lt;&gt;"")*($BJ$7:$BN$7="実績日")*(BJ122:BN122&lt;=集計基準日),COLUMN(BJ122:BN122),""))</f>
        <v>0</v>
      </c>
      <c r="DG122" s="439">
        <f ca="1">MAX(IF(CW122&lt;&gt;0,HLOOKUP(CW122+1,進捗・達成率設定_PS,9,1),0),IF(CX122&lt;&gt;0,HLOOKUP(CX122+1,進捗・達成率設定_PT仕様作成,9,1),0),IF(CY122&lt;&gt;0,HLOOKUP(CY122+1,進捗・達成率設定_PG,9,1),0),IF(CZ122&lt;&gt;0,HLOOKUP(CZ122+1,進捗・達成率設定_PT,9,1),0),IF(DA122&lt;&gt;0,HLOOKUP(DA122+1,進捗・達成率設定_受入,9,1),0),IF(AND(COUNTA(PTレビュー先頭セル:PTレビュー最終セル)=0,AND(BB122&lt;&gt;"", BB122 &lt;= 集計基準日, BE122="",BF122="",BJ122="",BK122="",BM122="",BN122="")),100,0),IF(AND(BE122&lt;&gt;"",BE122 &lt;= 集計基準日, BJ122="",BK122="",BM122="",BN122=""),100,0))</f>
        <v>0</v>
      </c>
      <c r="DH122" s="440">
        <f ca="1">MAX(IF(DB122&lt;&gt;0,HLOOKUP(DB122,進捗・達成率設定_PS,9,1),0),IF(DC122&lt;&gt;0,HLOOKUP(DC122,進捗・達成率設定_PT仕様作成,9,1),0),IF(DD122&lt;&gt;0,HLOOKUP(DD122,進捗・達成率設定_PG,9,1),0),IF(DE122&lt;&gt;0,HLOOKUP(DE122,進捗・達成率設定_PT,9,1),0),IF(DF122&lt;&gt;0,HLOOKUP(DF122,進捗・達成率設定_受入,9,1),0),IF(AND(COUNTA(PTレビュー先頭セル:PTレビュー最終セル)=0,BJ122="",BK122="",BM122="",BN122="",BC122&lt;&gt;"", BC122&lt;=集計基準日),100,0),IF(OR(AND(BF122&lt;&gt;"",BF122&lt;=集計基準日, BJ122="",BK122="",BM122="",BN122=""),AND(BE122&lt;&gt;"",BF122&lt;&gt;"",BF122&lt;=集計基準日, BJ122="",BK122="",BM122="",BN122="")),100,0))</f>
        <v>0</v>
      </c>
      <c r="DI122" s="328" t="str">
        <f>IF(BM122&lt;&gt;"",BM122,IF(AND(BJ122&lt;&gt;"",BM122&lt;&gt;""),BM122,IF(AND(BJ122&lt;&gt;"",BM122=""),"",IF(AND(BK122&lt;&gt;"",BM122=""),"",IF(BE122&lt;&gt;"",BE122,IF(COUNTA(PTレビュー先頭セル:PTレビュー最終セル)&lt;&gt;0,"",IF(BB122&lt;&gt;"",BB122,"")))))))</f>
        <v/>
      </c>
      <c r="DJ122" s="329" t="str">
        <f>IF(AND(BM122&lt;&gt;"",BN122&lt;&gt;""),BN122,IF(AND(BJ122&lt;&gt;"",BN122&lt;&gt;""),BN122,IF(AND(BK122&lt;&gt;"",BN122=""),"",IF(AND(BJ122&lt;&gt;"",BN122=""),"",IF(BF122&lt;&gt;"",BF122,IF(COUNTA(PTレビュー先頭セル:PTレビュー最終セル)&lt;&gt;0,"",IF(BC122&lt;&gt;"",BC122,"")))))))</f>
        <v/>
      </c>
      <c r="DK122" s="450" t="b">
        <f t="shared" si="65"/>
        <v>0</v>
      </c>
      <c r="DL122" s="440" t="b">
        <f t="shared" si="66"/>
        <v>0</v>
      </c>
      <c r="DM122" s="450" t="b">
        <f t="shared" si="67"/>
        <v>0</v>
      </c>
      <c r="DN122" s="440" t="b">
        <f t="shared" si="68"/>
        <v>0</v>
      </c>
      <c r="DO122" s="449" t="b">
        <f t="shared" si="69"/>
        <v>0</v>
      </c>
      <c r="DP122" s="440" t="b">
        <f t="shared" si="70"/>
        <v>0</v>
      </c>
      <c r="DQ122" s="450" t="b">
        <f t="shared" si="71"/>
        <v>0</v>
      </c>
      <c r="DR122" s="440" t="b">
        <f t="shared" si="72"/>
        <v>0</v>
      </c>
      <c r="DS122" s="449" t="b">
        <f t="shared" si="73"/>
        <v>0</v>
      </c>
      <c r="DT122" s="440" t="b">
        <f t="shared" si="74"/>
        <v>0</v>
      </c>
    </row>
    <row r="123" spans="1:124" x14ac:dyDescent="0.25">
      <c r="A123" s="65">
        <f t="shared" si="49"/>
        <v>115</v>
      </c>
      <c r="B123" s="275"/>
      <c r="C123" s="275"/>
      <c r="D123" s="275"/>
      <c r="E123" s="275"/>
      <c r="F123" s="275"/>
      <c r="G123" s="316"/>
      <c r="H123" s="276"/>
      <c r="I123" s="276"/>
      <c r="J123" s="276"/>
      <c r="K123" s="467"/>
      <c r="L123" s="467"/>
      <c r="M123" s="277"/>
      <c r="N123" s="277"/>
      <c r="O123" s="348"/>
      <c r="P123" s="278"/>
      <c r="Q123" s="279"/>
      <c r="R123" s="348"/>
      <c r="S123" s="278"/>
      <c r="T123" s="280"/>
      <c r="U123" s="348"/>
      <c r="V123" s="274"/>
      <c r="W123" s="309" t="str">
        <f t="shared" ca="1" si="50"/>
        <v/>
      </c>
      <c r="X123" s="310" t="str">
        <f t="shared" ca="1" si="51"/>
        <v/>
      </c>
      <c r="Y123" s="277"/>
      <c r="Z123" s="277"/>
      <c r="AA123" s="348"/>
      <c r="AB123" s="278"/>
      <c r="AC123" s="279"/>
      <c r="AD123" s="348"/>
      <c r="AE123" s="278"/>
      <c r="AF123" s="280"/>
      <c r="AG123" s="348"/>
      <c r="AH123" s="274"/>
      <c r="AI123" s="309" t="str">
        <f t="shared" ca="1" si="52"/>
        <v/>
      </c>
      <c r="AJ123" s="310" t="str">
        <f t="shared" ca="1" si="53"/>
        <v/>
      </c>
      <c r="AK123" s="277"/>
      <c r="AL123" s="277"/>
      <c r="AM123" s="348"/>
      <c r="AN123" s="278"/>
      <c r="AO123" s="279"/>
      <c r="AP123" s="348"/>
      <c r="AQ123" s="278"/>
      <c r="AR123" s="280"/>
      <c r="AS123" s="348"/>
      <c r="AT123" s="274"/>
      <c r="AU123" s="309" t="str">
        <f t="shared" ca="1" si="54"/>
        <v/>
      </c>
      <c r="AV123" s="310" t="str">
        <f t="shared" ca="1" si="55"/>
        <v/>
      </c>
      <c r="AW123" s="276"/>
      <c r="AX123" s="276"/>
      <c r="AY123" s="348"/>
      <c r="AZ123" s="278"/>
      <c r="BA123" s="279"/>
      <c r="BB123" s="348"/>
      <c r="BC123" s="278"/>
      <c r="BD123" s="280"/>
      <c r="BE123" s="348"/>
      <c r="BF123" s="274"/>
      <c r="BG123" s="309" t="str">
        <f t="shared" ca="1" si="56"/>
        <v/>
      </c>
      <c r="BH123" s="310" t="str">
        <f t="shared" ca="1" si="57"/>
        <v/>
      </c>
      <c r="BI123" s="276"/>
      <c r="BJ123" s="348"/>
      <c r="BK123" s="278"/>
      <c r="BL123" s="279"/>
      <c r="BM123" s="348"/>
      <c r="BN123" s="278"/>
      <c r="BO123" s="280"/>
      <c r="BP123" s="309" t="str">
        <f t="shared" ca="1" si="58"/>
        <v/>
      </c>
      <c r="BQ123" s="310" t="str">
        <f t="shared" ca="1" si="59"/>
        <v/>
      </c>
      <c r="BR123" s="309" t="str">
        <f t="shared" ca="1" si="60"/>
        <v/>
      </c>
      <c r="BS123" s="438" t="str">
        <f t="shared" ca="1" si="61"/>
        <v/>
      </c>
      <c r="BT123" s="281" t="str">
        <f t="array" ref="BT123">IF(AND($I123&lt;&gt;"",$K123&lt;&gt;""),CEILING(VLOOKUP($I123,ランク別指標,3,FALSE)*$L123,1),"")</f>
        <v/>
      </c>
      <c r="BU123" s="282"/>
      <c r="BV123" s="281" t="str">
        <f t="shared" si="11"/>
        <v/>
      </c>
      <c r="BW123" s="283"/>
      <c r="BX123" s="282"/>
      <c r="BY123" s="284" t="str">
        <f t="shared" si="62"/>
        <v/>
      </c>
      <c r="BZ123" s="285" t="str">
        <f t="shared" si="63"/>
        <v/>
      </c>
      <c r="CA123" s="286"/>
      <c r="CB123" s="287"/>
      <c r="CC123" s="281" t="str">
        <f t="array" ref="CC123">IF(AND($I123&lt;&gt;"",$K123&lt;&gt;""),CEILING(VLOOKUP($I123,ランク別指標,6,FALSE)*$L123,1),"")</f>
        <v/>
      </c>
      <c r="CD123" s="288"/>
      <c r="CE123" s="289" t="str">
        <f t="shared" si="14"/>
        <v/>
      </c>
      <c r="CF123" s="290"/>
      <c r="CG123" s="291" t="str">
        <f t="array" ref="CG123">IF(AND(L123&lt;&gt;"",L123&gt;0),IF(CD123/L123*100 &gt; 0,CD123/L123*100, ""),"")</f>
        <v/>
      </c>
      <c r="CH123" s="292" t="str">
        <f t="array" ref="CH123">IF(AND(L123&lt;&gt;"",L123&gt;0),IF(CF123/L123*100 &gt; 0,CF123/L123*100, ""),"")</f>
        <v/>
      </c>
      <c r="CI123" s="291" t="str">
        <f t="array" ref="CI123">IF(AND(CC123&lt;&gt;"",CC123&gt;0),IF(CD123/CC123*100 &gt; 0,CD123/CC123, ""),"")</f>
        <v/>
      </c>
      <c r="CJ123" s="292" t="str">
        <f t="array" ref="CJ123">IF(AND(CE123&lt;&gt;"",CE123&gt;0),IF(CF123/CE123*100 &gt; 0,CF123/CE123, ""),"")</f>
        <v/>
      </c>
      <c r="CK123" s="281"/>
      <c r="CL123" s="293" t="str">
        <f t="array" ref="CL123">IF(AND(L123&lt;&gt;"",L123&gt;0),IF(CK123/L123*100 &gt; 0,CK123/L123*100, ""),"")</f>
        <v/>
      </c>
      <c r="CM123" s="294"/>
      <c r="CN123" s="270" t="str">
        <f t="array" aca="1" ref="CN123" ca="1">IF(AND($O123&lt;&gt;"",$P123="",$O123&lt;=集計基準日),"遅1",IF(AND($R123&lt;&gt;"",$S123="",$R123&lt;=集計基準日),"遅2",IF(AND($U123&lt;&gt;"",$V123="",$U123&lt;=集計基準日),"遅3","") ) )</f>
        <v/>
      </c>
      <c r="CO123" s="271" t="str">
        <f t="array" aca="1" ref="CO123" ca="1">IF(AND($AA123&lt;&gt;"",$AB123="",$AA123&lt;=集計基準日),"遅1",IF(AND($AD123&lt;&gt;"",$AE123="",$AD123&lt;=集計基準日),"遅2",IF(AND($AG123&lt;&gt;"",$AH123="",$AG123&lt;=集計基準日),"遅3","")))</f>
        <v/>
      </c>
      <c r="CP123" s="271" t="str">
        <f t="array" aca="1" ref="CP123" ca="1">IF(AND($AM123&lt;&gt;"",$AN123="",$AM123&lt;=集計基準日),"遅1",IF(AND($AP123&lt;&gt;"",$AQ123="",$AP123&lt;=集計基準日),"遅2",IF(AND($AS123&lt;&gt;"",$AT123="",$AS123&lt;=集計基準日),"遅3","")))</f>
        <v/>
      </c>
      <c r="CQ123" s="272" t="str">
        <f t="shared" ca="1" si="15"/>
        <v/>
      </c>
      <c r="CR123" s="272" t="str">
        <f t="shared" ca="1" si="16"/>
        <v/>
      </c>
      <c r="CS123" s="273" t="str">
        <f t="shared" ca="1" si="17"/>
        <v/>
      </c>
      <c r="CT123" s="337"/>
      <c r="CU123" s="264">
        <f t="shared" si="64"/>
        <v>115</v>
      </c>
      <c r="CW123" s="324">
        <f t="array" aca="1" ref="CW123" ca="1">MAX(IF((IF(進捗管理票PSPT_進捗率_1_2&lt;&gt;"", O123:V123,O123:S123)&lt;&gt;"")*(IF(進捗管理票PSPT_進捗率_1_2&lt;&gt;"", $O$7:$V$7,$O$7:$S$7)="予定日")*(IF(進捗管理票PSPT_進捗率_1_2&lt;&gt;"", O123:V123,O123:S123)&lt;=集計基準日),COLUMN(IF(進捗管理票PSPT_進捗率_1_2&lt;&gt;"", O123:V123,O123:S123)),""))</f>
        <v>0</v>
      </c>
      <c r="CX123" s="324">
        <f t="array" aca="1" ref="CX123" ca="1">MAX(IF((IF(進捗管理票PSPT_進捗率_2_2&lt;&gt;"", AA123:AH123,AA123:AE123)&lt;&gt;"")*(IF(進捗管理票PSPT_進捗率_2_2&lt;&gt;"", $AA$7:$AH$7,$AA$7:$AE$7)="予定日")*(IF(進捗管理票PSPT_進捗率_2_2&lt;&gt;"", AA123:AH123,AA123:AE123)&lt;=集計基準日),COLUMN(IF(進捗管理票PSPT_進捗率_2_2&lt;&gt;"", AA123:AH123,AA123:AE123)),""))</f>
        <v>0</v>
      </c>
      <c r="CY123" s="324">
        <f t="array" aca="1" ref="CY123" ca="1">MAX(IF((IF(進捗管理票PSPT_進捗率_3_2&lt;&gt;"", AM123:AT123,AM123:AQ123)&lt;&gt;"")*(IF(進捗管理票PSPT_進捗率_3_2&lt;&gt;"", $AM$7:$AT$7,$AM$7:$AQ$7)="予定日")*(IF(進捗管理票PSPT_進捗率_3_2&lt;&gt;"", AM123:AT123,AM123:AQ123)&lt;=集計基準日),COLUMN(IF(進捗管理票PSPT_進捗率_3_2&lt;&gt;"", AM123:AT123,AM123:AQ123)),""))</f>
        <v>0</v>
      </c>
      <c r="CZ123" s="324">
        <f t="array" aca="1" ref="CZ123" ca="1">MAX(IF((IF(進捗管理票PSPT_進捗率_4_2&lt;&gt;"", AY123:BF123,AY123:BC123)&lt;&gt;"")*(IF(進捗管理票PSPT_進捗率_4_2&lt;&gt;"", $AY$7:$BF$7,$AY$7:$BC$7)="予定日")*(IF(進捗管理票PSPT_進捗率_4_2&lt;&gt;"", AY123:BF123,AY123:BC123)&lt;=集計基準日),COLUMN(IF(進捗管理票PSPT_進捗率_4_2&lt;&gt;"", AY123:BF123,AY123:BC123)),""))</f>
        <v>0</v>
      </c>
      <c r="DA123" s="324">
        <f t="array" aca="1" ref="DA123" ca="1">MAX(IF((BJ123:BN123&lt;&gt;"")*($BJ$7:$BN$7="予定日")*(BJ123:BN123&lt;=集計基準日),COLUMN(BJ123:BN123),""))</f>
        <v>0</v>
      </c>
      <c r="DB123" s="324">
        <f t="array" aca="1" ref="DB123" ca="1">MAX(IF((IF(AND(進捗管理票PSPT_進捗率_1_2&lt;&gt;"",U123&lt;&gt;""), O123:V123,O123:S123)&lt;&gt;"")*(IF(AND(進捗管理票PSPT_進捗率_1_2&lt;&gt;"",U123&lt;&gt;""), $O$7:$V$7,$O$7:$S$7)="実績日")*(IF(AND(進捗管理票PSPT_進捗率_1_2&lt;&gt;"",U123&lt;&gt;""), O123:V123,O123:S123)&lt;=集計基準日),COLUMN(IF(AND(進捗管理票PSPT_進捗率_1_2&lt;&gt;"",U123&lt;&gt;""), O123:V123,O123:S123)),""))</f>
        <v>0</v>
      </c>
      <c r="DC123" s="324">
        <f t="array" aca="1" ref="DC123" ca="1">MAX(IF((IF(AND(進捗管理票PSPT_進捗率_2_2&lt;&gt;"",AG123&lt;&gt;""), AA123:AH123,AA123:AE123)&lt;&gt;"")*(IF(AND(進捗管理票PSPT_進捗率_2_2&lt;&gt;"",AG123&lt;&gt;""), $AA$7:$AH$7,$AA$7:$AE$7)="実績日")*(IF(AND(進捗管理票PSPT_進捗率_2_2&lt;&gt;"",AG123&lt;&gt;""), AA123:AH123,AA123:AE123)&lt;=集計基準日),COLUMN(IF(AND(進捗管理票PSPT_進捗率_2_2&lt;&gt;"",AG123&lt;&gt;""), AA123:AH123,AA123:AE123)),""))</f>
        <v>0</v>
      </c>
      <c r="DD123" s="324">
        <f t="array" aca="1" ref="DD123" ca="1">MAX(IF((IF(AND(進捗管理票PSPT_進捗率_3_2&lt;&gt;"",AS123&lt;&gt;""), AM123:AT123,AM123:AQ123)&lt;&gt;"")*(IF(AND(進捗管理票PSPT_進捗率_3_2&lt;&gt;"",AS123&lt;&gt;""), $AM$7:$AT$7,$AM$7:$AQ$7)="実績日")*(IF(AND(進捗管理票PSPT_進捗率_3_2&lt;&gt;"",AS123&lt;&gt;""), AM123:AT123,AM123:AQ123)&lt;=集計基準日),COLUMN(IF(AND(進捗管理票PSPT_進捗率_3_2&lt;&gt;"",AS123&lt;&gt;""), AM123:AT123,AM123:AQ123)),""))</f>
        <v>0</v>
      </c>
      <c r="DE123" s="324">
        <f t="array" aca="1" ref="DE123" ca="1">MAX(IF((IF(AND(進捗管理票PSPT_進捗率_4_2&lt;&gt;"",BE123&lt;&gt;""), AY123:BF123,AY123:BC123)&lt;&gt;"")*(IF(AND(進捗管理票PSPT_進捗率_4_2&lt;&gt;"",BE123&lt;&gt;""), $AY$7:$BF$7,$AY$7:$BC$7)="実績日")*(IF(AND(進捗管理票PSPT_進捗率_4_2&lt;&gt;"",BE123&lt;&gt;""), AY123:BF123,AY123:BC123)&lt;=集計基準日),COLUMN(IF(AND(進捗管理票PSPT_進捗率_4_2&lt;&gt;"",BE123&lt;&gt;""), AY123:BF123,AY123:BC123)),""))</f>
        <v>0</v>
      </c>
      <c r="DF123" s="324">
        <f t="array" aca="1" ref="DF123" ca="1">MAX(IF((BJ123:BN123&lt;&gt;"")*($BJ$7:$BN$7="実績日")*(BJ123:BN123&lt;=集計基準日),COLUMN(BJ123:BN123),""))</f>
        <v>0</v>
      </c>
      <c r="DG123" s="439">
        <f ca="1">MAX(IF(CW123&lt;&gt;0,HLOOKUP(CW123+1,進捗・達成率設定_PS,9,1),0),IF(CX123&lt;&gt;0,HLOOKUP(CX123+1,進捗・達成率設定_PT仕様作成,9,1),0),IF(CY123&lt;&gt;0,HLOOKUP(CY123+1,進捗・達成率設定_PG,9,1),0),IF(CZ123&lt;&gt;0,HLOOKUP(CZ123+1,進捗・達成率設定_PT,9,1),0),IF(DA123&lt;&gt;0,HLOOKUP(DA123+1,進捗・達成率設定_受入,9,1),0),IF(AND(COUNTA(PTレビュー先頭セル:PTレビュー最終セル)=0,AND(BB123&lt;&gt;"", BB123 &lt;= 集計基準日, BE123="",BF123="",BJ123="",BK123="",BM123="",BN123="")),100,0),IF(AND(BE123&lt;&gt;"",BE123 &lt;= 集計基準日, BJ123="",BK123="",BM123="",BN123=""),100,0))</f>
        <v>0</v>
      </c>
      <c r="DH123" s="440">
        <f ca="1">MAX(IF(DB123&lt;&gt;0,HLOOKUP(DB123,進捗・達成率設定_PS,9,1),0),IF(DC123&lt;&gt;0,HLOOKUP(DC123,進捗・達成率設定_PT仕様作成,9,1),0),IF(DD123&lt;&gt;0,HLOOKUP(DD123,進捗・達成率設定_PG,9,1),0),IF(DE123&lt;&gt;0,HLOOKUP(DE123,進捗・達成率設定_PT,9,1),0),IF(DF123&lt;&gt;0,HLOOKUP(DF123,進捗・達成率設定_受入,9,1),0),IF(AND(COUNTA(PTレビュー先頭セル:PTレビュー最終セル)=0,BJ123="",BK123="",BM123="",BN123="",BC123&lt;&gt;"", BC123&lt;=集計基準日),100,0),IF(OR(AND(BF123&lt;&gt;"",BF123&lt;=集計基準日, BJ123="",BK123="",BM123="",BN123=""),AND(BE123&lt;&gt;"",BF123&lt;&gt;"",BF123&lt;=集計基準日, BJ123="",BK123="",BM123="",BN123="")),100,0))</f>
        <v>0</v>
      </c>
      <c r="DI123" s="328" t="str">
        <f>IF(BM123&lt;&gt;"",BM123,IF(AND(BJ123&lt;&gt;"",BM123&lt;&gt;""),BM123,IF(AND(BJ123&lt;&gt;"",BM123=""),"",IF(AND(BK123&lt;&gt;"",BM123=""),"",IF(BE123&lt;&gt;"",BE123,IF(COUNTA(PTレビュー先頭セル:PTレビュー最終セル)&lt;&gt;0,"",IF(BB123&lt;&gt;"",BB123,"")))))))</f>
        <v/>
      </c>
      <c r="DJ123" s="329" t="str">
        <f>IF(AND(BM123&lt;&gt;"",BN123&lt;&gt;""),BN123,IF(AND(BJ123&lt;&gt;"",BN123&lt;&gt;""),BN123,IF(AND(BK123&lt;&gt;"",BN123=""),"",IF(AND(BJ123&lt;&gt;"",BN123=""),"",IF(BF123&lt;&gt;"",BF123,IF(COUNTA(PTレビュー先頭セル:PTレビュー最終セル)&lt;&gt;0,"",IF(BC123&lt;&gt;"",BC123,"")))))))</f>
        <v/>
      </c>
      <c r="DK123" s="450" t="b">
        <f t="shared" si="65"/>
        <v>0</v>
      </c>
      <c r="DL123" s="440" t="b">
        <f t="shared" si="66"/>
        <v>0</v>
      </c>
      <c r="DM123" s="450" t="b">
        <f t="shared" si="67"/>
        <v>0</v>
      </c>
      <c r="DN123" s="440" t="b">
        <f t="shared" si="68"/>
        <v>0</v>
      </c>
      <c r="DO123" s="449" t="b">
        <f t="shared" si="69"/>
        <v>0</v>
      </c>
      <c r="DP123" s="440" t="b">
        <f t="shared" si="70"/>
        <v>0</v>
      </c>
      <c r="DQ123" s="450" t="b">
        <f t="shared" si="71"/>
        <v>0</v>
      </c>
      <c r="DR123" s="440" t="b">
        <f t="shared" si="72"/>
        <v>0</v>
      </c>
      <c r="DS123" s="449" t="b">
        <f t="shared" si="73"/>
        <v>0</v>
      </c>
      <c r="DT123" s="440" t="b">
        <f t="shared" si="74"/>
        <v>0</v>
      </c>
    </row>
    <row r="124" spans="1:124" x14ac:dyDescent="0.25">
      <c r="A124" s="65">
        <f t="shared" si="49"/>
        <v>116</v>
      </c>
      <c r="B124" s="275"/>
      <c r="C124" s="275"/>
      <c r="D124" s="275"/>
      <c r="E124" s="275"/>
      <c r="F124" s="275"/>
      <c r="G124" s="316"/>
      <c r="H124" s="276"/>
      <c r="I124" s="276"/>
      <c r="J124" s="276"/>
      <c r="K124" s="467"/>
      <c r="L124" s="467"/>
      <c r="M124" s="277"/>
      <c r="N124" s="277"/>
      <c r="O124" s="348"/>
      <c r="P124" s="278"/>
      <c r="Q124" s="279"/>
      <c r="R124" s="348"/>
      <c r="S124" s="278"/>
      <c r="T124" s="280"/>
      <c r="U124" s="348"/>
      <c r="V124" s="274"/>
      <c r="W124" s="309" t="str">
        <f t="shared" ca="1" si="50"/>
        <v/>
      </c>
      <c r="X124" s="310" t="str">
        <f t="shared" ca="1" si="51"/>
        <v/>
      </c>
      <c r="Y124" s="277"/>
      <c r="Z124" s="277"/>
      <c r="AA124" s="348"/>
      <c r="AB124" s="278"/>
      <c r="AC124" s="279"/>
      <c r="AD124" s="348"/>
      <c r="AE124" s="278"/>
      <c r="AF124" s="280"/>
      <c r="AG124" s="348"/>
      <c r="AH124" s="274"/>
      <c r="AI124" s="309" t="str">
        <f t="shared" ca="1" si="52"/>
        <v/>
      </c>
      <c r="AJ124" s="310" t="str">
        <f t="shared" ca="1" si="53"/>
        <v/>
      </c>
      <c r="AK124" s="277"/>
      <c r="AL124" s="277"/>
      <c r="AM124" s="348"/>
      <c r="AN124" s="278"/>
      <c r="AO124" s="279"/>
      <c r="AP124" s="348"/>
      <c r="AQ124" s="278"/>
      <c r="AR124" s="280"/>
      <c r="AS124" s="348"/>
      <c r="AT124" s="274"/>
      <c r="AU124" s="309" t="str">
        <f t="shared" ca="1" si="54"/>
        <v/>
      </c>
      <c r="AV124" s="310" t="str">
        <f t="shared" ca="1" si="55"/>
        <v/>
      </c>
      <c r="AW124" s="276"/>
      <c r="AX124" s="276"/>
      <c r="AY124" s="348"/>
      <c r="AZ124" s="278"/>
      <c r="BA124" s="279"/>
      <c r="BB124" s="348"/>
      <c r="BC124" s="278"/>
      <c r="BD124" s="280"/>
      <c r="BE124" s="348"/>
      <c r="BF124" s="274"/>
      <c r="BG124" s="309" t="str">
        <f t="shared" ca="1" si="56"/>
        <v/>
      </c>
      <c r="BH124" s="310" t="str">
        <f t="shared" ca="1" si="57"/>
        <v/>
      </c>
      <c r="BI124" s="276"/>
      <c r="BJ124" s="348"/>
      <c r="BK124" s="278"/>
      <c r="BL124" s="279"/>
      <c r="BM124" s="348"/>
      <c r="BN124" s="278"/>
      <c r="BO124" s="280"/>
      <c r="BP124" s="309" t="str">
        <f t="shared" ca="1" si="58"/>
        <v/>
      </c>
      <c r="BQ124" s="310" t="str">
        <f t="shared" ca="1" si="59"/>
        <v/>
      </c>
      <c r="BR124" s="309" t="str">
        <f t="shared" ca="1" si="60"/>
        <v/>
      </c>
      <c r="BS124" s="438" t="str">
        <f t="shared" ca="1" si="61"/>
        <v/>
      </c>
      <c r="BT124" s="281" t="str">
        <f t="array" ref="BT124">IF(AND($I124&lt;&gt;"",$K124&lt;&gt;""),CEILING(VLOOKUP($I124,ランク別指標,3,FALSE)*$L124,1),"")</f>
        <v/>
      </c>
      <c r="BU124" s="282"/>
      <c r="BV124" s="281" t="str">
        <f t="shared" si="11"/>
        <v/>
      </c>
      <c r="BW124" s="283"/>
      <c r="BX124" s="282"/>
      <c r="BY124" s="284" t="str">
        <f t="shared" si="62"/>
        <v/>
      </c>
      <c r="BZ124" s="285" t="str">
        <f t="shared" si="63"/>
        <v/>
      </c>
      <c r="CA124" s="286"/>
      <c r="CB124" s="287"/>
      <c r="CC124" s="281" t="str">
        <f t="array" ref="CC124">IF(AND($I124&lt;&gt;"",$K124&lt;&gt;""),CEILING(VLOOKUP($I124,ランク別指標,6,FALSE)*$L124,1),"")</f>
        <v/>
      </c>
      <c r="CD124" s="288"/>
      <c r="CE124" s="289" t="str">
        <f t="shared" si="14"/>
        <v/>
      </c>
      <c r="CF124" s="290"/>
      <c r="CG124" s="291" t="str">
        <f t="array" ref="CG124">IF(AND(L124&lt;&gt;"",L124&gt;0),IF(CD124/L124*100 &gt; 0,CD124/L124*100, ""),"")</f>
        <v/>
      </c>
      <c r="CH124" s="292" t="str">
        <f t="array" ref="CH124">IF(AND(L124&lt;&gt;"",L124&gt;0),IF(CF124/L124*100 &gt; 0,CF124/L124*100, ""),"")</f>
        <v/>
      </c>
      <c r="CI124" s="291" t="str">
        <f t="array" ref="CI124">IF(AND(CC124&lt;&gt;"",CC124&gt;0),IF(CD124/CC124*100 &gt; 0,CD124/CC124, ""),"")</f>
        <v/>
      </c>
      <c r="CJ124" s="292" t="str">
        <f t="array" ref="CJ124">IF(AND(CE124&lt;&gt;"",CE124&gt;0),IF(CF124/CE124*100 &gt; 0,CF124/CE124, ""),"")</f>
        <v/>
      </c>
      <c r="CK124" s="281"/>
      <c r="CL124" s="293" t="str">
        <f t="array" ref="CL124">IF(AND(L124&lt;&gt;"",L124&gt;0),IF(CK124/L124*100 &gt; 0,CK124/L124*100, ""),"")</f>
        <v/>
      </c>
      <c r="CM124" s="294"/>
      <c r="CN124" s="270" t="str">
        <f t="array" aca="1" ref="CN124" ca="1">IF(AND($O124&lt;&gt;"",$P124="",$O124&lt;=集計基準日),"遅1",IF(AND($R124&lt;&gt;"",$S124="",$R124&lt;=集計基準日),"遅2",IF(AND($U124&lt;&gt;"",$V124="",$U124&lt;=集計基準日),"遅3","") ) )</f>
        <v/>
      </c>
      <c r="CO124" s="271" t="str">
        <f t="array" aca="1" ref="CO124" ca="1">IF(AND($AA124&lt;&gt;"",$AB124="",$AA124&lt;=集計基準日),"遅1",IF(AND($AD124&lt;&gt;"",$AE124="",$AD124&lt;=集計基準日),"遅2",IF(AND($AG124&lt;&gt;"",$AH124="",$AG124&lt;=集計基準日),"遅3","")))</f>
        <v/>
      </c>
      <c r="CP124" s="271" t="str">
        <f t="array" aca="1" ref="CP124" ca="1">IF(AND($AM124&lt;&gt;"",$AN124="",$AM124&lt;=集計基準日),"遅1",IF(AND($AP124&lt;&gt;"",$AQ124="",$AP124&lt;=集計基準日),"遅2",IF(AND($AS124&lt;&gt;"",$AT124="",$AS124&lt;=集計基準日),"遅3","")))</f>
        <v/>
      </c>
      <c r="CQ124" s="272" t="str">
        <f t="shared" ca="1" si="15"/>
        <v/>
      </c>
      <c r="CR124" s="272" t="str">
        <f t="shared" ca="1" si="16"/>
        <v/>
      </c>
      <c r="CS124" s="273" t="str">
        <f t="shared" ca="1" si="17"/>
        <v/>
      </c>
      <c r="CT124" s="337"/>
      <c r="CU124" s="264">
        <f t="shared" si="64"/>
        <v>116</v>
      </c>
      <c r="CW124" s="324">
        <f t="array" aca="1" ref="CW124" ca="1">MAX(IF((IF(進捗管理票PSPT_進捗率_1_2&lt;&gt;"", O124:V124,O124:S124)&lt;&gt;"")*(IF(進捗管理票PSPT_進捗率_1_2&lt;&gt;"", $O$7:$V$7,$O$7:$S$7)="予定日")*(IF(進捗管理票PSPT_進捗率_1_2&lt;&gt;"", O124:V124,O124:S124)&lt;=集計基準日),COLUMN(IF(進捗管理票PSPT_進捗率_1_2&lt;&gt;"", O124:V124,O124:S124)),""))</f>
        <v>0</v>
      </c>
      <c r="CX124" s="324">
        <f t="array" aca="1" ref="CX124" ca="1">MAX(IF((IF(進捗管理票PSPT_進捗率_2_2&lt;&gt;"", AA124:AH124,AA124:AE124)&lt;&gt;"")*(IF(進捗管理票PSPT_進捗率_2_2&lt;&gt;"", $AA$7:$AH$7,$AA$7:$AE$7)="予定日")*(IF(進捗管理票PSPT_進捗率_2_2&lt;&gt;"", AA124:AH124,AA124:AE124)&lt;=集計基準日),COLUMN(IF(進捗管理票PSPT_進捗率_2_2&lt;&gt;"", AA124:AH124,AA124:AE124)),""))</f>
        <v>0</v>
      </c>
      <c r="CY124" s="324">
        <f t="array" aca="1" ref="CY124" ca="1">MAX(IF((IF(進捗管理票PSPT_進捗率_3_2&lt;&gt;"", AM124:AT124,AM124:AQ124)&lt;&gt;"")*(IF(進捗管理票PSPT_進捗率_3_2&lt;&gt;"", $AM$7:$AT$7,$AM$7:$AQ$7)="予定日")*(IF(進捗管理票PSPT_進捗率_3_2&lt;&gt;"", AM124:AT124,AM124:AQ124)&lt;=集計基準日),COLUMN(IF(進捗管理票PSPT_進捗率_3_2&lt;&gt;"", AM124:AT124,AM124:AQ124)),""))</f>
        <v>0</v>
      </c>
      <c r="CZ124" s="324">
        <f t="array" aca="1" ref="CZ124" ca="1">MAX(IF((IF(進捗管理票PSPT_進捗率_4_2&lt;&gt;"", AY124:BF124,AY124:BC124)&lt;&gt;"")*(IF(進捗管理票PSPT_進捗率_4_2&lt;&gt;"", $AY$7:$BF$7,$AY$7:$BC$7)="予定日")*(IF(進捗管理票PSPT_進捗率_4_2&lt;&gt;"", AY124:BF124,AY124:BC124)&lt;=集計基準日),COLUMN(IF(進捗管理票PSPT_進捗率_4_2&lt;&gt;"", AY124:BF124,AY124:BC124)),""))</f>
        <v>0</v>
      </c>
      <c r="DA124" s="324">
        <f t="array" aca="1" ref="DA124" ca="1">MAX(IF((BJ124:BN124&lt;&gt;"")*($BJ$7:$BN$7="予定日")*(BJ124:BN124&lt;=集計基準日),COLUMN(BJ124:BN124),""))</f>
        <v>0</v>
      </c>
      <c r="DB124" s="324">
        <f t="array" aca="1" ref="DB124" ca="1">MAX(IF((IF(AND(進捗管理票PSPT_進捗率_1_2&lt;&gt;"",U124&lt;&gt;""), O124:V124,O124:S124)&lt;&gt;"")*(IF(AND(進捗管理票PSPT_進捗率_1_2&lt;&gt;"",U124&lt;&gt;""), $O$7:$V$7,$O$7:$S$7)="実績日")*(IF(AND(進捗管理票PSPT_進捗率_1_2&lt;&gt;"",U124&lt;&gt;""), O124:V124,O124:S124)&lt;=集計基準日),COLUMN(IF(AND(進捗管理票PSPT_進捗率_1_2&lt;&gt;"",U124&lt;&gt;""), O124:V124,O124:S124)),""))</f>
        <v>0</v>
      </c>
      <c r="DC124" s="324">
        <f t="array" aca="1" ref="DC124" ca="1">MAX(IF((IF(AND(進捗管理票PSPT_進捗率_2_2&lt;&gt;"",AG124&lt;&gt;""), AA124:AH124,AA124:AE124)&lt;&gt;"")*(IF(AND(進捗管理票PSPT_進捗率_2_2&lt;&gt;"",AG124&lt;&gt;""), $AA$7:$AH$7,$AA$7:$AE$7)="実績日")*(IF(AND(進捗管理票PSPT_進捗率_2_2&lt;&gt;"",AG124&lt;&gt;""), AA124:AH124,AA124:AE124)&lt;=集計基準日),COLUMN(IF(AND(進捗管理票PSPT_進捗率_2_2&lt;&gt;"",AG124&lt;&gt;""), AA124:AH124,AA124:AE124)),""))</f>
        <v>0</v>
      </c>
      <c r="DD124" s="324">
        <f t="array" aca="1" ref="DD124" ca="1">MAX(IF((IF(AND(進捗管理票PSPT_進捗率_3_2&lt;&gt;"",AS124&lt;&gt;""), AM124:AT124,AM124:AQ124)&lt;&gt;"")*(IF(AND(進捗管理票PSPT_進捗率_3_2&lt;&gt;"",AS124&lt;&gt;""), $AM$7:$AT$7,$AM$7:$AQ$7)="実績日")*(IF(AND(進捗管理票PSPT_進捗率_3_2&lt;&gt;"",AS124&lt;&gt;""), AM124:AT124,AM124:AQ124)&lt;=集計基準日),COLUMN(IF(AND(進捗管理票PSPT_進捗率_3_2&lt;&gt;"",AS124&lt;&gt;""), AM124:AT124,AM124:AQ124)),""))</f>
        <v>0</v>
      </c>
      <c r="DE124" s="324">
        <f t="array" aca="1" ref="DE124" ca="1">MAX(IF((IF(AND(進捗管理票PSPT_進捗率_4_2&lt;&gt;"",BE124&lt;&gt;""), AY124:BF124,AY124:BC124)&lt;&gt;"")*(IF(AND(進捗管理票PSPT_進捗率_4_2&lt;&gt;"",BE124&lt;&gt;""), $AY$7:$BF$7,$AY$7:$BC$7)="実績日")*(IF(AND(進捗管理票PSPT_進捗率_4_2&lt;&gt;"",BE124&lt;&gt;""), AY124:BF124,AY124:BC124)&lt;=集計基準日),COLUMN(IF(AND(進捗管理票PSPT_進捗率_4_2&lt;&gt;"",BE124&lt;&gt;""), AY124:BF124,AY124:BC124)),""))</f>
        <v>0</v>
      </c>
      <c r="DF124" s="324">
        <f t="array" aca="1" ref="DF124" ca="1">MAX(IF((BJ124:BN124&lt;&gt;"")*($BJ$7:$BN$7="実績日")*(BJ124:BN124&lt;=集計基準日),COLUMN(BJ124:BN124),""))</f>
        <v>0</v>
      </c>
      <c r="DG124" s="439">
        <f ca="1">MAX(IF(CW124&lt;&gt;0,HLOOKUP(CW124+1,進捗・達成率設定_PS,9,1),0),IF(CX124&lt;&gt;0,HLOOKUP(CX124+1,進捗・達成率設定_PT仕様作成,9,1),0),IF(CY124&lt;&gt;0,HLOOKUP(CY124+1,進捗・達成率設定_PG,9,1),0),IF(CZ124&lt;&gt;0,HLOOKUP(CZ124+1,進捗・達成率設定_PT,9,1),0),IF(DA124&lt;&gt;0,HLOOKUP(DA124+1,進捗・達成率設定_受入,9,1),0),IF(AND(COUNTA(PTレビュー先頭セル:PTレビュー最終セル)=0,AND(BB124&lt;&gt;"", BB124 &lt;= 集計基準日, BE124="",BF124="",BJ124="",BK124="",BM124="",BN124="")),100,0),IF(AND(BE124&lt;&gt;"",BE124 &lt;= 集計基準日, BJ124="",BK124="",BM124="",BN124=""),100,0))</f>
        <v>0</v>
      </c>
      <c r="DH124" s="440">
        <f ca="1">MAX(IF(DB124&lt;&gt;0,HLOOKUP(DB124,進捗・達成率設定_PS,9,1),0),IF(DC124&lt;&gt;0,HLOOKUP(DC124,進捗・達成率設定_PT仕様作成,9,1),0),IF(DD124&lt;&gt;0,HLOOKUP(DD124,進捗・達成率設定_PG,9,1),0),IF(DE124&lt;&gt;0,HLOOKUP(DE124,進捗・達成率設定_PT,9,1),0),IF(DF124&lt;&gt;0,HLOOKUP(DF124,進捗・達成率設定_受入,9,1),0),IF(AND(COUNTA(PTレビュー先頭セル:PTレビュー最終セル)=0,BJ124="",BK124="",BM124="",BN124="",BC124&lt;&gt;"", BC124&lt;=集計基準日),100,0),IF(OR(AND(BF124&lt;&gt;"",BF124&lt;=集計基準日, BJ124="",BK124="",BM124="",BN124=""),AND(BE124&lt;&gt;"",BF124&lt;&gt;"",BF124&lt;=集計基準日, BJ124="",BK124="",BM124="",BN124="")),100,0))</f>
        <v>0</v>
      </c>
      <c r="DI124" s="328" t="str">
        <f>IF(BM124&lt;&gt;"",BM124,IF(AND(BJ124&lt;&gt;"",BM124&lt;&gt;""),BM124,IF(AND(BJ124&lt;&gt;"",BM124=""),"",IF(AND(BK124&lt;&gt;"",BM124=""),"",IF(BE124&lt;&gt;"",BE124,IF(COUNTA(PTレビュー先頭セル:PTレビュー最終セル)&lt;&gt;0,"",IF(BB124&lt;&gt;"",BB124,"")))))))</f>
        <v/>
      </c>
      <c r="DJ124" s="329" t="str">
        <f>IF(AND(BM124&lt;&gt;"",BN124&lt;&gt;""),BN124,IF(AND(BJ124&lt;&gt;"",BN124&lt;&gt;""),BN124,IF(AND(BK124&lt;&gt;"",BN124=""),"",IF(AND(BJ124&lt;&gt;"",BN124=""),"",IF(BF124&lt;&gt;"",BF124,IF(COUNTA(PTレビュー先頭セル:PTレビュー最終セル)&lt;&gt;0,"",IF(BC124&lt;&gt;"",BC124,"")))))))</f>
        <v/>
      </c>
      <c r="DK124" s="450" t="b">
        <f t="shared" si="65"/>
        <v>0</v>
      </c>
      <c r="DL124" s="440" t="b">
        <f t="shared" si="66"/>
        <v>0</v>
      </c>
      <c r="DM124" s="450" t="b">
        <f t="shared" si="67"/>
        <v>0</v>
      </c>
      <c r="DN124" s="440" t="b">
        <f t="shared" si="68"/>
        <v>0</v>
      </c>
      <c r="DO124" s="449" t="b">
        <f t="shared" si="69"/>
        <v>0</v>
      </c>
      <c r="DP124" s="440" t="b">
        <f t="shared" si="70"/>
        <v>0</v>
      </c>
      <c r="DQ124" s="450" t="b">
        <f t="shared" si="71"/>
        <v>0</v>
      </c>
      <c r="DR124" s="440" t="b">
        <f t="shared" si="72"/>
        <v>0</v>
      </c>
      <c r="DS124" s="449" t="b">
        <f t="shared" si="73"/>
        <v>0</v>
      </c>
      <c r="DT124" s="440" t="b">
        <f t="shared" si="74"/>
        <v>0</v>
      </c>
    </row>
    <row r="125" spans="1:124" x14ac:dyDescent="0.25">
      <c r="A125" s="65">
        <f t="shared" si="49"/>
        <v>117</v>
      </c>
      <c r="B125" s="275"/>
      <c r="C125" s="275"/>
      <c r="D125" s="275"/>
      <c r="E125" s="275"/>
      <c r="F125" s="275"/>
      <c r="G125" s="316"/>
      <c r="H125" s="276"/>
      <c r="I125" s="276"/>
      <c r="J125" s="276"/>
      <c r="K125" s="467"/>
      <c r="L125" s="467"/>
      <c r="M125" s="277"/>
      <c r="N125" s="277"/>
      <c r="O125" s="348"/>
      <c r="P125" s="278"/>
      <c r="Q125" s="279"/>
      <c r="R125" s="348"/>
      <c r="S125" s="278"/>
      <c r="T125" s="280"/>
      <c r="U125" s="348"/>
      <c r="V125" s="274"/>
      <c r="W125" s="309" t="str">
        <f t="shared" ca="1" si="50"/>
        <v/>
      </c>
      <c r="X125" s="310" t="str">
        <f t="shared" ca="1" si="51"/>
        <v/>
      </c>
      <c r="Y125" s="277"/>
      <c r="Z125" s="277"/>
      <c r="AA125" s="348"/>
      <c r="AB125" s="278"/>
      <c r="AC125" s="279"/>
      <c r="AD125" s="348"/>
      <c r="AE125" s="278"/>
      <c r="AF125" s="280"/>
      <c r="AG125" s="348"/>
      <c r="AH125" s="274"/>
      <c r="AI125" s="309" t="str">
        <f t="shared" ca="1" si="52"/>
        <v/>
      </c>
      <c r="AJ125" s="310" t="str">
        <f t="shared" ca="1" si="53"/>
        <v/>
      </c>
      <c r="AK125" s="277"/>
      <c r="AL125" s="277"/>
      <c r="AM125" s="348"/>
      <c r="AN125" s="278"/>
      <c r="AO125" s="279"/>
      <c r="AP125" s="348"/>
      <c r="AQ125" s="278"/>
      <c r="AR125" s="280"/>
      <c r="AS125" s="348"/>
      <c r="AT125" s="274"/>
      <c r="AU125" s="309" t="str">
        <f t="shared" ca="1" si="54"/>
        <v/>
      </c>
      <c r="AV125" s="310" t="str">
        <f t="shared" ca="1" si="55"/>
        <v/>
      </c>
      <c r="AW125" s="276"/>
      <c r="AX125" s="276"/>
      <c r="AY125" s="348"/>
      <c r="AZ125" s="278"/>
      <c r="BA125" s="279"/>
      <c r="BB125" s="348"/>
      <c r="BC125" s="278"/>
      <c r="BD125" s="280"/>
      <c r="BE125" s="348"/>
      <c r="BF125" s="274"/>
      <c r="BG125" s="309" t="str">
        <f t="shared" ca="1" si="56"/>
        <v/>
      </c>
      <c r="BH125" s="310" t="str">
        <f t="shared" ca="1" si="57"/>
        <v/>
      </c>
      <c r="BI125" s="276"/>
      <c r="BJ125" s="348"/>
      <c r="BK125" s="278"/>
      <c r="BL125" s="279"/>
      <c r="BM125" s="348"/>
      <c r="BN125" s="278"/>
      <c r="BO125" s="280"/>
      <c r="BP125" s="309" t="str">
        <f t="shared" ca="1" si="58"/>
        <v/>
      </c>
      <c r="BQ125" s="310" t="str">
        <f t="shared" ca="1" si="59"/>
        <v/>
      </c>
      <c r="BR125" s="309" t="str">
        <f t="shared" ca="1" si="60"/>
        <v/>
      </c>
      <c r="BS125" s="438" t="str">
        <f t="shared" ca="1" si="61"/>
        <v/>
      </c>
      <c r="BT125" s="281" t="str">
        <f t="array" ref="BT125">IF(AND($I125&lt;&gt;"",$K125&lt;&gt;""),CEILING(VLOOKUP($I125,ランク別指標,3,FALSE)*$L125,1),"")</f>
        <v/>
      </c>
      <c r="BU125" s="282"/>
      <c r="BV125" s="281" t="str">
        <f t="shared" si="11"/>
        <v/>
      </c>
      <c r="BW125" s="283"/>
      <c r="BX125" s="282"/>
      <c r="BY125" s="284" t="str">
        <f t="shared" si="62"/>
        <v/>
      </c>
      <c r="BZ125" s="285" t="str">
        <f t="shared" si="63"/>
        <v/>
      </c>
      <c r="CA125" s="286"/>
      <c r="CB125" s="287"/>
      <c r="CC125" s="281" t="str">
        <f t="array" ref="CC125">IF(AND($I125&lt;&gt;"",$K125&lt;&gt;""),CEILING(VLOOKUP($I125,ランク別指標,6,FALSE)*$L125,1),"")</f>
        <v/>
      </c>
      <c r="CD125" s="288"/>
      <c r="CE125" s="289" t="str">
        <f t="shared" si="14"/>
        <v/>
      </c>
      <c r="CF125" s="290"/>
      <c r="CG125" s="291" t="str">
        <f t="array" ref="CG125">IF(AND(L125&lt;&gt;"",L125&gt;0),IF(CD125/L125*100 &gt; 0,CD125/L125*100, ""),"")</f>
        <v/>
      </c>
      <c r="CH125" s="292" t="str">
        <f t="array" ref="CH125">IF(AND(L125&lt;&gt;"",L125&gt;0),IF(CF125/L125*100 &gt; 0,CF125/L125*100, ""),"")</f>
        <v/>
      </c>
      <c r="CI125" s="291" t="str">
        <f t="array" ref="CI125">IF(AND(CC125&lt;&gt;"",CC125&gt;0),IF(CD125/CC125*100 &gt; 0,CD125/CC125, ""),"")</f>
        <v/>
      </c>
      <c r="CJ125" s="292" t="str">
        <f t="array" ref="CJ125">IF(AND(CE125&lt;&gt;"",CE125&gt;0),IF(CF125/CE125*100 &gt; 0,CF125/CE125, ""),"")</f>
        <v/>
      </c>
      <c r="CK125" s="281"/>
      <c r="CL125" s="293" t="str">
        <f t="array" ref="CL125">IF(AND(L125&lt;&gt;"",L125&gt;0),IF(CK125/L125*100 &gt; 0,CK125/L125*100, ""),"")</f>
        <v/>
      </c>
      <c r="CM125" s="294"/>
      <c r="CN125" s="270" t="str">
        <f t="array" aca="1" ref="CN125" ca="1">IF(AND($O125&lt;&gt;"",$P125="",$O125&lt;=集計基準日),"遅1",IF(AND($R125&lt;&gt;"",$S125="",$R125&lt;=集計基準日),"遅2",IF(AND($U125&lt;&gt;"",$V125="",$U125&lt;=集計基準日),"遅3","") ) )</f>
        <v/>
      </c>
      <c r="CO125" s="271" t="str">
        <f t="array" aca="1" ref="CO125" ca="1">IF(AND($AA125&lt;&gt;"",$AB125="",$AA125&lt;=集計基準日),"遅1",IF(AND($AD125&lt;&gt;"",$AE125="",$AD125&lt;=集計基準日),"遅2",IF(AND($AG125&lt;&gt;"",$AH125="",$AG125&lt;=集計基準日),"遅3","")))</f>
        <v/>
      </c>
      <c r="CP125" s="271" t="str">
        <f t="array" aca="1" ref="CP125" ca="1">IF(AND($AM125&lt;&gt;"",$AN125="",$AM125&lt;=集計基準日),"遅1",IF(AND($AP125&lt;&gt;"",$AQ125="",$AP125&lt;=集計基準日),"遅2",IF(AND($AS125&lt;&gt;"",$AT125="",$AS125&lt;=集計基準日),"遅3","")))</f>
        <v/>
      </c>
      <c r="CQ125" s="272" t="str">
        <f t="shared" ca="1" si="15"/>
        <v/>
      </c>
      <c r="CR125" s="272" t="str">
        <f t="shared" ca="1" si="16"/>
        <v/>
      </c>
      <c r="CS125" s="273" t="str">
        <f t="shared" ca="1" si="17"/>
        <v/>
      </c>
      <c r="CT125" s="337"/>
      <c r="CU125" s="264">
        <f t="shared" si="64"/>
        <v>117</v>
      </c>
      <c r="CW125" s="324">
        <f t="array" aca="1" ref="CW125" ca="1">MAX(IF((IF(進捗管理票PSPT_進捗率_1_2&lt;&gt;"", O125:V125,O125:S125)&lt;&gt;"")*(IF(進捗管理票PSPT_進捗率_1_2&lt;&gt;"", $O$7:$V$7,$O$7:$S$7)="予定日")*(IF(進捗管理票PSPT_進捗率_1_2&lt;&gt;"", O125:V125,O125:S125)&lt;=集計基準日),COLUMN(IF(進捗管理票PSPT_進捗率_1_2&lt;&gt;"", O125:V125,O125:S125)),""))</f>
        <v>0</v>
      </c>
      <c r="CX125" s="324">
        <f t="array" aca="1" ref="CX125" ca="1">MAX(IF((IF(進捗管理票PSPT_進捗率_2_2&lt;&gt;"", AA125:AH125,AA125:AE125)&lt;&gt;"")*(IF(進捗管理票PSPT_進捗率_2_2&lt;&gt;"", $AA$7:$AH$7,$AA$7:$AE$7)="予定日")*(IF(進捗管理票PSPT_進捗率_2_2&lt;&gt;"", AA125:AH125,AA125:AE125)&lt;=集計基準日),COLUMN(IF(進捗管理票PSPT_進捗率_2_2&lt;&gt;"", AA125:AH125,AA125:AE125)),""))</f>
        <v>0</v>
      </c>
      <c r="CY125" s="324">
        <f t="array" aca="1" ref="CY125" ca="1">MAX(IF((IF(進捗管理票PSPT_進捗率_3_2&lt;&gt;"", AM125:AT125,AM125:AQ125)&lt;&gt;"")*(IF(進捗管理票PSPT_進捗率_3_2&lt;&gt;"", $AM$7:$AT$7,$AM$7:$AQ$7)="予定日")*(IF(進捗管理票PSPT_進捗率_3_2&lt;&gt;"", AM125:AT125,AM125:AQ125)&lt;=集計基準日),COLUMN(IF(進捗管理票PSPT_進捗率_3_2&lt;&gt;"", AM125:AT125,AM125:AQ125)),""))</f>
        <v>0</v>
      </c>
      <c r="CZ125" s="324">
        <f t="array" aca="1" ref="CZ125" ca="1">MAX(IF((IF(進捗管理票PSPT_進捗率_4_2&lt;&gt;"", AY125:BF125,AY125:BC125)&lt;&gt;"")*(IF(進捗管理票PSPT_進捗率_4_2&lt;&gt;"", $AY$7:$BF$7,$AY$7:$BC$7)="予定日")*(IF(進捗管理票PSPT_進捗率_4_2&lt;&gt;"", AY125:BF125,AY125:BC125)&lt;=集計基準日),COLUMN(IF(進捗管理票PSPT_進捗率_4_2&lt;&gt;"", AY125:BF125,AY125:BC125)),""))</f>
        <v>0</v>
      </c>
      <c r="DA125" s="324">
        <f t="array" aca="1" ref="DA125" ca="1">MAX(IF((BJ125:BN125&lt;&gt;"")*($BJ$7:$BN$7="予定日")*(BJ125:BN125&lt;=集計基準日),COLUMN(BJ125:BN125),""))</f>
        <v>0</v>
      </c>
      <c r="DB125" s="324">
        <f t="array" aca="1" ref="DB125" ca="1">MAX(IF((IF(AND(進捗管理票PSPT_進捗率_1_2&lt;&gt;"",U125&lt;&gt;""), O125:V125,O125:S125)&lt;&gt;"")*(IF(AND(進捗管理票PSPT_進捗率_1_2&lt;&gt;"",U125&lt;&gt;""), $O$7:$V$7,$O$7:$S$7)="実績日")*(IF(AND(進捗管理票PSPT_進捗率_1_2&lt;&gt;"",U125&lt;&gt;""), O125:V125,O125:S125)&lt;=集計基準日),COLUMN(IF(AND(進捗管理票PSPT_進捗率_1_2&lt;&gt;"",U125&lt;&gt;""), O125:V125,O125:S125)),""))</f>
        <v>0</v>
      </c>
      <c r="DC125" s="324">
        <f t="array" aca="1" ref="DC125" ca="1">MAX(IF((IF(AND(進捗管理票PSPT_進捗率_2_2&lt;&gt;"",AG125&lt;&gt;""), AA125:AH125,AA125:AE125)&lt;&gt;"")*(IF(AND(進捗管理票PSPT_進捗率_2_2&lt;&gt;"",AG125&lt;&gt;""), $AA$7:$AH$7,$AA$7:$AE$7)="実績日")*(IF(AND(進捗管理票PSPT_進捗率_2_2&lt;&gt;"",AG125&lt;&gt;""), AA125:AH125,AA125:AE125)&lt;=集計基準日),COLUMN(IF(AND(進捗管理票PSPT_進捗率_2_2&lt;&gt;"",AG125&lt;&gt;""), AA125:AH125,AA125:AE125)),""))</f>
        <v>0</v>
      </c>
      <c r="DD125" s="324">
        <f t="array" aca="1" ref="DD125" ca="1">MAX(IF((IF(AND(進捗管理票PSPT_進捗率_3_2&lt;&gt;"",AS125&lt;&gt;""), AM125:AT125,AM125:AQ125)&lt;&gt;"")*(IF(AND(進捗管理票PSPT_進捗率_3_2&lt;&gt;"",AS125&lt;&gt;""), $AM$7:$AT$7,$AM$7:$AQ$7)="実績日")*(IF(AND(進捗管理票PSPT_進捗率_3_2&lt;&gt;"",AS125&lt;&gt;""), AM125:AT125,AM125:AQ125)&lt;=集計基準日),COLUMN(IF(AND(進捗管理票PSPT_進捗率_3_2&lt;&gt;"",AS125&lt;&gt;""), AM125:AT125,AM125:AQ125)),""))</f>
        <v>0</v>
      </c>
      <c r="DE125" s="324">
        <f t="array" aca="1" ref="DE125" ca="1">MAX(IF((IF(AND(進捗管理票PSPT_進捗率_4_2&lt;&gt;"",BE125&lt;&gt;""), AY125:BF125,AY125:BC125)&lt;&gt;"")*(IF(AND(進捗管理票PSPT_進捗率_4_2&lt;&gt;"",BE125&lt;&gt;""), $AY$7:$BF$7,$AY$7:$BC$7)="実績日")*(IF(AND(進捗管理票PSPT_進捗率_4_2&lt;&gt;"",BE125&lt;&gt;""), AY125:BF125,AY125:BC125)&lt;=集計基準日),COLUMN(IF(AND(進捗管理票PSPT_進捗率_4_2&lt;&gt;"",BE125&lt;&gt;""), AY125:BF125,AY125:BC125)),""))</f>
        <v>0</v>
      </c>
      <c r="DF125" s="324">
        <f t="array" aca="1" ref="DF125" ca="1">MAX(IF((BJ125:BN125&lt;&gt;"")*($BJ$7:$BN$7="実績日")*(BJ125:BN125&lt;=集計基準日),COLUMN(BJ125:BN125),""))</f>
        <v>0</v>
      </c>
      <c r="DG125" s="439">
        <f ca="1">MAX(IF(CW125&lt;&gt;0,HLOOKUP(CW125+1,進捗・達成率設定_PS,9,1),0),IF(CX125&lt;&gt;0,HLOOKUP(CX125+1,進捗・達成率設定_PT仕様作成,9,1),0),IF(CY125&lt;&gt;0,HLOOKUP(CY125+1,進捗・達成率設定_PG,9,1),0),IF(CZ125&lt;&gt;0,HLOOKUP(CZ125+1,進捗・達成率設定_PT,9,1),0),IF(DA125&lt;&gt;0,HLOOKUP(DA125+1,進捗・達成率設定_受入,9,1),0),IF(AND(COUNTA(PTレビュー先頭セル:PTレビュー最終セル)=0,AND(BB125&lt;&gt;"", BB125 &lt;= 集計基準日, BE125="",BF125="",BJ125="",BK125="",BM125="",BN125="")),100,0),IF(AND(BE125&lt;&gt;"",BE125 &lt;= 集計基準日, BJ125="",BK125="",BM125="",BN125=""),100,0))</f>
        <v>0</v>
      </c>
      <c r="DH125" s="440">
        <f ca="1">MAX(IF(DB125&lt;&gt;0,HLOOKUP(DB125,進捗・達成率設定_PS,9,1),0),IF(DC125&lt;&gt;0,HLOOKUP(DC125,進捗・達成率設定_PT仕様作成,9,1),0),IF(DD125&lt;&gt;0,HLOOKUP(DD125,進捗・達成率設定_PG,9,1),0),IF(DE125&lt;&gt;0,HLOOKUP(DE125,進捗・達成率設定_PT,9,1),0),IF(DF125&lt;&gt;0,HLOOKUP(DF125,進捗・達成率設定_受入,9,1),0),IF(AND(COUNTA(PTレビュー先頭セル:PTレビュー最終セル)=0,BJ125="",BK125="",BM125="",BN125="",BC125&lt;&gt;"", BC125&lt;=集計基準日),100,0),IF(OR(AND(BF125&lt;&gt;"",BF125&lt;=集計基準日, BJ125="",BK125="",BM125="",BN125=""),AND(BE125&lt;&gt;"",BF125&lt;&gt;"",BF125&lt;=集計基準日, BJ125="",BK125="",BM125="",BN125="")),100,0))</f>
        <v>0</v>
      </c>
      <c r="DI125" s="328" t="str">
        <f>IF(BM125&lt;&gt;"",BM125,IF(AND(BJ125&lt;&gt;"",BM125&lt;&gt;""),BM125,IF(AND(BJ125&lt;&gt;"",BM125=""),"",IF(AND(BK125&lt;&gt;"",BM125=""),"",IF(BE125&lt;&gt;"",BE125,IF(COUNTA(PTレビュー先頭セル:PTレビュー最終セル)&lt;&gt;0,"",IF(BB125&lt;&gt;"",BB125,"")))))))</f>
        <v/>
      </c>
      <c r="DJ125" s="329" t="str">
        <f>IF(AND(BM125&lt;&gt;"",BN125&lt;&gt;""),BN125,IF(AND(BJ125&lt;&gt;"",BN125&lt;&gt;""),BN125,IF(AND(BK125&lt;&gt;"",BN125=""),"",IF(AND(BJ125&lt;&gt;"",BN125=""),"",IF(BF125&lt;&gt;"",BF125,IF(COUNTA(PTレビュー先頭セル:PTレビュー最終セル)&lt;&gt;0,"",IF(BC125&lt;&gt;"",BC125,"")))))))</f>
        <v/>
      </c>
      <c r="DK125" s="450" t="b">
        <f t="shared" si="65"/>
        <v>0</v>
      </c>
      <c r="DL125" s="440" t="b">
        <f t="shared" si="66"/>
        <v>0</v>
      </c>
      <c r="DM125" s="450" t="b">
        <f t="shared" si="67"/>
        <v>0</v>
      </c>
      <c r="DN125" s="440" t="b">
        <f t="shared" si="68"/>
        <v>0</v>
      </c>
      <c r="DO125" s="449" t="b">
        <f t="shared" si="69"/>
        <v>0</v>
      </c>
      <c r="DP125" s="440" t="b">
        <f t="shared" si="70"/>
        <v>0</v>
      </c>
      <c r="DQ125" s="450" t="b">
        <f t="shared" si="71"/>
        <v>0</v>
      </c>
      <c r="DR125" s="440" t="b">
        <f t="shared" si="72"/>
        <v>0</v>
      </c>
      <c r="DS125" s="449" t="b">
        <f t="shared" si="73"/>
        <v>0</v>
      </c>
      <c r="DT125" s="440" t="b">
        <f t="shared" si="74"/>
        <v>0</v>
      </c>
    </row>
    <row r="126" spans="1:124" x14ac:dyDescent="0.25">
      <c r="A126" s="65">
        <f t="shared" si="49"/>
        <v>118</v>
      </c>
      <c r="B126" s="275"/>
      <c r="C126" s="275"/>
      <c r="D126" s="275"/>
      <c r="E126" s="275"/>
      <c r="F126" s="275"/>
      <c r="G126" s="316"/>
      <c r="H126" s="276"/>
      <c r="I126" s="276"/>
      <c r="J126" s="276"/>
      <c r="K126" s="467"/>
      <c r="L126" s="467"/>
      <c r="M126" s="277"/>
      <c r="N126" s="277"/>
      <c r="O126" s="348"/>
      <c r="P126" s="278"/>
      <c r="Q126" s="279"/>
      <c r="R126" s="348"/>
      <c r="S126" s="278"/>
      <c r="T126" s="280"/>
      <c r="U126" s="348"/>
      <c r="V126" s="274"/>
      <c r="W126" s="309" t="str">
        <f t="shared" ca="1" si="50"/>
        <v/>
      </c>
      <c r="X126" s="310" t="str">
        <f t="shared" ca="1" si="51"/>
        <v/>
      </c>
      <c r="Y126" s="277"/>
      <c r="Z126" s="277"/>
      <c r="AA126" s="348"/>
      <c r="AB126" s="278"/>
      <c r="AC126" s="279"/>
      <c r="AD126" s="348"/>
      <c r="AE126" s="278"/>
      <c r="AF126" s="280"/>
      <c r="AG126" s="348"/>
      <c r="AH126" s="274"/>
      <c r="AI126" s="309" t="str">
        <f t="shared" ca="1" si="52"/>
        <v/>
      </c>
      <c r="AJ126" s="310" t="str">
        <f t="shared" ca="1" si="53"/>
        <v/>
      </c>
      <c r="AK126" s="277"/>
      <c r="AL126" s="277"/>
      <c r="AM126" s="348"/>
      <c r="AN126" s="278"/>
      <c r="AO126" s="279"/>
      <c r="AP126" s="348"/>
      <c r="AQ126" s="278"/>
      <c r="AR126" s="280"/>
      <c r="AS126" s="348"/>
      <c r="AT126" s="274"/>
      <c r="AU126" s="309" t="str">
        <f t="shared" ca="1" si="54"/>
        <v/>
      </c>
      <c r="AV126" s="310" t="str">
        <f t="shared" ca="1" si="55"/>
        <v/>
      </c>
      <c r="AW126" s="276"/>
      <c r="AX126" s="276"/>
      <c r="AY126" s="348"/>
      <c r="AZ126" s="278"/>
      <c r="BA126" s="279"/>
      <c r="BB126" s="348"/>
      <c r="BC126" s="278"/>
      <c r="BD126" s="280"/>
      <c r="BE126" s="348"/>
      <c r="BF126" s="274"/>
      <c r="BG126" s="309" t="str">
        <f t="shared" ca="1" si="56"/>
        <v/>
      </c>
      <c r="BH126" s="310" t="str">
        <f t="shared" ca="1" si="57"/>
        <v/>
      </c>
      <c r="BI126" s="276"/>
      <c r="BJ126" s="348"/>
      <c r="BK126" s="278"/>
      <c r="BL126" s="279"/>
      <c r="BM126" s="348"/>
      <c r="BN126" s="278"/>
      <c r="BO126" s="280"/>
      <c r="BP126" s="309" t="str">
        <f t="shared" ca="1" si="58"/>
        <v/>
      </c>
      <c r="BQ126" s="310" t="str">
        <f t="shared" ca="1" si="59"/>
        <v/>
      </c>
      <c r="BR126" s="309" t="str">
        <f t="shared" ca="1" si="60"/>
        <v/>
      </c>
      <c r="BS126" s="438" t="str">
        <f t="shared" ca="1" si="61"/>
        <v/>
      </c>
      <c r="BT126" s="281" t="str">
        <f t="array" ref="BT126">IF(AND($I126&lt;&gt;"",$K126&lt;&gt;""),CEILING(VLOOKUP($I126,ランク別指標,3,FALSE)*$L126,1),"")</f>
        <v/>
      </c>
      <c r="BU126" s="282"/>
      <c r="BV126" s="281" t="str">
        <f t="shared" si="11"/>
        <v/>
      </c>
      <c r="BW126" s="283"/>
      <c r="BX126" s="282"/>
      <c r="BY126" s="284" t="str">
        <f t="shared" si="62"/>
        <v/>
      </c>
      <c r="BZ126" s="285" t="str">
        <f t="shared" si="63"/>
        <v/>
      </c>
      <c r="CA126" s="286"/>
      <c r="CB126" s="287"/>
      <c r="CC126" s="281" t="str">
        <f t="array" ref="CC126">IF(AND($I126&lt;&gt;"",$K126&lt;&gt;""),CEILING(VLOOKUP($I126,ランク別指標,6,FALSE)*$L126,1),"")</f>
        <v/>
      </c>
      <c r="CD126" s="288"/>
      <c r="CE126" s="289" t="str">
        <f t="shared" si="14"/>
        <v/>
      </c>
      <c r="CF126" s="290"/>
      <c r="CG126" s="291" t="str">
        <f t="array" ref="CG126">IF(AND(L126&lt;&gt;"",L126&gt;0),IF(CD126/L126*100 &gt; 0,CD126/L126*100, ""),"")</f>
        <v/>
      </c>
      <c r="CH126" s="292" t="str">
        <f t="array" ref="CH126">IF(AND(L126&lt;&gt;"",L126&gt;0),IF(CF126/L126*100 &gt; 0,CF126/L126*100, ""),"")</f>
        <v/>
      </c>
      <c r="CI126" s="291" t="str">
        <f t="array" ref="CI126">IF(AND(CC126&lt;&gt;"",CC126&gt;0),IF(CD126/CC126*100 &gt; 0,CD126/CC126, ""),"")</f>
        <v/>
      </c>
      <c r="CJ126" s="292" t="str">
        <f t="array" ref="CJ126">IF(AND(CE126&lt;&gt;"",CE126&gt;0),IF(CF126/CE126*100 &gt; 0,CF126/CE126, ""),"")</f>
        <v/>
      </c>
      <c r="CK126" s="281"/>
      <c r="CL126" s="293" t="str">
        <f t="array" ref="CL126">IF(AND(L126&lt;&gt;"",L126&gt;0),IF(CK126/L126*100 &gt; 0,CK126/L126*100, ""),"")</f>
        <v/>
      </c>
      <c r="CM126" s="294"/>
      <c r="CN126" s="270" t="str">
        <f t="array" aca="1" ref="CN126" ca="1">IF(AND($O126&lt;&gt;"",$P126="",$O126&lt;=集計基準日),"遅1",IF(AND($R126&lt;&gt;"",$S126="",$R126&lt;=集計基準日),"遅2",IF(AND($U126&lt;&gt;"",$V126="",$U126&lt;=集計基準日),"遅3","") ) )</f>
        <v/>
      </c>
      <c r="CO126" s="271" t="str">
        <f t="array" aca="1" ref="CO126" ca="1">IF(AND($AA126&lt;&gt;"",$AB126="",$AA126&lt;=集計基準日),"遅1",IF(AND($AD126&lt;&gt;"",$AE126="",$AD126&lt;=集計基準日),"遅2",IF(AND($AG126&lt;&gt;"",$AH126="",$AG126&lt;=集計基準日),"遅3","")))</f>
        <v/>
      </c>
      <c r="CP126" s="271" t="str">
        <f t="array" aca="1" ref="CP126" ca="1">IF(AND($AM126&lt;&gt;"",$AN126="",$AM126&lt;=集計基準日),"遅1",IF(AND($AP126&lt;&gt;"",$AQ126="",$AP126&lt;=集計基準日),"遅2",IF(AND($AS126&lt;&gt;"",$AT126="",$AS126&lt;=集計基準日),"遅3","")))</f>
        <v/>
      </c>
      <c r="CQ126" s="272" t="str">
        <f t="shared" ca="1" si="15"/>
        <v/>
      </c>
      <c r="CR126" s="272" t="str">
        <f t="shared" ca="1" si="16"/>
        <v/>
      </c>
      <c r="CS126" s="273" t="str">
        <f t="shared" ca="1" si="17"/>
        <v/>
      </c>
      <c r="CT126" s="337"/>
      <c r="CU126" s="264">
        <f t="shared" si="64"/>
        <v>118</v>
      </c>
      <c r="CW126" s="324">
        <f t="array" aca="1" ref="CW126" ca="1">MAX(IF((IF(進捗管理票PSPT_進捗率_1_2&lt;&gt;"", O126:V126,O126:S126)&lt;&gt;"")*(IF(進捗管理票PSPT_進捗率_1_2&lt;&gt;"", $O$7:$V$7,$O$7:$S$7)="予定日")*(IF(進捗管理票PSPT_進捗率_1_2&lt;&gt;"", O126:V126,O126:S126)&lt;=集計基準日),COLUMN(IF(進捗管理票PSPT_進捗率_1_2&lt;&gt;"", O126:V126,O126:S126)),""))</f>
        <v>0</v>
      </c>
      <c r="CX126" s="324">
        <f t="array" aca="1" ref="CX126" ca="1">MAX(IF((IF(進捗管理票PSPT_進捗率_2_2&lt;&gt;"", AA126:AH126,AA126:AE126)&lt;&gt;"")*(IF(進捗管理票PSPT_進捗率_2_2&lt;&gt;"", $AA$7:$AH$7,$AA$7:$AE$7)="予定日")*(IF(進捗管理票PSPT_進捗率_2_2&lt;&gt;"", AA126:AH126,AA126:AE126)&lt;=集計基準日),COLUMN(IF(進捗管理票PSPT_進捗率_2_2&lt;&gt;"", AA126:AH126,AA126:AE126)),""))</f>
        <v>0</v>
      </c>
      <c r="CY126" s="324">
        <f t="array" aca="1" ref="CY126" ca="1">MAX(IF((IF(進捗管理票PSPT_進捗率_3_2&lt;&gt;"", AM126:AT126,AM126:AQ126)&lt;&gt;"")*(IF(進捗管理票PSPT_進捗率_3_2&lt;&gt;"", $AM$7:$AT$7,$AM$7:$AQ$7)="予定日")*(IF(進捗管理票PSPT_進捗率_3_2&lt;&gt;"", AM126:AT126,AM126:AQ126)&lt;=集計基準日),COLUMN(IF(進捗管理票PSPT_進捗率_3_2&lt;&gt;"", AM126:AT126,AM126:AQ126)),""))</f>
        <v>0</v>
      </c>
      <c r="CZ126" s="324">
        <f t="array" aca="1" ref="CZ126" ca="1">MAX(IF((IF(進捗管理票PSPT_進捗率_4_2&lt;&gt;"", AY126:BF126,AY126:BC126)&lt;&gt;"")*(IF(進捗管理票PSPT_進捗率_4_2&lt;&gt;"", $AY$7:$BF$7,$AY$7:$BC$7)="予定日")*(IF(進捗管理票PSPT_進捗率_4_2&lt;&gt;"", AY126:BF126,AY126:BC126)&lt;=集計基準日),COLUMN(IF(進捗管理票PSPT_進捗率_4_2&lt;&gt;"", AY126:BF126,AY126:BC126)),""))</f>
        <v>0</v>
      </c>
      <c r="DA126" s="324">
        <f t="array" aca="1" ref="DA126" ca="1">MAX(IF((BJ126:BN126&lt;&gt;"")*($BJ$7:$BN$7="予定日")*(BJ126:BN126&lt;=集計基準日),COLUMN(BJ126:BN126),""))</f>
        <v>0</v>
      </c>
      <c r="DB126" s="324">
        <f t="array" aca="1" ref="DB126" ca="1">MAX(IF((IF(AND(進捗管理票PSPT_進捗率_1_2&lt;&gt;"",U126&lt;&gt;""), O126:V126,O126:S126)&lt;&gt;"")*(IF(AND(進捗管理票PSPT_進捗率_1_2&lt;&gt;"",U126&lt;&gt;""), $O$7:$V$7,$O$7:$S$7)="実績日")*(IF(AND(進捗管理票PSPT_進捗率_1_2&lt;&gt;"",U126&lt;&gt;""), O126:V126,O126:S126)&lt;=集計基準日),COLUMN(IF(AND(進捗管理票PSPT_進捗率_1_2&lt;&gt;"",U126&lt;&gt;""), O126:V126,O126:S126)),""))</f>
        <v>0</v>
      </c>
      <c r="DC126" s="324">
        <f t="array" aca="1" ref="DC126" ca="1">MAX(IF((IF(AND(進捗管理票PSPT_進捗率_2_2&lt;&gt;"",AG126&lt;&gt;""), AA126:AH126,AA126:AE126)&lt;&gt;"")*(IF(AND(進捗管理票PSPT_進捗率_2_2&lt;&gt;"",AG126&lt;&gt;""), $AA$7:$AH$7,$AA$7:$AE$7)="実績日")*(IF(AND(進捗管理票PSPT_進捗率_2_2&lt;&gt;"",AG126&lt;&gt;""), AA126:AH126,AA126:AE126)&lt;=集計基準日),COLUMN(IF(AND(進捗管理票PSPT_進捗率_2_2&lt;&gt;"",AG126&lt;&gt;""), AA126:AH126,AA126:AE126)),""))</f>
        <v>0</v>
      </c>
      <c r="DD126" s="324">
        <f t="array" aca="1" ref="DD126" ca="1">MAX(IF((IF(AND(進捗管理票PSPT_進捗率_3_2&lt;&gt;"",AS126&lt;&gt;""), AM126:AT126,AM126:AQ126)&lt;&gt;"")*(IF(AND(進捗管理票PSPT_進捗率_3_2&lt;&gt;"",AS126&lt;&gt;""), $AM$7:$AT$7,$AM$7:$AQ$7)="実績日")*(IF(AND(進捗管理票PSPT_進捗率_3_2&lt;&gt;"",AS126&lt;&gt;""), AM126:AT126,AM126:AQ126)&lt;=集計基準日),COLUMN(IF(AND(進捗管理票PSPT_進捗率_3_2&lt;&gt;"",AS126&lt;&gt;""), AM126:AT126,AM126:AQ126)),""))</f>
        <v>0</v>
      </c>
      <c r="DE126" s="324">
        <f t="array" aca="1" ref="DE126" ca="1">MAX(IF((IF(AND(進捗管理票PSPT_進捗率_4_2&lt;&gt;"",BE126&lt;&gt;""), AY126:BF126,AY126:BC126)&lt;&gt;"")*(IF(AND(進捗管理票PSPT_進捗率_4_2&lt;&gt;"",BE126&lt;&gt;""), $AY$7:$BF$7,$AY$7:$BC$7)="実績日")*(IF(AND(進捗管理票PSPT_進捗率_4_2&lt;&gt;"",BE126&lt;&gt;""), AY126:BF126,AY126:BC126)&lt;=集計基準日),COLUMN(IF(AND(進捗管理票PSPT_進捗率_4_2&lt;&gt;"",BE126&lt;&gt;""), AY126:BF126,AY126:BC126)),""))</f>
        <v>0</v>
      </c>
      <c r="DF126" s="324">
        <f t="array" aca="1" ref="DF126" ca="1">MAX(IF((BJ126:BN126&lt;&gt;"")*($BJ$7:$BN$7="実績日")*(BJ126:BN126&lt;=集計基準日),COLUMN(BJ126:BN126),""))</f>
        <v>0</v>
      </c>
      <c r="DG126" s="439">
        <f ca="1">MAX(IF(CW126&lt;&gt;0,HLOOKUP(CW126+1,進捗・達成率設定_PS,9,1),0),IF(CX126&lt;&gt;0,HLOOKUP(CX126+1,進捗・達成率設定_PT仕様作成,9,1),0),IF(CY126&lt;&gt;0,HLOOKUP(CY126+1,進捗・達成率設定_PG,9,1),0),IF(CZ126&lt;&gt;0,HLOOKUP(CZ126+1,進捗・達成率設定_PT,9,1),0),IF(DA126&lt;&gt;0,HLOOKUP(DA126+1,進捗・達成率設定_受入,9,1),0),IF(AND(COUNTA(PTレビュー先頭セル:PTレビュー最終セル)=0,AND(BB126&lt;&gt;"", BB126 &lt;= 集計基準日, BE126="",BF126="",BJ126="",BK126="",BM126="",BN126="")),100,0),IF(AND(BE126&lt;&gt;"",BE126 &lt;= 集計基準日, BJ126="",BK126="",BM126="",BN126=""),100,0))</f>
        <v>0</v>
      </c>
      <c r="DH126" s="440">
        <f ca="1">MAX(IF(DB126&lt;&gt;0,HLOOKUP(DB126,進捗・達成率設定_PS,9,1),0),IF(DC126&lt;&gt;0,HLOOKUP(DC126,進捗・達成率設定_PT仕様作成,9,1),0),IF(DD126&lt;&gt;0,HLOOKUP(DD126,進捗・達成率設定_PG,9,1),0),IF(DE126&lt;&gt;0,HLOOKUP(DE126,進捗・達成率設定_PT,9,1),0),IF(DF126&lt;&gt;0,HLOOKUP(DF126,進捗・達成率設定_受入,9,1),0),IF(AND(COUNTA(PTレビュー先頭セル:PTレビュー最終セル)=0,BJ126="",BK126="",BM126="",BN126="",BC126&lt;&gt;"", BC126&lt;=集計基準日),100,0),IF(OR(AND(BF126&lt;&gt;"",BF126&lt;=集計基準日, BJ126="",BK126="",BM126="",BN126=""),AND(BE126&lt;&gt;"",BF126&lt;&gt;"",BF126&lt;=集計基準日, BJ126="",BK126="",BM126="",BN126="")),100,0))</f>
        <v>0</v>
      </c>
      <c r="DI126" s="328" t="str">
        <f>IF(BM126&lt;&gt;"",BM126,IF(AND(BJ126&lt;&gt;"",BM126&lt;&gt;""),BM126,IF(AND(BJ126&lt;&gt;"",BM126=""),"",IF(AND(BK126&lt;&gt;"",BM126=""),"",IF(BE126&lt;&gt;"",BE126,IF(COUNTA(PTレビュー先頭セル:PTレビュー最終セル)&lt;&gt;0,"",IF(BB126&lt;&gt;"",BB126,"")))))))</f>
        <v/>
      </c>
      <c r="DJ126" s="329" t="str">
        <f>IF(AND(BM126&lt;&gt;"",BN126&lt;&gt;""),BN126,IF(AND(BJ126&lt;&gt;"",BN126&lt;&gt;""),BN126,IF(AND(BK126&lt;&gt;"",BN126=""),"",IF(AND(BJ126&lt;&gt;"",BN126=""),"",IF(BF126&lt;&gt;"",BF126,IF(COUNTA(PTレビュー先頭セル:PTレビュー最終セル)&lt;&gt;0,"",IF(BC126&lt;&gt;"",BC126,"")))))))</f>
        <v/>
      </c>
      <c r="DK126" s="450" t="b">
        <f t="shared" si="65"/>
        <v>0</v>
      </c>
      <c r="DL126" s="440" t="b">
        <f t="shared" si="66"/>
        <v>0</v>
      </c>
      <c r="DM126" s="450" t="b">
        <f t="shared" si="67"/>
        <v>0</v>
      </c>
      <c r="DN126" s="440" t="b">
        <f t="shared" si="68"/>
        <v>0</v>
      </c>
      <c r="DO126" s="449" t="b">
        <f t="shared" si="69"/>
        <v>0</v>
      </c>
      <c r="DP126" s="440" t="b">
        <f t="shared" si="70"/>
        <v>0</v>
      </c>
      <c r="DQ126" s="450" t="b">
        <f t="shared" si="71"/>
        <v>0</v>
      </c>
      <c r="DR126" s="440" t="b">
        <f t="shared" si="72"/>
        <v>0</v>
      </c>
      <c r="DS126" s="449" t="b">
        <f t="shared" si="73"/>
        <v>0</v>
      </c>
      <c r="DT126" s="440" t="b">
        <f t="shared" si="74"/>
        <v>0</v>
      </c>
    </row>
    <row r="127" spans="1:124" x14ac:dyDescent="0.25">
      <c r="A127" s="65">
        <f t="shared" si="49"/>
        <v>119</v>
      </c>
      <c r="B127" s="275"/>
      <c r="C127" s="275"/>
      <c r="D127" s="275"/>
      <c r="E127" s="275"/>
      <c r="F127" s="275"/>
      <c r="G127" s="316"/>
      <c r="H127" s="276"/>
      <c r="I127" s="276"/>
      <c r="J127" s="276"/>
      <c r="K127" s="467"/>
      <c r="L127" s="467"/>
      <c r="M127" s="277"/>
      <c r="N127" s="277"/>
      <c r="O127" s="348"/>
      <c r="P127" s="278"/>
      <c r="Q127" s="279"/>
      <c r="R127" s="348"/>
      <c r="S127" s="278"/>
      <c r="T127" s="280"/>
      <c r="U127" s="348"/>
      <c r="V127" s="274"/>
      <c r="W127" s="309" t="str">
        <f t="shared" ca="1" si="50"/>
        <v/>
      </c>
      <c r="X127" s="310" t="str">
        <f t="shared" ca="1" si="51"/>
        <v/>
      </c>
      <c r="Y127" s="277"/>
      <c r="Z127" s="277"/>
      <c r="AA127" s="348"/>
      <c r="AB127" s="278"/>
      <c r="AC127" s="279"/>
      <c r="AD127" s="348"/>
      <c r="AE127" s="278"/>
      <c r="AF127" s="280"/>
      <c r="AG127" s="348"/>
      <c r="AH127" s="274"/>
      <c r="AI127" s="309" t="str">
        <f t="shared" ca="1" si="52"/>
        <v/>
      </c>
      <c r="AJ127" s="310" t="str">
        <f t="shared" ca="1" si="53"/>
        <v/>
      </c>
      <c r="AK127" s="277"/>
      <c r="AL127" s="277"/>
      <c r="AM127" s="348"/>
      <c r="AN127" s="278"/>
      <c r="AO127" s="279"/>
      <c r="AP127" s="348"/>
      <c r="AQ127" s="278"/>
      <c r="AR127" s="280"/>
      <c r="AS127" s="348"/>
      <c r="AT127" s="274"/>
      <c r="AU127" s="309" t="str">
        <f t="shared" ca="1" si="54"/>
        <v/>
      </c>
      <c r="AV127" s="310" t="str">
        <f t="shared" ca="1" si="55"/>
        <v/>
      </c>
      <c r="AW127" s="276"/>
      <c r="AX127" s="276"/>
      <c r="AY127" s="348"/>
      <c r="AZ127" s="278"/>
      <c r="BA127" s="279"/>
      <c r="BB127" s="348"/>
      <c r="BC127" s="278"/>
      <c r="BD127" s="280"/>
      <c r="BE127" s="348"/>
      <c r="BF127" s="274"/>
      <c r="BG127" s="309" t="str">
        <f t="shared" ca="1" si="56"/>
        <v/>
      </c>
      <c r="BH127" s="310" t="str">
        <f t="shared" ca="1" si="57"/>
        <v/>
      </c>
      <c r="BI127" s="276"/>
      <c r="BJ127" s="348"/>
      <c r="BK127" s="278"/>
      <c r="BL127" s="279"/>
      <c r="BM127" s="348"/>
      <c r="BN127" s="278"/>
      <c r="BO127" s="280"/>
      <c r="BP127" s="309" t="str">
        <f t="shared" ca="1" si="58"/>
        <v/>
      </c>
      <c r="BQ127" s="310" t="str">
        <f t="shared" ca="1" si="59"/>
        <v/>
      </c>
      <c r="BR127" s="309" t="str">
        <f t="shared" ca="1" si="60"/>
        <v/>
      </c>
      <c r="BS127" s="438" t="str">
        <f t="shared" ca="1" si="61"/>
        <v/>
      </c>
      <c r="BT127" s="281" t="str">
        <f t="array" ref="BT127">IF(AND($I127&lt;&gt;"",$K127&lt;&gt;""),CEILING(VLOOKUP($I127,ランク別指標,3,FALSE)*$L127,1),"")</f>
        <v/>
      </c>
      <c r="BU127" s="282"/>
      <c r="BV127" s="281" t="str">
        <f t="shared" si="11"/>
        <v/>
      </c>
      <c r="BW127" s="283"/>
      <c r="BX127" s="282"/>
      <c r="BY127" s="284" t="str">
        <f t="shared" si="62"/>
        <v/>
      </c>
      <c r="BZ127" s="285" t="str">
        <f t="shared" si="63"/>
        <v/>
      </c>
      <c r="CA127" s="286"/>
      <c r="CB127" s="287"/>
      <c r="CC127" s="281" t="str">
        <f t="array" ref="CC127">IF(AND($I127&lt;&gt;"",$K127&lt;&gt;""),CEILING(VLOOKUP($I127,ランク別指標,6,FALSE)*$L127,1),"")</f>
        <v/>
      </c>
      <c r="CD127" s="288"/>
      <c r="CE127" s="289" t="str">
        <f t="shared" si="14"/>
        <v/>
      </c>
      <c r="CF127" s="290"/>
      <c r="CG127" s="291" t="str">
        <f t="array" ref="CG127">IF(AND(L127&lt;&gt;"",L127&gt;0),IF(CD127/L127*100 &gt; 0,CD127/L127*100, ""),"")</f>
        <v/>
      </c>
      <c r="CH127" s="292" t="str">
        <f t="array" ref="CH127">IF(AND(L127&lt;&gt;"",L127&gt;0),IF(CF127/L127*100 &gt; 0,CF127/L127*100, ""),"")</f>
        <v/>
      </c>
      <c r="CI127" s="291" t="str">
        <f t="array" ref="CI127">IF(AND(CC127&lt;&gt;"",CC127&gt;0),IF(CD127/CC127*100 &gt; 0,CD127/CC127, ""),"")</f>
        <v/>
      </c>
      <c r="CJ127" s="292" t="str">
        <f t="array" ref="CJ127">IF(AND(CE127&lt;&gt;"",CE127&gt;0),IF(CF127/CE127*100 &gt; 0,CF127/CE127, ""),"")</f>
        <v/>
      </c>
      <c r="CK127" s="281"/>
      <c r="CL127" s="293" t="str">
        <f t="array" ref="CL127">IF(AND(L127&lt;&gt;"",L127&gt;0),IF(CK127/L127*100 &gt; 0,CK127/L127*100, ""),"")</f>
        <v/>
      </c>
      <c r="CM127" s="294"/>
      <c r="CN127" s="270" t="str">
        <f t="array" aca="1" ref="CN127" ca="1">IF(AND($O127&lt;&gt;"",$P127="",$O127&lt;=集計基準日),"遅1",IF(AND($R127&lt;&gt;"",$S127="",$R127&lt;=集計基準日),"遅2",IF(AND($U127&lt;&gt;"",$V127="",$U127&lt;=集計基準日),"遅3","") ) )</f>
        <v/>
      </c>
      <c r="CO127" s="271" t="str">
        <f t="array" aca="1" ref="CO127" ca="1">IF(AND($AA127&lt;&gt;"",$AB127="",$AA127&lt;=集計基準日),"遅1",IF(AND($AD127&lt;&gt;"",$AE127="",$AD127&lt;=集計基準日),"遅2",IF(AND($AG127&lt;&gt;"",$AH127="",$AG127&lt;=集計基準日),"遅3","")))</f>
        <v/>
      </c>
      <c r="CP127" s="271" t="str">
        <f t="array" aca="1" ref="CP127" ca="1">IF(AND($AM127&lt;&gt;"",$AN127="",$AM127&lt;=集計基準日),"遅1",IF(AND($AP127&lt;&gt;"",$AQ127="",$AP127&lt;=集計基準日),"遅2",IF(AND($AS127&lt;&gt;"",$AT127="",$AS127&lt;=集計基準日),"遅3","")))</f>
        <v/>
      </c>
      <c r="CQ127" s="272" t="str">
        <f t="shared" ca="1" si="15"/>
        <v/>
      </c>
      <c r="CR127" s="272" t="str">
        <f t="shared" ca="1" si="16"/>
        <v/>
      </c>
      <c r="CS127" s="273" t="str">
        <f t="shared" ca="1" si="17"/>
        <v/>
      </c>
      <c r="CT127" s="337"/>
      <c r="CU127" s="264">
        <f t="shared" si="64"/>
        <v>119</v>
      </c>
      <c r="CW127" s="324">
        <f t="array" aca="1" ref="CW127" ca="1">MAX(IF((IF(進捗管理票PSPT_進捗率_1_2&lt;&gt;"", O127:V127,O127:S127)&lt;&gt;"")*(IF(進捗管理票PSPT_進捗率_1_2&lt;&gt;"", $O$7:$V$7,$O$7:$S$7)="予定日")*(IF(進捗管理票PSPT_進捗率_1_2&lt;&gt;"", O127:V127,O127:S127)&lt;=集計基準日),COLUMN(IF(進捗管理票PSPT_進捗率_1_2&lt;&gt;"", O127:V127,O127:S127)),""))</f>
        <v>0</v>
      </c>
      <c r="CX127" s="324">
        <f t="array" aca="1" ref="CX127" ca="1">MAX(IF((IF(進捗管理票PSPT_進捗率_2_2&lt;&gt;"", AA127:AH127,AA127:AE127)&lt;&gt;"")*(IF(進捗管理票PSPT_進捗率_2_2&lt;&gt;"", $AA$7:$AH$7,$AA$7:$AE$7)="予定日")*(IF(進捗管理票PSPT_進捗率_2_2&lt;&gt;"", AA127:AH127,AA127:AE127)&lt;=集計基準日),COLUMN(IF(進捗管理票PSPT_進捗率_2_2&lt;&gt;"", AA127:AH127,AA127:AE127)),""))</f>
        <v>0</v>
      </c>
      <c r="CY127" s="324">
        <f t="array" aca="1" ref="CY127" ca="1">MAX(IF((IF(進捗管理票PSPT_進捗率_3_2&lt;&gt;"", AM127:AT127,AM127:AQ127)&lt;&gt;"")*(IF(進捗管理票PSPT_進捗率_3_2&lt;&gt;"", $AM$7:$AT$7,$AM$7:$AQ$7)="予定日")*(IF(進捗管理票PSPT_進捗率_3_2&lt;&gt;"", AM127:AT127,AM127:AQ127)&lt;=集計基準日),COLUMN(IF(進捗管理票PSPT_進捗率_3_2&lt;&gt;"", AM127:AT127,AM127:AQ127)),""))</f>
        <v>0</v>
      </c>
      <c r="CZ127" s="324">
        <f t="array" aca="1" ref="CZ127" ca="1">MAX(IF((IF(進捗管理票PSPT_進捗率_4_2&lt;&gt;"", AY127:BF127,AY127:BC127)&lt;&gt;"")*(IF(進捗管理票PSPT_進捗率_4_2&lt;&gt;"", $AY$7:$BF$7,$AY$7:$BC$7)="予定日")*(IF(進捗管理票PSPT_進捗率_4_2&lt;&gt;"", AY127:BF127,AY127:BC127)&lt;=集計基準日),COLUMN(IF(進捗管理票PSPT_進捗率_4_2&lt;&gt;"", AY127:BF127,AY127:BC127)),""))</f>
        <v>0</v>
      </c>
      <c r="DA127" s="324">
        <f t="array" aca="1" ref="DA127" ca="1">MAX(IF((BJ127:BN127&lt;&gt;"")*($BJ$7:$BN$7="予定日")*(BJ127:BN127&lt;=集計基準日),COLUMN(BJ127:BN127),""))</f>
        <v>0</v>
      </c>
      <c r="DB127" s="324">
        <f t="array" aca="1" ref="DB127" ca="1">MAX(IF((IF(AND(進捗管理票PSPT_進捗率_1_2&lt;&gt;"",U127&lt;&gt;""), O127:V127,O127:S127)&lt;&gt;"")*(IF(AND(進捗管理票PSPT_進捗率_1_2&lt;&gt;"",U127&lt;&gt;""), $O$7:$V$7,$O$7:$S$7)="実績日")*(IF(AND(進捗管理票PSPT_進捗率_1_2&lt;&gt;"",U127&lt;&gt;""), O127:V127,O127:S127)&lt;=集計基準日),COLUMN(IF(AND(進捗管理票PSPT_進捗率_1_2&lt;&gt;"",U127&lt;&gt;""), O127:V127,O127:S127)),""))</f>
        <v>0</v>
      </c>
      <c r="DC127" s="324">
        <f t="array" aca="1" ref="DC127" ca="1">MAX(IF((IF(AND(進捗管理票PSPT_進捗率_2_2&lt;&gt;"",AG127&lt;&gt;""), AA127:AH127,AA127:AE127)&lt;&gt;"")*(IF(AND(進捗管理票PSPT_進捗率_2_2&lt;&gt;"",AG127&lt;&gt;""), $AA$7:$AH$7,$AA$7:$AE$7)="実績日")*(IF(AND(進捗管理票PSPT_進捗率_2_2&lt;&gt;"",AG127&lt;&gt;""), AA127:AH127,AA127:AE127)&lt;=集計基準日),COLUMN(IF(AND(進捗管理票PSPT_進捗率_2_2&lt;&gt;"",AG127&lt;&gt;""), AA127:AH127,AA127:AE127)),""))</f>
        <v>0</v>
      </c>
      <c r="DD127" s="324">
        <f t="array" aca="1" ref="DD127" ca="1">MAX(IF((IF(AND(進捗管理票PSPT_進捗率_3_2&lt;&gt;"",AS127&lt;&gt;""), AM127:AT127,AM127:AQ127)&lt;&gt;"")*(IF(AND(進捗管理票PSPT_進捗率_3_2&lt;&gt;"",AS127&lt;&gt;""), $AM$7:$AT$7,$AM$7:$AQ$7)="実績日")*(IF(AND(進捗管理票PSPT_進捗率_3_2&lt;&gt;"",AS127&lt;&gt;""), AM127:AT127,AM127:AQ127)&lt;=集計基準日),COLUMN(IF(AND(進捗管理票PSPT_進捗率_3_2&lt;&gt;"",AS127&lt;&gt;""), AM127:AT127,AM127:AQ127)),""))</f>
        <v>0</v>
      </c>
      <c r="DE127" s="324">
        <f t="array" aca="1" ref="DE127" ca="1">MAX(IF((IF(AND(進捗管理票PSPT_進捗率_4_2&lt;&gt;"",BE127&lt;&gt;""), AY127:BF127,AY127:BC127)&lt;&gt;"")*(IF(AND(進捗管理票PSPT_進捗率_4_2&lt;&gt;"",BE127&lt;&gt;""), $AY$7:$BF$7,$AY$7:$BC$7)="実績日")*(IF(AND(進捗管理票PSPT_進捗率_4_2&lt;&gt;"",BE127&lt;&gt;""), AY127:BF127,AY127:BC127)&lt;=集計基準日),COLUMN(IF(AND(進捗管理票PSPT_進捗率_4_2&lt;&gt;"",BE127&lt;&gt;""), AY127:BF127,AY127:BC127)),""))</f>
        <v>0</v>
      </c>
      <c r="DF127" s="324">
        <f t="array" aca="1" ref="DF127" ca="1">MAX(IF((BJ127:BN127&lt;&gt;"")*($BJ$7:$BN$7="実績日")*(BJ127:BN127&lt;=集計基準日),COLUMN(BJ127:BN127),""))</f>
        <v>0</v>
      </c>
      <c r="DG127" s="439">
        <f ca="1">MAX(IF(CW127&lt;&gt;0,HLOOKUP(CW127+1,進捗・達成率設定_PS,9,1),0),IF(CX127&lt;&gt;0,HLOOKUP(CX127+1,進捗・達成率設定_PT仕様作成,9,1),0),IF(CY127&lt;&gt;0,HLOOKUP(CY127+1,進捗・達成率設定_PG,9,1),0),IF(CZ127&lt;&gt;0,HLOOKUP(CZ127+1,進捗・達成率設定_PT,9,1),0),IF(DA127&lt;&gt;0,HLOOKUP(DA127+1,進捗・達成率設定_受入,9,1),0),IF(AND(COUNTA(PTレビュー先頭セル:PTレビュー最終セル)=0,AND(BB127&lt;&gt;"", BB127 &lt;= 集計基準日, BE127="",BF127="",BJ127="",BK127="",BM127="",BN127="")),100,0),IF(AND(BE127&lt;&gt;"",BE127 &lt;= 集計基準日, BJ127="",BK127="",BM127="",BN127=""),100,0))</f>
        <v>0</v>
      </c>
      <c r="DH127" s="440">
        <f ca="1">MAX(IF(DB127&lt;&gt;0,HLOOKUP(DB127,進捗・達成率設定_PS,9,1),0),IF(DC127&lt;&gt;0,HLOOKUP(DC127,進捗・達成率設定_PT仕様作成,9,1),0),IF(DD127&lt;&gt;0,HLOOKUP(DD127,進捗・達成率設定_PG,9,1),0),IF(DE127&lt;&gt;0,HLOOKUP(DE127,進捗・達成率設定_PT,9,1),0),IF(DF127&lt;&gt;0,HLOOKUP(DF127,進捗・達成率設定_受入,9,1),0),IF(AND(COUNTA(PTレビュー先頭セル:PTレビュー最終セル)=0,BJ127="",BK127="",BM127="",BN127="",BC127&lt;&gt;"", BC127&lt;=集計基準日),100,0),IF(OR(AND(BF127&lt;&gt;"",BF127&lt;=集計基準日, BJ127="",BK127="",BM127="",BN127=""),AND(BE127&lt;&gt;"",BF127&lt;&gt;"",BF127&lt;=集計基準日, BJ127="",BK127="",BM127="",BN127="")),100,0))</f>
        <v>0</v>
      </c>
      <c r="DI127" s="328" t="str">
        <f>IF(BM127&lt;&gt;"",BM127,IF(AND(BJ127&lt;&gt;"",BM127&lt;&gt;""),BM127,IF(AND(BJ127&lt;&gt;"",BM127=""),"",IF(AND(BK127&lt;&gt;"",BM127=""),"",IF(BE127&lt;&gt;"",BE127,IF(COUNTA(PTレビュー先頭セル:PTレビュー最終セル)&lt;&gt;0,"",IF(BB127&lt;&gt;"",BB127,"")))))))</f>
        <v/>
      </c>
      <c r="DJ127" s="329" t="str">
        <f>IF(AND(BM127&lt;&gt;"",BN127&lt;&gt;""),BN127,IF(AND(BJ127&lt;&gt;"",BN127&lt;&gt;""),BN127,IF(AND(BK127&lt;&gt;"",BN127=""),"",IF(AND(BJ127&lt;&gt;"",BN127=""),"",IF(BF127&lt;&gt;"",BF127,IF(COUNTA(PTレビュー先頭セル:PTレビュー最終セル)&lt;&gt;0,"",IF(BC127&lt;&gt;"",BC127,"")))))))</f>
        <v/>
      </c>
      <c r="DK127" s="450" t="b">
        <f t="shared" si="65"/>
        <v>0</v>
      </c>
      <c r="DL127" s="440" t="b">
        <f t="shared" si="66"/>
        <v>0</v>
      </c>
      <c r="DM127" s="450" t="b">
        <f t="shared" si="67"/>
        <v>0</v>
      </c>
      <c r="DN127" s="440" t="b">
        <f t="shared" si="68"/>
        <v>0</v>
      </c>
      <c r="DO127" s="449" t="b">
        <f t="shared" si="69"/>
        <v>0</v>
      </c>
      <c r="DP127" s="440" t="b">
        <f t="shared" si="70"/>
        <v>0</v>
      </c>
      <c r="DQ127" s="450" t="b">
        <f t="shared" si="71"/>
        <v>0</v>
      </c>
      <c r="DR127" s="440" t="b">
        <f t="shared" si="72"/>
        <v>0</v>
      </c>
      <c r="DS127" s="449" t="b">
        <f t="shared" si="73"/>
        <v>0</v>
      </c>
      <c r="DT127" s="440" t="b">
        <f t="shared" si="74"/>
        <v>0</v>
      </c>
    </row>
    <row r="128" spans="1:124" x14ac:dyDescent="0.25">
      <c r="A128" s="65">
        <f t="shared" si="49"/>
        <v>120</v>
      </c>
      <c r="B128" s="275"/>
      <c r="C128" s="275"/>
      <c r="D128" s="275"/>
      <c r="E128" s="275"/>
      <c r="F128" s="275"/>
      <c r="G128" s="316"/>
      <c r="H128" s="276"/>
      <c r="I128" s="276"/>
      <c r="J128" s="276"/>
      <c r="K128" s="467"/>
      <c r="L128" s="467"/>
      <c r="M128" s="277"/>
      <c r="N128" s="277"/>
      <c r="O128" s="348"/>
      <c r="P128" s="278"/>
      <c r="Q128" s="279"/>
      <c r="R128" s="348"/>
      <c r="S128" s="278"/>
      <c r="T128" s="280"/>
      <c r="U128" s="348"/>
      <c r="V128" s="274"/>
      <c r="W128" s="309" t="str">
        <f t="shared" ca="1" si="50"/>
        <v/>
      </c>
      <c r="X128" s="310" t="str">
        <f t="shared" ca="1" si="51"/>
        <v/>
      </c>
      <c r="Y128" s="277"/>
      <c r="Z128" s="277"/>
      <c r="AA128" s="348"/>
      <c r="AB128" s="278"/>
      <c r="AC128" s="279"/>
      <c r="AD128" s="348"/>
      <c r="AE128" s="278"/>
      <c r="AF128" s="280"/>
      <c r="AG128" s="348"/>
      <c r="AH128" s="274"/>
      <c r="AI128" s="309" t="str">
        <f t="shared" ca="1" si="52"/>
        <v/>
      </c>
      <c r="AJ128" s="310" t="str">
        <f t="shared" ca="1" si="53"/>
        <v/>
      </c>
      <c r="AK128" s="277"/>
      <c r="AL128" s="277"/>
      <c r="AM128" s="348"/>
      <c r="AN128" s="278"/>
      <c r="AO128" s="279"/>
      <c r="AP128" s="348"/>
      <c r="AQ128" s="278"/>
      <c r="AR128" s="280"/>
      <c r="AS128" s="348"/>
      <c r="AT128" s="274"/>
      <c r="AU128" s="309" t="str">
        <f t="shared" ca="1" si="54"/>
        <v/>
      </c>
      <c r="AV128" s="310" t="str">
        <f t="shared" ca="1" si="55"/>
        <v/>
      </c>
      <c r="AW128" s="276"/>
      <c r="AX128" s="276"/>
      <c r="AY128" s="348"/>
      <c r="AZ128" s="278"/>
      <c r="BA128" s="279"/>
      <c r="BB128" s="348"/>
      <c r="BC128" s="278"/>
      <c r="BD128" s="280"/>
      <c r="BE128" s="348"/>
      <c r="BF128" s="274"/>
      <c r="BG128" s="309" t="str">
        <f t="shared" ca="1" si="56"/>
        <v/>
      </c>
      <c r="BH128" s="310" t="str">
        <f t="shared" ca="1" si="57"/>
        <v/>
      </c>
      <c r="BI128" s="276"/>
      <c r="BJ128" s="348"/>
      <c r="BK128" s="278"/>
      <c r="BL128" s="279"/>
      <c r="BM128" s="348"/>
      <c r="BN128" s="278"/>
      <c r="BO128" s="280"/>
      <c r="BP128" s="309" t="str">
        <f t="shared" ca="1" si="58"/>
        <v/>
      </c>
      <c r="BQ128" s="310" t="str">
        <f t="shared" ca="1" si="59"/>
        <v/>
      </c>
      <c r="BR128" s="309" t="str">
        <f t="shared" ca="1" si="60"/>
        <v/>
      </c>
      <c r="BS128" s="438" t="str">
        <f t="shared" ca="1" si="61"/>
        <v/>
      </c>
      <c r="BT128" s="281" t="str">
        <f t="array" ref="BT128">IF(AND($I128&lt;&gt;"",$K128&lt;&gt;""),CEILING(VLOOKUP($I128,ランク別指標,3,FALSE)*$L128,1),"")</f>
        <v/>
      </c>
      <c r="BU128" s="282"/>
      <c r="BV128" s="281" t="str">
        <f t="shared" si="11"/>
        <v/>
      </c>
      <c r="BW128" s="283"/>
      <c r="BX128" s="282"/>
      <c r="BY128" s="284" t="str">
        <f t="shared" si="62"/>
        <v/>
      </c>
      <c r="BZ128" s="285" t="str">
        <f t="shared" si="63"/>
        <v/>
      </c>
      <c r="CA128" s="286"/>
      <c r="CB128" s="287"/>
      <c r="CC128" s="281" t="str">
        <f t="array" ref="CC128">IF(AND($I128&lt;&gt;"",$K128&lt;&gt;""),CEILING(VLOOKUP($I128,ランク別指標,6,FALSE)*$L128,1),"")</f>
        <v/>
      </c>
      <c r="CD128" s="288"/>
      <c r="CE128" s="289" t="str">
        <f t="shared" si="14"/>
        <v/>
      </c>
      <c r="CF128" s="290"/>
      <c r="CG128" s="291" t="str">
        <f t="array" ref="CG128">IF(AND(L128&lt;&gt;"",L128&gt;0),IF(CD128/L128*100 &gt; 0,CD128/L128*100, ""),"")</f>
        <v/>
      </c>
      <c r="CH128" s="292" t="str">
        <f t="array" ref="CH128">IF(AND(L128&lt;&gt;"",L128&gt;0),IF(CF128/L128*100 &gt; 0,CF128/L128*100, ""),"")</f>
        <v/>
      </c>
      <c r="CI128" s="291" t="str">
        <f t="array" ref="CI128">IF(AND(CC128&lt;&gt;"",CC128&gt;0),IF(CD128/CC128*100 &gt; 0,CD128/CC128, ""),"")</f>
        <v/>
      </c>
      <c r="CJ128" s="292" t="str">
        <f t="array" ref="CJ128">IF(AND(CE128&lt;&gt;"",CE128&gt;0),IF(CF128/CE128*100 &gt; 0,CF128/CE128, ""),"")</f>
        <v/>
      </c>
      <c r="CK128" s="281"/>
      <c r="CL128" s="293" t="str">
        <f t="array" ref="CL128">IF(AND(L128&lt;&gt;"",L128&gt;0),IF(CK128/L128*100 &gt; 0,CK128/L128*100, ""),"")</f>
        <v/>
      </c>
      <c r="CM128" s="294"/>
      <c r="CN128" s="270" t="str">
        <f t="array" aca="1" ref="CN128" ca="1">IF(AND($O128&lt;&gt;"",$P128="",$O128&lt;=集計基準日),"遅1",IF(AND($R128&lt;&gt;"",$S128="",$R128&lt;=集計基準日),"遅2",IF(AND($U128&lt;&gt;"",$V128="",$U128&lt;=集計基準日),"遅3","") ) )</f>
        <v/>
      </c>
      <c r="CO128" s="271" t="str">
        <f t="array" aca="1" ref="CO128" ca="1">IF(AND($AA128&lt;&gt;"",$AB128="",$AA128&lt;=集計基準日),"遅1",IF(AND($AD128&lt;&gt;"",$AE128="",$AD128&lt;=集計基準日),"遅2",IF(AND($AG128&lt;&gt;"",$AH128="",$AG128&lt;=集計基準日),"遅3","")))</f>
        <v/>
      </c>
      <c r="CP128" s="271" t="str">
        <f t="array" aca="1" ref="CP128" ca="1">IF(AND($AM128&lt;&gt;"",$AN128="",$AM128&lt;=集計基準日),"遅1",IF(AND($AP128&lt;&gt;"",$AQ128="",$AP128&lt;=集計基準日),"遅2",IF(AND($AS128&lt;&gt;"",$AT128="",$AS128&lt;=集計基準日),"遅3","")))</f>
        <v/>
      </c>
      <c r="CQ128" s="272" t="str">
        <f t="shared" ca="1" si="15"/>
        <v/>
      </c>
      <c r="CR128" s="272" t="str">
        <f t="shared" ca="1" si="16"/>
        <v/>
      </c>
      <c r="CS128" s="273" t="str">
        <f t="shared" ca="1" si="17"/>
        <v/>
      </c>
      <c r="CT128" s="337"/>
      <c r="CU128" s="264">
        <f t="shared" si="64"/>
        <v>120</v>
      </c>
      <c r="CW128" s="324">
        <f t="array" aca="1" ref="CW128" ca="1">MAX(IF((IF(進捗管理票PSPT_進捗率_1_2&lt;&gt;"", O128:V128,O128:S128)&lt;&gt;"")*(IF(進捗管理票PSPT_進捗率_1_2&lt;&gt;"", $O$7:$V$7,$O$7:$S$7)="予定日")*(IF(進捗管理票PSPT_進捗率_1_2&lt;&gt;"", O128:V128,O128:S128)&lt;=集計基準日),COLUMN(IF(進捗管理票PSPT_進捗率_1_2&lt;&gt;"", O128:V128,O128:S128)),""))</f>
        <v>0</v>
      </c>
      <c r="CX128" s="324">
        <f t="array" aca="1" ref="CX128" ca="1">MAX(IF((IF(進捗管理票PSPT_進捗率_2_2&lt;&gt;"", AA128:AH128,AA128:AE128)&lt;&gt;"")*(IF(進捗管理票PSPT_進捗率_2_2&lt;&gt;"", $AA$7:$AH$7,$AA$7:$AE$7)="予定日")*(IF(進捗管理票PSPT_進捗率_2_2&lt;&gt;"", AA128:AH128,AA128:AE128)&lt;=集計基準日),COLUMN(IF(進捗管理票PSPT_進捗率_2_2&lt;&gt;"", AA128:AH128,AA128:AE128)),""))</f>
        <v>0</v>
      </c>
      <c r="CY128" s="324">
        <f t="array" aca="1" ref="CY128" ca="1">MAX(IF((IF(進捗管理票PSPT_進捗率_3_2&lt;&gt;"", AM128:AT128,AM128:AQ128)&lt;&gt;"")*(IF(進捗管理票PSPT_進捗率_3_2&lt;&gt;"", $AM$7:$AT$7,$AM$7:$AQ$7)="予定日")*(IF(進捗管理票PSPT_進捗率_3_2&lt;&gt;"", AM128:AT128,AM128:AQ128)&lt;=集計基準日),COLUMN(IF(進捗管理票PSPT_進捗率_3_2&lt;&gt;"", AM128:AT128,AM128:AQ128)),""))</f>
        <v>0</v>
      </c>
      <c r="CZ128" s="324">
        <f t="array" aca="1" ref="CZ128" ca="1">MAX(IF((IF(進捗管理票PSPT_進捗率_4_2&lt;&gt;"", AY128:BF128,AY128:BC128)&lt;&gt;"")*(IF(進捗管理票PSPT_進捗率_4_2&lt;&gt;"", $AY$7:$BF$7,$AY$7:$BC$7)="予定日")*(IF(進捗管理票PSPT_進捗率_4_2&lt;&gt;"", AY128:BF128,AY128:BC128)&lt;=集計基準日),COLUMN(IF(進捗管理票PSPT_進捗率_4_2&lt;&gt;"", AY128:BF128,AY128:BC128)),""))</f>
        <v>0</v>
      </c>
      <c r="DA128" s="324">
        <f t="array" aca="1" ref="DA128" ca="1">MAX(IF((BJ128:BN128&lt;&gt;"")*($BJ$7:$BN$7="予定日")*(BJ128:BN128&lt;=集計基準日),COLUMN(BJ128:BN128),""))</f>
        <v>0</v>
      </c>
      <c r="DB128" s="324">
        <f t="array" aca="1" ref="DB128" ca="1">MAX(IF((IF(AND(進捗管理票PSPT_進捗率_1_2&lt;&gt;"",U128&lt;&gt;""), O128:V128,O128:S128)&lt;&gt;"")*(IF(AND(進捗管理票PSPT_進捗率_1_2&lt;&gt;"",U128&lt;&gt;""), $O$7:$V$7,$O$7:$S$7)="実績日")*(IF(AND(進捗管理票PSPT_進捗率_1_2&lt;&gt;"",U128&lt;&gt;""), O128:V128,O128:S128)&lt;=集計基準日),COLUMN(IF(AND(進捗管理票PSPT_進捗率_1_2&lt;&gt;"",U128&lt;&gt;""), O128:V128,O128:S128)),""))</f>
        <v>0</v>
      </c>
      <c r="DC128" s="324">
        <f t="array" aca="1" ref="DC128" ca="1">MAX(IF((IF(AND(進捗管理票PSPT_進捗率_2_2&lt;&gt;"",AG128&lt;&gt;""), AA128:AH128,AA128:AE128)&lt;&gt;"")*(IF(AND(進捗管理票PSPT_進捗率_2_2&lt;&gt;"",AG128&lt;&gt;""), $AA$7:$AH$7,$AA$7:$AE$7)="実績日")*(IF(AND(進捗管理票PSPT_進捗率_2_2&lt;&gt;"",AG128&lt;&gt;""), AA128:AH128,AA128:AE128)&lt;=集計基準日),COLUMN(IF(AND(進捗管理票PSPT_進捗率_2_2&lt;&gt;"",AG128&lt;&gt;""), AA128:AH128,AA128:AE128)),""))</f>
        <v>0</v>
      </c>
      <c r="DD128" s="324">
        <f t="array" aca="1" ref="DD128" ca="1">MAX(IF((IF(AND(進捗管理票PSPT_進捗率_3_2&lt;&gt;"",AS128&lt;&gt;""), AM128:AT128,AM128:AQ128)&lt;&gt;"")*(IF(AND(進捗管理票PSPT_進捗率_3_2&lt;&gt;"",AS128&lt;&gt;""), $AM$7:$AT$7,$AM$7:$AQ$7)="実績日")*(IF(AND(進捗管理票PSPT_進捗率_3_2&lt;&gt;"",AS128&lt;&gt;""), AM128:AT128,AM128:AQ128)&lt;=集計基準日),COLUMN(IF(AND(進捗管理票PSPT_進捗率_3_2&lt;&gt;"",AS128&lt;&gt;""), AM128:AT128,AM128:AQ128)),""))</f>
        <v>0</v>
      </c>
      <c r="DE128" s="324">
        <f t="array" aca="1" ref="DE128" ca="1">MAX(IF((IF(AND(進捗管理票PSPT_進捗率_4_2&lt;&gt;"",BE128&lt;&gt;""), AY128:BF128,AY128:BC128)&lt;&gt;"")*(IF(AND(進捗管理票PSPT_進捗率_4_2&lt;&gt;"",BE128&lt;&gt;""), $AY$7:$BF$7,$AY$7:$BC$7)="実績日")*(IF(AND(進捗管理票PSPT_進捗率_4_2&lt;&gt;"",BE128&lt;&gt;""), AY128:BF128,AY128:BC128)&lt;=集計基準日),COLUMN(IF(AND(進捗管理票PSPT_進捗率_4_2&lt;&gt;"",BE128&lt;&gt;""), AY128:BF128,AY128:BC128)),""))</f>
        <v>0</v>
      </c>
      <c r="DF128" s="324">
        <f t="array" aca="1" ref="DF128" ca="1">MAX(IF((BJ128:BN128&lt;&gt;"")*($BJ$7:$BN$7="実績日")*(BJ128:BN128&lt;=集計基準日),COLUMN(BJ128:BN128),""))</f>
        <v>0</v>
      </c>
      <c r="DG128" s="439">
        <f ca="1">MAX(IF(CW128&lt;&gt;0,HLOOKUP(CW128+1,進捗・達成率設定_PS,9,1),0),IF(CX128&lt;&gt;0,HLOOKUP(CX128+1,進捗・達成率設定_PT仕様作成,9,1),0),IF(CY128&lt;&gt;0,HLOOKUP(CY128+1,進捗・達成率設定_PG,9,1),0),IF(CZ128&lt;&gt;0,HLOOKUP(CZ128+1,進捗・達成率設定_PT,9,1),0),IF(DA128&lt;&gt;0,HLOOKUP(DA128+1,進捗・達成率設定_受入,9,1),0),IF(AND(COUNTA(PTレビュー先頭セル:PTレビュー最終セル)=0,AND(BB128&lt;&gt;"", BB128 &lt;= 集計基準日, BE128="",BF128="",BJ128="",BK128="",BM128="",BN128="")),100,0),IF(AND(BE128&lt;&gt;"",BE128 &lt;= 集計基準日, BJ128="",BK128="",BM128="",BN128=""),100,0))</f>
        <v>0</v>
      </c>
      <c r="DH128" s="440">
        <f ca="1">MAX(IF(DB128&lt;&gt;0,HLOOKUP(DB128,進捗・達成率設定_PS,9,1),0),IF(DC128&lt;&gt;0,HLOOKUP(DC128,進捗・達成率設定_PT仕様作成,9,1),0),IF(DD128&lt;&gt;0,HLOOKUP(DD128,進捗・達成率設定_PG,9,1),0),IF(DE128&lt;&gt;0,HLOOKUP(DE128,進捗・達成率設定_PT,9,1),0),IF(DF128&lt;&gt;0,HLOOKUP(DF128,進捗・達成率設定_受入,9,1),0),IF(AND(COUNTA(PTレビュー先頭セル:PTレビュー最終セル)=0,BJ128="",BK128="",BM128="",BN128="",BC128&lt;&gt;"", BC128&lt;=集計基準日),100,0),IF(OR(AND(BF128&lt;&gt;"",BF128&lt;=集計基準日, BJ128="",BK128="",BM128="",BN128=""),AND(BE128&lt;&gt;"",BF128&lt;&gt;"",BF128&lt;=集計基準日, BJ128="",BK128="",BM128="",BN128="")),100,0))</f>
        <v>0</v>
      </c>
      <c r="DI128" s="328" t="str">
        <f>IF(BM128&lt;&gt;"",BM128,IF(AND(BJ128&lt;&gt;"",BM128&lt;&gt;""),BM128,IF(AND(BJ128&lt;&gt;"",BM128=""),"",IF(AND(BK128&lt;&gt;"",BM128=""),"",IF(BE128&lt;&gt;"",BE128,IF(COUNTA(PTレビュー先頭セル:PTレビュー最終セル)&lt;&gt;0,"",IF(BB128&lt;&gt;"",BB128,"")))))))</f>
        <v/>
      </c>
      <c r="DJ128" s="329" t="str">
        <f>IF(AND(BM128&lt;&gt;"",BN128&lt;&gt;""),BN128,IF(AND(BJ128&lt;&gt;"",BN128&lt;&gt;""),BN128,IF(AND(BK128&lt;&gt;"",BN128=""),"",IF(AND(BJ128&lt;&gt;"",BN128=""),"",IF(BF128&lt;&gt;"",BF128,IF(COUNTA(PTレビュー先頭セル:PTレビュー最終セル)&lt;&gt;0,"",IF(BC128&lt;&gt;"",BC128,"")))))))</f>
        <v/>
      </c>
      <c r="DK128" s="450" t="b">
        <f t="shared" si="65"/>
        <v>0</v>
      </c>
      <c r="DL128" s="440" t="b">
        <f t="shared" si="66"/>
        <v>0</v>
      </c>
      <c r="DM128" s="450" t="b">
        <f t="shared" si="67"/>
        <v>0</v>
      </c>
      <c r="DN128" s="440" t="b">
        <f t="shared" si="68"/>
        <v>0</v>
      </c>
      <c r="DO128" s="449" t="b">
        <f t="shared" si="69"/>
        <v>0</v>
      </c>
      <c r="DP128" s="440" t="b">
        <f t="shared" si="70"/>
        <v>0</v>
      </c>
      <c r="DQ128" s="450" t="b">
        <f t="shared" si="71"/>
        <v>0</v>
      </c>
      <c r="DR128" s="440" t="b">
        <f t="shared" si="72"/>
        <v>0</v>
      </c>
      <c r="DS128" s="449" t="b">
        <f t="shared" si="73"/>
        <v>0</v>
      </c>
      <c r="DT128" s="440" t="b">
        <f t="shared" si="74"/>
        <v>0</v>
      </c>
    </row>
    <row r="129" spans="1:124" x14ac:dyDescent="0.25">
      <c r="A129" s="65">
        <f t="shared" si="49"/>
        <v>121</v>
      </c>
      <c r="B129" s="275"/>
      <c r="C129" s="275"/>
      <c r="D129" s="275"/>
      <c r="E129" s="275"/>
      <c r="F129" s="275"/>
      <c r="G129" s="316"/>
      <c r="H129" s="276"/>
      <c r="I129" s="276"/>
      <c r="J129" s="276"/>
      <c r="K129" s="467"/>
      <c r="L129" s="467"/>
      <c r="M129" s="277"/>
      <c r="N129" s="277"/>
      <c r="O129" s="348"/>
      <c r="P129" s="278"/>
      <c r="Q129" s="279"/>
      <c r="R129" s="348"/>
      <c r="S129" s="278"/>
      <c r="T129" s="280"/>
      <c r="U129" s="348"/>
      <c r="V129" s="274"/>
      <c r="W129" s="309" t="str">
        <f t="shared" ca="1" si="50"/>
        <v/>
      </c>
      <c r="X129" s="310" t="str">
        <f t="shared" ca="1" si="51"/>
        <v/>
      </c>
      <c r="Y129" s="277"/>
      <c r="Z129" s="277"/>
      <c r="AA129" s="348"/>
      <c r="AB129" s="278"/>
      <c r="AC129" s="279"/>
      <c r="AD129" s="348"/>
      <c r="AE129" s="278"/>
      <c r="AF129" s="280"/>
      <c r="AG129" s="348"/>
      <c r="AH129" s="274"/>
      <c r="AI129" s="309" t="str">
        <f t="shared" ca="1" si="52"/>
        <v/>
      </c>
      <c r="AJ129" s="310" t="str">
        <f t="shared" ca="1" si="53"/>
        <v/>
      </c>
      <c r="AK129" s="277"/>
      <c r="AL129" s="277"/>
      <c r="AM129" s="348"/>
      <c r="AN129" s="278"/>
      <c r="AO129" s="279"/>
      <c r="AP129" s="348"/>
      <c r="AQ129" s="278"/>
      <c r="AR129" s="280"/>
      <c r="AS129" s="348"/>
      <c r="AT129" s="274"/>
      <c r="AU129" s="309" t="str">
        <f t="shared" ca="1" si="54"/>
        <v/>
      </c>
      <c r="AV129" s="310" t="str">
        <f t="shared" ca="1" si="55"/>
        <v/>
      </c>
      <c r="AW129" s="276"/>
      <c r="AX129" s="276"/>
      <c r="AY129" s="348"/>
      <c r="AZ129" s="278"/>
      <c r="BA129" s="279"/>
      <c r="BB129" s="348"/>
      <c r="BC129" s="278"/>
      <c r="BD129" s="280"/>
      <c r="BE129" s="348"/>
      <c r="BF129" s="274"/>
      <c r="BG129" s="309" t="str">
        <f t="shared" ca="1" si="56"/>
        <v/>
      </c>
      <c r="BH129" s="310" t="str">
        <f t="shared" ca="1" si="57"/>
        <v/>
      </c>
      <c r="BI129" s="276"/>
      <c r="BJ129" s="348"/>
      <c r="BK129" s="278"/>
      <c r="BL129" s="279"/>
      <c r="BM129" s="348"/>
      <c r="BN129" s="278"/>
      <c r="BO129" s="280"/>
      <c r="BP129" s="309" t="str">
        <f t="shared" ca="1" si="58"/>
        <v/>
      </c>
      <c r="BQ129" s="310" t="str">
        <f t="shared" ca="1" si="59"/>
        <v/>
      </c>
      <c r="BR129" s="309" t="str">
        <f t="shared" ca="1" si="60"/>
        <v/>
      </c>
      <c r="BS129" s="438" t="str">
        <f t="shared" ca="1" si="61"/>
        <v/>
      </c>
      <c r="BT129" s="281" t="str">
        <f t="array" ref="BT129">IF(AND($I129&lt;&gt;"",$K129&lt;&gt;""),CEILING(VLOOKUP($I129,ランク別指標,3,FALSE)*$L129,1),"")</f>
        <v/>
      </c>
      <c r="BU129" s="282"/>
      <c r="BV129" s="281" t="str">
        <f t="shared" si="11"/>
        <v/>
      </c>
      <c r="BW129" s="283"/>
      <c r="BX129" s="282"/>
      <c r="BY129" s="284" t="str">
        <f t="shared" si="62"/>
        <v/>
      </c>
      <c r="BZ129" s="285" t="str">
        <f t="shared" si="63"/>
        <v/>
      </c>
      <c r="CA129" s="286"/>
      <c r="CB129" s="287"/>
      <c r="CC129" s="281" t="str">
        <f t="array" ref="CC129">IF(AND($I129&lt;&gt;"",$K129&lt;&gt;""),CEILING(VLOOKUP($I129,ランク別指標,6,FALSE)*$L129,1),"")</f>
        <v/>
      </c>
      <c r="CD129" s="288"/>
      <c r="CE129" s="289" t="str">
        <f t="shared" si="14"/>
        <v/>
      </c>
      <c r="CF129" s="290"/>
      <c r="CG129" s="291" t="str">
        <f t="array" ref="CG129">IF(AND(L129&lt;&gt;"",L129&gt;0),IF(CD129/L129*100 &gt; 0,CD129/L129*100, ""),"")</f>
        <v/>
      </c>
      <c r="CH129" s="292" t="str">
        <f t="array" ref="CH129">IF(AND(L129&lt;&gt;"",L129&gt;0),IF(CF129/L129*100 &gt; 0,CF129/L129*100, ""),"")</f>
        <v/>
      </c>
      <c r="CI129" s="291" t="str">
        <f t="array" ref="CI129">IF(AND(CC129&lt;&gt;"",CC129&gt;0),IF(CD129/CC129*100 &gt; 0,CD129/CC129, ""),"")</f>
        <v/>
      </c>
      <c r="CJ129" s="292" t="str">
        <f t="array" ref="CJ129">IF(AND(CE129&lt;&gt;"",CE129&gt;0),IF(CF129/CE129*100 &gt; 0,CF129/CE129, ""),"")</f>
        <v/>
      </c>
      <c r="CK129" s="281"/>
      <c r="CL129" s="293" t="str">
        <f t="array" ref="CL129">IF(AND(L129&lt;&gt;"",L129&gt;0),IF(CK129/L129*100 &gt; 0,CK129/L129*100, ""),"")</f>
        <v/>
      </c>
      <c r="CM129" s="294"/>
      <c r="CN129" s="270" t="str">
        <f t="array" aca="1" ref="CN129" ca="1">IF(AND($O129&lt;&gt;"",$P129="",$O129&lt;=集計基準日),"遅1",IF(AND($R129&lt;&gt;"",$S129="",$R129&lt;=集計基準日),"遅2",IF(AND($U129&lt;&gt;"",$V129="",$U129&lt;=集計基準日),"遅3","") ) )</f>
        <v/>
      </c>
      <c r="CO129" s="271" t="str">
        <f t="array" aca="1" ref="CO129" ca="1">IF(AND($AA129&lt;&gt;"",$AB129="",$AA129&lt;=集計基準日),"遅1",IF(AND($AD129&lt;&gt;"",$AE129="",$AD129&lt;=集計基準日),"遅2",IF(AND($AG129&lt;&gt;"",$AH129="",$AG129&lt;=集計基準日),"遅3","")))</f>
        <v/>
      </c>
      <c r="CP129" s="271" t="str">
        <f t="array" aca="1" ref="CP129" ca="1">IF(AND($AM129&lt;&gt;"",$AN129="",$AM129&lt;=集計基準日),"遅1",IF(AND($AP129&lt;&gt;"",$AQ129="",$AP129&lt;=集計基準日),"遅2",IF(AND($AS129&lt;&gt;"",$AT129="",$AS129&lt;=集計基準日),"遅3","")))</f>
        <v/>
      </c>
      <c r="CQ129" s="272" t="str">
        <f t="shared" ref="CQ129:CQ192" ca="1" si="75">IF(AND($AY129&lt;&gt;"",$AZ129="",$AY129&lt;=集計基準日),"遅1",IF(AND($BB129&lt;&gt;"",$BC129="",$BB129&lt;=集計基準日),"遅2",IF(AND($BE129&lt;&gt;"",$BF129="",$BE129&lt;=集計基準日),"遅3","")))</f>
        <v/>
      </c>
      <c r="CR129" s="272" t="str">
        <f t="shared" ref="CR129:CR192" ca="1" si="76">IF(AND($BJ129&lt;&gt;"",$BK129="",$BJ129&lt;=集計基準日),"遅1",IF(AND($BM129&lt;&gt;"",$BN129="",$BM129&lt;=集計基準日),"遅2",""))</f>
        <v/>
      </c>
      <c r="CS129" s="273" t="str">
        <f t="shared" ca="1" si="17"/>
        <v/>
      </c>
      <c r="CT129" s="337"/>
      <c r="CU129" s="264">
        <f t="shared" si="64"/>
        <v>121</v>
      </c>
      <c r="CW129" s="324">
        <f t="array" aca="1" ref="CW129" ca="1">MAX(IF((IF(進捗管理票PSPT_進捗率_1_2&lt;&gt;"", O129:V129,O129:S129)&lt;&gt;"")*(IF(進捗管理票PSPT_進捗率_1_2&lt;&gt;"", $O$7:$V$7,$O$7:$S$7)="予定日")*(IF(進捗管理票PSPT_進捗率_1_2&lt;&gt;"", O129:V129,O129:S129)&lt;=集計基準日),COLUMN(IF(進捗管理票PSPT_進捗率_1_2&lt;&gt;"", O129:V129,O129:S129)),""))</f>
        <v>0</v>
      </c>
      <c r="CX129" s="324">
        <f t="array" aca="1" ref="CX129" ca="1">MAX(IF((IF(進捗管理票PSPT_進捗率_2_2&lt;&gt;"", AA129:AH129,AA129:AE129)&lt;&gt;"")*(IF(進捗管理票PSPT_進捗率_2_2&lt;&gt;"", $AA$7:$AH$7,$AA$7:$AE$7)="予定日")*(IF(進捗管理票PSPT_進捗率_2_2&lt;&gt;"", AA129:AH129,AA129:AE129)&lt;=集計基準日),COLUMN(IF(進捗管理票PSPT_進捗率_2_2&lt;&gt;"", AA129:AH129,AA129:AE129)),""))</f>
        <v>0</v>
      </c>
      <c r="CY129" s="324">
        <f t="array" aca="1" ref="CY129" ca="1">MAX(IF((IF(進捗管理票PSPT_進捗率_3_2&lt;&gt;"", AM129:AT129,AM129:AQ129)&lt;&gt;"")*(IF(進捗管理票PSPT_進捗率_3_2&lt;&gt;"", $AM$7:$AT$7,$AM$7:$AQ$7)="予定日")*(IF(進捗管理票PSPT_進捗率_3_2&lt;&gt;"", AM129:AT129,AM129:AQ129)&lt;=集計基準日),COLUMN(IF(進捗管理票PSPT_進捗率_3_2&lt;&gt;"", AM129:AT129,AM129:AQ129)),""))</f>
        <v>0</v>
      </c>
      <c r="CZ129" s="324">
        <f t="array" aca="1" ref="CZ129" ca="1">MAX(IF((IF(進捗管理票PSPT_進捗率_4_2&lt;&gt;"", AY129:BF129,AY129:BC129)&lt;&gt;"")*(IF(進捗管理票PSPT_進捗率_4_2&lt;&gt;"", $AY$7:$BF$7,$AY$7:$BC$7)="予定日")*(IF(進捗管理票PSPT_進捗率_4_2&lt;&gt;"", AY129:BF129,AY129:BC129)&lt;=集計基準日),COLUMN(IF(進捗管理票PSPT_進捗率_4_2&lt;&gt;"", AY129:BF129,AY129:BC129)),""))</f>
        <v>0</v>
      </c>
      <c r="DA129" s="324">
        <f t="array" aca="1" ref="DA129" ca="1">MAX(IF((BJ129:BN129&lt;&gt;"")*($BJ$7:$BN$7="予定日")*(BJ129:BN129&lt;=集計基準日),COLUMN(BJ129:BN129),""))</f>
        <v>0</v>
      </c>
      <c r="DB129" s="324">
        <f t="array" aca="1" ref="DB129" ca="1">MAX(IF((IF(AND(進捗管理票PSPT_進捗率_1_2&lt;&gt;"",U129&lt;&gt;""), O129:V129,O129:S129)&lt;&gt;"")*(IF(AND(進捗管理票PSPT_進捗率_1_2&lt;&gt;"",U129&lt;&gt;""), $O$7:$V$7,$O$7:$S$7)="実績日")*(IF(AND(進捗管理票PSPT_進捗率_1_2&lt;&gt;"",U129&lt;&gt;""), O129:V129,O129:S129)&lt;=集計基準日),COLUMN(IF(AND(進捗管理票PSPT_進捗率_1_2&lt;&gt;"",U129&lt;&gt;""), O129:V129,O129:S129)),""))</f>
        <v>0</v>
      </c>
      <c r="DC129" s="324">
        <f t="array" aca="1" ref="DC129" ca="1">MAX(IF((IF(AND(進捗管理票PSPT_進捗率_2_2&lt;&gt;"",AG129&lt;&gt;""), AA129:AH129,AA129:AE129)&lt;&gt;"")*(IF(AND(進捗管理票PSPT_進捗率_2_2&lt;&gt;"",AG129&lt;&gt;""), $AA$7:$AH$7,$AA$7:$AE$7)="実績日")*(IF(AND(進捗管理票PSPT_進捗率_2_2&lt;&gt;"",AG129&lt;&gt;""), AA129:AH129,AA129:AE129)&lt;=集計基準日),COLUMN(IF(AND(進捗管理票PSPT_進捗率_2_2&lt;&gt;"",AG129&lt;&gt;""), AA129:AH129,AA129:AE129)),""))</f>
        <v>0</v>
      </c>
      <c r="DD129" s="324">
        <f t="array" aca="1" ref="DD129" ca="1">MAX(IF((IF(AND(進捗管理票PSPT_進捗率_3_2&lt;&gt;"",AS129&lt;&gt;""), AM129:AT129,AM129:AQ129)&lt;&gt;"")*(IF(AND(進捗管理票PSPT_進捗率_3_2&lt;&gt;"",AS129&lt;&gt;""), $AM$7:$AT$7,$AM$7:$AQ$7)="実績日")*(IF(AND(進捗管理票PSPT_進捗率_3_2&lt;&gt;"",AS129&lt;&gt;""), AM129:AT129,AM129:AQ129)&lt;=集計基準日),COLUMN(IF(AND(進捗管理票PSPT_進捗率_3_2&lt;&gt;"",AS129&lt;&gt;""), AM129:AT129,AM129:AQ129)),""))</f>
        <v>0</v>
      </c>
      <c r="DE129" s="324">
        <f t="array" aca="1" ref="DE129" ca="1">MAX(IF((IF(AND(進捗管理票PSPT_進捗率_4_2&lt;&gt;"",BE129&lt;&gt;""), AY129:BF129,AY129:BC129)&lt;&gt;"")*(IF(AND(進捗管理票PSPT_進捗率_4_2&lt;&gt;"",BE129&lt;&gt;""), $AY$7:$BF$7,$AY$7:$BC$7)="実績日")*(IF(AND(進捗管理票PSPT_進捗率_4_2&lt;&gt;"",BE129&lt;&gt;""), AY129:BF129,AY129:BC129)&lt;=集計基準日),COLUMN(IF(AND(進捗管理票PSPT_進捗率_4_2&lt;&gt;"",BE129&lt;&gt;""), AY129:BF129,AY129:BC129)),""))</f>
        <v>0</v>
      </c>
      <c r="DF129" s="324">
        <f t="array" aca="1" ref="DF129" ca="1">MAX(IF((BJ129:BN129&lt;&gt;"")*($BJ$7:$BN$7="実績日")*(BJ129:BN129&lt;=集計基準日),COLUMN(BJ129:BN129),""))</f>
        <v>0</v>
      </c>
      <c r="DG129" s="439">
        <f ca="1">MAX(IF(CW129&lt;&gt;0,HLOOKUP(CW129+1,進捗・達成率設定_PS,9,1),0),IF(CX129&lt;&gt;0,HLOOKUP(CX129+1,進捗・達成率設定_PT仕様作成,9,1),0),IF(CY129&lt;&gt;0,HLOOKUP(CY129+1,進捗・達成率設定_PG,9,1),0),IF(CZ129&lt;&gt;0,HLOOKUP(CZ129+1,進捗・達成率設定_PT,9,1),0),IF(DA129&lt;&gt;0,HLOOKUP(DA129+1,進捗・達成率設定_受入,9,1),0),IF(AND(COUNTA(PTレビュー先頭セル:PTレビュー最終セル)=0,AND(BB129&lt;&gt;"", BB129 &lt;= 集計基準日, BE129="",BF129="",BJ129="",BK129="",BM129="",BN129="")),100,0),IF(AND(BE129&lt;&gt;"",BE129 &lt;= 集計基準日, BJ129="",BK129="",BM129="",BN129=""),100,0))</f>
        <v>0</v>
      </c>
      <c r="DH129" s="440">
        <f ca="1">MAX(IF(DB129&lt;&gt;0,HLOOKUP(DB129,進捗・達成率設定_PS,9,1),0),IF(DC129&lt;&gt;0,HLOOKUP(DC129,進捗・達成率設定_PT仕様作成,9,1),0),IF(DD129&lt;&gt;0,HLOOKUP(DD129,進捗・達成率設定_PG,9,1),0),IF(DE129&lt;&gt;0,HLOOKUP(DE129,進捗・達成率設定_PT,9,1),0),IF(DF129&lt;&gt;0,HLOOKUP(DF129,進捗・達成率設定_受入,9,1),0),IF(AND(COUNTA(PTレビュー先頭セル:PTレビュー最終セル)=0,BJ129="",BK129="",BM129="",BN129="",BC129&lt;&gt;"", BC129&lt;=集計基準日),100,0),IF(OR(AND(BF129&lt;&gt;"",BF129&lt;=集計基準日, BJ129="",BK129="",BM129="",BN129=""),AND(BE129&lt;&gt;"",BF129&lt;&gt;"",BF129&lt;=集計基準日, BJ129="",BK129="",BM129="",BN129="")),100,0))</f>
        <v>0</v>
      </c>
      <c r="DI129" s="328" t="str">
        <f>IF(BM129&lt;&gt;"",BM129,IF(AND(BJ129&lt;&gt;"",BM129&lt;&gt;""),BM129,IF(AND(BJ129&lt;&gt;"",BM129=""),"",IF(AND(BK129&lt;&gt;"",BM129=""),"",IF(BE129&lt;&gt;"",BE129,IF(COUNTA(PTレビュー先頭セル:PTレビュー最終セル)&lt;&gt;0,"",IF(BB129&lt;&gt;"",BB129,"")))))))</f>
        <v/>
      </c>
      <c r="DJ129" s="329" t="str">
        <f>IF(AND(BM129&lt;&gt;"",BN129&lt;&gt;""),BN129,IF(AND(BJ129&lt;&gt;"",BN129&lt;&gt;""),BN129,IF(AND(BK129&lt;&gt;"",BN129=""),"",IF(AND(BJ129&lt;&gt;"",BN129=""),"",IF(BF129&lt;&gt;"",BF129,IF(COUNTA(PTレビュー先頭セル:PTレビュー最終セル)&lt;&gt;0,"",IF(BC129&lt;&gt;"",BC129,"")))))))</f>
        <v/>
      </c>
      <c r="DK129" s="450" t="b">
        <f t="shared" si="65"/>
        <v>0</v>
      </c>
      <c r="DL129" s="440" t="b">
        <f t="shared" si="66"/>
        <v>0</v>
      </c>
      <c r="DM129" s="450" t="b">
        <f t="shared" si="67"/>
        <v>0</v>
      </c>
      <c r="DN129" s="440" t="b">
        <f t="shared" si="68"/>
        <v>0</v>
      </c>
      <c r="DO129" s="449" t="b">
        <f t="shared" si="69"/>
        <v>0</v>
      </c>
      <c r="DP129" s="440" t="b">
        <f t="shared" si="70"/>
        <v>0</v>
      </c>
      <c r="DQ129" s="450" t="b">
        <f t="shared" si="71"/>
        <v>0</v>
      </c>
      <c r="DR129" s="440" t="b">
        <f t="shared" si="72"/>
        <v>0</v>
      </c>
      <c r="DS129" s="449" t="b">
        <f t="shared" si="73"/>
        <v>0</v>
      </c>
      <c r="DT129" s="440" t="b">
        <f t="shared" si="74"/>
        <v>0</v>
      </c>
    </row>
    <row r="130" spans="1:124" x14ac:dyDescent="0.25">
      <c r="A130" s="65">
        <f t="shared" si="49"/>
        <v>122</v>
      </c>
      <c r="B130" s="275"/>
      <c r="C130" s="275"/>
      <c r="D130" s="275"/>
      <c r="E130" s="275"/>
      <c r="F130" s="275"/>
      <c r="G130" s="316"/>
      <c r="H130" s="276"/>
      <c r="I130" s="276"/>
      <c r="J130" s="276"/>
      <c r="K130" s="467"/>
      <c r="L130" s="467"/>
      <c r="M130" s="277"/>
      <c r="N130" s="277"/>
      <c r="O130" s="348"/>
      <c r="P130" s="278"/>
      <c r="Q130" s="279"/>
      <c r="R130" s="348"/>
      <c r="S130" s="278"/>
      <c r="T130" s="280"/>
      <c r="U130" s="348"/>
      <c r="V130" s="274"/>
      <c r="W130" s="309" t="str">
        <f t="shared" ca="1" si="50"/>
        <v/>
      </c>
      <c r="X130" s="310" t="str">
        <f t="shared" ca="1" si="51"/>
        <v/>
      </c>
      <c r="Y130" s="277"/>
      <c r="Z130" s="277"/>
      <c r="AA130" s="348"/>
      <c r="AB130" s="278"/>
      <c r="AC130" s="279"/>
      <c r="AD130" s="348"/>
      <c r="AE130" s="278"/>
      <c r="AF130" s="280"/>
      <c r="AG130" s="348"/>
      <c r="AH130" s="274"/>
      <c r="AI130" s="309" t="str">
        <f t="shared" ca="1" si="52"/>
        <v/>
      </c>
      <c r="AJ130" s="310" t="str">
        <f t="shared" ca="1" si="53"/>
        <v/>
      </c>
      <c r="AK130" s="277"/>
      <c r="AL130" s="277"/>
      <c r="AM130" s="348"/>
      <c r="AN130" s="278"/>
      <c r="AO130" s="279"/>
      <c r="AP130" s="348"/>
      <c r="AQ130" s="278"/>
      <c r="AR130" s="280"/>
      <c r="AS130" s="348"/>
      <c r="AT130" s="274"/>
      <c r="AU130" s="309" t="str">
        <f t="shared" ca="1" si="54"/>
        <v/>
      </c>
      <c r="AV130" s="310" t="str">
        <f t="shared" ca="1" si="55"/>
        <v/>
      </c>
      <c r="AW130" s="276"/>
      <c r="AX130" s="276"/>
      <c r="AY130" s="348"/>
      <c r="AZ130" s="278"/>
      <c r="BA130" s="279"/>
      <c r="BB130" s="348"/>
      <c r="BC130" s="278"/>
      <c r="BD130" s="280"/>
      <c r="BE130" s="348"/>
      <c r="BF130" s="274"/>
      <c r="BG130" s="309" t="str">
        <f t="shared" ca="1" si="56"/>
        <v/>
      </c>
      <c r="BH130" s="310" t="str">
        <f t="shared" ca="1" si="57"/>
        <v/>
      </c>
      <c r="BI130" s="276"/>
      <c r="BJ130" s="348"/>
      <c r="BK130" s="278"/>
      <c r="BL130" s="279"/>
      <c r="BM130" s="348"/>
      <c r="BN130" s="278"/>
      <c r="BO130" s="280"/>
      <c r="BP130" s="309" t="str">
        <f t="shared" ca="1" si="58"/>
        <v/>
      </c>
      <c r="BQ130" s="310" t="str">
        <f t="shared" ca="1" si="59"/>
        <v/>
      </c>
      <c r="BR130" s="309" t="str">
        <f t="shared" ca="1" si="60"/>
        <v/>
      </c>
      <c r="BS130" s="438" t="str">
        <f t="shared" ca="1" si="61"/>
        <v/>
      </c>
      <c r="BT130" s="281" t="str">
        <f t="array" ref="BT130">IF(AND($I130&lt;&gt;"",$K130&lt;&gt;""),CEILING(VLOOKUP($I130,ランク別指標,3,FALSE)*$L130,1),"")</f>
        <v/>
      </c>
      <c r="BU130" s="282"/>
      <c r="BV130" s="281" t="str">
        <f t="shared" si="11"/>
        <v/>
      </c>
      <c r="BW130" s="283"/>
      <c r="BX130" s="282"/>
      <c r="BY130" s="284" t="str">
        <f t="shared" si="62"/>
        <v/>
      </c>
      <c r="BZ130" s="285" t="str">
        <f t="shared" si="63"/>
        <v/>
      </c>
      <c r="CA130" s="286"/>
      <c r="CB130" s="287"/>
      <c r="CC130" s="281" t="str">
        <f t="array" ref="CC130">IF(AND($I130&lt;&gt;"",$K130&lt;&gt;""),CEILING(VLOOKUP($I130,ランク別指標,6,FALSE)*$L130,1),"")</f>
        <v/>
      </c>
      <c r="CD130" s="288"/>
      <c r="CE130" s="289" t="str">
        <f t="shared" si="14"/>
        <v/>
      </c>
      <c r="CF130" s="290"/>
      <c r="CG130" s="291" t="str">
        <f t="array" ref="CG130">IF(AND(L130&lt;&gt;"",L130&gt;0),IF(CD130/L130*100 &gt; 0,CD130/L130*100, ""),"")</f>
        <v/>
      </c>
      <c r="CH130" s="292" t="str">
        <f t="array" ref="CH130">IF(AND(L130&lt;&gt;"",L130&gt;0),IF(CF130/L130*100 &gt; 0,CF130/L130*100, ""),"")</f>
        <v/>
      </c>
      <c r="CI130" s="291" t="str">
        <f t="array" ref="CI130">IF(AND(CC130&lt;&gt;"",CC130&gt;0),IF(CD130/CC130*100 &gt; 0,CD130/CC130, ""),"")</f>
        <v/>
      </c>
      <c r="CJ130" s="292" t="str">
        <f t="array" ref="CJ130">IF(AND(CE130&lt;&gt;"",CE130&gt;0),IF(CF130/CE130*100 &gt; 0,CF130/CE130, ""),"")</f>
        <v/>
      </c>
      <c r="CK130" s="281"/>
      <c r="CL130" s="293" t="str">
        <f t="array" ref="CL130">IF(AND(L130&lt;&gt;"",L130&gt;0),IF(CK130/L130*100 &gt; 0,CK130/L130*100, ""),"")</f>
        <v/>
      </c>
      <c r="CM130" s="294"/>
      <c r="CN130" s="270" t="str">
        <f t="array" aca="1" ref="CN130" ca="1">IF(AND($O130&lt;&gt;"",$P130="",$O130&lt;=集計基準日),"遅1",IF(AND($R130&lt;&gt;"",$S130="",$R130&lt;=集計基準日),"遅2",IF(AND($U130&lt;&gt;"",$V130="",$U130&lt;=集計基準日),"遅3","") ) )</f>
        <v/>
      </c>
      <c r="CO130" s="271" t="str">
        <f t="array" aca="1" ref="CO130" ca="1">IF(AND($AA130&lt;&gt;"",$AB130="",$AA130&lt;=集計基準日),"遅1",IF(AND($AD130&lt;&gt;"",$AE130="",$AD130&lt;=集計基準日),"遅2",IF(AND($AG130&lt;&gt;"",$AH130="",$AG130&lt;=集計基準日),"遅3","")))</f>
        <v/>
      </c>
      <c r="CP130" s="271" t="str">
        <f t="array" aca="1" ref="CP130" ca="1">IF(AND($AM130&lt;&gt;"",$AN130="",$AM130&lt;=集計基準日),"遅1",IF(AND($AP130&lt;&gt;"",$AQ130="",$AP130&lt;=集計基準日),"遅2",IF(AND($AS130&lt;&gt;"",$AT130="",$AS130&lt;=集計基準日),"遅3","")))</f>
        <v/>
      </c>
      <c r="CQ130" s="272" t="str">
        <f t="shared" ca="1" si="75"/>
        <v/>
      </c>
      <c r="CR130" s="272" t="str">
        <f t="shared" ca="1" si="76"/>
        <v/>
      </c>
      <c r="CS130" s="273" t="str">
        <f t="shared" ca="1" si="17"/>
        <v/>
      </c>
      <c r="CT130" s="337"/>
      <c r="CU130" s="264">
        <f t="shared" si="64"/>
        <v>122</v>
      </c>
      <c r="CW130" s="324">
        <f t="array" aca="1" ref="CW130" ca="1">MAX(IF((IF(進捗管理票PSPT_進捗率_1_2&lt;&gt;"", O130:V130,O130:S130)&lt;&gt;"")*(IF(進捗管理票PSPT_進捗率_1_2&lt;&gt;"", $O$7:$V$7,$O$7:$S$7)="予定日")*(IF(進捗管理票PSPT_進捗率_1_2&lt;&gt;"", O130:V130,O130:S130)&lt;=集計基準日),COLUMN(IF(進捗管理票PSPT_進捗率_1_2&lt;&gt;"", O130:V130,O130:S130)),""))</f>
        <v>0</v>
      </c>
      <c r="CX130" s="324">
        <f t="array" aca="1" ref="CX130" ca="1">MAX(IF((IF(進捗管理票PSPT_進捗率_2_2&lt;&gt;"", AA130:AH130,AA130:AE130)&lt;&gt;"")*(IF(進捗管理票PSPT_進捗率_2_2&lt;&gt;"", $AA$7:$AH$7,$AA$7:$AE$7)="予定日")*(IF(進捗管理票PSPT_進捗率_2_2&lt;&gt;"", AA130:AH130,AA130:AE130)&lt;=集計基準日),COLUMN(IF(進捗管理票PSPT_進捗率_2_2&lt;&gt;"", AA130:AH130,AA130:AE130)),""))</f>
        <v>0</v>
      </c>
      <c r="CY130" s="324">
        <f t="array" aca="1" ref="CY130" ca="1">MAX(IF((IF(進捗管理票PSPT_進捗率_3_2&lt;&gt;"", AM130:AT130,AM130:AQ130)&lt;&gt;"")*(IF(進捗管理票PSPT_進捗率_3_2&lt;&gt;"", $AM$7:$AT$7,$AM$7:$AQ$7)="予定日")*(IF(進捗管理票PSPT_進捗率_3_2&lt;&gt;"", AM130:AT130,AM130:AQ130)&lt;=集計基準日),COLUMN(IF(進捗管理票PSPT_進捗率_3_2&lt;&gt;"", AM130:AT130,AM130:AQ130)),""))</f>
        <v>0</v>
      </c>
      <c r="CZ130" s="324">
        <f t="array" aca="1" ref="CZ130" ca="1">MAX(IF((IF(進捗管理票PSPT_進捗率_4_2&lt;&gt;"", AY130:BF130,AY130:BC130)&lt;&gt;"")*(IF(進捗管理票PSPT_進捗率_4_2&lt;&gt;"", $AY$7:$BF$7,$AY$7:$BC$7)="予定日")*(IF(進捗管理票PSPT_進捗率_4_2&lt;&gt;"", AY130:BF130,AY130:BC130)&lt;=集計基準日),COLUMN(IF(進捗管理票PSPT_進捗率_4_2&lt;&gt;"", AY130:BF130,AY130:BC130)),""))</f>
        <v>0</v>
      </c>
      <c r="DA130" s="324">
        <f t="array" aca="1" ref="DA130" ca="1">MAX(IF((BJ130:BN130&lt;&gt;"")*($BJ$7:$BN$7="予定日")*(BJ130:BN130&lt;=集計基準日),COLUMN(BJ130:BN130),""))</f>
        <v>0</v>
      </c>
      <c r="DB130" s="324">
        <f t="array" aca="1" ref="DB130" ca="1">MAX(IF((IF(AND(進捗管理票PSPT_進捗率_1_2&lt;&gt;"",U130&lt;&gt;""), O130:V130,O130:S130)&lt;&gt;"")*(IF(AND(進捗管理票PSPT_進捗率_1_2&lt;&gt;"",U130&lt;&gt;""), $O$7:$V$7,$O$7:$S$7)="実績日")*(IF(AND(進捗管理票PSPT_進捗率_1_2&lt;&gt;"",U130&lt;&gt;""), O130:V130,O130:S130)&lt;=集計基準日),COLUMN(IF(AND(進捗管理票PSPT_進捗率_1_2&lt;&gt;"",U130&lt;&gt;""), O130:V130,O130:S130)),""))</f>
        <v>0</v>
      </c>
      <c r="DC130" s="324">
        <f t="array" aca="1" ref="DC130" ca="1">MAX(IF((IF(AND(進捗管理票PSPT_進捗率_2_2&lt;&gt;"",AG130&lt;&gt;""), AA130:AH130,AA130:AE130)&lt;&gt;"")*(IF(AND(進捗管理票PSPT_進捗率_2_2&lt;&gt;"",AG130&lt;&gt;""), $AA$7:$AH$7,$AA$7:$AE$7)="実績日")*(IF(AND(進捗管理票PSPT_進捗率_2_2&lt;&gt;"",AG130&lt;&gt;""), AA130:AH130,AA130:AE130)&lt;=集計基準日),COLUMN(IF(AND(進捗管理票PSPT_進捗率_2_2&lt;&gt;"",AG130&lt;&gt;""), AA130:AH130,AA130:AE130)),""))</f>
        <v>0</v>
      </c>
      <c r="DD130" s="324">
        <f t="array" aca="1" ref="DD130" ca="1">MAX(IF((IF(AND(進捗管理票PSPT_進捗率_3_2&lt;&gt;"",AS130&lt;&gt;""), AM130:AT130,AM130:AQ130)&lt;&gt;"")*(IF(AND(進捗管理票PSPT_進捗率_3_2&lt;&gt;"",AS130&lt;&gt;""), $AM$7:$AT$7,$AM$7:$AQ$7)="実績日")*(IF(AND(進捗管理票PSPT_進捗率_3_2&lt;&gt;"",AS130&lt;&gt;""), AM130:AT130,AM130:AQ130)&lt;=集計基準日),COLUMN(IF(AND(進捗管理票PSPT_進捗率_3_2&lt;&gt;"",AS130&lt;&gt;""), AM130:AT130,AM130:AQ130)),""))</f>
        <v>0</v>
      </c>
      <c r="DE130" s="324">
        <f t="array" aca="1" ref="DE130" ca="1">MAX(IF((IF(AND(進捗管理票PSPT_進捗率_4_2&lt;&gt;"",BE130&lt;&gt;""), AY130:BF130,AY130:BC130)&lt;&gt;"")*(IF(AND(進捗管理票PSPT_進捗率_4_2&lt;&gt;"",BE130&lt;&gt;""), $AY$7:$BF$7,$AY$7:$BC$7)="実績日")*(IF(AND(進捗管理票PSPT_進捗率_4_2&lt;&gt;"",BE130&lt;&gt;""), AY130:BF130,AY130:BC130)&lt;=集計基準日),COLUMN(IF(AND(進捗管理票PSPT_進捗率_4_2&lt;&gt;"",BE130&lt;&gt;""), AY130:BF130,AY130:BC130)),""))</f>
        <v>0</v>
      </c>
      <c r="DF130" s="324">
        <f t="array" aca="1" ref="DF130" ca="1">MAX(IF((BJ130:BN130&lt;&gt;"")*($BJ$7:$BN$7="実績日")*(BJ130:BN130&lt;=集計基準日),COLUMN(BJ130:BN130),""))</f>
        <v>0</v>
      </c>
      <c r="DG130" s="439">
        <f ca="1">MAX(IF(CW130&lt;&gt;0,HLOOKUP(CW130+1,進捗・達成率設定_PS,9,1),0),IF(CX130&lt;&gt;0,HLOOKUP(CX130+1,進捗・達成率設定_PT仕様作成,9,1),0),IF(CY130&lt;&gt;0,HLOOKUP(CY130+1,進捗・達成率設定_PG,9,1),0),IF(CZ130&lt;&gt;0,HLOOKUP(CZ130+1,進捗・達成率設定_PT,9,1),0),IF(DA130&lt;&gt;0,HLOOKUP(DA130+1,進捗・達成率設定_受入,9,1),0),IF(AND(COUNTA(PTレビュー先頭セル:PTレビュー最終セル)=0,AND(BB130&lt;&gt;"", BB130 &lt;= 集計基準日, BE130="",BF130="",BJ130="",BK130="",BM130="",BN130="")),100,0),IF(AND(BE130&lt;&gt;"",BE130 &lt;= 集計基準日, BJ130="",BK130="",BM130="",BN130=""),100,0))</f>
        <v>0</v>
      </c>
      <c r="DH130" s="440">
        <f ca="1">MAX(IF(DB130&lt;&gt;0,HLOOKUP(DB130,進捗・達成率設定_PS,9,1),0),IF(DC130&lt;&gt;0,HLOOKUP(DC130,進捗・達成率設定_PT仕様作成,9,1),0),IF(DD130&lt;&gt;0,HLOOKUP(DD130,進捗・達成率設定_PG,9,1),0),IF(DE130&lt;&gt;0,HLOOKUP(DE130,進捗・達成率設定_PT,9,1),0),IF(DF130&lt;&gt;0,HLOOKUP(DF130,進捗・達成率設定_受入,9,1),0),IF(AND(COUNTA(PTレビュー先頭セル:PTレビュー最終セル)=0,BJ130="",BK130="",BM130="",BN130="",BC130&lt;&gt;"", BC130&lt;=集計基準日),100,0),IF(OR(AND(BF130&lt;&gt;"",BF130&lt;=集計基準日, BJ130="",BK130="",BM130="",BN130=""),AND(BE130&lt;&gt;"",BF130&lt;&gt;"",BF130&lt;=集計基準日, BJ130="",BK130="",BM130="",BN130="")),100,0))</f>
        <v>0</v>
      </c>
      <c r="DI130" s="328" t="str">
        <f>IF(BM130&lt;&gt;"",BM130,IF(AND(BJ130&lt;&gt;"",BM130&lt;&gt;""),BM130,IF(AND(BJ130&lt;&gt;"",BM130=""),"",IF(AND(BK130&lt;&gt;"",BM130=""),"",IF(BE130&lt;&gt;"",BE130,IF(COUNTA(PTレビュー先頭セル:PTレビュー最終セル)&lt;&gt;0,"",IF(BB130&lt;&gt;"",BB130,"")))))))</f>
        <v/>
      </c>
      <c r="DJ130" s="329" t="str">
        <f>IF(AND(BM130&lt;&gt;"",BN130&lt;&gt;""),BN130,IF(AND(BJ130&lt;&gt;"",BN130&lt;&gt;""),BN130,IF(AND(BK130&lt;&gt;"",BN130=""),"",IF(AND(BJ130&lt;&gt;"",BN130=""),"",IF(BF130&lt;&gt;"",BF130,IF(COUNTA(PTレビュー先頭セル:PTレビュー最終セル)&lt;&gt;0,"",IF(BC130&lt;&gt;"",BC130,"")))))))</f>
        <v/>
      </c>
      <c r="DK130" s="450" t="b">
        <f t="shared" si="65"/>
        <v>0</v>
      </c>
      <c r="DL130" s="440" t="b">
        <f t="shared" si="66"/>
        <v>0</v>
      </c>
      <c r="DM130" s="450" t="b">
        <f t="shared" si="67"/>
        <v>0</v>
      </c>
      <c r="DN130" s="440" t="b">
        <f t="shared" si="68"/>
        <v>0</v>
      </c>
      <c r="DO130" s="449" t="b">
        <f t="shared" si="69"/>
        <v>0</v>
      </c>
      <c r="DP130" s="440" t="b">
        <f t="shared" si="70"/>
        <v>0</v>
      </c>
      <c r="DQ130" s="450" t="b">
        <f t="shared" si="71"/>
        <v>0</v>
      </c>
      <c r="DR130" s="440" t="b">
        <f t="shared" si="72"/>
        <v>0</v>
      </c>
      <c r="DS130" s="449" t="b">
        <f t="shared" si="73"/>
        <v>0</v>
      </c>
      <c r="DT130" s="440" t="b">
        <f t="shared" si="74"/>
        <v>0</v>
      </c>
    </row>
    <row r="131" spans="1:124" x14ac:dyDescent="0.25">
      <c r="A131" s="65">
        <f t="shared" si="49"/>
        <v>123</v>
      </c>
      <c r="B131" s="275"/>
      <c r="C131" s="275"/>
      <c r="D131" s="275"/>
      <c r="E131" s="275"/>
      <c r="F131" s="275"/>
      <c r="G131" s="316"/>
      <c r="H131" s="276"/>
      <c r="I131" s="276"/>
      <c r="J131" s="276"/>
      <c r="K131" s="467"/>
      <c r="L131" s="467"/>
      <c r="M131" s="277"/>
      <c r="N131" s="277"/>
      <c r="O131" s="348"/>
      <c r="P131" s="278"/>
      <c r="Q131" s="279"/>
      <c r="R131" s="348"/>
      <c r="S131" s="278"/>
      <c r="T131" s="280"/>
      <c r="U131" s="348"/>
      <c r="V131" s="274"/>
      <c r="W131" s="309" t="str">
        <f t="shared" ca="1" si="50"/>
        <v/>
      </c>
      <c r="X131" s="310" t="str">
        <f t="shared" ca="1" si="51"/>
        <v/>
      </c>
      <c r="Y131" s="277"/>
      <c r="Z131" s="277"/>
      <c r="AA131" s="348"/>
      <c r="AB131" s="278"/>
      <c r="AC131" s="279"/>
      <c r="AD131" s="348"/>
      <c r="AE131" s="278"/>
      <c r="AF131" s="280"/>
      <c r="AG131" s="348"/>
      <c r="AH131" s="274"/>
      <c r="AI131" s="309" t="str">
        <f t="shared" ca="1" si="52"/>
        <v/>
      </c>
      <c r="AJ131" s="310" t="str">
        <f t="shared" ca="1" si="53"/>
        <v/>
      </c>
      <c r="AK131" s="277"/>
      <c r="AL131" s="277"/>
      <c r="AM131" s="348"/>
      <c r="AN131" s="278"/>
      <c r="AO131" s="279"/>
      <c r="AP131" s="348"/>
      <c r="AQ131" s="278"/>
      <c r="AR131" s="280"/>
      <c r="AS131" s="348"/>
      <c r="AT131" s="274"/>
      <c r="AU131" s="309" t="str">
        <f t="shared" ca="1" si="54"/>
        <v/>
      </c>
      <c r="AV131" s="310" t="str">
        <f t="shared" ca="1" si="55"/>
        <v/>
      </c>
      <c r="AW131" s="276"/>
      <c r="AX131" s="276"/>
      <c r="AY131" s="348"/>
      <c r="AZ131" s="278"/>
      <c r="BA131" s="279"/>
      <c r="BB131" s="348"/>
      <c r="BC131" s="278"/>
      <c r="BD131" s="280"/>
      <c r="BE131" s="348"/>
      <c r="BF131" s="274"/>
      <c r="BG131" s="309" t="str">
        <f t="shared" ca="1" si="56"/>
        <v/>
      </c>
      <c r="BH131" s="310" t="str">
        <f t="shared" ca="1" si="57"/>
        <v/>
      </c>
      <c r="BI131" s="276"/>
      <c r="BJ131" s="348"/>
      <c r="BK131" s="278"/>
      <c r="BL131" s="279"/>
      <c r="BM131" s="348"/>
      <c r="BN131" s="278"/>
      <c r="BO131" s="280"/>
      <c r="BP131" s="309" t="str">
        <f t="shared" ca="1" si="58"/>
        <v/>
      </c>
      <c r="BQ131" s="310" t="str">
        <f t="shared" ca="1" si="59"/>
        <v/>
      </c>
      <c r="BR131" s="309" t="str">
        <f t="shared" ca="1" si="60"/>
        <v/>
      </c>
      <c r="BS131" s="438" t="str">
        <f t="shared" ca="1" si="61"/>
        <v/>
      </c>
      <c r="BT131" s="281" t="str">
        <f t="array" ref="BT131">IF(AND($I131&lt;&gt;"",$K131&lt;&gt;""),CEILING(VLOOKUP($I131,ランク別指標,3,FALSE)*$L131,1),"")</f>
        <v/>
      </c>
      <c r="BU131" s="282"/>
      <c r="BV131" s="281" t="str">
        <f t="shared" si="11"/>
        <v/>
      </c>
      <c r="BW131" s="283"/>
      <c r="BX131" s="282"/>
      <c r="BY131" s="284" t="str">
        <f t="shared" si="62"/>
        <v/>
      </c>
      <c r="BZ131" s="285" t="str">
        <f t="shared" si="63"/>
        <v/>
      </c>
      <c r="CA131" s="286"/>
      <c r="CB131" s="287"/>
      <c r="CC131" s="281" t="str">
        <f t="array" ref="CC131">IF(AND($I131&lt;&gt;"",$K131&lt;&gt;""),CEILING(VLOOKUP($I131,ランク別指標,6,FALSE)*$L131,1),"")</f>
        <v/>
      </c>
      <c r="CD131" s="288"/>
      <c r="CE131" s="289" t="str">
        <f t="shared" si="14"/>
        <v/>
      </c>
      <c r="CF131" s="290"/>
      <c r="CG131" s="291" t="str">
        <f t="array" ref="CG131">IF(AND(L131&lt;&gt;"",L131&gt;0),IF(CD131/L131*100 &gt; 0,CD131/L131*100, ""),"")</f>
        <v/>
      </c>
      <c r="CH131" s="292" t="str">
        <f t="array" ref="CH131">IF(AND(L131&lt;&gt;"",L131&gt;0),IF(CF131/L131*100 &gt; 0,CF131/L131*100, ""),"")</f>
        <v/>
      </c>
      <c r="CI131" s="291" t="str">
        <f t="array" ref="CI131">IF(AND(CC131&lt;&gt;"",CC131&gt;0),IF(CD131/CC131*100 &gt; 0,CD131/CC131, ""),"")</f>
        <v/>
      </c>
      <c r="CJ131" s="292" t="str">
        <f t="array" ref="CJ131">IF(AND(CE131&lt;&gt;"",CE131&gt;0),IF(CF131/CE131*100 &gt; 0,CF131/CE131, ""),"")</f>
        <v/>
      </c>
      <c r="CK131" s="281"/>
      <c r="CL131" s="293" t="str">
        <f t="array" ref="CL131">IF(AND(L131&lt;&gt;"",L131&gt;0),IF(CK131/L131*100 &gt; 0,CK131/L131*100, ""),"")</f>
        <v/>
      </c>
      <c r="CM131" s="294"/>
      <c r="CN131" s="270" t="str">
        <f t="array" aca="1" ref="CN131" ca="1">IF(AND($O131&lt;&gt;"",$P131="",$O131&lt;=集計基準日),"遅1",IF(AND($R131&lt;&gt;"",$S131="",$R131&lt;=集計基準日),"遅2",IF(AND($U131&lt;&gt;"",$V131="",$U131&lt;=集計基準日),"遅3","") ) )</f>
        <v/>
      </c>
      <c r="CO131" s="271" t="str">
        <f t="array" aca="1" ref="CO131" ca="1">IF(AND($AA131&lt;&gt;"",$AB131="",$AA131&lt;=集計基準日),"遅1",IF(AND($AD131&lt;&gt;"",$AE131="",$AD131&lt;=集計基準日),"遅2",IF(AND($AG131&lt;&gt;"",$AH131="",$AG131&lt;=集計基準日),"遅3","")))</f>
        <v/>
      </c>
      <c r="CP131" s="271" t="str">
        <f t="array" aca="1" ref="CP131" ca="1">IF(AND($AM131&lt;&gt;"",$AN131="",$AM131&lt;=集計基準日),"遅1",IF(AND($AP131&lt;&gt;"",$AQ131="",$AP131&lt;=集計基準日),"遅2",IF(AND($AS131&lt;&gt;"",$AT131="",$AS131&lt;=集計基準日),"遅3","")))</f>
        <v/>
      </c>
      <c r="CQ131" s="272" t="str">
        <f t="shared" ca="1" si="75"/>
        <v/>
      </c>
      <c r="CR131" s="272" t="str">
        <f t="shared" ca="1" si="76"/>
        <v/>
      </c>
      <c r="CS131" s="273" t="str">
        <f t="shared" ca="1" si="17"/>
        <v/>
      </c>
      <c r="CT131" s="337"/>
      <c r="CU131" s="264">
        <f t="shared" si="64"/>
        <v>123</v>
      </c>
      <c r="CW131" s="324">
        <f t="array" aca="1" ref="CW131" ca="1">MAX(IF((IF(進捗管理票PSPT_進捗率_1_2&lt;&gt;"", O131:V131,O131:S131)&lt;&gt;"")*(IF(進捗管理票PSPT_進捗率_1_2&lt;&gt;"", $O$7:$V$7,$O$7:$S$7)="予定日")*(IF(進捗管理票PSPT_進捗率_1_2&lt;&gt;"", O131:V131,O131:S131)&lt;=集計基準日),COLUMN(IF(進捗管理票PSPT_進捗率_1_2&lt;&gt;"", O131:V131,O131:S131)),""))</f>
        <v>0</v>
      </c>
      <c r="CX131" s="324">
        <f t="array" aca="1" ref="CX131" ca="1">MAX(IF((IF(進捗管理票PSPT_進捗率_2_2&lt;&gt;"", AA131:AH131,AA131:AE131)&lt;&gt;"")*(IF(進捗管理票PSPT_進捗率_2_2&lt;&gt;"", $AA$7:$AH$7,$AA$7:$AE$7)="予定日")*(IF(進捗管理票PSPT_進捗率_2_2&lt;&gt;"", AA131:AH131,AA131:AE131)&lt;=集計基準日),COLUMN(IF(進捗管理票PSPT_進捗率_2_2&lt;&gt;"", AA131:AH131,AA131:AE131)),""))</f>
        <v>0</v>
      </c>
      <c r="CY131" s="324">
        <f t="array" aca="1" ref="CY131" ca="1">MAX(IF((IF(進捗管理票PSPT_進捗率_3_2&lt;&gt;"", AM131:AT131,AM131:AQ131)&lt;&gt;"")*(IF(進捗管理票PSPT_進捗率_3_2&lt;&gt;"", $AM$7:$AT$7,$AM$7:$AQ$7)="予定日")*(IF(進捗管理票PSPT_進捗率_3_2&lt;&gt;"", AM131:AT131,AM131:AQ131)&lt;=集計基準日),COLUMN(IF(進捗管理票PSPT_進捗率_3_2&lt;&gt;"", AM131:AT131,AM131:AQ131)),""))</f>
        <v>0</v>
      </c>
      <c r="CZ131" s="324">
        <f t="array" aca="1" ref="CZ131" ca="1">MAX(IF((IF(進捗管理票PSPT_進捗率_4_2&lt;&gt;"", AY131:BF131,AY131:BC131)&lt;&gt;"")*(IF(進捗管理票PSPT_進捗率_4_2&lt;&gt;"", $AY$7:$BF$7,$AY$7:$BC$7)="予定日")*(IF(進捗管理票PSPT_進捗率_4_2&lt;&gt;"", AY131:BF131,AY131:BC131)&lt;=集計基準日),COLUMN(IF(進捗管理票PSPT_進捗率_4_2&lt;&gt;"", AY131:BF131,AY131:BC131)),""))</f>
        <v>0</v>
      </c>
      <c r="DA131" s="324">
        <f t="array" aca="1" ref="DA131" ca="1">MAX(IF((BJ131:BN131&lt;&gt;"")*($BJ$7:$BN$7="予定日")*(BJ131:BN131&lt;=集計基準日),COLUMN(BJ131:BN131),""))</f>
        <v>0</v>
      </c>
      <c r="DB131" s="324">
        <f t="array" aca="1" ref="DB131" ca="1">MAX(IF((IF(AND(進捗管理票PSPT_進捗率_1_2&lt;&gt;"",U131&lt;&gt;""), O131:V131,O131:S131)&lt;&gt;"")*(IF(AND(進捗管理票PSPT_進捗率_1_2&lt;&gt;"",U131&lt;&gt;""), $O$7:$V$7,$O$7:$S$7)="実績日")*(IF(AND(進捗管理票PSPT_進捗率_1_2&lt;&gt;"",U131&lt;&gt;""), O131:V131,O131:S131)&lt;=集計基準日),COLUMN(IF(AND(進捗管理票PSPT_進捗率_1_2&lt;&gt;"",U131&lt;&gt;""), O131:V131,O131:S131)),""))</f>
        <v>0</v>
      </c>
      <c r="DC131" s="324">
        <f t="array" aca="1" ref="DC131" ca="1">MAX(IF((IF(AND(進捗管理票PSPT_進捗率_2_2&lt;&gt;"",AG131&lt;&gt;""), AA131:AH131,AA131:AE131)&lt;&gt;"")*(IF(AND(進捗管理票PSPT_進捗率_2_2&lt;&gt;"",AG131&lt;&gt;""), $AA$7:$AH$7,$AA$7:$AE$7)="実績日")*(IF(AND(進捗管理票PSPT_進捗率_2_2&lt;&gt;"",AG131&lt;&gt;""), AA131:AH131,AA131:AE131)&lt;=集計基準日),COLUMN(IF(AND(進捗管理票PSPT_進捗率_2_2&lt;&gt;"",AG131&lt;&gt;""), AA131:AH131,AA131:AE131)),""))</f>
        <v>0</v>
      </c>
      <c r="DD131" s="324">
        <f t="array" aca="1" ref="DD131" ca="1">MAX(IF((IF(AND(進捗管理票PSPT_進捗率_3_2&lt;&gt;"",AS131&lt;&gt;""), AM131:AT131,AM131:AQ131)&lt;&gt;"")*(IF(AND(進捗管理票PSPT_進捗率_3_2&lt;&gt;"",AS131&lt;&gt;""), $AM$7:$AT$7,$AM$7:$AQ$7)="実績日")*(IF(AND(進捗管理票PSPT_進捗率_3_2&lt;&gt;"",AS131&lt;&gt;""), AM131:AT131,AM131:AQ131)&lt;=集計基準日),COLUMN(IF(AND(進捗管理票PSPT_進捗率_3_2&lt;&gt;"",AS131&lt;&gt;""), AM131:AT131,AM131:AQ131)),""))</f>
        <v>0</v>
      </c>
      <c r="DE131" s="324">
        <f t="array" aca="1" ref="DE131" ca="1">MAX(IF((IF(AND(進捗管理票PSPT_進捗率_4_2&lt;&gt;"",BE131&lt;&gt;""), AY131:BF131,AY131:BC131)&lt;&gt;"")*(IF(AND(進捗管理票PSPT_進捗率_4_2&lt;&gt;"",BE131&lt;&gt;""), $AY$7:$BF$7,$AY$7:$BC$7)="実績日")*(IF(AND(進捗管理票PSPT_進捗率_4_2&lt;&gt;"",BE131&lt;&gt;""), AY131:BF131,AY131:BC131)&lt;=集計基準日),COLUMN(IF(AND(進捗管理票PSPT_進捗率_4_2&lt;&gt;"",BE131&lt;&gt;""), AY131:BF131,AY131:BC131)),""))</f>
        <v>0</v>
      </c>
      <c r="DF131" s="324">
        <f t="array" aca="1" ref="DF131" ca="1">MAX(IF((BJ131:BN131&lt;&gt;"")*($BJ$7:$BN$7="実績日")*(BJ131:BN131&lt;=集計基準日),COLUMN(BJ131:BN131),""))</f>
        <v>0</v>
      </c>
      <c r="DG131" s="439">
        <f ca="1">MAX(IF(CW131&lt;&gt;0,HLOOKUP(CW131+1,進捗・達成率設定_PS,9,1),0),IF(CX131&lt;&gt;0,HLOOKUP(CX131+1,進捗・達成率設定_PT仕様作成,9,1),0),IF(CY131&lt;&gt;0,HLOOKUP(CY131+1,進捗・達成率設定_PG,9,1),0),IF(CZ131&lt;&gt;0,HLOOKUP(CZ131+1,進捗・達成率設定_PT,9,1),0),IF(DA131&lt;&gt;0,HLOOKUP(DA131+1,進捗・達成率設定_受入,9,1),0),IF(AND(COUNTA(PTレビュー先頭セル:PTレビュー最終セル)=0,AND(BB131&lt;&gt;"", BB131 &lt;= 集計基準日, BE131="",BF131="",BJ131="",BK131="",BM131="",BN131="")),100,0),IF(AND(BE131&lt;&gt;"",BE131 &lt;= 集計基準日, BJ131="",BK131="",BM131="",BN131=""),100,0))</f>
        <v>0</v>
      </c>
      <c r="DH131" s="440">
        <f ca="1">MAX(IF(DB131&lt;&gt;0,HLOOKUP(DB131,進捗・達成率設定_PS,9,1),0),IF(DC131&lt;&gt;0,HLOOKUP(DC131,進捗・達成率設定_PT仕様作成,9,1),0),IF(DD131&lt;&gt;0,HLOOKUP(DD131,進捗・達成率設定_PG,9,1),0),IF(DE131&lt;&gt;0,HLOOKUP(DE131,進捗・達成率設定_PT,9,1),0),IF(DF131&lt;&gt;0,HLOOKUP(DF131,進捗・達成率設定_受入,9,1),0),IF(AND(COUNTA(PTレビュー先頭セル:PTレビュー最終セル)=0,BJ131="",BK131="",BM131="",BN131="",BC131&lt;&gt;"", BC131&lt;=集計基準日),100,0),IF(OR(AND(BF131&lt;&gt;"",BF131&lt;=集計基準日, BJ131="",BK131="",BM131="",BN131=""),AND(BE131&lt;&gt;"",BF131&lt;&gt;"",BF131&lt;=集計基準日, BJ131="",BK131="",BM131="",BN131="")),100,0))</f>
        <v>0</v>
      </c>
      <c r="DI131" s="328" t="str">
        <f>IF(BM131&lt;&gt;"",BM131,IF(AND(BJ131&lt;&gt;"",BM131&lt;&gt;""),BM131,IF(AND(BJ131&lt;&gt;"",BM131=""),"",IF(AND(BK131&lt;&gt;"",BM131=""),"",IF(BE131&lt;&gt;"",BE131,IF(COUNTA(PTレビュー先頭セル:PTレビュー最終セル)&lt;&gt;0,"",IF(BB131&lt;&gt;"",BB131,"")))))))</f>
        <v/>
      </c>
      <c r="DJ131" s="329" t="str">
        <f>IF(AND(BM131&lt;&gt;"",BN131&lt;&gt;""),BN131,IF(AND(BJ131&lt;&gt;"",BN131&lt;&gt;""),BN131,IF(AND(BK131&lt;&gt;"",BN131=""),"",IF(AND(BJ131&lt;&gt;"",BN131=""),"",IF(BF131&lt;&gt;"",BF131,IF(COUNTA(PTレビュー先頭セル:PTレビュー最終セル)&lt;&gt;0,"",IF(BC131&lt;&gt;"",BC131,"")))))))</f>
        <v/>
      </c>
      <c r="DK131" s="450" t="b">
        <f t="shared" si="65"/>
        <v>0</v>
      </c>
      <c r="DL131" s="440" t="b">
        <f t="shared" si="66"/>
        <v>0</v>
      </c>
      <c r="DM131" s="450" t="b">
        <f t="shared" si="67"/>
        <v>0</v>
      </c>
      <c r="DN131" s="440" t="b">
        <f t="shared" si="68"/>
        <v>0</v>
      </c>
      <c r="DO131" s="449" t="b">
        <f t="shared" si="69"/>
        <v>0</v>
      </c>
      <c r="DP131" s="440" t="b">
        <f t="shared" si="70"/>
        <v>0</v>
      </c>
      <c r="DQ131" s="450" t="b">
        <f t="shared" si="71"/>
        <v>0</v>
      </c>
      <c r="DR131" s="440" t="b">
        <f t="shared" si="72"/>
        <v>0</v>
      </c>
      <c r="DS131" s="449" t="b">
        <f t="shared" si="73"/>
        <v>0</v>
      </c>
      <c r="DT131" s="440" t="b">
        <f t="shared" si="74"/>
        <v>0</v>
      </c>
    </row>
    <row r="132" spans="1:124" x14ac:dyDescent="0.25">
      <c r="A132" s="65">
        <f t="shared" si="49"/>
        <v>124</v>
      </c>
      <c r="B132" s="275"/>
      <c r="C132" s="275"/>
      <c r="D132" s="275"/>
      <c r="E132" s="275"/>
      <c r="F132" s="275"/>
      <c r="G132" s="316"/>
      <c r="H132" s="276"/>
      <c r="I132" s="276"/>
      <c r="J132" s="276"/>
      <c r="K132" s="467"/>
      <c r="L132" s="467"/>
      <c r="M132" s="277"/>
      <c r="N132" s="277"/>
      <c r="O132" s="348"/>
      <c r="P132" s="278"/>
      <c r="Q132" s="279"/>
      <c r="R132" s="348"/>
      <c r="S132" s="278"/>
      <c r="T132" s="280"/>
      <c r="U132" s="348"/>
      <c r="V132" s="274"/>
      <c r="W132" s="309" t="str">
        <f t="shared" ca="1" si="50"/>
        <v/>
      </c>
      <c r="X132" s="310" t="str">
        <f t="shared" ca="1" si="51"/>
        <v/>
      </c>
      <c r="Y132" s="277"/>
      <c r="Z132" s="277"/>
      <c r="AA132" s="348"/>
      <c r="AB132" s="278"/>
      <c r="AC132" s="279"/>
      <c r="AD132" s="348"/>
      <c r="AE132" s="278"/>
      <c r="AF132" s="280"/>
      <c r="AG132" s="348"/>
      <c r="AH132" s="274"/>
      <c r="AI132" s="309" t="str">
        <f t="shared" ca="1" si="52"/>
        <v/>
      </c>
      <c r="AJ132" s="310" t="str">
        <f t="shared" ca="1" si="53"/>
        <v/>
      </c>
      <c r="AK132" s="277"/>
      <c r="AL132" s="277"/>
      <c r="AM132" s="348"/>
      <c r="AN132" s="278"/>
      <c r="AO132" s="279"/>
      <c r="AP132" s="348"/>
      <c r="AQ132" s="278"/>
      <c r="AR132" s="280"/>
      <c r="AS132" s="348"/>
      <c r="AT132" s="274"/>
      <c r="AU132" s="309" t="str">
        <f t="shared" ca="1" si="54"/>
        <v/>
      </c>
      <c r="AV132" s="310" t="str">
        <f t="shared" ca="1" si="55"/>
        <v/>
      </c>
      <c r="AW132" s="276"/>
      <c r="AX132" s="276"/>
      <c r="AY132" s="348"/>
      <c r="AZ132" s="278"/>
      <c r="BA132" s="279"/>
      <c r="BB132" s="348"/>
      <c r="BC132" s="278"/>
      <c r="BD132" s="280"/>
      <c r="BE132" s="348"/>
      <c r="BF132" s="274"/>
      <c r="BG132" s="309" t="str">
        <f t="shared" ca="1" si="56"/>
        <v/>
      </c>
      <c r="BH132" s="310" t="str">
        <f t="shared" ca="1" si="57"/>
        <v/>
      </c>
      <c r="BI132" s="276"/>
      <c r="BJ132" s="348"/>
      <c r="BK132" s="278"/>
      <c r="BL132" s="279"/>
      <c r="BM132" s="348"/>
      <c r="BN132" s="278"/>
      <c r="BO132" s="280"/>
      <c r="BP132" s="309" t="str">
        <f t="shared" ca="1" si="58"/>
        <v/>
      </c>
      <c r="BQ132" s="310" t="str">
        <f t="shared" ca="1" si="59"/>
        <v/>
      </c>
      <c r="BR132" s="309" t="str">
        <f t="shared" ca="1" si="60"/>
        <v/>
      </c>
      <c r="BS132" s="438" t="str">
        <f t="shared" ca="1" si="61"/>
        <v/>
      </c>
      <c r="BT132" s="281" t="str">
        <f t="array" ref="BT132">IF(AND($I132&lt;&gt;"",$K132&lt;&gt;""),CEILING(VLOOKUP($I132,ランク別指標,3,FALSE)*$L132,1),"")</f>
        <v/>
      </c>
      <c r="BU132" s="282"/>
      <c r="BV132" s="281" t="str">
        <f t="shared" si="11"/>
        <v/>
      </c>
      <c r="BW132" s="283"/>
      <c r="BX132" s="282"/>
      <c r="BY132" s="284" t="str">
        <f t="shared" si="62"/>
        <v/>
      </c>
      <c r="BZ132" s="285" t="str">
        <f t="shared" si="63"/>
        <v/>
      </c>
      <c r="CA132" s="286"/>
      <c r="CB132" s="287"/>
      <c r="CC132" s="281" t="str">
        <f t="array" ref="CC132">IF(AND($I132&lt;&gt;"",$K132&lt;&gt;""),CEILING(VLOOKUP($I132,ランク別指標,6,FALSE)*$L132,1),"")</f>
        <v/>
      </c>
      <c r="CD132" s="288"/>
      <c r="CE132" s="289" t="str">
        <f t="shared" si="14"/>
        <v/>
      </c>
      <c r="CF132" s="290"/>
      <c r="CG132" s="291" t="str">
        <f t="array" ref="CG132">IF(AND(L132&lt;&gt;"",L132&gt;0),IF(CD132/L132*100 &gt; 0,CD132/L132*100, ""),"")</f>
        <v/>
      </c>
      <c r="CH132" s="292" t="str">
        <f t="array" ref="CH132">IF(AND(L132&lt;&gt;"",L132&gt;0),IF(CF132/L132*100 &gt; 0,CF132/L132*100, ""),"")</f>
        <v/>
      </c>
      <c r="CI132" s="291" t="str">
        <f t="array" ref="CI132">IF(AND(CC132&lt;&gt;"",CC132&gt;0),IF(CD132/CC132*100 &gt; 0,CD132/CC132, ""),"")</f>
        <v/>
      </c>
      <c r="CJ132" s="292" t="str">
        <f t="array" ref="CJ132">IF(AND(CE132&lt;&gt;"",CE132&gt;0),IF(CF132/CE132*100 &gt; 0,CF132/CE132, ""),"")</f>
        <v/>
      </c>
      <c r="CK132" s="281"/>
      <c r="CL132" s="293" t="str">
        <f t="array" ref="CL132">IF(AND(L132&lt;&gt;"",L132&gt;0),IF(CK132/L132*100 &gt; 0,CK132/L132*100, ""),"")</f>
        <v/>
      </c>
      <c r="CM132" s="294"/>
      <c r="CN132" s="270" t="str">
        <f t="array" aca="1" ref="CN132" ca="1">IF(AND($O132&lt;&gt;"",$P132="",$O132&lt;=集計基準日),"遅1",IF(AND($R132&lt;&gt;"",$S132="",$R132&lt;=集計基準日),"遅2",IF(AND($U132&lt;&gt;"",$V132="",$U132&lt;=集計基準日),"遅3","") ) )</f>
        <v/>
      </c>
      <c r="CO132" s="271" t="str">
        <f t="array" aca="1" ref="CO132" ca="1">IF(AND($AA132&lt;&gt;"",$AB132="",$AA132&lt;=集計基準日),"遅1",IF(AND($AD132&lt;&gt;"",$AE132="",$AD132&lt;=集計基準日),"遅2",IF(AND($AG132&lt;&gt;"",$AH132="",$AG132&lt;=集計基準日),"遅3","")))</f>
        <v/>
      </c>
      <c r="CP132" s="271" t="str">
        <f t="array" aca="1" ref="CP132" ca="1">IF(AND($AM132&lt;&gt;"",$AN132="",$AM132&lt;=集計基準日),"遅1",IF(AND($AP132&lt;&gt;"",$AQ132="",$AP132&lt;=集計基準日),"遅2",IF(AND($AS132&lt;&gt;"",$AT132="",$AS132&lt;=集計基準日),"遅3","")))</f>
        <v/>
      </c>
      <c r="CQ132" s="272" t="str">
        <f t="shared" ca="1" si="75"/>
        <v/>
      </c>
      <c r="CR132" s="272" t="str">
        <f t="shared" ca="1" si="76"/>
        <v/>
      </c>
      <c r="CS132" s="273" t="str">
        <f t="shared" ca="1" si="17"/>
        <v/>
      </c>
      <c r="CT132" s="337"/>
      <c r="CU132" s="264">
        <f t="shared" si="64"/>
        <v>124</v>
      </c>
      <c r="CW132" s="324">
        <f t="array" aca="1" ref="CW132" ca="1">MAX(IF((IF(進捗管理票PSPT_進捗率_1_2&lt;&gt;"", O132:V132,O132:S132)&lt;&gt;"")*(IF(進捗管理票PSPT_進捗率_1_2&lt;&gt;"", $O$7:$V$7,$O$7:$S$7)="予定日")*(IF(進捗管理票PSPT_進捗率_1_2&lt;&gt;"", O132:V132,O132:S132)&lt;=集計基準日),COLUMN(IF(進捗管理票PSPT_進捗率_1_2&lt;&gt;"", O132:V132,O132:S132)),""))</f>
        <v>0</v>
      </c>
      <c r="CX132" s="324">
        <f t="array" aca="1" ref="CX132" ca="1">MAX(IF((IF(進捗管理票PSPT_進捗率_2_2&lt;&gt;"", AA132:AH132,AA132:AE132)&lt;&gt;"")*(IF(進捗管理票PSPT_進捗率_2_2&lt;&gt;"", $AA$7:$AH$7,$AA$7:$AE$7)="予定日")*(IF(進捗管理票PSPT_進捗率_2_2&lt;&gt;"", AA132:AH132,AA132:AE132)&lt;=集計基準日),COLUMN(IF(進捗管理票PSPT_進捗率_2_2&lt;&gt;"", AA132:AH132,AA132:AE132)),""))</f>
        <v>0</v>
      </c>
      <c r="CY132" s="324">
        <f t="array" aca="1" ref="CY132" ca="1">MAX(IF((IF(進捗管理票PSPT_進捗率_3_2&lt;&gt;"", AM132:AT132,AM132:AQ132)&lt;&gt;"")*(IF(進捗管理票PSPT_進捗率_3_2&lt;&gt;"", $AM$7:$AT$7,$AM$7:$AQ$7)="予定日")*(IF(進捗管理票PSPT_進捗率_3_2&lt;&gt;"", AM132:AT132,AM132:AQ132)&lt;=集計基準日),COLUMN(IF(進捗管理票PSPT_進捗率_3_2&lt;&gt;"", AM132:AT132,AM132:AQ132)),""))</f>
        <v>0</v>
      </c>
      <c r="CZ132" s="324">
        <f t="array" aca="1" ref="CZ132" ca="1">MAX(IF((IF(進捗管理票PSPT_進捗率_4_2&lt;&gt;"", AY132:BF132,AY132:BC132)&lt;&gt;"")*(IF(進捗管理票PSPT_進捗率_4_2&lt;&gt;"", $AY$7:$BF$7,$AY$7:$BC$7)="予定日")*(IF(進捗管理票PSPT_進捗率_4_2&lt;&gt;"", AY132:BF132,AY132:BC132)&lt;=集計基準日),COLUMN(IF(進捗管理票PSPT_進捗率_4_2&lt;&gt;"", AY132:BF132,AY132:BC132)),""))</f>
        <v>0</v>
      </c>
      <c r="DA132" s="324">
        <f t="array" aca="1" ref="DA132" ca="1">MAX(IF((BJ132:BN132&lt;&gt;"")*($BJ$7:$BN$7="予定日")*(BJ132:BN132&lt;=集計基準日),COLUMN(BJ132:BN132),""))</f>
        <v>0</v>
      </c>
      <c r="DB132" s="324">
        <f t="array" aca="1" ref="DB132" ca="1">MAX(IF((IF(AND(進捗管理票PSPT_進捗率_1_2&lt;&gt;"",U132&lt;&gt;""), O132:V132,O132:S132)&lt;&gt;"")*(IF(AND(進捗管理票PSPT_進捗率_1_2&lt;&gt;"",U132&lt;&gt;""), $O$7:$V$7,$O$7:$S$7)="実績日")*(IF(AND(進捗管理票PSPT_進捗率_1_2&lt;&gt;"",U132&lt;&gt;""), O132:V132,O132:S132)&lt;=集計基準日),COLUMN(IF(AND(進捗管理票PSPT_進捗率_1_2&lt;&gt;"",U132&lt;&gt;""), O132:V132,O132:S132)),""))</f>
        <v>0</v>
      </c>
      <c r="DC132" s="324">
        <f t="array" aca="1" ref="DC132" ca="1">MAX(IF((IF(AND(進捗管理票PSPT_進捗率_2_2&lt;&gt;"",AG132&lt;&gt;""), AA132:AH132,AA132:AE132)&lt;&gt;"")*(IF(AND(進捗管理票PSPT_進捗率_2_2&lt;&gt;"",AG132&lt;&gt;""), $AA$7:$AH$7,$AA$7:$AE$7)="実績日")*(IF(AND(進捗管理票PSPT_進捗率_2_2&lt;&gt;"",AG132&lt;&gt;""), AA132:AH132,AA132:AE132)&lt;=集計基準日),COLUMN(IF(AND(進捗管理票PSPT_進捗率_2_2&lt;&gt;"",AG132&lt;&gt;""), AA132:AH132,AA132:AE132)),""))</f>
        <v>0</v>
      </c>
      <c r="DD132" s="324">
        <f t="array" aca="1" ref="DD132" ca="1">MAX(IF((IF(AND(進捗管理票PSPT_進捗率_3_2&lt;&gt;"",AS132&lt;&gt;""), AM132:AT132,AM132:AQ132)&lt;&gt;"")*(IF(AND(進捗管理票PSPT_進捗率_3_2&lt;&gt;"",AS132&lt;&gt;""), $AM$7:$AT$7,$AM$7:$AQ$7)="実績日")*(IF(AND(進捗管理票PSPT_進捗率_3_2&lt;&gt;"",AS132&lt;&gt;""), AM132:AT132,AM132:AQ132)&lt;=集計基準日),COLUMN(IF(AND(進捗管理票PSPT_進捗率_3_2&lt;&gt;"",AS132&lt;&gt;""), AM132:AT132,AM132:AQ132)),""))</f>
        <v>0</v>
      </c>
      <c r="DE132" s="324">
        <f t="array" aca="1" ref="DE132" ca="1">MAX(IF((IF(AND(進捗管理票PSPT_進捗率_4_2&lt;&gt;"",BE132&lt;&gt;""), AY132:BF132,AY132:BC132)&lt;&gt;"")*(IF(AND(進捗管理票PSPT_進捗率_4_2&lt;&gt;"",BE132&lt;&gt;""), $AY$7:$BF$7,$AY$7:$BC$7)="実績日")*(IF(AND(進捗管理票PSPT_進捗率_4_2&lt;&gt;"",BE132&lt;&gt;""), AY132:BF132,AY132:BC132)&lt;=集計基準日),COLUMN(IF(AND(進捗管理票PSPT_進捗率_4_2&lt;&gt;"",BE132&lt;&gt;""), AY132:BF132,AY132:BC132)),""))</f>
        <v>0</v>
      </c>
      <c r="DF132" s="324">
        <f t="array" aca="1" ref="DF132" ca="1">MAX(IF((BJ132:BN132&lt;&gt;"")*($BJ$7:$BN$7="実績日")*(BJ132:BN132&lt;=集計基準日),COLUMN(BJ132:BN132),""))</f>
        <v>0</v>
      </c>
      <c r="DG132" s="439">
        <f ca="1">MAX(IF(CW132&lt;&gt;0,HLOOKUP(CW132+1,進捗・達成率設定_PS,9,1),0),IF(CX132&lt;&gt;0,HLOOKUP(CX132+1,進捗・達成率設定_PT仕様作成,9,1),0),IF(CY132&lt;&gt;0,HLOOKUP(CY132+1,進捗・達成率設定_PG,9,1),0),IF(CZ132&lt;&gt;0,HLOOKUP(CZ132+1,進捗・達成率設定_PT,9,1),0),IF(DA132&lt;&gt;0,HLOOKUP(DA132+1,進捗・達成率設定_受入,9,1),0),IF(AND(COUNTA(PTレビュー先頭セル:PTレビュー最終セル)=0,AND(BB132&lt;&gt;"", BB132 &lt;= 集計基準日, BE132="",BF132="",BJ132="",BK132="",BM132="",BN132="")),100,0),IF(AND(BE132&lt;&gt;"",BE132 &lt;= 集計基準日, BJ132="",BK132="",BM132="",BN132=""),100,0))</f>
        <v>0</v>
      </c>
      <c r="DH132" s="440">
        <f ca="1">MAX(IF(DB132&lt;&gt;0,HLOOKUP(DB132,進捗・達成率設定_PS,9,1),0),IF(DC132&lt;&gt;0,HLOOKUP(DC132,進捗・達成率設定_PT仕様作成,9,1),0),IF(DD132&lt;&gt;0,HLOOKUP(DD132,進捗・達成率設定_PG,9,1),0),IF(DE132&lt;&gt;0,HLOOKUP(DE132,進捗・達成率設定_PT,9,1),0),IF(DF132&lt;&gt;0,HLOOKUP(DF132,進捗・達成率設定_受入,9,1),0),IF(AND(COUNTA(PTレビュー先頭セル:PTレビュー最終セル)=0,BJ132="",BK132="",BM132="",BN132="",BC132&lt;&gt;"", BC132&lt;=集計基準日),100,0),IF(OR(AND(BF132&lt;&gt;"",BF132&lt;=集計基準日, BJ132="",BK132="",BM132="",BN132=""),AND(BE132&lt;&gt;"",BF132&lt;&gt;"",BF132&lt;=集計基準日, BJ132="",BK132="",BM132="",BN132="")),100,0))</f>
        <v>0</v>
      </c>
      <c r="DI132" s="328" t="str">
        <f>IF(BM132&lt;&gt;"",BM132,IF(AND(BJ132&lt;&gt;"",BM132&lt;&gt;""),BM132,IF(AND(BJ132&lt;&gt;"",BM132=""),"",IF(AND(BK132&lt;&gt;"",BM132=""),"",IF(BE132&lt;&gt;"",BE132,IF(COUNTA(PTレビュー先頭セル:PTレビュー最終セル)&lt;&gt;0,"",IF(BB132&lt;&gt;"",BB132,"")))))))</f>
        <v/>
      </c>
      <c r="DJ132" s="329" t="str">
        <f>IF(AND(BM132&lt;&gt;"",BN132&lt;&gt;""),BN132,IF(AND(BJ132&lt;&gt;"",BN132&lt;&gt;""),BN132,IF(AND(BK132&lt;&gt;"",BN132=""),"",IF(AND(BJ132&lt;&gt;"",BN132=""),"",IF(BF132&lt;&gt;"",BF132,IF(COUNTA(PTレビュー先頭セル:PTレビュー最終セル)&lt;&gt;0,"",IF(BC132&lt;&gt;"",BC132,"")))))))</f>
        <v/>
      </c>
      <c r="DK132" s="450" t="b">
        <f t="shared" si="65"/>
        <v>0</v>
      </c>
      <c r="DL132" s="440" t="b">
        <f t="shared" si="66"/>
        <v>0</v>
      </c>
      <c r="DM132" s="450" t="b">
        <f t="shared" si="67"/>
        <v>0</v>
      </c>
      <c r="DN132" s="440" t="b">
        <f t="shared" si="68"/>
        <v>0</v>
      </c>
      <c r="DO132" s="449" t="b">
        <f t="shared" si="69"/>
        <v>0</v>
      </c>
      <c r="DP132" s="440" t="b">
        <f t="shared" si="70"/>
        <v>0</v>
      </c>
      <c r="DQ132" s="450" t="b">
        <f t="shared" si="71"/>
        <v>0</v>
      </c>
      <c r="DR132" s="440" t="b">
        <f t="shared" si="72"/>
        <v>0</v>
      </c>
      <c r="DS132" s="449" t="b">
        <f t="shared" si="73"/>
        <v>0</v>
      </c>
      <c r="DT132" s="440" t="b">
        <f t="shared" si="74"/>
        <v>0</v>
      </c>
    </row>
    <row r="133" spans="1:124" x14ac:dyDescent="0.25">
      <c r="A133" s="65">
        <f t="shared" si="49"/>
        <v>125</v>
      </c>
      <c r="B133" s="275"/>
      <c r="C133" s="275"/>
      <c r="D133" s="275"/>
      <c r="E133" s="275"/>
      <c r="F133" s="275"/>
      <c r="G133" s="316"/>
      <c r="H133" s="276"/>
      <c r="I133" s="276"/>
      <c r="J133" s="276"/>
      <c r="K133" s="467"/>
      <c r="L133" s="467"/>
      <c r="M133" s="277"/>
      <c r="N133" s="277"/>
      <c r="O133" s="348"/>
      <c r="P133" s="278"/>
      <c r="Q133" s="279"/>
      <c r="R133" s="348"/>
      <c r="S133" s="278"/>
      <c r="T133" s="280"/>
      <c r="U133" s="348"/>
      <c r="V133" s="274"/>
      <c r="W133" s="309" t="str">
        <f t="shared" ca="1" si="50"/>
        <v/>
      </c>
      <c r="X133" s="310" t="str">
        <f t="shared" ca="1" si="51"/>
        <v/>
      </c>
      <c r="Y133" s="277"/>
      <c r="Z133" s="277"/>
      <c r="AA133" s="348"/>
      <c r="AB133" s="278"/>
      <c r="AC133" s="279"/>
      <c r="AD133" s="348"/>
      <c r="AE133" s="278"/>
      <c r="AF133" s="280"/>
      <c r="AG133" s="348"/>
      <c r="AH133" s="274"/>
      <c r="AI133" s="309" t="str">
        <f t="shared" ca="1" si="52"/>
        <v/>
      </c>
      <c r="AJ133" s="310" t="str">
        <f t="shared" ca="1" si="53"/>
        <v/>
      </c>
      <c r="AK133" s="277"/>
      <c r="AL133" s="277"/>
      <c r="AM133" s="348"/>
      <c r="AN133" s="278"/>
      <c r="AO133" s="279"/>
      <c r="AP133" s="348"/>
      <c r="AQ133" s="278"/>
      <c r="AR133" s="280"/>
      <c r="AS133" s="348"/>
      <c r="AT133" s="274"/>
      <c r="AU133" s="309" t="str">
        <f t="shared" ca="1" si="54"/>
        <v/>
      </c>
      <c r="AV133" s="310" t="str">
        <f t="shared" ca="1" si="55"/>
        <v/>
      </c>
      <c r="AW133" s="276"/>
      <c r="AX133" s="276"/>
      <c r="AY133" s="348"/>
      <c r="AZ133" s="278"/>
      <c r="BA133" s="279"/>
      <c r="BB133" s="348"/>
      <c r="BC133" s="278"/>
      <c r="BD133" s="280"/>
      <c r="BE133" s="348"/>
      <c r="BF133" s="274"/>
      <c r="BG133" s="309" t="str">
        <f t="shared" ca="1" si="56"/>
        <v/>
      </c>
      <c r="BH133" s="310" t="str">
        <f t="shared" ca="1" si="57"/>
        <v/>
      </c>
      <c r="BI133" s="276"/>
      <c r="BJ133" s="348"/>
      <c r="BK133" s="278"/>
      <c r="BL133" s="279"/>
      <c r="BM133" s="348"/>
      <c r="BN133" s="278"/>
      <c r="BO133" s="280"/>
      <c r="BP133" s="309" t="str">
        <f t="shared" ca="1" si="58"/>
        <v/>
      </c>
      <c r="BQ133" s="310" t="str">
        <f t="shared" ca="1" si="59"/>
        <v/>
      </c>
      <c r="BR133" s="309" t="str">
        <f t="shared" ca="1" si="60"/>
        <v/>
      </c>
      <c r="BS133" s="438" t="str">
        <f t="shared" ca="1" si="61"/>
        <v/>
      </c>
      <c r="BT133" s="281" t="str">
        <f t="array" ref="BT133">IF(AND($I133&lt;&gt;"",$K133&lt;&gt;""),CEILING(VLOOKUP($I133,ランク別指標,3,FALSE)*$L133,1),"")</f>
        <v/>
      </c>
      <c r="BU133" s="282"/>
      <c r="BV133" s="281" t="str">
        <f t="shared" si="11"/>
        <v/>
      </c>
      <c r="BW133" s="283"/>
      <c r="BX133" s="282"/>
      <c r="BY133" s="284" t="str">
        <f t="shared" si="62"/>
        <v/>
      </c>
      <c r="BZ133" s="285" t="str">
        <f t="shared" si="63"/>
        <v/>
      </c>
      <c r="CA133" s="286"/>
      <c r="CB133" s="287"/>
      <c r="CC133" s="281" t="str">
        <f t="array" ref="CC133">IF(AND($I133&lt;&gt;"",$K133&lt;&gt;""),CEILING(VLOOKUP($I133,ランク別指標,6,FALSE)*$L133,1),"")</f>
        <v/>
      </c>
      <c r="CD133" s="288"/>
      <c r="CE133" s="289" t="str">
        <f t="shared" si="14"/>
        <v/>
      </c>
      <c r="CF133" s="290"/>
      <c r="CG133" s="291" t="str">
        <f t="array" ref="CG133">IF(AND(L133&lt;&gt;"",L133&gt;0),IF(CD133/L133*100 &gt; 0,CD133/L133*100, ""),"")</f>
        <v/>
      </c>
      <c r="CH133" s="292" t="str">
        <f t="array" ref="CH133">IF(AND(L133&lt;&gt;"",L133&gt;0),IF(CF133/L133*100 &gt; 0,CF133/L133*100, ""),"")</f>
        <v/>
      </c>
      <c r="CI133" s="291" t="str">
        <f t="array" ref="CI133">IF(AND(CC133&lt;&gt;"",CC133&gt;0),IF(CD133/CC133*100 &gt; 0,CD133/CC133, ""),"")</f>
        <v/>
      </c>
      <c r="CJ133" s="292" t="str">
        <f t="array" ref="CJ133">IF(AND(CE133&lt;&gt;"",CE133&gt;0),IF(CF133/CE133*100 &gt; 0,CF133/CE133, ""),"")</f>
        <v/>
      </c>
      <c r="CK133" s="281"/>
      <c r="CL133" s="293" t="str">
        <f t="array" ref="CL133">IF(AND(L133&lt;&gt;"",L133&gt;0),IF(CK133/L133*100 &gt; 0,CK133/L133*100, ""),"")</f>
        <v/>
      </c>
      <c r="CM133" s="294"/>
      <c r="CN133" s="270" t="str">
        <f t="array" aca="1" ref="CN133" ca="1">IF(AND($O133&lt;&gt;"",$P133="",$O133&lt;=集計基準日),"遅1",IF(AND($R133&lt;&gt;"",$S133="",$R133&lt;=集計基準日),"遅2",IF(AND($U133&lt;&gt;"",$V133="",$U133&lt;=集計基準日),"遅3","") ) )</f>
        <v/>
      </c>
      <c r="CO133" s="271" t="str">
        <f t="array" aca="1" ref="CO133" ca="1">IF(AND($AA133&lt;&gt;"",$AB133="",$AA133&lt;=集計基準日),"遅1",IF(AND($AD133&lt;&gt;"",$AE133="",$AD133&lt;=集計基準日),"遅2",IF(AND($AG133&lt;&gt;"",$AH133="",$AG133&lt;=集計基準日),"遅3","")))</f>
        <v/>
      </c>
      <c r="CP133" s="271" t="str">
        <f t="array" aca="1" ref="CP133" ca="1">IF(AND($AM133&lt;&gt;"",$AN133="",$AM133&lt;=集計基準日),"遅1",IF(AND($AP133&lt;&gt;"",$AQ133="",$AP133&lt;=集計基準日),"遅2",IF(AND($AS133&lt;&gt;"",$AT133="",$AS133&lt;=集計基準日),"遅3","")))</f>
        <v/>
      </c>
      <c r="CQ133" s="272" t="str">
        <f t="shared" ca="1" si="75"/>
        <v/>
      </c>
      <c r="CR133" s="272" t="str">
        <f t="shared" ca="1" si="76"/>
        <v/>
      </c>
      <c r="CS133" s="273" t="str">
        <f t="shared" ca="1" si="17"/>
        <v/>
      </c>
      <c r="CT133" s="337"/>
      <c r="CU133" s="264">
        <f t="shared" si="64"/>
        <v>125</v>
      </c>
      <c r="CW133" s="324">
        <f t="array" aca="1" ref="CW133" ca="1">MAX(IF((IF(進捗管理票PSPT_進捗率_1_2&lt;&gt;"", O133:V133,O133:S133)&lt;&gt;"")*(IF(進捗管理票PSPT_進捗率_1_2&lt;&gt;"", $O$7:$V$7,$O$7:$S$7)="予定日")*(IF(進捗管理票PSPT_進捗率_1_2&lt;&gt;"", O133:V133,O133:S133)&lt;=集計基準日),COLUMN(IF(進捗管理票PSPT_進捗率_1_2&lt;&gt;"", O133:V133,O133:S133)),""))</f>
        <v>0</v>
      </c>
      <c r="CX133" s="324">
        <f t="array" aca="1" ref="CX133" ca="1">MAX(IF((IF(進捗管理票PSPT_進捗率_2_2&lt;&gt;"", AA133:AH133,AA133:AE133)&lt;&gt;"")*(IF(進捗管理票PSPT_進捗率_2_2&lt;&gt;"", $AA$7:$AH$7,$AA$7:$AE$7)="予定日")*(IF(進捗管理票PSPT_進捗率_2_2&lt;&gt;"", AA133:AH133,AA133:AE133)&lt;=集計基準日),COLUMN(IF(進捗管理票PSPT_進捗率_2_2&lt;&gt;"", AA133:AH133,AA133:AE133)),""))</f>
        <v>0</v>
      </c>
      <c r="CY133" s="324">
        <f t="array" aca="1" ref="CY133" ca="1">MAX(IF((IF(進捗管理票PSPT_進捗率_3_2&lt;&gt;"", AM133:AT133,AM133:AQ133)&lt;&gt;"")*(IF(進捗管理票PSPT_進捗率_3_2&lt;&gt;"", $AM$7:$AT$7,$AM$7:$AQ$7)="予定日")*(IF(進捗管理票PSPT_進捗率_3_2&lt;&gt;"", AM133:AT133,AM133:AQ133)&lt;=集計基準日),COLUMN(IF(進捗管理票PSPT_進捗率_3_2&lt;&gt;"", AM133:AT133,AM133:AQ133)),""))</f>
        <v>0</v>
      </c>
      <c r="CZ133" s="324">
        <f t="array" aca="1" ref="CZ133" ca="1">MAX(IF((IF(進捗管理票PSPT_進捗率_4_2&lt;&gt;"", AY133:BF133,AY133:BC133)&lt;&gt;"")*(IF(進捗管理票PSPT_進捗率_4_2&lt;&gt;"", $AY$7:$BF$7,$AY$7:$BC$7)="予定日")*(IF(進捗管理票PSPT_進捗率_4_2&lt;&gt;"", AY133:BF133,AY133:BC133)&lt;=集計基準日),COLUMN(IF(進捗管理票PSPT_進捗率_4_2&lt;&gt;"", AY133:BF133,AY133:BC133)),""))</f>
        <v>0</v>
      </c>
      <c r="DA133" s="324">
        <f t="array" aca="1" ref="DA133" ca="1">MAX(IF((BJ133:BN133&lt;&gt;"")*($BJ$7:$BN$7="予定日")*(BJ133:BN133&lt;=集計基準日),COLUMN(BJ133:BN133),""))</f>
        <v>0</v>
      </c>
      <c r="DB133" s="324">
        <f t="array" aca="1" ref="DB133" ca="1">MAX(IF((IF(AND(進捗管理票PSPT_進捗率_1_2&lt;&gt;"",U133&lt;&gt;""), O133:V133,O133:S133)&lt;&gt;"")*(IF(AND(進捗管理票PSPT_進捗率_1_2&lt;&gt;"",U133&lt;&gt;""), $O$7:$V$7,$O$7:$S$7)="実績日")*(IF(AND(進捗管理票PSPT_進捗率_1_2&lt;&gt;"",U133&lt;&gt;""), O133:V133,O133:S133)&lt;=集計基準日),COLUMN(IF(AND(進捗管理票PSPT_進捗率_1_2&lt;&gt;"",U133&lt;&gt;""), O133:V133,O133:S133)),""))</f>
        <v>0</v>
      </c>
      <c r="DC133" s="324">
        <f t="array" aca="1" ref="DC133" ca="1">MAX(IF((IF(AND(進捗管理票PSPT_進捗率_2_2&lt;&gt;"",AG133&lt;&gt;""), AA133:AH133,AA133:AE133)&lt;&gt;"")*(IF(AND(進捗管理票PSPT_進捗率_2_2&lt;&gt;"",AG133&lt;&gt;""), $AA$7:$AH$7,$AA$7:$AE$7)="実績日")*(IF(AND(進捗管理票PSPT_進捗率_2_2&lt;&gt;"",AG133&lt;&gt;""), AA133:AH133,AA133:AE133)&lt;=集計基準日),COLUMN(IF(AND(進捗管理票PSPT_進捗率_2_2&lt;&gt;"",AG133&lt;&gt;""), AA133:AH133,AA133:AE133)),""))</f>
        <v>0</v>
      </c>
      <c r="DD133" s="324">
        <f t="array" aca="1" ref="DD133" ca="1">MAX(IF((IF(AND(進捗管理票PSPT_進捗率_3_2&lt;&gt;"",AS133&lt;&gt;""), AM133:AT133,AM133:AQ133)&lt;&gt;"")*(IF(AND(進捗管理票PSPT_進捗率_3_2&lt;&gt;"",AS133&lt;&gt;""), $AM$7:$AT$7,$AM$7:$AQ$7)="実績日")*(IF(AND(進捗管理票PSPT_進捗率_3_2&lt;&gt;"",AS133&lt;&gt;""), AM133:AT133,AM133:AQ133)&lt;=集計基準日),COLUMN(IF(AND(進捗管理票PSPT_進捗率_3_2&lt;&gt;"",AS133&lt;&gt;""), AM133:AT133,AM133:AQ133)),""))</f>
        <v>0</v>
      </c>
      <c r="DE133" s="324">
        <f t="array" aca="1" ref="DE133" ca="1">MAX(IF((IF(AND(進捗管理票PSPT_進捗率_4_2&lt;&gt;"",BE133&lt;&gt;""), AY133:BF133,AY133:BC133)&lt;&gt;"")*(IF(AND(進捗管理票PSPT_進捗率_4_2&lt;&gt;"",BE133&lt;&gt;""), $AY$7:$BF$7,$AY$7:$BC$7)="実績日")*(IF(AND(進捗管理票PSPT_進捗率_4_2&lt;&gt;"",BE133&lt;&gt;""), AY133:BF133,AY133:BC133)&lt;=集計基準日),COLUMN(IF(AND(進捗管理票PSPT_進捗率_4_2&lt;&gt;"",BE133&lt;&gt;""), AY133:BF133,AY133:BC133)),""))</f>
        <v>0</v>
      </c>
      <c r="DF133" s="324">
        <f t="array" aca="1" ref="DF133" ca="1">MAX(IF((BJ133:BN133&lt;&gt;"")*($BJ$7:$BN$7="実績日")*(BJ133:BN133&lt;=集計基準日),COLUMN(BJ133:BN133),""))</f>
        <v>0</v>
      </c>
      <c r="DG133" s="439">
        <f ca="1">MAX(IF(CW133&lt;&gt;0,HLOOKUP(CW133+1,進捗・達成率設定_PS,9,1),0),IF(CX133&lt;&gt;0,HLOOKUP(CX133+1,進捗・達成率設定_PT仕様作成,9,1),0),IF(CY133&lt;&gt;0,HLOOKUP(CY133+1,進捗・達成率設定_PG,9,1),0),IF(CZ133&lt;&gt;0,HLOOKUP(CZ133+1,進捗・達成率設定_PT,9,1),0),IF(DA133&lt;&gt;0,HLOOKUP(DA133+1,進捗・達成率設定_受入,9,1),0),IF(AND(COUNTA(PTレビュー先頭セル:PTレビュー最終セル)=0,AND(BB133&lt;&gt;"", BB133 &lt;= 集計基準日, BE133="",BF133="",BJ133="",BK133="",BM133="",BN133="")),100,0),IF(AND(BE133&lt;&gt;"",BE133 &lt;= 集計基準日, BJ133="",BK133="",BM133="",BN133=""),100,0))</f>
        <v>0</v>
      </c>
      <c r="DH133" s="440">
        <f ca="1">MAX(IF(DB133&lt;&gt;0,HLOOKUP(DB133,進捗・達成率設定_PS,9,1),0),IF(DC133&lt;&gt;0,HLOOKUP(DC133,進捗・達成率設定_PT仕様作成,9,1),0),IF(DD133&lt;&gt;0,HLOOKUP(DD133,進捗・達成率設定_PG,9,1),0),IF(DE133&lt;&gt;0,HLOOKUP(DE133,進捗・達成率設定_PT,9,1),0),IF(DF133&lt;&gt;0,HLOOKUP(DF133,進捗・達成率設定_受入,9,1),0),IF(AND(COUNTA(PTレビュー先頭セル:PTレビュー最終セル)=0,BJ133="",BK133="",BM133="",BN133="",BC133&lt;&gt;"", BC133&lt;=集計基準日),100,0),IF(OR(AND(BF133&lt;&gt;"",BF133&lt;=集計基準日, BJ133="",BK133="",BM133="",BN133=""),AND(BE133&lt;&gt;"",BF133&lt;&gt;"",BF133&lt;=集計基準日, BJ133="",BK133="",BM133="",BN133="")),100,0))</f>
        <v>0</v>
      </c>
      <c r="DI133" s="328" t="str">
        <f>IF(BM133&lt;&gt;"",BM133,IF(AND(BJ133&lt;&gt;"",BM133&lt;&gt;""),BM133,IF(AND(BJ133&lt;&gt;"",BM133=""),"",IF(AND(BK133&lt;&gt;"",BM133=""),"",IF(BE133&lt;&gt;"",BE133,IF(COUNTA(PTレビュー先頭セル:PTレビュー最終セル)&lt;&gt;0,"",IF(BB133&lt;&gt;"",BB133,"")))))))</f>
        <v/>
      </c>
      <c r="DJ133" s="329" t="str">
        <f>IF(AND(BM133&lt;&gt;"",BN133&lt;&gt;""),BN133,IF(AND(BJ133&lt;&gt;"",BN133&lt;&gt;""),BN133,IF(AND(BK133&lt;&gt;"",BN133=""),"",IF(AND(BJ133&lt;&gt;"",BN133=""),"",IF(BF133&lt;&gt;"",BF133,IF(COUNTA(PTレビュー先頭セル:PTレビュー最終セル)&lt;&gt;0,"",IF(BC133&lt;&gt;"",BC133,"")))))))</f>
        <v/>
      </c>
      <c r="DK133" s="450" t="b">
        <f t="shared" si="65"/>
        <v>0</v>
      </c>
      <c r="DL133" s="440" t="b">
        <f t="shared" si="66"/>
        <v>0</v>
      </c>
      <c r="DM133" s="450" t="b">
        <f t="shared" si="67"/>
        <v>0</v>
      </c>
      <c r="DN133" s="440" t="b">
        <f t="shared" si="68"/>
        <v>0</v>
      </c>
      <c r="DO133" s="449" t="b">
        <f t="shared" si="69"/>
        <v>0</v>
      </c>
      <c r="DP133" s="440" t="b">
        <f t="shared" si="70"/>
        <v>0</v>
      </c>
      <c r="DQ133" s="450" t="b">
        <f t="shared" si="71"/>
        <v>0</v>
      </c>
      <c r="DR133" s="440" t="b">
        <f t="shared" si="72"/>
        <v>0</v>
      </c>
      <c r="DS133" s="449" t="b">
        <f t="shared" si="73"/>
        <v>0</v>
      </c>
      <c r="DT133" s="440" t="b">
        <f t="shared" si="74"/>
        <v>0</v>
      </c>
    </row>
    <row r="134" spans="1:124" x14ac:dyDescent="0.25">
      <c r="A134" s="65">
        <f t="shared" si="49"/>
        <v>126</v>
      </c>
      <c r="B134" s="275"/>
      <c r="C134" s="275"/>
      <c r="D134" s="275"/>
      <c r="E134" s="275"/>
      <c r="F134" s="275"/>
      <c r="G134" s="316"/>
      <c r="H134" s="276"/>
      <c r="I134" s="276"/>
      <c r="J134" s="276"/>
      <c r="K134" s="467"/>
      <c r="L134" s="467"/>
      <c r="M134" s="277"/>
      <c r="N134" s="277"/>
      <c r="O134" s="348"/>
      <c r="P134" s="349"/>
      <c r="Q134" s="279"/>
      <c r="R134" s="348"/>
      <c r="S134" s="349"/>
      <c r="T134" s="280"/>
      <c r="U134" s="348"/>
      <c r="V134" s="274"/>
      <c r="W134" s="309" t="str">
        <f t="shared" ca="1" si="50"/>
        <v/>
      </c>
      <c r="X134" s="310" t="str">
        <f t="shared" ca="1" si="51"/>
        <v/>
      </c>
      <c r="Y134" s="277"/>
      <c r="Z134" s="277"/>
      <c r="AA134" s="348"/>
      <c r="AB134" s="349"/>
      <c r="AC134" s="279"/>
      <c r="AD134" s="348"/>
      <c r="AE134" s="349"/>
      <c r="AF134" s="280"/>
      <c r="AG134" s="348"/>
      <c r="AH134" s="274"/>
      <c r="AI134" s="309" t="str">
        <f t="shared" ca="1" si="52"/>
        <v/>
      </c>
      <c r="AJ134" s="310" t="str">
        <f t="shared" ca="1" si="53"/>
        <v/>
      </c>
      <c r="AK134" s="276"/>
      <c r="AL134" s="276"/>
      <c r="AM134" s="348"/>
      <c r="AN134" s="349"/>
      <c r="AO134" s="279"/>
      <c r="AP134" s="348"/>
      <c r="AQ134" s="349"/>
      <c r="AR134" s="280"/>
      <c r="AS134" s="348"/>
      <c r="AT134" s="274"/>
      <c r="AU134" s="309" t="str">
        <f t="shared" ca="1" si="54"/>
        <v/>
      </c>
      <c r="AV134" s="310" t="str">
        <f t="shared" ca="1" si="55"/>
        <v/>
      </c>
      <c r="AW134" s="276"/>
      <c r="AX134" s="276"/>
      <c r="AY134" s="348"/>
      <c r="AZ134" s="349"/>
      <c r="BA134" s="279"/>
      <c r="BB134" s="348"/>
      <c r="BC134" s="349"/>
      <c r="BD134" s="280"/>
      <c r="BE134" s="348"/>
      <c r="BF134" s="274"/>
      <c r="BG134" s="309" t="str">
        <f t="shared" ca="1" si="56"/>
        <v/>
      </c>
      <c r="BH134" s="310" t="str">
        <f t="shared" ca="1" si="57"/>
        <v/>
      </c>
      <c r="BI134" s="276"/>
      <c r="BJ134" s="348"/>
      <c r="BK134" s="349"/>
      <c r="BL134" s="279"/>
      <c r="BM134" s="348"/>
      <c r="BN134" s="349"/>
      <c r="BO134" s="280"/>
      <c r="BP134" s="309" t="str">
        <f t="shared" ca="1" si="58"/>
        <v/>
      </c>
      <c r="BQ134" s="310" t="str">
        <f t="shared" ca="1" si="59"/>
        <v/>
      </c>
      <c r="BR134" s="309" t="str">
        <f t="shared" ca="1" si="60"/>
        <v/>
      </c>
      <c r="BS134" s="438" t="str">
        <f t="shared" ca="1" si="61"/>
        <v/>
      </c>
      <c r="BT134" s="281" t="str">
        <f t="array" ref="BT134">IF(AND($I134&lt;&gt;"",$K134&lt;&gt;""),CEILING(VLOOKUP($I134,ランク別指標,3,FALSE)*$L134,1),"")</f>
        <v/>
      </c>
      <c r="BU134" s="282"/>
      <c r="BV134" s="281" t="str">
        <f t="shared" si="11"/>
        <v/>
      </c>
      <c r="BW134" s="283"/>
      <c r="BX134" s="282"/>
      <c r="BY134" s="284" t="str">
        <f t="shared" si="62"/>
        <v/>
      </c>
      <c r="BZ134" s="285" t="str">
        <f t="shared" si="63"/>
        <v/>
      </c>
      <c r="CA134" s="286"/>
      <c r="CB134" s="287"/>
      <c r="CC134" s="281" t="str">
        <f t="array" ref="CC134">IF(AND($I134&lt;&gt;"",$K134&lt;&gt;""),CEILING(VLOOKUP($I134,ランク別指標,6,FALSE)*$L134,1),"")</f>
        <v/>
      </c>
      <c r="CD134" s="288"/>
      <c r="CE134" s="289" t="str">
        <f t="shared" si="14"/>
        <v/>
      </c>
      <c r="CF134" s="290"/>
      <c r="CG134" s="291" t="str">
        <f t="array" ref="CG134">IF(AND(L134&lt;&gt;"",L134&gt;0),IF(CD134/L134*100 &gt; 0,CD134/L134*100, ""),"")</f>
        <v/>
      </c>
      <c r="CH134" s="292" t="str">
        <f t="array" ref="CH134">IF(AND(L134&lt;&gt;"",L134&gt;0),IF(CF134/L134*100 &gt; 0,CF134/L134*100, ""),"")</f>
        <v/>
      </c>
      <c r="CI134" s="291" t="str">
        <f t="array" ref="CI134">IF(AND(CC134&lt;&gt;"",CC134&gt;0),IF(CD134/CC134*100 &gt; 0,CD134/CC134, ""),"")</f>
        <v/>
      </c>
      <c r="CJ134" s="292" t="str">
        <f t="array" ref="CJ134">IF(AND(CE134&lt;&gt;"",CE134&gt;0),IF(CF134/CE134*100 &gt; 0,CF134/CE134, ""),"")</f>
        <v/>
      </c>
      <c r="CK134" s="281"/>
      <c r="CL134" s="293" t="str">
        <f t="array" ref="CL134">IF(AND(L134&lt;&gt;"",L134&gt;0),IF(CK134/L134*100 &gt; 0,CK134/L134*100, ""),"")</f>
        <v/>
      </c>
      <c r="CM134" s="294"/>
      <c r="CN134" s="270" t="str">
        <f t="array" aca="1" ref="CN134" ca="1">IF(AND($O134&lt;&gt;"",$P134="",$O134&lt;=集計基準日),"遅1",IF(AND($R134&lt;&gt;"",$S134="",$R134&lt;=集計基準日),"遅2",IF(AND($U134&lt;&gt;"",$V134="",$U134&lt;=集計基準日),"遅3","") ) )</f>
        <v/>
      </c>
      <c r="CO134" s="271" t="str">
        <f t="array" aca="1" ref="CO134" ca="1">IF(AND($AA134&lt;&gt;"",$AB134="",$AA134&lt;=集計基準日),"遅1",IF(AND($AD134&lt;&gt;"",$AE134="",$AD134&lt;=集計基準日),"遅2",IF(AND($AG134&lt;&gt;"",$AH134="",$AG134&lt;=集計基準日),"遅3","")))</f>
        <v/>
      </c>
      <c r="CP134" s="271" t="str">
        <f t="array" aca="1" ref="CP134" ca="1">IF(AND($AM134&lt;&gt;"",$AN134="",$AM134&lt;=集計基準日),"遅1",IF(AND($AP134&lt;&gt;"",$AQ134="",$AP134&lt;=集計基準日),"遅2",IF(AND($AS134&lt;&gt;"",$AT134="",$AS134&lt;=集計基準日),"遅3","")))</f>
        <v/>
      </c>
      <c r="CQ134" s="272" t="str">
        <f t="shared" ca="1" si="75"/>
        <v/>
      </c>
      <c r="CR134" s="272" t="str">
        <f t="shared" ca="1" si="76"/>
        <v/>
      </c>
      <c r="CS134" s="273" t="str">
        <f t="shared" ca="1" si="17"/>
        <v/>
      </c>
      <c r="CT134" s="337"/>
      <c r="CU134" s="264">
        <f t="shared" si="64"/>
        <v>126</v>
      </c>
      <c r="CW134" s="324">
        <f t="array" aca="1" ref="CW134" ca="1">MAX(IF((IF(進捗管理票PSPT_進捗率_1_2&lt;&gt;"", O134:V134,O134:S134)&lt;&gt;"")*(IF(進捗管理票PSPT_進捗率_1_2&lt;&gt;"", $O$7:$V$7,$O$7:$S$7)="予定日")*(IF(進捗管理票PSPT_進捗率_1_2&lt;&gt;"", O134:V134,O134:S134)&lt;=集計基準日),COLUMN(IF(進捗管理票PSPT_進捗率_1_2&lt;&gt;"", O134:V134,O134:S134)),""))</f>
        <v>0</v>
      </c>
      <c r="CX134" s="324">
        <f t="array" aca="1" ref="CX134" ca="1">MAX(IF((IF(進捗管理票PSPT_進捗率_2_2&lt;&gt;"", AA134:AH134,AA134:AE134)&lt;&gt;"")*(IF(進捗管理票PSPT_進捗率_2_2&lt;&gt;"", $AA$7:$AH$7,$AA$7:$AE$7)="予定日")*(IF(進捗管理票PSPT_進捗率_2_2&lt;&gt;"", AA134:AH134,AA134:AE134)&lt;=集計基準日),COLUMN(IF(進捗管理票PSPT_進捗率_2_2&lt;&gt;"", AA134:AH134,AA134:AE134)),""))</f>
        <v>0</v>
      </c>
      <c r="CY134" s="324">
        <f t="array" aca="1" ref="CY134" ca="1">MAX(IF((IF(進捗管理票PSPT_進捗率_3_2&lt;&gt;"", AM134:AT134,AM134:AQ134)&lt;&gt;"")*(IF(進捗管理票PSPT_進捗率_3_2&lt;&gt;"", $AM$7:$AT$7,$AM$7:$AQ$7)="予定日")*(IF(進捗管理票PSPT_進捗率_3_2&lt;&gt;"", AM134:AT134,AM134:AQ134)&lt;=集計基準日),COLUMN(IF(進捗管理票PSPT_進捗率_3_2&lt;&gt;"", AM134:AT134,AM134:AQ134)),""))</f>
        <v>0</v>
      </c>
      <c r="CZ134" s="324">
        <f t="array" aca="1" ref="CZ134" ca="1">MAX(IF((IF(進捗管理票PSPT_進捗率_4_2&lt;&gt;"", AY134:BF134,AY134:BC134)&lt;&gt;"")*(IF(進捗管理票PSPT_進捗率_4_2&lt;&gt;"", $AY$7:$BF$7,$AY$7:$BC$7)="予定日")*(IF(進捗管理票PSPT_進捗率_4_2&lt;&gt;"", AY134:BF134,AY134:BC134)&lt;=集計基準日),COLUMN(IF(進捗管理票PSPT_進捗率_4_2&lt;&gt;"", AY134:BF134,AY134:BC134)),""))</f>
        <v>0</v>
      </c>
      <c r="DA134" s="324">
        <f t="array" aca="1" ref="DA134" ca="1">MAX(IF((BJ134:BN134&lt;&gt;"")*($BJ$7:$BN$7="予定日")*(BJ134:BN134&lt;=集計基準日),COLUMN(BJ134:BN134),""))</f>
        <v>0</v>
      </c>
      <c r="DB134" s="324">
        <f t="array" aca="1" ref="DB134" ca="1">MAX(IF((IF(AND(進捗管理票PSPT_進捗率_1_2&lt;&gt;"",U134&lt;&gt;""), O134:V134,O134:S134)&lt;&gt;"")*(IF(AND(進捗管理票PSPT_進捗率_1_2&lt;&gt;"",U134&lt;&gt;""), $O$7:$V$7,$O$7:$S$7)="実績日")*(IF(AND(進捗管理票PSPT_進捗率_1_2&lt;&gt;"",U134&lt;&gt;""), O134:V134,O134:S134)&lt;=集計基準日),COLUMN(IF(AND(進捗管理票PSPT_進捗率_1_2&lt;&gt;"",U134&lt;&gt;""), O134:V134,O134:S134)),""))</f>
        <v>0</v>
      </c>
      <c r="DC134" s="324">
        <f t="array" aca="1" ref="DC134" ca="1">MAX(IF((IF(AND(進捗管理票PSPT_進捗率_2_2&lt;&gt;"",AG134&lt;&gt;""), AA134:AH134,AA134:AE134)&lt;&gt;"")*(IF(AND(進捗管理票PSPT_進捗率_2_2&lt;&gt;"",AG134&lt;&gt;""), $AA$7:$AH$7,$AA$7:$AE$7)="実績日")*(IF(AND(進捗管理票PSPT_進捗率_2_2&lt;&gt;"",AG134&lt;&gt;""), AA134:AH134,AA134:AE134)&lt;=集計基準日),COLUMN(IF(AND(進捗管理票PSPT_進捗率_2_2&lt;&gt;"",AG134&lt;&gt;""), AA134:AH134,AA134:AE134)),""))</f>
        <v>0</v>
      </c>
      <c r="DD134" s="324">
        <f t="array" aca="1" ref="DD134" ca="1">MAX(IF((IF(AND(進捗管理票PSPT_進捗率_3_2&lt;&gt;"",AS134&lt;&gt;""), AM134:AT134,AM134:AQ134)&lt;&gt;"")*(IF(AND(進捗管理票PSPT_進捗率_3_2&lt;&gt;"",AS134&lt;&gt;""), $AM$7:$AT$7,$AM$7:$AQ$7)="実績日")*(IF(AND(進捗管理票PSPT_進捗率_3_2&lt;&gt;"",AS134&lt;&gt;""), AM134:AT134,AM134:AQ134)&lt;=集計基準日),COLUMN(IF(AND(進捗管理票PSPT_進捗率_3_2&lt;&gt;"",AS134&lt;&gt;""), AM134:AT134,AM134:AQ134)),""))</f>
        <v>0</v>
      </c>
      <c r="DE134" s="324">
        <f t="array" aca="1" ref="DE134" ca="1">MAX(IF((IF(AND(進捗管理票PSPT_進捗率_4_2&lt;&gt;"",BE134&lt;&gt;""), AY134:BF134,AY134:BC134)&lt;&gt;"")*(IF(AND(進捗管理票PSPT_進捗率_4_2&lt;&gt;"",BE134&lt;&gt;""), $AY$7:$BF$7,$AY$7:$BC$7)="実績日")*(IF(AND(進捗管理票PSPT_進捗率_4_2&lt;&gt;"",BE134&lt;&gt;""), AY134:BF134,AY134:BC134)&lt;=集計基準日),COLUMN(IF(AND(進捗管理票PSPT_進捗率_4_2&lt;&gt;"",BE134&lt;&gt;""), AY134:BF134,AY134:BC134)),""))</f>
        <v>0</v>
      </c>
      <c r="DF134" s="324">
        <f t="array" aca="1" ref="DF134" ca="1">MAX(IF((BJ134:BN134&lt;&gt;"")*($BJ$7:$BN$7="実績日")*(BJ134:BN134&lt;=集計基準日),COLUMN(BJ134:BN134),""))</f>
        <v>0</v>
      </c>
      <c r="DG134" s="439">
        <f ca="1">MAX(IF(CW134&lt;&gt;0,HLOOKUP(CW134+1,進捗・達成率設定_PS,9,1),0),IF(CX134&lt;&gt;0,HLOOKUP(CX134+1,進捗・達成率設定_PT仕様作成,9,1),0),IF(CY134&lt;&gt;0,HLOOKUP(CY134+1,進捗・達成率設定_PG,9,1),0),IF(CZ134&lt;&gt;0,HLOOKUP(CZ134+1,進捗・達成率設定_PT,9,1),0),IF(DA134&lt;&gt;0,HLOOKUP(DA134+1,進捗・達成率設定_受入,9,1),0),IF(AND(COUNTA(PTレビュー先頭セル:PTレビュー最終セル)=0,AND(BB134&lt;&gt;"", BB134 &lt;= 集計基準日, BE134="",BF134="",BJ134="",BK134="",BM134="",BN134="")),100,0),IF(AND(BE134&lt;&gt;"",BE134 &lt;= 集計基準日, BJ134="",BK134="",BM134="",BN134=""),100,0))</f>
        <v>0</v>
      </c>
      <c r="DH134" s="440">
        <f ca="1">MAX(IF(DB134&lt;&gt;0,HLOOKUP(DB134,進捗・達成率設定_PS,9,1),0),IF(DC134&lt;&gt;0,HLOOKUP(DC134,進捗・達成率設定_PT仕様作成,9,1),0),IF(DD134&lt;&gt;0,HLOOKUP(DD134,進捗・達成率設定_PG,9,1),0),IF(DE134&lt;&gt;0,HLOOKUP(DE134,進捗・達成率設定_PT,9,1),0),IF(DF134&lt;&gt;0,HLOOKUP(DF134,進捗・達成率設定_受入,9,1),0),IF(AND(COUNTA(PTレビュー先頭セル:PTレビュー最終セル)=0,BJ134="",BK134="",BM134="",BN134="",BC134&lt;&gt;"", BC134&lt;=集計基準日),100,0),IF(OR(AND(BF134&lt;&gt;"",BF134&lt;=集計基準日, BJ134="",BK134="",BM134="",BN134=""),AND(BE134&lt;&gt;"",BF134&lt;&gt;"",BF134&lt;=集計基準日, BJ134="",BK134="",BM134="",BN134="")),100,0))</f>
        <v>0</v>
      </c>
      <c r="DI134" s="328" t="str">
        <f>IF(BM134&lt;&gt;"",BM134,IF(AND(BJ134&lt;&gt;"",BM134&lt;&gt;""),BM134,IF(AND(BJ134&lt;&gt;"",BM134=""),"",IF(AND(BK134&lt;&gt;"",BM134=""),"",IF(BE134&lt;&gt;"",BE134,IF(COUNTA(PTレビュー先頭セル:PTレビュー最終セル)&lt;&gt;0,"",IF(BB134&lt;&gt;"",BB134,"")))))))</f>
        <v/>
      </c>
      <c r="DJ134" s="329" t="str">
        <f>IF(AND(BM134&lt;&gt;"",BN134&lt;&gt;""),BN134,IF(AND(BJ134&lt;&gt;"",BN134&lt;&gt;""),BN134,IF(AND(BK134&lt;&gt;"",BN134=""),"",IF(AND(BJ134&lt;&gt;"",BN134=""),"",IF(BF134&lt;&gt;"",BF134,IF(COUNTA(PTレビュー先頭セル:PTレビュー最終セル)&lt;&gt;0,"",IF(BC134&lt;&gt;"",BC134,"")))))))</f>
        <v/>
      </c>
      <c r="DK134" s="450" t="b">
        <f t="shared" si="65"/>
        <v>0</v>
      </c>
      <c r="DL134" s="440" t="b">
        <f t="shared" si="66"/>
        <v>0</v>
      </c>
      <c r="DM134" s="450" t="b">
        <f t="shared" si="67"/>
        <v>0</v>
      </c>
      <c r="DN134" s="440" t="b">
        <f t="shared" si="68"/>
        <v>0</v>
      </c>
      <c r="DO134" s="449" t="b">
        <f t="shared" si="69"/>
        <v>0</v>
      </c>
      <c r="DP134" s="440" t="b">
        <f t="shared" si="70"/>
        <v>0</v>
      </c>
      <c r="DQ134" s="450" t="b">
        <f t="shared" si="71"/>
        <v>0</v>
      </c>
      <c r="DR134" s="440" t="b">
        <f t="shared" si="72"/>
        <v>0</v>
      </c>
      <c r="DS134" s="449" t="b">
        <f t="shared" si="73"/>
        <v>0</v>
      </c>
      <c r="DT134" s="440" t="b">
        <f t="shared" si="74"/>
        <v>0</v>
      </c>
    </row>
    <row r="135" spans="1:124" x14ac:dyDescent="0.25">
      <c r="A135" s="65">
        <f t="shared" si="49"/>
        <v>127</v>
      </c>
      <c r="B135" s="275"/>
      <c r="C135" s="275"/>
      <c r="D135" s="275"/>
      <c r="E135" s="275"/>
      <c r="F135" s="275"/>
      <c r="G135" s="316"/>
      <c r="H135" s="276"/>
      <c r="I135" s="276"/>
      <c r="J135" s="276"/>
      <c r="K135" s="467"/>
      <c r="L135" s="467"/>
      <c r="M135" s="277"/>
      <c r="N135" s="277"/>
      <c r="O135" s="348"/>
      <c r="P135" s="349"/>
      <c r="Q135" s="279"/>
      <c r="R135" s="348"/>
      <c r="S135" s="349"/>
      <c r="T135" s="280"/>
      <c r="U135" s="348"/>
      <c r="V135" s="274"/>
      <c r="W135" s="309" t="str">
        <f t="shared" ca="1" si="50"/>
        <v/>
      </c>
      <c r="X135" s="310" t="str">
        <f t="shared" ca="1" si="51"/>
        <v/>
      </c>
      <c r="Y135" s="277"/>
      <c r="Z135" s="277"/>
      <c r="AA135" s="348"/>
      <c r="AB135" s="349"/>
      <c r="AC135" s="279"/>
      <c r="AD135" s="348"/>
      <c r="AE135" s="349"/>
      <c r="AF135" s="280"/>
      <c r="AG135" s="348"/>
      <c r="AH135" s="274"/>
      <c r="AI135" s="309" t="str">
        <f t="shared" ca="1" si="52"/>
        <v/>
      </c>
      <c r="AJ135" s="310" t="str">
        <f t="shared" ca="1" si="53"/>
        <v/>
      </c>
      <c r="AK135" s="276"/>
      <c r="AL135" s="276"/>
      <c r="AM135" s="348"/>
      <c r="AN135" s="349"/>
      <c r="AO135" s="279"/>
      <c r="AP135" s="348"/>
      <c r="AQ135" s="349"/>
      <c r="AR135" s="280"/>
      <c r="AS135" s="348"/>
      <c r="AT135" s="274"/>
      <c r="AU135" s="309" t="str">
        <f t="shared" ca="1" si="54"/>
        <v/>
      </c>
      <c r="AV135" s="310" t="str">
        <f t="shared" ca="1" si="55"/>
        <v/>
      </c>
      <c r="AW135" s="276"/>
      <c r="AX135" s="276"/>
      <c r="AY135" s="348"/>
      <c r="AZ135" s="349"/>
      <c r="BA135" s="279"/>
      <c r="BB135" s="348"/>
      <c r="BC135" s="349"/>
      <c r="BD135" s="280"/>
      <c r="BE135" s="348"/>
      <c r="BF135" s="274"/>
      <c r="BG135" s="309" t="str">
        <f t="shared" ca="1" si="56"/>
        <v/>
      </c>
      <c r="BH135" s="310" t="str">
        <f t="shared" ca="1" si="57"/>
        <v/>
      </c>
      <c r="BI135" s="276"/>
      <c r="BJ135" s="348"/>
      <c r="BK135" s="349"/>
      <c r="BL135" s="279"/>
      <c r="BM135" s="348"/>
      <c r="BN135" s="349"/>
      <c r="BO135" s="280"/>
      <c r="BP135" s="309" t="str">
        <f t="shared" ca="1" si="58"/>
        <v/>
      </c>
      <c r="BQ135" s="310" t="str">
        <f t="shared" ca="1" si="59"/>
        <v/>
      </c>
      <c r="BR135" s="309" t="str">
        <f t="shared" ca="1" si="60"/>
        <v/>
      </c>
      <c r="BS135" s="438" t="str">
        <f t="shared" ca="1" si="61"/>
        <v/>
      </c>
      <c r="BT135" s="281" t="str">
        <f t="array" ref="BT135">IF(AND($I135&lt;&gt;"",$K135&lt;&gt;""),CEILING(VLOOKUP($I135,ランク別指標,3,FALSE)*$L135,1),"")</f>
        <v/>
      </c>
      <c r="BU135" s="282"/>
      <c r="BV135" s="281" t="str">
        <f t="shared" si="11"/>
        <v/>
      </c>
      <c r="BW135" s="283"/>
      <c r="BX135" s="282"/>
      <c r="BY135" s="284" t="str">
        <f t="shared" si="62"/>
        <v/>
      </c>
      <c r="BZ135" s="285" t="str">
        <f t="shared" si="63"/>
        <v/>
      </c>
      <c r="CA135" s="286"/>
      <c r="CB135" s="287"/>
      <c r="CC135" s="281" t="str">
        <f t="array" ref="CC135">IF(AND($I135&lt;&gt;"",$K135&lt;&gt;""),CEILING(VLOOKUP($I135,ランク別指標,6,FALSE)*$L135,1),"")</f>
        <v/>
      </c>
      <c r="CD135" s="288"/>
      <c r="CE135" s="289" t="str">
        <f t="shared" si="14"/>
        <v/>
      </c>
      <c r="CF135" s="290"/>
      <c r="CG135" s="291" t="str">
        <f t="array" ref="CG135">IF(AND(L135&lt;&gt;"",L135&gt;0),IF(CD135/L135*100 &gt; 0,CD135/L135*100, ""),"")</f>
        <v/>
      </c>
      <c r="CH135" s="292" t="str">
        <f t="array" ref="CH135">IF(AND(L135&lt;&gt;"",L135&gt;0),IF(CF135/L135*100 &gt; 0,CF135/L135*100, ""),"")</f>
        <v/>
      </c>
      <c r="CI135" s="291" t="str">
        <f t="array" ref="CI135">IF(AND(CC135&lt;&gt;"",CC135&gt;0),IF(CD135/CC135*100 &gt; 0,CD135/CC135, ""),"")</f>
        <v/>
      </c>
      <c r="CJ135" s="292" t="str">
        <f t="array" ref="CJ135">IF(AND(CE135&lt;&gt;"",CE135&gt;0),IF(CF135/CE135*100 &gt; 0,CF135/CE135, ""),"")</f>
        <v/>
      </c>
      <c r="CK135" s="281"/>
      <c r="CL135" s="293" t="str">
        <f t="array" ref="CL135">IF(AND(L135&lt;&gt;"",L135&gt;0),IF(CK135/L135*100 &gt; 0,CK135/L135*100, ""),"")</f>
        <v/>
      </c>
      <c r="CM135" s="294"/>
      <c r="CN135" s="270" t="str">
        <f t="array" aca="1" ref="CN135" ca="1">IF(AND($O135&lt;&gt;"",$P135="",$O135&lt;=集計基準日),"遅1",IF(AND($R135&lt;&gt;"",$S135="",$R135&lt;=集計基準日),"遅2",IF(AND($U135&lt;&gt;"",$V135="",$U135&lt;=集計基準日),"遅3","") ) )</f>
        <v/>
      </c>
      <c r="CO135" s="271" t="str">
        <f t="array" aca="1" ref="CO135" ca="1">IF(AND($AA135&lt;&gt;"",$AB135="",$AA135&lt;=集計基準日),"遅1",IF(AND($AD135&lt;&gt;"",$AE135="",$AD135&lt;=集計基準日),"遅2",IF(AND($AG135&lt;&gt;"",$AH135="",$AG135&lt;=集計基準日),"遅3","")))</f>
        <v/>
      </c>
      <c r="CP135" s="271" t="str">
        <f t="array" aca="1" ref="CP135" ca="1">IF(AND($AM135&lt;&gt;"",$AN135="",$AM135&lt;=集計基準日),"遅1",IF(AND($AP135&lt;&gt;"",$AQ135="",$AP135&lt;=集計基準日),"遅2",IF(AND($AS135&lt;&gt;"",$AT135="",$AS135&lt;=集計基準日),"遅3","")))</f>
        <v/>
      </c>
      <c r="CQ135" s="272" t="str">
        <f t="shared" ca="1" si="75"/>
        <v/>
      </c>
      <c r="CR135" s="272" t="str">
        <f t="shared" ca="1" si="76"/>
        <v/>
      </c>
      <c r="CS135" s="273" t="str">
        <f t="shared" ca="1" si="17"/>
        <v/>
      </c>
      <c r="CT135" s="337"/>
      <c r="CU135" s="264">
        <f t="shared" si="64"/>
        <v>127</v>
      </c>
      <c r="CW135" s="324">
        <f t="array" aca="1" ref="CW135" ca="1">MAX(IF((IF(進捗管理票PSPT_進捗率_1_2&lt;&gt;"", O135:V135,O135:S135)&lt;&gt;"")*(IF(進捗管理票PSPT_進捗率_1_2&lt;&gt;"", $O$7:$V$7,$O$7:$S$7)="予定日")*(IF(進捗管理票PSPT_進捗率_1_2&lt;&gt;"", O135:V135,O135:S135)&lt;=集計基準日),COLUMN(IF(進捗管理票PSPT_進捗率_1_2&lt;&gt;"", O135:V135,O135:S135)),""))</f>
        <v>0</v>
      </c>
      <c r="CX135" s="324">
        <f t="array" aca="1" ref="CX135" ca="1">MAX(IF((IF(進捗管理票PSPT_進捗率_2_2&lt;&gt;"", AA135:AH135,AA135:AE135)&lt;&gt;"")*(IF(進捗管理票PSPT_進捗率_2_2&lt;&gt;"", $AA$7:$AH$7,$AA$7:$AE$7)="予定日")*(IF(進捗管理票PSPT_進捗率_2_2&lt;&gt;"", AA135:AH135,AA135:AE135)&lt;=集計基準日),COLUMN(IF(進捗管理票PSPT_進捗率_2_2&lt;&gt;"", AA135:AH135,AA135:AE135)),""))</f>
        <v>0</v>
      </c>
      <c r="CY135" s="324">
        <f t="array" aca="1" ref="CY135" ca="1">MAX(IF((IF(進捗管理票PSPT_進捗率_3_2&lt;&gt;"", AM135:AT135,AM135:AQ135)&lt;&gt;"")*(IF(進捗管理票PSPT_進捗率_3_2&lt;&gt;"", $AM$7:$AT$7,$AM$7:$AQ$7)="予定日")*(IF(進捗管理票PSPT_進捗率_3_2&lt;&gt;"", AM135:AT135,AM135:AQ135)&lt;=集計基準日),COLUMN(IF(進捗管理票PSPT_進捗率_3_2&lt;&gt;"", AM135:AT135,AM135:AQ135)),""))</f>
        <v>0</v>
      </c>
      <c r="CZ135" s="324">
        <f t="array" aca="1" ref="CZ135" ca="1">MAX(IF((IF(進捗管理票PSPT_進捗率_4_2&lt;&gt;"", AY135:BF135,AY135:BC135)&lt;&gt;"")*(IF(進捗管理票PSPT_進捗率_4_2&lt;&gt;"", $AY$7:$BF$7,$AY$7:$BC$7)="予定日")*(IF(進捗管理票PSPT_進捗率_4_2&lt;&gt;"", AY135:BF135,AY135:BC135)&lt;=集計基準日),COLUMN(IF(進捗管理票PSPT_進捗率_4_2&lt;&gt;"", AY135:BF135,AY135:BC135)),""))</f>
        <v>0</v>
      </c>
      <c r="DA135" s="324">
        <f t="array" aca="1" ref="DA135" ca="1">MAX(IF((BJ135:BN135&lt;&gt;"")*($BJ$7:$BN$7="予定日")*(BJ135:BN135&lt;=集計基準日),COLUMN(BJ135:BN135),""))</f>
        <v>0</v>
      </c>
      <c r="DB135" s="324">
        <f t="array" aca="1" ref="DB135" ca="1">MAX(IF((IF(AND(進捗管理票PSPT_進捗率_1_2&lt;&gt;"",U135&lt;&gt;""), O135:V135,O135:S135)&lt;&gt;"")*(IF(AND(進捗管理票PSPT_進捗率_1_2&lt;&gt;"",U135&lt;&gt;""), $O$7:$V$7,$O$7:$S$7)="実績日")*(IF(AND(進捗管理票PSPT_進捗率_1_2&lt;&gt;"",U135&lt;&gt;""), O135:V135,O135:S135)&lt;=集計基準日),COLUMN(IF(AND(進捗管理票PSPT_進捗率_1_2&lt;&gt;"",U135&lt;&gt;""), O135:V135,O135:S135)),""))</f>
        <v>0</v>
      </c>
      <c r="DC135" s="324">
        <f t="array" aca="1" ref="DC135" ca="1">MAX(IF((IF(AND(進捗管理票PSPT_進捗率_2_2&lt;&gt;"",AG135&lt;&gt;""), AA135:AH135,AA135:AE135)&lt;&gt;"")*(IF(AND(進捗管理票PSPT_進捗率_2_2&lt;&gt;"",AG135&lt;&gt;""), $AA$7:$AH$7,$AA$7:$AE$7)="実績日")*(IF(AND(進捗管理票PSPT_進捗率_2_2&lt;&gt;"",AG135&lt;&gt;""), AA135:AH135,AA135:AE135)&lt;=集計基準日),COLUMN(IF(AND(進捗管理票PSPT_進捗率_2_2&lt;&gt;"",AG135&lt;&gt;""), AA135:AH135,AA135:AE135)),""))</f>
        <v>0</v>
      </c>
      <c r="DD135" s="324">
        <f t="array" aca="1" ref="DD135" ca="1">MAX(IF((IF(AND(進捗管理票PSPT_進捗率_3_2&lt;&gt;"",AS135&lt;&gt;""), AM135:AT135,AM135:AQ135)&lt;&gt;"")*(IF(AND(進捗管理票PSPT_進捗率_3_2&lt;&gt;"",AS135&lt;&gt;""), $AM$7:$AT$7,$AM$7:$AQ$7)="実績日")*(IF(AND(進捗管理票PSPT_進捗率_3_2&lt;&gt;"",AS135&lt;&gt;""), AM135:AT135,AM135:AQ135)&lt;=集計基準日),COLUMN(IF(AND(進捗管理票PSPT_進捗率_3_2&lt;&gt;"",AS135&lt;&gt;""), AM135:AT135,AM135:AQ135)),""))</f>
        <v>0</v>
      </c>
      <c r="DE135" s="324">
        <f t="array" aca="1" ref="DE135" ca="1">MAX(IF((IF(AND(進捗管理票PSPT_進捗率_4_2&lt;&gt;"",BE135&lt;&gt;""), AY135:BF135,AY135:BC135)&lt;&gt;"")*(IF(AND(進捗管理票PSPT_進捗率_4_2&lt;&gt;"",BE135&lt;&gt;""), $AY$7:$BF$7,$AY$7:$BC$7)="実績日")*(IF(AND(進捗管理票PSPT_進捗率_4_2&lt;&gt;"",BE135&lt;&gt;""), AY135:BF135,AY135:BC135)&lt;=集計基準日),COLUMN(IF(AND(進捗管理票PSPT_進捗率_4_2&lt;&gt;"",BE135&lt;&gt;""), AY135:BF135,AY135:BC135)),""))</f>
        <v>0</v>
      </c>
      <c r="DF135" s="324">
        <f t="array" aca="1" ref="DF135" ca="1">MAX(IF((BJ135:BN135&lt;&gt;"")*($BJ$7:$BN$7="実績日")*(BJ135:BN135&lt;=集計基準日),COLUMN(BJ135:BN135),""))</f>
        <v>0</v>
      </c>
      <c r="DG135" s="439">
        <f ca="1">MAX(IF(CW135&lt;&gt;0,HLOOKUP(CW135+1,進捗・達成率設定_PS,9,1),0),IF(CX135&lt;&gt;0,HLOOKUP(CX135+1,進捗・達成率設定_PT仕様作成,9,1),0),IF(CY135&lt;&gt;0,HLOOKUP(CY135+1,進捗・達成率設定_PG,9,1),0),IF(CZ135&lt;&gt;0,HLOOKUP(CZ135+1,進捗・達成率設定_PT,9,1),0),IF(DA135&lt;&gt;0,HLOOKUP(DA135+1,進捗・達成率設定_受入,9,1),0),IF(AND(COUNTA(PTレビュー先頭セル:PTレビュー最終セル)=0,AND(BB135&lt;&gt;"", BB135 &lt;= 集計基準日, BE135="",BF135="",BJ135="",BK135="",BM135="",BN135="")),100,0),IF(AND(BE135&lt;&gt;"",BE135 &lt;= 集計基準日, BJ135="",BK135="",BM135="",BN135=""),100,0))</f>
        <v>0</v>
      </c>
      <c r="DH135" s="440">
        <f ca="1">MAX(IF(DB135&lt;&gt;0,HLOOKUP(DB135,進捗・達成率設定_PS,9,1),0),IF(DC135&lt;&gt;0,HLOOKUP(DC135,進捗・達成率設定_PT仕様作成,9,1),0),IF(DD135&lt;&gt;0,HLOOKUP(DD135,進捗・達成率設定_PG,9,1),0),IF(DE135&lt;&gt;0,HLOOKUP(DE135,進捗・達成率設定_PT,9,1),0),IF(DF135&lt;&gt;0,HLOOKUP(DF135,進捗・達成率設定_受入,9,1),0),IF(AND(COUNTA(PTレビュー先頭セル:PTレビュー最終セル)=0,BJ135="",BK135="",BM135="",BN135="",BC135&lt;&gt;"", BC135&lt;=集計基準日),100,0),IF(OR(AND(BF135&lt;&gt;"",BF135&lt;=集計基準日, BJ135="",BK135="",BM135="",BN135=""),AND(BE135&lt;&gt;"",BF135&lt;&gt;"",BF135&lt;=集計基準日, BJ135="",BK135="",BM135="",BN135="")),100,0))</f>
        <v>0</v>
      </c>
      <c r="DI135" s="328" t="str">
        <f>IF(BM135&lt;&gt;"",BM135,IF(AND(BJ135&lt;&gt;"",BM135&lt;&gt;""),BM135,IF(AND(BJ135&lt;&gt;"",BM135=""),"",IF(AND(BK135&lt;&gt;"",BM135=""),"",IF(BE135&lt;&gt;"",BE135,IF(COUNTA(PTレビュー先頭セル:PTレビュー最終セル)&lt;&gt;0,"",IF(BB135&lt;&gt;"",BB135,"")))))))</f>
        <v/>
      </c>
      <c r="DJ135" s="329" t="str">
        <f>IF(AND(BM135&lt;&gt;"",BN135&lt;&gt;""),BN135,IF(AND(BJ135&lt;&gt;"",BN135&lt;&gt;""),BN135,IF(AND(BK135&lt;&gt;"",BN135=""),"",IF(AND(BJ135&lt;&gt;"",BN135=""),"",IF(BF135&lt;&gt;"",BF135,IF(COUNTA(PTレビュー先頭セル:PTレビュー最終セル)&lt;&gt;0,"",IF(BC135&lt;&gt;"",BC135,"")))))))</f>
        <v/>
      </c>
      <c r="DK135" s="450" t="b">
        <f t="shared" si="65"/>
        <v>0</v>
      </c>
      <c r="DL135" s="440" t="b">
        <f t="shared" si="66"/>
        <v>0</v>
      </c>
      <c r="DM135" s="450" t="b">
        <f t="shared" si="67"/>
        <v>0</v>
      </c>
      <c r="DN135" s="440" t="b">
        <f t="shared" si="68"/>
        <v>0</v>
      </c>
      <c r="DO135" s="449" t="b">
        <f t="shared" si="69"/>
        <v>0</v>
      </c>
      <c r="DP135" s="440" t="b">
        <f t="shared" si="70"/>
        <v>0</v>
      </c>
      <c r="DQ135" s="450" t="b">
        <f t="shared" si="71"/>
        <v>0</v>
      </c>
      <c r="DR135" s="440" t="b">
        <f t="shared" si="72"/>
        <v>0</v>
      </c>
      <c r="DS135" s="449" t="b">
        <f t="shared" si="73"/>
        <v>0</v>
      </c>
      <c r="DT135" s="440" t="b">
        <f t="shared" si="74"/>
        <v>0</v>
      </c>
    </row>
    <row r="136" spans="1:124" x14ac:dyDescent="0.25">
      <c r="A136" s="65">
        <f t="shared" si="49"/>
        <v>128</v>
      </c>
      <c r="B136" s="275"/>
      <c r="C136" s="275"/>
      <c r="D136" s="275"/>
      <c r="E136" s="275"/>
      <c r="F136" s="275"/>
      <c r="G136" s="316"/>
      <c r="H136" s="276"/>
      <c r="I136" s="276"/>
      <c r="J136" s="276"/>
      <c r="K136" s="467"/>
      <c r="L136" s="467"/>
      <c r="M136" s="277"/>
      <c r="N136" s="277"/>
      <c r="O136" s="348"/>
      <c r="P136" s="349"/>
      <c r="Q136" s="279"/>
      <c r="R136" s="348"/>
      <c r="S136" s="349"/>
      <c r="T136" s="280"/>
      <c r="U136" s="348"/>
      <c r="V136" s="274"/>
      <c r="W136" s="309" t="str">
        <f t="shared" ca="1" si="50"/>
        <v/>
      </c>
      <c r="X136" s="310" t="str">
        <f t="shared" ca="1" si="51"/>
        <v/>
      </c>
      <c r="Y136" s="277"/>
      <c r="Z136" s="277"/>
      <c r="AA136" s="348"/>
      <c r="AB136" s="349"/>
      <c r="AC136" s="279"/>
      <c r="AD136" s="348"/>
      <c r="AE136" s="349"/>
      <c r="AF136" s="280"/>
      <c r="AG136" s="348"/>
      <c r="AH136" s="274"/>
      <c r="AI136" s="309" t="str">
        <f t="shared" ca="1" si="52"/>
        <v/>
      </c>
      <c r="AJ136" s="310" t="str">
        <f t="shared" ca="1" si="53"/>
        <v/>
      </c>
      <c r="AK136" s="276"/>
      <c r="AL136" s="276"/>
      <c r="AM136" s="348"/>
      <c r="AN136" s="349"/>
      <c r="AO136" s="279"/>
      <c r="AP136" s="348"/>
      <c r="AQ136" s="349"/>
      <c r="AR136" s="280"/>
      <c r="AS136" s="348"/>
      <c r="AT136" s="274"/>
      <c r="AU136" s="309" t="str">
        <f t="shared" ca="1" si="54"/>
        <v/>
      </c>
      <c r="AV136" s="310" t="str">
        <f t="shared" ca="1" si="55"/>
        <v/>
      </c>
      <c r="AW136" s="276"/>
      <c r="AX136" s="276"/>
      <c r="AY136" s="348"/>
      <c r="AZ136" s="349"/>
      <c r="BA136" s="279"/>
      <c r="BB136" s="348"/>
      <c r="BC136" s="349"/>
      <c r="BD136" s="280"/>
      <c r="BE136" s="348"/>
      <c r="BF136" s="274"/>
      <c r="BG136" s="309" t="str">
        <f t="shared" ca="1" si="56"/>
        <v/>
      </c>
      <c r="BH136" s="310" t="str">
        <f t="shared" ca="1" si="57"/>
        <v/>
      </c>
      <c r="BI136" s="276"/>
      <c r="BJ136" s="348"/>
      <c r="BK136" s="349"/>
      <c r="BL136" s="279"/>
      <c r="BM136" s="348"/>
      <c r="BN136" s="349"/>
      <c r="BO136" s="280"/>
      <c r="BP136" s="309" t="str">
        <f t="shared" ca="1" si="58"/>
        <v/>
      </c>
      <c r="BQ136" s="310" t="str">
        <f t="shared" ca="1" si="59"/>
        <v/>
      </c>
      <c r="BR136" s="309" t="str">
        <f t="shared" ca="1" si="60"/>
        <v/>
      </c>
      <c r="BS136" s="438" t="str">
        <f t="shared" ca="1" si="61"/>
        <v/>
      </c>
      <c r="BT136" s="281" t="str">
        <f t="array" ref="BT136">IF(AND($I136&lt;&gt;"",$K136&lt;&gt;""),CEILING(VLOOKUP($I136,ランク別指標,3,FALSE)*$L136,1),"")</f>
        <v/>
      </c>
      <c r="BU136" s="282"/>
      <c r="BV136" s="281" t="str">
        <f t="shared" si="11"/>
        <v/>
      </c>
      <c r="BW136" s="283"/>
      <c r="BX136" s="282"/>
      <c r="BY136" s="284" t="str">
        <f t="shared" si="62"/>
        <v/>
      </c>
      <c r="BZ136" s="285" t="str">
        <f t="shared" si="63"/>
        <v/>
      </c>
      <c r="CA136" s="286"/>
      <c r="CB136" s="287"/>
      <c r="CC136" s="281" t="str">
        <f t="array" ref="CC136">IF(AND($I136&lt;&gt;"",$K136&lt;&gt;""),CEILING(VLOOKUP($I136,ランク別指標,6,FALSE)*$L136,1),"")</f>
        <v/>
      </c>
      <c r="CD136" s="288"/>
      <c r="CE136" s="289" t="str">
        <f t="shared" si="14"/>
        <v/>
      </c>
      <c r="CF136" s="290"/>
      <c r="CG136" s="291" t="str">
        <f t="array" ref="CG136">IF(AND(L136&lt;&gt;"",L136&gt;0),IF(CD136/L136*100 &gt; 0,CD136/L136*100, ""),"")</f>
        <v/>
      </c>
      <c r="CH136" s="292" t="str">
        <f t="array" ref="CH136">IF(AND(L136&lt;&gt;"",L136&gt;0),IF(CF136/L136*100 &gt; 0,CF136/L136*100, ""),"")</f>
        <v/>
      </c>
      <c r="CI136" s="291" t="str">
        <f t="array" ref="CI136">IF(AND(CC136&lt;&gt;"",CC136&gt;0),IF(CD136/CC136*100 &gt; 0,CD136/CC136, ""),"")</f>
        <v/>
      </c>
      <c r="CJ136" s="292" t="str">
        <f t="array" ref="CJ136">IF(AND(CE136&lt;&gt;"",CE136&gt;0),IF(CF136/CE136*100 &gt; 0,CF136/CE136, ""),"")</f>
        <v/>
      </c>
      <c r="CK136" s="281"/>
      <c r="CL136" s="293" t="str">
        <f t="array" ref="CL136">IF(AND(L136&lt;&gt;"",L136&gt;0),IF(CK136/L136*100 &gt; 0,CK136/L136*100, ""),"")</f>
        <v/>
      </c>
      <c r="CM136" s="294"/>
      <c r="CN136" s="270" t="str">
        <f t="array" aca="1" ref="CN136" ca="1">IF(AND($O136&lt;&gt;"",$P136="",$O136&lt;=集計基準日),"遅1",IF(AND($R136&lt;&gt;"",$S136="",$R136&lt;=集計基準日),"遅2",IF(AND($U136&lt;&gt;"",$V136="",$U136&lt;=集計基準日),"遅3","") ) )</f>
        <v/>
      </c>
      <c r="CO136" s="271" t="str">
        <f t="array" aca="1" ref="CO136" ca="1">IF(AND($AA136&lt;&gt;"",$AB136="",$AA136&lt;=集計基準日),"遅1",IF(AND($AD136&lt;&gt;"",$AE136="",$AD136&lt;=集計基準日),"遅2",IF(AND($AG136&lt;&gt;"",$AH136="",$AG136&lt;=集計基準日),"遅3","")))</f>
        <v/>
      </c>
      <c r="CP136" s="271" t="str">
        <f t="array" aca="1" ref="CP136" ca="1">IF(AND($AM136&lt;&gt;"",$AN136="",$AM136&lt;=集計基準日),"遅1",IF(AND($AP136&lt;&gt;"",$AQ136="",$AP136&lt;=集計基準日),"遅2",IF(AND($AS136&lt;&gt;"",$AT136="",$AS136&lt;=集計基準日),"遅3","")))</f>
        <v/>
      </c>
      <c r="CQ136" s="272" t="str">
        <f t="shared" ca="1" si="75"/>
        <v/>
      </c>
      <c r="CR136" s="272" t="str">
        <f t="shared" ca="1" si="76"/>
        <v/>
      </c>
      <c r="CS136" s="273" t="str">
        <f t="shared" ca="1" si="17"/>
        <v/>
      </c>
      <c r="CT136" s="337"/>
      <c r="CU136" s="264">
        <f t="shared" si="64"/>
        <v>128</v>
      </c>
      <c r="CW136" s="324">
        <f t="array" aca="1" ref="CW136" ca="1">MAX(IF((IF(進捗管理票PSPT_進捗率_1_2&lt;&gt;"", O136:V136,O136:S136)&lt;&gt;"")*(IF(進捗管理票PSPT_進捗率_1_2&lt;&gt;"", $O$7:$V$7,$O$7:$S$7)="予定日")*(IF(進捗管理票PSPT_進捗率_1_2&lt;&gt;"", O136:V136,O136:S136)&lt;=集計基準日),COLUMN(IF(進捗管理票PSPT_進捗率_1_2&lt;&gt;"", O136:V136,O136:S136)),""))</f>
        <v>0</v>
      </c>
      <c r="CX136" s="324">
        <f t="array" aca="1" ref="CX136" ca="1">MAX(IF((IF(進捗管理票PSPT_進捗率_2_2&lt;&gt;"", AA136:AH136,AA136:AE136)&lt;&gt;"")*(IF(進捗管理票PSPT_進捗率_2_2&lt;&gt;"", $AA$7:$AH$7,$AA$7:$AE$7)="予定日")*(IF(進捗管理票PSPT_進捗率_2_2&lt;&gt;"", AA136:AH136,AA136:AE136)&lt;=集計基準日),COLUMN(IF(進捗管理票PSPT_進捗率_2_2&lt;&gt;"", AA136:AH136,AA136:AE136)),""))</f>
        <v>0</v>
      </c>
      <c r="CY136" s="324">
        <f t="array" aca="1" ref="CY136" ca="1">MAX(IF((IF(進捗管理票PSPT_進捗率_3_2&lt;&gt;"", AM136:AT136,AM136:AQ136)&lt;&gt;"")*(IF(進捗管理票PSPT_進捗率_3_2&lt;&gt;"", $AM$7:$AT$7,$AM$7:$AQ$7)="予定日")*(IF(進捗管理票PSPT_進捗率_3_2&lt;&gt;"", AM136:AT136,AM136:AQ136)&lt;=集計基準日),COLUMN(IF(進捗管理票PSPT_進捗率_3_2&lt;&gt;"", AM136:AT136,AM136:AQ136)),""))</f>
        <v>0</v>
      </c>
      <c r="CZ136" s="324">
        <f t="array" aca="1" ref="CZ136" ca="1">MAX(IF((IF(進捗管理票PSPT_進捗率_4_2&lt;&gt;"", AY136:BF136,AY136:BC136)&lt;&gt;"")*(IF(進捗管理票PSPT_進捗率_4_2&lt;&gt;"", $AY$7:$BF$7,$AY$7:$BC$7)="予定日")*(IF(進捗管理票PSPT_進捗率_4_2&lt;&gt;"", AY136:BF136,AY136:BC136)&lt;=集計基準日),COLUMN(IF(進捗管理票PSPT_進捗率_4_2&lt;&gt;"", AY136:BF136,AY136:BC136)),""))</f>
        <v>0</v>
      </c>
      <c r="DA136" s="324">
        <f t="array" aca="1" ref="DA136" ca="1">MAX(IF((BJ136:BN136&lt;&gt;"")*($BJ$7:$BN$7="予定日")*(BJ136:BN136&lt;=集計基準日),COLUMN(BJ136:BN136),""))</f>
        <v>0</v>
      </c>
      <c r="DB136" s="324">
        <f t="array" aca="1" ref="DB136" ca="1">MAX(IF((IF(AND(進捗管理票PSPT_進捗率_1_2&lt;&gt;"",U136&lt;&gt;""), O136:V136,O136:S136)&lt;&gt;"")*(IF(AND(進捗管理票PSPT_進捗率_1_2&lt;&gt;"",U136&lt;&gt;""), $O$7:$V$7,$O$7:$S$7)="実績日")*(IF(AND(進捗管理票PSPT_進捗率_1_2&lt;&gt;"",U136&lt;&gt;""), O136:V136,O136:S136)&lt;=集計基準日),COLUMN(IF(AND(進捗管理票PSPT_進捗率_1_2&lt;&gt;"",U136&lt;&gt;""), O136:V136,O136:S136)),""))</f>
        <v>0</v>
      </c>
      <c r="DC136" s="324">
        <f t="array" aca="1" ref="DC136" ca="1">MAX(IF((IF(AND(進捗管理票PSPT_進捗率_2_2&lt;&gt;"",AG136&lt;&gt;""), AA136:AH136,AA136:AE136)&lt;&gt;"")*(IF(AND(進捗管理票PSPT_進捗率_2_2&lt;&gt;"",AG136&lt;&gt;""), $AA$7:$AH$7,$AA$7:$AE$7)="実績日")*(IF(AND(進捗管理票PSPT_進捗率_2_2&lt;&gt;"",AG136&lt;&gt;""), AA136:AH136,AA136:AE136)&lt;=集計基準日),COLUMN(IF(AND(進捗管理票PSPT_進捗率_2_2&lt;&gt;"",AG136&lt;&gt;""), AA136:AH136,AA136:AE136)),""))</f>
        <v>0</v>
      </c>
      <c r="DD136" s="324">
        <f t="array" aca="1" ref="DD136" ca="1">MAX(IF((IF(AND(進捗管理票PSPT_進捗率_3_2&lt;&gt;"",AS136&lt;&gt;""), AM136:AT136,AM136:AQ136)&lt;&gt;"")*(IF(AND(進捗管理票PSPT_進捗率_3_2&lt;&gt;"",AS136&lt;&gt;""), $AM$7:$AT$7,$AM$7:$AQ$7)="実績日")*(IF(AND(進捗管理票PSPT_進捗率_3_2&lt;&gt;"",AS136&lt;&gt;""), AM136:AT136,AM136:AQ136)&lt;=集計基準日),COLUMN(IF(AND(進捗管理票PSPT_進捗率_3_2&lt;&gt;"",AS136&lt;&gt;""), AM136:AT136,AM136:AQ136)),""))</f>
        <v>0</v>
      </c>
      <c r="DE136" s="324">
        <f t="array" aca="1" ref="DE136" ca="1">MAX(IF((IF(AND(進捗管理票PSPT_進捗率_4_2&lt;&gt;"",BE136&lt;&gt;""), AY136:BF136,AY136:BC136)&lt;&gt;"")*(IF(AND(進捗管理票PSPT_進捗率_4_2&lt;&gt;"",BE136&lt;&gt;""), $AY$7:$BF$7,$AY$7:$BC$7)="実績日")*(IF(AND(進捗管理票PSPT_進捗率_4_2&lt;&gt;"",BE136&lt;&gt;""), AY136:BF136,AY136:BC136)&lt;=集計基準日),COLUMN(IF(AND(進捗管理票PSPT_進捗率_4_2&lt;&gt;"",BE136&lt;&gt;""), AY136:BF136,AY136:BC136)),""))</f>
        <v>0</v>
      </c>
      <c r="DF136" s="324">
        <f t="array" aca="1" ref="DF136" ca="1">MAX(IF((BJ136:BN136&lt;&gt;"")*($BJ$7:$BN$7="実績日")*(BJ136:BN136&lt;=集計基準日),COLUMN(BJ136:BN136),""))</f>
        <v>0</v>
      </c>
      <c r="DG136" s="439">
        <f ca="1">MAX(IF(CW136&lt;&gt;0,HLOOKUP(CW136+1,進捗・達成率設定_PS,9,1),0),IF(CX136&lt;&gt;0,HLOOKUP(CX136+1,進捗・達成率設定_PT仕様作成,9,1),0),IF(CY136&lt;&gt;0,HLOOKUP(CY136+1,進捗・達成率設定_PG,9,1),0),IF(CZ136&lt;&gt;0,HLOOKUP(CZ136+1,進捗・達成率設定_PT,9,1),0),IF(DA136&lt;&gt;0,HLOOKUP(DA136+1,進捗・達成率設定_受入,9,1),0),IF(AND(COUNTA(PTレビュー先頭セル:PTレビュー最終セル)=0,AND(BB136&lt;&gt;"", BB136 &lt;= 集計基準日, BE136="",BF136="",BJ136="",BK136="",BM136="",BN136="")),100,0),IF(AND(BE136&lt;&gt;"",BE136 &lt;= 集計基準日, BJ136="",BK136="",BM136="",BN136=""),100,0))</f>
        <v>0</v>
      </c>
      <c r="DH136" s="440">
        <f ca="1">MAX(IF(DB136&lt;&gt;0,HLOOKUP(DB136,進捗・達成率設定_PS,9,1),0),IF(DC136&lt;&gt;0,HLOOKUP(DC136,進捗・達成率設定_PT仕様作成,9,1),0),IF(DD136&lt;&gt;0,HLOOKUP(DD136,進捗・達成率設定_PG,9,1),0),IF(DE136&lt;&gt;0,HLOOKUP(DE136,進捗・達成率設定_PT,9,1),0),IF(DF136&lt;&gt;0,HLOOKUP(DF136,進捗・達成率設定_受入,9,1),0),IF(AND(COUNTA(PTレビュー先頭セル:PTレビュー最終セル)=0,BJ136="",BK136="",BM136="",BN136="",BC136&lt;&gt;"", BC136&lt;=集計基準日),100,0),IF(OR(AND(BF136&lt;&gt;"",BF136&lt;=集計基準日, BJ136="",BK136="",BM136="",BN136=""),AND(BE136&lt;&gt;"",BF136&lt;&gt;"",BF136&lt;=集計基準日, BJ136="",BK136="",BM136="",BN136="")),100,0))</f>
        <v>0</v>
      </c>
      <c r="DI136" s="328" t="str">
        <f>IF(BM136&lt;&gt;"",BM136,IF(AND(BJ136&lt;&gt;"",BM136&lt;&gt;""),BM136,IF(AND(BJ136&lt;&gt;"",BM136=""),"",IF(AND(BK136&lt;&gt;"",BM136=""),"",IF(BE136&lt;&gt;"",BE136,IF(COUNTA(PTレビュー先頭セル:PTレビュー最終セル)&lt;&gt;0,"",IF(BB136&lt;&gt;"",BB136,"")))))))</f>
        <v/>
      </c>
      <c r="DJ136" s="329" t="str">
        <f>IF(AND(BM136&lt;&gt;"",BN136&lt;&gt;""),BN136,IF(AND(BJ136&lt;&gt;"",BN136&lt;&gt;""),BN136,IF(AND(BK136&lt;&gt;"",BN136=""),"",IF(AND(BJ136&lt;&gt;"",BN136=""),"",IF(BF136&lt;&gt;"",BF136,IF(COUNTA(PTレビュー先頭セル:PTレビュー最終セル)&lt;&gt;0,"",IF(BC136&lt;&gt;"",BC136,"")))))))</f>
        <v/>
      </c>
      <c r="DK136" s="450" t="b">
        <f t="shared" si="65"/>
        <v>0</v>
      </c>
      <c r="DL136" s="440" t="b">
        <f t="shared" si="66"/>
        <v>0</v>
      </c>
      <c r="DM136" s="450" t="b">
        <f t="shared" si="67"/>
        <v>0</v>
      </c>
      <c r="DN136" s="440" t="b">
        <f t="shared" si="68"/>
        <v>0</v>
      </c>
      <c r="DO136" s="449" t="b">
        <f t="shared" si="69"/>
        <v>0</v>
      </c>
      <c r="DP136" s="440" t="b">
        <f t="shared" si="70"/>
        <v>0</v>
      </c>
      <c r="DQ136" s="450" t="b">
        <f t="shared" si="71"/>
        <v>0</v>
      </c>
      <c r="DR136" s="440" t="b">
        <f t="shared" si="72"/>
        <v>0</v>
      </c>
      <c r="DS136" s="449" t="b">
        <f t="shared" si="73"/>
        <v>0</v>
      </c>
      <c r="DT136" s="440" t="b">
        <f t="shared" si="74"/>
        <v>0</v>
      </c>
    </row>
    <row r="137" spans="1:124" x14ac:dyDescent="0.25">
      <c r="A137" s="65">
        <f t="shared" ref="A137:A200" si="77">ROW()-8</f>
        <v>129</v>
      </c>
      <c r="B137" s="275"/>
      <c r="C137" s="275"/>
      <c r="D137" s="275"/>
      <c r="E137" s="275"/>
      <c r="F137" s="275"/>
      <c r="G137" s="316"/>
      <c r="H137" s="276"/>
      <c r="I137" s="276"/>
      <c r="J137" s="276"/>
      <c r="K137" s="467"/>
      <c r="L137" s="467"/>
      <c r="M137" s="277"/>
      <c r="N137" s="277"/>
      <c r="O137" s="348"/>
      <c r="P137" s="349"/>
      <c r="Q137" s="279"/>
      <c r="R137" s="348"/>
      <c r="S137" s="349"/>
      <c r="T137" s="280"/>
      <c r="U137" s="348"/>
      <c r="V137" s="274"/>
      <c r="W137" s="309" t="str">
        <f t="shared" ref="W137:W200" ca="1" si="78">IF(ISERROR(HLOOKUP(CW137+1,プロジェクト進捗設定_PS,4,FALSE)),IF(DK137,0,""),HLOOKUP(CW137+1,プロジェクト進捗設定_PS,4,FALSE))</f>
        <v/>
      </c>
      <c r="X137" s="310" t="str">
        <f t="shared" ref="X137:X200" ca="1" si="79">IF(ISERROR(HLOOKUP(DB137,プロジェクト進捗設定_PS,4,FALSE)),IF(DL137,0,""),HLOOKUP(DB137,プロジェクト進捗設定_PS,4,FALSE))</f>
        <v/>
      </c>
      <c r="Y137" s="277"/>
      <c r="Z137" s="277"/>
      <c r="AA137" s="348"/>
      <c r="AB137" s="349"/>
      <c r="AC137" s="279"/>
      <c r="AD137" s="348"/>
      <c r="AE137" s="349"/>
      <c r="AF137" s="280"/>
      <c r="AG137" s="348"/>
      <c r="AH137" s="274"/>
      <c r="AI137" s="309" t="str">
        <f t="shared" ref="AI137:AI200" ca="1" si="80">IF(ISERROR(HLOOKUP(CX137+1,プロジェクト進捗設定_PT仕様作成,4,FALSE)),IF(DM137,0,""),HLOOKUP(CX137+1,プロジェクト進捗設定_PT仕様作成,4,FALSE))</f>
        <v/>
      </c>
      <c r="AJ137" s="310" t="str">
        <f t="shared" ref="AJ137:AJ200" ca="1" si="81">IF(ISERROR(HLOOKUP(DC137,プロジェクト進捗設定_PT仕様作成,4,FALSE)),IF(DN137,0,""),HLOOKUP(DC137,プロジェクト進捗設定_PT仕様作成,4,FALSE))</f>
        <v/>
      </c>
      <c r="AK137" s="276"/>
      <c r="AL137" s="276"/>
      <c r="AM137" s="348"/>
      <c r="AN137" s="349"/>
      <c r="AO137" s="279"/>
      <c r="AP137" s="348"/>
      <c r="AQ137" s="349"/>
      <c r="AR137" s="280"/>
      <c r="AS137" s="348"/>
      <c r="AT137" s="274"/>
      <c r="AU137" s="309" t="str">
        <f t="shared" ref="AU137:AU200" ca="1" si="82">IF(ISERROR(HLOOKUP(CY137+1,プロジェクト進捗設定_PG,4,FALSE)),IF(DO137,0,""),HLOOKUP(CY137+1,プロジェクト進捗設定_PG,4,FALSE))</f>
        <v/>
      </c>
      <c r="AV137" s="310" t="str">
        <f t="shared" ref="AV137:AV200" ca="1" si="83">IF(ISERROR(HLOOKUP(DD137,プロジェクト進捗設定_PG,4,FALSE)),IF(DP137,0,""),HLOOKUP(DD137,プロジェクト進捗設定_PG,4,FALSE))</f>
        <v/>
      </c>
      <c r="AW137" s="276"/>
      <c r="AX137" s="276"/>
      <c r="AY137" s="348"/>
      <c r="AZ137" s="349"/>
      <c r="BA137" s="279"/>
      <c r="BB137" s="348"/>
      <c r="BC137" s="349"/>
      <c r="BD137" s="280"/>
      <c r="BE137" s="348"/>
      <c r="BF137" s="274"/>
      <c r="BG137" s="309" t="str">
        <f t="shared" ref="BG137:BG200" ca="1" si="84">IF(ISERROR(HLOOKUP(CZ137+1,プロジェクト進捗設定_PT,4,FALSE)),IF(DQ137,0,""),HLOOKUP(CZ137+1,プロジェクト進捗設定_PT,4,FALSE))</f>
        <v/>
      </c>
      <c r="BH137" s="310" t="str">
        <f t="shared" ref="BH137:BH200" ca="1" si="85">IF(ISERROR(HLOOKUP(DE137,プロジェクト進捗設定_PT,4,FALSE)),IF(DR137,0,""),HLOOKUP(DE137,プロジェクト進捗設定_PT,4,FALSE))</f>
        <v/>
      </c>
      <c r="BI137" s="276"/>
      <c r="BJ137" s="348"/>
      <c r="BK137" s="349"/>
      <c r="BL137" s="279"/>
      <c r="BM137" s="348"/>
      <c r="BN137" s="349"/>
      <c r="BO137" s="280"/>
      <c r="BP137" s="309" t="str">
        <f t="shared" ref="BP137:BP200" ca="1" si="86">IF(ISERROR(HLOOKUP(DA137+1,プロジェクト進捗設定_R終無_受入,5,TRUE)),IF(DS137,0,""),HLOOKUP(DA137+1,プロジェクト進捗設定_R終無_受入,5,FALSE))</f>
        <v/>
      </c>
      <c r="BQ137" s="310" t="str">
        <f t="shared" ref="BQ137:BQ200" ca="1" si="87">IF(ISERROR(HLOOKUP(DF137,プロジェクト進捗設定_R終無_受入,5,FALSE)),IF(DT137,0,""),HLOOKUP(DF137,プロジェクト進捗設定_R終無_受入,5,FALSE))</f>
        <v/>
      </c>
      <c r="BR137" s="309" t="str">
        <f t="shared" ref="BR137:BR200" ca="1" si="88">IF(AND(W137&lt;&gt;0,W137="",AI137&lt;&gt;0,AI137="",AU137&lt;&gt;0,AU137="",BG137&lt;&gt;0,BG137="",BP137&lt;&gt;0,BP137="",DG137=0),"",DG137)</f>
        <v/>
      </c>
      <c r="BS137" s="438" t="str">
        <f t="shared" ref="BS137:BS200" ca="1" si="89">IF(AND(X137&lt;&gt;0,X137="",AJ137&lt;&gt;0,AJ137="",AV137&lt;&gt;0,AV137="",BH137&lt;&gt;0,BH137="",BQ137&lt;&gt;0,BQ137="",DH137=0),"",DH137)</f>
        <v/>
      </c>
      <c r="BT137" s="281" t="str">
        <f t="array" ref="BT137">IF(AND($I137&lt;&gt;"",$K137&lt;&gt;""),CEILING(VLOOKUP($I137,ランク別指標,3,FALSE)*$L137,1),"")</f>
        <v/>
      </c>
      <c r="BU137" s="282"/>
      <c r="BV137" s="281" t="str">
        <f t="shared" si="11"/>
        <v/>
      </c>
      <c r="BW137" s="283"/>
      <c r="BX137" s="282"/>
      <c r="BY137" s="284" t="str">
        <f t="shared" ref="BY137:BY200" si="90">IF(L137&lt;&gt;"",IF(BU137/L137*100 &gt; 0,BU137/L137*100, ""),"")</f>
        <v/>
      </c>
      <c r="BZ137" s="285" t="str">
        <f t="shared" ref="BZ137:BZ200" si="91">IF(L137&lt;&gt;"",IF(BW137/L137*100 &gt; 0,BW137/L137*100, ""),"")</f>
        <v/>
      </c>
      <c r="CA137" s="286"/>
      <c r="CB137" s="287"/>
      <c r="CC137" s="281" t="str">
        <f t="array" ref="CC137">IF(AND($I137&lt;&gt;"",$K137&lt;&gt;""),CEILING(VLOOKUP($I137,ランク別指標,6,FALSE)*$L137,1),"")</f>
        <v/>
      </c>
      <c r="CD137" s="288"/>
      <c r="CE137" s="289" t="str">
        <f t="shared" si="14"/>
        <v/>
      </c>
      <c r="CF137" s="290"/>
      <c r="CG137" s="291" t="str">
        <f t="array" ref="CG137">IF(AND(L137&lt;&gt;"",L137&gt;0),IF(CD137/L137*100 &gt; 0,CD137/L137*100, ""),"")</f>
        <v/>
      </c>
      <c r="CH137" s="292" t="str">
        <f t="array" ref="CH137">IF(AND(L137&lt;&gt;"",L137&gt;0),IF(CF137/L137*100 &gt; 0,CF137/L137*100, ""),"")</f>
        <v/>
      </c>
      <c r="CI137" s="291" t="str">
        <f t="array" ref="CI137">IF(AND(CC137&lt;&gt;"",CC137&gt;0),IF(CD137/CC137*100 &gt; 0,CD137/CC137, ""),"")</f>
        <v/>
      </c>
      <c r="CJ137" s="292" t="str">
        <f t="array" ref="CJ137">IF(AND(CE137&lt;&gt;"",CE137&gt;0),IF(CF137/CE137*100 &gt; 0,CF137/CE137, ""),"")</f>
        <v/>
      </c>
      <c r="CK137" s="281"/>
      <c r="CL137" s="293" t="str">
        <f t="array" ref="CL137">IF(AND(L137&lt;&gt;"",L137&gt;0),IF(CK137/L137*100 &gt; 0,CK137/L137*100, ""),"")</f>
        <v/>
      </c>
      <c r="CM137" s="294"/>
      <c r="CN137" s="270" t="str">
        <f t="array" aca="1" ref="CN137" ca="1">IF(AND($O137&lt;&gt;"",$P137="",$O137&lt;=集計基準日),"遅1",IF(AND($R137&lt;&gt;"",$S137="",$R137&lt;=集計基準日),"遅2",IF(AND($U137&lt;&gt;"",$V137="",$U137&lt;=集計基準日),"遅3","") ) )</f>
        <v/>
      </c>
      <c r="CO137" s="271" t="str">
        <f t="array" aca="1" ref="CO137" ca="1">IF(AND($AA137&lt;&gt;"",$AB137="",$AA137&lt;=集計基準日),"遅1",IF(AND($AD137&lt;&gt;"",$AE137="",$AD137&lt;=集計基準日),"遅2",IF(AND($AG137&lt;&gt;"",$AH137="",$AG137&lt;=集計基準日),"遅3","")))</f>
        <v/>
      </c>
      <c r="CP137" s="271" t="str">
        <f t="array" aca="1" ref="CP137" ca="1">IF(AND($AM137&lt;&gt;"",$AN137="",$AM137&lt;=集計基準日),"遅1",IF(AND($AP137&lt;&gt;"",$AQ137="",$AP137&lt;=集計基準日),"遅2",IF(AND($AS137&lt;&gt;"",$AT137="",$AS137&lt;=集計基準日),"遅3","")))</f>
        <v/>
      </c>
      <c r="CQ137" s="272" t="str">
        <f t="shared" ca="1" si="75"/>
        <v/>
      </c>
      <c r="CR137" s="272" t="str">
        <f t="shared" ca="1" si="76"/>
        <v/>
      </c>
      <c r="CS137" s="273" t="str">
        <f t="shared" ca="1" si="17"/>
        <v/>
      </c>
      <c r="CT137" s="337"/>
      <c r="CU137" s="264">
        <f t="shared" ref="CU137:CU200" si="92">A137</f>
        <v>129</v>
      </c>
      <c r="CW137" s="324">
        <f t="array" aca="1" ref="CW137" ca="1">MAX(IF((IF(進捗管理票PSPT_進捗率_1_2&lt;&gt;"", O137:V137,O137:S137)&lt;&gt;"")*(IF(進捗管理票PSPT_進捗率_1_2&lt;&gt;"", $O$7:$V$7,$O$7:$S$7)="予定日")*(IF(進捗管理票PSPT_進捗率_1_2&lt;&gt;"", O137:V137,O137:S137)&lt;=集計基準日),COLUMN(IF(進捗管理票PSPT_進捗率_1_2&lt;&gt;"", O137:V137,O137:S137)),""))</f>
        <v>0</v>
      </c>
      <c r="CX137" s="324">
        <f t="array" aca="1" ref="CX137" ca="1">MAX(IF((IF(進捗管理票PSPT_進捗率_2_2&lt;&gt;"", AA137:AH137,AA137:AE137)&lt;&gt;"")*(IF(進捗管理票PSPT_進捗率_2_2&lt;&gt;"", $AA$7:$AH$7,$AA$7:$AE$7)="予定日")*(IF(進捗管理票PSPT_進捗率_2_2&lt;&gt;"", AA137:AH137,AA137:AE137)&lt;=集計基準日),COLUMN(IF(進捗管理票PSPT_進捗率_2_2&lt;&gt;"", AA137:AH137,AA137:AE137)),""))</f>
        <v>0</v>
      </c>
      <c r="CY137" s="324">
        <f t="array" aca="1" ref="CY137" ca="1">MAX(IF((IF(進捗管理票PSPT_進捗率_3_2&lt;&gt;"", AM137:AT137,AM137:AQ137)&lt;&gt;"")*(IF(進捗管理票PSPT_進捗率_3_2&lt;&gt;"", $AM$7:$AT$7,$AM$7:$AQ$7)="予定日")*(IF(進捗管理票PSPT_進捗率_3_2&lt;&gt;"", AM137:AT137,AM137:AQ137)&lt;=集計基準日),COLUMN(IF(進捗管理票PSPT_進捗率_3_2&lt;&gt;"", AM137:AT137,AM137:AQ137)),""))</f>
        <v>0</v>
      </c>
      <c r="CZ137" s="324">
        <f t="array" aca="1" ref="CZ137" ca="1">MAX(IF((IF(進捗管理票PSPT_進捗率_4_2&lt;&gt;"", AY137:BF137,AY137:BC137)&lt;&gt;"")*(IF(進捗管理票PSPT_進捗率_4_2&lt;&gt;"", $AY$7:$BF$7,$AY$7:$BC$7)="予定日")*(IF(進捗管理票PSPT_進捗率_4_2&lt;&gt;"", AY137:BF137,AY137:BC137)&lt;=集計基準日),COLUMN(IF(進捗管理票PSPT_進捗率_4_2&lt;&gt;"", AY137:BF137,AY137:BC137)),""))</f>
        <v>0</v>
      </c>
      <c r="DA137" s="324">
        <f t="array" aca="1" ref="DA137" ca="1">MAX(IF((BJ137:BN137&lt;&gt;"")*($BJ$7:$BN$7="予定日")*(BJ137:BN137&lt;=集計基準日),COLUMN(BJ137:BN137),""))</f>
        <v>0</v>
      </c>
      <c r="DB137" s="324">
        <f t="array" aca="1" ref="DB137" ca="1">MAX(IF((IF(AND(進捗管理票PSPT_進捗率_1_2&lt;&gt;"",U137&lt;&gt;""), O137:V137,O137:S137)&lt;&gt;"")*(IF(AND(進捗管理票PSPT_進捗率_1_2&lt;&gt;"",U137&lt;&gt;""), $O$7:$V$7,$O$7:$S$7)="実績日")*(IF(AND(進捗管理票PSPT_進捗率_1_2&lt;&gt;"",U137&lt;&gt;""), O137:V137,O137:S137)&lt;=集計基準日),COLUMN(IF(AND(進捗管理票PSPT_進捗率_1_2&lt;&gt;"",U137&lt;&gt;""), O137:V137,O137:S137)),""))</f>
        <v>0</v>
      </c>
      <c r="DC137" s="324">
        <f t="array" aca="1" ref="DC137" ca="1">MAX(IF((IF(AND(進捗管理票PSPT_進捗率_2_2&lt;&gt;"",AG137&lt;&gt;""), AA137:AH137,AA137:AE137)&lt;&gt;"")*(IF(AND(進捗管理票PSPT_進捗率_2_2&lt;&gt;"",AG137&lt;&gt;""), $AA$7:$AH$7,$AA$7:$AE$7)="実績日")*(IF(AND(進捗管理票PSPT_進捗率_2_2&lt;&gt;"",AG137&lt;&gt;""), AA137:AH137,AA137:AE137)&lt;=集計基準日),COLUMN(IF(AND(進捗管理票PSPT_進捗率_2_2&lt;&gt;"",AG137&lt;&gt;""), AA137:AH137,AA137:AE137)),""))</f>
        <v>0</v>
      </c>
      <c r="DD137" s="324">
        <f t="array" aca="1" ref="DD137" ca="1">MAX(IF((IF(AND(進捗管理票PSPT_進捗率_3_2&lt;&gt;"",AS137&lt;&gt;""), AM137:AT137,AM137:AQ137)&lt;&gt;"")*(IF(AND(進捗管理票PSPT_進捗率_3_2&lt;&gt;"",AS137&lt;&gt;""), $AM$7:$AT$7,$AM$7:$AQ$7)="実績日")*(IF(AND(進捗管理票PSPT_進捗率_3_2&lt;&gt;"",AS137&lt;&gt;""), AM137:AT137,AM137:AQ137)&lt;=集計基準日),COLUMN(IF(AND(進捗管理票PSPT_進捗率_3_2&lt;&gt;"",AS137&lt;&gt;""), AM137:AT137,AM137:AQ137)),""))</f>
        <v>0</v>
      </c>
      <c r="DE137" s="324">
        <f t="array" aca="1" ref="DE137" ca="1">MAX(IF((IF(AND(進捗管理票PSPT_進捗率_4_2&lt;&gt;"",BE137&lt;&gt;""), AY137:BF137,AY137:BC137)&lt;&gt;"")*(IF(AND(進捗管理票PSPT_進捗率_4_2&lt;&gt;"",BE137&lt;&gt;""), $AY$7:$BF$7,$AY$7:$BC$7)="実績日")*(IF(AND(進捗管理票PSPT_進捗率_4_2&lt;&gt;"",BE137&lt;&gt;""), AY137:BF137,AY137:BC137)&lt;=集計基準日),COLUMN(IF(AND(進捗管理票PSPT_進捗率_4_2&lt;&gt;"",BE137&lt;&gt;""), AY137:BF137,AY137:BC137)),""))</f>
        <v>0</v>
      </c>
      <c r="DF137" s="324">
        <f t="array" aca="1" ref="DF137" ca="1">MAX(IF((BJ137:BN137&lt;&gt;"")*($BJ$7:$BN$7="実績日")*(BJ137:BN137&lt;=集計基準日),COLUMN(BJ137:BN137),""))</f>
        <v>0</v>
      </c>
      <c r="DG137" s="439">
        <f ca="1">MAX(IF(CW137&lt;&gt;0,HLOOKUP(CW137+1,進捗・達成率設定_PS,9,1),0),IF(CX137&lt;&gt;0,HLOOKUP(CX137+1,進捗・達成率設定_PT仕様作成,9,1),0),IF(CY137&lt;&gt;0,HLOOKUP(CY137+1,進捗・達成率設定_PG,9,1),0),IF(CZ137&lt;&gt;0,HLOOKUP(CZ137+1,進捗・達成率設定_PT,9,1),0),IF(DA137&lt;&gt;0,HLOOKUP(DA137+1,進捗・達成率設定_受入,9,1),0),IF(AND(COUNTA(PTレビュー先頭セル:PTレビュー最終セル)=0,AND(BB137&lt;&gt;"", BB137 &lt;= 集計基準日, BE137="",BF137="",BJ137="",BK137="",BM137="",BN137="")),100,0),IF(AND(BE137&lt;&gt;"",BE137 &lt;= 集計基準日, BJ137="",BK137="",BM137="",BN137=""),100,0))</f>
        <v>0</v>
      </c>
      <c r="DH137" s="440">
        <f ca="1">MAX(IF(DB137&lt;&gt;0,HLOOKUP(DB137,進捗・達成率設定_PS,9,1),0),IF(DC137&lt;&gt;0,HLOOKUP(DC137,進捗・達成率設定_PT仕様作成,9,1),0),IF(DD137&lt;&gt;0,HLOOKUP(DD137,進捗・達成率設定_PG,9,1),0),IF(DE137&lt;&gt;0,HLOOKUP(DE137,進捗・達成率設定_PT,9,1),0),IF(DF137&lt;&gt;0,HLOOKUP(DF137,進捗・達成率設定_受入,9,1),0),IF(AND(COUNTA(PTレビュー先頭セル:PTレビュー最終セル)=0,BJ137="",BK137="",BM137="",BN137="",BC137&lt;&gt;"", BC137&lt;=集計基準日),100,0),IF(OR(AND(BF137&lt;&gt;"",BF137&lt;=集計基準日, BJ137="",BK137="",BM137="",BN137=""),AND(BE137&lt;&gt;"",BF137&lt;&gt;"",BF137&lt;=集計基準日, BJ137="",BK137="",BM137="",BN137="")),100,0))</f>
        <v>0</v>
      </c>
      <c r="DI137" s="328" t="str">
        <f>IF(BM137&lt;&gt;"",BM137,IF(AND(BJ137&lt;&gt;"",BM137&lt;&gt;""),BM137,IF(AND(BJ137&lt;&gt;"",BM137=""),"",IF(AND(BK137&lt;&gt;"",BM137=""),"",IF(BE137&lt;&gt;"",BE137,IF(COUNTA(PTレビュー先頭セル:PTレビュー最終セル)&lt;&gt;0,"",IF(BB137&lt;&gt;"",BB137,"")))))))</f>
        <v/>
      </c>
      <c r="DJ137" s="329" t="str">
        <f>IF(AND(BM137&lt;&gt;"",BN137&lt;&gt;""),BN137,IF(AND(BJ137&lt;&gt;"",BN137&lt;&gt;""),BN137,IF(AND(BK137&lt;&gt;"",BN137=""),"",IF(AND(BJ137&lt;&gt;"",BN137=""),"",IF(BF137&lt;&gt;"",BF137,IF(COUNTA(PTレビュー先頭セル:PTレビュー最終セル)&lt;&gt;0,"",IF(BC137&lt;&gt;"",BC137,"")))))))</f>
        <v/>
      </c>
      <c r="DK137" s="450" t="b">
        <f t="shared" ref="DK137:DK200" si="93">OR(AND(NOT(ISTEXT(O137)),O137&lt;&gt;""),AND(NOT(ISTEXT(R137)),R137&lt;&gt;""),AND(NOT(ISTEXT(U137)),U137&lt;&gt;""))</f>
        <v>0</v>
      </c>
      <c r="DL137" s="440" t="b">
        <f t="shared" ref="DL137:DL200" si="94">OR(AND(NOT(ISTEXT(P137)),P137&lt;&gt;""),AND(NOT(ISTEXT(S137)),S137&lt;&gt;""),AND(NOT(ISTEXT(V137)),V137&lt;&gt;""))</f>
        <v>0</v>
      </c>
      <c r="DM137" s="450" t="b">
        <f t="shared" ref="DM137:DM200" si="95">OR(AND(NOT(ISTEXT(AA137)),AA137&lt;&gt;""),AND(NOT(ISTEXT(AD137)),AD137&lt;&gt;""),AND(NOT(ISTEXT(AG137)),AG137&lt;&gt;""))</f>
        <v>0</v>
      </c>
      <c r="DN137" s="440" t="b">
        <f t="shared" ref="DN137:DN200" si="96">OR(AND(NOT(ISTEXT(AB137)),AB137&lt;&gt;""),AND(NOT(ISTEXT(AE137)),AE137&lt;&gt;""),AND(NOT(ISTEXT(AH137)),AH137&lt;&gt;""))</f>
        <v>0</v>
      </c>
      <c r="DO137" s="449" t="b">
        <f t="shared" ref="DO137:DO200" si="97">OR(AND(NOT(ISTEXT(AM137)),AM137&lt;&gt;""),AND(NOT(ISTEXT(AP137)),AP137&lt;&gt;""),AND(NOT(ISTEXT(AS137)),AS137&lt;&gt;""))</f>
        <v>0</v>
      </c>
      <c r="DP137" s="440" t="b">
        <f t="shared" ref="DP137:DP200" si="98">OR(AND(NOT(ISTEXT(AN137)),AN137&lt;&gt;""),AND(NOT(ISTEXT(AQ137)),AQ137&lt;&gt;""),AND(NOT(ISTEXT(AT137)),AT137&lt;&gt;""))</f>
        <v>0</v>
      </c>
      <c r="DQ137" s="450" t="b">
        <f t="shared" ref="DQ137:DQ200" si="99">OR(AND(NOT(ISTEXT(AY137)),AY137&lt;&gt;""),AND(NOT(ISTEXT(BB137)),BB137&lt;&gt;""),AND(NOT(ISTEXT(BE137)),BE137&lt;&gt;""))</f>
        <v>0</v>
      </c>
      <c r="DR137" s="440" t="b">
        <f t="shared" ref="DR137:DR200" si="100">OR(AND(NOT(ISTEXT(AZ137)),AZ137&lt;&gt;""),AND(NOT(ISTEXT(BC137)),BC137&lt;&gt;""),AND(NOT(ISTEXT(BF137)),BF137&lt;&gt;""))</f>
        <v>0</v>
      </c>
      <c r="DS137" s="449" t="b">
        <f t="shared" ref="DS137:DS200" si="101">OR(AND(NOT(ISTEXT(BJ137)),BJ137&lt;&gt;""),AND(NOT(ISTEXT(BM137)),BM137&lt;&gt;""))</f>
        <v>0</v>
      </c>
      <c r="DT137" s="440" t="b">
        <f t="shared" ref="DT137:DT200" si="102">OR(AND(NOT(ISTEXT(BK137)),BK137&lt;&gt;""),AND(NOT(ISTEXT(BN137)),BN137&lt;&gt;""))</f>
        <v>0</v>
      </c>
    </row>
    <row r="138" spans="1:124" x14ac:dyDescent="0.25">
      <c r="A138" s="65">
        <f t="shared" si="77"/>
        <v>130</v>
      </c>
      <c r="B138" s="275"/>
      <c r="C138" s="275"/>
      <c r="D138" s="275"/>
      <c r="E138" s="275"/>
      <c r="F138" s="275"/>
      <c r="G138" s="316"/>
      <c r="H138" s="276"/>
      <c r="I138" s="276"/>
      <c r="J138" s="276"/>
      <c r="K138" s="467"/>
      <c r="L138" s="467"/>
      <c r="M138" s="277"/>
      <c r="N138" s="277"/>
      <c r="O138" s="348"/>
      <c r="P138" s="349"/>
      <c r="Q138" s="279"/>
      <c r="R138" s="348"/>
      <c r="S138" s="349"/>
      <c r="T138" s="280"/>
      <c r="U138" s="348"/>
      <c r="V138" s="274"/>
      <c r="W138" s="309" t="str">
        <f t="shared" ca="1" si="78"/>
        <v/>
      </c>
      <c r="X138" s="310" t="str">
        <f t="shared" ca="1" si="79"/>
        <v/>
      </c>
      <c r="Y138" s="277"/>
      <c r="Z138" s="277"/>
      <c r="AA138" s="348"/>
      <c r="AB138" s="349"/>
      <c r="AC138" s="279"/>
      <c r="AD138" s="348"/>
      <c r="AE138" s="349"/>
      <c r="AF138" s="280"/>
      <c r="AG138" s="348"/>
      <c r="AH138" s="274"/>
      <c r="AI138" s="309" t="str">
        <f t="shared" ca="1" si="80"/>
        <v/>
      </c>
      <c r="AJ138" s="310" t="str">
        <f t="shared" ca="1" si="81"/>
        <v/>
      </c>
      <c r="AK138" s="276"/>
      <c r="AL138" s="276"/>
      <c r="AM138" s="348"/>
      <c r="AN138" s="349"/>
      <c r="AO138" s="279"/>
      <c r="AP138" s="348"/>
      <c r="AQ138" s="349"/>
      <c r="AR138" s="280"/>
      <c r="AS138" s="348"/>
      <c r="AT138" s="274"/>
      <c r="AU138" s="309" t="str">
        <f t="shared" ca="1" si="82"/>
        <v/>
      </c>
      <c r="AV138" s="310" t="str">
        <f t="shared" ca="1" si="83"/>
        <v/>
      </c>
      <c r="AW138" s="276"/>
      <c r="AX138" s="276"/>
      <c r="AY138" s="348"/>
      <c r="AZ138" s="349"/>
      <c r="BA138" s="279"/>
      <c r="BB138" s="348"/>
      <c r="BC138" s="349"/>
      <c r="BD138" s="280"/>
      <c r="BE138" s="348"/>
      <c r="BF138" s="274"/>
      <c r="BG138" s="309" t="str">
        <f t="shared" ca="1" si="84"/>
        <v/>
      </c>
      <c r="BH138" s="310" t="str">
        <f t="shared" ca="1" si="85"/>
        <v/>
      </c>
      <c r="BI138" s="276"/>
      <c r="BJ138" s="348"/>
      <c r="BK138" s="349"/>
      <c r="BL138" s="279"/>
      <c r="BM138" s="348"/>
      <c r="BN138" s="349"/>
      <c r="BO138" s="280"/>
      <c r="BP138" s="309" t="str">
        <f t="shared" ca="1" si="86"/>
        <v/>
      </c>
      <c r="BQ138" s="310" t="str">
        <f t="shared" ca="1" si="87"/>
        <v/>
      </c>
      <c r="BR138" s="309" t="str">
        <f t="shared" ca="1" si="88"/>
        <v/>
      </c>
      <c r="BS138" s="438" t="str">
        <f t="shared" ca="1" si="89"/>
        <v/>
      </c>
      <c r="BT138" s="281" t="str">
        <f t="array" ref="BT138">IF(AND($I138&lt;&gt;"",$K138&lt;&gt;""),CEILING(VLOOKUP($I138,ランク別指標,3,FALSE)*$L138,1),"")</f>
        <v/>
      </c>
      <c r="BU138" s="282"/>
      <c r="BV138" s="281" t="str">
        <f t="shared" si="11"/>
        <v/>
      </c>
      <c r="BW138" s="283"/>
      <c r="BX138" s="282"/>
      <c r="BY138" s="284" t="str">
        <f t="shared" si="90"/>
        <v/>
      </c>
      <c r="BZ138" s="285" t="str">
        <f t="shared" si="91"/>
        <v/>
      </c>
      <c r="CA138" s="286"/>
      <c r="CB138" s="287"/>
      <c r="CC138" s="281" t="str">
        <f t="array" ref="CC138">IF(AND($I138&lt;&gt;"",$K138&lt;&gt;""),CEILING(VLOOKUP($I138,ランク別指標,6,FALSE)*$L138,1),"")</f>
        <v/>
      </c>
      <c r="CD138" s="288"/>
      <c r="CE138" s="289" t="str">
        <f t="shared" si="14"/>
        <v/>
      </c>
      <c r="CF138" s="290"/>
      <c r="CG138" s="291" t="str">
        <f t="array" ref="CG138">IF(AND(L138&lt;&gt;"",L138&gt;0),IF(CD138/L138*100 &gt; 0,CD138/L138*100, ""),"")</f>
        <v/>
      </c>
      <c r="CH138" s="292" t="str">
        <f t="array" ref="CH138">IF(AND(L138&lt;&gt;"",L138&gt;0),IF(CF138/L138*100 &gt; 0,CF138/L138*100, ""),"")</f>
        <v/>
      </c>
      <c r="CI138" s="291" t="str">
        <f t="array" ref="CI138">IF(AND(CC138&lt;&gt;"",CC138&gt;0),IF(CD138/CC138*100 &gt; 0,CD138/CC138, ""),"")</f>
        <v/>
      </c>
      <c r="CJ138" s="292" t="str">
        <f t="array" ref="CJ138">IF(AND(CE138&lt;&gt;"",CE138&gt;0),IF(CF138/CE138*100 &gt; 0,CF138/CE138, ""),"")</f>
        <v/>
      </c>
      <c r="CK138" s="281"/>
      <c r="CL138" s="293" t="str">
        <f t="array" ref="CL138">IF(AND(L138&lt;&gt;"",L138&gt;0),IF(CK138/L138*100 &gt; 0,CK138/L138*100, ""),"")</f>
        <v/>
      </c>
      <c r="CM138" s="294"/>
      <c r="CN138" s="270" t="str">
        <f t="array" aca="1" ref="CN138" ca="1">IF(AND($O138&lt;&gt;"",$P138="",$O138&lt;=集計基準日),"遅1",IF(AND($R138&lt;&gt;"",$S138="",$R138&lt;=集計基準日),"遅2",IF(AND($U138&lt;&gt;"",$V138="",$U138&lt;=集計基準日),"遅3","") ) )</f>
        <v/>
      </c>
      <c r="CO138" s="271" t="str">
        <f t="array" aca="1" ref="CO138" ca="1">IF(AND($AA138&lt;&gt;"",$AB138="",$AA138&lt;=集計基準日),"遅1",IF(AND($AD138&lt;&gt;"",$AE138="",$AD138&lt;=集計基準日),"遅2",IF(AND($AG138&lt;&gt;"",$AH138="",$AG138&lt;=集計基準日),"遅3","")))</f>
        <v/>
      </c>
      <c r="CP138" s="271" t="str">
        <f t="array" aca="1" ref="CP138" ca="1">IF(AND($AM138&lt;&gt;"",$AN138="",$AM138&lt;=集計基準日),"遅1",IF(AND($AP138&lt;&gt;"",$AQ138="",$AP138&lt;=集計基準日),"遅2",IF(AND($AS138&lt;&gt;"",$AT138="",$AS138&lt;=集計基準日),"遅3","")))</f>
        <v/>
      </c>
      <c r="CQ138" s="272" t="str">
        <f t="shared" ca="1" si="75"/>
        <v/>
      </c>
      <c r="CR138" s="272" t="str">
        <f t="shared" ca="1" si="76"/>
        <v/>
      </c>
      <c r="CS138" s="273" t="str">
        <f t="shared" ca="1" si="17"/>
        <v/>
      </c>
      <c r="CT138" s="337"/>
      <c r="CU138" s="264">
        <f t="shared" si="92"/>
        <v>130</v>
      </c>
      <c r="CW138" s="324">
        <f t="array" aca="1" ref="CW138" ca="1">MAX(IF((IF(進捗管理票PSPT_進捗率_1_2&lt;&gt;"", O138:V138,O138:S138)&lt;&gt;"")*(IF(進捗管理票PSPT_進捗率_1_2&lt;&gt;"", $O$7:$V$7,$O$7:$S$7)="予定日")*(IF(進捗管理票PSPT_進捗率_1_2&lt;&gt;"", O138:V138,O138:S138)&lt;=集計基準日),COLUMN(IF(進捗管理票PSPT_進捗率_1_2&lt;&gt;"", O138:V138,O138:S138)),""))</f>
        <v>0</v>
      </c>
      <c r="CX138" s="324">
        <f t="array" aca="1" ref="CX138" ca="1">MAX(IF((IF(進捗管理票PSPT_進捗率_2_2&lt;&gt;"", AA138:AH138,AA138:AE138)&lt;&gt;"")*(IF(進捗管理票PSPT_進捗率_2_2&lt;&gt;"", $AA$7:$AH$7,$AA$7:$AE$7)="予定日")*(IF(進捗管理票PSPT_進捗率_2_2&lt;&gt;"", AA138:AH138,AA138:AE138)&lt;=集計基準日),COLUMN(IF(進捗管理票PSPT_進捗率_2_2&lt;&gt;"", AA138:AH138,AA138:AE138)),""))</f>
        <v>0</v>
      </c>
      <c r="CY138" s="324">
        <f t="array" aca="1" ref="CY138" ca="1">MAX(IF((IF(進捗管理票PSPT_進捗率_3_2&lt;&gt;"", AM138:AT138,AM138:AQ138)&lt;&gt;"")*(IF(進捗管理票PSPT_進捗率_3_2&lt;&gt;"", $AM$7:$AT$7,$AM$7:$AQ$7)="予定日")*(IF(進捗管理票PSPT_進捗率_3_2&lt;&gt;"", AM138:AT138,AM138:AQ138)&lt;=集計基準日),COLUMN(IF(進捗管理票PSPT_進捗率_3_2&lt;&gt;"", AM138:AT138,AM138:AQ138)),""))</f>
        <v>0</v>
      </c>
      <c r="CZ138" s="324">
        <f t="array" aca="1" ref="CZ138" ca="1">MAX(IF((IF(進捗管理票PSPT_進捗率_4_2&lt;&gt;"", AY138:BF138,AY138:BC138)&lt;&gt;"")*(IF(進捗管理票PSPT_進捗率_4_2&lt;&gt;"", $AY$7:$BF$7,$AY$7:$BC$7)="予定日")*(IF(進捗管理票PSPT_進捗率_4_2&lt;&gt;"", AY138:BF138,AY138:BC138)&lt;=集計基準日),COLUMN(IF(進捗管理票PSPT_進捗率_4_2&lt;&gt;"", AY138:BF138,AY138:BC138)),""))</f>
        <v>0</v>
      </c>
      <c r="DA138" s="324">
        <f t="array" aca="1" ref="DA138" ca="1">MAX(IF((BJ138:BN138&lt;&gt;"")*($BJ$7:$BN$7="予定日")*(BJ138:BN138&lt;=集計基準日),COLUMN(BJ138:BN138),""))</f>
        <v>0</v>
      </c>
      <c r="DB138" s="324">
        <f t="array" aca="1" ref="DB138" ca="1">MAX(IF((IF(AND(進捗管理票PSPT_進捗率_1_2&lt;&gt;"",U138&lt;&gt;""), O138:V138,O138:S138)&lt;&gt;"")*(IF(AND(進捗管理票PSPT_進捗率_1_2&lt;&gt;"",U138&lt;&gt;""), $O$7:$V$7,$O$7:$S$7)="実績日")*(IF(AND(進捗管理票PSPT_進捗率_1_2&lt;&gt;"",U138&lt;&gt;""), O138:V138,O138:S138)&lt;=集計基準日),COLUMN(IF(AND(進捗管理票PSPT_進捗率_1_2&lt;&gt;"",U138&lt;&gt;""), O138:V138,O138:S138)),""))</f>
        <v>0</v>
      </c>
      <c r="DC138" s="324">
        <f t="array" aca="1" ref="DC138" ca="1">MAX(IF((IF(AND(進捗管理票PSPT_進捗率_2_2&lt;&gt;"",AG138&lt;&gt;""), AA138:AH138,AA138:AE138)&lt;&gt;"")*(IF(AND(進捗管理票PSPT_進捗率_2_2&lt;&gt;"",AG138&lt;&gt;""), $AA$7:$AH$7,$AA$7:$AE$7)="実績日")*(IF(AND(進捗管理票PSPT_進捗率_2_2&lt;&gt;"",AG138&lt;&gt;""), AA138:AH138,AA138:AE138)&lt;=集計基準日),COLUMN(IF(AND(進捗管理票PSPT_進捗率_2_2&lt;&gt;"",AG138&lt;&gt;""), AA138:AH138,AA138:AE138)),""))</f>
        <v>0</v>
      </c>
      <c r="DD138" s="324">
        <f t="array" aca="1" ref="DD138" ca="1">MAX(IF((IF(AND(進捗管理票PSPT_進捗率_3_2&lt;&gt;"",AS138&lt;&gt;""), AM138:AT138,AM138:AQ138)&lt;&gt;"")*(IF(AND(進捗管理票PSPT_進捗率_3_2&lt;&gt;"",AS138&lt;&gt;""), $AM$7:$AT$7,$AM$7:$AQ$7)="実績日")*(IF(AND(進捗管理票PSPT_進捗率_3_2&lt;&gt;"",AS138&lt;&gt;""), AM138:AT138,AM138:AQ138)&lt;=集計基準日),COLUMN(IF(AND(進捗管理票PSPT_進捗率_3_2&lt;&gt;"",AS138&lt;&gt;""), AM138:AT138,AM138:AQ138)),""))</f>
        <v>0</v>
      </c>
      <c r="DE138" s="324">
        <f t="array" aca="1" ref="DE138" ca="1">MAX(IF((IF(AND(進捗管理票PSPT_進捗率_4_2&lt;&gt;"",BE138&lt;&gt;""), AY138:BF138,AY138:BC138)&lt;&gt;"")*(IF(AND(進捗管理票PSPT_進捗率_4_2&lt;&gt;"",BE138&lt;&gt;""), $AY$7:$BF$7,$AY$7:$BC$7)="実績日")*(IF(AND(進捗管理票PSPT_進捗率_4_2&lt;&gt;"",BE138&lt;&gt;""), AY138:BF138,AY138:BC138)&lt;=集計基準日),COLUMN(IF(AND(進捗管理票PSPT_進捗率_4_2&lt;&gt;"",BE138&lt;&gt;""), AY138:BF138,AY138:BC138)),""))</f>
        <v>0</v>
      </c>
      <c r="DF138" s="324">
        <f t="array" aca="1" ref="DF138" ca="1">MAX(IF((BJ138:BN138&lt;&gt;"")*($BJ$7:$BN$7="実績日")*(BJ138:BN138&lt;=集計基準日),COLUMN(BJ138:BN138),""))</f>
        <v>0</v>
      </c>
      <c r="DG138" s="439">
        <f ca="1">MAX(IF(CW138&lt;&gt;0,HLOOKUP(CW138+1,進捗・達成率設定_PS,9,1),0),IF(CX138&lt;&gt;0,HLOOKUP(CX138+1,進捗・達成率設定_PT仕様作成,9,1),0),IF(CY138&lt;&gt;0,HLOOKUP(CY138+1,進捗・達成率設定_PG,9,1),0),IF(CZ138&lt;&gt;0,HLOOKUP(CZ138+1,進捗・達成率設定_PT,9,1),0),IF(DA138&lt;&gt;0,HLOOKUP(DA138+1,進捗・達成率設定_受入,9,1),0),IF(AND(COUNTA(PTレビュー先頭セル:PTレビュー最終セル)=0,AND(BB138&lt;&gt;"", BB138 &lt;= 集計基準日, BE138="",BF138="",BJ138="",BK138="",BM138="",BN138="")),100,0),IF(AND(BE138&lt;&gt;"",BE138 &lt;= 集計基準日, BJ138="",BK138="",BM138="",BN138=""),100,0))</f>
        <v>0</v>
      </c>
      <c r="DH138" s="440">
        <f ca="1">MAX(IF(DB138&lt;&gt;0,HLOOKUP(DB138,進捗・達成率設定_PS,9,1),0),IF(DC138&lt;&gt;0,HLOOKUP(DC138,進捗・達成率設定_PT仕様作成,9,1),0),IF(DD138&lt;&gt;0,HLOOKUP(DD138,進捗・達成率設定_PG,9,1),0),IF(DE138&lt;&gt;0,HLOOKUP(DE138,進捗・達成率設定_PT,9,1),0),IF(DF138&lt;&gt;0,HLOOKUP(DF138,進捗・達成率設定_受入,9,1),0),IF(AND(COUNTA(PTレビュー先頭セル:PTレビュー最終セル)=0,BJ138="",BK138="",BM138="",BN138="",BC138&lt;&gt;"", BC138&lt;=集計基準日),100,0),IF(OR(AND(BF138&lt;&gt;"",BF138&lt;=集計基準日, BJ138="",BK138="",BM138="",BN138=""),AND(BE138&lt;&gt;"",BF138&lt;&gt;"",BF138&lt;=集計基準日, BJ138="",BK138="",BM138="",BN138="")),100,0))</f>
        <v>0</v>
      </c>
      <c r="DI138" s="328" t="str">
        <f>IF(BM138&lt;&gt;"",BM138,IF(AND(BJ138&lt;&gt;"",BM138&lt;&gt;""),BM138,IF(AND(BJ138&lt;&gt;"",BM138=""),"",IF(AND(BK138&lt;&gt;"",BM138=""),"",IF(BE138&lt;&gt;"",BE138,IF(COUNTA(PTレビュー先頭セル:PTレビュー最終セル)&lt;&gt;0,"",IF(BB138&lt;&gt;"",BB138,"")))))))</f>
        <v/>
      </c>
      <c r="DJ138" s="329" t="str">
        <f>IF(AND(BM138&lt;&gt;"",BN138&lt;&gt;""),BN138,IF(AND(BJ138&lt;&gt;"",BN138&lt;&gt;""),BN138,IF(AND(BK138&lt;&gt;"",BN138=""),"",IF(AND(BJ138&lt;&gt;"",BN138=""),"",IF(BF138&lt;&gt;"",BF138,IF(COUNTA(PTレビュー先頭セル:PTレビュー最終セル)&lt;&gt;0,"",IF(BC138&lt;&gt;"",BC138,"")))))))</f>
        <v/>
      </c>
      <c r="DK138" s="450" t="b">
        <f t="shared" si="93"/>
        <v>0</v>
      </c>
      <c r="DL138" s="440" t="b">
        <f t="shared" si="94"/>
        <v>0</v>
      </c>
      <c r="DM138" s="450" t="b">
        <f t="shared" si="95"/>
        <v>0</v>
      </c>
      <c r="DN138" s="440" t="b">
        <f t="shared" si="96"/>
        <v>0</v>
      </c>
      <c r="DO138" s="449" t="b">
        <f t="shared" si="97"/>
        <v>0</v>
      </c>
      <c r="DP138" s="440" t="b">
        <f t="shared" si="98"/>
        <v>0</v>
      </c>
      <c r="DQ138" s="450" t="b">
        <f t="shared" si="99"/>
        <v>0</v>
      </c>
      <c r="DR138" s="440" t="b">
        <f t="shared" si="100"/>
        <v>0</v>
      </c>
      <c r="DS138" s="449" t="b">
        <f t="shared" si="101"/>
        <v>0</v>
      </c>
      <c r="DT138" s="440" t="b">
        <f t="shared" si="102"/>
        <v>0</v>
      </c>
    </row>
    <row r="139" spans="1:124" x14ac:dyDescent="0.25">
      <c r="A139" s="65">
        <f t="shared" si="77"/>
        <v>131</v>
      </c>
      <c r="B139" s="275"/>
      <c r="C139" s="275"/>
      <c r="D139" s="275"/>
      <c r="E139" s="275"/>
      <c r="F139" s="275"/>
      <c r="G139" s="316"/>
      <c r="H139" s="276"/>
      <c r="I139" s="276"/>
      <c r="J139" s="276"/>
      <c r="K139" s="467"/>
      <c r="L139" s="467"/>
      <c r="M139" s="277"/>
      <c r="N139" s="277"/>
      <c r="O139" s="348"/>
      <c r="P139" s="278"/>
      <c r="Q139" s="279"/>
      <c r="R139" s="348"/>
      <c r="S139" s="278"/>
      <c r="T139" s="280"/>
      <c r="U139" s="348"/>
      <c r="V139" s="274"/>
      <c r="W139" s="309" t="str">
        <f t="shared" ca="1" si="78"/>
        <v/>
      </c>
      <c r="X139" s="310" t="str">
        <f t="shared" ca="1" si="79"/>
        <v/>
      </c>
      <c r="Y139" s="277"/>
      <c r="Z139" s="277"/>
      <c r="AA139" s="348"/>
      <c r="AB139" s="278"/>
      <c r="AC139" s="279"/>
      <c r="AD139" s="348"/>
      <c r="AE139" s="278"/>
      <c r="AF139" s="280"/>
      <c r="AG139" s="348"/>
      <c r="AH139" s="274"/>
      <c r="AI139" s="309" t="str">
        <f t="shared" ca="1" si="80"/>
        <v/>
      </c>
      <c r="AJ139" s="310" t="str">
        <f t="shared" ca="1" si="81"/>
        <v/>
      </c>
      <c r="AK139" s="277"/>
      <c r="AL139" s="277"/>
      <c r="AM139" s="348"/>
      <c r="AN139" s="278"/>
      <c r="AO139" s="279"/>
      <c r="AP139" s="348"/>
      <c r="AQ139" s="278"/>
      <c r="AR139" s="280"/>
      <c r="AS139" s="348"/>
      <c r="AT139" s="274"/>
      <c r="AU139" s="309" t="str">
        <f t="shared" ca="1" si="82"/>
        <v/>
      </c>
      <c r="AV139" s="310" t="str">
        <f t="shared" ca="1" si="83"/>
        <v/>
      </c>
      <c r="AW139" s="276"/>
      <c r="AX139" s="276"/>
      <c r="AY139" s="348"/>
      <c r="AZ139" s="278"/>
      <c r="BA139" s="279"/>
      <c r="BB139" s="348"/>
      <c r="BC139" s="278"/>
      <c r="BD139" s="280"/>
      <c r="BE139" s="348"/>
      <c r="BF139" s="274"/>
      <c r="BG139" s="309" t="str">
        <f t="shared" ca="1" si="84"/>
        <v/>
      </c>
      <c r="BH139" s="310" t="str">
        <f t="shared" ca="1" si="85"/>
        <v/>
      </c>
      <c r="BI139" s="276"/>
      <c r="BJ139" s="348"/>
      <c r="BK139" s="278"/>
      <c r="BL139" s="279"/>
      <c r="BM139" s="348"/>
      <c r="BN139" s="278"/>
      <c r="BO139" s="280"/>
      <c r="BP139" s="309" t="str">
        <f t="shared" ca="1" si="86"/>
        <v/>
      </c>
      <c r="BQ139" s="310" t="str">
        <f t="shared" ca="1" si="87"/>
        <v/>
      </c>
      <c r="BR139" s="309" t="str">
        <f t="shared" ca="1" si="88"/>
        <v/>
      </c>
      <c r="BS139" s="438" t="str">
        <f t="shared" ca="1" si="89"/>
        <v/>
      </c>
      <c r="BT139" s="281" t="str">
        <f t="array" ref="BT139">IF(AND($I139&lt;&gt;"",$K139&lt;&gt;""),CEILING(VLOOKUP($I139,ランク別指標,3,FALSE)*$L139,1),"")</f>
        <v/>
      </c>
      <c r="BU139" s="282"/>
      <c r="BV139" s="281" t="str">
        <f t="shared" si="11"/>
        <v/>
      </c>
      <c r="BW139" s="283"/>
      <c r="BX139" s="282"/>
      <c r="BY139" s="284" t="str">
        <f t="shared" si="90"/>
        <v/>
      </c>
      <c r="BZ139" s="285" t="str">
        <f t="shared" si="91"/>
        <v/>
      </c>
      <c r="CA139" s="286"/>
      <c r="CB139" s="287"/>
      <c r="CC139" s="281" t="str">
        <f t="array" ref="CC139">IF(AND($I139&lt;&gt;"",$K139&lt;&gt;""),CEILING(VLOOKUP($I139,ランク別指標,6,FALSE)*$L139,1),"")</f>
        <v/>
      </c>
      <c r="CD139" s="288"/>
      <c r="CE139" s="289" t="str">
        <f t="shared" si="14"/>
        <v/>
      </c>
      <c r="CF139" s="290"/>
      <c r="CG139" s="291" t="str">
        <f t="array" ref="CG139">IF(AND(L139&lt;&gt;"",L139&gt;0),IF(CD139/L139*100 &gt; 0,CD139/L139*100, ""),"")</f>
        <v/>
      </c>
      <c r="CH139" s="292" t="str">
        <f t="array" ref="CH139">IF(AND(L139&lt;&gt;"",L139&gt;0),IF(CF139/L139*100 &gt; 0,CF139/L139*100, ""),"")</f>
        <v/>
      </c>
      <c r="CI139" s="291" t="str">
        <f t="array" ref="CI139">IF(AND(CC139&lt;&gt;"",CC139&gt;0),IF(CD139/CC139*100 &gt; 0,CD139/CC139, ""),"")</f>
        <v/>
      </c>
      <c r="CJ139" s="292" t="str">
        <f t="array" ref="CJ139">IF(AND(CE139&lt;&gt;"",CE139&gt;0),IF(CF139/CE139*100 &gt; 0,CF139/CE139, ""),"")</f>
        <v/>
      </c>
      <c r="CK139" s="281"/>
      <c r="CL139" s="293" t="str">
        <f t="array" ref="CL139">IF(AND(L139&lt;&gt;"",L139&gt;0),IF(CK139/L139*100 &gt; 0,CK139/L139*100, ""),"")</f>
        <v/>
      </c>
      <c r="CM139" s="294"/>
      <c r="CN139" s="270" t="str">
        <f t="array" aca="1" ref="CN139" ca="1">IF(AND($O139&lt;&gt;"",$P139="",$O139&lt;=集計基準日),"遅1",IF(AND($R139&lt;&gt;"",$S139="",$R139&lt;=集計基準日),"遅2",IF(AND($U139&lt;&gt;"",$V139="",$U139&lt;=集計基準日),"遅3","") ) )</f>
        <v/>
      </c>
      <c r="CO139" s="271" t="str">
        <f t="array" aca="1" ref="CO139" ca="1">IF(AND($AA139&lt;&gt;"",$AB139="",$AA139&lt;=集計基準日),"遅1",IF(AND($AD139&lt;&gt;"",$AE139="",$AD139&lt;=集計基準日),"遅2",IF(AND($AG139&lt;&gt;"",$AH139="",$AG139&lt;=集計基準日),"遅3","")))</f>
        <v/>
      </c>
      <c r="CP139" s="271" t="str">
        <f t="array" aca="1" ref="CP139" ca="1">IF(AND($AM139&lt;&gt;"",$AN139="",$AM139&lt;=集計基準日),"遅1",IF(AND($AP139&lt;&gt;"",$AQ139="",$AP139&lt;=集計基準日),"遅2",IF(AND($AS139&lt;&gt;"",$AT139="",$AS139&lt;=集計基準日),"遅3","")))</f>
        <v/>
      </c>
      <c r="CQ139" s="272" t="str">
        <f t="shared" ca="1" si="75"/>
        <v/>
      </c>
      <c r="CR139" s="272" t="str">
        <f t="shared" ca="1" si="76"/>
        <v/>
      </c>
      <c r="CS139" s="273" t="str">
        <f t="shared" ca="1" si="17"/>
        <v/>
      </c>
      <c r="CT139" s="337"/>
      <c r="CU139" s="264">
        <f t="shared" si="92"/>
        <v>131</v>
      </c>
      <c r="CW139" s="324">
        <f t="array" aca="1" ref="CW139" ca="1">MAX(IF((IF(進捗管理票PSPT_進捗率_1_2&lt;&gt;"", O139:V139,O139:S139)&lt;&gt;"")*(IF(進捗管理票PSPT_進捗率_1_2&lt;&gt;"", $O$7:$V$7,$O$7:$S$7)="予定日")*(IF(進捗管理票PSPT_進捗率_1_2&lt;&gt;"", O139:V139,O139:S139)&lt;=集計基準日),COLUMN(IF(進捗管理票PSPT_進捗率_1_2&lt;&gt;"", O139:V139,O139:S139)),""))</f>
        <v>0</v>
      </c>
      <c r="CX139" s="324">
        <f t="array" aca="1" ref="CX139" ca="1">MAX(IF((IF(進捗管理票PSPT_進捗率_2_2&lt;&gt;"", AA139:AH139,AA139:AE139)&lt;&gt;"")*(IF(進捗管理票PSPT_進捗率_2_2&lt;&gt;"", $AA$7:$AH$7,$AA$7:$AE$7)="予定日")*(IF(進捗管理票PSPT_進捗率_2_2&lt;&gt;"", AA139:AH139,AA139:AE139)&lt;=集計基準日),COLUMN(IF(進捗管理票PSPT_進捗率_2_2&lt;&gt;"", AA139:AH139,AA139:AE139)),""))</f>
        <v>0</v>
      </c>
      <c r="CY139" s="324">
        <f t="array" aca="1" ref="CY139" ca="1">MAX(IF((IF(進捗管理票PSPT_進捗率_3_2&lt;&gt;"", AM139:AT139,AM139:AQ139)&lt;&gt;"")*(IF(進捗管理票PSPT_進捗率_3_2&lt;&gt;"", $AM$7:$AT$7,$AM$7:$AQ$7)="予定日")*(IF(進捗管理票PSPT_進捗率_3_2&lt;&gt;"", AM139:AT139,AM139:AQ139)&lt;=集計基準日),COLUMN(IF(進捗管理票PSPT_進捗率_3_2&lt;&gt;"", AM139:AT139,AM139:AQ139)),""))</f>
        <v>0</v>
      </c>
      <c r="CZ139" s="324">
        <f t="array" aca="1" ref="CZ139" ca="1">MAX(IF((IF(進捗管理票PSPT_進捗率_4_2&lt;&gt;"", AY139:BF139,AY139:BC139)&lt;&gt;"")*(IF(進捗管理票PSPT_進捗率_4_2&lt;&gt;"", $AY$7:$BF$7,$AY$7:$BC$7)="予定日")*(IF(進捗管理票PSPT_進捗率_4_2&lt;&gt;"", AY139:BF139,AY139:BC139)&lt;=集計基準日),COLUMN(IF(進捗管理票PSPT_進捗率_4_2&lt;&gt;"", AY139:BF139,AY139:BC139)),""))</f>
        <v>0</v>
      </c>
      <c r="DA139" s="324">
        <f t="array" aca="1" ref="DA139" ca="1">MAX(IF((BJ139:BN139&lt;&gt;"")*($BJ$7:$BN$7="予定日")*(BJ139:BN139&lt;=集計基準日),COLUMN(BJ139:BN139),""))</f>
        <v>0</v>
      </c>
      <c r="DB139" s="324">
        <f t="array" aca="1" ref="DB139" ca="1">MAX(IF((IF(AND(進捗管理票PSPT_進捗率_1_2&lt;&gt;"",U139&lt;&gt;""), O139:V139,O139:S139)&lt;&gt;"")*(IF(AND(進捗管理票PSPT_進捗率_1_2&lt;&gt;"",U139&lt;&gt;""), $O$7:$V$7,$O$7:$S$7)="実績日")*(IF(AND(進捗管理票PSPT_進捗率_1_2&lt;&gt;"",U139&lt;&gt;""), O139:V139,O139:S139)&lt;=集計基準日),COLUMN(IF(AND(進捗管理票PSPT_進捗率_1_2&lt;&gt;"",U139&lt;&gt;""), O139:V139,O139:S139)),""))</f>
        <v>0</v>
      </c>
      <c r="DC139" s="324">
        <f t="array" aca="1" ref="DC139" ca="1">MAX(IF((IF(AND(進捗管理票PSPT_進捗率_2_2&lt;&gt;"",AG139&lt;&gt;""), AA139:AH139,AA139:AE139)&lt;&gt;"")*(IF(AND(進捗管理票PSPT_進捗率_2_2&lt;&gt;"",AG139&lt;&gt;""), $AA$7:$AH$7,$AA$7:$AE$7)="実績日")*(IF(AND(進捗管理票PSPT_進捗率_2_2&lt;&gt;"",AG139&lt;&gt;""), AA139:AH139,AA139:AE139)&lt;=集計基準日),COLUMN(IF(AND(進捗管理票PSPT_進捗率_2_2&lt;&gt;"",AG139&lt;&gt;""), AA139:AH139,AA139:AE139)),""))</f>
        <v>0</v>
      </c>
      <c r="DD139" s="324">
        <f t="array" aca="1" ref="DD139" ca="1">MAX(IF((IF(AND(進捗管理票PSPT_進捗率_3_2&lt;&gt;"",AS139&lt;&gt;""), AM139:AT139,AM139:AQ139)&lt;&gt;"")*(IF(AND(進捗管理票PSPT_進捗率_3_2&lt;&gt;"",AS139&lt;&gt;""), $AM$7:$AT$7,$AM$7:$AQ$7)="実績日")*(IF(AND(進捗管理票PSPT_進捗率_3_2&lt;&gt;"",AS139&lt;&gt;""), AM139:AT139,AM139:AQ139)&lt;=集計基準日),COLUMN(IF(AND(進捗管理票PSPT_進捗率_3_2&lt;&gt;"",AS139&lt;&gt;""), AM139:AT139,AM139:AQ139)),""))</f>
        <v>0</v>
      </c>
      <c r="DE139" s="324">
        <f t="array" aca="1" ref="DE139" ca="1">MAX(IF((IF(AND(進捗管理票PSPT_進捗率_4_2&lt;&gt;"",BE139&lt;&gt;""), AY139:BF139,AY139:BC139)&lt;&gt;"")*(IF(AND(進捗管理票PSPT_進捗率_4_2&lt;&gt;"",BE139&lt;&gt;""), $AY$7:$BF$7,$AY$7:$BC$7)="実績日")*(IF(AND(進捗管理票PSPT_進捗率_4_2&lt;&gt;"",BE139&lt;&gt;""), AY139:BF139,AY139:BC139)&lt;=集計基準日),COLUMN(IF(AND(進捗管理票PSPT_進捗率_4_2&lt;&gt;"",BE139&lt;&gt;""), AY139:BF139,AY139:BC139)),""))</f>
        <v>0</v>
      </c>
      <c r="DF139" s="324">
        <f t="array" aca="1" ref="DF139" ca="1">MAX(IF((BJ139:BN139&lt;&gt;"")*($BJ$7:$BN$7="実績日")*(BJ139:BN139&lt;=集計基準日),COLUMN(BJ139:BN139),""))</f>
        <v>0</v>
      </c>
      <c r="DG139" s="439">
        <f ca="1">MAX(IF(CW139&lt;&gt;0,HLOOKUP(CW139+1,進捗・達成率設定_PS,9,1),0),IF(CX139&lt;&gt;0,HLOOKUP(CX139+1,進捗・達成率設定_PT仕様作成,9,1),0),IF(CY139&lt;&gt;0,HLOOKUP(CY139+1,進捗・達成率設定_PG,9,1),0),IF(CZ139&lt;&gt;0,HLOOKUP(CZ139+1,進捗・達成率設定_PT,9,1),0),IF(DA139&lt;&gt;0,HLOOKUP(DA139+1,進捗・達成率設定_受入,9,1),0),IF(AND(COUNTA(PTレビュー先頭セル:PTレビュー最終セル)=0,AND(BB139&lt;&gt;"", BB139 &lt;= 集計基準日, BE139="",BF139="",BJ139="",BK139="",BM139="",BN139="")),100,0),IF(AND(BE139&lt;&gt;"",BE139 &lt;= 集計基準日, BJ139="",BK139="",BM139="",BN139=""),100,0))</f>
        <v>0</v>
      </c>
      <c r="DH139" s="440">
        <f ca="1">MAX(IF(DB139&lt;&gt;0,HLOOKUP(DB139,進捗・達成率設定_PS,9,1),0),IF(DC139&lt;&gt;0,HLOOKUP(DC139,進捗・達成率設定_PT仕様作成,9,1),0),IF(DD139&lt;&gt;0,HLOOKUP(DD139,進捗・達成率設定_PG,9,1),0),IF(DE139&lt;&gt;0,HLOOKUP(DE139,進捗・達成率設定_PT,9,1),0),IF(DF139&lt;&gt;0,HLOOKUP(DF139,進捗・達成率設定_受入,9,1),0),IF(AND(COUNTA(PTレビュー先頭セル:PTレビュー最終セル)=0,BJ139="",BK139="",BM139="",BN139="",BC139&lt;&gt;"", BC139&lt;=集計基準日),100,0),IF(OR(AND(BF139&lt;&gt;"",BF139&lt;=集計基準日, BJ139="",BK139="",BM139="",BN139=""),AND(BE139&lt;&gt;"",BF139&lt;&gt;"",BF139&lt;=集計基準日, BJ139="",BK139="",BM139="",BN139="")),100,0))</f>
        <v>0</v>
      </c>
      <c r="DI139" s="328" t="str">
        <f>IF(BM139&lt;&gt;"",BM139,IF(AND(BJ139&lt;&gt;"",BM139&lt;&gt;""),BM139,IF(AND(BJ139&lt;&gt;"",BM139=""),"",IF(AND(BK139&lt;&gt;"",BM139=""),"",IF(BE139&lt;&gt;"",BE139,IF(COUNTA(PTレビュー先頭セル:PTレビュー最終セル)&lt;&gt;0,"",IF(BB139&lt;&gt;"",BB139,"")))))))</f>
        <v/>
      </c>
      <c r="DJ139" s="329" t="str">
        <f>IF(AND(BM139&lt;&gt;"",BN139&lt;&gt;""),BN139,IF(AND(BJ139&lt;&gt;"",BN139&lt;&gt;""),BN139,IF(AND(BK139&lt;&gt;"",BN139=""),"",IF(AND(BJ139&lt;&gt;"",BN139=""),"",IF(BF139&lt;&gt;"",BF139,IF(COUNTA(PTレビュー先頭セル:PTレビュー最終セル)&lt;&gt;0,"",IF(BC139&lt;&gt;"",BC139,"")))))))</f>
        <v/>
      </c>
      <c r="DK139" s="450" t="b">
        <f t="shared" si="93"/>
        <v>0</v>
      </c>
      <c r="DL139" s="440" t="b">
        <f t="shared" si="94"/>
        <v>0</v>
      </c>
      <c r="DM139" s="450" t="b">
        <f t="shared" si="95"/>
        <v>0</v>
      </c>
      <c r="DN139" s="440" t="b">
        <f t="shared" si="96"/>
        <v>0</v>
      </c>
      <c r="DO139" s="449" t="b">
        <f t="shared" si="97"/>
        <v>0</v>
      </c>
      <c r="DP139" s="440" t="b">
        <f t="shared" si="98"/>
        <v>0</v>
      </c>
      <c r="DQ139" s="450" t="b">
        <f t="shared" si="99"/>
        <v>0</v>
      </c>
      <c r="DR139" s="440" t="b">
        <f t="shared" si="100"/>
        <v>0</v>
      </c>
      <c r="DS139" s="449" t="b">
        <f t="shared" si="101"/>
        <v>0</v>
      </c>
      <c r="DT139" s="440" t="b">
        <f t="shared" si="102"/>
        <v>0</v>
      </c>
    </row>
    <row r="140" spans="1:124" x14ac:dyDescent="0.25">
      <c r="A140" s="65">
        <f t="shared" si="77"/>
        <v>132</v>
      </c>
      <c r="B140" s="275"/>
      <c r="C140" s="275"/>
      <c r="D140" s="275"/>
      <c r="E140" s="275"/>
      <c r="F140" s="275"/>
      <c r="G140" s="316"/>
      <c r="H140" s="276"/>
      <c r="I140" s="276"/>
      <c r="J140" s="276"/>
      <c r="K140" s="467"/>
      <c r="L140" s="467"/>
      <c r="M140" s="277"/>
      <c r="N140" s="277"/>
      <c r="O140" s="348"/>
      <c r="P140" s="278"/>
      <c r="Q140" s="279"/>
      <c r="R140" s="348"/>
      <c r="S140" s="278"/>
      <c r="T140" s="280"/>
      <c r="U140" s="348"/>
      <c r="V140" s="274"/>
      <c r="W140" s="309" t="str">
        <f t="shared" ca="1" si="78"/>
        <v/>
      </c>
      <c r="X140" s="310" t="str">
        <f t="shared" ca="1" si="79"/>
        <v/>
      </c>
      <c r="Y140" s="277"/>
      <c r="Z140" s="277"/>
      <c r="AA140" s="348"/>
      <c r="AB140" s="278"/>
      <c r="AC140" s="279"/>
      <c r="AD140" s="348"/>
      <c r="AE140" s="278"/>
      <c r="AF140" s="280"/>
      <c r="AG140" s="348"/>
      <c r="AH140" s="274"/>
      <c r="AI140" s="309" t="str">
        <f t="shared" ca="1" si="80"/>
        <v/>
      </c>
      <c r="AJ140" s="310" t="str">
        <f t="shared" ca="1" si="81"/>
        <v/>
      </c>
      <c r="AK140" s="277"/>
      <c r="AL140" s="277"/>
      <c r="AM140" s="348"/>
      <c r="AN140" s="278"/>
      <c r="AO140" s="279"/>
      <c r="AP140" s="348"/>
      <c r="AQ140" s="278"/>
      <c r="AR140" s="280"/>
      <c r="AS140" s="348"/>
      <c r="AT140" s="274"/>
      <c r="AU140" s="309" t="str">
        <f t="shared" ca="1" si="82"/>
        <v/>
      </c>
      <c r="AV140" s="310" t="str">
        <f t="shared" ca="1" si="83"/>
        <v/>
      </c>
      <c r="AW140" s="276"/>
      <c r="AX140" s="276"/>
      <c r="AY140" s="348"/>
      <c r="AZ140" s="278"/>
      <c r="BA140" s="279"/>
      <c r="BB140" s="348"/>
      <c r="BC140" s="278"/>
      <c r="BD140" s="280"/>
      <c r="BE140" s="348"/>
      <c r="BF140" s="274"/>
      <c r="BG140" s="309" t="str">
        <f t="shared" ca="1" si="84"/>
        <v/>
      </c>
      <c r="BH140" s="310" t="str">
        <f t="shared" ca="1" si="85"/>
        <v/>
      </c>
      <c r="BI140" s="276"/>
      <c r="BJ140" s="348"/>
      <c r="BK140" s="278"/>
      <c r="BL140" s="279"/>
      <c r="BM140" s="348"/>
      <c r="BN140" s="278"/>
      <c r="BO140" s="280"/>
      <c r="BP140" s="309" t="str">
        <f t="shared" ca="1" si="86"/>
        <v/>
      </c>
      <c r="BQ140" s="310" t="str">
        <f t="shared" ca="1" si="87"/>
        <v/>
      </c>
      <c r="BR140" s="309" t="str">
        <f t="shared" ca="1" si="88"/>
        <v/>
      </c>
      <c r="BS140" s="438" t="str">
        <f t="shared" ca="1" si="89"/>
        <v/>
      </c>
      <c r="BT140" s="281" t="str">
        <f t="array" ref="BT140">IF(AND($I140&lt;&gt;"",$K140&lt;&gt;""),CEILING(VLOOKUP($I140,ランク別指標,3,FALSE)*$L140,1),"")</f>
        <v/>
      </c>
      <c r="BU140" s="282"/>
      <c r="BV140" s="281" t="str">
        <f t="shared" si="11"/>
        <v/>
      </c>
      <c r="BW140" s="283"/>
      <c r="BX140" s="282"/>
      <c r="BY140" s="284" t="str">
        <f t="shared" si="90"/>
        <v/>
      </c>
      <c r="BZ140" s="285" t="str">
        <f t="shared" si="91"/>
        <v/>
      </c>
      <c r="CA140" s="286"/>
      <c r="CB140" s="287"/>
      <c r="CC140" s="281" t="str">
        <f t="array" ref="CC140">IF(AND($I140&lt;&gt;"",$K140&lt;&gt;""),CEILING(VLOOKUP($I140,ランク別指標,6,FALSE)*$L140,1),"")</f>
        <v/>
      </c>
      <c r="CD140" s="288"/>
      <c r="CE140" s="289" t="str">
        <f t="shared" si="14"/>
        <v/>
      </c>
      <c r="CF140" s="290"/>
      <c r="CG140" s="291" t="str">
        <f t="array" ref="CG140">IF(AND(L140&lt;&gt;"",L140&gt;0),IF(CD140/L140*100 &gt; 0,CD140/L140*100, ""),"")</f>
        <v/>
      </c>
      <c r="CH140" s="292" t="str">
        <f t="array" ref="CH140">IF(AND(L140&lt;&gt;"",L140&gt;0),IF(CF140/L140*100 &gt; 0,CF140/L140*100, ""),"")</f>
        <v/>
      </c>
      <c r="CI140" s="291" t="str">
        <f t="array" ref="CI140">IF(AND(CC140&lt;&gt;"",CC140&gt;0),IF(CD140/CC140*100 &gt; 0,CD140/CC140, ""),"")</f>
        <v/>
      </c>
      <c r="CJ140" s="292" t="str">
        <f t="array" ref="CJ140">IF(AND(CE140&lt;&gt;"",CE140&gt;0),IF(CF140/CE140*100 &gt; 0,CF140/CE140, ""),"")</f>
        <v/>
      </c>
      <c r="CK140" s="281"/>
      <c r="CL140" s="293" t="str">
        <f t="array" ref="CL140">IF(AND(L140&lt;&gt;"",L140&gt;0),IF(CK140/L140*100 &gt; 0,CK140/L140*100, ""),"")</f>
        <v/>
      </c>
      <c r="CM140" s="294"/>
      <c r="CN140" s="270" t="str">
        <f t="array" aca="1" ref="CN140" ca="1">IF(AND($O140&lt;&gt;"",$P140="",$O140&lt;=集計基準日),"遅1",IF(AND($R140&lt;&gt;"",$S140="",$R140&lt;=集計基準日),"遅2",IF(AND($U140&lt;&gt;"",$V140="",$U140&lt;=集計基準日),"遅3","") ) )</f>
        <v/>
      </c>
      <c r="CO140" s="271" t="str">
        <f t="array" aca="1" ref="CO140" ca="1">IF(AND($AA140&lt;&gt;"",$AB140="",$AA140&lt;=集計基準日),"遅1",IF(AND($AD140&lt;&gt;"",$AE140="",$AD140&lt;=集計基準日),"遅2",IF(AND($AG140&lt;&gt;"",$AH140="",$AG140&lt;=集計基準日),"遅3","")))</f>
        <v/>
      </c>
      <c r="CP140" s="271" t="str">
        <f t="array" aca="1" ref="CP140" ca="1">IF(AND($AM140&lt;&gt;"",$AN140="",$AM140&lt;=集計基準日),"遅1",IF(AND($AP140&lt;&gt;"",$AQ140="",$AP140&lt;=集計基準日),"遅2",IF(AND($AS140&lt;&gt;"",$AT140="",$AS140&lt;=集計基準日),"遅3","")))</f>
        <v/>
      </c>
      <c r="CQ140" s="272" t="str">
        <f t="shared" ca="1" si="75"/>
        <v/>
      </c>
      <c r="CR140" s="272" t="str">
        <f t="shared" ca="1" si="76"/>
        <v/>
      </c>
      <c r="CS140" s="273" t="str">
        <f t="shared" ca="1" si="17"/>
        <v/>
      </c>
      <c r="CT140" s="337"/>
      <c r="CU140" s="264">
        <f t="shared" si="92"/>
        <v>132</v>
      </c>
      <c r="CW140" s="324">
        <f t="array" aca="1" ref="CW140" ca="1">MAX(IF((IF(進捗管理票PSPT_進捗率_1_2&lt;&gt;"", O140:V140,O140:S140)&lt;&gt;"")*(IF(進捗管理票PSPT_進捗率_1_2&lt;&gt;"", $O$7:$V$7,$O$7:$S$7)="予定日")*(IF(進捗管理票PSPT_進捗率_1_2&lt;&gt;"", O140:V140,O140:S140)&lt;=集計基準日),COLUMN(IF(進捗管理票PSPT_進捗率_1_2&lt;&gt;"", O140:V140,O140:S140)),""))</f>
        <v>0</v>
      </c>
      <c r="CX140" s="324">
        <f t="array" aca="1" ref="CX140" ca="1">MAX(IF((IF(進捗管理票PSPT_進捗率_2_2&lt;&gt;"", AA140:AH140,AA140:AE140)&lt;&gt;"")*(IF(進捗管理票PSPT_進捗率_2_2&lt;&gt;"", $AA$7:$AH$7,$AA$7:$AE$7)="予定日")*(IF(進捗管理票PSPT_進捗率_2_2&lt;&gt;"", AA140:AH140,AA140:AE140)&lt;=集計基準日),COLUMN(IF(進捗管理票PSPT_進捗率_2_2&lt;&gt;"", AA140:AH140,AA140:AE140)),""))</f>
        <v>0</v>
      </c>
      <c r="CY140" s="324">
        <f t="array" aca="1" ref="CY140" ca="1">MAX(IF((IF(進捗管理票PSPT_進捗率_3_2&lt;&gt;"", AM140:AT140,AM140:AQ140)&lt;&gt;"")*(IF(進捗管理票PSPT_進捗率_3_2&lt;&gt;"", $AM$7:$AT$7,$AM$7:$AQ$7)="予定日")*(IF(進捗管理票PSPT_進捗率_3_2&lt;&gt;"", AM140:AT140,AM140:AQ140)&lt;=集計基準日),COLUMN(IF(進捗管理票PSPT_進捗率_3_2&lt;&gt;"", AM140:AT140,AM140:AQ140)),""))</f>
        <v>0</v>
      </c>
      <c r="CZ140" s="324">
        <f t="array" aca="1" ref="CZ140" ca="1">MAX(IF((IF(進捗管理票PSPT_進捗率_4_2&lt;&gt;"", AY140:BF140,AY140:BC140)&lt;&gt;"")*(IF(進捗管理票PSPT_進捗率_4_2&lt;&gt;"", $AY$7:$BF$7,$AY$7:$BC$7)="予定日")*(IF(進捗管理票PSPT_進捗率_4_2&lt;&gt;"", AY140:BF140,AY140:BC140)&lt;=集計基準日),COLUMN(IF(進捗管理票PSPT_進捗率_4_2&lt;&gt;"", AY140:BF140,AY140:BC140)),""))</f>
        <v>0</v>
      </c>
      <c r="DA140" s="324">
        <f t="array" aca="1" ref="DA140" ca="1">MAX(IF((BJ140:BN140&lt;&gt;"")*($BJ$7:$BN$7="予定日")*(BJ140:BN140&lt;=集計基準日),COLUMN(BJ140:BN140),""))</f>
        <v>0</v>
      </c>
      <c r="DB140" s="324">
        <f t="array" aca="1" ref="DB140" ca="1">MAX(IF((IF(AND(進捗管理票PSPT_進捗率_1_2&lt;&gt;"",U140&lt;&gt;""), O140:V140,O140:S140)&lt;&gt;"")*(IF(AND(進捗管理票PSPT_進捗率_1_2&lt;&gt;"",U140&lt;&gt;""), $O$7:$V$7,$O$7:$S$7)="実績日")*(IF(AND(進捗管理票PSPT_進捗率_1_2&lt;&gt;"",U140&lt;&gt;""), O140:V140,O140:S140)&lt;=集計基準日),COLUMN(IF(AND(進捗管理票PSPT_進捗率_1_2&lt;&gt;"",U140&lt;&gt;""), O140:V140,O140:S140)),""))</f>
        <v>0</v>
      </c>
      <c r="DC140" s="324">
        <f t="array" aca="1" ref="DC140" ca="1">MAX(IF((IF(AND(進捗管理票PSPT_進捗率_2_2&lt;&gt;"",AG140&lt;&gt;""), AA140:AH140,AA140:AE140)&lt;&gt;"")*(IF(AND(進捗管理票PSPT_進捗率_2_2&lt;&gt;"",AG140&lt;&gt;""), $AA$7:$AH$7,$AA$7:$AE$7)="実績日")*(IF(AND(進捗管理票PSPT_進捗率_2_2&lt;&gt;"",AG140&lt;&gt;""), AA140:AH140,AA140:AE140)&lt;=集計基準日),COLUMN(IF(AND(進捗管理票PSPT_進捗率_2_2&lt;&gt;"",AG140&lt;&gt;""), AA140:AH140,AA140:AE140)),""))</f>
        <v>0</v>
      </c>
      <c r="DD140" s="324">
        <f t="array" aca="1" ref="DD140" ca="1">MAX(IF((IF(AND(進捗管理票PSPT_進捗率_3_2&lt;&gt;"",AS140&lt;&gt;""), AM140:AT140,AM140:AQ140)&lt;&gt;"")*(IF(AND(進捗管理票PSPT_進捗率_3_2&lt;&gt;"",AS140&lt;&gt;""), $AM$7:$AT$7,$AM$7:$AQ$7)="実績日")*(IF(AND(進捗管理票PSPT_進捗率_3_2&lt;&gt;"",AS140&lt;&gt;""), AM140:AT140,AM140:AQ140)&lt;=集計基準日),COLUMN(IF(AND(進捗管理票PSPT_進捗率_3_2&lt;&gt;"",AS140&lt;&gt;""), AM140:AT140,AM140:AQ140)),""))</f>
        <v>0</v>
      </c>
      <c r="DE140" s="324">
        <f t="array" aca="1" ref="DE140" ca="1">MAX(IF((IF(AND(進捗管理票PSPT_進捗率_4_2&lt;&gt;"",BE140&lt;&gt;""), AY140:BF140,AY140:BC140)&lt;&gt;"")*(IF(AND(進捗管理票PSPT_進捗率_4_2&lt;&gt;"",BE140&lt;&gt;""), $AY$7:$BF$7,$AY$7:$BC$7)="実績日")*(IF(AND(進捗管理票PSPT_進捗率_4_2&lt;&gt;"",BE140&lt;&gt;""), AY140:BF140,AY140:BC140)&lt;=集計基準日),COLUMN(IF(AND(進捗管理票PSPT_進捗率_4_2&lt;&gt;"",BE140&lt;&gt;""), AY140:BF140,AY140:BC140)),""))</f>
        <v>0</v>
      </c>
      <c r="DF140" s="324">
        <f t="array" aca="1" ref="DF140" ca="1">MAX(IF((BJ140:BN140&lt;&gt;"")*($BJ$7:$BN$7="実績日")*(BJ140:BN140&lt;=集計基準日),COLUMN(BJ140:BN140),""))</f>
        <v>0</v>
      </c>
      <c r="DG140" s="439">
        <f ca="1">MAX(IF(CW140&lt;&gt;0,HLOOKUP(CW140+1,進捗・達成率設定_PS,9,1),0),IF(CX140&lt;&gt;0,HLOOKUP(CX140+1,進捗・達成率設定_PT仕様作成,9,1),0),IF(CY140&lt;&gt;0,HLOOKUP(CY140+1,進捗・達成率設定_PG,9,1),0),IF(CZ140&lt;&gt;0,HLOOKUP(CZ140+1,進捗・達成率設定_PT,9,1),0),IF(DA140&lt;&gt;0,HLOOKUP(DA140+1,進捗・達成率設定_受入,9,1),0),IF(AND(COUNTA(PTレビュー先頭セル:PTレビュー最終セル)=0,AND(BB140&lt;&gt;"", BB140 &lt;= 集計基準日, BE140="",BF140="",BJ140="",BK140="",BM140="",BN140="")),100,0),IF(AND(BE140&lt;&gt;"",BE140 &lt;= 集計基準日, BJ140="",BK140="",BM140="",BN140=""),100,0))</f>
        <v>0</v>
      </c>
      <c r="DH140" s="440">
        <f ca="1">MAX(IF(DB140&lt;&gt;0,HLOOKUP(DB140,進捗・達成率設定_PS,9,1),0),IF(DC140&lt;&gt;0,HLOOKUP(DC140,進捗・達成率設定_PT仕様作成,9,1),0),IF(DD140&lt;&gt;0,HLOOKUP(DD140,進捗・達成率設定_PG,9,1),0),IF(DE140&lt;&gt;0,HLOOKUP(DE140,進捗・達成率設定_PT,9,1),0),IF(DF140&lt;&gt;0,HLOOKUP(DF140,進捗・達成率設定_受入,9,1),0),IF(AND(COUNTA(PTレビュー先頭セル:PTレビュー最終セル)=0,BJ140="",BK140="",BM140="",BN140="",BC140&lt;&gt;"", BC140&lt;=集計基準日),100,0),IF(OR(AND(BF140&lt;&gt;"",BF140&lt;=集計基準日, BJ140="",BK140="",BM140="",BN140=""),AND(BE140&lt;&gt;"",BF140&lt;&gt;"",BF140&lt;=集計基準日, BJ140="",BK140="",BM140="",BN140="")),100,0))</f>
        <v>0</v>
      </c>
      <c r="DI140" s="328" t="str">
        <f>IF(BM140&lt;&gt;"",BM140,IF(AND(BJ140&lt;&gt;"",BM140&lt;&gt;""),BM140,IF(AND(BJ140&lt;&gt;"",BM140=""),"",IF(AND(BK140&lt;&gt;"",BM140=""),"",IF(BE140&lt;&gt;"",BE140,IF(COUNTA(PTレビュー先頭セル:PTレビュー最終セル)&lt;&gt;0,"",IF(BB140&lt;&gt;"",BB140,"")))))))</f>
        <v/>
      </c>
      <c r="DJ140" s="329" t="str">
        <f>IF(AND(BM140&lt;&gt;"",BN140&lt;&gt;""),BN140,IF(AND(BJ140&lt;&gt;"",BN140&lt;&gt;""),BN140,IF(AND(BK140&lt;&gt;"",BN140=""),"",IF(AND(BJ140&lt;&gt;"",BN140=""),"",IF(BF140&lt;&gt;"",BF140,IF(COUNTA(PTレビュー先頭セル:PTレビュー最終セル)&lt;&gt;0,"",IF(BC140&lt;&gt;"",BC140,"")))))))</f>
        <v/>
      </c>
      <c r="DK140" s="450" t="b">
        <f t="shared" si="93"/>
        <v>0</v>
      </c>
      <c r="DL140" s="440" t="b">
        <f t="shared" si="94"/>
        <v>0</v>
      </c>
      <c r="DM140" s="450" t="b">
        <f t="shared" si="95"/>
        <v>0</v>
      </c>
      <c r="DN140" s="440" t="b">
        <f t="shared" si="96"/>
        <v>0</v>
      </c>
      <c r="DO140" s="449" t="b">
        <f t="shared" si="97"/>
        <v>0</v>
      </c>
      <c r="DP140" s="440" t="b">
        <f t="shared" si="98"/>
        <v>0</v>
      </c>
      <c r="DQ140" s="450" t="b">
        <f t="shared" si="99"/>
        <v>0</v>
      </c>
      <c r="DR140" s="440" t="b">
        <f t="shared" si="100"/>
        <v>0</v>
      </c>
      <c r="DS140" s="449" t="b">
        <f t="shared" si="101"/>
        <v>0</v>
      </c>
      <c r="DT140" s="440" t="b">
        <f t="shared" si="102"/>
        <v>0</v>
      </c>
    </row>
    <row r="141" spans="1:124" x14ac:dyDescent="0.25">
      <c r="A141" s="65">
        <f t="shared" si="77"/>
        <v>133</v>
      </c>
      <c r="B141" s="275"/>
      <c r="C141" s="275"/>
      <c r="D141" s="275"/>
      <c r="E141" s="275"/>
      <c r="F141" s="275"/>
      <c r="G141" s="316"/>
      <c r="H141" s="276"/>
      <c r="I141" s="276"/>
      <c r="J141" s="276"/>
      <c r="K141" s="467"/>
      <c r="L141" s="467"/>
      <c r="M141" s="277"/>
      <c r="N141" s="277"/>
      <c r="O141" s="348"/>
      <c r="P141" s="278"/>
      <c r="Q141" s="279"/>
      <c r="R141" s="348"/>
      <c r="S141" s="278"/>
      <c r="T141" s="280"/>
      <c r="U141" s="348"/>
      <c r="V141" s="274"/>
      <c r="W141" s="309" t="str">
        <f t="shared" ca="1" si="78"/>
        <v/>
      </c>
      <c r="X141" s="310" t="str">
        <f t="shared" ca="1" si="79"/>
        <v/>
      </c>
      <c r="Y141" s="277"/>
      <c r="Z141" s="277"/>
      <c r="AA141" s="348"/>
      <c r="AB141" s="278"/>
      <c r="AC141" s="279"/>
      <c r="AD141" s="348"/>
      <c r="AE141" s="278"/>
      <c r="AF141" s="280"/>
      <c r="AG141" s="348"/>
      <c r="AH141" s="274"/>
      <c r="AI141" s="309" t="str">
        <f t="shared" ca="1" si="80"/>
        <v/>
      </c>
      <c r="AJ141" s="310" t="str">
        <f t="shared" ca="1" si="81"/>
        <v/>
      </c>
      <c r="AK141" s="277"/>
      <c r="AL141" s="277"/>
      <c r="AM141" s="348"/>
      <c r="AN141" s="278"/>
      <c r="AO141" s="279"/>
      <c r="AP141" s="348"/>
      <c r="AQ141" s="278"/>
      <c r="AR141" s="280"/>
      <c r="AS141" s="348"/>
      <c r="AT141" s="274"/>
      <c r="AU141" s="309" t="str">
        <f t="shared" ca="1" si="82"/>
        <v/>
      </c>
      <c r="AV141" s="310" t="str">
        <f t="shared" ca="1" si="83"/>
        <v/>
      </c>
      <c r="AW141" s="276"/>
      <c r="AX141" s="276"/>
      <c r="AY141" s="348"/>
      <c r="AZ141" s="278"/>
      <c r="BA141" s="279"/>
      <c r="BB141" s="348"/>
      <c r="BC141" s="278"/>
      <c r="BD141" s="280"/>
      <c r="BE141" s="348"/>
      <c r="BF141" s="274"/>
      <c r="BG141" s="309" t="str">
        <f t="shared" ca="1" si="84"/>
        <v/>
      </c>
      <c r="BH141" s="310" t="str">
        <f t="shared" ca="1" si="85"/>
        <v/>
      </c>
      <c r="BI141" s="276"/>
      <c r="BJ141" s="348"/>
      <c r="BK141" s="278"/>
      <c r="BL141" s="279"/>
      <c r="BM141" s="348"/>
      <c r="BN141" s="278"/>
      <c r="BO141" s="280"/>
      <c r="BP141" s="309" t="str">
        <f t="shared" ca="1" si="86"/>
        <v/>
      </c>
      <c r="BQ141" s="310" t="str">
        <f t="shared" ca="1" si="87"/>
        <v/>
      </c>
      <c r="BR141" s="309" t="str">
        <f t="shared" ca="1" si="88"/>
        <v/>
      </c>
      <c r="BS141" s="438" t="str">
        <f t="shared" ca="1" si="89"/>
        <v/>
      </c>
      <c r="BT141" s="281" t="str">
        <f t="array" ref="BT141">IF(AND($I141&lt;&gt;"",$K141&lt;&gt;""),CEILING(VLOOKUP($I141,ランク別指標,3,FALSE)*$L141,1),"")</f>
        <v/>
      </c>
      <c r="BU141" s="282"/>
      <c r="BV141" s="281" t="str">
        <f t="shared" si="11"/>
        <v/>
      </c>
      <c r="BW141" s="283"/>
      <c r="BX141" s="282"/>
      <c r="BY141" s="284" t="str">
        <f t="shared" si="90"/>
        <v/>
      </c>
      <c r="BZ141" s="285" t="str">
        <f t="shared" si="91"/>
        <v/>
      </c>
      <c r="CA141" s="286"/>
      <c r="CB141" s="287"/>
      <c r="CC141" s="281" t="str">
        <f t="array" ref="CC141">IF(AND($I141&lt;&gt;"",$K141&lt;&gt;""),CEILING(VLOOKUP($I141,ランク別指標,6,FALSE)*$L141,1),"")</f>
        <v/>
      </c>
      <c r="CD141" s="288"/>
      <c r="CE141" s="289" t="str">
        <f t="shared" si="14"/>
        <v/>
      </c>
      <c r="CF141" s="290"/>
      <c r="CG141" s="291" t="str">
        <f t="array" ref="CG141">IF(AND(L141&lt;&gt;"",L141&gt;0),IF(CD141/L141*100 &gt; 0,CD141/L141*100, ""),"")</f>
        <v/>
      </c>
      <c r="CH141" s="292" t="str">
        <f t="array" ref="CH141">IF(AND(L141&lt;&gt;"",L141&gt;0),IF(CF141/L141*100 &gt; 0,CF141/L141*100, ""),"")</f>
        <v/>
      </c>
      <c r="CI141" s="291" t="str">
        <f t="array" ref="CI141">IF(AND(CC141&lt;&gt;"",CC141&gt;0),IF(CD141/CC141*100 &gt; 0,CD141/CC141, ""),"")</f>
        <v/>
      </c>
      <c r="CJ141" s="292" t="str">
        <f t="array" ref="CJ141">IF(AND(CE141&lt;&gt;"",CE141&gt;0),IF(CF141/CE141*100 &gt; 0,CF141/CE141, ""),"")</f>
        <v/>
      </c>
      <c r="CK141" s="281"/>
      <c r="CL141" s="293" t="str">
        <f t="array" ref="CL141">IF(AND(L141&lt;&gt;"",L141&gt;0),IF(CK141/L141*100 &gt; 0,CK141/L141*100, ""),"")</f>
        <v/>
      </c>
      <c r="CM141" s="294"/>
      <c r="CN141" s="270" t="str">
        <f t="array" aca="1" ref="CN141" ca="1">IF(AND($O141&lt;&gt;"",$P141="",$O141&lt;=集計基準日),"遅1",IF(AND($R141&lt;&gt;"",$S141="",$R141&lt;=集計基準日),"遅2",IF(AND($U141&lt;&gt;"",$V141="",$U141&lt;=集計基準日),"遅3","") ) )</f>
        <v/>
      </c>
      <c r="CO141" s="271" t="str">
        <f t="array" aca="1" ref="CO141" ca="1">IF(AND($AA141&lt;&gt;"",$AB141="",$AA141&lt;=集計基準日),"遅1",IF(AND($AD141&lt;&gt;"",$AE141="",$AD141&lt;=集計基準日),"遅2",IF(AND($AG141&lt;&gt;"",$AH141="",$AG141&lt;=集計基準日),"遅3","")))</f>
        <v/>
      </c>
      <c r="CP141" s="271" t="str">
        <f t="array" aca="1" ref="CP141" ca="1">IF(AND($AM141&lt;&gt;"",$AN141="",$AM141&lt;=集計基準日),"遅1",IF(AND($AP141&lt;&gt;"",$AQ141="",$AP141&lt;=集計基準日),"遅2",IF(AND($AS141&lt;&gt;"",$AT141="",$AS141&lt;=集計基準日),"遅3","")))</f>
        <v/>
      </c>
      <c r="CQ141" s="272" t="str">
        <f t="shared" ca="1" si="75"/>
        <v/>
      </c>
      <c r="CR141" s="272" t="str">
        <f t="shared" ca="1" si="76"/>
        <v/>
      </c>
      <c r="CS141" s="273" t="str">
        <f t="shared" ca="1" si="17"/>
        <v/>
      </c>
      <c r="CT141" s="337"/>
      <c r="CU141" s="264">
        <f t="shared" si="92"/>
        <v>133</v>
      </c>
      <c r="CW141" s="324">
        <f t="array" aca="1" ref="CW141" ca="1">MAX(IF((IF(進捗管理票PSPT_進捗率_1_2&lt;&gt;"", O141:V141,O141:S141)&lt;&gt;"")*(IF(進捗管理票PSPT_進捗率_1_2&lt;&gt;"", $O$7:$V$7,$O$7:$S$7)="予定日")*(IF(進捗管理票PSPT_進捗率_1_2&lt;&gt;"", O141:V141,O141:S141)&lt;=集計基準日),COLUMN(IF(進捗管理票PSPT_進捗率_1_2&lt;&gt;"", O141:V141,O141:S141)),""))</f>
        <v>0</v>
      </c>
      <c r="CX141" s="324">
        <f t="array" aca="1" ref="CX141" ca="1">MAX(IF((IF(進捗管理票PSPT_進捗率_2_2&lt;&gt;"", AA141:AH141,AA141:AE141)&lt;&gt;"")*(IF(進捗管理票PSPT_進捗率_2_2&lt;&gt;"", $AA$7:$AH$7,$AA$7:$AE$7)="予定日")*(IF(進捗管理票PSPT_進捗率_2_2&lt;&gt;"", AA141:AH141,AA141:AE141)&lt;=集計基準日),COLUMN(IF(進捗管理票PSPT_進捗率_2_2&lt;&gt;"", AA141:AH141,AA141:AE141)),""))</f>
        <v>0</v>
      </c>
      <c r="CY141" s="324">
        <f t="array" aca="1" ref="CY141" ca="1">MAX(IF((IF(進捗管理票PSPT_進捗率_3_2&lt;&gt;"", AM141:AT141,AM141:AQ141)&lt;&gt;"")*(IF(進捗管理票PSPT_進捗率_3_2&lt;&gt;"", $AM$7:$AT$7,$AM$7:$AQ$7)="予定日")*(IF(進捗管理票PSPT_進捗率_3_2&lt;&gt;"", AM141:AT141,AM141:AQ141)&lt;=集計基準日),COLUMN(IF(進捗管理票PSPT_進捗率_3_2&lt;&gt;"", AM141:AT141,AM141:AQ141)),""))</f>
        <v>0</v>
      </c>
      <c r="CZ141" s="324">
        <f t="array" aca="1" ref="CZ141" ca="1">MAX(IF((IF(進捗管理票PSPT_進捗率_4_2&lt;&gt;"", AY141:BF141,AY141:BC141)&lt;&gt;"")*(IF(進捗管理票PSPT_進捗率_4_2&lt;&gt;"", $AY$7:$BF$7,$AY$7:$BC$7)="予定日")*(IF(進捗管理票PSPT_進捗率_4_2&lt;&gt;"", AY141:BF141,AY141:BC141)&lt;=集計基準日),COLUMN(IF(進捗管理票PSPT_進捗率_4_2&lt;&gt;"", AY141:BF141,AY141:BC141)),""))</f>
        <v>0</v>
      </c>
      <c r="DA141" s="324">
        <f t="array" aca="1" ref="DA141" ca="1">MAX(IF((BJ141:BN141&lt;&gt;"")*($BJ$7:$BN$7="予定日")*(BJ141:BN141&lt;=集計基準日),COLUMN(BJ141:BN141),""))</f>
        <v>0</v>
      </c>
      <c r="DB141" s="324">
        <f t="array" aca="1" ref="DB141" ca="1">MAX(IF((IF(AND(進捗管理票PSPT_進捗率_1_2&lt;&gt;"",U141&lt;&gt;""), O141:V141,O141:S141)&lt;&gt;"")*(IF(AND(進捗管理票PSPT_進捗率_1_2&lt;&gt;"",U141&lt;&gt;""), $O$7:$V$7,$O$7:$S$7)="実績日")*(IF(AND(進捗管理票PSPT_進捗率_1_2&lt;&gt;"",U141&lt;&gt;""), O141:V141,O141:S141)&lt;=集計基準日),COLUMN(IF(AND(進捗管理票PSPT_進捗率_1_2&lt;&gt;"",U141&lt;&gt;""), O141:V141,O141:S141)),""))</f>
        <v>0</v>
      </c>
      <c r="DC141" s="324">
        <f t="array" aca="1" ref="DC141" ca="1">MAX(IF((IF(AND(進捗管理票PSPT_進捗率_2_2&lt;&gt;"",AG141&lt;&gt;""), AA141:AH141,AA141:AE141)&lt;&gt;"")*(IF(AND(進捗管理票PSPT_進捗率_2_2&lt;&gt;"",AG141&lt;&gt;""), $AA$7:$AH$7,$AA$7:$AE$7)="実績日")*(IF(AND(進捗管理票PSPT_進捗率_2_2&lt;&gt;"",AG141&lt;&gt;""), AA141:AH141,AA141:AE141)&lt;=集計基準日),COLUMN(IF(AND(進捗管理票PSPT_進捗率_2_2&lt;&gt;"",AG141&lt;&gt;""), AA141:AH141,AA141:AE141)),""))</f>
        <v>0</v>
      </c>
      <c r="DD141" s="324">
        <f t="array" aca="1" ref="DD141" ca="1">MAX(IF((IF(AND(進捗管理票PSPT_進捗率_3_2&lt;&gt;"",AS141&lt;&gt;""), AM141:AT141,AM141:AQ141)&lt;&gt;"")*(IF(AND(進捗管理票PSPT_進捗率_3_2&lt;&gt;"",AS141&lt;&gt;""), $AM$7:$AT$7,$AM$7:$AQ$7)="実績日")*(IF(AND(進捗管理票PSPT_進捗率_3_2&lt;&gt;"",AS141&lt;&gt;""), AM141:AT141,AM141:AQ141)&lt;=集計基準日),COLUMN(IF(AND(進捗管理票PSPT_進捗率_3_2&lt;&gt;"",AS141&lt;&gt;""), AM141:AT141,AM141:AQ141)),""))</f>
        <v>0</v>
      </c>
      <c r="DE141" s="324">
        <f t="array" aca="1" ref="DE141" ca="1">MAX(IF((IF(AND(進捗管理票PSPT_進捗率_4_2&lt;&gt;"",BE141&lt;&gt;""), AY141:BF141,AY141:BC141)&lt;&gt;"")*(IF(AND(進捗管理票PSPT_進捗率_4_2&lt;&gt;"",BE141&lt;&gt;""), $AY$7:$BF$7,$AY$7:$BC$7)="実績日")*(IF(AND(進捗管理票PSPT_進捗率_4_2&lt;&gt;"",BE141&lt;&gt;""), AY141:BF141,AY141:BC141)&lt;=集計基準日),COLUMN(IF(AND(進捗管理票PSPT_進捗率_4_2&lt;&gt;"",BE141&lt;&gt;""), AY141:BF141,AY141:BC141)),""))</f>
        <v>0</v>
      </c>
      <c r="DF141" s="324">
        <f t="array" aca="1" ref="DF141" ca="1">MAX(IF((BJ141:BN141&lt;&gt;"")*($BJ$7:$BN$7="実績日")*(BJ141:BN141&lt;=集計基準日),COLUMN(BJ141:BN141),""))</f>
        <v>0</v>
      </c>
      <c r="DG141" s="439">
        <f ca="1">MAX(IF(CW141&lt;&gt;0,HLOOKUP(CW141+1,進捗・達成率設定_PS,9,1),0),IF(CX141&lt;&gt;0,HLOOKUP(CX141+1,進捗・達成率設定_PT仕様作成,9,1),0),IF(CY141&lt;&gt;0,HLOOKUP(CY141+1,進捗・達成率設定_PG,9,1),0),IF(CZ141&lt;&gt;0,HLOOKUP(CZ141+1,進捗・達成率設定_PT,9,1),0),IF(DA141&lt;&gt;0,HLOOKUP(DA141+1,進捗・達成率設定_受入,9,1),0),IF(AND(COUNTA(PTレビュー先頭セル:PTレビュー最終セル)=0,AND(BB141&lt;&gt;"", BB141 &lt;= 集計基準日, BE141="",BF141="",BJ141="",BK141="",BM141="",BN141="")),100,0),IF(AND(BE141&lt;&gt;"",BE141 &lt;= 集計基準日, BJ141="",BK141="",BM141="",BN141=""),100,0))</f>
        <v>0</v>
      </c>
      <c r="DH141" s="440">
        <f ca="1">MAX(IF(DB141&lt;&gt;0,HLOOKUP(DB141,進捗・達成率設定_PS,9,1),0),IF(DC141&lt;&gt;0,HLOOKUP(DC141,進捗・達成率設定_PT仕様作成,9,1),0),IF(DD141&lt;&gt;0,HLOOKUP(DD141,進捗・達成率設定_PG,9,1),0),IF(DE141&lt;&gt;0,HLOOKUP(DE141,進捗・達成率設定_PT,9,1),0),IF(DF141&lt;&gt;0,HLOOKUP(DF141,進捗・達成率設定_受入,9,1),0),IF(AND(COUNTA(PTレビュー先頭セル:PTレビュー最終セル)=0,BJ141="",BK141="",BM141="",BN141="",BC141&lt;&gt;"", BC141&lt;=集計基準日),100,0),IF(OR(AND(BF141&lt;&gt;"",BF141&lt;=集計基準日, BJ141="",BK141="",BM141="",BN141=""),AND(BE141&lt;&gt;"",BF141&lt;&gt;"",BF141&lt;=集計基準日, BJ141="",BK141="",BM141="",BN141="")),100,0))</f>
        <v>0</v>
      </c>
      <c r="DI141" s="328" t="str">
        <f>IF(BM141&lt;&gt;"",BM141,IF(AND(BJ141&lt;&gt;"",BM141&lt;&gt;""),BM141,IF(AND(BJ141&lt;&gt;"",BM141=""),"",IF(AND(BK141&lt;&gt;"",BM141=""),"",IF(BE141&lt;&gt;"",BE141,IF(COUNTA(PTレビュー先頭セル:PTレビュー最終セル)&lt;&gt;0,"",IF(BB141&lt;&gt;"",BB141,"")))))))</f>
        <v/>
      </c>
      <c r="DJ141" s="329" t="str">
        <f>IF(AND(BM141&lt;&gt;"",BN141&lt;&gt;""),BN141,IF(AND(BJ141&lt;&gt;"",BN141&lt;&gt;""),BN141,IF(AND(BK141&lt;&gt;"",BN141=""),"",IF(AND(BJ141&lt;&gt;"",BN141=""),"",IF(BF141&lt;&gt;"",BF141,IF(COUNTA(PTレビュー先頭セル:PTレビュー最終セル)&lt;&gt;0,"",IF(BC141&lt;&gt;"",BC141,"")))))))</f>
        <v/>
      </c>
      <c r="DK141" s="450" t="b">
        <f t="shared" si="93"/>
        <v>0</v>
      </c>
      <c r="DL141" s="440" t="b">
        <f t="shared" si="94"/>
        <v>0</v>
      </c>
      <c r="DM141" s="450" t="b">
        <f t="shared" si="95"/>
        <v>0</v>
      </c>
      <c r="DN141" s="440" t="b">
        <f t="shared" si="96"/>
        <v>0</v>
      </c>
      <c r="DO141" s="449" t="b">
        <f t="shared" si="97"/>
        <v>0</v>
      </c>
      <c r="DP141" s="440" t="b">
        <f t="shared" si="98"/>
        <v>0</v>
      </c>
      <c r="DQ141" s="450" t="b">
        <f t="shared" si="99"/>
        <v>0</v>
      </c>
      <c r="DR141" s="440" t="b">
        <f t="shared" si="100"/>
        <v>0</v>
      </c>
      <c r="DS141" s="449" t="b">
        <f t="shared" si="101"/>
        <v>0</v>
      </c>
      <c r="DT141" s="440" t="b">
        <f t="shared" si="102"/>
        <v>0</v>
      </c>
    </row>
    <row r="142" spans="1:124" x14ac:dyDescent="0.25">
      <c r="A142" s="65">
        <f t="shared" si="77"/>
        <v>134</v>
      </c>
      <c r="B142" s="275"/>
      <c r="C142" s="275"/>
      <c r="D142" s="275"/>
      <c r="E142" s="275"/>
      <c r="F142" s="275"/>
      <c r="G142" s="316"/>
      <c r="H142" s="276"/>
      <c r="I142" s="276"/>
      <c r="J142" s="276"/>
      <c r="K142" s="467"/>
      <c r="L142" s="467"/>
      <c r="M142" s="277"/>
      <c r="N142" s="277"/>
      <c r="O142" s="348"/>
      <c r="P142" s="278"/>
      <c r="Q142" s="279"/>
      <c r="R142" s="348"/>
      <c r="S142" s="278"/>
      <c r="T142" s="280"/>
      <c r="U142" s="348"/>
      <c r="V142" s="274"/>
      <c r="W142" s="309" t="str">
        <f t="shared" ca="1" si="78"/>
        <v/>
      </c>
      <c r="X142" s="310" t="str">
        <f t="shared" ca="1" si="79"/>
        <v/>
      </c>
      <c r="Y142" s="277"/>
      <c r="Z142" s="277"/>
      <c r="AA142" s="348"/>
      <c r="AB142" s="278"/>
      <c r="AC142" s="279"/>
      <c r="AD142" s="348"/>
      <c r="AE142" s="278"/>
      <c r="AF142" s="280"/>
      <c r="AG142" s="348"/>
      <c r="AH142" s="274"/>
      <c r="AI142" s="309" t="str">
        <f t="shared" ca="1" si="80"/>
        <v/>
      </c>
      <c r="AJ142" s="310" t="str">
        <f t="shared" ca="1" si="81"/>
        <v/>
      </c>
      <c r="AK142" s="277"/>
      <c r="AL142" s="277"/>
      <c r="AM142" s="348"/>
      <c r="AN142" s="278"/>
      <c r="AO142" s="279"/>
      <c r="AP142" s="348"/>
      <c r="AQ142" s="278"/>
      <c r="AR142" s="280"/>
      <c r="AS142" s="348"/>
      <c r="AT142" s="274"/>
      <c r="AU142" s="309" t="str">
        <f t="shared" ca="1" si="82"/>
        <v/>
      </c>
      <c r="AV142" s="310" t="str">
        <f t="shared" ca="1" si="83"/>
        <v/>
      </c>
      <c r="AW142" s="276"/>
      <c r="AX142" s="276"/>
      <c r="AY142" s="348"/>
      <c r="AZ142" s="278"/>
      <c r="BA142" s="279"/>
      <c r="BB142" s="348"/>
      <c r="BC142" s="278"/>
      <c r="BD142" s="280"/>
      <c r="BE142" s="348"/>
      <c r="BF142" s="274"/>
      <c r="BG142" s="309" t="str">
        <f t="shared" ca="1" si="84"/>
        <v/>
      </c>
      <c r="BH142" s="310" t="str">
        <f t="shared" ca="1" si="85"/>
        <v/>
      </c>
      <c r="BI142" s="276"/>
      <c r="BJ142" s="348"/>
      <c r="BK142" s="278"/>
      <c r="BL142" s="279"/>
      <c r="BM142" s="348"/>
      <c r="BN142" s="278"/>
      <c r="BO142" s="280"/>
      <c r="BP142" s="309" t="str">
        <f t="shared" ca="1" si="86"/>
        <v/>
      </c>
      <c r="BQ142" s="310" t="str">
        <f t="shared" ca="1" si="87"/>
        <v/>
      </c>
      <c r="BR142" s="309" t="str">
        <f t="shared" ca="1" si="88"/>
        <v/>
      </c>
      <c r="BS142" s="438" t="str">
        <f t="shared" ca="1" si="89"/>
        <v/>
      </c>
      <c r="BT142" s="281" t="str">
        <f t="array" ref="BT142">IF(AND($I142&lt;&gt;"",$K142&lt;&gt;""),CEILING(VLOOKUP($I142,ランク別指標,3,FALSE)*$L142,1),"")</f>
        <v/>
      </c>
      <c r="BU142" s="282"/>
      <c r="BV142" s="281" t="str">
        <f t="shared" si="11"/>
        <v/>
      </c>
      <c r="BW142" s="283"/>
      <c r="BX142" s="282"/>
      <c r="BY142" s="284" t="str">
        <f t="shared" si="90"/>
        <v/>
      </c>
      <c r="BZ142" s="285" t="str">
        <f t="shared" si="91"/>
        <v/>
      </c>
      <c r="CA142" s="286"/>
      <c r="CB142" s="287"/>
      <c r="CC142" s="281" t="str">
        <f t="array" ref="CC142">IF(AND($I142&lt;&gt;"",$K142&lt;&gt;""),CEILING(VLOOKUP($I142,ランク別指標,6,FALSE)*$L142,1),"")</f>
        <v/>
      </c>
      <c r="CD142" s="288"/>
      <c r="CE142" s="289" t="str">
        <f t="shared" si="14"/>
        <v/>
      </c>
      <c r="CF142" s="290"/>
      <c r="CG142" s="291" t="str">
        <f t="array" ref="CG142">IF(AND(L142&lt;&gt;"",L142&gt;0),IF(CD142/L142*100 &gt; 0,CD142/L142*100, ""),"")</f>
        <v/>
      </c>
      <c r="CH142" s="292" t="str">
        <f t="array" ref="CH142">IF(AND(L142&lt;&gt;"",L142&gt;0),IF(CF142/L142*100 &gt; 0,CF142/L142*100, ""),"")</f>
        <v/>
      </c>
      <c r="CI142" s="291" t="str">
        <f t="array" ref="CI142">IF(AND(CC142&lt;&gt;"",CC142&gt;0),IF(CD142/CC142*100 &gt; 0,CD142/CC142, ""),"")</f>
        <v/>
      </c>
      <c r="CJ142" s="292" t="str">
        <f t="array" ref="CJ142">IF(AND(CE142&lt;&gt;"",CE142&gt;0),IF(CF142/CE142*100 &gt; 0,CF142/CE142, ""),"")</f>
        <v/>
      </c>
      <c r="CK142" s="281"/>
      <c r="CL142" s="293" t="str">
        <f t="array" ref="CL142">IF(AND(L142&lt;&gt;"",L142&gt;0),IF(CK142/L142*100 &gt; 0,CK142/L142*100, ""),"")</f>
        <v/>
      </c>
      <c r="CM142" s="294"/>
      <c r="CN142" s="270" t="str">
        <f t="array" aca="1" ref="CN142" ca="1">IF(AND($O142&lt;&gt;"",$P142="",$O142&lt;=集計基準日),"遅1",IF(AND($R142&lt;&gt;"",$S142="",$R142&lt;=集計基準日),"遅2",IF(AND($U142&lt;&gt;"",$V142="",$U142&lt;=集計基準日),"遅3","") ) )</f>
        <v/>
      </c>
      <c r="CO142" s="271" t="str">
        <f t="array" aca="1" ref="CO142" ca="1">IF(AND($AA142&lt;&gt;"",$AB142="",$AA142&lt;=集計基準日),"遅1",IF(AND($AD142&lt;&gt;"",$AE142="",$AD142&lt;=集計基準日),"遅2",IF(AND($AG142&lt;&gt;"",$AH142="",$AG142&lt;=集計基準日),"遅3","")))</f>
        <v/>
      </c>
      <c r="CP142" s="271" t="str">
        <f t="array" aca="1" ref="CP142" ca="1">IF(AND($AM142&lt;&gt;"",$AN142="",$AM142&lt;=集計基準日),"遅1",IF(AND($AP142&lt;&gt;"",$AQ142="",$AP142&lt;=集計基準日),"遅2",IF(AND($AS142&lt;&gt;"",$AT142="",$AS142&lt;=集計基準日),"遅3","")))</f>
        <v/>
      </c>
      <c r="CQ142" s="272" t="str">
        <f t="shared" ca="1" si="75"/>
        <v/>
      </c>
      <c r="CR142" s="272" t="str">
        <f t="shared" ca="1" si="76"/>
        <v/>
      </c>
      <c r="CS142" s="273" t="str">
        <f t="shared" ca="1" si="17"/>
        <v/>
      </c>
      <c r="CT142" s="337"/>
      <c r="CU142" s="264">
        <f t="shared" si="92"/>
        <v>134</v>
      </c>
      <c r="CW142" s="324">
        <f t="array" aca="1" ref="CW142" ca="1">MAX(IF((IF(進捗管理票PSPT_進捗率_1_2&lt;&gt;"", O142:V142,O142:S142)&lt;&gt;"")*(IF(進捗管理票PSPT_進捗率_1_2&lt;&gt;"", $O$7:$V$7,$O$7:$S$7)="予定日")*(IF(進捗管理票PSPT_進捗率_1_2&lt;&gt;"", O142:V142,O142:S142)&lt;=集計基準日),COLUMN(IF(進捗管理票PSPT_進捗率_1_2&lt;&gt;"", O142:V142,O142:S142)),""))</f>
        <v>0</v>
      </c>
      <c r="CX142" s="324">
        <f t="array" aca="1" ref="CX142" ca="1">MAX(IF((IF(進捗管理票PSPT_進捗率_2_2&lt;&gt;"", AA142:AH142,AA142:AE142)&lt;&gt;"")*(IF(進捗管理票PSPT_進捗率_2_2&lt;&gt;"", $AA$7:$AH$7,$AA$7:$AE$7)="予定日")*(IF(進捗管理票PSPT_進捗率_2_2&lt;&gt;"", AA142:AH142,AA142:AE142)&lt;=集計基準日),COLUMN(IF(進捗管理票PSPT_進捗率_2_2&lt;&gt;"", AA142:AH142,AA142:AE142)),""))</f>
        <v>0</v>
      </c>
      <c r="CY142" s="324">
        <f t="array" aca="1" ref="CY142" ca="1">MAX(IF((IF(進捗管理票PSPT_進捗率_3_2&lt;&gt;"", AM142:AT142,AM142:AQ142)&lt;&gt;"")*(IF(進捗管理票PSPT_進捗率_3_2&lt;&gt;"", $AM$7:$AT$7,$AM$7:$AQ$7)="予定日")*(IF(進捗管理票PSPT_進捗率_3_2&lt;&gt;"", AM142:AT142,AM142:AQ142)&lt;=集計基準日),COLUMN(IF(進捗管理票PSPT_進捗率_3_2&lt;&gt;"", AM142:AT142,AM142:AQ142)),""))</f>
        <v>0</v>
      </c>
      <c r="CZ142" s="324">
        <f t="array" aca="1" ref="CZ142" ca="1">MAX(IF((IF(進捗管理票PSPT_進捗率_4_2&lt;&gt;"", AY142:BF142,AY142:BC142)&lt;&gt;"")*(IF(進捗管理票PSPT_進捗率_4_2&lt;&gt;"", $AY$7:$BF$7,$AY$7:$BC$7)="予定日")*(IF(進捗管理票PSPT_進捗率_4_2&lt;&gt;"", AY142:BF142,AY142:BC142)&lt;=集計基準日),COLUMN(IF(進捗管理票PSPT_進捗率_4_2&lt;&gt;"", AY142:BF142,AY142:BC142)),""))</f>
        <v>0</v>
      </c>
      <c r="DA142" s="324">
        <f t="array" aca="1" ref="DA142" ca="1">MAX(IF((BJ142:BN142&lt;&gt;"")*($BJ$7:$BN$7="予定日")*(BJ142:BN142&lt;=集計基準日),COLUMN(BJ142:BN142),""))</f>
        <v>0</v>
      </c>
      <c r="DB142" s="324">
        <f t="array" aca="1" ref="DB142" ca="1">MAX(IF((IF(AND(進捗管理票PSPT_進捗率_1_2&lt;&gt;"",U142&lt;&gt;""), O142:V142,O142:S142)&lt;&gt;"")*(IF(AND(進捗管理票PSPT_進捗率_1_2&lt;&gt;"",U142&lt;&gt;""), $O$7:$V$7,$O$7:$S$7)="実績日")*(IF(AND(進捗管理票PSPT_進捗率_1_2&lt;&gt;"",U142&lt;&gt;""), O142:V142,O142:S142)&lt;=集計基準日),COLUMN(IF(AND(進捗管理票PSPT_進捗率_1_2&lt;&gt;"",U142&lt;&gt;""), O142:V142,O142:S142)),""))</f>
        <v>0</v>
      </c>
      <c r="DC142" s="324">
        <f t="array" aca="1" ref="DC142" ca="1">MAX(IF((IF(AND(進捗管理票PSPT_進捗率_2_2&lt;&gt;"",AG142&lt;&gt;""), AA142:AH142,AA142:AE142)&lt;&gt;"")*(IF(AND(進捗管理票PSPT_進捗率_2_2&lt;&gt;"",AG142&lt;&gt;""), $AA$7:$AH$7,$AA$7:$AE$7)="実績日")*(IF(AND(進捗管理票PSPT_進捗率_2_2&lt;&gt;"",AG142&lt;&gt;""), AA142:AH142,AA142:AE142)&lt;=集計基準日),COLUMN(IF(AND(進捗管理票PSPT_進捗率_2_2&lt;&gt;"",AG142&lt;&gt;""), AA142:AH142,AA142:AE142)),""))</f>
        <v>0</v>
      </c>
      <c r="DD142" s="324">
        <f t="array" aca="1" ref="DD142" ca="1">MAX(IF((IF(AND(進捗管理票PSPT_進捗率_3_2&lt;&gt;"",AS142&lt;&gt;""), AM142:AT142,AM142:AQ142)&lt;&gt;"")*(IF(AND(進捗管理票PSPT_進捗率_3_2&lt;&gt;"",AS142&lt;&gt;""), $AM$7:$AT$7,$AM$7:$AQ$7)="実績日")*(IF(AND(進捗管理票PSPT_進捗率_3_2&lt;&gt;"",AS142&lt;&gt;""), AM142:AT142,AM142:AQ142)&lt;=集計基準日),COLUMN(IF(AND(進捗管理票PSPT_進捗率_3_2&lt;&gt;"",AS142&lt;&gt;""), AM142:AT142,AM142:AQ142)),""))</f>
        <v>0</v>
      </c>
      <c r="DE142" s="324">
        <f t="array" aca="1" ref="DE142" ca="1">MAX(IF((IF(AND(進捗管理票PSPT_進捗率_4_2&lt;&gt;"",BE142&lt;&gt;""), AY142:BF142,AY142:BC142)&lt;&gt;"")*(IF(AND(進捗管理票PSPT_進捗率_4_2&lt;&gt;"",BE142&lt;&gt;""), $AY$7:$BF$7,$AY$7:$BC$7)="実績日")*(IF(AND(進捗管理票PSPT_進捗率_4_2&lt;&gt;"",BE142&lt;&gt;""), AY142:BF142,AY142:BC142)&lt;=集計基準日),COLUMN(IF(AND(進捗管理票PSPT_進捗率_4_2&lt;&gt;"",BE142&lt;&gt;""), AY142:BF142,AY142:BC142)),""))</f>
        <v>0</v>
      </c>
      <c r="DF142" s="324">
        <f t="array" aca="1" ref="DF142" ca="1">MAX(IF((BJ142:BN142&lt;&gt;"")*($BJ$7:$BN$7="実績日")*(BJ142:BN142&lt;=集計基準日),COLUMN(BJ142:BN142),""))</f>
        <v>0</v>
      </c>
      <c r="DG142" s="439">
        <f ca="1">MAX(IF(CW142&lt;&gt;0,HLOOKUP(CW142+1,進捗・達成率設定_PS,9,1),0),IF(CX142&lt;&gt;0,HLOOKUP(CX142+1,進捗・達成率設定_PT仕様作成,9,1),0),IF(CY142&lt;&gt;0,HLOOKUP(CY142+1,進捗・達成率設定_PG,9,1),0),IF(CZ142&lt;&gt;0,HLOOKUP(CZ142+1,進捗・達成率設定_PT,9,1),0),IF(DA142&lt;&gt;0,HLOOKUP(DA142+1,進捗・達成率設定_受入,9,1),0),IF(AND(COUNTA(PTレビュー先頭セル:PTレビュー最終セル)=0,AND(BB142&lt;&gt;"", BB142 &lt;= 集計基準日, BE142="",BF142="",BJ142="",BK142="",BM142="",BN142="")),100,0),IF(AND(BE142&lt;&gt;"",BE142 &lt;= 集計基準日, BJ142="",BK142="",BM142="",BN142=""),100,0))</f>
        <v>0</v>
      </c>
      <c r="DH142" s="440">
        <f ca="1">MAX(IF(DB142&lt;&gt;0,HLOOKUP(DB142,進捗・達成率設定_PS,9,1),0),IF(DC142&lt;&gt;0,HLOOKUP(DC142,進捗・達成率設定_PT仕様作成,9,1),0),IF(DD142&lt;&gt;0,HLOOKUP(DD142,進捗・達成率設定_PG,9,1),0),IF(DE142&lt;&gt;0,HLOOKUP(DE142,進捗・達成率設定_PT,9,1),0),IF(DF142&lt;&gt;0,HLOOKUP(DF142,進捗・達成率設定_受入,9,1),0),IF(AND(COUNTA(PTレビュー先頭セル:PTレビュー最終セル)=0,BJ142="",BK142="",BM142="",BN142="",BC142&lt;&gt;"", BC142&lt;=集計基準日),100,0),IF(OR(AND(BF142&lt;&gt;"",BF142&lt;=集計基準日, BJ142="",BK142="",BM142="",BN142=""),AND(BE142&lt;&gt;"",BF142&lt;&gt;"",BF142&lt;=集計基準日, BJ142="",BK142="",BM142="",BN142="")),100,0))</f>
        <v>0</v>
      </c>
      <c r="DI142" s="328" t="str">
        <f>IF(BM142&lt;&gt;"",BM142,IF(AND(BJ142&lt;&gt;"",BM142&lt;&gt;""),BM142,IF(AND(BJ142&lt;&gt;"",BM142=""),"",IF(AND(BK142&lt;&gt;"",BM142=""),"",IF(BE142&lt;&gt;"",BE142,IF(COUNTA(PTレビュー先頭セル:PTレビュー最終セル)&lt;&gt;0,"",IF(BB142&lt;&gt;"",BB142,"")))))))</f>
        <v/>
      </c>
      <c r="DJ142" s="329" t="str">
        <f>IF(AND(BM142&lt;&gt;"",BN142&lt;&gt;""),BN142,IF(AND(BJ142&lt;&gt;"",BN142&lt;&gt;""),BN142,IF(AND(BK142&lt;&gt;"",BN142=""),"",IF(AND(BJ142&lt;&gt;"",BN142=""),"",IF(BF142&lt;&gt;"",BF142,IF(COUNTA(PTレビュー先頭セル:PTレビュー最終セル)&lt;&gt;0,"",IF(BC142&lt;&gt;"",BC142,"")))))))</f>
        <v/>
      </c>
      <c r="DK142" s="450" t="b">
        <f t="shared" si="93"/>
        <v>0</v>
      </c>
      <c r="DL142" s="440" t="b">
        <f t="shared" si="94"/>
        <v>0</v>
      </c>
      <c r="DM142" s="450" t="b">
        <f t="shared" si="95"/>
        <v>0</v>
      </c>
      <c r="DN142" s="440" t="b">
        <f t="shared" si="96"/>
        <v>0</v>
      </c>
      <c r="DO142" s="449" t="b">
        <f t="shared" si="97"/>
        <v>0</v>
      </c>
      <c r="DP142" s="440" t="b">
        <f t="shared" si="98"/>
        <v>0</v>
      </c>
      <c r="DQ142" s="450" t="b">
        <f t="shared" si="99"/>
        <v>0</v>
      </c>
      <c r="DR142" s="440" t="b">
        <f t="shared" si="100"/>
        <v>0</v>
      </c>
      <c r="DS142" s="449" t="b">
        <f t="shared" si="101"/>
        <v>0</v>
      </c>
      <c r="DT142" s="440" t="b">
        <f t="shared" si="102"/>
        <v>0</v>
      </c>
    </row>
    <row r="143" spans="1:124" x14ac:dyDescent="0.25">
      <c r="A143" s="65">
        <f t="shared" si="77"/>
        <v>135</v>
      </c>
      <c r="B143" s="275"/>
      <c r="C143" s="275"/>
      <c r="D143" s="275"/>
      <c r="E143" s="275"/>
      <c r="F143" s="275"/>
      <c r="G143" s="316"/>
      <c r="H143" s="276"/>
      <c r="I143" s="276"/>
      <c r="J143" s="276"/>
      <c r="K143" s="467"/>
      <c r="L143" s="467"/>
      <c r="M143" s="277"/>
      <c r="N143" s="277"/>
      <c r="O143" s="348"/>
      <c r="P143" s="278"/>
      <c r="Q143" s="279"/>
      <c r="R143" s="348"/>
      <c r="S143" s="278"/>
      <c r="T143" s="280"/>
      <c r="U143" s="348"/>
      <c r="V143" s="274"/>
      <c r="W143" s="309" t="str">
        <f t="shared" ca="1" si="78"/>
        <v/>
      </c>
      <c r="X143" s="310" t="str">
        <f t="shared" ca="1" si="79"/>
        <v/>
      </c>
      <c r="Y143" s="277"/>
      <c r="Z143" s="277"/>
      <c r="AA143" s="348"/>
      <c r="AB143" s="278"/>
      <c r="AC143" s="279"/>
      <c r="AD143" s="348"/>
      <c r="AE143" s="278"/>
      <c r="AF143" s="280"/>
      <c r="AG143" s="348"/>
      <c r="AH143" s="274"/>
      <c r="AI143" s="309" t="str">
        <f t="shared" ca="1" si="80"/>
        <v/>
      </c>
      <c r="AJ143" s="310" t="str">
        <f t="shared" ca="1" si="81"/>
        <v/>
      </c>
      <c r="AK143" s="277"/>
      <c r="AL143" s="277"/>
      <c r="AM143" s="348"/>
      <c r="AN143" s="278"/>
      <c r="AO143" s="279"/>
      <c r="AP143" s="348"/>
      <c r="AQ143" s="278"/>
      <c r="AR143" s="280"/>
      <c r="AS143" s="348"/>
      <c r="AT143" s="274"/>
      <c r="AU143" s="309" t="str">
        <f t="shared" ca="1" si="82"/>
        <v/>
      </c>
      <c r="AV143" s="310" t="str">
        <f t="shared" ca="1" si="83"/>
        <v/>
      </c>
      <c r="AW143" s="276"/>
      <c r="AX143" s="276"/>
      <c r="AY143" s="348"/>
      <c r="AZ143" s="278"/>
      <c r="BA143" s="279"/>
      <c r="BB143" s="348"/>
      <c r="BC143" s="278"/>
      <c r="BD143" s="280"/>
      <c r="BE143" s="348"/>
      <c r="BF143" s="274"/>
      <c r="BG143" s="309" t="str">
        <f t="shared" ca="1" si="84"/>
        <v/>
      </c>
      <c r="BH143" s="310" t="str">
        <f t="shared" ca="1" si="85"/>
        <v/>
      </c>
      <c r="BI143" s="276"/>
      <c r="BJ143" s="348"/>
      <c r="BK143" s="278"/>
      <c r="BL143" s="279"/>
      <c r="BM143" s="348"/>
      <c r="BN143" s="278"/>
      <c r="BO143" s="280"/>
      <c r="BP143" s="309" t="str">
        <f t="shared" ca="1" si="86"/>
        <v/>
      </c>
      <c r="BQ143" s="310" t="str">
        <f t="shared" ca="1" si="87"/>
        <v/>
      </c>
      <c r="BR143" s="309" t="str">
        <f t="shared" ca="1" si="88"/>
        <v/>
      </c>
      <c r="BS143" s="438" t="str">
        <f t="shared" ca="1" si="89"/>
        <v/>
      </c>
      <c r="BT143" s="281" t="str">
        <f t="array" ref="BT143">IF(AND($I143&lt;&gt;"",$K143&lt;&gt;""),CEILING(VLOOKUP($I143,ランク別指標,3,FALSE)*$L143,1),"")</f>
        <v/>
      </c>
      <c r="BU143" s="282"/>
      <c r="BV143" s="281" t="str">
        <f t="shared" si="11"/>
        <v/>
      </c>
      <c r="BW143" s="283"/>
      <c r="BX143" s="282"/>
      <c r="BY143" s="284" t="str">
        <f t="shared" si="90"/>
        <v/>
      </c>
      <c r="BZ143" s="285" t="str">
        <f t="shared" si="91"/>
        <v/>
      </c>
      <c r="CA143" s="286"/>
      <c r="CB143" s="287"/>
      <c r="CC143" s="281" t="str">
        <f t="array" ref="CC143">IF(AND($I143&lt;&gt;"",$K143&lt;&gt;""),CEILING(VLOOKUP($I143,ランク別指標,6,FALSE)*$L143,1),"")</f>
        <v/>
      </c>
      <c r="CD143" s="288"/>
      <c r="CE143" s="289" t="str">
        <f t="shared" si="14"/>
        <v/>
      </c>
      <c r="CF143" s="290"/>
      <c r="CG143" s="291" t="str">
        <f t="array" ref="CG143">IF(AND(L143&lt;&gt;"",L143&gt;0),IF(CD143/L143*100 &gt; 0,CD143/L143*100, ""),"")</f>
        <v/>
      </c>
      <c r="CH143" s="292" t="str">
        <f t="array" ref="CH143">IF(AND(L143&lt;&gt;"",L143&gt;0),IF(CF143/L143*100 &gt; 0,CF143/L143*100, ""),"")</f>
        <v/>
      </c>
      <c r="CI143" s="291" t="str">
        <f t="array" ref="CI143">IF(AND(CC143&lt;&gt;"",CC143&gt;0),IF(CD143/CC143*100 &gt; 0,CD143/CC143, ""),"")</f>
        <v/>
      </c>
      <c r="CJ143" s="292" t="str">
        <f t="array" ref="CJ143">IF(AND(CE143&lt;&gt;"",CE143&gt;0),IF(CF143/CE143*100 &gt; 0,CF143/CE143, ""),"")</f>
        <v/>
      </c>
      <c r="CK143" s="281"/>
      <c r="CL143" s="293" t="str">
        <f t="array" ref="CL143">IF(AND(L143&lt;&gt;"",L143&gt;0),IF(CK143/L143*100 &gt; 0,CK143/L143*100, ""),"")</f>
        <v/>
      </c>
      <c r="CM143" s="294"/>
      <c r="CN143" s="270" t="str">
        <f t="array" aca="1" ref="CN143" ca="1">IF(AND($O143&lt;&gt;"",$P143="",$O143&lt;=集計基準日),"遅1",IF(AND($R143&lt;&gt;"",$S143="",$R143&lt;=集計基準日),"遅2",IF(AND($U143&lt;&gt;"",$V143="",$U143&lt;=集計基準日),"遅3","") ) )</f>
        <v/>
      </c>
      <c r="CO143" s="271" t="str">
        <f t="array" aca="1" ref="CO143" ca="1">IF(AND($AA143&lt;&gt;"",$AB143="",$AA143&lt;=集計基準日),"遅1",IF(AND($AD143&lt;&gt;"",$AE143="",$AD143&lt;=集計基準日),"遅2",IF(AND($AG143&lt;&gt;"",$AH143="",$AG143&lt;=集計基準日),"遅3","")))</f>
        <v/>
      </c>
      <c r="CP143" s="271" t="str">
        <f t="array" aca="1" ref="CP143" ca="1">IF(AND($AM143&lt;&gt;"",$AN143="",$AM143&lt;=集計基準日),"遅1",IF(AND($AP143&lt;&gt;"",$AQ143="",$AP143&lt;=集計基準日),"遅2",IF(AND($AS143&lt;&gt;"",$AT143="",$AS143&lt;=集計基準日),"遅3","")))</f>
        <v/>
      </c>
      <c r="CQ143" s="272" t="str">
        <f t="shared" ca="1" si="75"/>
        <v/>
      </c>
      <c r="CR143" s="272" t="str">
        <f t="shared" ca="1" si="76"/>
        <v/>
      </c>
      <c r="CS143" s="273" t="str">
        <f t="shared" ca="1" si="17"/>
        <v/>
      </c>
      <c r="CT143" s="337"/>
      <c r="CU143" s="264">
        <f t="shared" si="92"/>
        <v>135</v>
      </c>
      <c r="CW143" s="324">
        <f t="array" aca="1" ref="CW143" ca="1">MAX(IF((IF(進捗管理票PSPT_進捗率_1_2&lt;&gt;"", O143:V143,O143:S143)&lt;&gt;"")*(IF(進捗管理票PSPT_進捗率_1_2&lt;&gt;"", $O$7:$V$7,$O$7:$S$7)="予定日")*(IF(進捗管理票PSPT_進捗率_1_2&lt;&gt;"", O143:V143,O143:S143)&lt;=集計基準日),COLUMN(IF(進捗管理票PSPT_進捗率_1_2&lt;&gt;"", O143:V143,O143:S143)),""))</f>
        <v>0</v>
      </c>
      <c r="CX143" s="324">
        <f t="array" aca="1" ref="CX143" ca="1">MAX(IF((IF(進捗管理票PSPT_進捗率_2_2&lt;&gt;"", AA143:AH143,AA143:AE143)&lt;&gt;"")*(IF(進捗管理票PSPT_進捗率_2_2&lt;&gt;"", $AA$7:$AH$7,$AA$7:$AE$7)="予定日")*(IF(進捗管理票PSPT_進捗率_2_2&lt;&gt;"", AA143:AH143,AA143:AE143)&lt;=集計基準日),COLUMN(IF(進捗管理票PSPT_進捗率_2_2&lt;&gt;"", AA143:AH143,AA143:AE143)),""))</f>
        <v>0</v>
      </c>
      <c r="CY143" s="324">
        <f t="array" aca="1" ref="CY143" ca="1">MAX(IF((IF(進捗管理票PSPT_進捗率_3_2&lt;&gt;"", AM143:AT143,AM143:AQ143)&lt;&gt;"")*(IF(進捗管理票PSPT_進捗率_3_2&lt;&gt;"", $AM$7:$AT$7,$AM$7:$AQ$7)="予定日")*(IF(進捗管理票PSPT_進捗率_3_2&lt;&gt;"", AM143:AT143,AM143:AQ143)&lt;=集計基準日),COLUMN(IF(進捗管理票PSPT_進捗率_3_2&lt;&gt;"", AM143:AT143,AM143:AQ143)),""))</f>
        <v>0</v>
      </c>
      <c r="CZ143" s="324">
        <f t="array" aca="1" ref="CZ143" ca="1">MAX(IF((IF(進捗管理票PSPT_進捗率_4_2&lt;&gt;"", AY143:BF143,AY143:BC143)&lt;&gt;"")*(IF(進捗管理票PSPT_進捗率_4_2&lt;&gt;"", $AY$7:$BF$7,$AY$7:$BC$7)="予定日")*(IF(進捗管理票PSPT_進捗率_4_2&lt;&gt;"", AY143:BF143,AY143:BC143)&lt;=集計基準日),COLUMN(IF(進捗管理票PSPT_進捗率_4_2&lt;&gt;"", AY143:BF143,AY143:BC143)),""))</f>
        <v>0</v>
      </c>
      <c r="DA143" s="324">
        <f t="array" aca="1" ref="DA143" ca="1">MAX(IF((BJ143:BN143&lt;&gt;"")*($BJ$7:$BN$7="予定日")*(BJ143:BN143&lt;=集計基準日),COLUMN(BJ143:BN143),""))</f>
        <v>0</v>
      </c>
      <c r="DB143" s="324">
        <f t="array" aca="1" ref="DB143" ca="1">MAX(IF((IF(AND(進捗管理票PSPT_進捗率_1_2&lt;&gt;"",U143&lt;&gt;""), O143:V143,O143:S143)&lt;&gt;"")*(IF(AND(進捗管理票PSPT_進捗率_1_2&lt;&gt;"",U143&lt;&gt;""), $O$7:$V$7,$O$7:$S$7)="実績日")*(IF(AND(進捗管理票PSPT_進捗率_1_2&lt;&gt;"",U143&lt;&gt;""), O143:V143,O143:S143)&lt;=集計基準日),COLUMN(IF(AND(進捗管理票PSPT_進捗率_1_2&lt;&gt;"",U143&lt;&gt;""), O143:V143,O143:S143)),""))</f>
        <v>0</v>
      </c>
      <c r="DC143" s="324">
        <f t="array" aca="1" ref="DC143" ca="1">MAX(IF((IF(AND(進捗管理票PSPT_進捗率_2_2&lt;&gt;"",AG143&lt;&gt;""), AA143:AH143,AA143:AE143)&lt;&gt;"")*(IF(AND(進捗管理票PSPT_進捗率_2_2&lt;&gt;"",AG143&lt;&gt;""), $AA$7:$AH$7,$AA$7:$AE$7)="実績日")*(IF(AND(進捗管理票PSPT_進捗率_2_2&lt;&gt;"",AG143&lt;&gt;""), AA143:AH143,AA143:AE143)&lt;=集計基準日),COLUMN(IF(AND(進捗管理票PSPT_進捗率_2_2&lt;&gt;"",AG143&lt;&gt;""), AA143:AH143,AA143:AE143)),""))</f>
        <v>0</v>
      </c>
      <c r="DD143" s="324">
        <f t="array" aca="1" ref="DD143" ca="1">MAX(IF((IF(AND(進捗管理票PSPT_進捗率_3_2&lt;&gt;"",AS143&lt;&gt;""), AM143:AT143,AM143:AQ143)&lt;&gt;"")*(IF(AND(進捗管理票PSPT_進捗率_3_2&lt;&gt;"",AS143&lt;&gt;""), $AM$7:$AT$7,$AM$7:$AQ$7)="実績日")*(IF(AND(進捗管理票PSPT_進捗率_3_2&lt;&gt;"",AS143&lt;&gt;""), AM143:AT143,AM143:AQ143)&lt;=集計基準日),COLUMN(IF(AND(進捗管理票PSPT_進捗率_3_2&lt;&gt;"",AS143&lt;&gt;""), AM143:AT143,AM143:AQ143)),""))</f>
        <v>0</v>
      </c>
      <c r="DE143" s="324">
        <f t="array" aca="1" ref="DE143" ca="1">MAX(IF((IF(AND(進捗管理票PSPT_進捗率_4_2&lt;&gt;"",BE143&lt;&gt;""), AY143:BF143,AY143:BC143)&lt;&gt;"")*(IF(AND(進捗管理票PSPT_進捗率_4_2&lt;&gt;"",BE143&lt;&gt;""), $AY$7:$BF$7,$AY$7:$BC$7)="実績日")*(IF(AND(進捗管理票PSPT_進捗率_4_2&lt;&gt;"",BE143&lt;&gt;""), AY143:BF143,AY143:BC143)&lt;=集計基準日),COLUMN(IF(AND(進捗管理票PSPT_進捗率_4_2&lt;&gt;"",BE143&lt;&gt;""), AY143:BF143,AY143:BC143)),""))</f>
        <v>0</v>
      </c>
      <c r="DF143" s="324">
        <f t="array" aca="1" ref="DF143" ca="1">MAX(IF((BJ143:BN143&lt;&gt;"")*($BJ$7:$BN$7="実績日")*(BJ143:BN143&lt;=集計基準日),COLUMN(BJ143:BN143),""))</f>
        <v>0</v>
      </c>
      <c r="DG143" s="439">
        <f ca="1">MAX(IF(CW143&lt;&gt;0,HLOOKUP(CW143+1,進捗・達成率設定_PS,9,1),0),IF(CX143&lt;&gt;0,HLOOKUP(CX143+1,進捗・達成率設定_PT仕様作成,9,1),0),IF(CY143&lt;&gt;0,HLOOKUP(CY143+1,進捗・達成率設定_PG,9,1),0),IF(CZ143&lt;&gt;0,HLOOKUP(CZ143+1,進捗・達成率設定_PT,9,1),0),IF(DA143&lt;&gt;0,HLOOKUP(DA143+1,進捗・達成率設定_受入,9,1),0),IF(AND(COUNTA(PTレビュー先頭セル:PTレビュー最終セル)=0,AND(BB143&lt;&gt;"", BB143 &lt;= 集計基準日, BE143="",BF143="",BJ143="",BK143="",BM143="",BN143="")),100,0),IF(AND(BE143&lt;&gt;"",BE143 &lt;= 集計基準日, BJ143="",BK143="",BM143="",BN143=""),100,0))</f>
        <v>0</v>
      </c>
      <c r="DH143" s="440">
        <f ca="1">MAX(IF(DB143&lt;&gt;0,HLOOKUP(DB143,進捗・達成率設定_PS,9,1),0),IF(DC143&lt;&gt;0,HLOOKUP(DC143,進捗・達成率設定_PT仕様作成,9,1),0),IF(DD143&lt;&gt;0,HLOOKUP(DD143,進捗・達成率設定_PG,9,1),0),IF(DE143&lt;&gt;0,HLOOKUP(DE143,進捗・達成率設定_PT,9,1),0),IF(DF143&lt;&gt;0,HLOOKUP(DF143,進捗・達成率設定_受入,9,1),0),IF(AND(COUNTA(PTレビュー先頭セル:PTレビュー最終セル)=0,BJ143="",BK143="",BM143="",BN143="",BC143&lt;&gt;"", BC143&lt;=集計基準日),100,0),IF(OR(AND(BF143&lt;&gt;"",BF143&lt;=集計基準日, BJ143="",BK143="",BM143="",BN143=""),AND(BE143&lt;&gt;"",BF143&lt;&gt;"",BF143&lt;=集計基準日, BJ143="",BK143="",BM143="",BN143="")),100,0))</f>
        <v>0</v>
      </c>
      <c r="DI143" s="328" t="str">
        <f>IF(BM143&lt;&gt;"",BM143,IF(AND(BJ143&lt;&gt;"",BM143&lt;&gt;""),BM143,IF(AND(BJ143&lt;&gt;"",BM143=""),"",IF(AND(BK143&lt;&gt;"",BM143=""),"",IF(BE143&lt;&gt;"",BE143,IF(COUNTA(PTレビュー先頭セル:PTレビュー最終セル)&lt;&gt;0,"",IF(BB143&lt;&gt;"",BB143,"")))))))</f>
        <v/>
      </c>
      <c r="DJ143" s="329" t="str">
        <f>IF(AND(BM143&lt;&gt;"",BN143&lt;&gt;""),BN143,IF(AND(BJ143&lt;&gt;"",BN143&lt;&gt;""),BN143,IF(AND(BK143&lt;&gt;"",BN143=""),"",IF(AND(BJ143&lt;&gt;"",BN143=""),"",IF(BF143&lt;&gt;"",BF143,IF(COUNTA(PTレビュー先頭セル:PTレビュー最終セル)&lt;&gt;0,"",IF(BC143&lt;&gt;"",BC143,"")))))))</f>
        <v/>
      </c>
      <c r="DK143" s="450" t="b">
        <f t="shared" si="93"/>
        <v>0</v>
      </c>
      <c r="DL143" s="440" t="b">
        <f t="shared" si="94"/>
        <v>0</v>
      </c>
      <c r="DM143" s="450" t="b">
        <f t="shared" si="95"/>
        <v>0</v>
      </c>
      <c r="DN143" s="440" t="b">
        <f t="shared" si="96"/>
        <v>0</v>
      </c>
      <c r="DO143" s="449" t="b">
        <f t="shared" si="97"/>
        <v>0</v>
      </c>
      <c r="DP143" s="440" t="b">
        <f t="shared" si="98"/>
        <v>0</v>
      </c>
      <c r="DQ143" s="450" t="b">
        <f t="shared" si="99"/>
        <v>0</v>
      </c>
      <c r="DR143" s="440" t="b">
        <f t="shared" si="100"/>
        <v>0</v>
      </c>
      <c r="DS143" s="449" t="b">
        <f t="shared" si="101"/>
        <v>0</v>
      </c>
      <c r="DT143" s="440" t="b">
        <f t="shared" si="102"/>
        <v>0</v>
      </c>
    </row>
    <row r="144" spans="1:124" x14ac:dyDescent="0.25">
      <c r="A144" s="65">
        <f t="shared" si="77"/>
        <v>136</v>
      </c>
      <c r="B144" s="275"/>
      <c r="C144" s="275"/>
      <c r="D144" s="275"/>
      <c r="E144" s="275"/>
      <c r="F144" s="275"/>
      <c r="G144" s="316"/>
      <c r="H144" s="276"/>
      <c r="I144" s="276"/>
      <c r="J144" s="276"/>
      <c r="K144" s="467"/>
      <c r="L144" s="467"/>
      <c r="M144" s="277"/>
      <c r="N144" s="277"/>
      <c r="O144" s="348"/>
      <c r="P144" s="278"/>
      <c r="Q144" s="279"/>
      <c r="R144" s="348"/>
      <c r="S144" s="278"/>
      <c r="T144" s="280"/>
      <c r="U144" s="348"/>
      <c r="V144" s="274"/>
      <c r="W144" s="309" t="str">
        <f t="shared" ca="1" si="78"/>
        <v/>
      </c>
      <c r="X144" s="310" t="str">
        <f t="shared" ca="1" si="79"/>
        <v/>
      </c>
      <c r="Y144" s="277"/>
      <c r="Z144" s="277"/>
      <c r="AA144" s="348"/>
      <c r="AB144" s="278"/>
      <c r="AC144" s="279"/>
      <c r="AD144" s="348"/>
      <c r="AE144" s="278"/>
      <c r="AF144" s="280"/>
      <c r="AG144" s="348"/>
      <c r="AH144" s="274"/>
      <c r="AI144" s="309" t="str">
        <f t="shared" ca="1" si="80"/>
        <v/>
      </c>
      <c r="AJ144" s="310" t="str">
        <f t="shared" ca="1" si="81"/>
        <v/>
      </c>
      <c r="AK144" s="277"/>
      <c r="AL144" s="277"/>
      <c r="AM144" s="348"/>
      <c r="AN144" s="278"/>
      <c r="AO144" s="279"/>
      <c r="AP144" s="348"/>
      <c r="AQ144" s="278"/>
      <c r="AR144" s="280"/>
      <c r="AS144" s="348"/>
      <c r="AT144" s="274"/>
      <c r="AU144" s="309" t="str">
        <f t="shared" ca="1" si="82"/>
        <v/>
      </c>
      <c r="AV144" s="310" t="str">
        <f t="shared" ca="1" si="83"/>
        <v/>
      </c>
      <c r="AW144" s="276"/>
      <c r="AX144" s="276"/>
      <c r="AY144" s="348"/>
      <c r="AZ144" s="278"/>
      <c r="BA144" s="279"/>
      <c r="BB144" s="348"/>
      <c r="BC144" s="278"/>
      <c r="BD144" s="280"/>
      <c r="BE144" s="348"/>
      <c r="BF144" s="274"/>
      <c r="BG144" s="309" t="str">
        <f t="shared" ca="1" si="84"/>
        <v/>
      </c>
      <c r="BH144" s="310" t="str">
        <f t="shared" ca="1" si="85"/>
        <v/>
      </c>
      <c r="BI144" s="276"/>
      <c r="BJ144" s="348"/>
      <c r="BK144" s="278"/>
      <c r="BL144" s="279"/>
      <c r="BM144" s="348"/>
      <c r="BN144" s="278"/>
      <c r="BO144" s="280"/>
      <c r="BP144" s="309" t="str">
        <f t="shared" ca="1" si="86"/>
        <v/>
      </c>
      <c r="BQ144" s="310" t="str">
        <f t="shared" ca="1" si="87"/>
        <v/>
      </c>
      <c r="BR144" s="309" t="str">
        <f t="shared" ca="1" si="88"/>
        <v/>
      </c>
      <c r="BS144" s="438" t="str">
        <f t="shared" ca="1" si="89"/>
        <v/>
      </c>
      <c r="BT144" s="281" t="str">
        <f t="array" ref="BT144">IF(AND($I144&lt;&gt;"",$K144&lt;&gt;""),CEILING(VLOOKUP($I144,ランク別指標,3,FALSE)*$L144,1),"")</f>
        <v/>
      </c>
      <c r="BU144" s="282"/>
      <c r="BV144" s="281" t="str">
        <f t="shared" si="11"/>
        <v/>
      </c>
      <c r="BW144" s="283"/>
      <c r="BX144" s="282"/>
      <c r="BY144" s="284" t="str">
        <f t="shared" si="90"/>
        <v/>
      </c>
      <c r="BZ144" s="285" t="str">
        <f t="shared" si="91"/>
        <v/>
      </c>
      <c r="CA144" s="286"/>
      <c r="CB144" s="287"/>
      <c r="CC144" s="281" t="str">
        <f t="array" ref="CC144">IF(AND($I144&lt;&gt;"",$K144&lt;&gt;""),CEILING(VLOOKUP($I144,ランク別指標,6,FALSE)*$L144,1),"")</f>
        <v/>
      </c>
      <c r="CD144" s="288"/>
      <c r="CE144" s="289" t="str">
        <f t="shared" si="14"/>
        <v/>
      </c>
      <c r="CF144" s="290"/>
      <c r="CG144" s="291" t="str">
        <f t="array" ref="CG144">IF(AND(L144&lt;&gt;"",L144&gt;0),IF(CD144/L144*100 &gt; 0,CD144/L144*100, ""),"")</f>
        <v/>
      </c>
      <c r="CH144" s="292" t="str">
        <f t="array" ref="CH144">IF(AND(L144&lt;&gt;"",L144&gt;0),IF(CF144/L144*100 &gt; 0,CF144/L144*100, ""),"")</f>
        <v/>
      </c>
      <c r="CI144" s="291" t="str">
        <f t="array" ref="CI144">IF(AND(CC144&lt;&gt;"",CC144&gt;0),IF(CD144/CC144*100 &gt; 0,CD144/CC144, ""),"")</f>
        <v/>
      </c>
      <c r="CJ144" s="292" t="str">
        <f t="array" ref="CJ144">IF(AND(CE144&lt;&gt;"",CE144&gt;0),IF(CF144/CE144*100 &gt; 0,CF144/CE144, ""),"")</f>
        <v/>
      </c>
      <c r="CK144" s="281"/>
      <c r="CL144" s="293" t="str">
        <f t="array" ref="CL144">IF(AND(L144&lt;&gt;"",L144&gt;0),IF(CK144/L144*100 &gt; 0,CK144/L144*100, ""),"")</f>
        <v/>
      </c>
      <c r="CM144" s="294"/>
      <c r="CN144" s="270" t="str">
        <f t="array" aca="1" ref="CN144" ca="1">IF(AND($O144&lt;&gt;"",$P144="",$O144&lt;=集計基準日),"遅1",IF(AND($R144&lt;&gt;"",$S144="",$R144&lt;=集計基準日),"遅2",IF(AND($U144&lt;&gt;"",$V144="",$U144&lt;=集計基準日),"遅3","") ) )</f>
        <v/>
      </c>
      <c r="CO144" s="271" t="str">
        <f t="array" aca="1" ref="CO144" ca="1">IF(AND($AA144&lt;&gt;"",$AB144="",$AA144&lt;=集計基準日),"遅1",IF(AND($AD144&lt;&gt;"",$AE144="",$AD144&lt;=集計基準日),"遅2",IF(AND($AG144&lt;&gt;"",$AH144="",$AG144&lt;=集計基準日),"遅3","")))</f>
        <v/>
      </c>
      <c r="CP144" s="271" t="str">
        <f t="array" aca="1" ref="CP144" ca="1">IF(AND($AM144&lt;&gt;"",$AN144="",$AM144&lt;=集計基準日),"遅1",IF(AND($AP144&lt;&gt;"",$AQ144="",$AP144&lt;=集計基準日),"遅2",IF(AND($AS144&lt;&gt;"",$AT144="",$AS144&lt;=集計基準日),"遅3","")))</f>
        <v/>
      </c>
      <c r="CQ144" s="272" t="str">
        <f t="shared" ca="1" si="75"/>
        <v/>
      </c>
      <c r="CR144" s="272" t="str">
        <f t="shared" ca="1" si="76"/>
        <v/>
      </c>
      <c r="CS144" s="273" t="str">
        <f t="shared" ca="1" si="17"/>
        <v/>
      </c>
      <c r="CT144" s="337"/>
      <c r="CU144" s="264">
        <f t="shared" si="92"/>
        <v>136</v>
      </c>
      <c r="CW144" s="324">
        <f t="array" aca="1" ref="CW144" ca="1">MAX(IF((IF(進捗管理票PSPT_進捗率_1_2&lt;&gt;"", O144:V144,O144:S144)&lt;&gt;"")*(IF(進捗管理票PSPT_進捗率_1_2&lt;&gt;"", $O$7:$V$7,$O$7:$S$7)="予定日")*(IF(進捗管理票PSPT_進捗率_1_2&lt;&gt;"", O144:V144,O144:S144)&lt;=集計基準日),COLUMN(IF(進捗管理票PSPT_進捗率_1_2&lt;&gt;"", O144:V144,O144:S144)),""))</f>
        <v>0</v>
      </c>
      <c r="CX144" s="324">
        <f t="array" aca="1" ref="CX144" ca="1">MAX(IF((IF(進捗管理票PSPT_進捗率_2_2&lt;&gt;"", AA144:AH144,AA144:AE144)&lt;&gt;"")*(IF(進捗管理票PSPT_進捗率_2_2&lt;&gt;"", $AA$7:$AH$7,$AA$7:$AE$7)="予定日")*(IF(進捗管理票PSPT_進捗率_2_2&lt;&gt;"", AA144:AH144,AA144:AE144)&lt;=集計基準日),COLUMN(IF(進捗管理票PSPT_進捗率_2_2&lt;&gt;"", AA144:AH144,AA144:AE144)),""))</f>
        <v>0</v>
      </c>
      <c r="CY144" s="324">
        <f t="array" aca="1" ref="CY144" ca="1">MAX(IF((IF(進捗管理票PSPT_進捗率_3_2&lt;&gt;"", AM144:AT144,AM144:AQ144)&lt;&gt;"")*(IF(進捗管理票PSPT_進捗率_3_2&lt;&gt;"", $AM$7:$AT$7,$AM$7:$AQ$7)="予定日")*(IF(進捗管理票PSPT_進捗率_3_2&lt;&gt;"", AM144:AT144,AM144:AQ144)&lt;=集計基準日),COLUMN(IF(進捗管理票PSPT_進捗率_3_2&lt;&gt;"", AM144:AT144,AM144:AQ144)),""))</f>
        <v>0</v>
      </c>
      <c r="CZ144" s="324">
        <f t="array" aca="1" ref="CZ144" ca="1">MAX(IF((IF(進捗管理票PSPT_進捗率_4_2&lt;&gt;"", AY144:BF144,AY144:BC144)&lt;&gt;"")*(IF(進捗管理票PSPT_進捗率_4_2&lt;&gt;"", $AY$7:$BF$7,$AY$7:$BC$7)="予定日")*(IF(進捗管理票PSPT_進捗率_4_2&lt;&gt;"", AY144:BF144,AY144:BC144)&lt;=集計基準日),COLUMN(IF(進捗管理票PSPT_進捗率_4_2&lt;&gt;"", AY144:BF144,AY144:BC144)),""))</f>
        <v>0</v>
      </c>
      <c r="DA144" s="324">
        <f t="array" aca="1" ref="DA144" ca="1">MAX(IF((BJ144:BN144&lt;&gt;"")*($BJ$7:$BN$7="予定日")*(BJ144:BN144&lt;=集計基準日),COLUMN(BJ144:BN144),""))</f>
        <v>0</v>
      </c>
      <c r="DB144" s="324">
        <f t="array" aca="1" ref="DB144" ca="1">MAX(IF((IF(AND(進捗管理票PSPT_進捗率_1_2&lt;&gt;"",U144&lt;&gt;""), O144:V144,O144:S144)&lt;&gt;"")*(IF(AND(進捗管理票PSPT_進捗率_1_2&lt;&gt;"",U144&lt;&gt;""), $O$7:$V$7,$O$7:$S$7)="実績日")*(IF(AND(進捗管理票PSPT_進捗率_1_2&lt;&gt;"",U144&lt;&gt;""), O144:V144,O144:S144)&lt;=集計基準日),COLUMN(IF(AND(進捗管理票PSPT_進捗率_1_2&lt;&gt;"",U144&lt;&gt;""), O144:V144,O144:S144)),""))</f>
        <v>0</v>
      </c>
      <c r="DC144" s="324">
        <f t="array" aca="1" ref="DC144" ca="1">MAX(IF((IF(AND(進捗管理票PSPT_進捗率_2_2&lt;&gt;"",AG144&lt;&gt;""), AA144:AH144,AA144:AE144)&lt;&gt;"")*(IF(AND(進捗管理票PSPT_進捗率_2_2&lt;&gt;"",AG144&lt;&gt;""), $AA$7:$AH$7,$AA$7:$AE$7)="実績日")*(IF(AND(進捗管理票PSPT_進捗率_2_2&lt;&gt;"",AG144&lt;&gt;""), AA144:AH144,AA144:AE144)&lt;=集計基準日),COLUMN(IF(AND(進捗管理票PSPT_進捗率_2_2&lt;&gt;"",AG144&lt;&gt;""), AA144:AH144,AA144:AE144)),""))</f>
        <v>0</v>
      </c>
      <c r="DD144" s="324">
        <f t="array" aca="1" ref="DD144" ca="1">MAX(IF((IF(AND(進捗管理票PSPT_進捗率_3_2&lt;&gt;"",AS144&lt;&gt;""), AM144:AT144,AM144:AQ144)&lt;&gt;"")*(IF(AND(進捗管理票PSPT_進捗率_3_2&lt;&gt;"",AS144&lt;&gt;""), $AM$7:$AT$7,$AM$7:$AQ$7)="実績日")*(IF(AND(進捗管理票PSPT_進捗率_3_2&lt;&gt;"",AS144&lt;&gt;""), AM144:AT144,AM144:AQ144)&lt;=集計基準日),COLUMN(IF(AND(進捗管理票PSPT_進捗率_3_2&lt;&gt;"",AS144&lt;&gt;""), AM144:AT144,AM144:AQ144)),""))</f>
        <v>0</v>
      </c>
      <c r="DE144" s="324">
        <f t="array" aca="1" ref="DE144" ca="1">MAX(IF((IF(AND(進捗管理票PSPT_進捗率_4_2&lt;&gt;"",BE144&lt;&gt;""), AY144:BF144,AY144:BC144)&lt;&gt;"")*(IF(AND(進捗管理票PSPT_進捗率_4_2&lt;&gt;"",BE144&lt;&gt;""), $AY$7:$BF$7,$AY$7:$BC$7)="実績日")*(IF(AND(進捗管理票PSPT_進捗率_4_2&lt;&gt;"",BE144&lt;&gt;""), AY144:BF144,AY144:BC144)&lt;=集計基準日),COLUMN(IF(AND(進捗管理票PSPT_進捗率_4_2&lt;&gt;"",BE144&lt;&gt;""), AY144:BF144,AY144:BC144)),""))</f>
        <v>0</v>
      </c>
      <c r="DF144" s="324">
        <f t="array" aca="1" ref="DF144" ca="1">MAX(IF((BJ144:BN144&lt;&gt;"")*($BJ$7:$BN$7="実績日")*(BJ144:BN144&lt;=集計基準日),COLUMN(BJ144:BN144),""))</f>
        <v>0</v>
      </c>
      <c r="DG144" s="439">
        <f ca="1">MAX(IF(CW144&lt;&gt;0,HLOOKUP(CW144+1,進捗・達成率設定_PS,9,1),0),IF(CX144&lt;&gt;0,HLOOKUP(CX144+1,進捗・達成率設定_PT仕様作成,9,1),0),IF(CY144&lt;&gt;0,HLOOKUP(CY144+1,進捗・達成率設定_PG,9,1),0),IF(CZ144&lt;&gt;0,HLOOKUP(CZ144+1,進捗・達成率設定_PT,9,1),0),IF(DA144&lt;&gt;0,HLOOKUP(DA144+1,進捗・達成率設定_受入,9,1),0),IF(AND(COUNTA(PTレビュー先頭セル:PTレビュー最終セル)=0,AND(BB144&lt;&gt;"", BB144 &lt;= 集計基準日, BE144="",BF144="",BJ144="",BK144="",BM144="",BN144="")),100,0),IF(AND(BE144&lt;&gt;"",BE144 &lt;= 集計基準日, BJ144="",BK144="",BM144="",BN144=""),100,0))</f>
        <v>0</v>
      </c>
      <c r="DH144" s="440">
        <f ca="1">MAX(IF(DB144&lt;&gt;0,HLOOKUP(DB144,進捗・達成率設定_PS,9,1),0),IF(DC144&lt;&gt;0,HLOOKUP(DC144,進捗・達成率設定_PT仕様作成,9,1),0),IF(DD144&lt;&gt;0,HLOOKUP(DD144,進捗・達成率設定_PG,9,1),0),IF(DE144&lt;&gt;0,HLOOKUP(DE144,進捗・達成率設定_PT,9,1),0),IF(DF144&lt;&gt;0,HLOOKUP(DF144,進捗・達成率設定_受入,9,1),0),IF(AND(COUNTA(PTレビュー先頭セル:PTレビュー最終セル)=0,BJ144="",BK144="",BM144="",BN144="",BC144&lt;&gt;"", BC144&lt;=集計基準日),100,0),IF(OR(AND(BF144&lt;&gt;"",BF144&lt;=集計基準日, BJ144="",BK144="",BM144="",BN144=""),AND(BE144&lt;&gt;"",BF144&lt;&gt;"",BF144&lt;=集計基準日, BJ144="",BK144="",BM144="",BN144="")),100,0))</f>
        <v>0</v>
      </c>
      <c r="DI144" s="328" t="str">
        <f>IF(BM144&lt;&gt;"",BM144,IF(AND(BJ144&lt;&gt;"",BM144&lt;&gt;""),BM144,IF(AND(BJ144&lt;&gt;"",BM144=""),"",IF(AND(BK144&lt;&gt;"",BM144=""),"",IF(BE144&lt;&gt;"",BE144,IF(COUNTA(PTレビュー先頭セル:PTレビュー最終セル)&lt;&gt;0,"",IF(BB144&lt;&gt;"",BB144,"")))))))</f>
        <v/>
      </c>
      <c r="DJ144" s="329" t="str">
        <f>IF(AND(BM144&lt;&gt;"",BN144&lt;&gt;""),BN144,IF(AND(BJ144&lt;&gt;"",BN144&lt;&gt;""),BN144,IF(AND(BK144&lt;&gt;"",BN144=""),"",IF(AND(BJ144&lt;&gt;"",BN144=""),"",IF(BF144&lt;&gt;"",BF144,IF(COUNTA(PTレビュー先頭セル:PTレビュー最終セル)&lt;&gt;0,"",IF(BC144&lt;&gt;"",BC144,"")))))))</f>
        <v/>
      </c>
      <c r="DK144" s="450" t="b">
        <f t="shared" si="93"/>
        <v>0</v>
      </c>
      <c r="DL144" s="440" t="b">
        <f t="shared" si="94"/>
        <v>0</v>
      </c>
      <c r="DM144" s="450" t="b">
        <f t="shared" si="95"/>
        <v>0</v>
      </c>
      <c r="DN144" s="440" t="b">
        <f t="shared" si="96"/>
        <v>0</v>
      </c>
      <c r="DO144" s="449" t="b">
        <f t="shared" si="97"/>
        <v>0</v>
      </c>
      <c r="DP144" s="440" t="b">
        <f t="shared" si="98"/>
        <v>0</v>
      </c>
      <c r="DQ144" s="450" t="b">
        <f t="shared" si="99"/>
        <v>0</v>
      </c>
      <c r="DR144" s="440" t="b">
        <f t="shared" si="100"/>
        <v>0</v>
      </c>
      <c r="DS144" s="449" t="b">
        <f t="shared" si="101"/>
        <v>0</v>
      </c>
      <c r="DT144" s="440" t="b">
        <f t="shared" si="102"/>
        <v>0</v>
      </c>
    </row>
    <row r="145" spans="1:124" x14ac:dyDescent="0.25">
      <c r="A145" s="65">
        <f t="shared" si="77"/>
        <v>137</v>
      </c>
      <c r="B145" s="275"/>
      <c r="C145" s="275"/>
      <c r="D145" s="275"/>
      <c r="E145" s="275"/>
      <c r="F145" s="275"/>
      <c r="G145" s="316"/>
      <c r="H145" s="276"/>
      <c r="I145" s="276"/>
      <c r="J145" s="276"/>
      <c r="K145" s="467"/>
      <c r="L145" s="467"/>
      <c r="M145" s="277"/>
      <c r="N145" s="277"/>
      <c r="O145" s="348"/>
      <c r="P145" s="278"/>
      <c r="Q145" s="279"/>
      <c r="R145" s="348"/>
      <c r="S145" s="278"/>
      <c r="T145" s="280"/>
      <c r="U145" s="348"/>
      <c r="V145" s="274"/>
      <c r="W145" s="309" t="str">
        <f t="shared" ca="1" si="78"/>
        <v/>
      </c>
      <c r="X145" s="310" t="str">
        <f t="shared" ca="1" si="79"/>
        <v/>
      </c>
      <c r="Y145" s="277"/>
      <c r="Z145" s="277"/>
      <c r="AA145" s="348"/>
      <c r="AB145" s="278"/>
      <c r="AC145" s="279"/>
      <c r="AD145" s="348"/>
      <c r="AE145" s="278"/>
      <c r="AF145" s="280"/>
      <c r="AG145" s="348"/>
      <c r="AH145" s="274"/>
      <c r="AI145" s="309" t="str">
        <f t="shared" ca="1" si="80"/>
        <v/>
      </c>
      <c r="AJ145" s="310" t="str">
        <f t="shared" ca="1" si="81"/>
        <v/>
      </c>
      <c r="AK145" s="277"/>
      <c r="AL145" s="277"/>
      <c r="AM145" s="348"/>
      <c r="AN145" s="278"/>
      <c r="AO145" s="279"/>
      <c r="AP145" s="348"/>
      <c r="AQ145" s="278"/>
      <c r="AR145" s="280"/>
      <c r="AS145" s="348"/>
      <c r="AT145" s="274"/>
      <c r="AU145" s="309" t="str">
        <f t="shared" ca="1" si="82"/>
        <v/>
      </c>
      <c r="AV145" s="310" t="str">
        <f t="shared" ca="1" si="83"/>
        <v/>
      </c>
      <c r="AW145" s="276"/>
      <c r="AX145" s="276"/>
      <c r="AY145" s="348"/>
      <c r="AZ145" s="278"/>
      <c r="BA145" s="279"/>
      <c r="BB145" s="348"/>
      <c r="BC145" s="278"/>
      <c r="BD145" s="280"/>
      <c r="BE145" s="348"/>
      <c r="BF145" s="274"/>
      <c r="BG145" s="309" t="str">
        <f t="shared" ca="1" si="84"/>
        <v/>
      </c>
      <c r="BH145" s="310" t="str">
        <f t="shared" ca="1" si="85"/>
        <v/>
      </c>
      <c r="BI145" s="276"/>
      <c r="BJ145" s="348"/>
      <c r="BK145" s="278"/>
      <c r="BL145" s="279"/>
      <c r="BM145" s="348"/>
      <c r="BN145" s="278"/>
      <c r="BO145" s="280"/>
      <c r="BP145" s="309" t="str">
        <f t="shared" ca="1" si="86"/>
        <v/>
      </c>
      <c r="BQ145" s="310" t="str">
        <f t="shared" ca="1" si="87"/>
        <v/>
      </c>
      <c r="BR145" s="309" t="str">
        <f t="shared" ca="1" si="88"/>
        <v/>
      </c>
      <c r="BS145" s="438" t="str">
        <f t="shared" ca="1" si="89"/>
        <v/>
      </c>
      <c r="BT145" s="281" t="str">
        <f t="array" ref="BT145">IF(AND($I145&lt;&gt;"",$K145&lt;&gt;""),CEILING(VLOOKUP($I145,ランク別指標,3,FALSE)*$L145,1),"")</f>
        <v/>
      </c>
      <c r="BU145" s="282"/>
      <c r="BV145" s="281" t="str">
        <f t="shared" si="11"/>
        <v/>
      </c>
      <c r="BW145" s="283"/>
      <c r="BX145" s="282"/>
      <c r="BY145" s="284" t="str">
        <f t="shared" si="90"/>
        <v/>
      </c>
      <c r="BZ145" s="285" t="str">
        <f t="shared" si="91"/>
        <v/>
      </c>
      <c r="CA145" s="286"/>
      <c r="CB145" s="287"/>
      <c r="CC145" s="281" t="str">
        <f t="array" ref="CC145">IF(AND($I145&lt;&gt;"",$K145&lt;&gt;""),CEILING(VLOOKUP($I145,ランク別指標,6,FALSE)*$L145,1),"")</f>
        <v/>
      </c>
      <c r="CD145" s="288"/>
      <c r="CE145" s="289" t="str">
        <f t="shared" si="14"/>
        <v/>
      </c>
      <c r="CF145" s="290"/>
      <c r="CG145" s="291" t="str">
        <f t="array" ref="CG145">IF(AND(L145&lt;&gt;"",L145&gt;0),IF(CD145/L145*100 &gt; 0,CD145/L145*100, ""),"")</f>
        <v/>
      </c>
      <c r="CH145" s="292" t="str">
        <f t="array" ref="CH145">IF(AND(L145&lt;&gt;"",L145&gt;0),IF(CF145/L145*100 &gt; 0,CF145/L145*100, ""),"")</f>
        <v/>
      </c>
      <c r="CI145" s="291" t="str">
        <f t="array" ref="CI145">IF(AND(CC145&lt;&gt;"",CC145&gt;0),IF(CD145/CC145*100 &gt; 0,CD145/CC145, ""),"")</f>
        <v/>
      </c>
      <c r="CJ145" s="292" t="str">
        <f t="array" ref="CJ145">IF(AND(CE145&lt;&gt;"",CE145&gt;0),IF(CF145/CE145*100 &gt; 0,CF145/CE145, ""),"")</f>
        <v/>
      </c>
      <c r="CK145" s="281"/>
      <c r="CL145" s="293" t="str">
        <f t="array" ref="CL145">IF(AND(L145&lt;&gt;"",L145&gt;0),IF(CK145/L145*100 &gt; 0,CK145/L145*100, ""),"")</f>
        <v/>
      </c>
      <c r="CM145" s="294"/>
      <c r="CN145" s="270" t="str">
        <f t="array" aca="1" ref="CN145" ca="1">IF(AND($O145&lt;&gt;"",$P145="",$O145&lt;=集計基準日),"遅1",IF(AND($R145&lt;&gt;"",$S145="",$R145&lt;=集計基準日),"遅2",IF(AND($U145&lt;&gt;"",$V145="",$U145&lt;=集計基準日),"遅3","") ) )</f>
        <v/>
      </c>
      <c r="CO145" s="271" t="str">
        <f t="array" aca="1" ref="CO145" ca="1">IF(AND($AA145&lt;&gt;"",$AB145="",$AA145&lt;=集計基準日),"遅1",IF(AND($AD145&lt;&gt;"",$AE145="",$AD145&lt;=集計基準日),"遅2",IF(AND($AG145&lt;&gt;"",$AH145="",$AG145&lt;=集計基準日),"遅3","")))</f>
        <v/>
      </c>
      <c r="CP145" s="271" t="str">
        <f t="array" aca="1" ref="CP145" ca="1">IF(AND($AM145&lt;&gt;"",$AN145="",$AM145&lt;=集計基準日),"遅1",IF(AND($AP145&lt;&gt;"",$AQ145="",$AP145&lt;=集計基準日),"遅2",IF(AND($AS145&lt;&gt;"",$AT145="",$AS145&lt;=集計基準日),"遅3","")))</f>
        <v/>
      </c>
      <c r="CQ145" s="272" t="str">
        <f t="shared" ca="1" si="75"/>
        <v/>
      </c>
      <c r="CR145" s="272" t="str">
        <f t="shared" ca="1" si="76"/>
        <v/>
      </c>
      <c r="CS145" s="273" t="str">
        <f t="shared" ca="1" si="17"/>
        <v/>
      </c>
      <c r="CT145" s="337"/>
      <c r="CU145" s="264">
        <f t="shared" si="92"/>
        <v>137</v>
      </c>
      <c r="CW145" s="324">
        <f t="array" aca="1" ref="CW145" ca="1">MAX(IF((IF(進捗管理票PSPT_進捗率_1_2&lt;&gt;"", O145:V145,O145:S145)&lt;&gt;"")*(IF(進捗管理票PSPT_進捗率_1_2&lt;&gt;"", $O$7:$V$7,$O$7:$S$7)="予定日")*(IF(進捗管理票PSPT_進捗率_1_2&lt;&gt;"", O145:V145,O145:S145)&lt;=集計基準日),COLUMN(IF(進捗管理票PSPT_進捗率_1_2&lt;&gt;"", O145:V145,O145:S145)),""))</f>
        <v>0</v>
      </c>
      <c r="CX145" s="324">
        <f t="array" aca="1" ref="CX145" ca="1">MAX(IF((IF(進捗管理票PSPT_進捗率_2_2&lt;&gt;"", AA145:AH145,AA145:AE145)&lt;&gt;"")*(IF(進捗管理票PSPT_進捗率_2_2&lt;&gt;"", $AA$7:$AH$7,$AA$7:$AE$7)="予定日")*(IF(進捗管理票PSPT_進捗率_2_2&lt;&gt;"", AA145:AH145,AA145:AE145)&lt;=集計基準日),COLUMN(IF(進捗管理票PSPT_進捗率_2_2&lt;&gt;"", AA145:AH145,AA145:AE145)),""))</f>
        <v>0</v>
      </c>
      <c r="CY145" s="324">
        <f t="array" aca="1" ref="CY145" ca="1">MAX(IF((IF(進捗管理票PSPT_進捗率_3_2&lt;&gt;"", AM145:AT145,AM145:AQ145)&lt;&gt;"")*(IF(進捗管理票PSPT_進捗率_3_2&lt;&gt;"", $AM$7:$AT$7,$AM$7:$AQ$7)="予定日")*(IF(進捗管理票PSPT_進捗率_3_2&lt;&gt;"", AM145:AT145,AM145:AQ145)&lt;=集計基準日),COLUMN(IF(進捗管理票PSPT_進捗率_3_2&lt;&gt;"", AM145:AT145,AM145:AQ145)),""))</f>
        <v>0</v>
      </c>
      <c r="CZ145" s="324">
        <f t="array" aca="1" ref="CZ145" ca="1">MAX(IF((IF(進捗管理票PSPT_進捗率_4_2&lt;&gt;"", AY145:BF145,AY145:BC145)&lt;&gt;"")*(IF(進捗管理票PSPT_進捗率_4_2&lt;&gt;"", $AY$7:$BF$7,$AY$7:$BC$7)="予定日")*(IF(進捗管理票PSPT_進捗率_4_2&lt;&gt;"", AY145:BF145,AY145:BC145)&lt;=集計基準日),COLUMN(IF(進捗管理票PSPT_進捗率_4_2&lt;&gt;"", AY145:BF145,AY145:BC145)),""))</f>
        <v>0</v>
      </c>
      <c r="DA145" s="324">
        <f t="array" aca="1" ref="DA145" ca="1">MAX(IF((BJ145:BN145&lt;&gt;"")*($BJ$7:$BN$7="予定日")*(BJ145:BN145&lt;=集計基準日),COLUMN(BJ145:BN145),""))</f>
        <v>0</v>
      </c>
      <c r="DB145" s="324">
        <f t="array" aca="1" ref="DB145" ca="1">MAX(IF((IF(AND(進捗管理票PSPT_進捗率_1_2&lt;&gt;"",U145&lt;&gt;""), O145:V145,O145:S145)&lt;&gt;"")*(IF(AND(進捗管理票PSPT_進捗率_1_2&lt;&gt;"",U145&lt;&gt;""), $O$7:$V$7,$O$7:$S$7)="実績日")*(IF(AND(進捗管理票PSPT_進捗率_1_2&lt;&gt;"",U145&lt;&gt;""), O145:V145,O145:S145)&lt;=集計基準日),COLUMN(IF(AND(進捗管理票PSPT_進捗率_1_2&lt;&gt;"",U145&lt;&gt;""), O145:V145,O145:S145)),""))</f>
        <v>0</v>
      </c>
      <c r="DC145" s="324">
        <f t="array" aca="1" ref="DC145" ca="1">MAX(IF((IF(AND(進捗管理票PSPT_進捗率_2_2&lt;&gt;"",AG145&lt;&gt;""), AA145:AH145,AA145:AE145)&lt;&gt;"")*(IF(AND(進捗管理票PSPT_進捗率_2_2&lt;&gt;"",AG145&lt;&gt;""), $AA$7:$AH$7,$AA$7:$AE$7)="実績日")*(IF(AND(進捗管理票PSPT_進捗率_2_2&lt;&gt;"",AG145&lt;&gt;""), AA145:AH145,AA145:AE145)&lt;=集計基準日),COLUMN(IF(AND(進捗管理票PSPT_進捗率_2_2&lt;&gt;"",AG145&lt;&gt;""), AA145:AH145,AA145:AE145)),""))</f>
        <v>0</v>
      </c>
      <c r="DD145" s="324">
        <f t="array" aca="1" ref="DD145" ca="1">MAX(IF((IF(AND(進捗管理票PSPT_進捗率_3_2&lt;&gt;"",AS145&lt;&gt;""), AM145:AT145,AM145:AQ145)&lt;&gt;"")*(IF(AND(進捗管理票PSPT_進捗率_3_2&lt;&gt;"",AS145&lt;&gt;""), $AM$7:$AT$7,$AM$7:$AQ$7)="実績日")*(IF(AND(進捗管理票PSPT_進捗率_3_2&lt;&gt;"",AS145&lt;&gt;""), AM145:AT145,AM145:AQ145)&lt;=集計基準日),COLUMN(IF(AND(進捗管理票PSPT_進捗率_3_2&lt;&gt;"",AS145&lt;&gt;""), AM145:AT145,AM145:AQ145)),""))</f>
        <v>0</v>
      </c>
      <c r="DE145" s="324">
        <f t="array" aca="1" ref="DE145" ca="1">MAX(IF((IF(AND(進捗管理票PSPT_進捗率_4_2&lt;&gt;"",BE145&lt;&gt;""), AY145:BF145,AY145:BC145)&lt;&gt;"")*(IF(AND(進捗管理票PSPT_進捗率_4_2&lt;&gt;"",BE145&lt;&gt;""), $AY$7:$BF$7,$AY$7:$BC$7)="実績日")*(IF(AND(進捗管理票PSPT_進捗率_4_2&lt;&gt;"",BE145&lt;&gt;""), AY145:BF145,AY145:BC145)&lt;=集計基準日),COLUMN(IF(AND(進捗管理票PSPT_進捗率_4_2&lt;&gt;"",BE145&lt;&gt;""), AY145:BF145,AY145:BC145)),""))</f>
        <v>0</v>
      </c>
      <c r="DF145" s="324">
        <f t="array" aca="1" ref="DF145" ca="1">MAX(IF((BJ145:BN145&lt;&gt;"")*($BJ$7:$BN$7="実績日")*(BJ145:BN145&lt;=集計基準日),COLUMN(BJ145:BN145),""))</f>
        <v>0</v>
      </c>
      <c r="DG145" s="439">
        <f ca="1">MAX(IF(CW145&lt;&gt;0,HLOOKUP(CW145+1,進捗・達成率設定_PS,9,1),0),IF(CX145&lt;&gt;0,HLOOKUP(CX145+1,進捗・達成率設定_PT仕様作成,9,1),0),IF(CY145&lt;&gt;0,HLOOKUP(CY145+1,進捗・達成率設定_PG,9,1),0),IF(CZ145&lt;&gt;0,HLOOKUP(CZ145+1,進捗・達成率設定_PT,9,1),0),IF(DA145&lt;&gt;0,HLOOKUP(DA145+1,進捗・達成率設定_受入,9,1),0),IF(AND(COUNTA(PTレビュー先頭セル:PTレビュー最終セル)=0,AND(BB145&lt;&gt;"", BB145 &lt;= 集計基準日, BE145="",BF145="",BJ145="",BK145="",BM145="",BN145="")),100,0),IF(AND(BE145&lt;&gt;"",BE145 &lt;= 集計基準日, BJ145="",BK145="",BM145="",BN145=""),100,0))</f>
        <v>0</v>
      </c>
      <c r="DH145" s="440">
        <f ca="1">MAX(IF(DB145&lt;&gt;0,HLOOKUP(DB145,進捗・達成率設定_PS,9,1),0),IF(DC145&lt;&gt;0,HLOOKUP(DC145,進捗・達成率設定_PT仕様作成,9,1),0),IF(DD145&lt;&gt;0,HLOOKUP(DD145,進捗・達成率設定_PG,9,1),0),IF(DE145&lt;&gt;0,HLOOKUP(DE145,進捗・達成率設定_PT,9,1),0),IF(DF145&lt;&gt;0,HLOOKUP(DF145,進捗・達成率設定_受入,9,1),0),IF(AND(COUNTA(PTレビュー先頭セル:PTレビュー最終セル)=0,BJ145="",BK145="",BM145="",BN145="",BC145&lt;&gt;"", BC145&lt;=集計基準日),100,0),IF(OR(AND(BF145&lt;&gt;"",BF145&lt;=集計基準日, BJ145="",BK145="",BM145="",BN145=""),AND(BE145&lt;&gt;"",BF145&lt;&gt;"",BF145&lt;=集計基準日, BJ145="",BK145="",BM145="",BN145="")),100,0))</f>
        <v>0</v>
      </c>
      <c r="DI145" s="328" t="str">
        <f>IF(BM145&lt;&gt;"",BM145,IF(AND(BJ145&lt;&gt;"",BM145&lt;&gt;""),BM145,IF(AND(BJ145&lt;&gt;"",BM145=""),"",IF(AND(BK145&lt;&gt;"",BM145=""),"",IF(BE145&lt;&gt;"",BE145,IF(COUNTA(PTレビュー先頭セル:PTレビュー最終セル)&lt;&gt;0,"",IF(BB145&lt;&gt;"",BB145,"")))))))</f>
        <v/>
      </c>
      <c r="DJ145" s="329" t="str">
        <f>IF(AND(BM145&lt;&gt;"",BN145&lt;&gt;""),BN145,IF(AND(BJ145&lt;&gt;"",BN145&lt;&gt;""),BN145,IF(AND(BK145&lt;&gt;"",BN145=""),"",IF(AND(BJ145&lt;&gt;"",BN145=""),"",IF(BF145&lt;&gt;"",BF145,IF(COUNTA(PTレビュー先頭セル:PTレビュー最終セル)&lt;&gt;0,"",IF(BC145&lt;&gt;"",BC145,"")))))))</f>
        <v/>
      </c>
      <c r="DK145" s="450" t="b">
        <f t="shared" si="93"/>
        <v>0</v>
      </c>
      <c r="DL145" s="440" t="b">
        <f t="shared" si="94"/>
        <v>0</v>
      </c>
      <c r="DM145" s="450" t="b">
        <f t="shared" si="95"/>
        <v>0</v>
      </c>
      <c r="DN145" s="440" t="b">
        <f t="shared" si="96"/>
        <v>0</v>
      </c>
      <c r="DO145" s="449" t="b">
        <f t="shared" si="97"/>
        <v>0</v>
      </c>
      <c r="DP145" s="440" t="b">
        <f t="shared" si="98"/>
        <v>0</v>
      </c>
      <c r="DQ145" s="450" t="b">
        <f t="shared" si="99"/>
        <v>0</v>
      </c>
      <c r="DR145" s="440" t="b">
        <f t="shared" si="100"/>
        <v>0</v>
      </c>
      <c r="DS145" s="449" t="b">
        <f t="shared" si="101"/>
        <v>0</v>
      </c>
      <c r="DT145" s="440" t="b">
        <f t="shared" si="102"/>
        <v>0</v>
      </c>
    </row>
    <row r="146" spans="1:124" x14ac:dyDescent="0.25">
      <c r="A146" s="65">
        <f t="shared" si="77"/>
        <v>138</v>
      </c>
      <c r="B146" s="275"/>
      <c r="C146" s="275"/>
      <c r="D146" s="275"/>
      <c r="E146" s="275"/>
      <c r="F146" s="275"/>
      <c r="G146" s="316"/>
      <c r="H146" s="276"/>
      <c r="I146" s="276"/>
      <c r="J146" s="276"/>
      <c r="K146" s="467"/>
      <c r="L146" s="467"/>
      <c r="M146" s="277"/>
      <c r="N146" s="277"/>
      <c r="O146" s="348"/>
      <c r="P146" s="278"/>
      <c r="Q146" s="279"/>
      <c r="R146" s="348"/>
      <c r="S146" s="278"/>
      <c r="T146" s="280"/>
      <c r="U146" s="348"/>
      <c r="V146" s="274"/>
      <c r="W146" s="309" t="str">
        <f t="shared" ca="1" si="78"/>
        <v/>
      </c>
      <c r="X146" s="310" t="str">
        <f t="shared" ca="1" si="79"/>
        <v/>
      </c>
      <c r="Y146" s="277"/>
      <c r="Z146" s="277"/>
      <c r="AA146" s="348"/>
      <c r="AB146" s="278"/>
      <c r="AC146" s="279"/>
      <c r="AD146" s="348"/>
      <c r="AE146" s="278"/>
      <c r="AF146" s="280"/>
      <c r="AG146" s="348"/>
      <c r="AH146" s="274"/>
      <c r="AI146" s="309" t="str">
        <f t="shared" ca="1" si="80"/>
        <v/>
      </c>
      <c r="AJ146" s="310" t="str">
        <f t="shared" ca="1" si="81"/>
        <v/>
      </c>
      <c r="AK146" s="277"/>
      <c r="AL146" s="277"/>
      <c r="AM146" s="348"/>
      <c r="AN146" s="278"/>
      <c r="AO146" s="279"/>
      <c r="AP146" s="348"/>
      <c r="AQ146" s="278"/>
      <c r="AR146" s="280"/>
      <c r="AS146" s="348"/>
      <c r="AT146" s="274"/>
      <c r="AU146" s="309" t="str">
        <f t="shared" ca="1" si="82"/>
        <v/>
      </c>
      <c r="AV146" s="310" t="str">
        <f t="shared" ca="1" si="83"/>
        <v/>
      </c>
      <c r="AW146" s="276"/>
      <c r="AX146" s="276"/>
      <c r="AY146" s="348"/>
      <c r="AZ146" s="278"/>
      <c r="BA146" s="279"/>
      <c r="BB146" s="348"/>
      <c r="BC146" s="278"/>
      <c r="BD146" s="280"/>
      <c r="BE146" s="348"/>
      <c r="BF146" s="274"/>
      <c r="BG146" s="309" t="str">
        <f t="shared" ca="1" si="84"/>
        <v/>
      </c>
      <c r="BH146" s="310" t="str">
        <f t="shared" ca="1" si="85"/>
        <v/>
      </c>
      <c r="BI146" s="276"/>
      <c r="BJ146" s="348"/>
      <c r="BK146" s="278"/>
      <c r="BL146" s="279"/>
      <c r="BM146" s="348"/>
      <c r="BN146" s="278"/>
      <c r="BO146" s="280"/>
      <c r="BP146" s="309" t="str">
        <f t="shared" ca="1" si="86"/>
        <v/>
      </c>
      <c r="BQ146" s="310" t="str">
        <f t="shared" ca="1" si="87"/>
        <v/>
      </c>
      <c r="BR146" s="309" t="str">
        <f t="shared" ca="1" si="88"/>
        <v/>
      </c>
      <c r="BS146" s="438" t="str">
        <f t="shared" ca="1" si="89"/>
        <v/>
      </c>
      <c r="BT146" s="281" t="str">
        <f t="array" ref="BT146">IF(AND($I146&lt;&gt;"",$K146&lt;&gt;""),CEILING(VLOOKUP($I146,ランク別指標,3,FALSE)*$L146,1),"")</f>
        <v/>
      </c>
      <c r="BU146" s="282"/>
      <c r="BV146" s="281" t="str">
        <f t="shared" si="11"/>
        <v/>
      </c>
      <c r="BW146" s="283"/>
      <c r="BX146" s="282"/>
      <c r="BY146" s="284" t="str">
        <f t="shared" si="90"/>
        <v/>
      </c>
      <c r="BZ146" s="285" t="str">
        <f t="shared" si="91"/>
        <v/>
      </c>
      <c r="CA146" s="286"/>
      <c r="CB146" s="287"/>
      <c r="CC146" s="281" t="str">
        <f t="array" ref="CC146">IF(AND($I146&lt;&gt;"",$K146&lt;&gt;""),CEILING(VLOOKUP($I146,ランク別指標,6,FALSE)*$L146,1),"")</f>
        <v/>
      </c>
      <c r="CD146" s="288"/>
      <c r="CE146" s="289" t="str">
        <f t="shared" si="14"/>
        <v/>
      </c>
      <c r="CF146" s="290"/>
      <c r="CG146" s="291" t="str">
        <f t="array" ref="CG146">IF(AND(L146&lt;&gt;"",L146&gt;0),IF(CD146/L146*100 &gt; 0,CD146/L146*100, ""),"")</f>
        <v/>
      </c>
      <c r="CH146" s="292" t="str">
        <f t="array" ref="CH146">IF(AND(L146&lt;&gt;"",L146&gt;0),IF(CF146/L146*100 &gt; 0,CF146/L146*100, ""),"")</f>
        <v/>
      </c>
      <c r="CI146" s="291" t="str">
        <f t="array" ref="CI146">IF(AND(CC146&lt;&gt;"",CC146&gt;0),IF(CD146/CC146*100 &gt; 0,CD146/CC146, ""),"")</f>
        <v/>
      </c>
      <c r="CJ146" s="292" t="str">
        <f t="array" ref="CJ146">IF(AND(CE146&lt;&gt;"",CE146&gt;0),IF(CF146/CE146*100 &gt; 0,CF146/CE146, ""),"")</f>
        <v/>
      </c>
      <c r="CK146" s="281"/>
      <c r="CL146" s="293" t="str">
        <f t="array" ref="CL146">IF(AND(L146&lt;&gt;"",L146&gt;0),IF(CK146/L146*100 &gt; 0,CK146/L146*100, ""),"")</f>
        <v/>
      </c>
      <c r="CM146" s="294"/>
      <c r="CN146" s="270" t="str">
        <f t="array" aca="1" ref="CN146" ca="1">IF(AND($O146&lt;&gt;"",$P146="",$O146&lt;=集計基準日),"遅1",IF(AND($R146&lt;&gt;"",$S146="",$R146&lt;=集計基準日),"遅2",IF(AND($U146&lt;&gt;"",$V146="",$U146&lt;=集計基準日),"遅3","") ) )</f>
        <v/>
      </c>
      <c r="CO146" s="271" t="str">
        <f t="array" aca="1" ref="CO146" ca="1">IF(AND($AA146&lt;&gt;"",$AB146="",$AA146&lt;=集計基準日),"遅1",IF(AND($AD146&lt;&gt;"",$AE146="",$AD146&lt;=集計基準日),"遅2",IF(AND($AG146&lt;&gt;"",$AH146="",$AG146&lt;=集計基準日),"遅3","")))</f>
        <v/>
      </c>
      <c r="CP146" s="271" t="str">
        <f t="array" aca="1" ref="CP146" ca="1">IF(AND($AM146&lt;&gt;"",$AN146="",$AM146&lt;=集計基準日),"遅1",IF(AND($AP146&lt;&gt;"",$AQ146="",$AP146&lt;=集計基準日),"遅2",IF(AND($AS146&lt;&gt;"",$AT146="",$AS146&lt;=集計基準日),"遅3","")))</f>
        <v/>
      </c>
      <c r="CQ146" s="272" t="str">
        <f t="shared" ca="1" si="75"/>
        <v/>
      </c>
      <c r="CR146" s="272" t="str">
        <f t="shared" ca="1" si="76"/>
        <v/>
      </c>
      <c r="CS146" s="273" t="str">
        <f t="shared" ca="1" si="17"/>
        <v/>
      </c>
      <c r="CT146" s="337"/>
      <c r="CU146" s="264">
        <f t="shared" si="92"/>
        <v>138</v>
      </c>
      <c r="CW146" s="324">
        <f t="array" aca="1" ref="CW146" ca="1">MAX(IF((IF(進捗管理票PSPT_進捗率_1_2&lt;&gt;"", O146:V146,O146:S146)&lt;&gt;"")*(IF(進捗管理票PSPT_進捗率_1_2&lt;&gt;"", $O$7:$V$7,$O$7:$S$7)="予定日")*(IF(進捗管理票PSPT_進捗率_1_2&lt;&gt;"", O146:V146,O146:S146)&lt;=集計基準日),COLUMN(IF(進捗管理票PSPT_進捗率_1_2&lt;&gt;"", O146:V146,O146:S146)),""))</f>
        <v>0</v>
      </c>
      <c r="CX146" s="324">
        <f t="array" aca="1" ref="CX146" ca="1">MAX(IF((IF(進捗管理票PSPT_進捗率_2_2&lt;&gt;"", AA146:AH146,AA146:AE146)&lt;&gt;"")*(IF(進捗管理票PSPT_進捗率_2_2&lt;&gt;"", $AA$7:$AH$7,$AA$7:$AE$7)="予定日")*(IF(進捗管理票PSPT_進捗率_2_2&lt;&gt;"", AA146:AH146,AA146:AE146)&lt;=集計基準日),COLUMN(IF(進捗管理票PSPT_進捗率_2_2&lt;&gt;"", AA146:AH146,AA146:AE146)),""))</f>
        <v>0</v>
      </c>
      <c r="CY146" s="324">
        <f t="array" aca="1" ref="CY146" ca="1">MAX(IF((IF(進捗管理票PSPT_進捗率_3_2&lt;&gt;"", AM146:AT146,AM146:AQ146)&lt;&gt;"")*(IF(進捗管理票PSPT_進捗率_3_2&lt;&gt;"", $AM$7:$AT$7,$AM$7:$AQ$7)="予定日")*(IF(進捗管理票PSPT_進捗率_3_2&lt;&gt;"", AM146:AT146,AM146:AQ146)&lt;=集計基準日),COLUMN(IF(進捗管理票PSPT_進捗率_3_2&lt;&gt;"", AM146:AT146,AM146:AQ146)),""))</f>
        <v>0</v>
      </c>
      <c r="CZ146" s="324">
        <f t="array" aca="1" ref="CZ146" ca="1">MAX(IF((IF(進捗管理票PSPT_進捗率_4_2&lt;&gt;"", AY146:BF146,AY146:BC146)&lt;&gt;"")*(IF(進捗管理票PSPT_進捗率_4_2&lt;&gt;"", $AY$7:$BF$7,$AY$7:$BC$7)="予定日")*(IF(進捗管理票PSPT_進捗率_4_2&lt;&gt;"", AY146:BF146,AY146:BC146)&lt;=集計基準日),COLUMN(IF(進捗管理票PSPT_進捗率_4_2&lt;&gt;"", AY146:BF146,AY146:BC146)),""))</f>
        <v>0</v>
      </c>
      <c r="DA146" s="324">
        <f t="array" aca="1" ref="DA146" ca="1">MAX(IF((BJ146:BN146&lt;&gt;"")*($BJ$7:$BN$7="予定日")*(BJ146:BN146&lt;=集計基準日),COLUMN(BJ146:BN146),""))</f>
        <v>0</v>
      </c>
      <c r="DB146" s="324">
        <f t="array" aca="1" ref="DB146" ca="1">MAX(IF((IF(AND(進捗管理票PSPT_進捗率_1_2&lt;&gt;"",U146&lt;&gt;""), O146:V146,O146:S146)&lt;&gt;"")*(IF(AND(進捗管理票PSPT_進捗率_1_2&lt;&gt;"",U146&lt;&gt;""), $O$7:$V$7,$O$7:$S$7)="実績日")*(IF(AND(進捗管理票PSPT_進捗率_1_2&lt;&gt;"",U146&lt;&gt;""), O146:V146,O146:S146)&lt;=集計基準日),COLUMN(IF(AND(進捗管理票PSPT_進捗率_1_2&lt;&gt;"",U146&lt;&gt;""), O146:V146,O146:S146)),""))</f>
        <v>0</v>
      </c>
      <c r="DC146" s="324">
        <f t="array" aca="1" ref="DC146" ca="1">MAX(IF((IF(AND(進捗管理票PSPT_進捗率_2_2&lt;&gt;"",AG146&lt;&gt;""), AA146:AH146,AA146:AE146)&lt;&gt;"")*(IF(AND(進捗管理票PSPT_進捗率_2_2&lt;&gt;"",AG146&lt;&gt;""), $AA$7:$AH$7,$AA$7:$AE$7)="実績日")*(IF(AND(進捗管理票PSPT_進捗率_2_2&lt;&gt;"",AG146&lt;&gt;""), AA146:AH146,AA146:AE146)&lt;=集計基準日),COLUMN(IF(AND(進捗管理票PSPT_進捗率_2_2&lt;&gt;"",AG146&lt;&gt;""), AA146:AH146,AA146:AE146)),""))</f>
        <v>0</v>
      </c>
      <c r="DD146" s="324">
        <f t="array" aca="1" ref="DD146" ca="1">MAX(IF((IF(AND(進捗管理票PSPT_進捗率_3_2&lt;&gt;"",AS146&lt;&gt;""), AM146:AT146,AM146:AQ146)&lt;&gt;"")*(IF(AND(進捗管理票PSPT_進捗率_3_2&lt;&gt;"",AS146&lt;&gt;""), $AM$7:$AT$7,$AM$7:$AQ$7)="実績日")*(IF(AND(進捗管理票PSPT_進捗率_3_2&lt;&gt;"",AS146&lt;&gt;""), AM146:AT146,AM146:AQ146)&lt;=集計基準日),COLUMN(IF(AND(進捗管理票PSPT_進捗率_3_2&lt;&gt;"",AS146&lt;&gt;""), AM146:AT146,AM146:AQ146)),""))</f>
        <v>0</v>
      </c>
      <c r="DE146" s="324">
        <f t="array" aca="1" ref="DE146" ca="1">MAX(IF((IF(AND(進捗管理票PSPT_進捗率_4_2&lt;&gt;"",BE146&lt;&gt;""), AY146:BF146,AY146:BC146)&lt;&gt;"")*(IF(AND(進捗管理票PSPT_進捗率_4_2&lt;&gt;"",BE146&lt;&gt;""), $AY$7:$BF$7,$AY$7:$BC$7)="実績日")*(IF(AND(進捗管理票PSPT_進捗率_4_2&lt;&gt;"",BE146&lt;&gt;""), AY146:BF146,AY146:BC146)&lt;=集計基準日),COLUMN(IF(AND(進捗管理票PSPT_進捗率_4_2&lt;&gt;"",BE146&lt;&gt;""), AY146:BF146,AY146:BC146)),""))</f>
        <v>0</v>
      </c>
      <c r="DF146" s="324">
        <f t="array" aca="1" ref="DF146" ca="1">MAX(IF((BJ146:BN146&lt;&gt;"")*($BJ$7:$BN$7="実績日")*(BJ146:BN146&lt;=集計基準日),COLUMN(BJ146:BN146),""))</f>
        <v>0</v>
      </c>
      <c r="DG146" s="439">
        <f ca="1">MAX(IF(CW146&lt;&gt;0,HLOOKUP(CW146+1,進捗・達成率設定_PS,9,1),0),IF(CX146&lt;&gt;0,HLOOKUP(CX146+1,進捗・達成率設定_PT仕様作成,9,1),0),IF(CY146&lt;&gt;0,HLOOKUP(CY146+1,進捗・達成率設定_PG,9,1),0),IF(CZ146&lt;&gt;0,HLOOKUP(CZ146+1,進捗・達成率設定_PT,9,1),0),IF(DA146&lt;&gt;0,HLOOKUP(DA146+1,進捗・達成率設定_受入,9,1),0),IF(AND(COUNTA(PTレビュー先頭セル:PTレビュー最終セル)=0,AND(BB146&lt;&gt;"", BB146 &lt;= 集計基準日, BE146="",BF146="",BJ146="",BK146="",BM146="",BN146="")),100,0),IF(AND(BE146&lt;&gt;"",BE146 &lt;= 集計基準日, BJ146="",BK146="",BM146="",BN146=""),100,0))</f>
        <v>0</v>
      </c>
      <c r="DH146" s="440">
        <f ca="1">MAX(IF(DB146&lt;&gt;0,HLOOKUP(DB146,進捗・達成率設定_PS,9,1),0),IF(DC146&lt;&gt;0,HLOOKUP(DC146,進捗・達成率設定_PT仕様作成,9,1),0),IF(DD146&lt;&gt;0,HLOOKUP(DD146,進捗・達成率設定_PG,9,1),0),IF(DE146&lt;&gt;0,HLOOKUP(DE146,進捗・達成率設定_PT,9,1),0),IF(DF146&lt;&gt;0,HLOOKUP(DF146,進捗・達成率設定_受入,9,1),0),IF(AND(COUNTA(PTレビュー先頭セル:PTレビュー最終セル)=0,BJ146="",BK146="",BM146="",BN146="",BC146&lt;&gt;"", BC146&lt;=集計基準日),100,0),IF(OR(AND(BF146&lt;&gt;"",BF146&lt;=集計基準日, BJ146="",BK146="",BM146="",BN146=""),AND(BE146&lt;&gt;"",BF146&lt;&gt;"",BF146&lt;=集計基準日, BJ146="",BK146="",BM146="",BN146="")),100,0))</f>
        <v>0</v>
      </c>
      <c r="DI146" s="328" t="str">
        <f>IF(BM146&lt;&gt;"",BM146,IF(AND(BJ146&lt;&gt;"",BM146&lt;&gt;""),BM146,IF(AND(BJ146&lt;&gt;"",BM146=""),"",IF(AND(BK146&lt;&gt;"",BM146=""),"",IF(BE146&lt;&gt;"",BE146,IF(COUNTA(PTレビュー先頭セル:PTレビュー最終セル)&lt;&gt;0,"",IF(BB146&lt;&gt;"",BB146,"")))))))</f>
        <v/>
      </c>
      <c r="DJ146" s="329" t="str">
        <f>IF(AND(BM146&lt;&gt;"",BN146&lt;&gt;""),BN146,IF(AND(BJ146&lt;&gt;"",BN146&lt;&gt;""),BN146,IF(AND(BK146&lt;&gt;"",BN146=""),"",IF(AND(BJ146&lt;&gt;"",BN146=""),"",IF(BF146&lt;&gt;"",BF146,IF(COUNTA(PTレビュー先頭セル:PTレビュー最終セル)&lt;&gt;0,"",IF(BC146&lt;&gt;"",BC146,"")))))))</f>
        <v/>
      </c>
      <c r="DK146" s="450" t="b">
        <f t="shared" si="93"/>
        <v>0</v>
      </c>
      <c r="DL146" s="440" t="b">
        <f t="shared" si="94"/>
        <v>0</v>
      </c>
      <c r="DM146" s="450" t="b">
        <f t="shared" si="95"/>
        <v>0</v>
      </c>
      <c r="DN146" s="440" t="b">
        <f t="shared" si="96"/>
        <v>0</v>
      </c>
      <c r="DO146" s="449" t="b">
        <f t="shared" si="97"/>
        <v>0</v>
      </c>
      <c r="DP146" s="440" t="b">
        <f t="shared" si="98"/>
        <v>0</v>
      </c>
      <c r="DQ146" s="450" t="b">
        <f t="shared" si="99"/>
        <v>0</v>
      </c>
      <c r="DR146" s="440" t="b">
        <f t="shared" si="100"/>
        <v>0</v>
      </c>
      <c r="DS146" s="449" t="b">
        <f t="shared" si="101"/>
        <v>0</v>
      </c>
      <c r="DT146" s="440" t="b">
        <f t="shared" si="102"/>
        <v>0</v>
      </c>
    </row>
    <row r="147" spans="1:124" x14ac:dyDescent="0.25">
      <c r="A147" s="65">
        <f t="shared" si="77"/>
        <v>139</v>
      </c>
      <c r="B147" s="275"/>
      <c r="C147" s="275"/>
      <c r="D147" s="275"/>
      <c r="E147" s="275"/>
      <c r="F147" s="275"/>
      <c r="G147" s="316"/>
      <c r="H147" s="276"/>
      <c r="I147" s="276"/>
      <c r="J147" s="276"/>
      <c r="K147" s="467"/>
      <c r="L147" s="467"/>
      <c r="M147" s="277"/>
      <c r="N147" s="277"/>
      <c r="O147" s="348"/>
      <c r="P147" s="278"/>
      <c r="Q147" s="279"/>
      <c r="R147" s="348"/>
      <c r="S147" s="278"/>
      <c r="T147" s="280"/>
      <c r="U147" s="348"/>
      <c r="V147" s="274"/>
      <c r="W147" s="309" t="str">
        <f t="shared" ca="1" si="78"/>
        <v/>
      </c>
      <c r="X147" s="310" t="str">
        <f t="shared" ca="1" si="79"/>
        <v/>
      </c>
      <c r="Y147" s="277"/>
      <c r="Z147" s="277"/>
      <c r="AA147" s="348"/>
      <c r="AB147" s="278"/>
      <c r="AC147" s="279"/>
      <c r="AD147" s="348"/>
      <c r="AE147" s="278"/>
      <c r="AF147" s="280"/>
      <c r="AG147" s="348"/>
      <c r="AH147" s="274"/>
      <c r="AI147" s="309" t="str">
        <f t="shared" ca="1" si="80"/>
        <v/>
      </c>
      <c r="AJ147" s="310" t="str">
        <f t="shared" ca="1" si="81"/>
        <v/>
      </c>
      <c r="AK147" s="277"/>
      <c r="AL147" s="277"/>
      <c r="AM147" s="348"/>
      <c r="AN147" s="278"/>
      <c r="AO147" s="279"/>
      <c r="AP147" s="348"/>
      <c r="AQ147" s="278"/>
      <c r="AR147" s="280"/>
      <c r="AS147" s="348"/>
      <c r="AT147" s="274"/>
      <c r="AU147" s="309" t="str">
        <f t="shared" ca="1" si="82"/>
        <v/>
      </c>
      <c r="AV147" s="310" t="str">
        <f t="shared" ca="1" si="83"/>
        <v/>
      </c>
      <c r="AW147" s="276"/>
      <c r="AX147" s="276"/>
      <c r="AY147" s="348"/>
      <c r="AZ147" s="278"/>
      <c r="BA147" s="279"/>
      <c r="BB147" s="348"/>
      <c r="BC147" s="278"/>
      <c r="BD147" s="280"/>
      <c r="BE147" s="348"/>
      <c r="BF147" s="274"/>
      <c r="BG147" s="309" t="str">
        <f t="shared" ca="1" si="84"/>
        <v/>
      </c>
      <c r="BH147" s="310" t="str">
        <f t="shared" ca="1" si="85"/>
        <v/>
      </c>
      <c r="BI147" s="276"/>
      <c r="BJ147" s="348"/>
      <c r="BK147" s="278"/>
      <c r="BL147" s="279"/>
      <c r="BM147" s="348"/>
      <c r="BN147" s="278"/>
      <c r="BO147" s="280"/>
      <c r="BP147" s="309" t="str">
        <f t="shared" ca="1" si="86"/>
        <v/>
      </c>
      <c r="BQ147" s="310" t="str">
        <f t="shared" ca="1" si="87"/>
        <v/>
      </c>
      <c r="BR147" s="309" t="str">
        <f t="shared" ca="1" si="88"/>
        <v/>
      </c>
      <c r="BS147" s="438" t="str">
        <f t="shared" ca="1" si="89"/>
        <v/>
      </c>
      <c r="BT147" s="281" t="str">
        <f t="array" ref="BT147">IF(AND($I147&lt;&gt;"",$K147&lt;&gt;""),CEILING(VLOOKUP($I147,ランク別指標,3,FALSE)*$L147,1),"")</f>
        <v/>
      </c>
      <c r="BU147" s="282"/>
      <c r="BV147" s="281" t="str">
        <f t="shared" si="11"/>
        <v/>
      </c>
      <c r="BW147" s="283"/>
      <c r="BX147" s="282"/>
      <c r="BY147" s="284" t="str">
        <f t="shared" si="90"/>
        <v/>
      </c>
      <c r="BZ147" s="285" t="str">
        <f t="shared" si="91"/>
        <v/>
      </c>
      <c r="CA147" s="286"/>
      <c r="CB147" s="287"/>
      <c r="CC147" s="281" t="str">
        <f t="array" ref="CC147">IF(AND($I147&lt;&gt;"",$K147&lt;&gt;""),CEILING(VLOOKUP($I147,ランク別指標,6,FALSE)*$L147,1),"")</f>
        <v/>
      </c>
      <c r="CD147" s="288"/>
      <c r="CE147" s="289" t="str">
        <f t="shared" si="14"/>
        <v/>
      </c>
      <c r="CF147" s="290"/>
      <c r="CG147" s="291" t="str">
        <f t="array" ref="CG147">IF(AND(L147&lt;&gt;"",L147&gt;0),IF(CD147/L147*100 &gt; 0,CD147/L147*100, ""),"")</f>
        <v/>
      </c>
      <c r="CH147" s="292" t="str">
        <f t="array" ref="CH147">IF(AND(L147&lt;&gt;"",L147&gt;0),IF(CF147/L147*100 &gt; 0,CF147/L147*100, ""),"")</f>
        <v/>
      </c>
      <c r="CI147" s="291" t="str">
        <f t="array" ref="CI147">IF(AND(CC147&lt;&gt;"",CC147&gt;0),IF(CD147/CC147*100 &gt; 0,CD147/CC147, ""),"")</f>
        <v/>
      </c>
      <c r="CJ147" s="292" t="str">
        <f t="array" ref="CJ147">IF(AND(CE147&lt;&gt;"",CE147&gt;0),IF(CF147/CE147*100 &gt; 0,CF147/CE147, ""),"")</f>
        <v/>
      </c>
      <c r="CK147" s="281"/>
      <c r="CL147" s="293" t="str">
        <f t="array" ref="CL147">IF(AND(L147&lt;&gt;"",L147&gt;0),IF(CK147/L147*100 &gt; 0,CK147/L147*100, ""),"")</f>
        <v/>
      </c>
      <c r="CM147" s="294"/>
      <c r="CN147" s="270" t="str">
        <f t="array" aca="1" ref="CN147" ca="1">IF(AND($O147&lt;&gt;"",$P147="",$O147&lt;=集計基準日),"遅1",IF(AND($R147&lt;&gt;"",$S147="",$R147&lt;=集計基準日),"遅2",IF(AND($U147&lt;&gt;"",$V147="",$U147&lt;=集計基準日),"遅3","") ) )</f>
        <v/>
      </c>
      <c r="CO147" s="271" t="str">
        <f t="array" aca="1" ref="CO147" ca="1">IF(AND($AA147&lt;&gt;"",$AB147="",$AA147&lt;=集計基準日),"遅1",IF(AND($AD147&lt;&gt;"",$AE147="",$AD147&lt;=集計基準日),"遅2",IF(AND($AG147&lt;&gt;"",$AH147="",$AG147&lt;=集計基準日),"遅3","")))</f>
        <v/>
      </c>
      <c r="CP147" s="271" t="str">
        <f t="array" aca="1" ref="CP147" ca="1">IF(AND($AM147&lt;&gt;"",$AN147="",$AM147&lt;=集計基準日),"遅1",IF(AND($AP147&lt;&gt;"",$AQ147="",$AP147&lt;=集計基準日),"遅2",IF(AND($AS147&lt;&gt;"",$AT147="",$AS147&lt;=集計基準日),"遅3","")))</f>
        <v/>
      </c>
      <c r="CQ147" s="272" t="str">
        <f t="shared" ca="1" si="75"/>
        <v/>
      </c>
      <c r="CR147" s="272" t="str">
        <f t="shared" ca="1" si="76"/>
        <v/>
      </c>
      <c r="CS147" s="273" t="str">
        <f t="shared" ca="1" si="17"/>
        <v/>
      </c>
      <c r="CT147" s="337"/>
      <c r="CU147" s="264">
        <f t="shared" si="92"/>
        <v>139</v>
      </c>
      <c r="CW147" s="324">
        <f t="array" aca="1" ref="CW147" ca="1">MAX(IF((IF(進捗管理票PSPT_進捗率_1_2&lt;&gt;"", O147:V147,O147:S147)&lt;&gt;"")*(IF(進捗管理票PSPT_進捗率_1_2&lt;&gt;"", $O$7:$V$7,$O$7:$S$7)="予定日")*(IF(進捗管理票PSPT_進捗率_1_2&lt;&gt;"", O147:V147,O147:S147)&lt;=集計基準日),COLUMN(IF(進捗管理票PSPT_進捗率_1_2&lt;&gt;"", O147:V147,O147:S147)),""))</f>
        <v>0</v>
      </c>
      <c r="CX147" s="324">
        <f t="array" aca="1" ref="CX147" ca="1">MAX(IF((IF(進捗管理票PSPT_進捗率_2_2&lt;&gt;"", AA147:AH147,AA147:AE147)&lt;&gt;"")*(IF(進捗管理票PSPT_進捗率_2_2&lt;&gt;"", $AA$7:$AH$7,$AA$7:$AE$7)="予定日")*(IF(進捗管理票PSPT_進捗率_2_2&lt;&gt;"", AA147:AH147,AA147:AE147)&lt;=集計基準日),COLUMN(IF(進捗管理票PSPT_進捗率_2_2&lt;&gt;"", AA147:AH147,AA147:AE147)),""))</f>
        <v>0</v>
      </c>
      <c r="CY147" s="324">
        <f t="array" aca="1" ref="CY147" ca="1">MAX(IF((IF(進捗管理票PSPT_進捗率_3_2&lt;&gt;"", AM147:AT147,AM147:AQ147)&lt;&gt;"")*(IF(進捗管理票PSPT_進捗率_3_2&lt;&gt;"", $AM$7:$AT$7,$AM$7:$AQ$7)="予定日")*(IF(進捗管理票PSPT_進捗率_3_2&lt;&gt;"", AM147:AT147,AM147:AQ147)&lt;=集計基準日),COLUMN(IF(進捗管理票PSPT_進捗率_3_2&lt;&gt;"", AM147:AT147,AM147:AQ147)),""))</f>
        <v>0</v>
      </c>
      <c r="CZ147" s="324">
        <f t="array" aca="1" ref="CZ147" ca="1">MAX(IF((IF(進捗管理票PSPT_進捗率_4_2&lt;&gt;"", AY147:BF147,AY147:BC147)&lt;&gt;"")*(IF(進捗管理票PSPT_進捗率_4_2&lt;&gt;"", $AY$7:$BF$7,$AY$7:$BC$7)="予定日")*(IF(進捗管理票PSPT_進捗率_4_2&lt;&gt;"", AY147:BF147,AY147:BC147)&lt;=集計基準日),COLUMN(IF(進捗管理票PSPT_進捗率_4_2&lt;&gt;"", AY147:BF147,AY147:BC147)),""))</f>
        <v>0</v>
      </c>
      <c r="DA147" s="324">
        <f t="array" aca="1" ref="DA147" ca="1">MAX(IF((BJ147:BN147&lt;&gt;"")*($BJ$7:$BN$7="予定日")*(BJ147:BN147&lt;=集計基準日),COLUMN(BJ147:BN147),""))</f>
        <v>0</v>
      </c>
      <c r="DB147" s="324">
        <f t="array" aca="1" ref="DB147" ca="1">MAX(IF((IF(AND(進捗管理票PSPT_進捗率_1_2&lt;&gt;"",U147&lt;&gt;""), O147:V147,O147:S147)&lt;&gt;"")*(IF(AND(進捗管理票PSPT_進捗率_1_2&lt;&gt;"",U147&lt;&gt;""), $O$7:$V$7,$O$7:$S$7)="実績日")*(IF(AND(進捗管理票PSPT_進捗率_1_2&lt;&gt;"",U147&lt;&gt;""), O147:V147,O147:S147)&lt;=集計基準日),COLUMN(IF(AND(進捗管理票PSPT_進捗率_1_2&lt;&gt;"",U147&lt;&gt;""), O147:V147,O147:S147)),""))</f>
        <v>0</v>
      </c>
      <c r="DC147" s="324">
        <f t="array" aca="1" ref="DC147" ca="1">MAX(IF((IF(AND(進捗管理票PSPT_進捗率_2_2&lt;&gt;"",AG147&lt;&gt;""), AA147:AH147,AA147:AE147)&lt;&gt;"")*(IF(AND(進捗管理票PSPT_進捗率_2_2&lt;&gt;"",AG147&lt;&gt;""), $AA$7:$AH$7,$AA$7:$AE$7)="実績日")*(IF(AND(進捗管理票PSPT_進捗率_2_2&lt;&gt;"",AG147&lt;&gt;""), AA147:AH147,AA147:AE147)&lt;=集計基準日),COLUMN(IF(AND(進捗管理票PSPT_進捗率_2_2&lt;&gt;"",AG147&lt;&gt;""), AA147:AH147,AA147:AE147)),""))</f>
        <v>0</v>
      </c>
      <c r="DD147" s="324">
        <f t="array" aca="1" ref="DD147" ca="1">MAX(IF((IF(AND(進捗管理票PSPT_進捗率_3_2&lt;&gt;"",AS147&lt;&gt;""), AM147:AT147,AM147:AQ147)&lt;&gt;"")*(IF(AND(進捗管理票PSPT_進捗率_3_2&lt;&gt;"",AS147&lt;&gt;""), $AM$7:$AT$7,$AM$7:$AQ$7)="実績日")*(IF(AND(進捗管理票PSPT_進捗率_3_2&lt;&gt;"",AS147&lt;&gt;""), AM147:AT147,AM147:AQ147)&lt;=集計基準日),COLUMN(IF(AND(進捗管理票PSPT_進捗率_3_2&lt;&gt;"",AS147&lt;&gt;""), AM147:AT147,AM147:AQ147)),""))</f>
        <v>0</v>
      </c>
      <c r="DE147" s="324">
        <f t="array" aca="1" ref="DE147" ca="1">MAX(IF((IF(AND(進捗管理票PSPT_進捗率_4_2&lt;&gt;"",BE147&lt;&gt;""), AY147:BF147,AY147:BC147)&lt;&gt;"")*(IF(AND(進捗管理票PSPT_進捗率_4_2&lt;&gt;"",BE147&lt;&gt;""), $AY$7:$BF$7,$AY$7:$BC$7)="実績日")*(IF(AND(進捗管理票PSPT_進捗率_4_2&lt;&gt;"",BE147&lt;&gt;""), AY147:BF147,AY147:BC147)&lt;=集計基準日),COLUMN(IF(AND(進捗管理票PSPT_進捗率_4_2&lt;&gt;"",BE147&lt;&gt;""), AY147:BF147,AY147:BC147)),""))</f>
        <v>0</v>
      </c>
      <c r="DF147" s="324">
        <f t="array" aca="1" ref="DF147" ca="1">MAX(IF((BJ147:BN147&lt;&gt;"")*($BJ$7:$BN$7="実績日")*(BJ147:BN147&lt;=集計基準日),COLUMN(BJ147:BN147),""))</f>
        <v>0</v>
      </c>
      <c r="DG147" s="439">
        <f ca="1">MAX(IF(CW147&lt;&gt;0,HLOOKUP(CW147+1,進捗・達成率設定_PS,9,1),0),IF(CX147&lt;&gt;0,HLOOKUP(CX147+1,進捗・達成率設定_PT仕様作成,9,1),0),IF(CY147&lt;&gt;0,HLOOKUP(CY147+1,進捗・達成率設定_PG,9,1),0),IF(CZ147&lt;&gt;0,HLOOKUP(CZ147+1,進捗・達成率設定_PT,9,1),0),IF(DA147&lt;&gt;0,HLOOKUP(DA147+1,進捗・達成率設定_受入,9,1),0),IF(AND(COUNTA(PTレビュー先頭セル:PTレビュー最終セル)=0,AND(BB147&lt;&gt;"", BB147 &lt;= 集計基準日, BE147="",BF147="",BJ147="",BK147="",BM147="",BN147="")),100,0),IF(AND(BE147&lt;&gt;"",BE147 &lt;= 集計基準日, BJ147="",BK147="",BM147="",BN147=""),100,0))</f>
        <v>0</v>
      </c>
      <c r="DH147" s="440">
        <f ca="1">MAX(IF(DB147&lt;&gt;0,HLOOKUP(DB147,進捗・達成率設定_PS,9,1),0),IF(DC147&lt;&gt;0,HLOOKUP(DC147,進捗・達成率設定_PT仕様作成,9,1),0),IF(DD147&lt;&gt;0,HLOOKUP(DD147,進捗・達成率設定_PG,9,1),0),IF(DE147&lt;&gt;0,HLOOKUP(DE147,進捗・達成率設定_PT,9,1),0),IF(DF147&lt;&gt;0,HLOOKUP(DF147,進捗・達成率設定_受入,9,1),0),IF(AND(COUNTA(PTレビュー先頭セル:PTレビュー最終セル)=0,BJ147="",BK147="",BM147="",BN147="",BC147&lt;&gt;"", BC147&lt;=集計基準日),100,0),IF(OR(AND(BF147&lt;&gt;"",BF147&lt;=集計基準日, BJ147="",BK147="",BM147="",BN147=""),AND(BE147&lt;&gt;"",BF147&lt;&gt;"",BF147&lt;=集計基準日, BJ147="",BK147="",BM147="",BN147="")),100,0))</f>
        <v>0</v>
      </c>
      <c r="DI147" s="328" t="str">
        <f>IF(BM147&lt;&gt;"",BM147,IF(AND(BJ147&lt;&gt;"",BM147&lt;&gt;""),BM147,IF(AND(BJ147&lt;&gt;"",BM147=""),"",IF(AND(BK147&lt;&gt;"",BM147=""),"",IF(BE147&lt;&gt;"",BE147,IF(COUNTA(PTレビュー先頭セル:PTレビュー最終セル)&lt;&gt;0,"",IF(BB147&lt;&gt;"",BB147,"")))))))</f>
        <v/>
      </c>
      <c r="DJ147" s="329" t="str">
        <f>IF(AND(BM147&lt;&gt;"",BN147&lt;&gt;""),BN147,IF(AND(BJ147&lt;&gt;"",BN147&lt;&gt;""),BN147,IF(AND(BK147&lt;&gt;"",BN147=""),"",IF(AND(BJ147&lt;&gt;"",BN147=""),"",IF(BF147&lt;&gt;"",BF147,IF(COUNTA(PTレビュー先頭セル:PTレビュー最終セル)&lt;&gt;0,"",IF(BC147&lt;&gt;"",BC147,"")))))))</f>
        <v/>
      </c>
      <c r="DK147" s="450" t="b">
        <f t="shared" si="93"/>
        <v>0</v>
      </c>
      <c r="DL147" s="440" t="b">
        <f t="shared" si="94"/>
        <v>0</v>
      </c>
      <c r="DM147" s="450" t="b">
        <f t="shared" si="95"/>
        <v>0</v>
      </c>
      <c r="DN147" s="440" t="b">
        <f t="shared" si="96"/>
        <v>0</v>
      </c>
      <c r="DO147" s="449" t="b">
        <f t="shared" si="97"/>
        <v>0</v>
      </c>
      <c r="DP147" s="440" t="b">
        <f t="shared" si="98"/>
        <v>0</v>
      </c>
      <c r="DQ147" s="450" t="b">
        <f t="shared" si="99"/>
        <v>0</v>
      </c>
      <c r="DR147" s="440" t="b">
        <f t="shared" si="100"/>
        <v>0</v>
      </c>
      <c r="DS147" s="449" t="b">
        <f t="shared" si="101"/>
        <v>0</v>
      </c>
      <c r="DT147" s="440" t="b">
        <f t="shared" si="102"/>
        <v>0</v>
      </c>
    </row>
    <row r="148" spans="1:124" x14ac:dyDescent="0.25">
      <c r="A148" s="65">
        <f t="shared" si="77"/>
        <v>140</v>
      </c>
      <c r="B148" s="275"/>
      <c r="C148" s="275"/>
      <c r="D148" s="275"/>
      <c r="E148" s="275"/>
      <c r="F148" s="275"/>
      <c r="G148" s="316"/>
      <c r="H148" s="276"/>
      <c r="I148" s="276"/>
      <c r="J148" s="276"/>
      <c r="K148" s="467"/>
      <c r="L148" s="467"/>
      <c r="M148" s="277"/>
      <c r="N148" s="277"/>
      <c r="O148" s="348"/>
      <c r="P148" s="278"/>
      <c r="Q148" s="279"/>
      <c r="R148" s="348"/>
      <c r="S148" s="278"/>
      <c r="T148" s="280"/>
      <c r="U148" s="348"/>
      <c r="V148" s="274"/>
      <c r="W148" s="309" t="str">
        <f t="shared" ca="1" si="78"/>
        <v/>
      </c>
      <c r="X148" s="310" t="str">
        <f t="shared" ca="1" si="79"/>
        <v/>
      </c>
      <c r="Y148" s="277"/>
      <c r="Z148" s="277"/>
      <c r="AA148" s="348"/>
      <c r="AB148" s="278"/>
      <c r="AC148" s="279"/>
      <c r="AD148" s="348"/>
      <c r="AE148" s="278"/>
      <c r="AF148" s="280"/>
      <c r="AG148" s="348"/>
      <c r="AH148" s="274"/>
      <c r="AI148" s="309" t="str">
        <f t="shared" ca="1" si="80"/>
        <v/>
      </c>
      <c r="AJ148" s="310" t="str">
        <f t="shared" ca="1" si="81"/>
        <v/>
      </c>
      <c r="AK148" s="277"/>
      <c r="AL148" s="277"/>
      <c r="AM148" s="348"/>
      <c r="AN148" s="278"/>
      <c r="AO148" s="279"/>
      <c r="AP148" s="348"/>
      <c r="AQ148" s="278"/>
      <c r="AR148" s="280"/>
      <c r="AS148" s="348"/>
      <c r="AT148" s="274"/>
      <c r="AU148" s="309" t="str">
        <f t="shared" ca="1" si="82"/>
        <v/>
      </c>
      <c r="AV148" s="310" t="str">
        <f t="shared" ca="1" si="83"/>
        <v/>
      </c>
      <c r="AW148" s="276"/>
      <c r="AX148" s="276"/>
      <c r="AY148" s="348"/>
      <c r="AZ148" s="278"/>
      <c r="BA148" s="279"/>
      <c r="BB148" s="348"/>
      <c r="BC148" s="278"/>
      <c r="BD148" s="280"/>
      <c r="BE148" s="348"/>
      <c r="BF148" s="274"/>
      <c r="BG148" s="309" t="str">
        <f t="shared" ca="1" si="84"/>
        <v/>
      </c>
      <c r="BH148" s="310" t="str">
        <f t="shared" ca="1" si="85"/>
        <v/>
      </c>
      <c r="BI148" s="276"/>
      <c r="BJ148" s="348"/>
      <c r="BK148" s="278"/>
      <c r="BL148" s="279"/>
      <c r="BM148" s="348"/>
      <c r="BN148" s="278"/>
      <c r="BO148" s="280"/>
      <c r="BP148" s="309" t="str">
        <f t="shared" ca="1" si="86"/>
        <v/>
      </c>
      <c r="BQ148" s="310" t="str">
        <f t="shared" ca="1" si="87"/>
        <v/>
      </c>
      <c r="BR148" s="309" t="str">
        <f t="shared" ca="1" si="88"/>
        <v/>
      </c>
      <c r="BS148" s="438" t="str">
        <f t="shared" ca="1" si="89"/>
        <v/>
      </c>
      <c r="BT148" s="281" t="str">
        <f t="array" ref="BT148">IF(AND($I148&lt;&gt;"",$K148&lt;&gt;""),CEILING(VLOOKUP($I148,ランク別指標,3,FALSE)*$L148,1),"")</f>
        <v/>
      </c>
      <c r="BU148" s="282"/>
      <c r="BV148" s="281" t="str">
        <f t="shared" si="11"/>
        <v/>
      </c>
      <c r="BW148" s="283"/>
      <c r="BX148" s="282"/>
      <c r="BY148" s="284" t="str">
        <f t="shared" si="90"/>
        <v/>
      </c>
      <c r="BZ148" s="285" t="str">
        <f t="shared" si="91"/>
        <v/>
      </c>
      <c r="CA148" s="286"/>
      <c r="CB148" s="287"/>
      <c r="CC148" s="281" t="str">
        <f t="array" ref="CC148">IF(AND($I148&lt;&gt;"",$K148&lt;&gt;""),CEILING(VLOOKUP($I148,ランク別指標,6,FALSE)*$L148,1),"")</f>
        <v/>
      </c>
      <c r="CD148" s="288"/>
      <c r="CE148" s="289" t="str">
        <f t="shared" si="14"/>
        <v/>
      </c>
      <c r="CF148" s="290"/>
      <c r="CG148" s="291" t="str">
        <f t="array" ref="CG148">IF(AND(L148&lt;&gt;"",L148&gt;0),IF(CD148/L148*100 &gt; 0,CD148/L148*100, ""),"")</f>
        <v/>
      </c>
      <c r="CH148" s="292" t="str">
        <f t="array" ref="CH148">IF(AND(L148&lt;&gt;"",L148&gt;0),IF(CF148/L148*100 &gt; 0,CF148/L148*100, ""),"")</f>
        <v/>
      </c>
      <c r="CI148" s="291" t="str">
        <f t="array" ref="CI148">IF(AND(CC148&lt;&gt;"",CC148&gt;0),IF(CD148/CC148*100 &gt; 0,CD148/CC148, ""),"")</f>
        <v/>
      </c>
      <c r="CJ148" s="292" t="str">
        <f t="array" ref="CJ148">IF(AND(CE148&lt;&gt;"",CE148&gt;0),IF(CF148/CE148*100 &gt; 0,CF148/CE148, ""),"")</f>
        <v/>
      </c>
      <c r="CK148" s="281"/>
      <c r="CL148" s="293" t="str">
        <f t="array" ref="CL148">IF(AND(L148&lt;&gt;"",L148&gt;0),IF(CK148/L148*100 &gt; 0,CK148/L148*100, ""),"")</f>
        <v/>
      </c>
      <c r="CM148" s="294"/>
      <c r="CN148" s="270" t="str">
        <f t="array" aca="1" ref="CN148" ca="1">IF(AND($O148&lt;&gt;"",$P148="",$O148&lt;=集計基準日),"遅1",IF(AND($R148&lt;&gt;"",$S148="",$R148&lt;=集計基準日),"遅2",IF(AND($U148&lt;&gt;"",$V148="",$U148&lt;=集計基準日),"遅3","") ) )</f>
        <v/>
      </c>
      <c r="CO148" s="271" t="str">
        <f t="array" aca="1" ref="CO148" ca="1">IF(AND($AA148&lt;&gt;"",$AB148="",$AA148&lt;=集計基準日),"遅1",IF(AND($AD148&lt;&gt;"",$AE148="",$AD148&lt;=集計基準日),"遅2",IF(AND($AG148&lt;&gt;"",$AH148="",$AG148&lt;=集計基準日),"遅3","")))</f>
        <v/>
      </c>
      <c r="CP148" s="271" t="str">
        <f t="array" aca="1" ref="CP148" ca="1">IF(AND($AM148&lt;&gt;"",$AN148="",$AM148&lt;=集計基準日),"遅1",IF(AND($AP148&lt;&gt;"",$AQ148="",$AP148&lt;=集計基準日),"遅2",IF(AND($AS148&lt;&gt;"",$AT148="",$AS148&lt;=集計基準日),"遅3","")))</f>
        <v/>
      </c>
      <c r="CQ148" s="272" t="str">
        <f t="shared" ca="1" si="75"/>
        <v/>
      </c>
      <c r="CR148" s="272" t="str">
        <f t="shared" ca="1" si="76"/>
        <v/>
      </c>
      <c r="CS148" s="273" t="str">
        <f t="shared" ca="1" si="17"/>
        <v/>
      </c>
      <c r="CT148" s="337"/>
      <c r="CU148" s="264">
        <f t="shared" si="92"/>
        <v>140</v>
      </c>
      <c r="CW148" s="324">
        <f t="array" aca="1" ref="CW148" ca="1">MAX(IF((IF(進捗管理票PSPT_進捗率_1_2&lt;&gt;"", O148:V148,O148:S148)&lt;&gt;"")*(IF(進捗管理票PSPT_進捗率_1_2&lt;&gt;"", $O$7:$V$7,$O$7:$S$7)="予定日")*(IF(進捗管理票PSPT_進捗率_1_2&lt;&gt;"", O148:V148,O148:S148)&lt;=集計基準日),COLUMN(IF(進捗管理票PSPT_進捗率_1_2&lt;&gt;"", O148:V148,O148:S148)),""))</f>
        <v>0</v>
      </c>
      <c r="CX148" s="324">
        <f t="array" aca="1" ref="CX148" ca="1">MAX(IF((IF(進捗管理票PSPT_進捗率_2_2&lt;&gt;"", AA148:AH148,AA148:AE148)&lt;&gt;"")*(IF(進捗管理票PSPT_進捗率_2_2&lt;&gt;"", $AA$7:$AH$7,$AA$7:$AE$7)="予定日")*(IF(進捗管理票PSPT_進捗率_2_2&lt;&gt;"", AA148:AH148,AA148:AE148)&lt;=集計基準日),COLUMN(IF(進捗管理票PSPT_進捗率_2_2&lt;&gt;"", AA148:AH148,AA148:AE148)),""))</f>
        <v>0</v>
      </c>
      <c r="CY148" s="324">
        <f t="array" aca="1" ref="CY148" ca="1">MAX(IF((IF(進捗管理票PSPT_進捗率_3_2&lt;&gt;"", AM148:AT148,AM148:AQ148)&lt;&gt;"")*(IF(進捗管理票PSPT_進捗率_3_2&lt;&gt;"", $AM$7:$AT$7,$AM$7:$AQ$7)="予定日")*(IF(進捗管理票PSPT_進捗率_3_2&lt;&gt;"", AM148:AT148,AM148:AQ148)&lt;=集計基準日),COLUMN(IF(進捗管理票PSPT_進捗率_3_2&lt;&gt;"", AM148:AT148,AM148:AQ148)),""))</f>
        <v>0</v>
      </c>
      <c r="CZ148" s="324">
        <f t="array" aca="1" ref="CZ148" ca="1">MAX(IF((IF(進捗管理票PSPT_進捗率_4_2&lt;&gt;"", AY148:BF148,AY148:BC148)&lt;&gt;"")*(IF(進捗管理票PSPT_進捗率_4_2&lt;&gt;"", $AY$7:$BF$7,$AY$7:$BC$7)="予定日")*(IF(進捗管理票PSPT_進捗率_4_2&lt;&gt;"", AY148:BF148,AY148:BC148)&lt;=集計基準日),COLUMN(IF(進捗管理票PSPT_進捗率_4_2&lt;&gt;"", AY148:BF148,AY148:BC148)),""))</f>
        <v>0</v>
      </c>
      <c r="DA148" s="324">
        <f t="array" aca="1" ref="DA148" ca="1">MAX(IF((BJ148:BN148&lt;&gt;"")*($BJ$7:$BN$7="予定日")*(BJ148:BN148&lt;=集計基準日),COLUMN(BJ148:BN148),""))</f>
        <v>0</v>
      </c>
      <c r="DB148" s="324">
        <f t="array" aca="1" ref="DB148" ca="1">MAX(IF((IF(AND(進捗管理票PSPT_進捗率_1_2&lt;&gt;"",U148&lt;&gt;""), O148:V148,O148:S148)&lt;&gt;"")*(IF(AND(進捗管理票PSPT_進捗率_1_2&lt;&gt;"",U148&lt;&gt;""), $O$7:$V$7,$O$7:$S$7)="実績日")*(IF(AND(進捗管理票PSPT_進捗率_1_2&lt;&gt;"",U148&lt;&gt;""), O148:V148,O148:S148)&lt;=集計基準日),COLUMN(IF(AND(進捗管理票PSPT_進捗率_1_2&lt;&gt;"",U148&lt;&gt;""), O148:V148,O148:S148)),""))</f>
        <v>0</v>
      </c>
      <c r="DC148" s="324">
        <f t="array" aca="1" ref="DC148" ca="1">MAX(IF((IF(AND(進捗管理票PSPT_進捗率_2_2&lt;&gt;"",AG148&lt;&gt;""), AA148:AH148,AA148:AE148)&lt;&gt;"")*(IF(AND(進捗管理票PSPT_進捗率_2_2&lt;&gt;"",AG148&lt;&gt;""), $AA$7:$AH$7,$AA$7:$AE$7)="実績日")*(IF(AND(進捗管理票PSPT_進捗率_2_2&lt;&gt;"",AG148&lt;&gt;""), AA148:AH148,AA148:AE148)&lt;=集計基準日),COLUMN(IF(AND(進捗管理票PSPT_進捗率_2_2&lt;&gt;"",AG148&lt;&gt;""), AA148:AH148,AA148:AE148)),""))</f>
        <v>0</v>
      </c>
      <c r="DD148" s="324">
        <f t="array" aca="1" ref="DD148" ca="1">MAX(IF((IF(AND(進捗管理票PSPT_進捗率_3_2&lt;&gt;"",AS148&lt;&gt;""), AM148:AT148,AM148:AQ148)&lt;&gt;"")*(IF(AND(進捗管理票PSPT_進捗率_3_2&lt;&gt;"",AS148&lt;&gt;""), $AM$7:$AT$7,$AM$7:$AQ$7)="実績日")*(IF(AND(進捗管理票PSPT_進捗率_3_2&lt;&gt;"",AS148&lt;&gt;""), AM148:AT148,AM148:AQ148)&lt;=集計基準日),COLUMN(IF(AND(進捗管理票PSPT_進捗率_3_2&lt;&gt;"",AS148&lt;&gt;""), AM148:AT148,AM148:AQ148)),""))</f>
        <v>0</v>
      </c>
      <c r="DE148" s="324">
        <f t="array" aca="1" ref="DE148" ca="1">MAX(IF((IF(AND(進捗管理票PSPT_進捗率_4_2&lt;&gt;"",BE148&lt;&gt;""), AY148:BF148,AY148:BC148)&lt;&gt;"")*(IF(AND(進捗管理票PSPT_進捗率_4_2&lt;&gt;"",BE148&lt;&gt;""), $AY$7:$BF$7,$AY$7:$BC$7)="実績日")*(IF(AND(進捗管理票PSPT_進捗率_4_2&lt;&gt;"",BE148&lt;&gt;""), AY148:BF148,AY148:BC148)&lt;=集計基準日),COLUMN(IF(AND(進捗管理票PSPT_進捗率_4_2&lt;&gt;"",BE148&lt;&gt;""), AY148:BF148,AY148:BC148)),""))</f>
        <v>0</v>
      </c>
      <c r="DF148" s="324">
        <f t="array" aca="1" ref="DF148" ca="1">MAX(IF((BJ148:BN148&lt;&gt;"")*($BJ$7:$BN$7="実績日")*(BJ148:BN148&lt;=集計基準日),COLUMN(BJ148:BN148),""))</f>
        <v>0</v>
      </c>
      <c r="DG148" s="439">
        <f ca="1">MAX(IF(CW148&lt;&gt;0,HLOOKUP(CW148+1,進捗・達成率設定_PS,9,1),0),IF(CX148&lt;&gt;0,HLOOKUP(CX148+1,進捗・達成率設定_PT仕様作成,9,1),0),IF(CY148&lt;&gt;0,HLOOKUP(CY148+1,進捗・達成率設定_PG,9,1),0),IF(CZ148&lt;&gt;0,HLOOKUP(CZ148+1,進捗・達成率設定_PT,9,1),0),IF(DA148&lt;&gt;0,HLOOKUP(DA148+1,進捗・達成率設定_受入,9,1),0),IF(AND(COUNTA(PTレビュー先頭セル:PTレビュー最終セル)=0,AND(BB148&lt;&gt;"", BB148 &lt;= 集計基準日, BE148="",BF148="",BJ148="",BK148="",BM148="",BN148="")),100,0),IF(AND(BE148&lt;&gt;"",BE148 &lt;= 集計基準日, BJ148="",BK148="",BM148="",BN148=""),100,0))</f>
        <v>0</v>
      </c>
      <c r="DH148" s="440">
        <f ca="1">MAX(IF(DB148&lt;&gt;0,HLOOKUP(DB148,進捗・達成率設定_PS,9,1),0),IF(DC148&lt;&gt;0,HLOOKUP(DC148,進捗・達成率設定_PT仕様作成,9,1),0),IF(DD148&lt;&gt;0,HLOOKUP(DD148,進捗・達成率設定_PG,9,1),0),IF(DE148&lt;&gt;0,HLOOKUP(DE148,進捗・達成率設定_PT,9,1),0),IF(DF148&lt;&gt;0,HLOOKUP(DF148,進捗・達成率設定_受入,9,1),0),IF(AND(COUNTA(PTレビュー先頭セル:PTレビュー最終セル)=0,BJ148="",BK148="",BM148="",BN148="",BC148&lt;&gt;"", BC148&lt;=集計基準日),100,0),IF(OR(AND(BF148&lt;&gt;"",BF148&lt;=集計基準日, BJ148="",BK148="",BM148="",BN148=""),AND(BE148&lt;&gt;"",BF148&lt;&gt;"",BF148&lt;=集計基準日, BJ148="",BK148="",BM148="",BN148="")),100,0))</f>
        <v>0</v>
      </c>
      <c r="DI148" s="328" t="str">
        <f>IF(BM148&lt;&gt;"",BM148,IF(AND(BJ148&lt;&gt;"",BM148&lt;&gt;""),BM148,IF(AND(BJ148&lt;&gt;"",BM148=""),"",IF(AND(BK148&lt;&gt;"",BM148=""),"",IF(BE148&lt;&gt;"",BE148,IF(COUNTA(PTレビュー先頭セル:PTレビュー最終セル)&lt;&gt;0,"",IF(BB148&lt;&gt;"",BB148,"")))))))</f>
        <v/>
      </c>
      <c r="DJ148" s="329" t="str">
        <f>IF(AND(BM148&lt;&gt;"",BN148&lt;&gt;""),BN148,IF(AND(BJ148&lt;&gt;"",BN148&lt;&gt;""),BN148,IF(AND(BK148&lt;&gt;"",BN148=""),"",IF(AND(BJ148&lt;&gt;"",BN148=""),"",IF(BF148&lt;&gt;"",BF148,IF(COUNTA(PTレビュー先頭セル:PTレビュー最終セル)&lt;&gt;0,"",IF(BC148&lt;&gt;"",BC148,"")))))))</f>
        <v/>
      </c>
      <c r="DK148" s="450" t="b">
        <f t="shared" si="93"/>
        <v>0</v>
      </c>
      <c r="DL148" s="440" t="b">
        <f t="shared" si="94"/>
        <v>0</v>
      </c>
      <c r="DM148" s="450" t="b">
        <f t="shared" si="95"/>
        <v>0</v>
      </c>
      <c r="DN148" s="440" t="b">
        <f t="shared" si="96"/>
        <v>0</v>
      </c>
      <c r="DO148" s="449" t="b">
        <f t="shared" si="97"/>
        <v>0</v>
      </c>
      <c r="DP148" s="440" t="b">
        <f t="shared" si="98"/>
        <v>0</v>
      </c>
      <c r="DQ148" s="450" t="b">
        <f t="shared" si="99"/>
        <v>0</v>
      </c>
      <c r="DR148" s="440" t="b">
        <f t="shared" si="100"/>
        <v>0</v>
      </c>
      <c r="DS148" s="449" t="b">
        <f t="shared" si="101"/>
        <v>0</v>
      </c>
      <c r="DT148" s="440" t="b">
        <f t="shared" si="102"/>
        <v>0</v>
      </c>
    </row>
    <row r="149" spans="1:124" x14ac:dyDescent="0.25">
      <c r="A149" s="65">
        <f t="shared" si="77"/>
        <v>141</v>
      </c>
      <c r="B149" s="275"/>
      <c r="C149" s="275"/>
      <c r="D149" s="275"/>
      <c r="E149" s="275"/>
      <c r="F149" s="275"/>
      <c r="G149" s="316"/>
      <c r="H149" s="276"/>
      <c r="I149" s="276"/>
      <c r="J149" s="276"/>
      <c r="K149" s="467"/>
      <c r="L149" s="467"/>
      <c r="M149" s="277"/>
      <c r="N149" s="277"/>
      <c r="O149" s="348"/>
      <c r="P149" s="278"/>
      <c r="Q149" s="279"/>
      <c r="R149" s="348"/>
      <c r="S149" s="278"/>
      <c r="T149" s="280"/>
      <c r="U149" s="348"/>
      <c r="V149" s="274"/>
      <c r="W149" s="309" t="str">
        <f t="shared" ca="1" si="78"/>
        <v/>
      </c>
      <c r="X149" s="310" t="str">
        <f t="shared" ca="1" si="79"/>
        <v/>
      </c>
      <c r="Y149" s="277"/>
      <c r="Z149" s="277"/>
      <c r="AA149" s="348"/>
      <c r="AB149" s="278"/>
      <c r="AC149" s="279"/>
      <c r="AD149" s="348"/>
      <c r="AE149" s="278"/>
      <c r="AF149" s="280"/>
      <c r="AG149" s="348"/>
      <c r="AH149" s="274"/>
      <c r="AI149" s="309" t="str">
        <f t="shared" ca="1" si="80"/>
        <v/>
      </c>
      <c r="AJ149" s="310" t="str">
        <f t="shared" ca="1" si="81"/>
        <v/>
      </c>
      <c r="AK149" s="277"/>
      <c r="AL149" s="277"/>
      <c r="AM149" s="348"/>
      <c r="AN149" s="278"/>
      <c r="AO149" s="279"/>
      <c r="AP149" s="348"/>
      <c r="AQ149" s="278"/>
      <c r="AR149" s="280"/>
      <c r="AS149" s="348"/>
      <c r="AT149" s="274"/>
      <c r="AU149" s="309" t="str">
        <f t="shared" ca="1" si="82"/>
        <v/>
      </c>
      <c r="AV149" s="310" t="str">
        <f t="shared" ca="1" si="83"/>
        <v/>
      </c>
      <c r="AW149" s="276"/>
      <c r="AX149" s="276"/>
      <c r="AY149" s="348"/>
      <c r="AZ149" s="278"/>
      <c r="BA149" s="279"/>
      <c r="BB149" s="348"/>
      <c r="BC149" s="278"/>
      <c r="BD149" s="280"/>
      <c r="BE149" s="348"/>
      <c r="BF149" s="274"/>
      <c r="BG149" s="309" t="str">
        <f t="shared" ca="1" si="84"/>
        <v/>
      </c>
      <c r="BH149" s="310" t="str">
        <f t="shared" ca="1" si="85"/>
        <v/>
      </c>
      <c r="BI149" s="276"/>
      <c r="BJ149" s="348"/>
      <c r="BK149" s="278"/>
      <c r="BL149" s="279"/>
      <c r="BM149" s="348"/>
      <c r="BN149" s="278"/>
      <c r="BO149" s="280"/>
      <c r="BP149" s="309" t="str">
        <f t="shared" ca="1" si="86"/>
        <v/>
      </c>
      <c r="BQ149" s="310" t="str">
        <f t="shared" ca="1" si="87"/>
        <v/>
      </c>
      <c r="BR149" s="309" t="str">
        <f t="shared" ca="1" si="88"/>
        <v/>
      </c>
      <c r="BS149" s="438" t="str">
        <f t="shared" ca="1" si="89"/>
        <v/>
      </c>
      <c r="BT149" s="281" t="str">
        <f t="array" ref="BT149">IF(AND($I149&lt;&gt;"",$K149&lt;&gt;""),CEILING(VLOOKUP($I149,ランク別指標,3,FALSE)*$L149,1),"")</f>
        <v/>
      </c>
      <c r="BU149" s="282"/>
      <c r="BV149" s="281" t="str">
        <f t="shared" si="11"/>
        <v/>
      </c>
      <c r="BW149" s="283"/>
      <c r="BX149" s="282"/>
      <c r="BY149" s="284" t="str">
        <f t="shared" si="90"/>
        <v/>
      </c>
      <c r="BZ149" s="285" t="str">
        <f t="shared" si="91"/>
        <v/>
      </c>
      <c r="CA149" s="286"/>
      <c r="CB149" s="287"/>
      <c r="CC149" s="281" t="str">
        <f t="array" ref="CC149">IF(AND($I149&lt;&gt;"",$K149&lt;&gt;""),CEILING(VLOOKUP($I149,ランク別指標,6,FALSE)*$L149,1),"")</f>
        <v/>
      </c>
      <c r="CD149" s="288"/>
      <c r="CE149" s="289" t="str">
        <f t="shared" si="14"/>
        <v/>
      </c>
      <c r="CF149" s="290"/>
      <c r="CG149" s="291" t="str">
        <f t="array" ref="CG149">IF(AND(L149&lt;&gt;"",L149&gt;0),IF(CD149/L149*100 &gt; 0,CD149/L149*100, ""),"")</f>
        <v/>
      </c>
      <c r="CH149" s="292" t="str">
        <f t="array" ref="CH149">IF(AND(L149&lt;&gt;"",L149&gt;0),IF(CF149/L149*100 &gt; 0,CF149/L149*100, ""),"")</f>
        <v/>
      </c>
      <c r="CI149" s="291" t="str">
        <f t="array" ref="CI149">IF(AND(CC149&lt;&gt;"",CC149&gt;0),IF(CD149/CC149*100 &gt; 0,CD149/CC149, ""),"")</f>
        <v/>
      </c>
      <c r="CJ149" s="292" t="str">
        <f t="array" ref="CJ149">IF(AND(CE149&lt;&gt;"",CE149&gt;0),IF(CF149/CE149*100 &gt; 0,CF149/CE149, ""),"")</f>
        <v/>
      </c>
      <c r="CK149" s="281"/>
      <c r="CL149" s="293" t="str">
        <f t="array" ref="CL149">IF(AND(L149&lt;&gt;"",L149&gt;0),IF(CK149/L149*100 &gt; 0,CK149/L149*100, ""),"")</f>
        <v/>
      </c>
      <c r="CM149" s="294"/>
      <c r="CN149" s="270" t="str">
        <f t="array" aca="1" ref="CN149" ca="1">IF(AND($O149&lt;&gt;"",$P149="",$O149&lt;=集計基準日),"遅1",IF(AND($R149&lt;&gt;"",$S149="",$R149&lt;=集計基準日),"遅2",IF(AND($U149&lt;&gt;"",$V149="",$U149&lt;=集計基準日),"遅3","") ) )</f>
        <v/>
      </c>
      <c r="CO149" s="271" t="str">
        <f t="array" aca="1" ref="CO149" ca="1">IF(AND($AA149&lt;&gt;"",$AB149="",$AA149&lt;=集計基準日),"遅1",IF(AND($AD149&lt;&gt;"",$AE149="",$AD149&lt;=集計基準日),"遅2",IF(AND($AG149&lt;&gt;"",$AH149="",$AG149&lt;=集計基準日),"遅3","")))</f>
        <v/>
      </c>
      <c r="CP149" s="271" t="str">
        <f t="array" aca="1" ref="CP149" ca="1">IF(AND($AM149&lt;&gt;"",$AN149="",$AM149&lt;=集計基準日),"遅1",IF(AND($AP149&lt;&gt;"",$AQ149="",$AP149&lt;=集計基準日),"遅2",IF(AND($AS149&lt;&gt;"",$AT149="",$AS149&lt;=集計基準日),"遅3","")))</f>
        <v/>
      </c>
      <c r="CQ149" s="272" t="str">
        <f t="shared" ca="1" si="75"/>
        <v/>
      </c>
      <c r="CR149" s="272" t="str">
        <f t="shared" ca="1" si="76"/>
        <v/>
      </c>
      <c r="CS149" s="273" t="str">
        <f t="shared" ca="1" si="17"/>
        <v/>
      </c>
      <c r="CT149" s="337"/>
      <c r="CU149" s="264">
        <f t="shared" si="92"/>
        <v>141</v>
      </c>
      <c r="CW149" s="324">
        <f t="array" aca="1" ref="CW149" ca="1">MAX(IF((IF(進捗管理票PSPT_進捗率_1_2&lt;&gt;"", O149:V149,O149:S149)&lt;&gt;"")*(IF(進捗管理票PSPT_進捗率_1_2&lt;&gt;"", $O$7:$V$7,$O$7:$S$7)="予定日")*(IF(進捗管理票PSPT_進捗率_1_2&lt;&gt;"", O149:V149,O149:S149)&lt;=集計基準日),COLUMN(IF(進捗管理票PSPT_進捗率_1_2&lt;&gt;"", O149:V149,O149:S149)),""))</f>
        <v>0</v>
      </c>
      <c r="CX149" s="324">
        <f t="array" aca="1" ref="CX149" ca="1">MAX(IF((IF(進捗管理票PSPT_進捗率_2_2&lt;&gt;"", AA149:AH149,AA149:AE149)&lt;&gt;"")*(IF(進捗管理票PSPT_進捗率_2_2&lt;&gt;"", $AA$7:$AH$7,$AA$7:$AE$7)="予定日")*(IF(進捗管理票PSPT_進捗率_2_2&lt;&gt;"", AA149:AH149,AA149:AE149)&lt;=集計基準日),COLUMN(IF(進捗管理票PSPT_進捗率_2_2&lt;&gt;"", AA149:AH149,AA149:AE149)),""))</f>
        <v>0</v>
      </c>
      <c r="CY149" s="324">
        <f t="array" aca="1" ref="CY149" ca="1">MAX(IF((IF(進捗管理票PSPT_進捗率_3_2&lt;&gt;"", AM149:AT149,AM149:AQ149)&lt;&gt;"")*(IF(進捗管理票PSPT_進捗率_3_2&lt;&gt;"", $AM$7:$AT$7,$AM$7:$AQ$7)="予定日")*(IF(進捗管理票PSPT_進捗率_3_2&lt;&gt;"", AM149:AT149,AM149:AQ149)&lt;=集計基準日),COLUMN(IF(進捗管理票PSPT_進捗率_3_2&lt;&gt;"", AM149:AT149,AM149:AQ149)),""))</f>
        <v>0</v>
      </c>
      <c r="CZ149" s="324">
        <f t="array" aca="1" ref="CZ149" ca="1">MAX(IF((IF(進捗管理票PSPT_進捗率_4_2&lt;&gt;"", AY149:BF149,AY149:BC149)&lt;&gt;"")*(IF(進捗管理票PSPT_進捗率_4_2&lt;&gt;"", $AY$7:$BF$7,$AY$7:$BC$7)="予定日")*(IF(進捗管理票PSPT_進捗率_4_2&lt;&gt;"", AY149:BF149,AY149:BC149)&lt;=集計基準日),COLUMN(IF(進捗管理票PSPT_進捗率_4_2&lt;&gt;"", AY149:BF149,AY149:BC149)),""))</f>
        <v>0</v>
      </c>
      <c r="DA149" s="324">
        <f t="array" aca="1" ref="DA149" ca="1">MAX(IF((BJ149:BN149&lt;&gt;"")*($BJ$7:$BN$7="予定日")*(BJ149:BN149&lt;=集計基準日),COLUMN(BJ149:BN149),""))</f>
        <v>0</v>
      </c>
      <c r="DB149" s="324">
        <f t="array" aca="1" ref="DB149" ca="1">MAX(IF((IF(AND(進捗管理票PSPT_進捗率_1_2&lt;&gt;"",U149&lt;&gt;""), O149:V149,O149:S149)&lt;&gt;"")*(IF(AND(進捗管理票PSPT_進捗率_1_2&lt;&gt;"",U149&lt;&gt;""), $O$7:$V$7,$O$7:$S$7)="実績日")*(IF(AND(進捗管理票PSPT_進捗率_1_2&lt;&gt;"",U149&lt;&gt;""), O149:V149,O149:S149)&lt;=集計基準日),COLUMN(IF(AND(進捗管理票PSPT_進捗率_1_2&lt;&gt;"",U149&lt;&gt;""), O149:V149,O149:S149)),""))</f>
        <v>0</v>
      </c>
      <c r="DC149" s="324">
        <f t="array" aca="1" ref="DC149" ca="1">MAX(IF((IF(AND(進捗管理票PSPT_進捗率_2_2&lt;&gt;"",AG149&lt;&gt;""), AA149:AH149,AA149:AE149)&lt;&gt;"")*(IF(AND(進捗管理票PSPT_進捗率_2_2&lt;&gt;"",AG149&lt;&gt;""), $AA$7:$AH$7,$AA$7:$AE$7)="実績日")*(IF(AND(進捗管理票PSPT_進捗率_2_2&lt;&gt;"",AG149&lt;&gt;""), AA149:AH149,AA149:AE149)&lt;=集計基準日),COLUMN(IF(AND(進捗管理票PSPT_進捗率_2_2&lt;&gt;"",AG149&lt;&gt;""), AA149:AH149,AA149:AE149)),""))</f>
        <v>0</v>
      </c>
      <c r="DD149" s="324">
        <f t="array" aca="1" ref="DD149" ca="1">MAX(IF((IF(AND(進捗管理票PSPT_進捗率_3_2&lt;&gt;"",AS149&lt;&gt;""), AM149:AT149,AM149:AQ149)&lt;&gt;"")*(IF(AND(進捗管理票PSPT_進捗率_3_2&lt;&gt;"",AS149&lt;&gt;""), $AM$7:$AT$7,$AM$7:$AQ$7)="実績日")*(IF(AND(進捗管理票PSPT_進捗率_3_2&lt;&gt;"",AS149&lt;&gt;""), AM149:AT149,AM149:AQ149)&lt;=集計基準日),COLUMN(IF(AND(進捗管理票PSPT_進捗率_3_2&lt;&gt;"",AS149&lt;&gt;""), AM149:AT149,AM149:AQ149)),""))</f>
        <v>0</v>
      </c>
      <c r="DE149" s="324">
        <f t="array" aca="1" ref="DE149" ca="1">MAX(IF((IF(AND(進捗管理票PSPT_進捗率_4_2&lt;&gt;"",BE149&lt;&gt;""), AY149:BF149,AY149:BC149)&lt;&gt;"")*(IF(AND(進捗管理票PSPT_進捗率_4_2&lt;&gt;"",BE149&lt;&gt;""), $AY$7:$BF$7,$AY$7:$BC$7)="実績日")*(IF(AND(進捗管理票PSPT_進捗率_4_2&lt;&gt;"",BE149&lt;&gt;""), AY149:BF149,AY149:BC149)&lt;=集計基準日),COLUMN(IF(AND(進捗管理票PSPT_進捗率_4_2&lt;&gt;"",BE149&lt;&gt;""), AY149:BF149,AY149:BC149)),""))</f>
        <v>0</v>
      </c>
      <c r="DF149" s="324">
        <f t="array" aca="1" ref="DF149" ca="1">MAX(IF((BJ149:BN149&lt;&gt;"")*($BJ$7:$BN$7="実績日")*(BJ149:BN149&lt;=集計基準日),COLUMN(BJ149:BN149),""))</f>
        <v>0</v>
      </c>
      <c r="DG149" s="439">
        <f ca="1">MAX(IF(CW149&lt;&gt;0,HLOOKUP(CW149+1,進捗・達成率設定_PS,9,1),0),IF(CX149&lt;&gt;0,HLOOKUP(CX149+1,進捗・達成率設定_PT仕様作成,9,1),0),IF(CY149&lt;&gt;0,HLOOKUP(CY149+1,進捗・達成率設定_PG,9,1),0),IF(CZ149&lt;&gt;0,HLOOKUP(CZ149+1,進捗・達成率設定_PT,9,1),0),IF(DA149&lt;&gt;0,HLOOKUP(DA149+1,進捗・達成率設定_受入,9,1),0),IF(AND(COUNTA(PTレビュー先頭セル:PTレビュー最終セル)=0,AND(BB149&lt;&gt;"", BB149 &lt;= 集計基準日, BE149="",BF149="",BJ149="",BK149="",BM149="",BN149="")),100,0),IF(AND(BE149&lt;&gt;"",BE149 &lt;= 集計基準日, BJ149="",BK149="",BM149="",BN149=""),100,0))</f>
        <v>0</v>
      </c>
      <c r="DH149" s="440">
        <f ca="1">MAX(IF(DB149&lt;&gt;0,HLOOKUP(DB149,進捗・達成率設定_PS,9,1),0),IF(DC149&lt;&gt;0,HLOOKUP(DC149,進捗・達成率設定_PT仕様作成,9,1),0),IF(DD149&lt;&gt;0,HLOOKUP(DD149,進捗・達成率設定_PG,9,1),0),IF(DE149&lt;&gt;0,HLOOKUP(DE149,進捗・達成率設定_PT,9,1),0),IF(DF149&lt;&gt;0,HLOOKUP(DF149,進捗・達成率設定_受入,9,1),0),IF(AND(COUNTA(PTレビュー先頭セル:PTレビュー最終セル)=0,BJ149="",BK149="",BM149="",BN149="",BC149&lt;&gt;"", BC149&lt;=集計基準日),100,0),IF(OR(AND(BF149&lt;&gt;"",BF149&lt;=集計基準日, BJ149="",BK149="",BM149="",BN149=""),AND(BE149&lt;&gt;"",BF149&lt;&gt;"",BF149&lt;=集計基準日, BJ149="",BK149="",BM149="",BN149="")),100,0))</f>
        <v>0</v>
      </c>
      <c r="DI149" s="328" t="str">
        <f>IF(BM149&lt;&gt;"",BM149,IF(AND(BJ149&lt;&gt;"",BM149&lt;&gt;""),BM149,IF(AND(BJ149&lt;&gt;"",BM149=""),"",IF(AND(BK149&lt;&gt;"",BM149=""),"",IF(BE149&lt;&gt;"",BE149,IF(COUNTA(PTレビュー先頭セル:PTレビュー最終セル)&lt;&gt;0,"",IF(BB149&lt;&gt;"",BB149,"")))))))</f>
        <v/>
      </c>
      <c r="DJ149" s="329" t="str">
        <f>IF(AND(BM149&lt;&gt;"",BN149&lt;&gt;""),BN149,IF(AND(BJ149&lt;&gt;"",BN149&lt;&gt;""),BN149,IF(AND(BK149&lt;&gt;"",BN149=""),"",IF(AND(BJ149&lt;&gt;"",BN149=""),"",IF(BF149&lt;&gt;"",BF149,IF(COUNTA(PTレビュー先頭セル:PTレビュー最終セル)&lt;&gt;0,"",IF(BC149&lt;&gt;"",BC149,"")))))))</f>
        <v/>
      </c>
      <c r="DK149" s="450" t="b">
        <f t="shared" si="93"/>
        <v>0</v>
      </c>
      <c r="DL149" s="440" t="b">
        <f t="shared" si="94"/>
        <v>0</v>
      </c>
      <c r="DM149" s="450" t="b">
        <f t="shared" si="95"/>
        <v>0</v>
      </c>
      <c r="DN149" s="440" t="b">
        <f t="shared" si="96"/>
        <v>0</v>
      </c>
      <c r="DO149" s="449" t="b">
        <f t="shared" si="97"/>
        <v>0</v>
      </c>
      <c r="DP149" s="440" t="b">
        <f t="shared" si="98"/>
        <v>0</v>
      </c>
      <c r="DQ149" s="450" t="b">
        <f t="shared" si="99"/>
        <v>0</v>
      </c>
      <c r="DR149" s="440" t="b">
        <f t="shared" si="100"/>
        <v>0</v>
      </c>
      <c r="DS149" s="449" t="b">
        <f t="shared" si="101"/>
        <v>0</v>
      </c>
      <c r="DT149" s="440" t="b">
        <f t="shared" si="102"/>
        <v>0</v>
      </c>
    </row>
    <row r="150" spans="1:124" x14ac:dyDescent="0.25">
      <c r="A150" s="65">
        <f t="shared" si="77"/>
        <v>142</v>
      </c>
      <c r="B150" s="275"/>
      <c r="C150" s="275"/>
      <c r="D150" s="275"/>
      <c r="E150" s="275"/>
      <c r="F150" s="275"/>
      <c r="G150" s="316"/>
      <c r="H150" s="276"/>
      <c r="I150" s="276"/>
      <c r="J150" s="276"/>
      <c r="K150" s="467"/>
      <c r="L150" s="467"/>
      <c r="M150" s="277"/>
      <c r="N150" s="277"/>
      <c r="O150" s="348"/>
      <c r="P150" s="278"/>
      <c r="Q150" s="279"/>
      <c r="R150" s="348"/>
      <c r="S150" s="278"/>
      <c r="T150" s="280"/>
      <c r="U150" s="348"/>
      <c r="V150" s="274"/>
      <c r="W150" s="309" t="str">
        <f t="shared" ca="1" si="78"/>
        <v/>
      </c>
      <c r="X150" s="310" t="str">
        <f t="shared" ca="1" si="79"/>
        <v/>
      </c>
      <c r="Y150" s="277"/>
      <c r="Z150" s="277"/>
      <c r="AA150" s="348"/>
      <c r="AB150" s="278"/>
      <c r="AC150" s="279"/>
      <c r="AD150" s="348"/>
      <c r="AE150" s="278"/>
      <c r="AF150" s="280"/>
      <c r="AG150" s="348"/>
      <c r="AH150" s="274"/>
      <c r="AI150" s="309" t="str">
        <f t="shared" ca="1" si="80"/>
        <v/>
      </c>
      <c r="AJ150" s="310" t="str">
        <f t="shared" ca="1" si="81"/>
        <v/>
      </c>
      <c r="AK150" s="277"/>
      <c r="AL150" s="277"/>
      <c r="AM150" s="348"/>
      <c r="AN150" s="278"/>
      <c r="AO150" s="279"/>
      <c r="AP150" s="348"/>
      <c r="AQ150" s="278"/>
      <c r="AR150" s="280"/>
      <c r="AS150" s="348"/>
      <c r="AT150" s="274"/>
      <c r="AU150" s="309" t="str">
        <f t="shared" ca="1" si="82"/>
        <v/>
      </c>
      <c r="AV150" s="310" t="str">
        <f t="shared" ca="1" si="83"/>
        <v/>
      </c>
      <c r="AW150" s="276"/>
      <c r="AX150" s="276"/>
      <c r="AY150" s="348"/>
      <c r="AZ150" s="278"/>
      <c r="BA150" s="279"/>
      <c r="BB150" s="348"/>
      <c r="BC150" s="278"/>
      <c r="BD150" s="280"/>
      <c r="BE150" s="348"/>
      <c r="BF150" s="274"/>
      <c r="BG150" s="309" t="str">
        <f t="shared" ca="1" si="84"/>
        <v/>
      </c>
      <c r="BH150" s="310" t="str">
        <f t="shared" ca="1" si="85"/>
        <v/>
      </c>
      <c r="BI150" s="276"/>
      <c r="BJ150" s="348"/>
      <c r="BK150" s="278"/>
      <c r="BL150" s="279"/>
      <c r="BM150" s="348"/>
      <c r="BN150" s="278"/>
      <c r="BO150" s="280"/>
      <c r="BP150" s="309" t="str">
        <f t="shared" ca="1" si="86"/>
        <v/>
      </c>
      <c r="BQ150" s="310" t="str">
        <f t="shared" ca="1" si="87"/>
        <v/>
      </c>
      <c r="BR150" s="309" t="str">
        <f t="shared" ca="1" si="88"/>
        <v/>
      </c>
      <c r="BS150" s="438" t="str">
        <f t="shared" ca="1" si="89"/>
        <v/>
      </c>
      <c r="BT150" s="281" t="str">
        <f t="array" ref="BT150">IF(AND($I150&lt;&gt;"",$K150&lt;&gt;""),CEILING(VLOOKUP($I150,ランク別指標,3,FALSE)*$L150,1),"")</f>
        <v/>
      </c>
      <c r="BU150" s="282"/>
      <c r="BV150" s="281" t="str">
        <f t="shared" si="11"/>
        <v/>
      </c>
      <c r="BW150" s="283"/>
      <c r="BX150" s="282"/>
      <c r="BY150" s="284" t="str">
        <f t="shared" si="90"/>
        <v/>
      </c>
      <c r="BZ150" s="285" t="str">
        <f t="shared" si="91"/>
        <v/>
      </c>
      <c r="CA150" s="286"/>
      <c r="CB150" s="287"/>
      <c r="CC150" s="281" t="str">
        <f t="array" ref="CC150">IF(AND($I150&lt;&gt;"",$K150&lt;&gt;""),CEILING(VLOOKUP($I150,ランク別指標,6,FALSE)*$L150,1),"")</f>
        <v/>
      </c>
      <c r="CD150" s="288"/>
      <c r="CE150" s="289" t="str">
        <f t="shared" si="14"/>
        <v/>
      </c>
      <c r="CF150" s="290"/>
      <c r="CG150" s="291" t="str">
        <f t="array" ref="CG150">IF(AND(L150&lt;&gt;"",L150&gt;0),IF(CD150/L150*100 &gt; 0,CD150/L150*100, ""),"")</f>
        <v/>
      </c>
      <c r="CH150" s="292" t="str">
        <f t="array" ref="CH150">IF(AND(L150&lt;&gt;"",L150&gt;0),IF(CF150/L150*100 &gt; 0,CF150/L150*100, ""),"")</f>
        <v/>
      </c>
      <c r="CI150" s="291" t="str">
        <f t="array" ref="CI150">IF(AND(CC150&lt;&gt;"",CC150&gt;0),IF(CD150/CC150*100 &gt; 0,CD150/CC150, ""),"")</f>
        <v/>
      </c>
      <c r="CJ150" s="292" t="str">
        <f t="array" ref="CJ150">IF(AND(CE150&lt;&gt;"",CE150&gt;0),IF(CF150/CE150*100 &gt; 0,CF150/CE150, ""),"")</f>
        <v/>
      </c>
      <c r="CK150" s="281"/>
      <c r="CL150" s="293" t="str">
        <f t="array" ref="CL150">IF(AND(L150&lt;&gt;"",L150&gt;0),IF(CK150/L150*100 &gt; 0,CK150/L150*100, ""),"")</f>
        <v/>
      </c>
      <c r="CM150" s="294"/>
      <c r="CN150" s="270" t="str">
        <f t="array" aca="1" ref="CN150" ca="1">IF(AND($O150&lt;&gt;"",$P150="",$O150&lt;=集計基準日),"遅1",IF(AND($R150&lt;&gt;"",$S150="",$R150&lt;=集計基準日),"遅2",IF(AND($U150&lt;&gt;"",$V150="",$U150&lt;=集計基準日),"遅3","") ) )</f>
        <v/>
      </c>
      <c r="CO150" s="271" t="str">
        <f t="array" aca="1" ref="CO150" ca="1">IF(AND($AA150&lt;&gt;"",$AB150="",$AA150&lt;=集計基準日),"遅1",IF(AND($AD150&lt;&gt;"",$AE150="",$AD150&lt;=集計基準日),"遅2",IF(AND($AG150&lt;&gt;"",$AH150="",$AG150&lt;=集計基準日),"遅3","")))</f>
        <v/>
      </c>
      <c r="CP150" s="271" t="str">
        <f t="array" aca="1" ref="CP150" ca="1">IF(AND($AM150&lt;&gt;"",$AN150="",$AM150&lt;=集計基準日),"遅1",IF(AND($AP150&lt;&gt;"",$AQ150="",$AP150&lt;=集計基準日),"遅2",IF(AND($AS150&lt;&gt;"",$AT150="",$AS150&lt;=集計基準日),"遅3","")))</f>
        <v/>
      </c>
      <c r="CQ150" s="272" t="str">
        <f t="shared" ca="1" si="75"/>
        <v/>
      </c>
      <c r="CR150" s="272" t="str">
        <f t="shared" ca="1" si="76"/>
        <v/>
      </c>
      <c r="CS150" s="273" t="str">
        <f t="shared" ca="1" si="17"/>
        <v/>
      </c>
      <c r="CT150" s="337"/>
      <c r="CU150" s="264">
        <f t="shared" si="92"/>
        <v>142</v>
      </c>
      <c r="CW150" s="324">
        <f t="array" aca="1" ref="CW150" ca="1">MAX(IF((IF(進捗管理票PSPT_進捗率_1_2&lt;&gt;"", O150:V150,O150:S150)&lt;&gt;"")*(IF(進捗管理票PSPT_進捗率_1_2&lt;&gt;"", $O$7:$V$7,$O$7:$S$7)="予定日")*(IF(進捗管理票PSPT_進捗率_1_2&lt;&gt;"", O150:V150,O150:S150)&lt;=集計基準日),COLUMN(IF(進捗管理票PSPT_進捗率_1_2&lt;&gt;"", O150:V150,O150:S150)),""))</f>
        <v>0</v>
      </c>
      <c r="CX150" s="324">
        <f t="array" aca="1" ref="CX150" ca="1">MAX(IF((IF(進捗管理票PSPT_進捗率_2_2&lt;&gt;"", AA150:AH150,AA150:AE150)&lt;&gt;"")*(IF(進捗管理票PSPT_進捗率_2_2&lt;&gt;"", $AA$7:$AH$7,$AA$7:$AE$7)="予定日")*(IF(進捗管理票PSPT_進捗率_2_2&lt;&gt;"", AA150:AH150,AA150:AE150)&lt;=集計基準日),COLUMN(IF(進捗管理票PSPT_進捗率_2_2&lt;&gt;"", AA150:AH150,AA150:AE150)),""))</f>
        <v>0</v>
      </c>
      <c r="CY150" s="324">
        <f t="array" aca="1" ref="CY150" ca="1">MAX(IF((IF(進捗管理票PSPT_進捗率_3_2&lt;&gt;"", AM150:AT150,AM150:AQ150)&lt;&gt;"")*(IF(進捗管理票PSPT_進捗率_3_2&lt;&gt;"", $AM$7:$AT$7,$AM$7:$AQ$7)="予定日")*(IF(進捗管理票PSPT_進捗率_3_2&lt;&gt;"", AM150:AT150,AM150:AQ150)&lt;=集計基準日),COLUMN(IF(進捗管理票PSPT_進捗率_3_2&lt;&gt;"", AM150:AT150,AM150:AQ150)),""))</f>
        <v>0</v>
      </c>
      <c r="CZ150" s="324">
        <f t="array" aca="1" ref="CZ150" ca="1">MAX(IF((IF(進捗管理票PSPT_進捗率_4_2&lt;&gt;"", AY150:BF150,AY150:BC150)&lt;&gt;"")*(IF(進捗管理票PSPT_進捗率_4_2&lt;&gt;"", $AY$7:$BF$7,$AY$7:$BC$7)="予定日")*(IF(進捗管理票PSPT_進捗率_4_2&lt;&gt;"", AY150:BF150,AY150:BC150)&lt;=集計基準日),COLUMN(IF(進捗管理票PSPT_進捗率_4_2&lt;&gt;"", AY150:BF150,AY150:BC150)),""))</f>
        <v>0</v>
      </c>
      <c r="DA150" s="324">
        <f t="array" aca="1" ref="DA150" ca="1">MAX(IF((BJ150:BN150&lt;&gt;"")*($BJ$7:$BN$7="予定日")*(BJ150:BN150&lt;=集計基準日),COLUMN(BJ150:BN150),""))</f>
        <v>0</v>
      </c>
      <c r="DB150" s="324">
        <f t="array" aca="1" ref="DB150" ca="1">MAX(IF((IF(AND(進捗管理票PSPT_進捗率_1_2&lt;&gt;"",U150&lt;&gt;""), O150:V150,O150:S150)&lt;&gt;"")*(IF(AND(進捗管理票PSPT_進捗率_1_2&lt;&gt;"",U150&lt;&gt;""), $O$7:$V$7,$O$7:$S$7)="実績日")*(IF(AND(進捗管理票PSPT_進捗率_1_2&lt;&gt;"",U150&lt;&gt;""), O150:V150,O150:S150)&lt;=集計基準日),COLUMN(IF(AND(進捗管理票PSPT_進捗率_1_2&lt;&gt;"",U150&lt;&gt;""), O150:V150,O150:S150)),""))</f>
        <v>0</v>
      </c>
      <c r="DC150" s="324">
        <f t="array" aca="1" ref="DC150" ca="1">MAX(IF((IF(AND(進捗管理票PSPT_進捗率_2_2&lt;&gt;"",AG150&lt;&gt;""), AA150:AH150,AA150:AE150)&lt;&gt;"")*(IF(AND(進捗管理票PSPT_進捗率_2_2&lt;&gt;"",AG150&lt;&gt;""), $AA$7:$AH$7,$AA$7:$AE$7)="実績日")*(IF(AND(進捗管理票PSPT_進捗率_2_2&lt;&gt;"",AG150&lt;&gt;""), AA150:AH150,AA150:AE150)&lt;=集計基準日),COLUMN(IF(AND(進捗管理票PSPT_進捗率_2_2&lt;&gt;"",AG150&lt;&gt;""), AA150:AH150,AA150:AE150)),""))</f>
        <v>0</v>
      </c>
      <c r="DD150" s="324">
        <f t="array" aca="1" ref="DD150" ca="1">MAX(IF((IF(AND(進捗管理票PSPT_進捗率_3_2&lt;&gt;"",AS150&lt;&gt;""), AM150:AT150,AM150:AQ150)&lt;&gt;"")*(IF(AND(進捗管理票PSPT_進捗率_3_2&lt;&gt;"",AS150&lt;&gt;""), $AM$7:$AT$7,$AM$7:$AQ$7)="実績日")*(IF(AND(進捗管理票PSPT_進捗率_3_2&lt;&gt;"",AS150&lt;&gt;""), AM150:AT150,AM150:AQ150)&lt;=集計基準日),COLUMN(IF(AND(進捗管理票PSPT_進捗率_3_2&lt;&gt;"",AS150&lt;&gt;""), AM150:AT150,AM150:AQ150)),""))</f>
        <v>0</v>
      </c>
      <c r="DE150" s="324">
        <f t="array" aca="1" ref="DE150" ca="1">MAX(IF((IF(AND(進捗管理票PSPT_進捗率_4_2&lt;&gt;"",BE150&lt;&gt;""), AY150:BF150,AY150:BC150)&lt;&gt;"")*(IF(AND(進捗管理票PSPT_進捗率_4_2&lt;&gt;"",BE150&lt;&gt;""), $AY$7:$BF$7,$AY$7:$BC$7)="実績日")*(IF(AND(進捗管理票PSPT_進捗率_4_2&lt;&gt;"",BE150&lt;&gt;""), AY150:BF150,AY150:BC150)&lt;=集計基準日),COLUMN(IF(AND(進捗管理票PSPT_進捗率_4_2&lt;&gt;"",BE150&lt;&gt;""), AY150:BF150,AY150:BC150)),""))</f>
        <v>0</v>
      </c>
      <c r="DF150" s="324">
        <f t="array" aca="1" ref="DF150" ca="1">MAX(IF((BJ150:BN150&lt;&gt;"")*($BJ$7:$BN$7="実績日")*(BJ150:BN150&lt;=集計基準日),COLUMN(BJ150:BN150),""))</f>
        <v>0</v>
      </c>
      <c r="DG150" s="439">
        <f ca="1">MAX(IF(CW150&lt;&gt;0,HLOOKUP(CW150+1,進捗・達成率設定_PS,9,1),0),IF(CX150&lt;&gt;0,HLOOKUP(CX150+1,進捗・達成率設定_PT仕様作成,9,1),0),IF(CY150&lt;&gt;0,HLOOKUP(CY150+1,進捗・達成率設定_PG,9,1),0),IF(CZ150&lt;&gt;0,HLOOKUP(CZ150+1,進捗・達成率設定_PT,9,1),0),IF(DA150&lt;&gt;0,HLOOKUP(DA150+1,進捗・達成率設定_受入,9,1),0),IF(AND(COUNTA(PTレビュー先頭セル:PTレビュー最終セル)=0,AND(BB150&lt;&gt;"", BB150 &lt;= 集計基準日, BE150="",BF150="",BJ150="",BK150="",BM150="",BN150="")),100,0),IF(AND(BE150&lt;&gt;"",BE150 &lt;= 集計基準日, BJ150="",BK150="",BM150="",BN150=""),100,0))</f>
        <v>0</v>
      </c>
      <c r="DH150" s="440">
        <f ca="1">MAX(IF(DB150&lt;&gt;0,HLOOKUP(DB150,進捗・達成率設定_PS,9,1),0),IF(DC150&lt;&gt;0,HLOOKUP(DC150,進捗・達成率設定_PT仕様作成,9,1),0),IF(DD150&lt;&gt;0,HLOOKUP(DD150,進捗・達成率設定_PG,9,1),0),IF(DE150&lt;&gt;0,HLOOKUP(DE150,進捗・達成率設定_PT,9,1),0),IF(DF150&lt;&gt;0,HLOOKUP(DF150,進捗・達成率設定_受入,9,1),0),IF(AND(COUNTA(PTレビュー先頭セル:PTレビュー最終セル)=0,BJ150="",BK150="",BM150="",BN150="",BC150&lt;&gt;"", BC150&lt;=集計基準日),100,0),IF(OR(AND(BF150&lt;&gt;"",BF150&lt;=集計基準日, BJ150="",BK150="",BM150="",BN150=""),AND(BE150&lt;&gt;"",BF150&lt;&gt;"",BF150&lt;=集計基準日, BJ150="",BK150="",BM150="",BN150="")),100,0))</f>
        <v>0</v>
      </c>
      <c r="DI150" s="328" t="str">
        <f>IF(BM150&lt;&gt;"",BM150,IF(AND(BJ150&lt;&gt;"",BM150&lt;&gt;""),BM150,IF(AND(BJ150&lt;&gt;"",BM150=""),"",IF(AND(BK150&lt;&gt;"",BM150=""),"",IF(BE150&lt;&gt;"",BE150,IF(COUNTA(PTレビュー先頭セル:PTレビュー最終セル)&lt;&gt;0,"",IF(BB150&lt;&gt;"",BB150,"")))))))</f>
        <v/>
      </c>
      <c r="DJ150" s="329" t="str">
        <f>IF(AND(BM150&lt;&gt;"",BN150&lt;&gt;""),BN150,IF(AND(BJ150&lt;&gt;"",BN150&lt;&gt;""),BN150,IF(AND(BK150&lt;&gt;"",BN150=""),"",IF(AND(BJ150&lt;&gt;"",BN150=""),"",IF(BF150&lt;&gt;"",BF150,IF(COUNTA(PTレビュー先頭セル:PTレビュー最終セル)&lt;&gt;0,"",IF(BC150&lt;&gt;"",BC150,"")))))))</f>
        <v/>
      </c>
      <c r="DK150" s="450" t="b">
        <f t="shared" si="93"/>
        <v>0</v>
      </c>
      <c r="DL150" s="440" t="b">
        <f t="shared" si="94"/>
        <v>0</v>
      </c>
      <c r="DM150" s="450" t="b">
        <f t="shared" si="95"/>
        <v>0</v>
      </c>
      <c r="DN150" s="440" t="b">
        <f t="shared" si="96"/>
        <v>0</v>
      </c>
      <c r="DO150" s="449" t="b">
        <f t="shared" si="97"/>
        <v>0</v>
      </c>
      <c r="DP150" s="440" t="b">
        <f t="shared" si="98"/>
        <v>0</v>
      </c>
      <c r="DQ150" s="450" t="b">
        <f t="shared" si="99"/>
        <v>0</v>
      </c>
      <c r="DR150" s="440" t="b">
        <f t="shared" si="100"/>
        <v>0</v>
      </c>
      <c r="DS150" s="449" t="b">
        <f t="shared" si="101"/>
        <v>0</v>
      </c>
      <c r="DT150" s="440" t="b">
        <f t="shared" si="102"/>
        <v>0</v>
      </c>
    </row>
    <row r="151" spans="1:124" x14ac:dyDescent="0.25">
      <c r="A151" s="65">
        <f t="shared" si="77"/>
        <v>143</v>
      </c>
      <c r="B151" s="275"/>
      <c r="C151" s="275"/>
      <c r="D151" s="275"/>
      <c r="E151" s="275"/>
      <c r="F151" s="275"/>
      <c r="G151" s="316"/>
      <c r="H151" s="276"/>
      <c r="I151" s="276"/>
      <c r="J151" s="276"/>
      <c r="K151" s="467"/>
      <c r="L151" s="467"/>
      <c r="M151" s="277"/>
      <c r="N151" s="277"/>
      <c r="O151" s="348"/>
      <c r="P151" s="278"/>
      <c r="Q151" s="279"/>
      <c r="R151" s="348"/>
      <c r="S151" s="278"/>
      <c r="T151" s="280"/>
      <c r="U151" s="348"/>
      <c r="V151" s="274"/>
      <c r="W151" s="309" t="str">
        <f t="shared" ca="1" si="78"/>
        <v/>
      </c>
      <c r="X151" s="310" t="str">
        <f t="shared" ca="1" si="79"/>
        <v/>
      </c>
      <c r="Y151" s="277"/>
      <c r="Z151" s="277"/>
      <c r="AA151" s="348"/>
      <c r="AB151" s="278"/>
      <c r="AC151" s="279"/>
      <c r="AD151" s="348"/>
      <c r="AE151" s="278"/>
      <c r="AF151" s="280"/>
      <c r="AG151" s="348"/>
      <c r="AH151" s="274"/>
      <c r="AI151" s="309" t="str">
        <f t="shared" ca="1" si="80"/>
        <v/>
      </c>
      <c r="AJ151" s="310" t="str">
        <f t="shared" ca="1" si="81"/>
        <v/>
      </c>
      <c r="AK151" s="277"/>
      <c r="AL151" s="277"/>
      <c r="AM151" s="348"/>
      <c r="AN151" s="278"/>
      <c r="AO151" s="279"/>
      <c r="AP151" s="348"/>
      <c r="AQ151" s="278"/>
      <c r="AR151" s="280"/>
      <c r="AS151" s="348"/>
      <c r="AT151" s="274"/>
      <c r="AU151" s="309" t="str">
        <f t="shared" ca="1" si="82"/>
        <v/>
      </c>
      <c r="AV151" s="310" t="str">
        <f t="shared" ca="1" si="83"/>
        <v/>
      </c>
      <c r="AW151" s="276"/>
      <c r="AX151" s="276"/>
      <c r="AY151" s="348"/>
      <c r="AZ151" s="278"/>
      <c r="BA151" s="279"/>
      <c r="BB151" s="348"/>
      <c r="BC151" s="278"/>
      <c r="BD151" s="280"/>
      <c r="BE151" s="348"/>
      <c r="BF151" s="274"/>
      <c r="BG151" s="309" t="str">
        <f t="shared" ca="1" si="84"/>
        <v/>
      </c>
      <c r="BH151" s="310" t="str">
        <f t="shared" ca="1" si="85"/>
        <v/>
      </c>
      <c r="BI151" s="276"/>
      <c r="BJ151" s="348"/>
      <c r="BK151" s="278"/>
      <c r="BL151" s="279"/>
      <c r="BM151" s="348"/>
      <c r="BN151" s="278"/>
      <c r="BO151" s="280"/>
      <c r="BP151" s="309" t="str">
        <f t="shared" ca="1" si="86"/>
        <v/>
      </c>
      <c r="BQ151" s="310" t="str">
        <f t="shared" ca="1" si="87"/>
        <v/>
      </c>
      <c r="BR151" s="309" t="str">
        <f t="shared" ca="1" si="88"/>
        <v/>
      </c>
      <c r="BS151" s="438" t="str">
        <f t="shared" ca="1" si="89"/>
        <v/>
      </c>
      <c r="BT151" s="281" t="str">
        <f t="array" ref="BT151">IF(AND($I151&lt;&gt;"",$K151&lt;&gt;""),CEILING(VLOOKUP($I151,ランク別指標,3,FALSE)*$L151,1),"")</f>
        <v/>
      </c>
      <c r="BU151" s="282"/>
      <c r="BV151" s="281" t="str">
        <f t="shared" si="11"/>
        <v/>
      </c>
      <c r="BW151" s="283"/>
      <c r="BX151" s="282"/>
      <c r="BY151" s="284" t="str">
        <f t="shared" si="90"/>
        <v/>
      </c>
      <c r="BZ151" s="285" t="str">
        <f t="shared" si="91"/>
        <v/>
      </c>
      <c r="CA151" s="286"/>
      <c r="CB151" s="287"/>
      <c r="CC151" s="281" t="str">
        <f t="array" ref="CC151">IF(AND($I151&lt;&gt;"",$K151&lt;&gt;""),CEILING(VLOOKUP($I151,ランク別指標,6,FALSE)*$L151,1),"")</f>
        <v/>
      </c>
      <c r="CD151" s="288"/>
      <c r="CE151" s="289" t="str">
        <f t="shared" si="14"/>
        <v/>
      </c>
      <c r="CF151" s="290"/>
      <c r="CG151" s="291" t="str">
        <f t="array" ref="CG151">IF(AND(L151&lt;&gt;"",L151&gt;0),IF(CD151/L151*100 &gt; 0,CD151/L151*100, ""),"")</f>
        <v/>
      </c>
      <c r="CH151" s="292" t="str">
        <f t="array" ref="CH151">IF(AND(L151&lt;&gt;"",L151&gt;0),IF(CF151/L151*100 &gt; 0,CF151/L151*100, ""),"")</f>
        <v/>
      </c>
      <c r="CI151" s="291" t="str">
        <f t="array" ref="CI151">IF(AND(CC151&lt;&gt;"",CC151&gt;0),IF(CD151/CC151*100 &gt; 0,CD151/CC151, ""),"")</f>
        <v/>
      </c>
      <c r="CJ151" s="292" t="str">
        <f t="array" ref="CJ151">IF(AND(CE151&lt;&gt;"",CE151&gt;0),IF(CF151/CE151*100 &gt; 0,CF151/CE151, ""),"")</f>
        <v/>
      </c>
      <c r="CK151" s="281"/>
      <c r="CL151" s="293" t="str">
        <f t="array" ref="CL151">IF(AND(L151&lt;&gt;"",L151&gt;0),IF(CK151/L151*100 &gt; 0,CK151/L151*100, ""),"")</f>
        <v/>
      </c>
      <c r="CM151" s="294"/>
      <c r="CN151" s="270" t="str">
        <f t="array" aca="1" ref="CN151" ca="1">IF(AND($O151&lt;&gt;"",$P151="",$O151&lt;=集計基準日),"遅1",IF(AND($R151&lt;&gt;"",$S151="",$R151&lt;=集計基準日),"遅2",IF(AND($U151&lt;&gt;"",$V151="",$U151&lt;=集計基準日),"遅3","") ) )</f>
        <v/>
      </c>
      <c r="CO151" s="271" t="str">
        <f t="array" aca="1" ref="CO151" ca="1">IF(AND($AA151&lt;&gt;"",$AB151="",$AA151&lt;=集計基準日),"遅1",IF(AND($AD151&lt;&gt;"",$AE151="",$AD151&lt;=集計基準日),"遅2",IF(AND($AG151&lt;&gt;"",$AH151="",$AG151&lt;=集計基準日),"遅3","")))</f>
        <v/>
      </c>
      <c r="CP151" s="271" t="str">
        <f t="array" aca="1" ref="CP151" ca="1">IF(AND($AM151&lt;&gt;"",$AN151="",$AM151&lt;=集計基準日),"遅1",IF(AND($AP151&lt;&gt;"",$AQ151="",$AP151&lt;=集計基準日),"遅2",IF(AND($AS151&lt;&gt;"",$AT151="",$AS151&lt;=集計基準日),"遅3","")))</f>
        <v/>
      </c>
      <c r="CQ151" s="272" t="str">
        <f t="shared" ca="1" si="75"/>
        <v/>
      </c>
      <c r="CR151" s="272" t="str">
        <f t="shared" ca="1" si="76"/>
        <v/>
      </c>
      <c r="CS151" s="273" t="str">
        <f t="shared" ca="1" si="17"/>
        <v/>
      </c>
      <c r="CT151" s="337"/>
      <c r="CU151" s="264">
        <f t="shared" si="92"/>
        <v>143</v>
      </c>
      <c r="CW151" s="324">
        <f t="array" aca="1" ref="CW151" ca="1">MAX(IF((IF(進捗管理票PSPT_進捗率_1_2&lt;&gt;"", O151:V151,O151:S151)&lt;&gt;"")*(IF(進捗管理票PSPT_進捗率_1_2&lt;&gt;"", $O$7:$V$7,$O$7:$S$7)="予定日")*(IF(進捗管理票PSPT_進捗率_1_2&lt;&gt;"", O151:V151,O151:S151)&lt;=集計基準日),COLUMN(IF(進捗管理票PSPT_進捗率_1_2&lt;&gt;"", O151:V151,O151:S151)),""))</f>
        <v>0</v>
      </c>
      <c r="CX151" s="324">
        <f t="array" aca="1" ref="CX151" ca="1">MAX(IF((IF(進捗管理票PSPT_進捗率_2_2&lt;&gt;"", AA151:AH151,AA151:AE151)&lt;&gt;"")*(IF(進捗管理票PSPT_進捗率_2_2&lt;&gt;"", $AA$7:$AH$7,$AA$7:$AE$7)="予定日")*(IF(進捗管理票PSPT_進捗率_2_2&lt;&gt;"", AA151:AH151,AA151:AE151)&lt;=集計基準日),COLUMN(IF(進捗管理票PSPT_進捗率_2_2&lt;&gt;"", AA151:AH151,AA151:AE151)),""))</f>
        <v>0</v>
      </c>
      <c r="CY151" s="324">
        <f t="array" aca="1" ref="CY151" ca="1">MAX(IF((IF(進捗管理票PSPT_進捗率_3_2&lt;&gt;"", AM151:AT151,AM151:AQ151)&lt;&gt;"")*(IF(進捗管理票PSPT_進捗率_3_2&lt;&gt;"", $AM$7:$AT$7,$AM$7:$AQ$7)="予定日")*(IF(進捗管理票PSPT_進捗率_3_2&lt;&gt;"", AM151:AT151,AM151:AQ151)&lt;=集計基準日),COLUMN(IF(進捗管理票PSPT_進捗率_3_2&lt;&gt;"", AM151:AT151,AM151:AQ151)),""))</f>
        <v>0</v>
      </c>
      <c r="CZ151" s="324">
        <f t="array" aca="1" ref="CZ151" ca="1">MAX(IF((IF(進捗管理票PSPT_進捗率_4_2&lt;&gt;"", AY151:BF151,AY151:BC151)&lt;&gt;"")*(IF(進捗管理票PSPT_進捗率_4_2&lt;&gt;"", $AY$7:$BF$7,$AY$7:$BC$7)="予定日")*(IF(進捗管理票PSPT_進捗率_4_2&lt;&gt;"", AY151:BF151,AY151:BC151)&lt;=集計基準日),COLUMN(IF(進捗管理票PSPT_進捗率_4_2&lt;&gt;"", AY151:BF151,AY151:BC151)),""))</f>
        <v>0</v>
      </c>
      <c r="DA151" s="324">
        <f t="array" aca="1" ref="DA151" ca="1">MAX(IF((BJ151:BN151&lt;&gt;"")*($BJ$7:$BN$7="予定日")*(BJ151:BN151&lt;=集計基準日),COLUMN(BJ151:BN151),""))</f>
        <v>0</v>
      </c>
      <c r="DB151" s="324">
        <f t="array" aca="1" ref="DB151" ca="1">MAX(IF((IF(AND(進捗管理票PSPT_進捗率_1_2&lt;&gt;"",U151&lt;&gt;""), O151:V151,O151:S151)&lt;&gt;"")*(IF(AND(進捗管理票PSPT_進捗率_1_2&lt;&gt;"",U151&lt;&gt;""), $O$7:$V$7,$O$7:$S$7)="実績日")*(IF(AND(進捗管理票PSPT_進捗率_1_2&lt;&gt;"",U151&lt;&gt;""), O151:V151,O151:S151)&lt;=集計基準日),COLUMN(IF(AND(進捗管理票PSPT_進捗率_1_2&lt;&gt;"",U151&lt;&gt;""), O151:V151,O151:S151)),""))</f>
        <v>0</v>
      </c>
      <c r="DC151" s="324">
        <f t="array" aca="1" ref="DC151" ca="1">MAX(IF((IF(AND(進捗管理票PSPT_進捗率_2_2&lt;&gt;"",AG151&lt;&gt;""), AA151:AH151,AA151:AE151)&lt;&gt;"")*(IF(AND(進捗管理票PSPT_進捗率_2_2&lt;&gt;"",AG151&lt;&gt;""), $AA$7:$AH$7,$AA$7:$AE$7)="実績日")*(IF(AND(進捗管理票PSPT_進捗率_2_2&lt;&gt;"",AG151&lt;&gt;""), AA151:AH151,AA151:AE151)&lt;=集計基準日),COLUMN(IF(AND(進捗管理票PSPT_進捗率_2_2&lt;&gt;"",AG151&lt;&gt;""), AA151:AH151,AA151:AE151)),""))</f>
        <v>0</v>
      </c>
      <c r="DD151" s="324">
        <f t="array" aca="1" ref="DD151" ca="1">MAX(IF((IF(AND(進捗管理票PSPT_進捗率_3_2&lt;&gt;"",AS151&lt;&gt;""), AM151:AT151,AM151:AQ151)&lt;&gt;"")*(IF(AND(進捗管理票PSPT_進捗率_3_2&lt;&gt;"",AS151&lt;&gt;""), $AM$7:$AT$7,$AM$7:$AQ$7)="実績日")*(IF(AND(進捗管理票PSPT_進捗率_3_2&lt;&gt;"",AS151&lt;&gt;""), AM151:AT151,AM151:AQ151)&lt;=集計基準日),COLUMN(IF(AND(進捗管理票PSPT_進捗率_3_2&lt;&gt;"",AS151&lt;&gt;""), AM151:AT151,AM151:AQ151)),""))</f>
        <v>0</v>
      </c>
      <c r="DE151" s="324">
        <f t="array" aca="1" ref="DE151" ca="1">MAX(IF((IF(AND(進捗管理票PSPT_進捗率_4_2&lt;&gt;"",BE151&lt;&gt;""), AY151:BF151,AY151:BC151)&lt;&gt;"")*(IF(AND(進捗管理票PSPT_進捗率_4_2&lt;&gt;"",BE151&lt;&gt;""), $AY$7:$BF$7,$AY$7:$BC$7)="実績日")*(IF(AND(進捗管理票PSPT_進捗率_4_2&lt;&gt;"",BE151&lt;&gt;""), AY151:BF151,AY151:BC151)&lt;=集計基準日),COLUMN(IF(AND(進捗管理票PSPT_進捗率_4_2&lt;&gt;"",BE151&lt;&gt;""), AY151:BF151,AY151:BC151)),""))</f>
        <v>0</v>
      </c>
      <c r="DF151" s="324">
        <f t="array" aca="1" ref="DF151" ca="1">MAX(IF((BJ151:BN151&lt;&gt;"")*($BJ$7:$BN$7="実績日")*(BJ151:BN151&lt;=集計基準日),COLUMN(BJ151:BN151),""))</f>
        <v>0</v>
      </c>
      <c r="DG151" s="439">
        <f ca="1">MAX(IF(CW151&lt;&gt;0,HLOOKUP(CW151+1,進捗・達成率設定_PS,9,1),0),IF(CX151&lt;&gt;0,HLOOKUP(CX151+1,進捗・達成率設定_PT仕様作成,9,1),0),IF(CY151&lt;&gt;0,HLOOKUP(CY151+1,進捗・達成率設定_PG,9,1),0),IF(CZ151&lt;&gt;0,HLOOKUP(CZ151+1,進捗・達成率設定_PT,9,1),0),IF(DA151&lt;&gt;0,HLOOKUP(DA151+1,進捗・達成率設定_受入,9,1),0),IF(AND(COUNTA(PTレビュー先頭セル:PTレビュー最終セル)=0,AND(BB151&lt;&gt;"", BB151 &lt;= 集計基準日, BE151="",BF151="",BJ151="",BK151="",BM151="",BN151="")),100,0),IF(AND(BE151&lt;&gt;"",BE151 &lt;= 集計基準日, BJ151="",BK151="",BM151="",BN151=""),100,0))</f>
        <v>0</v>
      </c>
      <c r="DH151" s="440">
        <f ca="1">MAX(IF(DB151&lt;&gt;0,HLOOKUP(DB151,進捗・達成率設定_PS,9,1),0),IF(DC151&lt;&gt;0,HLOOKUP(DC151,進捗・達成率設定_PT仕様作成,9,1),0),IF(DD151&lt;&gt;0,HLOOKUP(DD151,進捗・達成率設定_PG,9,1),0),IF(DE151&lt;&gt;0,HLOOKUP(DE151,進捗・達成率設定_PT,9,1),0),IF(DF151&lt;&gt;0,HLOOKUP(DF151,進捗・達成率設定_受入,9,1),0),IF(AND(COUNTA(PTレビュー先頭セル:PTレビュー最終セル)=0,BJ151="",BK151="",BM151="",BN151="",BC151&lt;&gt;"", BC151&lt;=集計基準日),100,0),IF(OR(AND(BF151&lt;&gt;"",BF151&lt;=集計基準日, BJ151="",BK151="",BM151="",BN151=""),AND(BE151&lt;&gt;"",BF151&lt;&gt;"",BF151&lt;=集計基準日, BJ151="",BK151="",BM151="",BN151="")),100,0))</f>
        <v>0</v>
      </c>
      <c r="DI151" s="328" t="str">
        <f>IF(BM151&lt;&gt;"",BM151,IF(AND(BJ151&lt;&gt;"",BM151&lt;&gt;""),BM151,IF(AND(BJ151&lt;&gt;"",BM151=""),"",IF(AND(BK151&lt;&gt;"",BM151=""),"",IF(BE151&lt;&gt;"",BE151,IF(COUNTA(PTレビュー先頭セル:PTレビュー最終セル)&lt;&gt;0,"",IF(BB151&lt;&gt;"",BB151,"")))))))</f>
        <v/>
      </c>
      <c r="DJ151" s="329" t="str">
        <f>IF(AND(BM151&lt;&gt;"",BN151&lt;&gt;""),BN151,IF(AND(BJ151&lt;&gt;"",BN151&lt;&gt;""),BN151,IF(AND(BK151&lt;&gt;"",BN151=""),"",IF(AND(BJ151&lt;&gt;"",BN151=""),"",IF(BF151&lt;&gt;"",BF151,IF(COUNTA(PTレビュー先頭セル:PTレビュー最終セル)&lt;&gt;0,"",IF(BC151&lt;&gt;"",BC151,"")))))))</f>
        <v/>
      </c>
      <c r="DK151" s="450" t="b">
        <f t="shared" si="93"/>
        <v>0</v>
      </c>
      <c r="DL151" s="440" t="b">
        <f t="shared" si="94"/>
        <v>0</v>
      </c>
      <c r="DM151" s="450" t="b">
        <f t="shared" si="95"/>
        <v>0</v>
      </c>
      <c r="DN151" s="440" t="b">
        <f t="shared" si="96"/>
        <v>0</v>
      </c>
      <c r="DO151" s="449" t="b">
        <f t="shared" si="97"/>
        <v>0</v>
      </c>
      <c r="DP151" s="440" t="b">
        <f t="shared" si="98"/>
        <v>0</v>
      </c>
      <c r="DQ151" s="450" t="b">
        <f t="shared" si="99"/>
        <v>0</v>
      </c>
      <c r="DR151" s="440" t="b">
        <f t="shared" si="100"/>
        <v>0</v>
      </c>
      <c r="DS151" s="449" t="b">
        <f t="shared" si="101"/>
        <v>0</v>
      </c>
      <c r="DT151" s="440" t="b">
        <f t="shared" si="102"/>
        <v>0</v>
      </c>
    </row>
    <row r="152" spans="1:124" x14ac:dyDescent="0.25">
      <c r="A152" s="65">
        <f t="shared" si="77"/>
        <v>144</v>
      </c>
      <c r="B152" s="275"/>
      <c r="C152" s="275"/>
      <c r="D152" s="275"/>
      <c r="E152" s="275"/>
      <c r="F152" s="275"/>
      <c r="G152" s="316"/>
      <c r="H152" s="276"/>
      <c r="I152" s="276"/>
      <c r="J152" s="276"/>
      <c r="K152" s="467"/>
      <c r="L152" s="467"/>
      <c r="M152" s="277"/>
      <c r="N152" s="277"/>
      <c r="O152" s="348"/>
      <c r="P152" s="278"/>
      <c r="Q152" s="279"/>
      <c r="R152" s="348"/>
      <c r="S152" s="278"/>
      <c r="T152" s="280"/>
      <c r="U152" s="348"/>
      <c r="V152" s="274"/>
      <c r="W152" s="309" t="str">
        <f t="shared" ca="1" si="78"/>
        <v/>
      </c>
      <c r="X152" s="310" t="str">
        <f t="shared" ca="1" si="79"/>
        <v/>
      </c>
      <c r="Y152" s="277"/>
      <c r="Z152" s="277"/>
      <c r="AA152" s="348"/>
      <c r="AB152" s="278"/>
      <c r="AC152" s="279"/>
      <c r="AD152" s="348"/>
      <c r="AE152" s="278"/>
      <c r="AF152" s="280"/>
      <c r="AG152" s="348"/>
      <c r="AH152" s="274"/>
      <c r="AI152" s="309" t="str">
        <f t="shared" ca="1" si="80"/>
        <v/>
      </c>
      <c r="AJ152" s="310" t="str">
        <f t="shared" ca="1" si="81"/>
        <v/>
      </c>
      <c r="AK152" s="277"/>
      <c r="AL152" s="277"/>
      <c r="AM152" s="348"/>
      <c r="AN152" s="278"/>
      <c r="AO152" s="279"/>
      <c r="AP152" s="348"/>
      <c r="AQ152" s="278"/>
      <c r="AR152" s="280"/>
      <c r="AS152" s="348"/>
      <c r="AT152" s="274"/>
      <c r="AU152" s="309" t="str">
        <f t="shared" ca="1" si="82"/>
        <v/>
      </c>
      <c r="AV152" s="310" t="str">
        <f t="shared" ca="1" si="83"/>
        <v/>
      </c>
      <c r="AW152" s="276"/>
      <c r="AX152" s="276"/>
      <c r="AY152" s="348"/>
      <c r="AZ152" s="278"/>
      <c r="BA152" s="279"/>
      <c r="BB152" s="348"/>
      <c r="BC152" s="278"/>
      <c r="BD152" s="280"/>
      <c r="BE152" s="348"/>
      <c r="BF152" s="274"/>
      <c r="BG152" s="309" t="str">
        <f t="shared" ca="1" si="84"/>
        <v/>
      </c>
      <c r="BH152" s="310" t="str">
        <f t="shared" ca="1" si="85"/>
        <v/>
      </c>
      <c r="BI152" s="276"/>
      <c r="BJ152" s="348"/>
      <c r="BK152" s="278"/>
      <c r="BL152" s="279"/>
      <c r="BM152" s="348"/>
      <c r="BN152" s="278"/>
      <c r="BO152" s="280"/>
      <c r="BP152" s="309" t="str">
        <f t="shared" ca="1" si="86"/>
        <v/>
      </c>
      <c r="BQ152" s="310" t="str">
        <f t="shared" ca="1" si="87"/>
        <v/>
      </c>
      <c r="BR152" s="309" t="str">
        <f t="shared" ca="1" si="88"/>
        <v/>
      </c>
      <c r="BS152" s="438" t="str">
        <f t="shared" ca="1" si="89"/>
        <v/>
      </c>
      <c r="BT152" s="281" t="str">
        <f t="array" ref="BT152">IF(AND($I152&lt;&gt;"",$K152&lt;&gt;""),CEILING(VLOOKUP($I152,ランク別指標,3,FALSE)*$L152,1),"")</f>
        <v/>
      </c>
      <c r="BU152" s="282"/>
      <c r="BV152" s="281" t="str">
        <f t="shared" si="11"/>
        <v/>
      </c>
      <c r="BW152" s="283"/>
      <c r="BX152" s="282"/>
      <c r="BY152" s="284" t="str">
        <f t="shared" si="90"/>
        <v/>
      </c>
      <c r="BZ152" s="285" t="str">
        <f t="shared" si="91"/>
        <v/>
      </c>
      <c r="CA152" s="286"/>
      <c r="CB152" s="287"/>
      <c r="CC152" s="281" t="str">
        <f t="array" ref="CC152">IF(AND($I152&lt;&gt;"",$K152&lt;&gt;""),CEILING(VLOOKUP($I152,ランク別指標,6,FALSE)*$L152,1),"")</f>
        <v/>
      </c>
      <c r="CD152" s="288"/>
      <c r="CE152" s="289" t="str">
        <f t="shared" si="14"/>
        <v/>
      </c>
      <c r="CF152" s="290"/>
      <c r="CG152" s="291" t="str">
        <f t="array" ref="CG152">IF(AND(L152&lt;&gt;"",L152&gt;0),IF(CD152/L152*100 &gt; 0,CD152/L152*100, ""),"")</f>
        <v/>
      </c>
      <c r="CH152" s="292" t="str">
        <f t="array" ref="CH152">IF(AND(L152&lt;&gt;"",L152&gt;0),IF(CF152/L152*100 &gt; 0,CF152/L152*100, ""),"")</f>
        <v/>
      </c>
      <c r="CI152" s="291" t="str">
        <f t="array" ref="CI152">IF(AND(CC152&lt;&gt;"",CC152&gt;0),IF(CD152/CC152*100 &gt; 0,CD152/CC152, ""),"")</f>
        <v/>
      </c>
      <c r="CJ152" s="292" t="str">
        <f t="array" ref="CJ152">IF(AND(CE152&lt;&gt;"",CE152&gt;0),IF(CF152/CE152*100 &gt; 0,CF152/CE152, ""),"")</f>
        <v/>
      </c>
      <c r="CK152" s="281"/>
      <c r="CL152" s="293" t="str">
        <f t="array" ref="CL152">IF(AND(L152&lt;&gt;"",L152&gt;0),IF(CK152/L152*100 &gt; 0,CK152/L152*100, ""),"")</f>
        <v/>
      </c>
      <c r="CM152" s="294"/>
      <c r="CN152" s="270" t="str">
        <f t="array" aca="1" ref="CN152" ca="1">IF(AND($O152&lt;&gt;"",$P152="",$O152&lt;=集計基準日),"遅1",IF(AND($R152&lt;&gt;"",$S152="",$R152&lt;=集計基準日),"遅2",IF(AND($U152&lt;&gt;"",$V152="",$U152&lt;=集計基準日),"遅3","") ) )</f>
        <v/>
      </c>
      <c r="CO152" s="271" t="str">
        <f t="array" aca="1" ref="CO152" ca="1">IF(AND($AA152&lt;&gt;"",$AB152="",$AA152&lt;=集計基準日),"遅1",IF(AND($AD152&lt;&gt;"",$AE152="",$AD152&lt;=集計基準日),"遅2",IF(AND($AG152&lt;&gt;"",$AH152="",$AG152&lt;=集計基準日),"遅3","")))</f>
        <v/>
      </c>
      <c r="CP152" s="271" t="str">
        <f t="array" aca="1" ref="CP152" ca="1">IF(AND($AM152&lt;&gt;"",$AN152="",$AM152&lt;=集計基準日),"遅1",IF(AND($AP152&lt;&gt;"",$AQ152="",$AP152&lt;=集計基準日),"遅2",IF(AND($AS152&lt;&gt;"",$AT152="",$AS152&lt;=集計基準日),"遅3","")))</f>
        <v/>
      </c>
      <c r="CQ152" s="272" t="str">
        <f t="shared" ca="1" si="75"/>
        <v/>
      </c>
      <c r="CR152" s="272" t="str">
        <f t="shared" ca="1" si="76"/>
        <v/>
      </c>
      <c r="CS152" s="273" t="str">
        <f t="shared" ca="1" si="17"/>
        <v/>
      </c>
      <c r="CT152" s="337"/>
      <c r="CU152" s="264">
        <f t="shared" si="92"/>
        <v>144</v>
      </c>
      <c r="CW152" s="324">
        <f t="array" aca="1" ref="CW152" ca="1">MAX(IF((IF(進捗管理票PSPT_進捗率_1_2&lt;&gt;"", O152:V152,O152:S152)&lt;&gt;"")*(IF(進捗管理票PSPT_進捗率_1_2&lt;&gt;"", $O$7:$V$7,$O$7:$S$7)="予定日")*(IF(進捗管理票PSPT_進捗率_1_2&lt;&gt;"", O152:V152,O152:S152)&lt;=集計基準日),COLUMN(IF(進捗管理票PSPT_進捗率_1_2&lt;&gt;"", O152:V152,O152:S152)),""))</f>
        <v>0</v>
      </c>
      <c r="CX152" s="324">
        <f t="array" aca="1" ref="CX152" ca="1">MAX(IF((IF(進捗管理票PSPT_進捗率_2_2&lt;&gt;"", AA152:AH152,AA152:AE152)&lt;&gt;"")*(IF(進捗管理票PSPT_進捗率_2_2&lt;&gt;"", $AA$7:$AH$7,$AA$7:$AE$7)="予定日")*(IF(進捗管理票PSPT_進捗率_2_2&lt;&gt;"", AA152:AH152,AA152:AE152)&lt;=集計基準日),COLUMN(IF(進捗管理票PSPT_進捗率_2_2&lt;&gt;"", AA152:AH152,AA152:AE152)),""))</f>
        <v>0</v>
      </c>
      <c r="CY152" s="324">
        <f t="array" aca="1" ref="CY152" ca="1">MAX(IF((IF(進捗管理票PSPT_進捗率_3_2&lt;&gt;"", AM152:AT152,AM152:AQ152)&lt;&gt;"")*(IF(進捗管理票PSPT_進捗率_3_2&lt;&gt;"", $AM$7:$AT$7,$AM$7:$AQ$7)="予定日")*(IF(進捗管理票PSPT_進捗率_3_2&lt;&gt;"", AM152:AT152,AM152:AQ152)&lt;=集計基準日),COLUMN(IF(進捗管理票PSPT_進捗率_3_2&lt;&gt;"", AM152:AT152,AM152:AQ152)),""))</f>
        <v>0</v>
      </c>
      <c r="CZ152" s="324">
        <f t="array" aca="1" ref="CZ152" ca="1">MAX(IF((IF(進捗管理票PSPT_進捗率_4_2&lt;&gt;"", AY152:BF152,AY152:BC152)&lt;&gt;"")*(IF(進捗管理票PSPT_進捗率_4_2&lt;&gt;"", $AY$7:$BF$7,$AY$7:$BC$7)="予定日")*(IF(進捗管理票PSPT_進捗率_4_2&lt;&gt;"", AY152:BF152,AY152:BC152)&lt;=集計基準日),COLUMN(IF(進捗管理票PSPT_進捗率_4_2&lt;&gt;"", AY152:BF152,AY152:BC152)),""))</f>
        <v>0</v>
      </c>
      <c r="DA152" s="324">
        <f t="array" aca="1" ref="DA152" ca="1">MAX(IF((BJ152:BN152&lt;&gt;"")*($BJ$7:$BN$7="予定日")*(BJ152:BN152&lt;=集計基準日),COLUMN(BJ152:BN152),""))</f>
        <v>0</v>
      </c>
      <c r="DB152" s="324">
        <f t="array" aca="1" ref="DB152" ca="1">MAX(IF((IF(AND(進捗管理票PSPT_進捗率_1_2&lt;&gt;"",U152&lt;&gt;""), O152:V152,O152:S152)&lt;&gt;"")*(IF(AND(進捗管理票PSPT_進捗率_1_2&lt;&gt;"",U152&lt;&gt;""), $O$7:$V$7,$O$7:$S$7)="実績日")*(IF(AND(進捗管理票PSPT_進捗率_1_2&lt;&gt;"",U152&lt;&gt;""), O152:V152,O152:S152)&lt;=集計基準日),COLUMN(IF(AND(進捗管理票PSPT_進捗率_1_2&lt;&gt;"",U152&lt;&gt;""), O152:V152,O152:S152)),""))</f>
        <v>0</v>
      </c>
      <c r="DC152" s="324">
        <f t="array" aca="1" ref="DC152" ca="1">MAX(IF((IF(AND(進捗管理票PSPT_進捗率_2_2&lt;&gt;"",AG152&lt;&gt;""), AA152:AH152,AA152:AE152)&lt;&gt;"")*(IF(AND(進捗管理票PSPT_進捗率_2_2&lt;&gt;"",AG152&lt;&gt;""), $AA$7:$AH$7,$AA$7:$AE$7)="実績日")*(IF(AND(進捗管理票PSPT_進捗率_2_2&lt;&gt;"",AG152&lt;&gt;""), AA152:AH152,AA152:AE152)&lt;=集計基準日),COLUMN(IF(AND(進捗管理票PSPT_進捗率_2_2&lt;&gt;"",AG152&lt;&gt;""), AA152:AH152,AA152:AE152)),""))</f>
        <v>0</v>
      </c>
      <c r="DD152" s="324">
        <f t="array" aca="1" ref="DD152" ca="1">MAX(IF((IF(AND(進捗管理票PSPT_進捗率_3_2&lt;&gt;"",AS152&lt;&gt;""), AM152:AT152,AM152:AQ152)&lt;&gt;"")*(IF(AND(進捗管理票PSPT_進捗率_3_2&lt;&gt;"",AS152&lt;&gt;""), $AM$7:$AT$7,$AM$7:$AQ$7)="実績日")*(IF(AND(進捗管理票PSPT_進捗率_3_2&lt;&gt;"",AS152&lt;&gt;""), AM152:AT152,AM152:AQ152)&lt;=集計基準日),COLUMN(IF(AND(進捗管理票PSPT_進捗率_3_2&lt;&gt;"",AS152&lt;&gt;""), AM152:AT152,AM152:AQ152)),""))</f>
        <v>0</v>
      </c>
      <c r="DE152" s="324">
        <f t="array" aca="1" ref="DE152" ca="1">MAX(IF((IF(AND(進捗管理票PSPT_進捗率_4_2&lt;&gt;"",BE152&lt;&gt;""), AY152:BF152,AY152:BC152)&lt;&gt;"")*(IF(AND(進捗管理票PSPT_進捗率_4_2&lt;&gt;"",BE152&lt;&gt;""), $AY$7:$BF$7,$AY$7:$BC$7)="実績日")*(IF(AND(進捗管理票PSPT_進捗率_4_2&lt;&gt;"",BE152&lt;&gt;""), AY152:BF152,AY152:BC152)&lt;=集計基準日),COLUMN(IF(AND(進捗管理票PSPT_進捗率_4_2&lt;&gt;"",BE152&lt;&gt;""), AY152:BF152,AY152:BC152)),""))</f>
        <v>0</v>
      </c>
      <c r="DF152" s="324">
        <f t="array" aca="1" ref="DF152" ca="1">MAX(IF((BJ152:BN152&lt;&gt;"")*($BJ$7:$BN$7="実績日")*(BJ152:BN152&lt;=集計基準日),COLUMN(BJ152:BN152),""))</f>
        <v>0</v>
      </c>
      <c r="DG152" s="439">
        <f ca="1">MAX(IF(CW152&lt;&gt;0,HLOOKUP(CW152+1,進捗・達成率設定_PS,9,1),0),IF(CX152&lt;&gt;0,HLOOKUP(CX152+1,進捗・達成率設定_PT仕様作成,9,1),0),IF(CY152&lt;&gt;0,HLOOKUP(CY152+1,進捗・達成率設定_PG,9,1),0),IF(CZ152&lt;&gt;0,HLOOKUP(CZ152+1,進捗・達成率設定_PT,9,1),0),IF(DA152&lt;&gt;0,HLOOKUP(DA152+1,進捗・達成率設定_受入,9,1),0),IF(AND(COUNTA(PTレビュー先頭セル:PTレビュー最終セル)=0,AND(BB152&lt;&gt;"", BB152 &lt;= 集計基準日, BE152="",BF152="",BJ152="",BK152="",BM152="",BN152="")),100,0),IF(AND(BE152&lt;&gt;"",BE152 &lt;= 集計基準日, BJ152="",BK152="",BM152="",BN152=""),100,0))</f>
        <v>0</v>
      </c>
      <c r="DH152" s="440">
        <f ca="1">MAX(IF(DB152&lt;&gt;0,HLOOKUP(DB152,進捗・達成率設定_PS,9,1),0),IF(DC152&lt;&gt;0,HLOOKUP(DC152,進捗・達成率設定_PT仕様作成,9,1),0),IF(DD152&lt;&gt;0,HLOOKUP(DD152,進捗・達成率設定_PG,9,1),0),IF(DE152&lt;&gt;0,HLOOKUP(DE152,進捗・達成率設定_PT,9,1),0),IF(DF152&lt;&gt;0,HLOOKUP(DF152,進捗・達成率設定_受入,9,1),0),IF(AND(COUNTA(PTレビュー先頭セル:PTレビュー最終セル)=0,BJ152="",BK152="",BM152="",BN152="",BC152&lt;&gt;"", BC152&lt;=集計基準日),100,0),IF(OR(AND(BF152&lt;&gt;"",BF152&lt;=集計基準日, BJ152="",BK152="",BM152="",BN152=""),AND(BE152&lt;&gt;"",BF152&lt;&gt;"",BF152&lt;=集計基準日, BJ152="",BK152="",BM152="",BN152="")),100,0))</f>
        <v>0</v>
      </c>
      <c r="DI152" s="328" t="str">
        <f>IF(BM152&lt;&gt;"",BM152,IF(AND(BJ152&lt;&gt;"",BM152&lt;&gt;""),BM152,IF(AND(BJ152&lt;&gt;"",BM152=""),"",IF(AND(BK152&lt;&gt;"",BM152=""),"",IF(BE152&lt;&gt;"",BE152,IF(COUNTA(PTレビュー先頭セル:PTレビュー最終セル)&lt;&gt;0,"",IF(BB152&lt;&gt;"",BB152,"")))))))</f>
        <v/>
      </c>
      <c r="DJ152" s="329" t="str">
        <f>IF(AND(BM152&lt;&gt;"",BN152&lt;&gt;""),BN152,IF(AND(BJ152&lt;&gt;"",BN152&lt;&gt;""),BN152,IF(AND(BK152&lt;&gt;"",BN152=""),"",IF(AND(BJ152&lt;&gt;"",BN152=""),"",IF(BF152&lt;&gt;"",BF152,IF(COUNTA(PTレビュー先頭セル:PTレビュー最終セル)&lt;&gt;0,"",IF(BC152&lt;&gt;"",BC152,"")))))))</f>
        <v/>
      </c>
      <c r="DK152" s="450" t="b">
        <f t="shared" si="93"/>
        <v>0</v>
      </c>
      <c r="DL152" s="440" t="b">
        <f t="shared" si="94"/>
        <v>0</v>
      </c>
      <c r="DM152" s="450" t="b">
        <f t="shared" si="95"/>
        <v>0</v>
      </c>
      <c r="DN152" s="440" t="b">
        <f t="shared" si="96"/>
        <v>0</v>
      </c>
      <c r="DO152" s="449" t="b">
        <f t="shared" si="97"/>
        <v>0</v>
      </c>
      <c r="DP152" s="440" t="b">
        <f t="shared" si="98"/>
        <v>0</v>
      </c>
      <c r="DQ152" s="450" t="b">
        <f t="shared" si="99"/>
        <v>0</v>
      </c>
      <c r="DR152" s="440" t="b">
        <f t="shared" si="100"/>
        <v>0</v>
      </c>
      <c r="DS152" s="449" t="b">
        <f t="shared" si="101"/>
        <v>0</v>
      </c>
      <c r="DT152" s="440" t="b">
        <f t="shared" si="102"/>
        <v>0</v>
      </c>
    </row>
    <row r="153" spans="1:124" x14ac:dyDescent="0.25">
      <c r="A153" s="65">
        <f t="shared" si="77"/>
        <v>145</v>
      </c>
      <c r="B153" s="275"/>
      <c r="C153" s="275"/>
      <c r="D153" s="275"/>
      <c r="E153" s="275"/>
      <c r="F153" s="275"/>
      <c r="G153" s="316"/>
      <c r="H153" s="276"/>
      <c r="I153" s="276"/>
      <c r="J153" s="276"/>
      <c r="K153" s="467"/>
      <c r="L153" s="467"/>
      <c r="M153" s="277"/>
      <c r="N153" s="277"/>
      <c r="O153" s="348"/>
      <c r="P153" s="278"/>
      <c r="Q153" s="279"/>
      <c r="R153" s="348"/>
      <c r="S153" s="278"/>
      <c r="T153" s="280"/>
      <c r="U153" s="348"/>
      <c r="V153" s="274"/>
      <c r="W153" s="309" t="str">
        <f t="shared" ca="1" si="78"/>
        <v/>
      </c>
      <c r="X153" s="310" t="str">
        <f t="shared" ca="1" si="79"/>
        <v/>
      </c>
      <c r="Y153" s="277"/>
      <c r="Z153" s="277"/>
      <c r="AA153" s="348"/>
      <c r="AB153" s="278"/>
      <c r="AC153" s="279"/>
      <c r="AD153" s="348"/>
      <c r="AE153" s="278"/>
      <c r="AF153" s="280"/>
      <c r="AG153" s="348"/>
      <c r="AH153" s="274"/>
      <c r="AI153" s="309" t="str">
        <f t="shared" ca="1" si="80"/>
        <v/>
      </c>
      <c r="AJ153" s="310" t="str">
        <f t="shared" ca="1" si="81"/>
        <v/>
      </c>
      <c r="AK153" s="277"/>
      <c r="AL153" s="277"/>
      <c r="AM153" s="348"/>
      <c r="AN153" s="278"/>
      <c r="AO153" s="279"/>
      <c r="AP153" s="348"/>
      <c r="AQ153" s="278"/>
      <c r="AR153" s="280"/>
      <c r="AS153" s="348"/>
      <c r="AT153" s="274"/>
      <c r="AU153" s="309" t="str">
        <f t="shared" ca="1" si="82"/>
        <v/>
      </c>
      <c r="AV153" s="310" t="str">
        <f t="shared" ca="1" si="83"/>
        <v/>
      </c>
      <c r="AW153" s="276"/>
      <c r="AX153" s="276"/>
      <c r="AY153" s="348"/>
      <c r="AZ153" s="278"/>
      <c r="BA153" s="279"/>
      <c r="BB153" s="348"/>
      <c r="BC153" s="278"/>
      <c r="BD153" s="280"/>
      <c r="BE153" s="348"/>
      <c r="BF153" s="274"/>
      <c r="BG153" s="309" t="str">
        <f t="shared" ca="1" si="84"/>
        <v/>
      </c>
      <c r="BH153" s="310" t="str">
        <f t="shared" ca="1" si="85"/>
        <v/>
      </c>
      <c r="BI153" s="276"/>
      <c r="BJ153" s="348"/>
      <c r="BK153" s="278"/>
      <c r="BL153" s="279"/>
      <c r="BM153" s="348"/>
      <c r="BN153" s="278"/>
      <c r="BO153" s="280"/>
      <c r="BP153" s="309" t="str">
        <f t="shared" ca="1" si="86"/>
        <v/>
      </c>
      <c r="BQ153" s="310" t="str">
        <f t="shared" ca="1" si="87"/>
        <v/>
      </c>
      <c r="BR153" s="309" t="str">
        <f t="shared" ca="1" si="88"/>
        <v/>
      </c>
      <c r="BS153" s="438" t="str">
        <f t="shared" ca="1" si="89"/>
        <v/>
      </c>
      <c r="BT153" s="281" t="str">
        <f t="array" ref="BT153">IF(AND($I153&lt;&gt;"",$K153&lt;&gt;""),CEILING(VLOOKUP($I153,ランク別指標,3,FALSE)*$L153,1),"")</f>
        <v/>
      </c>
      <c r="BU153" s="282"/>
      <c r="BV153" s="281" t="str">
        <f t="shared" si="11"/>
        <v/>
      </c>
      <c r="BW153" s="283"/>
      <c r="BX153" s="282"/>
      <c r="BY153" s="284" t="str">
        <f t="shared" si="90"/>
        <v/>
      </c>
      <c r="BZ153" s="285" t="str">
        <f t="shared" si="91"/>
        <v/>
      </c>
      <c r="CA153" s="286"/>
      <c r="CB153" s="287"/>
      <c r="CC153" s="281" t="str">
        <f t="array" ref="CC153">IF(AND($I153&lt;&gt;"",$K153&lt;&gt;""),CEILING(VLOOKUP($I153,ランク別指標,6,FALSE)*$L153,1),"")</f>
        <v/>
      </c>
      <c r="CD153" s="288"/>
      <c r="CE153" s="289" t="str">
        <f t="shared" si="14"/>
        <v/>
      </c>
      <c r="CF153" s="290"/>
      <c r="CG153" s="291" t="str">
        <f t="array" ref="CG153">IF(AND(L153&lt;&gt;"",L153&gt;0),IF(CD153/L153*100 &gt; 0,CD153/L153*100, ""),"")</f>
        <v/>
      </c>
      <c r="CH153" s="292" t="str">
        <f t="array" ref="CH153">IF(AND(L153&lt;&gt;"",L153&gt;0),IF(CF153/L153*100 &gt; 0,CF153/L153*100, ""),"")</f>
        <v/>
      </c>
      <c r="CI153" s="291" t="str">
        <f t="array" ref="CI153">IF(AND(CC153&lt;&gt;"",CC153&gt;0),IF(CD153/CC153*100 &gt; 0,CD153/CC153, ""),"")</f>
        <v/>
      </c>
      <c r="CJ153" s="292" t="str">
        <f t="array" ref="CJ153">IF(AND(CE153&lt;&gt;"",CE153&gt;0),IF(CF153/CE153*100 &gt; 0,CF153/CE153, ""),"")</f>
        <v/>
      </c>
      <c r="CK153" s="281"/>
      <c r="CL153" s="293" t="str">
        <f t="array" ref="CL153">IF(AND(L153&lt;&gt;"",L153&gt;0),IF(CK153/L153*100 &gt; 0,CK153/L153*100, ""),"")</f>
        <v/>
      </c>
      <c r="CM153" s="294"/>
      <c r="CN153" s="270" t="str">
        <f t="array" aca="1" ref="CN153" ca="1">IF(AND($O153&lt;&gt;"",$P153="",$O153&lt;=集計基準日),"遅1",IF(AND($R153&lt;&gt;"",$S153="",$R153&lt;=集計基準日),"遅2",IF(AND($U153&lt;&gt;"",$V153="",$U153&lt;=集計基準日),"遅3","") ) )</f>
        <v/>
      </c>
      <c r="CO153" s="271" t="str">
        <f t="array" aca="1" ref="CO153" ca="1">IF(AND($AA153&lt;&gt;"",$AB153="",$AA153&lt;=集計基準日),"遅1",IF(AND($AD153&lt;&gt;"",$AE153="",$AD153&lt;=集計基準日),"遅2",IF(AND($AG153&lt;&gt;"",$AH153="",$AG153&lt;=集計基準日),"遅3","")))</f>
        <v/>
      </c>
      <c r="CP153" s="271" t="str">
        <f t="array" aca="1" ref="CP153" ca="1">IF(AND($AM153&lt;&gt;"",$AN153="",$AM153&lt;=集計基準日),"遅1",IF(AND($AP153&lt;&gt;"",$AQ153="",$AP153&lt;=集計基準日),"遅2",IF(AND($AS153&lt;&gt;"",$AT153="",$AS153&lt;=集計基準日),"遅3","")))</f>
        <v/>
      </c>
      <c r="CQ153" s="272" t="str">
        <f t="shared" ca="1" si="75"/>
        <v/>
      </c>
      <c r="CR153" s="272" t="str">
        <f t="shared" ca="1" si="76"/>
        <v/>
      </c>
      <c r="CS153" s="273" t="str">
        <f t="shared" ca="1" si="17"/>
        <v/>
      </c>
      <c r="CT153" s="337"/>
      <c r="CU153" s="264">
        <f t="shared" si="92"/>
        <v>145</v>
      </c>
      <c r="CW153" s="324">
        <f t="array" aca="1" ref="CW153" ca="1">MAX(IF((IF(進捗管理票PSPT_進捗率_1_2&lt;&gt;"", O153:V153,O153:S153)&lt;&gt;"")*(IF(進捗管理票PSPT_進捗率_1_2&lt;&gt;"", $O$7:$V$7,$O$7:$S$7)="予定日")*(IF(進捗管理票PSPT_進捗率_1_2&lt;&gt;"", O153:V153,O153:S153)&lt;=集計基準日),COLUMN(IF(進捗管理票PSPT_進捗率_1_2&lt;&gt;"", O153:V153,O153:S153)),""))</f>
        <v>0</v>
      </c>
      <c r="CX153" s="324">
        <f t="array" aca="1" ref="CX153" ca="1">MAX(IF((IF(進捗管理票PSPT_進捗率_2_2&lt;&gt;"", AA153:AH153,AA153:AE153)&lt;&gt;"")*(IF(進捗管理票PSPT_進捗率_2_2&lt;&gt;"", $AA$7:$AH$7,$AA$7:$AE$7)="予定日")*(IF(進捗管理票PSPT_進捗率_2_2&lt;&gt;"", AA153:AH153,AA153:AE153)&lt;=集計基準日),COLUMN(IF(進捗管理票PSPT_進捗率_2_2&lt;&gt;"", AA153:AH153,AA153:AE153)),""))</f>
        <v>0</v>
      </c>
      <c r="CY153" s="324">
        <f t="array" aca="1" ref="CY153" ca="1">MAX(IF((IF(進捗管理票PSPT_進捗率_3_2&lt;&gt;"", AM153:AT153,AM153:AQ153)&lt;&gt;"")*(IF(進捗管理票PSPT_進捗率_3_2&lt;&gt;"", $AM$7:$AT$7,$AM$7:$AQ$7)="予定日")*(IF(進捗管理票PSPT_進捗率_3_2&lt;&gt;"", AM153:AT153,AM153:AQ153)&lt;=集計基準日),COLUMN(IF(進捗管理票PSPT_進捗率_3_2&lt;&gt;"", AM153:AT153,AM153:AQ153)),""))</f>
        <v>0</v>
      </c>
      <c r="CZ153" s="324">
        <f t="array" aca="1" ref="CZ153" ca="1">MAX(IF((IF(進捗管理票PSPT_進捗率_4_2&lt;&gt;"", AY153:BF153,AY153:BC153)&lt;&gt;"")*(IF(進捗管理票PSPT_進捗率_4_2&lt;&gt;"", $AY$7:$BF$7,$AY$7:$BC$7)="予定日")*(IF(進捗管理票PSPT_進捗率_4_2&lt;&gt;"", AY153:BF153,AY153:BC153)&lt;=集計基準日),COLUMN(IF(進捗管理票PSPT_進捗率_4_2&lt;&gt;"", AY153:BF153,AY153:BC153)),""))</f>
        <v>0</v>
      </c>
      <c r="DA153" s="324">
        <f t="array" aca="1" ref="DA153" ca="1">MAX(IF((BJ153:BN153&lt;&gt;"")*($BJ$7:$BN$7="予定日")*(BJ153:BN153&lt;=集計基準日),COLUMN(BJ153:BN153),""))</f>
        <v>0</v>
      </c>
      <c r="DB153" s="324">
        <f t="array" aca="1" ref="DB153" ca="1">MAX(IF((IF(AND(進捗管理票PSPT_進捗率_1_2&lt;&gt;"",U153&lt;&gt;""), O153:V153,O153:S153)&lt;&gt;"")*(IF(AND(進捗管理票PSPT_進捗率_1_2&lt;&gt;"",U153&lt;&gt;""), $O$7:$V$7,$O$7:$S$7)="実績日")*(IF(AND(進捗管理票PSPT_進捗率_1_2&lt;&gt;"",U153&lt;&gt;""), O153:V153,O153:S153)&lt;=集計基準日),COLUMN(IF(AND(進捗管理票PSPT_進捗率_1_2&lt;&gt;"",U153&lt;&gt;""), O153:V153,O153:S153)),""))</f>
        <v>0</v>
      </c>
      <c r="DC153" s="324">
        <f t="array" aca="1" ref="DC153" ca="1">MAX(IF((IF(AND(進捗管理票PSPT_進捗率_2_2&lt;&gt;"",AG153&lt;&gt;""), AA153:AH153,AA153:AE153)&lt;&gt;"")*(IF(AND(進捗管理票PSPT_進捗率_2_2&lt;&gt;"",AG153&lt;&gt;""), $AA$7:$AH$7,$AA$7:$AE$7)="実績日")*(IF(AND(進捗管理票PSPT_進捗率_2_2&lt;&gt;"",AG153&lt;&gt;""), AA153:AH153,AA153:AE153)&lt;=集計基準日),COLUMN(IF(AND(進捗管理票PSPT_進捗率_2_2&lt;&gt;"",AG153&lt;&gt;""), AA153:AH153,AA153:AE153)),""))</f>
        <v>0</v>
      </c>
      <c r="DD153" s="324">
        <f t="array" aca="1" ref="DD153" ca="1">MAX(IF((IF(AND(進捗管理票PSPT_進捗率_3_2&lt;&gt;"",AS153&lt;&gt;""), AM153:AT153,AM153:AQ153)&lt;&gt;"")*(IF(AND(進捗管理票PSPT_進捗率_3_2&lt;&gt;"",AS153&lt;&gt;""), $AM$7:$AT$7,$AM$7:$AQ$7)="実績日")*(IF(AND(進捗管理票PSPT_進捗率_3_2&lt;&gt;"",AS153&lt;&gt;""), AM153:AT153,AM153:AQ153)&lt;=集計基準日),COLUMN(IF(AND(進捗管理票PSPT_進捗率_3_2&lt;&gt;"",AS153&lt;&gt;""), AM153:AT153,AM153:AQ153)),""))</f>
        <v>0</v>
      </c>
      <c r="DE153" s="324">
        <f t="array" aca="1" ref="DE153" ca="1">MAX(IF((IF(AND(進捗管理票PSPT_進捗率_4_2&lt;&gt;"",BE153&lt;&gt;""), AY153:BF153,AY153:BC153)&lt;&gt;"")*(IF(AND(進捗管理票PSPT_進捗率_4_2&lt;&gt;"",BE153&lt;&gt;""), $AY$7:$BF$7,$AY$7:$BC$7)="実績日")*(IF(AND(進捗管理票PSPT_進捗率_4_2&lt;&gt;"",BE153&lt;&gt;""), AY153:BF153,AY153:BC153)&lt;=集計基準日),COLUMN(IF(AND(進捗管理票PSPT_進捗率_4_2&lt;&gt;"",BE153&lt;&gt;""), AY153:BF153,AY153:BC153)),""))</f>
        <v>0</v>
      </c>
      <c r="DF153" s="324">
        <f t="array" aca="1" ref="DF153" ca="1">MAX(IF((BJ153:BN153&lt;&gt;"")*($BJ$7:$BN$7="実績日")*(BJ153:BN153&lt;=集計基準日),COLUMN(BJ153:BN153),""))</f>
        <v>0</v>
      </c>
      <c r="DG153" s="439">
        <f ca="1">MAX(IF(CW153&lt;&gt;0,HLOOKUP(CW153+1,進捗・達成率設定_PS,9,1),0),IF(CX153&lt;&gt;0,HLOOKUP(CX153+1,進捗・達成率設定_PT仕様作成,9,1),0),IF(CY153&lt;&gt;0,HLOOKUP(CY153+1,進捗・達成率設定_PG,9,1),0),IF(CZ153&lt;&gt;0,HLOOKUP(CZ153+1,進捗・達成率設定_PT,9,1),0),IF(DA153&lt;&gt;0,HLOOKUP(DA153+1,進捗・達成率設定_受入,9,1),0),IF(AND(COUNTA(PTレビュー先頭セル:PTレビュー最終セル)=0,AND(BB153&lt;&gt;"", BB153 &lt;= 集計基準日, BE153="",BF153="",BJ153="",BK153="",BM153="",BN153="")),100,0),IF(AND(BE153&lt;&gt;"",BE153 &lt;= 集計基準日, BJ153="",BK153="",BM153="",BN153=""),100,0))</f>
        <v>0</v>
      </c>
      <c r="DH153" s="440">
        <f ca="1">MAX(IF(DB153&lt;&gt;0,HLOOKUP(DB153,進捗・達成率設定_PS,9,1),0),IF(DC153&lt;&gt;0,HLOOKUP(DC153,進捗・達成率設定_PT仕様作成,9,1),0),IF(DD153&lt;&gt;0,HLOOKUP(DD153,進捗・達成率設定_PG,9,1),0),IF(DE153&lt;&gt;0,HLOOKUP(DE153,進捗・達成率設定_PT,9,1),0),IF(DF153&lt;&gt;0,HLOOKUP(DF153,進捗・達成率設定_受入,9,1),0),IF(AND(COUNTA(PTレビュー先頭セル:PTレビュー最終セル)=0,BJ153="",BK153="",BM153="",BN153="",BC153&lt;&gt;"", BC153&lt;=集計基準日),100,0),IF(OR(AND(BF153&lt;&gt;"",BF153&lt;=集計基準日, BJ153="",BK153="",BM153="",BN153=""),AND(BE153&lt;&gt;"",BF153&lt;&gt;"",BF153&lt;=集計基準日, BJ153="",BK153="",BM153="",BN153="")),100,0))</f>
        <v>0</v>
      </c>
      <c r="DI153" s="328" t="str">
        <f>IF(BM153&lt;&gt;"",BM153,IF(AND(BJ153&lt;&gt;"",BM153&lt;&gt;""),BM153,IF(AND(BJ153&lt;&gt;"",BM153=""),"",IF(AND(BK153&lt;&gt;"",BM153=""),"",IF(BE153&lt;&gt;"",BE153,IF(COUNTA(PTレビュー先頭セル:PTレビュー最終セル)&lt;&gt;0,"",IF(BB153&lt;&gt;"",BB153,"")))))))</f>
        <v/>
      </c>
      <c r="DJ153" s="329" t="str">
        <f>IF(AND(BM153&lt;&gt;"",BN153&lt;&gt;""),BN153,IF(AND(BJ153&lt;&gt;"",BN153&lt;&gt;""),BN153,IF(AND(BK153&lt;&gt;"",BN153=""),"",IF(AND(BJ153&lt;&gt;"",BN153=""),"",IF(BF153&lt;&gt;"",BF153,IF(COUNTA(PTレビュー先頭セル:PTレビュー最終セル)&lt;&gt;0,"",IF(BC153&lt;&gt;"",BC153,"")))))))</f>
        <v/>
      </c>
      <c r="DK153" s="450" t="b">
        <f t="shared" si="93"/>
        <v>0</v>
      </c>
      <c r="DL153" s="440" t="b">
        <f t="shared" si="94"/>
        <v>0</v>
      </c>
      <c r="DM153" s="450" t="b">
        <f t="shared" si="95"/>
        <v>0</v>
      </c>
      <c r="DN153" s="440" t="b">
        <f t="shared" si="96"/>
        <v>0</v>
      </c>
      <c r="DO153" s="449" t="b">
        <f t="shared" si="97"/>
        <v>0</v>
      </c>
      <c r="DP153" s="440" t="b">
        <f t="shared" si="98"/>
        <v>0</v>
      </c>
      <c r="DQ153" s="450" t="b">
        <f t="shared" si="99"/>
        <v>0</v>
      </c>
      <c r="DR153" s="440" t="b">
        <f t="shared" si="100"/>
        <v>0</v>
      </c>
      <c r="DS153" s="449" t="b">
        <f t="shared" si="101"/>
        <v>0</v>
      </c>
      <c r="DT153" s="440" t="b">
        <f t="shared" si="102"/>
        <v>0</v>
      </c>
    </row>
    <row r="154" spans="1:124" x14ac:dyDescent="0.25">
      <c r="A154" s="65">
        <f t="shared" si="77"/>
        <v>146</v>
      </c>
      <c r="B154" s="275"/>
      <c r="C154" s="275"/>
      <c r="D154" s="275"/>
      <c r="E154" s="275"/>
      <c r="F154" s="275"/>
      <c r="G154" s="316"/>
      <c r="H154" s="276"/>
      <c r="I154" s="276"/>
      <c r="J154" s="276"/>
      <c r="K154" s="467"/>
      <c r="L154" s="467"/>
      <c r="M154" s="277"/>
      <c r="N154" s="277"/>
      <c r="O154" s="348"/>
      <c r="P154" s="278"/>
      <c r="Q154" s="279"/>
      <c r="R154" s="348"/>
      <c r="S154" s="278"/>
      <c r="T154" s="280"/>
      <c r="U154" s="348"/>
      <c r="V154" s="274"/>
      <c r="W154" s="309" t="str">
        <f t="shared" ca="1" si="78"/>
        <v/>
      </c>
      <c r="X154" s="310" t="str">
        <f t="shared" ca="1" si="79"/>
        <v/>
      </c>
      <c r="Y154" s="277"/>
      <c r="Z154" s="277"/>
      <c r="AA154" s="348"/>
      <c r="AB154" s="278"/>
      <c r="AC154" s="279"/>
      <c r="AD154" s="348"/>
      <c r="AE154" s="278"/>
      <c r="AF154" s="280"/>
      <c r="AG154" s="348"/>
      <c r="AH154" s="274"/>
      <c r="AI154" s="309" t="str">
        <f t="shared" ca="1" si="80"/>
        <v/>
      </c>
      <c r="AJ154" s="310" t="str">
        <f t="shared" ca="1" si="81"/>
        <v/>
      </c>
      <c r="AK154" s="277"/>
      <c r="AL154" s="277"/>
      <c r="AM154" s="348"/>
      <c r="AN154" s="278"/>
      <c r="AO154" s="279"/>
      <c r="AP154" s="348"/>
      <c r="AQ154" s="278"/>
      <c r="AR154" s="280"/>
      <c r="AS154" s="348"/>
      <c r="AT154" s="274"/>
      <c r="AU154" s="309" t="str">
        <f t="shared" ca="1" si="82"/>
        <v/>
      </c>
      <c r="AV154" s="310" t="str">
        <f t="shared" ca="1" si="83"/>
        <v/>
      </c>
      <c r="AW154" s="276"/>
      <c r="AX154" s="276"/>
      <c r="AY154" s="348"/>
      <c r="AZ154" s="278"/>
      <c r="BA154" s="279"/>
      <c r="BB154" s="348"/>
      <c r="BC154" s="278"/>
      <c r="BD154" s="280"/>
      <c r="BE154" s="348"/>
      <c r="BF154" s="274"/>
      <c r="BG154" s="309" t="str">
        <f t="shared" ca="1" si="84"/>
        <v/>
      </c>
      <c r="BH154" s="310" t="str">
        <f t="shared" ca="1" si="85"/>
        <v/>
      </c>
      <c r="BI154" s="276"/>
      <c r="BJ154" s="348"/>
      <c r="BK154" s="278"/>
      <c r="BL154" s="279"/>
      <c r="BM154" s="348"/>
      <c r="BN154" s="278"/>
      <c r="BO154" s="280"/>
      <c r="BP154" s="309" t="str">
        <f t="shared" ca="1" si="86"/>
        <v/>
      </c>
      <c r="BQ154" s="310" t="str">
        <f t="shared" ca="1" si="87"/>
        <v/>
      </c>
      <c r="BR154" s="309" t="str">
        <f t="shared" ca="1" si="88"/>
        <v/>
      </c>
      <c r="BS154" s="438" t="str">
        <f t="shared" ca="1" si="89"/>
        <v/>
      </c>
      <c r="BT154" s="281" t="str">
        <f t="array" ref="BT154">IF(AND($I154&lt;&gt;"",$K154&lt;&gt;""),CEILING(VLOOKUP($I154,ランク別指標,3,FALSE)*$L154,1),"")</f>
        <v/>
      </c>
      <c r="BU154" s="282"/>
      <c r="BV154" s="281" t="str">
        <f t="shared" si="11"/>
        <v/>
      </c>
      <c r="BW154" s="283"/>
      <c r="BX154" s="282"/>
      <c r="BY154" s="284" t="str">
        <f t="shared" si="90"/>
        <v/>
      </c>
      <c r="BZ154" s="285" t="str">
        <f t="shared" si="91"/>
        <v/>
      </c>
      <c r="CA154" s="286"/>
      <c r="CB154" s="287"/>
      <c r="CC154" s="281" t="str">
        <f t="array" ref="CC154">IF(AND($I154&lt;&gt;"",$K154&lt;&gt;""),CEILING(VLOOKUP($I154,ランク別指標,6,FALSE)*$L154,1),"")</f>
        <v/>
      </c>
      <c r="CD154" s="288"/>
      <c r="CE154" s="289" t="str">
        <f t="shared" si="14"/>
        <v/>
      </c>
      <c r="CF154" s="290"/>
      <c r="CG154" s="291" t="str">
        <f t="array" ref="CG154">IF(AND(L154&lt;&gt;"",L154&gt;0),IF(CD154/L154*100 &gt; 0,CD154/L154*100, ""),"")</f>
        <v/>
      </c>
      <c r="CH154" s="292" t="str">
        <f t="array" ref="CH154">IF(AND(L154&lt;&gt;"",L154&gt;0),IF(CF154/L154*100 &gt; 0,CF154/L154*100, ""),"")</f>
        <v/>
      </c>
      <c r="CI154" s="291" t="str">
        <f t="array" ref="CI154">IF(AND(CC154&lt;&gt;"",CC154&gt;0),IF(CD154/CC154*100 &gt; 0,CD154/CC154, ""),"")</f>
        <v/>
      </c>
      <c r="CJ154" s="292" t="str">
        <f t="array" ref="CJ154">IF(AND(CE154&lt;&gt;"",CE154&gt;0),IF(CF154/CE154*100 &gt; 0,CF154/CE154, ""),"")</f>
        <v/>
      </c>
      <c r="CK154" s="281"/>
      <c r="CL154" s="293" t="str">
        <f t="array" ref="CL154">IF(AND(L154&lt;&gt;"",L154&gt;0),IF(CK154/L154*100 &gt; 0,CK154/L154*100, ""),"")</f>
        <v/>
      </c>
      <c r="CM154" s="294"/>
      <c r="CN154" s="270" t="str">
        <f t="array" aca="1" ref="CN154" ca="1">IF(AND($O154&lt;&gt;"",$P154="",$O154&lt;=集計基準日),"遅1",IF(AND($R154&lt;&gt;"",$S154="",$R154&lt;=集計基準日),"遅2",IF(AND($U154&lt;&gt;"",$V154="",$U154&lt;=集計基準日),"遅3","") ) )</f>
        <v/>
      </c>
      <c r="CO154" s="271" t="str">
        <f t="array" aca="1" ref="CO154" ca="1">IF(AND($AA154&lt;&gt;"",$AB154="",$AA154&lt;=集計基準日),"遅1",IF(AND($AD154&lt;&gt;"",$AE154="",$AD154&lt;=集計基準日),"遅2",IF(AND($AG154&lt;&gt;"",$AH154="",$AG154&lt;=集計基準日),"遅3","")))</f>
        <v/>
      </c>
      <c r="CP154" s="271" t="str">
        <f t="array" aca="1" ref="CP154" ca="1">IF(AND($AM154&lt;&gt;"",$AN154="",$AM154&lt;=集計基準日),"遅1",IF(AND($AP154&lt;&gt;"",$AQ154="",$AP154&lt;=集計基準日),"遅2",IF(AND($AS154&lt;&gt;"",$AT154="",$AS154&lt;=集計基準日),"遅3","")))</f>
        <v/>
      </c>
      <c r="CQ154" s="272" t="str">
        <f t="shared" ca="1" si="75"/>
        <v/>
      </c>
      <c r="CR154" s="272" t="str">
        <f t="shared" ca="1" si="76"/>
        <v/>
      </c>
      <c r="CS154" s="273" t="str">
        <f t="shared" ca="1" si="17"/>
        <v/>
      </c>
      <c r="CT154" s="337"/>
      <c r="CU154" s="264">
        <f t="shared" si="92"/>
        <v>146</v>
      </c>
      <c r="CW154" s="324">
        <f t="array" aca="1" ref="CW154" ca="1">MAX(IF((IF(進捗管理票PSPT_進捗率_1_2&lt;&gt;"", O154:V154,O154:S154)&lt;&gt;"")*(IF(進捗管理票PSPT_進捗率_1_2&lt;&gt;"", $O$7:$V$7,$O$7:$S$7)="予定日")*(IF(進捗管理票PSPT_進捗率_1_2&lt;&gt;"", O154:V154,O154:S154)&lt;=集計基準日),COLUMN(IF(進捗管理票PSPT_進捗率_1_2&lt;&gt;"", O154:V154,O154:S154)),""))</f>
        <v>0</v>
      </c>
      <c r="CX154" s="324">
        <f t="array" aca="1" ref="CX154" ca="1">MAX(IF((IF(進捗管理票PSPT_進捗率_2_2&lt;&gt;"", AA154:AH154,AA154:AE154)&lt;&gt;"")*(IF(進捗管理票PSPT_進捗率_2_2&lt;&gt;"", $AA$7:$AH$7,$AA$7:$AE$7)="予定日")*(IF(進捗管理票PSPT_進捗率_2_2&lt;&gt;"", AA154:AH154,AA154:AE154)&lt;=集計基準日),COLUMN(IF(進捗管理票PSPT_進捗率_2_2&lt;&gt;"", AA154:AH154,AA154:AE154)),""))</f>
        <v>0</v>
      </c>
      <c r="CY154" s="324">
        <f t="array" aca="1" ref="CY154" ca="1">MAX(IF((IF(進捗管理票PSPT_進捗率_3_2&lt;&gt;"", AM154:AT154,AM154:AQ154)&lt;&gt;"")*(IF(進捗管理票PSPT_進捗率_3_2&lt;&gt;"", $AM$7:$AT$7,$AM$7:$AQ$7)="予定日")*(IF(進捗管理票PSPT_進捗率_3_2&lt;&gt;"", AM154:AT154,AM154:AQ154)&lt;=集計基準日),COLUMN(IF(進捗管理票PSPT_進捗率_3_2&lt;&gt;"", AM154:AT154,AM154:AQ154)),""))</f>
        <v>0</v>
      </c>
      <c r="CZ154" s="324">
        <f t="array" aca="1" ref="CZ154" ca="1">MAX(IF((IF(進捗管理票PSPT_進捗率_4_2&lt;&gt;"", AY154:BF154,AY154:BC154)&lt;&gt;"")*(IF(進捗管理票PSPT_進捗率_4_2&lt;&gt;"", $AY$7:$BF$7,$AY$7:$BC$7)="予定日")*(IF(進捗管理票PSPT_進捗率_4_2&lt;&gt;"", AY154:BF154,AY154:BC154)&lt;=集計基準日),COLUMN(IF(進捗管理票PSPT_進捗率_4_2&lt;&gt;"", AY154:BF154,AY154:BC154)),""))</f>
        <v>0</v>
      </c>
      <c r="DA154" s="324">
        <f t="array" aca="1" ref="DA154" ca="1">MAX(IF((BJ154:BN154&lt;&gt;"")*($BJ$7:$BN$7="予定日")*(BJ154:BN154&lt;=集計基準日),COLUMN(BJ154:BN154),""))</f>
        <v>0</v>
      </c>
      <c r="DB154" s="324">
        <f t="array" aca="1" ref="DB154" ca="1">MAX(IF((IF(AND(進捗管理票PSPT_進捗率_1_2&lt;&gt;"",U154&lt;&gt;""), O154:V154,O154:S154)&lt;&gt;"")*(IF(AND(進捗管理票PSPT_進捗率_1_2&lt;&gt;"",U154&lt;&gt;""), $O$7:$V$7,$O$7:$S$7)="実績日")*(IF(AND(進捗管理票PSPT_進捗率_1_2&lt;&gt;"",U154&lt;&gt;""), O154:V154,O154:S154)&lt;=集計基準日),COLUMN(IF(AND(進捗管理票PSPT_進捗率_1_2&lt;&gt;"",U154&lt;&gt;""), O154:V154,O154:S154)),""))</f>
        <v>0</v>
      </c>
      <c r="DC154" s="324">
        <f t="array" aca="1" ref="DC154" ca="1">MAX(IF((IF(AND(進捗管理票PSPT_進捗率_2_2&lt;&gt;"",AG154&lt;&gt;""), AA154:AH154,AA154:AE154)&lt;&gt;"")*(IF(AND(進捗管理票PSPT_進捗率_2_2&lt;&gt;"",AG154&lt;&gt;""), $AA$7:$AH$7,$AA$7:$AE$7)="実績日")*(IF(AND(進捗管理票PSPT_進捗率_2_2&lt;&gt;"",AG154&lt;&gt;""), AA154:AH154,AA154:AE154)&lt;=集計基準日),COLUMN(IF(AND(進捗管理票PSPT_進捗率_2_2&lt;&gt;"",AG154&lt;&gt;""), AA154:AH154,AA154:AE154)),""))</f>
        <v>0</v>
      </c>
      <c r="DD154" s="324">
        <f t="array" aca="1" ref="DD154" ca="1">MAX(IF((IF(AND(進捗管理票PSPT_進捗率_3_2&lt;&gt;"",AS154&lt;&gt;""), AM154:AT154,AM154:AQ154)&lt;&gt;"")*(IF(AND(進捗管理票PSPT_進捗率_3_2&lt;&gt;"",AS154&lt;&gt;""), $AM$7:$AT$7,$AM$7:$AQ$7)="実績日")*(IF(AND(進捗管理票PSPT_進捗率_3_2&lt;&gt;"",AS154&lt;&gt;""), AM154:AT154,AM154:AQ154)&lt;=集計基準日),COLUMN(IF(AND(進捗管理票PSPT_進捗率_3_2&lt;&gt;"",AS154&lt;&gt;""), AM154:AT154,AM154:AQ154)),""))</f>
        <v>0</v>
      </c>
      <c r="DE154" s="324">
        <f t="array" aca="1" ref="DE154" ca="1">MAX(IF((IF(AND(進捗管理票PSPT_進捗率_4_2&lt;&gt;"",BE154&lt;&gt;""), AY154:BF154,AY154:BC154)&lt;&gt;"")*(IF(AND(進捗管理票PSPT_進捗率_4_2&lt;&gt;"",BE154&lt;&gt;""), $AY$7:$BF$7,$AY$7:$BC$7)="実績日")*(IF(AND(進捗管理票PSPT_進捗率_4_2&lt;&gt;"",BE154&lt;&gt;""), AY154:BF154,AY154:BC154)&lt;=集計基準日),COLUMN(IF(AND(進捗管理票PSPT_進捗率_4_2&lt;&gt;"",BE154&lt;&gt;""), AY154:BF154,AY154:BC154)),""))</f>
        <v>0</v>
      </c>
      <c r="DF154" s="324">
        <f t="array" aca="1" ref="DF154" ca="1">MAX(IF((BJ154:BN154&lt;&gt;"")*($BJ$7:$BN$7="実績日")*(BJ154:BN154&lt;=集計基準日),COLUMN(BJ154:BN154),""))</f>
        <v>0</v>
      </c>
      <c r="DG154" s="439">
        <f ca="1">MAX(IF(CW154&lt;&gt;0,HLOOKUP(CW154+1,進捗・達成率設定_PS,9,1),0),IF(CX154&lt;&gt;0,HLOOKUP(CX154+1,進捗・達成率設定_PT仕様作成,9,1),0),IF(CY154&lt;&gt;0,HLOOKUP(CY154+1,進捗・達成率設定_PG,9,1),0),IF(CZ154&lt;&gt;0,HLOOKUP(CZ154+1,進捗・達成率設定_PT,9,1),0),IF(DA154&lt;&gt;0,HLOOKUP(DA154+1,進捗・達成率設定_受入,9,1),0),IF(AND(COUNTA(PTレビュー先頭セル:PTレビュー最終セル)=0,AND(BB154&lt;&gt;"", BB154 &lt;= 集計基準日, BE154="",BF154="",BJ154="",BK154="",BM154="",BN154="")),100,0),IF(AND(BE154&lt;&gt;"",BE154 &lt;= 集計基準日, BJ154="",BK154="",BM154="",BN154=""),100,0))</f>
        <v>0</v>
      </c>
      <c r="DH154" s="440">
        <f ca="1">MAX(IF(DB154&lt;&gt;0,HLOOKUP(DB154,進捗・達成率設定_PS,9,1),0),IF(DC154&lt;&gt;0,HLOOKUP(DC154,進捗・達成率設定_PT仕様作成,9,1),0),IF(DD154&lt;&gt;0,HLOOKUP(DD154,進捗・達成率設定_PG,9,1),0),IF(DE154&lt;&gt;0,HLOOKUP(DE154,進捗・達成率設定_PT,9,1),0),IF(DF154&lt;&gt;0,HLOOKUP(DF154,進捗・達成率設定_受入,9,1),0),IF(AND(COUNTA(PTレビュー先頭セル:PTレビュー最終セル)=0,BJ154="",BK154="",BM154="",BN154="",BC154&lt;&gt;"", BC154&lt;=集計基準日),100,0),IF(OR(AND(BF154&lt;&gt;"",BF154&lt;=集計基準日, BJ154="",BK154="",BM154="",BN154=""),AND(BE154&lt;&gt;"",BF154&lt;&gt;"",BF154&lt;=集計基準日, BJ154="",BK154="",BM154="",BN154="")),100,0))</f>
        <v>0</v>
      </c>
      <c r="DI154" s="328" t="str">
        <f>IF(BM154&lt;&gt;"",BM154,IF(AND(BJ154&lt;&gt;"",BM154&lt;&gt;""),BM154,IF(AND(BJ154&lt;&gt;"",BM154=""),"",IF(AND(BK154&lt;&gt;"",BM154=""),"",IF(BE154&lt;&gt;"",BE154,IF(COUNTA(PTレビュー先頭セル:PTレビュー最終セル)&lt;&gt;0,"",IF(BB154&lt;&gt;"",BB154,"")))))))</f>
        <v/>
      </c>
      <c r="DJ154" s="329" t="str">
        <f>IF(AND(BM154&lt;&gt;"",BN154&lt;&gt;""),BN154,IF(AND(BJ154&lt;&gt;"",BN154&lt;&gt;""),BN154,IF(AND(BK154&lt;&gt;"",BN154=""),"",IF(AND(BJ154&lt;&gt;"",BN154=""),"",IF(BF154&lt;&gt;"",BF154,IF(COUNTA(PTレビュー先頭セル:PTレビュー最終セル)&lt;&gt;0,"",IF(BC154&lt;&gt;"",BC154,"")))))))</f>
        <v/>
      </c>
      <c r="DK154" s="450" t="b">
        <f t="shared" si="93"/>
        <v>0</v>
      </c>
      <c r="DL154" s="440" t="b">
        <f t="shared" si="94"/>
        <v>0</v>
      </c>
      <c r="DM154" s="450" t="b">
        <f t="shared" si="95"/>
        <v>0</v>
      </c>
      <c r="DN154" s="440" t="b">
        <f t="shared" si="96"/>
        <v>0</v>
      </c>
      <c r="DO154" s="449" t="b">
        <f t="shared" si="97"/>
        <v>0</v>
      </c>
      <c r="DP154" s="440" t="b">
        <f t="shared" si="98"/>
        <v>0</v>
      </c>
      <c r="DQ154" s="450" t="b">
        <f t="shared" si="99"/>
        <v>0</v>
      </c>
      <c r="DR154" s="440" t="b">
        <f t="shared" si="100"/>
        <v>0</v>
      </c>
      <c r="DS154" s="449" t="b">
        <f t="shared" si="101"/>
        <v>0</v>
      </c>
      <c r="DT154" s="440" t="b">
        <f t="shared" si="102"/>
        <v>0</v>
      </c>
    </row>
    <row r="155" spans="1:124" x14ac:dyDescent="0.25">
      <c r="A155" s="65">
        <f t="shared" si="77"/>
        <v>147</v>
      </c>
      <c r="B155" s="275"/>
      <c r="C155" s="275"/>
      <c r="D155" s="275"/>
      <c r="E155" s="275"/>
      <c r="F155" s="275"/>
      <c r="G155" s="316"/>
      <c r="H155" s="276"/>
      <c r="I155" s="276"/>
      <c r="J155" s="276"/>
      <c r="K155" s="467"/>
      <c r="L155" s="467"/>
      <c r="M155" s="277"/>
      <c r="N155" s="277"/>
      <c r="O155" s="348"/>
      <c r="P155" s="278"/>
      <c r="Q155" s="279"/>
      <c r="R155" s="348"/>
      <c r="S155" s="278"/>
      <c r="T155" s="280"/>
      <c r="U155" s="348"/>
      <c r="V155" s="274"/>
      <c r="W155" s="309" t="str">
        <f t="shared" ca="1" si="78"/>
        <v/>
      </c>
      <c r="X155" s="310" t="str">
        <f t="shared" ca="1" si="79"/>
        <v/>
      </c>
      <c r="Y155" s="277"/>
      <c r="Z155" s="277"/>
      <c r="AA155" s="348"/>
      <c r="AB155" s="278"/>
      <c r="AC155" s="279"/>
      <c r="AD155" s="348"/>
      <c r="AE155" s="278"/>
      <c r="AF155" s="280"/>
      <c r="AG155" s="348"/>
      <c r="AH155" s="274"/>
      <c r="AI155" s="309" t="str">
        <f t="shared" ca="1" si="80"/>
        <v/>
      </c>
      <c r="AJ155" s="310" t="str">
        <f t="shared" ca="1" si="81"/>
        <v/>
      </c>
      <c r="AK155" s="277"/>
      <c r="AL155" s="277"/>
      <c r="AM155" s="348"/>
      <c r="AN155" s="278"/>
      <c r="AO155" s="279"/>
      <c r="AP155" s="348"/>
      <c r="AQ155" s="278"/>
      <c r="AR155" s="280"/>
      <c r="AS155" s="348"/>
      <c r="AT155" s="274"/>
      <c r="AU155" s="309" t="str">
        <f t="shared" ca="1" si="82"/>
        <v/>
      </c>
      <c r="AV155" s="310" t="str">
        <f t="shared" ca="1" si="83"/>
        <v/>
      </c>
      <c r="AW155" s="276"/>
      <c r="AX155" s="276"/>
      <c r="AY155" s="348"/>
      <c r="AZ155" s="278"/>
      <c r="BA155" s="279"/>
      <c r="BB155" s="348"/>
      <c r="BC155" s="278"/>
      <c r="BD155" s="280"/>
      <c r="BE155" s="348"/>
      <c r="BF155" s="274"/>
      <c r="BG155" s="309" t="str">
        <f t="shared" ca="1" si="84"/>
        <v/>
      </c>
      <c r="BH155" s="310" t="str">
        <f t="shared" ca="1" si="85"/>
        <v/>
      </c>
      <c r="BI155" s="276"/>
      <c r="BJ155" s="348"/>
      <c r="BK155" s="278"/>
      <c r="BL155" s="279"/>
      <c r="BM155" s="348"/>
      <c r="BN155" s="278"/>
      <c r="BO155" s="280"/>
      <c r="BP155" s="309" t="str">
        <f t="shared" ca="1" si="86"/>
        <v/>
      </c>
      <c r="BQ155" s="310" t="str">
        <f t="shared" ca="1" si="87"/>
        <v/>
      </c>
      <c r="BR155" s="309" t="str">
        <f t="shared" ca="1" si="88"/>
        <v/>
      </c>
      <c r="BS155" s="438" t="str">
        <f t="shared" ca="1" si="89"/>
        <v/>
      </c>
      <c r="BT155" s="281" t="str">
        <f t="array" ref="BT155">IF(AND($I155&lt;&gt;"",$K155&lt;&gt;""),CEILING(VLOOKUP($I155,ランク別指標,3,FALSE)*$L155,1),"")</f>
        <v/>
      </c>
      <c r="BU155" s="282"/>
      <c r="BV155" s="281" t="str">
        <f t="shared" si="11"/>
        <v/>
      </c>
      <c r="BW155" s="283"/>
      <c r="BX155" s="282"/>
      <c r="BY155" s="284" t="str">
        <f t="shared" si="90"/>
        <v/>
      </c>
      <c r="BZ155" s="285" t="str">
        <f t="shared" si="91"/>
        <v/>
      </c>
      <c r="CA155" s="286"/>
      <c r="CB155" s="287"/>
      <c r="CC155" s="281" t="str">
        <f t="array" ref="CC155">IF(AND($I155&lt;&gt;"",$K155&lt;&gt;""),CEILING(VLOOKUP($I155,ランク別指標,6,FALSE)*$L155,1),"")</f>
        <v/>
      </c>
      <c r="CD155" s="288"/>
      <c r="CE155" s="289" t="str">
        <f t="shared" si="14"/>
        <v/>
      </c>
      <c r="CF155" s="290"/>
      <c r="CG155" s="291" t="str">
        <f t="array" ref="CG155">IF(AND(L155&lt;&gt;"",L155&gt;0),IF(CD155/L155*100 &gt; 0,CD155/L155*100, ""),"")</f>
        <v/>
      </c>
      <c r="CH155" s="292" t="str">
        <f t="array" ref="CH155">IF(AND(L155&lt;&gt;"",L155&gt;0),IF(CF155/L155*100 &gt; 0,CF155/L155*100, ""),"")</f>
        <v/>
      </c>
      <c r="CI155" s="291" t="str">
        <f t="array" ref="CI155">IF(AND(CC155&lt;&gt;"",CC155&gt;0),IF(CD155/CC155*100 &gt; 0,CD155/CC155, ""),"")</f>
        <v/>
      </c>
      <c r="CJ155" s="292" t="str">
        <f t="array" ref="CJ155">IF(AND(CE155&lt;&gt;"",CE155&gt;0),IF(CF155/CE155*100 &gt; 0,CF155/CE155, ""),"")</f>
        <v/>
      </c>
      <c r="CK155" s="281"/>
      <c r="CL155" s="293" t="str">
        <f t="array" ref="CL155">IF(AND(L155&lt;&gt;"",L155&gt;0),IF(CK155/L155*100 &gt; 0,CK155/L155*100, ""),"")</f>
        <v/>
      </c>
      <c r="CM155" s="294"/>
      <c r="CN155" s="270" t="str">
        <f t="array" aca="1" ref="CN155" ca="1">IF(AND($O155&lt;&gt;"",$P155="",$O155&lt;=集計基準日),"遅1",IF(AND($R155&lt;&gt;"",$S155="",$R155&lt;=集計基準日),"遅2",IF(AND($U155&lt;&gt;"",$V155="",$U155&lt;=集計基準日),"遅3","") ) )</f>
        <v/>
      </c>
      <c r="CO155" s="271" t="str">
        <f t="array" aca="1" ref="CO155" ca="1">IF(AND($AA155&lt;&gt;"",$AB155="",$AA155&lt;=集計基準日),"遅1",IF(AND($AD155&lt;&gt;"",$AE155="",$AD155&lt;=集計基準日),"遅2",IF(AND($AG155&lt;&gt;"",$AH155="",$AG155&lt;=集計基準日),"遅3","")))</f>
        <v/>
      </c>
      <c r="CP155" s="271" t="str">
        <f t="array" aca="1" ref="CP155" ca="1">IF(AND($AM155&lt;&gt;"",$AN155="",$AM155&lt;=集計基準日),"遅1",IF(AND($AP155&lt;&gt;"",$AQ155="",$AP155&lt;=集計基準日),"遅2",IF(AND($AS155&lt;&gt;"",$AT155="",$AS155&lt;=集計基準日),"遅3","")))</f>
        <v/>
      </c>
      <c r="CQ155" s="272" t="str">
        <f t="shared" ca="1" si="75"/>
        <v/>
      </c>
      <c r="CR155" s="272" t="str">
        <f t="shared" ca="1" si="76"/>
        <v/>
      </c>
      <c r="CS155" s="273" t="str">
        <f t="shared" ca="1" si="17"/>
        <v/>
      </c>
      <c r="CT155" s="337"/>
      <c r="CU155" s="264">
        <f t="shared" si="92"/>
        <v>147</v>
      </c>
      <c r="CW155" s="324">
        <f t="array" aca="1" ref="CW155" ca="1">MAX(IF((IF(進捗管理票PSPT_進捗率_1_2&lt;&gt;"", O155:V155,O155:S155)&lt;&gt;"")*(IF(進捗管理票PSPT_進捗率_1_2&lt;&gt;"", $O$7:$V$7,$O$7:$S$7)="予定日")*(IF(進捗管理票PSPT_進捗率_1_2&lt;&gt;"", O155:V155,O155:S155)&lt;=集計基準日),COLUMN(IF(進捗管理票PSPT_進捗率_1_2&lt;&gt;"", O155:V155,O155:S155)),""))</f>
        <v>0</v>
      </c>
      <c r="CX155" s="324">
        <f t="array" aca="1" ref="CX155" ca="1">MAX(IF((IF(進捗管理票PSPT_進捗率_2_2&lt;&gt;"", AA155:AH155,AA155:AE155)&lt;&gt;"")*(IF(進捗管理票PSPT_進捗率_2_2&lt;&gt;"", $AA$7:$AH$7,$AA$7:$AE$7)="予定日")*(IF(進捗管理票PSPT_進捗率_2_2&lt;&gt;"", AA155:AH155,AA155:AE155)&lt;=集計基準日),COLUMN(IF(進捗管理票PSPT_進捗率_2_2&lt;&gt;"", AA155:AH155,AA155:AE155)),""))</f>
        <v>0</v>
      </c>
      <c r="CY155" s="324">
        <f t="array" aca="1" ref="CY155" ca="1">MAX(IF((IF(進捗管理票PSPT_進捗率_3_2&lt;&gt;"", AM155:AT155,AM155:AQ155)&lt;&gt;"")*(IF(進捗管理票PSPT_進捗率_3_2&lt;&gt;"", $AM$7:$AT$7,$AM$7:$AQ$7)="予定日")*(IF(進捗管理票PSPT_進捗率_3_2&lt;&gt;"", AM155:AT155,AM155:AQ155)&lt;=集計基準日),COLUMN(IF(進捗管理票PSPT_進捗率_3_2&lt;&gt;"", AM155:AT155,AM155:AQ155)),""))</f>
        <v>0</v>
      </c>
      <c r="CZ155" s="324">
        <f t="array" aca="1" ref="CZ155" ca="1">MAX(IF((IF(進捗管理票PSPT_進捗率_4_2&lt;&gt;"", AY155:BF155,AY155:BC155)&lt;&gt;"")*(IF(進捗管理票PSPT_進捗率_4_2&lt;&gt;"", $AY$7:$BF$7,$AY$7:$BC$7)="予定日")*(IF(進捗管理票PSPT_進捗率_4_2&lt;&gt;"", AY155:BF155,AY155:BC155)&lt;=集計基準日),COLUMN(IF(進捗管理票PSPT_進捗率_4_2&lt;&gt;"", AY155:BF155,AY155:BC155)),""))</f>
        <v>0</v>
      </c>
      <c r="DA155" s="324">
        <f t="array" aca="1" ref="DA155" ca="1">MAX(IF((BJ155:BN155&lt;&gt;"")*($BJ$7:$BN$7="予定日")*(BJ155:BN155&lt;=集計基準日),COLUMN(BJ155:BN155),""))</f>
        <v>0</v>
      </c>
      <c r="DB155" s="324">
        <f t="array" aca="1" ref="DB155" ca="1">MAX(IF((IF(AND(進捗管理票PSPT_進捗率_1_2&lt;&gt;"",U155&lt;&gt;""), O155:V155,O155:S155)&lt;&gt;"")*(IF(AND(進捗管理票PSPT_進捗率_1_2&lt;&gt;"",U155&lt;&gt;""), $O$7:$V$7,$O$7:$S$7)="実績日")*(IF(AND(進捗管理票PSPT_進捗率_1_2&lt;&gt;"",U155&lt;&gt;""), O155:V155,O155:S155)&lt;=集計基準日),COLUMN(IF(AND(進捗管理票PSPT_進捗率_1_2&lt;&gt;"",U155&lt;&gt;""), O155:V155,O155:S155)),""))</f>
        <v>0</v>
      </c>
      <c r="DC155" s="324">
        <f t="array" aca="1" ref="DC155" ca="1">MAX(IF((IF(AND(進捗管理票PSPT_進捗率_2_2&lt;&gt;"",AG155&lt;&gt;""), AA155:AH155,AA155:AE155)&lt;&gt;"")*(IF(AND(進捗管理票PSPT_進捗率_2_2&lt;&gt;"",AG155&lt;&gt;""), $AA$7:$AH$7,$AA$7:$AE$7)="実績日")*(IF(AND(進捗管理票PSPT_進捗率_2_2&lt;&gt;"",AG155&lt;&gt;""), AA155:AH155,AA155:AE155)&lt;=集計基準日),COLUMN(IF(AND(進捗管理票PSPT_進捗率_2_2&lt;&gt;"",AG155&lt;&gt;""), AA155:AH155,AA155:AE155)),""))</f>
        <v>0</v>
      </c>
      <c r="DD155" s="324">
        <f t="array" aca="1" ref="DD155" ca="1">MAX(IF((IF(AND(進捗管理票PSPT_進捗率_3_2&lt;&gt;"",AS155&lt;&gt;""), AM155:AT155,AM155:AQ155)&lt;&gt;"")*(IF(AND(進捗管理票PSPT_進捗率_3_2&lt;&gt;"",AS155&lt;&gt;""), $AM$7:$AT$7,$AM$7:$AQ$7)="実績日")*(IF(AND(進捗管理票PSPT_進捗率_3_2&lt;&gt;"",AS155&lt;&gt;""), AM155:AT155,AM155:AQ155)&lt;=集計基準日),COLUMN(IF(AND(進捗管理票PSPT_進捗率_3_2&lt;&gt;"",AS155&lt;&gt;""), AM155:AT155,AM155:AQ155)),""))</f>
        <v>0</v>
      </c>
      <c r="DE155" s="324">
        <f t="array" aca="1" ref="DE155" ca="1">MAX(IF((IF(AND(進捗管理票PSPT_進捗率_4_2&lt;&gt;"",BE155&lt;&gt;""), AY155:BF155,AY155:BC155)&lt;&gt;"")*(IF(AND(進捗管理票PSPT_進捗率_4_2&lt;&gt;"",BE155&lt;&gt;""), $AY$7:$BF$7,$AY$7:$BC$7)="実績日")*(IF(AND(進捗管理票PSPT_進捗率_4_2&lt;&gt;"",BE155&lt;&gt;""), AY155:BF155,AY155:BC155)&lt;=集計基準日),COLUMN(IF(AND(進捗管理票PSPT_進捗率_4_2&lt;&gt;"",BE155&lt;&gt;""), AY155:BF155,AY155:BC155)),""))</f>
        <v>0</v>
      </c>
      <c r="DF155" s="324">
        <f t="array" aca="1" ref="DF155" ca="1">MAX(IF((BJ155:BN155&lt;&gt;"")*($BJ$7:$BN$7="実績日")*(BJ155:BN155&lt;=集計基準日),COLUMN(BJ155:BN155),""))</f>
        <v>0</v>
      </c>
      <c r="DG155" s="439">
        <f ca="1">MAX(IF(CW155&lt;&gt;0,HLOOKUP(CW155+1,進捗・達成率設定_PS,9,1),0),IF(CX155&lt;&gt;0,HLOOKUP(CX155+1,進捗・達成率設定_PT仕様作成,9,1),0),IF(CY155&lt;&gt;0,HLOOKUP(CY155+1,進捗・達成率設定_PG,9,1),0),IF(CZ155&lt;&gt;0,HLOOKUP(CZ155+1,進捗・達成率設定_PT,9,1),0),IF(DA155&lt;&gt;0,HLOOKUP(DA155+1,進捗・達成率設定_受入,9,1),0),IF(AND(COUNTA(PTレビュー先頭セル:PTレビュー最終セル)=0,AND(BB155&lt;&gt;"", BB155 &lt;= 集計基準日, BE155="",BF155="",BJ155="",BK155="",BM155="",BN155="")),100,0),IF(AND(BE155&lt;&gt;"",BE155 &lt;= 集計基準日, BJ155="",BK155="",BM155="",BN155=""),100,0))</f>
        <v>0</v>
      </c>
      <c r="DH155" s="440">
        <f ca="1">MAX(IF(DB155&lt;&gt;0,HLOOKUP(DB155,進捗・達成率設定_PS,9,1),0),IF(DC155&lt;&gt;0,HLOOKUP(DC155,進捗・達成率設定_PT仕様作成,9,1),0),IF(DD155&lt;&gt;0,HLOOKUP(DD155,進捗・達成率設定_PG,9,1),0),IF(DE155&lt;&gt;0,HLOOKUP(DE155,進捗・達成率設定_PT,9,1),0),IF(DF155&lt;&gt;0,HLOOKUP(DF155,進捗・達成率設定_受入,9,1),0),IF(AND(COUNTA(PTレビュー先頭セル:PTレビュー最終セル)=0,BJ155="",BK155="",BM155="",BN155="",BC155&lt;&gt;"", BC155&lt;=集計基準日),100,0),IF(OR(AND(BF155&lt;&gt;"",BF155&lt;=集計基準日, BJ155="",BK155="",BM155="",BN155=""),AND(BE155&lt;&gt;"",BF155&lt;&gt;"",BF155&lt;=集計基準日, BJ155="",BK155="",BM155="",BN155="")),100,0))</f>
        <v>0</v>
      </c>
      <c r="DI155" s="328" t="str">
        <f>IF(BM155&lt;&gt;"",BM155,IF(AND(BJ155&lt;&gt;"",BM155&lt;&gt;""),BM155,IF(AND(BJ155&lt;&gt;"",BM155=""),"",IF(AND(BK155&lt;&gt;"",BM155=""),"",IF(BE155&lt;&gt;"",BE155,IF(COUNTA(PTレビュー先頭セル:PTレビュー最終セル)&lt;&gt;0,"",IF(BB155&lt;&gt;"",BB155,"")))))))</f>
        <v/>
      </c>
      <c r="DJ155" s="329" t="str">
        <f>IF(AND(BM155&lt;&gt;"",BN155&lt;&gt;""),BN155,IF(AND(BJ155&lt;&gt;"",BN155&lt;&gt;""),BN155,IF(AND(BK155&lt;&gt;"",BN155=""),"",IF(AND(BJ155&lt;&gt;"",BN155=""),"",IF(BF155&lt;&gt;"",BF155,IF(COUNTA(PTレビュー先頭セル:PTレビュー最終セル)&lt;&gt;0,"",IF(BC155&lt;&gt;"",BC155,"")))))))</f>
        <v/>
      </c>
      <c r="DK155" s="450" t="b">
        <f t="shared" si="93"/>
        <v>0</v>
      </c>
      <c r="DL155" s="440" t="b">
        <f t="shared" si="94"/>
        <v>0</v>
      </c>
      <c r="DM155" s="450" t="b">
        <f t="shared" si="95"/>
        <v>0</v>
      </c>
      <c r="DN155" s="440" t="b">
        <f t="shared" si="96"/>
        <v>0</v>
      </c>
      <c r="DO155" s="449" t="b">
        <f t="shared" si="97"/>
        <v>0</v>
      </c>
      <c r="DP155" s="440" t="b">
        <f t="shared" si="98"/>
        <v>0</v>
      </c>
      <c r="DQ155" s="450" t="b">
        <f t="shared" si="99"/>
        <v>0</v>
      </c>
      <c r="DR155" s="440" t="b">
        <f t="shared" si="100"/>
        <v>0</v>
      </c>
      <c r="DS155" s="449" t="b">
        <f t="shared" si="101"/>
        <v>0</v>
      </c>
      <c r="DT155" s="440" t="b">
        <f t="shared" si="102"/>
        <v>0</v>
      </c>
    </row>
    <row r="156" spans="1:124" x14ac:dyDescent="0.25">
      <c r="A156" s="65">
        <f t="shared" si="77"/>
        <v>148</v>
      </c>
      <c r="B156" s="275"/>
      <c r="C156" s="275"/>
      <c r="D156" s="275"/>
      <c r="E156" s="275"/>
      <c r="F156" s="275"/>
      <c r="G156" s="316"/>
      <c r="H156" s="276"/>
      <c r="I156" s="276"/>
      <c r="J156" s="276"/>
      <c r="K156" s="467"/>
      <c r="L156" s="467"/>
      <c r="M156" s="277"/>
      <c r="N156" s="277"/>
      <c r="O156" s="348"/>
      <c r="P156" s="278"/>
      <c r="Q156" s="279"/>
      <c r="R156" s="348"/>
      <c r="S156" s="278"/>
      <c r="T156" s="280"/>
      <c r="U156" s="348"/>
      <c r="V156" s="274"/>
      <c r="W156" s="309" t="str">
        <f t="shared" ca="1" si="78"/>
        <v/>
      </c>
      <c r="X156" s="310" t="str">
        <f t="shared" ca="1" si="79"/>
        <v/>
      </c>
      <c r="Y156" s="277"/>
      <c r="Z156" s="277"/>
      <c r="AA156" s="348"/>
      <c r="AB156" s="278"/>
      <c r="AC156" s="279"/>
      <c r="AD156" s="348"/>
      <c r="AE156" s="278"/>
      <c r="AF156" s="280"/>
      <c r="AG156" s="348"/>
      <c r="AH156" s="274"/>
      <c r="AI156" s="309" t="str">
        <f t="shared" ca="1" si="80"/>
        <v/>
      </c>
      <c r="AJ156" s="310" t="str">
        <f t="shared" ca="1" si="81"/>
        <v/>
      </c>
      <c r="AK156" s="277"/>
      <c r="AL156" s="277"/>
      <c r="AM156" s="348"/>
      <c r="AN156" s="278"/>
      <c r="AO156" s="279"/>
      <c r="AP156" s="348"/>
      <c r="AQ156" s="278"/>
      <c r="AR156" s="280"/>
      <c r="AS156" s="348"/>
      <c r="AT156" s="274"/>
      <c r="AU156" s="309" t="str">
        <f t="shared" ca="1" si="82"/>
        <v/>
      </c>
      <c r="AV156" s="310" t="str">
        <f t="shared" ca="1" si="83"/>
        <v/>
      </c>
      <c r="AW156" s="276"/>
      <c r="AX156" s="276"/>
      <c r="AY156" s="348"/>
      <c r="AZ156" s="278"/>
      <c r="BA156" s="279"/>
      <c r="BB156" s="348"/>
      <c r="BC156" s="278"/>
      <c r="BD156" s="280"/>
      <c r="BE156" s="348"/>
      <c r="BF156" s="274"/>
      <c r="BG156" s="309" t="str">
        <f t="shared" ca="1" si="84"/>
        <v/>
      </c>
      <c r="BH156" s="310" t="str">
        <f t="shared" ca="1" si="85"/>
        <v/>
      </c>
      <c r="BI156" s="276"/>
      <c r="BJ156" s="348"/>
      <c r="BK156" s="278"/>
      <c r="BL156" s="279"/>
      <c r="BM156" s="348"/>
      <c r="BN156" s="278"/>
      <c r="BO156" s="280"/>
      <c r="BP156" s="309" t="str">
        <f t="shared" ca="1" si="86"/>
        <v/>
      </c>
      <c r="BQ156" s="310" t="str">
        <f t="shared" ca="1" si="87"/>
        <v/>
      </c>
      <c r="BR156" s="309" t="str">
        <f t="shared" ca="1" si="88"/>
        <v/>
      </c>
      <c r="BS156" s="438" t="str">
        <f t="shared" ca="1" si="89"/>
        <v/>
      </c>
      <c r="BT156" s="281" t="str">
        <f t="array" ref="BT156">IF(AND($I156&lt;&gt;"",$K156&lt;&gt;""),CEILING(VLOOKUP($I156,ランク別指標,3,FALSE)*$L156,1),"")</f>
        <v/>
      </c>
      <c r="BU156" s="282"/>
      <c r="BV156" s="281" t="str">
        <f t="shared" si="11"/>
        <v/>
      </c>
      <c r="BW156" s="283"/>
      <c r="BX156" s="282"/>
      <c r="BY156" s="284" t="str">
        <f t="shared" si="90"/>
        <v/>
      </c>
      <c r="BZ156" s="285" t="str">
        <f t="shared" si="91"/>
        <v/>
      </c>
      <c r="CA156" s="286"/>
      <c r="CB156" s="287"/>
      <c r="CC156" s="281" t="str">
        <f t="array" ref="CC156">IF(AND($I156&lt;&gt;"",$K156&lt;&gt;""),CEILING(VLOOKUP($I156,ランク別指標,6,FALSE)*$L156,1),"")</f>
        <v/>
      </c>
      <c r="CD156" s="288"/>
      <c r="CE156" s="289" t="str">
        <f t="shared" si="14"/>
        <v/>
      </c>
      <c r="CF156" s="290"/>
      <c r="CG156" s="291" t="str">
        <f t="array" ref="CG156">IF(AND(L156&lt;&gt;"",L156&gt;0),IF(CD156/L156*100 &gt; 0,CD156/L156*100, ""),"")</f>
        <v/>
      </c>
      <c r="CH156" s="292" t="str">
        <f t="array" ref="CH156">IF(AND(L156&lt;&gt;"",L156&gt;0),IF(CF156/L156*100 &gt; 0,CF156/L156*100, ""),"")</f>
        <v/>
      </c>
      <c r="CI156" s="291" t="str">
        <f t="array" ref="CI156">IF(AND(CC156&lt;&gt;"",CC156&gt;0),IF(CD156/CC156*100 &gt; 0,CD156/CC156, ""),"")</f>
        <v/>
      </c>
      <c r="CJ156" s="292" t="str">
        <f t="array" ref="CJ156">IF(AND(CE156&lt;&gt;"",CE156&gt;0),IF(CF156/CE156*100 &gt; 0,CF156/CE156, ""),"")</f>
        <v/>
      </c>
      <c r="CK156" s="281"/>
      <c r="CL156" s="293" t="str">
        <f t="array" ref="CL156">IF(AND(L156&lt;&gt;"",L156&gt;0),IF(CK156/L156*100 &gt; 0,CK156/L156*100, ""),"")</f>
        <v/>
      </c>
      <c r="CM156" s="294"/>
      <c r="CN156" s="270" t="str">
        <f t="array" aca="1" ref="CN156" ca="1">IF(AND($O156&lt;&gt;"",$P156="",$O156&lt;=集計基準日),"遅1",IF(AND($R156&lt;&gt;"",$S156="",$R156&lt;=集計基準日),"遅2",IF(AND($U156&lt;&gt;"",$V156="",$U156&lt;=集計基準日),"遅3","") ) )</f>
        <v/>
      </c>
      <c r="CO156" s="271" t="str">
        <f t="array" aca="1" ref="CO156" ca="1">IF(AND($AA156&lt;&gt;"",$AB156="",$AA156&lt;=集計基準日),"遅1",IF(AND($AD156&lt;&gt;"",$AE156="",$AD156&lt;=集計基準日),"遅2",IF(AND($AG156&lt;&gt;"",$AH156="",$AG156&lt;=集計基準日),"遅3","")))</f>
        <v/>
      </c>
      <c r="CP156" s="271" t="str">
        <f t="array" aca="1" ref="CP156" ca="1">IF(AND($AM156&lt;&gt;"",$AN156="",$AM156&lt;=集計基準日),"遅1",IF(AND($AP156&lt;&gt;"",$AQ156="",$AP156&lt;=集計基準日),"遅2",IF(AND($AS156&lt;&gt;"",$AT156="",$AS156&lt;=集計基準日),"遅3","")))</f>
        <v/>
      </c>
      <c r="CQ156" s="272" t="str">
        <f t="shared" ca="1" si="75"/>
        <v/>
      </c>
      <c r="CR156" s="272" t="str">
        <f t="shared" ca="1" si="76"/>
        <v/>
      </c>
      <c r="CS156" s="273" t="str">
        <f t="shared" ca="1" si="17"/>
        <v/>
      </c>
      <c r="CT156" s="337"/>
      <c r="CU156" s="264">
        <f t="shared" si="92"/>
        <v>148</v>
      </c>
      <c r="CW156" s="324">
        <f t="array" aca="1" ref="CW156" ca="1">MAX(IF((IF(進捗管理票PSPT_進捗率_1_2&lt;&gt;"", O156:V156,O156:S156)&lt;&gt;"")*(IF(進捗管理票PSPT_進捗率_1_2&lt;&gt;"", $O$7:$V$7,$O$7:$S$7)="予定日")*(IF(進捗管理票PSPT_進捗率_1_2&lt;&gt;"", O156:V156,O156:S156)&lt;=集計基準日),COLUMN(IF(進捗管理票PSPT_進捗率_1_2&lt;&gt;"", O156:V156,O156:S156)),""))</f>
        <v>0</v>
      </c>
      <c r="CX156" s="324">
        <f t="array" aca="1" ref="CX156" ca="1">MAX(IF((IF(進捗管理票PSPT_進捗率_2_2&lt;&gt;"", AA156:AH156,AA156:AE156)&lt;&gt;"")*(IF(進捗管理票PSPT_進捗率_2_2&lt;&gt;"", $AA$7:$AH$7,$AA$7:$AE$7)="予定日")*(IF(進捗管理票PSPT_進捗率_2_2&lt;&gt;"", AA156:AH156,AA156:AE156)&lt;=集計基準日),COLUMN(IF(進捗管理票PSPT_進捗率_2_2&lt;&gt;"", AA156:AH156,AA156:AE156)),""))</f>
        <v>0</v>
      </c>
      <c r="CY156" s="324">
        <f t="array" aca="1" ref="CY156" ca="1">MAX(IF((IF(進捗管理票PSPT_進捗率_3_2&lt;&gt;"", AM156:AT156,AM156:AQ156)&lt;&gt;"")*(IF(進捗管理票PSPT_進捗率_3_2&lt;&gt;"", $AM$7:$AT$7,$AM$7:$AQ$7)="予定日")*(IF(進捗管理票PSPT_進捗率_3_2&lt;&gt;"", AM156:AT156,AM156:AQ156)&lt;=集計基準日),COLUMN(IF(進捗管理票PSPT_進捗率_3_2&lt;&gt;"", AM156:AT156,AM156:AQ156)),""))</f>
        <v>0</v>
      </c>
      <c r="CZ156" s="324">
        <f t="array" aca="1" ref="CZ156" ca="1">MAX(IF((IF(進捗管理票PSPT_進捗率_4_2&lt;&gt;"", AY156:BF156,AY156:BC156)&lt;&gt;"")*(IF(進捗管理票PSPT_進捗率_4_2&lt;&gt;"", $AY$7:$BF$7,$AY$7:$BC$7)="予定日")*(IF(進捗管理票PSPT_進捗率_4_2&lt;&gt;"", AY156:BF156,AY156:BC156)&lt;=集計基準日),COLUMN(IF(進捗管理票PSPT_進捗率_4_2&lt;&gt;"", AY156:BF156,AY156:BC156)),""))</f>
        <v>0</v>
      </c>
      <c r="DA156" s="324">
        <f t="array" aca="1" ref="DA156" ca="1">MAX(IF((BJ156:BN156&lt;&gt;"")*($BJ$7:$BN$7="予定日")*(BJ156:BN156&lt;=集計基準日),COLUMN(BJ156:BN156),""))</f>
        <v>0</v>
      </c>
      <c r="DB156" s="324">
        <f t="array" aca="1" ref="DB156" ca="1">MAX(IF((IF(AND(進捗管理票PSPT_進捗率_1_2&lt;&gt;"",U156&lt;&gt;""), O156:V156,O156:S156)&lt;&gt;"")*(IF(AND(進捗管理票PSPT_進捗率_1_2&lt;&gt;"",U156&lt;&gt;""), $O$7:$V$7,$O$7:$S$7)="実績日")*(IF(AND(進捗管理票PSPT_進捗率_1_2&lt;&gt;"",U156&lt;&gt;""), O156:V156,O156:S156)&lt;=集計基準日),COLUMN(IF(AND(進捗管理票PSPT_進捗率_1_2&lt;&gt;"",U156&lt;&gt;""), O156:V156,O156:S156)),""))</f>
        <v>0</v>
      </c>
      <c r="DC156" s="324">
        <f t="array" aca="1" ref="DC156" ca="1">MAX(IF((IF(AND(進捗管理票PSPT_進捗率_2_2&lt;&gt;"",AG156&lt;&gt;""), AA156:AH156,AA156:AE156)&lt;&gt;"")*(IF(AND(進捗管理票PSPT_進捗率_2_2&lt;&gt;"",AG156&lt;&gt;""), $AA$7:$AH$7,$AA$7:$AE$7)="実績日")*(IF(AND(進捗管理票PSPT_進捗率_2_2&lt;&gt;"",AG156&lt;&gt;""), AA156:AH156,AA156:AE156)&lt;=集計基準日),COLUMN(IF(AND(進捗管理票PSPT_進捗率_2_2&lt;&gt;"",AG156&lt;&gt;""), AA156:AH156,AA156:AE156)),""))</f>
        <v>0</v>
      </c>
      <c r="DD156" s="324">
        <f t="array" aca="1" ref="DD156" ca="1">MAX(IF((IF(AND(進捗管理票PSPT_進捗率_3_2&lt;&gt;"",AS156&lt;&gt;""), AM156:AT156,AM156:AQ156)&lt;&gt;"")*(IF(AND(進捗管理票PSPT_進捗率_3_2&lt;&gt;"",AS156&lt;&gt;""), $AM$7:$AT$7,$AM$7:$AQ$7)="実績日")*(IF(AND(進捗管理票PSPT_進捗率_3_2&lt;&gt;"",AS156&lt;&gt;""), AM156:AT156,AM156:AQ156)&lt;=集計基準日),COLUMN(IF(AND(進捗管理票PSPT_進捗率_3_2&lt;&gt;"",AS156&lt;&gt;""), AM156:AT156,AM156:AQ156)),""))</f>
        <v>0</v>
      </c>
      <c r="DE156" s="324">
        <f t="array" aca="1" ref="DE156" ca="1">MAX(IF((IF(AND(進捗管理票PSPT_進捗率_4_2&lt;&gt;"",BE156&lt;&gt;""), AY156:BF156,AY156:BC156)&lt;&gt;"")*(IF(AND(進捗管理票PSPT_進捗率_4_2&lt;&gt;"",BE156&lt;&gt;""), $AY$7:$BF$7,$AY$7:$BC$7)="実績日")*(IF(AND(進捗管理票PSPT_進捗率_4_2&lt;&gt;"",BE156&lt;&gt;""), AY156:BF156,AY156:BC156)&lt;=集計基準日),COLUMN(IF(AND(進捗管理票PSPT_進捗率_4_2&lt;&gt;"",BE156&lt;&gt;""), AY156:BF156,AY156:BC156)),""))</f>
        <v>0</v>
      </c>
      <c r="DF156" s="324">
        <f t="array" aca="1" ref="DF156" ca="1">MAX(IF((BJ156:BN156&lt;&gt;"")*($BJ$7:$BN$7="実績日")*(BJ156:BN156&lt;=集計基準日),COLUMN(BJ156:BN156),""))</f>
        <v>0</v>
      </c>
      <c r="DG156" s="439">
        <f ca="1">MAX(IF(CW156&lt;&gt;0,HLOOKUP(CW156+1,進捗・達成率設定_PS,9,1),0),IF(CX156&lt;&gt;0,HLOOKUP(CX156+1,進捗・達成率設定_PT仕様作成,9,1),0),IF(CY156&lt;&gt;0,HLOOKUP(CY156+1,進捗・達成率設定_PG,9,1),0),IF(CZ156&lt;&gt;0,HLOOKUP(CZ156+1,進捗・達成率設定_PT,9,1),0),IF(DA156&lt;&gt;0,HLOOKUP(DA156+1,進捗・達成率設定_受入,9,1),0),IF(AND(COUNTA(PTレビュー先頭セル:PTレビュー最終セル)=0,AND(BB156&lt;&gt;"", BB156 &lt;= 集計基準日, BE156="",BF156="",BJ156="",BK156="",BM156="",BN156="")),100,0),IF(AND(BE156&lt;&gt;"",BE156 &lt;= 集計基準日, BJ156="",BK156="",BM156="",BN156=""),100,0))</f>
        <v>0</v>
      </c>
      <c r="DH156" s="440">
        <f ca="1">MAX(IF(DB156&lt;&gt;0,HLOOKUP(DB156,進捗・達成率設定_PS,9,1),0),IF(DC156&lt;&gt;0,HLOOKUP(DC156,進捗・達成率設定_PT仕様作成,9,1),0),IF(DD156&lt;&gt;0,HLOOKUP(DD156,進捗・達成率設定_PG,9,1),0),IF(DE156&lt;&gt;0,HLOOKUP(DE156,進捗・達成率設定_PT,9,1),0),IF(DF156&lt;&gt;0,HLOOKUP(DF156,進捗・達成率設定_受入,9,1),0),IF(AND(COUNTA(PTレビュー先頭セル:PTレビュー最終セル)=0,BJ156="",BK156="",BM156="",BN156="",BC156&lt;&gt;"", BC156&lt;=集計基準日),100,0),IF(OR(AND(BF156&lt;&gt;"",BF156&lt;=集計基準日, BJ156="",BK156="",BM156="",BN156=""),AND(BE156&lt;&gt;"",BF156&lt;&gt;"",BF156&lt;=集計基準日, BJ156="",BK156="",BM156="",BN156="")),100,0))</f>
        <v>0</v>
      </c>
      <c r="DI156" s="328" t="str">
        <f>IF(BM156&lt;&gt;"",BM156,IF(AND(BJ156&lt;&gt;"",BM156&lt;&gt;""),BM156,IF(AND(BJ156&lt;&gt;"",BM156=""),"",IF(AND(BK156&lt;&gt;"",BM156=""),"",IF(BE156&lt;&gt;"",BE156,IF(COUNTA(PTレビュー先頭セル:PTレビュー最終セル)&lt;&gt;0,"",IF(BB156&lt;&gt;"",BB156,"")))))))</f>
        <v/>
      </c>
      <c r="DJ156" s="329" t="str">
        <f>IF(AND(BM156&lt;&gt;"",BN156&lt;&gt;""),BN156,IF(AND(BJ156&lt;&gt;"",BN156&lt;&gt;""),BN156,IF(AND(BK156&lt;&gt;"",BN156=""),"",IF(AND(BJ156&lt;&gt;"",BN156=""),"",IF(BF156&lt;&gt;"",BF156,IF(COUNTA(PTレビュー先頭セル:PTレビュー最終セル)&lt;&gt;0,"",IF(BC156&lt;&gt;"",BC156,"")))))))</f>
        <v/>
      </c>
      <c r="DK156" s="450" t="b">
        <f t="shared" si="93"/>
        <v>0</v>
      </c>
      <c r="DL156" s="440" t="b">
        <f t="shared" si="94"/>
        <v>0</v>
      </c>
      <c r="DM156" s="450" t="b">
        <f t="shared" si="95"/>
        <v>0</v>
      </c>
      <c r="DN156" s="440" t="b">
        <f t="shared" si="96"/>
        <v>0</v>
      </c>
      <c r="DO156" s="449" t="b">
        <f t="shared" si="97"/>
        <v>0</v>
      </c>
      <c r="DP156" s="440" t="b">
        <f t="shared" si="98"/>
        <v>0</v>
      </c>
      <c r="DQ156" s="450" t="b">
        <f t="shared" si="99"/>
        <v>0</v>
      </c>
      <c r="DR156" s="440" t="b">
        <f t="shared" si="100"/>
        <v>0</v>
      </c>
      <c r="DS156" s="449" t="b">
        <f t="shared" si="101"/>
        <v>0</v>
      </c>
      <c r="DT156" s="440" t="b">
        <f t="shared" si="102"/>
        <v>0</v>
      </c>
    </row>
    <row r="157" spans="1:124" x14ac:dyDescent="0.25">
      <c r="A157" s="65">
        <f t="shared" si="77"/>
        <v>149</v>
      </c>
      <c r="B157" s="275"/>
      <c r="C157" s="275"/>
      <c r="D157" s="275"/>
      <c r="E157" s="275"/>
      <c r="F157" s="275"/>
      <c r="G157" s="316"/>
      <c r="H157" s="276"/>
      <c r="I157" s="276"/>
      <c r="J157" s="276"/>
      <c r="K157" s="467"/>
      <c r="L157" s="467"/>
      <c r="M157" s="277"/>
      <c r="N157" s="277"/>
      <c r="O157" s="348"/>
      <c r="P157" s="278"/>
      <c r="Q157" s="279"/>
      <c r="R157" s="348"/>
      <c r="S157" s="278"/>
      <c r="T157" s="280"/>
      <c r="U157" s="348"/>
      <c r="V157" s="274"/>
      <c r="W157" s="309" t="str">
        <f t="shared" ca="1" si="78"/>
        <v/>
      </c>
      <c r="X157" s="310" t="str">
        <f t="shared" ca="1" si="79"/>
        <v/>
      </c>
      <c r="Y157" s="277"/>
      <c r="Z157" s="277"/>
      <c r="AA157" s="348"/>
      <c r="AB157" s="278"/>
      <c r="AC157" s="279"/>
      <c r="AD157" s="348"/>
      <c r="AE157" s="278"/>
      <c r="AF157" s="280"/>
      <c r="AG157" s="348"/>
      <c r="AH157" s="274"/>
      <c r="AI157" s="309" t="str">
        <f t="shared" ca="1" si="80"/>
        <v/>
      </c>
      <c r="AJ157" s="310" t="str">
        <f t="shared" ca="1" si="81"/>
        <v/>
      </c>
      <c r="AK157" s="277"/>
      <c r="AL157" s="277"/>
      <c r="AM157" s="348"/>
      <c r="AN157" s="278"/>
      <c r="AO157" s="279"/>
      <c r="AP157" s="348"/>
      <c r="AQ157" s="278"/>
      <c r="AR157" s="280"/>
      <c r="AS157" s="348"/>
      <c r="AT157" s="274"/>
      <c r="AU157" s="309" t="str">
        <f t="shared" ca="1" si="82"/>
        <v/>
      </c>
      <c r="AV157" s="310" t="str">
        <f t="shared" ca="1" si="83"/>
        <v/>
      </c>
      <c r="AW157" s="276"/>
      <c r="AX157" s="276"/>
      <c r="AY157" s="348"/>
      <c r="AZ157" s="278"/>
      <c r="BA157" s="279"/>
      <c r="BB157" s="348"/>
      <c r="BC157" s="278"/>
      <c r="BD157" s="280"/>
      <c r="BE157" s="348"/>
      <c r="BF157" s="274"/>
      <c r="BG157" s="309" t="str">
        <f t="shared" ca="1" si="84"/>
        <v/>
      </c>
      <c r="BH157" s="310" t="str">
        <f t="shared" ca="1" si="85"/>
        <v/>
      </c>
      <c r="BI157" s="276"/>
      <c r="BJ157" s="348"/>
      <c r="BK157" s="278"/>
      <c r="BL157" s="279"/>
      <c r="BM157" s="348"/>
      <c r="BN157" s="278"/>
      <c r="BO157" s="280"/>
      <c r="BP157" s="309" t="str">
        <f t="shared" ca="1" si="86"/>
        <v/>
      </c>
      <c r="BQ157" s="310" t="str">
        <f t="shared" ca="1" si="87"/>
        <v/>
      </c>
      <c r="BR157" s="309" t="str">
        <f t="shared" ca="1" si="88"/>
        <v/>
      </c>
      <c r="BS157" s="438" t="str">
        <f t="shared" ca="1" si="89"/>
        <v/>
      </c>
      <c r="BT157" s="281" t="str">
        <f t="array" ref="BT157">IF(AND($I157&lt;&gt;"",$K157&lt;&gt;""),CEILING(VLOOKUP($I157,ランク別指標,3,FALSE)*$L157,1),"")</f>
        <v/>
      </c>
      <c r="BU157" s="282"/>
      <c r="BV157" s="281" t="str">
        <f t="shared" si="11"/>
        <v/>
      </c>
      <c r="BW157" s="283"/>
      <c r="BX157" s="282"/>
      <c r="BY157" s="284" t="str">
        <f t="shared" si="90"/>
        <v/>
      </c>
      <c r="BZ157" s="285" t="str">
        <f t="shared" si="91"/>
        <v/>
      </c>
      <c r="CA157" s="286"/>
      <c r="CB157" s="287"/>
      <c r="CC157" s="281" t="str">
        <f t="array" ref="CC157">IF(AND($I157&lt;&gt;"",$K157&lt;&gt;""),CEILING(VLOOKUP($I157,ランク別指標,6,FALSE)*$L157,1),"")</f>
        <v/>
      </c>
      <c r="CD157" s="288"/>
      <c r="CE157" s="289" t="str">
        <f t="shared" si="14"/>
        <v/>
      </c>
      <c r="CF157" s="290"/>
      <c r="CG157" s="291" t="str">
        <f t="array" ref="CG157">IF(AND(L157&lt;&gt;"",L157&gt;0),IF(CD157/L157*100 &gt; 0,CD157/L157*100, ""),"")</f>
        <v/>
      </c>
      <c r="CH157" s="292" t="str">
        <f t="array" ref="CH157">IF(AND(L157&lt;&gt;"",L157&gt;0),IF(CF157/L157*100 &gt; 0,CF157/L157*100, ""),"")</f>
        <v/>
      </c>
      <c r="CI157" s="291" t="str">
        <f t="array" ref="CI157">IF(AND(CC157&lt;&gt;"",CC157&gt;0),IF(CD157/CC157*100 &gt; 0,CD157/CC157, ""),"")</f>
        <v/>
      </c>
      <c r="CJ157" s="292" t="str">
        <f t="array" ref="CJ157">IF(AND(CE157&lt;&gt;"",CE157&gt;0),IF(CF157/CE157*100 &gt; 0,CF157/CE157, ""),"")</f>
        <v/>
      </c>
      <c r="CK157" s="281"/>
      <c r="CL157" s="293" t="str">
        <f t="array" ref="CL157">IF(AND(L157&lt;&gt;"",L157&gt;0),IF(CK157/L157*100 &gt; 0,CK157/L157*100, ""),"")</f>
        <v/>
      </c>
      <c r="CM157" s="294"/>
      <c r="CN157" s="270" t="str">
        <f t="array" aca="1" ref="CN157" ca="1">IF(AND($O157&lt;&gt;"",$P157="",$O157&lt;=集計基準日),"遅1",IF(AND($R157&lt;&gt;"",$S157="",$R157&lt;=集計基準日),"遅2",IF(AND($U157&lt;&gt;"",$V157="",$U157&lt;=集計基準日),"遅3","") ) )</f>
        <v/>
      </c>
      <c r="CO157" s="271" t="str">
        <f t="array" aca="1" ref="CO157" ca="1">IF(AND($AA157&lt;&gt;"",$AB157="",$AA157&lt;=集計基準日),"遅1",IF(AND($AD157&lt;&gt;"",$AE157="",$AD157&lt;=集計基準日),"遅2",IF(AND($AG157&lt;&gt;"",$AH157="",$AG157&lt;=集計基準日),"遅3","")))</f>
        <v/>
      </c>
      <c r="CP157" s="271" t="str">
        <f t="array" aca="1" ref="CP157" ca="1">IF(AND($AM157&lt;&gt;"",$AN157="",$AM157&lt;=集計基準日),"遅1",IF(AND($AP157&lt;&gt;"",$AQ157="",$AP157&lt;=集計基準日),"遅2",IF(AND($AS157&lt;&gt;"",$AT157="",$AS157&lt;=集計基準日),"遅3","")))</f>
        <v/>
      </c>
      <c r="CQ157" s="272" t="str">
        <f t="shared" ca="1" si="75"/>
        <v/>
      </c>
      <c r="CR157" s="272" t="str">
        <f t="shared" ca="1" si="76"/>
        <v/>
      </c>
      <c r="CS157" s="273" t="str">
        <f t="shared" ca="1" si="17"/>
        <v/>
      </c>
      <c r="CT157" s="337"/>
      <c r="CU157" s="264">
        <f t="shared" si="92"/>
        <v>149</v>
      </c>
      <c r="CW157" s="324">
        <f t="array" aca="1" ref="CW157" ca="1">MAX(IF((IF(進捗管理票PSPT_進捗率_1_2&lt;&gt;"", O157:V157,O157:S157)&lt;&gt;"")*(IF(進捗管理票PSPT_進捗率_1_2&lt;&gt;"", $O$7:$V$7,$O$7:$S$7)="予定日")*(IF(進捗管理票PSPT_進捗率_1_2&lt;&gt;"", O157:V157,O157:S157)&lt;=集計基準日),COLUMN(IF(進捗管理票PSPT_進捗率_1_2&lt;&gt;"", O157:V157,O157:S157)),""))</f>
        <v>0</v>
      </c>
      <c r="CX157" s="324">
        <f t="array" aca="1" ref="CX157" ca="1">MAX(IF((IF(進捗管理票PSPT_進捗率_2_2&lt;&gt;"", AA157:AH157,AA157:AE157)&lt;&gt;"")*(IF(進捗管理票PSPT_進捗率_2_2&lt;&gt;"", $AA$7:$AH$7,$AA$7:$AE$7)="予定日")*(IF(進捗管理票PSPT_進捗率_2_2&lt;&gt;"", AA157:AH157,AA157:AE157)&lt;=集計基準日),COLUMN(IF(進捗管理票PSPT_進捗率_2_2&lt;&gt;"", AA157:AH157,AA157:AE157)),""))</f>
        <v>0</v>
      </c>
      <c r="CY157" s="324">
        <f t="array" aca="1" ref="CY157" ca="1">MAX(IF((IF(進捗管理票PSPT_進捗率_3_2&lt;&gt;"", AM157:AT157,AM157:AQ157)&lt;&gt;"")*(IF(進捗管理票PSPT_進捗率_3_2&lt;&gt;"", $AM$7:$AT$7,$AM$7:$AQ$7)="予定日")*(IF(進捗管理票PSPT_進捗率_3_2&lt;&gt;"", AM157:AT157,AM157:AQ157)&lt;=集計基準日),COLUMN(IF(進捗管理票PSPT_進捗率_3_2&lt;&gt;"", AM157:AT157,AM157:AQ157)),""))</f>
        <v>0</v>
      </c>
      <c r="CZ157" s="324">
        <f t="array" aca="1" ref="CZ157" ca="1">MAX(IF((IF(進捗管理票PSPT_進捗率_4_2&lt;&gt;"", AY157:BF157,AY157:BC157)&lt;&gt;"")*(IF(進捗管理票PSPT_進捗率_4_2&lt;&gt;"", $AY$7:$BF$7,$AY$7:$BC$7)="予定日")*(IF(進捗管理票PSPT_進捗率_4_2&lt;&gt;"", AY157:BF157,AY157:BC157)&lt;=集計基準日),COLUMN(IF(進捗管理票PSPT_進捗率_4_2&lt;&gt;"", AY157:BF157,AY157:BC157)),""))</f>
        <v>0</v>
      </c>
      <c r="DA157" s="324">
        <f t="array" aca="1" ref="DA157" ca="1">MAX(IF((BJ157:BN157&lt;&gt;"")*($BJ$7:$BN$7="予定日")*(BJ157:BN157&lt;=集計基準日),COLUMN(BJ157:BN157),""))</f>
        <v>0</v>
      </c>
      <c r="DB157" s="324">
        <f t="array" aca="1" ref="DB157" ca="1">MAX(IF((IF(AND(進捗管理票PSPT_進捗率_1_2&lt;&gt;"",U157&lt;&gt;""), O157:V157,O157:S157)&lt;&gt;"")*(IF(AND(進捗管理票PSPT_進捗率_1_2&lt;&gt;"",U157&lt;&gt;""), $O$7:$V$7,$O$7:$S$7)="実績日")*(IF(AND(進捗管理票PSPT_進捗率_1_2&lt;&gt;"",U157&lt;&gt;""), O157:V157,O157:S157)&lt;=集計基準日),COLUMN(IF(AND(進捗管理票PSPT_進捗率_1_2&lt;&gt;"",U157&lt;&gt;""), O157:V157,O157:S157)),""))</f>
        <v>0</v>
      </c>
      <c r="DC157" s="324">
        <f t="array" aca="1" ref="DC157" ca="1">MAX(IF((IF(AND(進捗管理票PSPT_進捗率_2_2&lt;&gt;"",AG157&lt;&gt;""), AA157:AH157,AA157:AE157)&lt;&gt;"")*(IF(AND(進捗管理票PSPT_進捗率_2_2&lt;&gt;"",AG157&lt;&gt;""), $AA$7:$AH$7,$AA$7:$AE$7)="実績日")*(IF(AND(進捗管理票PSPT_進捗率_2_2&lt;&gt;"",AG157&lt;&gt;""), AA157:AH157,AA157:AE157)&lt;=集計基準日),COLUMN(IF(AND(進捗管理票PSPT_進捗率_2_2&lt;&gt;"",AG157&lt;&gt;""), AA157:AH157,AA157:AE157)),""))</f>
        <v>0</v>
      </c>
      <c r="DD157" s="324">
        <f t="array" aca="1" ref="DD157" ca="1">MAX(IF((IF(AND(進捗管理票PSPT_進捗率_3_2&lt;&gt;"",AS157&lt;&gt;""), AM157:AT157,AM157:AQ157)&lt;&gt;"")*(IF(AND(進捗管理票PSPT_進捗率_3_2&lt;&gt;"",AS157&lt;&gt;""), $AM$7:$AT$7,$AM$7:$AQ$7)="実績日")*(IF(AND(進捗管理票PSPT_進捗率_3_2&lt;&gt;"",AS157&lt;&gt;""), AM157:AT157,AM157:AQ157)&lt;=集計基準日),COLUMN(IF(AND(進捗管理票PSPT_進捗率_3_2&lt;&gt;"",AS157&lt;&gt;""), AM157:AT157,AM157:AQ157)),""))</f>
        <v>0</v>
      </c>
      <c r="DE157" s="324">
        <f t="array" aca="1" ref="DE157" ca="1">MAX(IF((IF(AND(進捗管理票PSPT_進捗率_4_2&lt;&gt;"",BE157&lt;&gt;""), AY157:BF157,AY157:BC157)&lt;&gt;"")*(IF(AND(進捗管理票PSPT_進捗率_4_2&lt;&gt;"",BE157&lt;&gt;""), $AY$7:$BF$7,$AY$7:$BC$7)="実績日")*(IF(AND(進捗管理票PSPT_進捗率_4_2&lt;&gt;"",BE157&lt;&gt;""), AY157:BF157,AY157:BC157)&lt;=集計基準日),COLUMN(IF(AND(進捗管理票PSPT_進捗率_4_2&lt;&gt;"",BE157&lt;&gt;""), AY157:BF157,AY157:BC157)),""))</f>
        <v>0</v>
      </c>
      <c r="DF157" s="324">
        <f t="array" aca="1" ref="DF157" ca="1">MAX(IF((BJ157:BN157&lt;&gt;"")*($BJ$7:$BN$7="実績日")*(BJ157:BN157&lt;=集計基準日),COLUMN(BJ157:BN157),""))</f>
        <v>0</v>
      </c>
      <c r="DG157" s="439">
        <f ca="1">MAX(IF(CW157&lt;&gt;0,HLOOKUP(CW157+1,進捗・達成率設定_PS,9,1),0),IF(CX157&lt;&gt;0,HLOOKUP(CX157+1,進捗・達成率設定_PT仕様作成,9,1),0),IF(CY157&lt;&gt;0,HLOOKUP(CY157+1,進捗・達成率設定_PG,9,1),0),IF(CZ157&lt;&gt;0,HLOOKUP(CZ157+1,進捗・達成率設定_PT,9,1),0),IF(DA157&lt;&gt;0,HLOOKUP(DA157+1,進捗・達成率設定_受入,9,1),0),IF(AND(COUNTA(PTレビュー先頭セル:PTレビュー最終セル)=0,AND(BB157&lt;&gt;"", BB157 &lt;= 集計基準日, BE157="",BF157="",BJ157="",BK157="",BM157="",BN157="")),100,0),IF(AND(BE157&lt;&gt;"",BE157 &lt;= 集計基準日, BJ157="",BK157="",BM157="",BN157=""),100,0))</f>
        <v>0</v>
      </c>
      <c r="DH157" s="440">
        <f ca="1">MAX(IF(DB157&lt;&gt;0,HLOOKUP(DB157,進捗・達成率設定_PS,9,1),0),IF(DC157&lt;&gt;0,HLOOKUP(DC157,進捗・達成率設定_PT仕様作成,9,1),0),IF(DD157&lt;&gt;0,HLOOKUP(DD157,進捗・達成率設定_PG,9,1),0),IF(DE157&lt;&gt;0,HLOOKUP(DE157,進捗・達成率設定_PT,9,1),0),IF(DF157&lt;&gt;0,HLOOKUP(DF157,進捗・達成率設定_受入,9,1),0),IF(AND(COUNTA(PTレビュー先頭セル:PTレビュー最終セル)=0,BJ157="",BK157="",BM157="",BN157="",BC157&lt;&gt;"", BC157&lt;=集計基準日),100,0),IF(OR(AND(BF157&lt;&gt;"",BF157&lt;=集計基準日, BJ157="",BK157="",BM157="",BN157=""),AND(BE157&lt;&gt;"",BF157&lt;&gt;"",BF157&lt;=集計基準日, BJ157="",BK157="",BM157="",BN157="")),100,0))</f>
        <v>0</v>
      </c>
      <c r="DI157" s="328" t="str">
        <f>IF(BM157&lt;&gt;"",BM157,IF(AND(BJ157&lt;&gt;"",BM157&lt;&gt;""),BM157,IF(AND(BJ157&lt;&gt;"",BM157=""),"",IF(AND(BK157&lt;&gt;"",BM157=""),"",IF(BE157&lt;&gt;"",BE157,IF(COUNTA(PTレビュー先頭セル:PTレビュー最終セル)&lt;&gt;0,"",IF(BB157&lt;&gt;"",BB157,"")))))))</f>
        <v/>
      </c>
      <c r="DJ157" s="329" t="str">
        <f>IF(AND(BM157&lt;&gt;"",BN157&lt;&gt;""),BN157,IF(AND(BJ157&lt;&gt;"",BN157&lt;&gt;""),BN157,IF(AND(BK157&lt;&gt;"",BN157=""),"",IF(AND(BJ157&lt;&gt;"",BN157=""),"",IF(BF157&lt;&gt;"",BF157,IF(COUNTA(PTレビュー先頭セル:PTレビュー最終セル)&lt;&gt;0,"",IF(BC157&lt;&gt;"",BC157,"")))))))</f>
        <v/>
      </c>
      <c r="DK157" s="450" t="b">
        <f t="shared" si="93"/>
        <v>0</v>
      </c>
      <c r="DL157" s="440" t="b">
        <f t="shared" si="94"/>
        <v>0</v>
      </c>
      <c r="DM157" s="450" t="b">
        <f t="shared" si="95"/>
        <v>0</v>
      </c>
      <c r="DN157" s="440" t="b">
        <f t="shared" si="96"/>
        <v>0</v>
      </c>
      <c r="DO157" s="449" t="b">
        <f t="shared" si="97"/>
        <v>0</v>
      </c>
      <c r="DP157" s="440" t="b">
        <f t="shared" si="98"/>
        <v>0</v>
      </c>
      <c r="DQ157" s="450" t="b">
        <f t="shared" si="99"/>
        <v>0</v>
      </c>
      <c r="DR157" s="440" t="b">
        <f t="shared" si="100"/>
        <v>0</v>
      </c>
      <c r="DS157" s="449" t="b">
        <f t="shared" si="101"/>
        <v>0</v>
      </c>
      <c r="DT157" s="440" t="b">
        <f t="shared" si="102"/>
        <v>0</v>
      </c>
    </row>
    <row r="158" spans="1:124" x14ac:dyDescent="0.25">
      <c r="A158" s="65">
        <f t="shared" si="77"/>
        <v>150</v>
      </c>
      <c r="B158" s="275"/>
      <c r="C158" s="275"/>
      <c r="D158" s="275"/>
      <c r="E158" s="275"/>
      <c r="F158" s="275"/>
      <c r="G158" s="316"/>
      <c r="H158" s="276"/>
      <c r="I158" s="276"/>
      <c r="J158" s="276"/>
      <c r="K158" s="467"/>
      <c r="L158" s="467"/>
      <c r="M158" s="277"/>
      <c r="N158" s="277"/>
      <c r="O158" s="348"/>
      <c r="P158" s="278"/>
      <c r="Q158" s="279"/>
      <c r="R158" s="348"/>
      <c r="S158" s="278"/>
      <c r="T158" s="280"/>
      <c r="U158" s="348"/>
      <c r="V158" s="274"/>
      <c r="W158" s="309" t="str">
        <f t="shared" ca="1" si="78"/>
        <v/>
      </c>
      <c r="X158" s="310" t="str">
        <f t="shared" ca="1" si="79"/>
        <v/>
      </c>
      <c r="Y158" s="277"/>
      <c r="Z158" s="277"/>
      <c r="AA158" s="348"/>
      <c r="AB158" s="278"/>
      <c r="AC158" s="279"/>
      <c r="AD158" s="348"/>
      <c r="AE158" s="278"/>
      <c r="AF158" s="280"/>
      <c r="AG158" s="348"/>
      <c r="AH158" s="274"/>
      <c r="AI158" s="309" t="str">
        <f t="shared" ca="1" si="80"/>
        <v/>
      </c>
      <c r="AJ158" s="310" t="str">
        <f t="shared" ca="1" si="81"/>
        <v/>
      </c>
      <c r="AK158" s="277"/>
      <c r="AL158" s="277"/>
      <c r="AM158" s="348"/>
      <c r="AN158" s="278"/>
      <c r="AO158" s="279"/>
      <c r="AP158" s="348"/>
      <c r="AQ158" s="278"/>
      <c r="AR158" s="280"/>
      <c r="AS158" s="348"/>
      <c r="AT158" s="274"/>
      <c r="AU158" s="309" t="str">
        <f t="shared" ca="1" si="82"/>
        <v/>
      </c>
      <c r="AV158" s="310" t="str">
        <f t="shared" ca="1" si="83"/>
        <v/>
      </c>
      <c r="AW158" s="276"/>
      <c r="AX158" s="276"/>
      <c r="AY158" s="348"/>
      <c r="AZ158" s="278"/>
      <c r="BA158" s="279"/>
      <c r="BB158" s="348"/>
      <c r="BC158" s="278"/>
      <c r="BD158" s="280"/>
      <c r="BE158" s="348"/>
      <c r="BF158" s="274"/>
      <c r="BG158" s="309" t="str">
        <f t="shared" ca="1" si="84"/>
        <v/>
      </c>
      <c r="BH158" s="310" t="str">
        <f t="shared" ca="1" si="85"/>
        <v/>
      </c>
      <c r="BI158" s="276"/>
      <c r="BJ158" s="348"/>
      <c r="BK158" s="278"/>
      <c r="BL158" s="279"/>
      <c r="BM158" s="348"/>
      <c r="BN158" s="278"/>
      <c r="BO158" s="280"/>
      <c r="BP158" s="309" t="str">
        <f t="shared" ca="1" si="86"/>
        <v/>
      </c>
      <c r="BQ158" s="310" t="str">
        <f t="shared" ca="1" si="87"/>
        <v/>
      </c>
      <c r="BR158" s="309" t="str">
        <f t="shared" ca="1" si="88"/>
        <v/>
      </c>
      <c r="BS158" s="438" t="str">
        <f t="shared" ca="1" si="89"/>
        <v/>
      </c>
      <c r="BT158" s="281" t="str">
        <f t="array" ref="BT158">IF(AND($I158&lt;&gt;"",$K158&lt;&gt;""),CEILING(VLOOKUP($I158,ランク別指標,3,FALSE)*$L158,1),"")</f>
        <v/>
      </c>
      <c r="BU158" s="282"/>
      <c r="BV158" s="281" t="str">
        <f t="shared" si="11"/>
        <v/>
      </c>
      <c r="BW158" s="283"/>
      <c r="BX158" s="282"/>
      <c r="BY158" s="284" t="str">
        <f t="shared" si="90"/>
        <v/>
      </c>
      <c r="BZ158" s="285" t="str">
        <f t="shared" si="91"/>
        <v/>
      </c>
      <c r="CA158" s="286"/>
      <c r="CB158" s="287"/>
      <c r="CC158" s="281" t="str">
        <f t="array" ref="CC158">IF(AND($I158&lt;&gt;"",$K158&lt;&gt;""),CEILING(VLOOKUP($I158,ランク別指標,6,FALSE)*$L158,1),"")</f>
        <v/>
      </c>
      <c r="CD158" s="288"/>
      <c r="CE158" s="289" t="str">
        <f t="shared" si="14"/>
        <v/>
      </c>
      <c r="CF158" s="290"/>
      <c r="CG158" s="291" t="str">
        <f t="array" ref="CG158">IF(AND(L158&lt;&gt;"",L158&gt;0),IF(CD158/L158*100 &gt; 0,CD158/L158*100, ""),"")</f>
        <v/>
      </c>
      <c r="CH158" s="292" t="str">
        <f t="array" ref="CH158">IF(AND(L158&lt;&gt;"",L158&gt;0),IF(CF158/L158*100 &gt; 0,CF158/L158*100, ""),"")</f>
        <v/>
      </c>
      <c r="CI158" s="291" t="str">
        <f t="array" ref="CI158">IF(AND(CC158&lt;&gt;"",CC158&gt;0),IF(CD158/CC158*100 &gt; 0,CD158/CC158, ""),"")</f>
        <v/>
      </c>
      <c r="CJ158" s="292" t="str">
        <f t="array" ref="CJ158">IF(AND(CE158&lt;&gt;"",CE158&gt;0),IF(CF158/CE158*100 &gt; 0,CF158/CE158, ""),"")</f>
        <v/>
      </c>
      <c r="CK158" s="281"/>
      <c r="CL158" s="293" t="str">
        <f t="array" ref="CL158">IF(AND(L158&lt;&gt;"",L158&gt;0),IF(CK158/L158*100 &gt; 0,CK158/L158*100, ""),"")</f>
        <v/>
      </c>
      <c r="CM158" s="294"/>
      <c r="CN158" s="270" t="str">
        <f t="array" aca="1" ref="CN158" ca="1">IF(AND($O158&lt;&gt;"",$P158="",$O158&lt;=集計基準日),"遅1",IF(AND($R158&lt;&gt;"",$S158="",$R158&lt;=集計基準日),"遅2",IF(AND($U158&lt;&gt;"",$V158="",$U158&lt;=集計基準日),"遅3","") ) )</f>
        <v/>
      </c>
      <c r="CO158" s="271" t="str">
        <f t="array" aca="1" ref="CO158" ca="1">IF(AND($AA158&lt;&gt;"",$AB158="",$AA158&lt;=集計基準日),"遅1",IF(AND($AD158&lt;&gt;"",$AE158="",$AD158&lt;=集計基準日),"遅2",IF(AND($AG158&lt;&gt;"",$AH158="",$AG158&lt;=集計基準日),"遅3","")))</f>
        <v/>
      </c>
      <c r="CP158" s="271" t="str">
        <f t="array" aca="1" ref="CP158" ca="1">IF(AND($AM158&lt;&gt;"",$AN158="",$AM158&lt;=集計基準日),"遅1",IF(AND($AP158&lt;&gt;"",$AQ158="",$AP158&lt;=集計基準日),"遅2",IF(AND($AS158&lt;&gt;"",$AT158="",$AS158&lt;=集計基準日),"遅3","")))</f>
        <v/>
      </c>
      <c r="CQ158" s="272" t="str">
        <f t="shared" ca="1" si="75"/>
        <v/>
      </c>
      <c r="CR158" s="272" t="str">
        <f t="shared" ca="1" si="76"/>
        <v/>
      </c>
      <c r="CS158" s="273" t="str">
        <f t="shared" ca="1" si="17"/>
        <v/>
      </c>
      <c r="CT158" s="337"/>
      <c r="CU158" s="264">
        <f t="shared" si="92"/>
        <v>150</v>
      </c>
      <c r="CW158" s="324">
        <f t="array" aca="1" ref="CW158" ca="1">MAX(IF((IF(進捗管理票PSPT_進捗率_1_2&lt;&gt;"", O158:V158,O158:S158)&lt;&gt;"")*(IF(進捗管理票PSPT_進捗率_1_2&lt;&gt;"", $O$7:$V$7,$O$7:$S$7)="予定日")*(IF(進捗管理票PSPT_進捗率_1_2&lt;&gt;"", O158:V158,O158:S158)&lt;=集計基準日),COLUMN(IF(進捗管理票PSPT_進捗率_1_2&lt;&gt;"", O158:V158,O158:S158)),""))</f>
        <v>0</v>
      </c>
      <c r="CX158" s="324">
        <f t="array" aca="1" ref="CX158" ca="1">MAX(IF((IF(進捗管理票PSPT_進捗率_2_2&lt;&gt;"", AA158:AH158,AA158:AE158)&lt;&gt;"")*(IF(進捗管理票PSPT_進捗率_2_2&lt;&gt;"", $AA$7:$AH$7,$AA$7:$AE$7)="予定日")*(IF(進捗管理票PSPT_進捗率_2_2&lt;&gt;"", AA158:AH158,AA158:AE158)&lt;=集計基準日),COLUMN(IF(進捗管理票PSPT_進捗率_2_2&lt;&gt;"", AA158:AH158,AA158:AE158)),""))</f>
        <v>0</v>
      </c>
      <c r="CY158" s="324">
        <f t="array" aca="1" ref="CY158" ca="1">MAX(IF((IF(進捗管理票PSPT_進捗率_3_2&lt;&gt;"", AM158:AT158,AM158:AQ158)&lt;&gt;"")*(IF(進捗管理票PSPT_進捗率_3_2&lt;&gt;"", $AM$7:$AT$7,$AM$7:$AQ$7)="予定日")*(IF(進捗管理票PSPT_進捗率_3_2&lt;&gt;"", AM158:AT158,AM158:AQ158)&lt;=集計基準日),COLUMN(IF(進捗管理票PSPT_進捗率_3_2&lt;&gt;"", AM158:AT158,AM158:AQ158)),""))</f>
        <v>0</v>
      </c>
      <c r="CZ158" s="324">
        <f t="array" aca="1" ref="CZ158" ca="1">MAX(IF((IF(進捗管理票PSPT_進捗率_4_2&lt;&gt;"", AY158:BF158,AY158:BC158)&lt;&gt;"")*(IF(進捗管理票PSPT_進捗率_4_2&lt;&gt;"", $AY$7:$BF$7,$AY$7:$BC$7)="予定日")*(IF(進捗管理票PSPT_進捗率_4_2&lt;&gt;"", AY158:BF158,AY158:BC158)&lt;=集計基準日),COLUMN(IF(進捗管理票PSPT_進捗率_4_2&lt;&gt;"", AY158:BF158,AY158:BC158)),""))</f>
        <v>0</v>
      </c>
      <c r="DA158" s="324">
        <f t="array" aca="1" ref="DA158" ca="1">MAX(IF((BJ158:BN158&lt;&gt;"")*($BJ$7:$BN$7="予定日")*(BJ158:BN158&lt;=集計基準日),COLUMN(BJ158:BN158),""))</f>
        <v>0</v>
      </c>
      <c r="DB158" s="324">
        <f t="array" aca="1" ref="DB158" ca="1">MAX(IF((IF(AND(進捗管理票PSPT_進捗率_1_2&lt;&gt;"",U158&lt;&gt;""), O158:V158,O158:S158)&lt;&gt;"")*(IF(AND(進捗管理票PSPT_進捗率_1_2&lt;&gt;"",U158&lt;&gt;""), $O$7:$V$7,$O$7:$S$7)="実績日")*(IF(AND(進捗管理票PSPT_進捗率_1_2&lt;&gt;"",U158&lt;&gt;""), O158:V158,O158:S158)&lt;=集計基準日),COLUMN(IF(AND(進捗管理票PSPT_進捗率_1_2&lt;&gt;"",U158&lt;&gt;""), O158:V158,O158:S158)),""))</f>
        <v>0</v>
      </c>
      <c r="DC158" s="324">
        <f t="array" aca="1" ref="DC158" ca="1">MAX(IF((IF(AND(進捗管理票PSPT_進捗率_2_2&lt;&gt;"",AG158&lt;&gt;""), AA158:AH158,AA158:AE158)&lt;&gt;"")*(IF(AND(進捗管理票PSPT_進捗率_2_2&lt;&gt;"",AG158&lt;&gt;""), $AA$7:$AH$7,$AA$7:$AE$7)="実績日")*(IF(AND(進捗管理票PSPT_進捗率_2_2&lt;&gt;"",AG158&lt;&gt;""), AA158:AH158,AA158:AE158)&lt;=集計基準日),COLUMN(IF(AND(進捗管理票PSPT_進捗率_2_2&lt;&gt;"",AG158&lt;&gt;""), AA158:AH158,AA158:AE158)),""))</f>
        <v>0</v>
      </c>
      <c r="DD158" s="324">
        <f t="array" aca="1" ref="DD158" ca="1">MAX(IF((IF(AND(進捗管理票PSPT_進捗率_3_2&lt;&gt;"",AS158&lt;&gt;""), AM158:AT158,AM158:AQ158)&lt;&gt;"")*(IF(AND(進捗管理票PSPT_進捗率_3_2&lt;&gt;"",AS158&lt;&gt;""), $AM$7:$AT$7,$AM$7:$AQ$7)="実績日")*(IF(AND(進捗管理票PSPT_進捗率_3_2&lt;&gt;"",AS158&lt;&gt;""), AM158:AT158,AM158:AQ158)&lt;=集計基準日),COLUMN(IF(AND(進捗管理票PSPT_進捗率_3_2&lt;&gt;"",AS158&lt;&gt;""), AM158:AT158,AM158:AQ158)),""))</f>
        <v>0</v>
      </c>
      <c r="DE158" s="324">
        <f t="array" aca="1" ref="DE158" ca="1">MAX(IF((IF(AND(進捗管理票PSPT_進捗率_4_2&lt;&gt;"",BE158&lt;&gt;""), AY158:BF158,AY158:BC158)&lt;&gt;"")*(IF(AND(進捗管理票PSPT_進捗率_4_2&lt;&gt;"",BE158&lt;&gt;""), $AY$7:$BF$7,$AY$7:$BC$7)="実績日")*(IF(AND(進捗管理票PSPT_進捗率_4_2&lt;&gt;"",BE158&lt;&gt;""), AY158:BF158,AY158:BC158)&lt;=集計基準日),COLUMN(IF(AND(進捗管理票PSPT_進捗率_4_2&lt;&gt;"",BE158&lt;&gt;""), AY158:BF158,AY158:BC158)),""))</f>
        <v>0</v>
      </c>
      <c r="DF158" s="324">
        <f t="array" aca="1" ref="DF158" ca="1">MAX(IF((BJ158:BN158&lt;&gt;"")*($BJ$7:$BN$7="実績日")*(BJ158:BN158&lt;=集計基準日),COLUMN(BJ158:BN158),""))</f>
        <v>0</v>
      </c>
      <c r="DG158" s="439">
        <f ca="1">MAX(IF(CW158&lt;&gt;0,HLOOKUP(CW158+1,進捗・達成率設定_PS,9,1),0),IF(CX158&lt;&gt;0,HLOOKUP(CX158+1,進捗・達成率設定_PT仕様作成,9,1),0),IF(CY158&lt;&gt;0,HLOOKUP(CY158+1,進捗・達成率設定_PG,9,1),0),IF(CZ158&lt;&gt;0,HLOOKUP(CZ158+1,進捗・達成率設定_PT,9,1),0),IF(DA158&lt;&gt;0,HLOOKUP(DA158+1,進捗・達成率設定_受入,9,1),0),IF(AND(COUNTA(PTレビュー先頭セル:PTレビュー最終セル)=0,AND(BB158&lt;&gt;"", BB158 &lt;= 集計基準日, BE158="",BF158="",BJ158="",BK158="",BM158="",BN158="")),100,0),IF(AND(BE158&lt;&gt;"",BE158 &lt;= 集計基準日, BJ158="",BK158="",BM158="",BN158=""),100,0))</f>
        <v>0</v>
      </c>
      <c r="DH158" s="440">
        <f ca="1">MAX(IF(DB158&lt;&gt;0,HLOOKUP(DB158,進捗・達成率設定_PS,9,1),0),IF(DC158&lt;&gt;0,HLOOKUP(DC158,進捗・達成率設定_PT仕様作成,9,1),0),IF(DD158&lt;&gt;0,HLOOKUP(DD158,進捗・達成率設定_PG,9,1),0),IF(DE158&lt;&gt;0,HLOOKUP(DE158,進捗・達成率設定_PT,9,1),0),IF(DF158&lt;&gt;0,HLOOKUP(DF158,進捗・達成率設定_受入,9,1),0),IF(AND(COUNTA(PTレビュー先頭セル:PTレビュー最終セル)=0,BJ158="",BK158="",BM158="",BN158="",BC158&lt;&gt;"", BC158&lt;=集計基準日),100,0),IF(OR(AND(BF158&lt;&gt;"",BF158&lt;=集計基準日, BJ158="",BK158="",BM158="",BN158=""),AND(BE158&lt;&gt;"",BF158&lt;&gt;"",BF158&lt;=集計基準日, BJ158="",BK158="",BM158="",BN158="")),100,0))</f>
        <v>0</v>
      </c>
      <c r="DI158" s="328" t="str">
        <f>IF(BM158&lt;&gt;"",BM158,IF(AND(BJ158&lt;&gt;"",BM158&lt;&gt;""),BM158,IF(AND(BJ158&lt;&gt;"",BM158=""),"",IF(AND(BK158&lt;&gt;"",BM158=""),"",IF(BE158&lt;&gt;"",BE158,IF(COUNTA(PTレビュー先頭セル:PTレビュー最終セル)&lt;&gt;0,"",IF(BB158&lt;&gt;"",BB158,"")))))))</f>
        <v/>
      </c>
      <c r="DJ158" s="329" t="str">
        <f>IF(AND(BM158&lt;&gt;"",BN158&lt;&gt;""),BN158,IF(AND(BJ158&lt;&gt;"",BN158&lt;&gt;""),BN158,IF(AND(BK158&lt;&gt;"",BN158=""),"",IF(AND(BJ158&lt;&gt;"",BN158=""),"",IF(BF158&lt;&gt;"",BF158,IF(COUNTA(PTレビュー先頭セル:PTレビュー最終セル)&lt;&gt;0,"",IF(BC158&lt;&gt;"",BC158,"")))))))</f>
        <v/>
      </c>
      <c r="DK158" s="450" t="b">
        <f t="shared" si="93"/>
        <v>0</v>
      </c>
      <c r="DL158" s="440" t="b">
        <f t="shared" si="94"/>
        <v>0</v>
      </c>
      <c r="DM158" s="450" t="b">
        <f t="shared" si="95"/>
        <v>0</v>
      </c>
      <c r="DN158" s="440" t="b">
        <f t="shared" si="96"/>
        <v>0</v>
      </c>
      <c r="DO158" s="449" t="b">
        <f t="shared" si="97"/>
        <v>0</v>
      </c>
      <c r="DP158" s="440" t="b">
        <f t="shared" si="98"/>
        <v>0</v>
      </c>
      <c r="DQ158" s="450" t="b">
        <f t="shared" si="99"/>
        <v>0</v>
      </c>
      <c r="DR158" s="440" t="b">
        <f t="shared" si="100"/>
        <v>0</v>
      </c>
      <c r="DS158" s="449" t="b">
        <f t="shared" si="101"/>
        <v>0</v>
      </c>
      <c r="DT158" s="440" t="b">
        <f t="shared" si="102"/>
        <v>0</v>
      </c>
    </row>
    <row r="159" spans="1:124" x14ac:dyDescent="0.25">
      <c r="A159" s="65">
        <f t="shared" si="77"/>
        <v>151</v>
      </c>
      <c r="B159" s="275"/>
      <c r="C159" s="275"/>
      <c r="D159" s="275"/>
      <c r="E159" s="275"/>
      <c r="F159" s="275"/>
      <c r="G159" s="316"/>
      <c r="H159" s="276"/>
      <c r="I159" s="276"/>
      <c r="J159" s="276"/>
      <c r="K159" s="467"/>
      <c r="L159" s="467"/>
      <c r="M159" s="277"/>
      <c r="N159" s="277"/>
      <c r="O159" s="348"/>
      <c r="P159" s="349"/>
      <c r="Q159" s="279"/>
      <c r="R159" s="348"/>
      <c r="S159" s="349"/>
      <c r="T159" s="280"/>
      <c r="U159" s="348"/>
      <c r="V159" s="274"/>
      <c r="W159" s="309" t="str">
        <f t="shared" ca="1" si="78"/>
        <v/>
      </c>
      <c r="X159" s="310" t="str">
        <f t="shared" ca="1" si="79"/>
        <v/>
      </c>
      <c r="Y159" s="277"/>
      <c r="Z159" s="277"/>
      <c r="AA159" s="348"/>
      <c r="AB159" s="349"/>
      <c r="AC159" s="279"/>
      <c r="AD159" s="348"/>
      <c r="AE159" s="349"/>
      <c r="AF159" s="280"/>
      <c r="AG159" s="348"/>
      <c r="AH159" s="274"/>
      <c r="AI159" s="309" t="str">
        <f t="shared" ca="1" si="80"/>
        <v/>
      </c>
      <c r="AJ159" s="310" t="str">
        <f t="shared" ca="1" si="81"/>
        <v/>
      </c>
      <c r="AK159" s="276"/>
      <c r="AL159" s="276"/>
      <c r="AM159" s="348"/>
      <c r="AN159" s="349"/>
      <c r="AO159" s="279"/>
      <c r="AP159" s="348"/>
      <c r="AQ159" s="349"/>
      <c r="AR159" s="280"/>
      <c r="AS159" s="348"/>
      <c r="AT159" s="274"/>
      <c r="AU159" s="309" t="str">
        <f t="shared" ca="1" si="82"/>
        <v/>
      </c>
      <c r="AV159" s="310" t="str">
        <f t="shared" ca="1" si="83"/>
        <v/>
      </c>
      <c r="AW159" s="276"/>
      <c r="AX159" s="276"/>
      <c r="AY159" s="348"/>
      <c r="AZ159" s="349"/>
      <c r="BA159" s="279"/>
      <c r="BB159" s="348"/>
      <c r="BC159" s="349"/>
      <c r="BD159" s="280"/>
      <c r="BE159" s="348"/>
      <c r="BF159" s="274"/>
      <c r="BG159" s="309" t="str">
        <f t="shared" ca="1" si="84"/>
        <v/>
      </c>
      <c r="BH159" s="310" t="str">
        <f t="shared" ca="1" si="85"/>
        <v/>
      </c>
      <c r="BI159" s="276"/>
      <c r="BJ159" s="348"/>
      <c r="BK159" s="349"/>
      <c r="BL159" s="279"/>
      <c r="BM159" s="348"/>
      <c r="BN159" s="349"/>
      <c r="BO159" s="280"/>
      <c r="BP159" s="309" t="str">
        <f t="shared" ca="1" si="86"/>
        <v/>
      </c>
      <c r="BQ159" s="310" t="str">
        <f t="shared" ca="1" si="87"/>
        <v/>
      </c>
      <c r="BR159" s="309" t="str">
        <f t="shared" ca="1" si="88"/>
        <v/>
      </c>
      <c r="BS159" s="438" t="str">
        <f t="shared" ca="1" si="89"/>
        <v/>
      </c>
      <c r="BT159" s="281" t="str">
        <f t="array" ref="BT159">IF(AND($I159&lt;&gt;"",$K159&lt;&gt;""),CEILING(VLOOKUP($I159,ランク別指標,3,FALSE)*$L159,1),"")</f>
        <v/>
      </c>
      <c r="BU159" s="282"/>
      <c r="BV159" s="281" t="str">
        <f t="shared" si="11"/>
        <v/>
      </c>
      <c r="BW159" s="283"/>
      <c r="BX159" s="282"/>
      <c r="BY159" s="284" t="str">
        <f t="shared" si="90"/>
        <v/>
      </c>
      <c r="BZ159" s="285" t="str">
        <f t="shared" si="91"/>
        <v/>
      </c>
      <c r="CA159" s="286"/>
      <c r="CB159" s="287"/>
      <c r="CC159" s="281" t="str">
        <f t="array" ref="CC159">IF(AND($I159&lt;&gt;"",$K159&lt;&gt;""),CEILING(VLOOKUP($I159,ランク別指標,6,FALSE)*$L159,1),"")</f>
        <v/>
      </c>
      <c r="CD159" s="288"/>
      <c r="CE159" s="289" t="str">
        <f t="shared" si="14"/>
        <v/>
      </c>
      <c r="CF159" s="290"/>
      <c r="CG159" s="291" t="str">
        <f t="array" ref="CG159">IF(AND(L159&lt;&gt;"",L159&gt;0),IF(CD159/L159*100 &gt; 0,CD159/L159*100, ""),"")</f>
        <v/>
      </c>
      <c r="CH159" s="292" t="str">
        <f t="array" ref="CH159">IF(AND(L159&lt;&gt;"",L159&gt;0),IF(CF159/L159*100 &gt; 0,CF159/L159*100, ""),"")</f>
        <v/>
      </c>
      <c r="CI159" s="291" t="str">
        <f t="array" ref="CI159">IF(AND(CC159&lt;&gt;"",CC159&gt;0),IF(CD159/CC159*100 &gt; 0,CD159/CC159, ""),"")</f>
        <v/>
      </c>
      <c r="CJ159" s="292" t="str">
        <f t="array" ref="CJ159">IF(AND(CE159&lt;&gt;"",CE159&gt;0),IF(CF159/CE159*100 &gt; 0,CF159/CE159, ""),"")</f>
        <v/>
      </c>
      <c r="CK159" s="281"/>
      <c r="CL159" s="293" t="str">
        <f t="array" ref="CL159">IF(AND(L159&lt;&gt;"",L159&gt;0),IF(CK159/L159*100 &gt; 0,CK159/L159*100, ""),"")</f>
        <v/>
      </c>
      <c r="CM159" s="294"/>
      <c r="CN159" s="270" t="str">
        <f t="array" aca="1" ref="CN159" ca="1">IF(AND($O159&lt;&gt;"",$P159="",$O159&lt;=集計基準日),"遅1",IF(AND($R159&lt;&gt;"",$S159="",$R159&lt;=集計基準日),"遅2",IF(AND($U159&lt;&gt;"",$V159="",$U159&lt;=集計基準日),"遅3","") ) )</f>
        <v/>
      </c>
      <c r="CO159" s="271" t="str">
        <f t="array" aca="1" ref="CO159" ca="1">IF(AND($AA159&lt;&gt;"",$AB159="",$AA159&lt;=集計基準日),"遅1",IF(AND($AD159&lt;&gt;"",$AE159="",$AD159&lt;=集計基準日),"遅2",IF(AND($AG159&lt;&gt;"",$AH159="",$AG159&lt;=集計基準日),"遅3","")))</f>
        <v/>
      </c>
      <c r="CP159" s="271" t="str">
        <f t="array" aca="1" ref="CP159" ca="1">IF(AND($AM159&lt;&gt;"",$AN159="",$AM159&lt;=集計基準日),"遅1",IF(AND($AP159&lt;&gt;"",$AQ159="",$AP159&lt;=集計基準日),"遅2",IF(AND($AS159&lt;&gt;"",$AT159="",$AS159&lt;=集計基準日),"遅3","")))</f>
        <v/>
      </c>
      <c r="CQ159" s="272" t="str">
        <f t="shared" ca="1" si="75"/>
        <v/>
      </c>
      <c r="CR159" s="272" t="str">
        <f t="shared" ca="1" si="76"/>
        <v/>
      </c>
      <c r="CS159" s="273" t="str">
        <f t="shared" ca="1" si="17"/>
        <v/>
      </c>
      <c r="CT159" s="337"/>
      <c r="CU159" s="264">
        <f t="shared" si="92"/>
        <v>151</v>
      </c>
      <c r="CW159" s="324">
        <f t="array" aca="1" ref="CW159" ca="1">MAX(IF((IF(進捗管理票PSPT_進捗率_1_2&lt;&gt;"", O159:V159,O159:S159)&lt;&gt;"")*(IF(進捗管理票PSPT_進捗率_1_2&lt;&gt;"", $O$7:$V$7,$O$7:$S$7)="予定日")*(IF(進捗管理票PSPT_進捗率_1_2&lt;&gt;"", O159:V159,O159:S159)&lt;=集計基準日),COLUMN(IF(進捗管理票PSPT_進捗率_1_2&lt;&gt;"", O159:V159,O159:S159)),""))</f>
        <v>0</v>
      </c>
      <c r="CX159" s="324">
        <f t="array" aca="1" ref="CX159" ca="1">MAX(IF((IF(進捗管理票PSPT_進捗率_2_2&lt;&gt;"", AA159:AH159,AA159:AE159)&lt;&gt;"")*(IF(進捗管理票PSPT_進捗率_2_2&lt;&gt;"", $AA$7:$AH$7,$AA$7:$AE$7)="予定日")*(IF(進捗管理票PSPT_進捗率_2_2&lt;&gt;"", AA159:AH159,AA159:AE159)&lt;=集計基準日),COLUMN(IF(進捗管理票PSPT_進捗率_2_2&lt;&gt;"", AA159:AH159,AA159:AE159)),""))</f>
        <v>0</v>
      </c>
      <c r="CY159" s="324">
        <f t="array" aca="1" ref="CY159" ca="1">MAX(IF((IF(進捗管理票PSPT_進捗率_3_2&lt;&gt;"", AM159:AT159,AM159:AQ159)&lt;&gt;"")*(IF(進捗管理票PSPT_進捗率_3_2&lt;&gt;"", $AM$7:$AT$7,$AM$7:$AQ$7)="予定日")*(IF(進捗管理票PSPT_進捗率_3_2&lt;&gt;"", AM159:AT159,AM159:AQ159)&lt;=集計基準日),COLUMN(IF(進捗管理票PSPT_進捗率_3_2&lt;&gt;"", AM159:AT159,AM159:AQ159)),""))</f>
        <v>0</v>
      </c>
      <c r="CZ159" s="324">
        <f t="array" aca="1" ref="CZ159" ca="1">MAX(IF((IF(進捗管理票PSPT_進捗率_4_2&lt;&gt;"", AY159:BF159,AY159:BC159)&lt;&gt;"")*(IF(進捗管理票PSPT_進捗率_4_2&lt;&gt;"", $AY$7:$BF$7,$AY$7:$BC$7)="予定日")*(IF(進捗管理票PSPT_進捗率_4_2&lt;&gt;"", AY159:BF159,AY159:BC159)&lt;=集計基準日),COLUMN(IF(進捗管理票PSPT_進捗率_4_2&lt;&gt;"", AY159:BF159,AY159:BC159)),""))</f>
        <v>0</v>
      </c>
      <c r="DA159" s="324">
        <f t="array" aca="1" ref="DA159" ca="1">MAX(IF((BJ159:BN159&lt;&gt;"")*($BJ$7:$BN$7="予定日")*(BJ159:BN159&lt;=集計基準日),COLUMN(BJ159:BN159),""))</f>
        <v>0</v>
      </c>
      <c r="DB159" s="324">
        <f t="array" aca="1" ref="DB159" ca="1">MAX(IF((IF(AND(進捗管理票PSPT_進捗率_1_2&lt;&gt;"",U159&lt;&gt;""), O159:V159,O159:S159)&lt;&gt;"")*(IF(AND(進捗管理票PSPT_進捗率_1_2&lt;&gt;"",U159&lt;&gt;""), $O$7:$V$7,$O$7:$S$7)="実績日")*(IF(AND(進捗管理票PSPT_進捗率_1_2&lt;&gt;"",U159&lt;&gt;""), O159:V159,O159:S159)&lt;=集計基準日),COLUMN(IF(AND(進捗管理票PSPT_進捗率_1_2&lt;&gt;"",U159&lt;&gt;""), O159:V159,O159:S159)),""))</f>
        <v>0</v>
      </c>
      <c r="DC159" s="324">
        <f t="array" aca="1" ref="DC159" ca="1">MAX(IF((IF(AND(進捗管理票PSPT_進捗率_2_2&lt;&gt;"",AG159&lt;&gt;""), AA159:AH159,AA159:AE159)&lt;&gt;"")*(IF(AND(進捗管理票PSPT_進捗率_2_2&lt;&gt;"",AG159&lt;&gt;""), $AA$7:$AH$7,$AA$7:$AE$7)="実績日")*(IF(AND(進捗管理票PSPT_進捗率_2_2&lt;&gt;"",AG159&lt;&gt;""), AA159:AH159,AA159:AE159)&lt;=集計基準日),COLUMN(IF(AND(進捗管理票PSPT_進捗率_2_2&lt;&gt;"",AG159&lt;&gt;""), AA159:AH159,AA159:AE159)),""))</f>
        <v>0</v>
      </c>
      <c r="DD159" s="324">
        <f t="array" aca="1" ref="DD159" ca="1">MAX(IF((IF(AND(進捗管理票PSPT_進捗率_3_2&lt;&gt;"",AS159&lt;&gt;""), AM159:AT159,AM159:AQ159)&lt;&gt;"")*(IF(AND(進捗管理票PSPT_進捗率_3_2&lt;&gt;"",AS159&lt;&gt;""), $AM$7:$AT$7,$AM$7:$AQ$7)="実績日")*(IF(AND(進捗管理票PSPT_進捗率_3_2&lt;&gt;"",AS159&lt;&gt;""), AM159:AT159,AM159:AQ159)&lt;=集計基準日),COLUMN(IF(AND(進捗管理票PSPT_進捗率_3_2&lt;&gt;"",AS159&lt;&gt;""), AM159:AT159,AM159:AQ159)),""))</f>
        <v>0</v>
      </c>
      <c r="DE159" s="324">
        <f t="array" aca="1" ref="DE159" ca="1">MAX(IF((IF(AND(進捗管理票PSPT_進捗率_4_2&lt;&gt;"",BE159&lt;&gt;""), AY159:BF159,AY159:BC159)&lt;&gt;"")*(IF(AND(進捗管理票PSPT_進捗率_4_2&lt;&gt;"",BE159&lt;&gt;""), $AY$7:$BF$7,$AY$7:$BC$7)="実績日")*(IF(AND(進捗管理票PSPT_進捗率_4_2&lt;&gt;"",BE159&lt;&gt;""), AY159:BF159,AY159:BC159)&lt;=集計基準日),COLUMN(IF(AND(進捗管理票PSPT_進捗率_4_2&lt;&gt;"",BE159&lt;&gt;""), AY159:BF159,AY159:BC159)),""))</f>
        <v>0</v>
      </c>
      <c r="DF159" s="324">
        <f t="array" aca="1" ref="DF159" ca="1">MAX(IF((BJ159:BN159&lt;&gt;"")*($BJ$7:$BN$7="実績日")*(BJ159:BN159&lt;=集計基準日),COLUMN(BJ159:BN159),""))</f>
        <v>0</v>
      </c>
      <c r="DG159" s="439">
        <f ca="1">MAX(IF(CW159&lt;&gt;0,HLOOKUP(CW159+1,進捗・達成率設定_PS,9,1),0),IF(CX159&lt;&gt;0,HLOOKUP(CX159+1,進捗・達成率設定_PT仕様作成,9,1),0),IF(CY159&lt;&gt;0,HLOOKUP(CY159+1,進捗・達成率設定_PG,9,1),0),IF(CZ159&lt;&gt;0,HLOOKUP(CZ159+1,進捗・達成率設定_PT,9,1),0),IF(DA159&lt;&gt;0,HLOOKUP(DA159+1,進捗・達成率設定_受入,9,1),0),IF(AND(COUNTA(PTレビュー先頭セル:PTレビュー最終セル)=0,AND(BB159&lt;&gt;"", BB159 &lt;= 集計基準日, BE159="",BF159="",BJ159="",BK159="",BM159="",BN159="")),100,0),IF(AND(BE159&lt;&gt;"",BE159 &lt;= 集計基準日, BJ159="",BK159="",BM159="",BN159=""),100,0))</f>
        <v>0</v>
      </c>
      <c r="DH159" s="440">
        <f ca="1">MAX(IF(DB159&lt;&gt;0,HLOOKUP(DB159,進捗・達成率設定_PS,9,1),0),IF(DC159&lt;&gt;0,HLOOKUP(DC159,進捗・達成率設定_PT仕様作成,9,1),0),IF(DD159&lt;&gt;0,HLOOKUP(DD159,進捗・達成率設定_PG,9,1),0),IF(DE159&lt;&gt;0,HLOOKUP(DE159,進捗・達成率設定_PT,9,1),0),IF(DF159&lt;&gt;0,HLOOKUP(DF159,進捗・達成率設定_受入,9,1),0),IF(AND(COUNTA(PTレビュー先頭セル:PTレビュー最終セル)=0,BJ159="",BK159="",BM159="",BN159="",BC159&lt;&gt;"", BC159&lt;=集計基準日),100,0),IF(OR(AND(BF159&lt;&gt;"",BF159&lt;=集計基準日, BJ159="",BK159="",BM159="",BN159=""),AND(BE159&lt;&gt;"",BF159&lt;&gt;"",BF159&lt;=集計基準日, BJ159="",BK159="",BM159="",BN159="")),100,0))</f>
        <v>0</v>
      </c>
      <c r="DI159" s="328" t="str">
        <f>IF(BM159&lt;&gt;"",BM159,IF(AND(BJ159&lt;&gt;"",BM159&lt;&gt;""),BM159,IF(AND(BJ159&lt;&gt;"",BM159=""),"",IF(AND(BK159&lt;&gt;"",BM159=""),"",IF(BE159&lt;&gt;"",BE159,IF(COUNTA(PTレビュー先頭セル:PTレビュー最終セル)&lt;&gt;0,"",IF(BB159&lt;&gt;"",BB159,"")))))))</f>
        <v/>
      </c>
      <c r="DJ159" s="329" t="str">
        <f>IF(AND(BM159&lt;&gt;"",BN159&lt;&gt;""),BN159,IF(AND(BJ159&lt;&gt;"",BN159&lt;&gt;""),BN159,IF(AND(BK159&lt;&gt;"",BN159=""),"",IF(AND(BJ159&lt;&gt;"",BN159=""),"",IF(BF159&lt;&gt;"",BF159,IF(COUNTA(PTレビュー先頭セル:PTレビュー最終セル)&lt;&gt;0,"",IF(BC159&lt;&gt;"",BC159,"")))))))</f>
        <v/>
      </c>
      <c r="DK159" s="450" t="b">
        <f t="shared" si="93"/>
        <v>0</v>
      </c>
      <c r="DL159" s="440" t="b">
        <f t="shared" si="94"/>
        <v>0</v>
      </c>
      <c r="DM159" s="450" t="b">
        <f t="shared" si="95"/>
        <v>0</v>
      </c>
      <c r="DN159" s="440" t="b">
        <f t="shared" si="96"/>
        <v>0</v>
      </c>
      <c r="DO159" s="449" t="b">
        <f t="shared" si="97"/>
        <v>0</v>
      </c>
      <c r="DP159" s="440" t="b">
        <f t="shared" si="98"/>
        <v>0</v>
      </c>
      <c r="DQ159" s="450" t="b">
        <f t="shared" si="99"/>
        <v>0</v>
      </c>
      <c r="DR159" s="440" t="b">
        <f t="shared" si="100"/>
        <v>0</v>
      </c>
      <c r="DS159" s="449" t="b">
        <f t="shared" si="101"/>
        <v>0</v>
      </c>
      <c r="DT159" s="440" t="b">
        <f t="shared" si="102"/>
        <v>0</v>
      </c>
    </row>
    <row r="160" spans="1:124" x14ac:dyDescent="0.25">
      <c r="A160" s="65">
        <f t="shared" si="77"/>
        <v>152</v>
      </c>
      <c r="B160" s="275"/>
      <c r="C160" s="275"/>
      <c r="D160" s="275"/>
      <c r="E160" s="275"/>
      <c r="F160" s="275"/>
      <c r="G160" s="316"/>
      <c r="H160" s="276"/>
      <c r="I160" s="276"/>
      <c r="J160" s="276"/>
      <c r="K160" s="467"/>
      <c r="L160" s="467"/>
      <c r="M160" s="277"/>
      <c r="N160" s="277"/>
      <c r="O160" s="348"/>
      <c r="P160" s="349"/>
      <c r="Q160" s="279"/>
      <c r="R160" s="348"/>
      <c r="S160" s="349"/>
      <c r="T160" s="280"/>
      <c r="U160" s="348"/>
      <c r="V160" s="274"/>
      <c r="W160" s="309" t="str">
        <f t="shared" ca="1" si="78"/>
        <v/>
      </c>
      <c r="X160" s="310" t="str">
        <f t="shared" ca="1" si="79"/>
        <v/>
      </c>
      <c r="Y160" s="277"/>
      <c r="Z160" s="277"/>
      <c r="AA160" s="348"/>
      <c r="AB160" s="349"/>
      <c r="AC160" s="279"/>
      <c r="AD160" s="348"/>
      <c r="AE160" s="349"/>
      <c r="AF160" s="280"/>
      <c r="AG160" s="348"/>
      <c r="AH160" s="274"/>
      <c r="AI160" s="309" t="str">
        <f t="shared" ca="1" si="80"/>
        <v/>
      </c>
      <c r="AJ160" s="310" t="str">
        <f t="shared" ca="1" si="81"/>
        <v/>
      </c>
      <c r="AK160" s="276"/>
      <c r="AL160" s="276"/>
      <c r="AM160" s="348"/>
      <c r="AN160" s="349"/>
      <c r="AO160" s="279"/>
      <c r="AP160" s="348"/>
      <c r="AQ160" s="349"/>
      <c r="AR160" s="280"/>
      <c r="AS160" s="348"/>
      <c r="AT160" s="274"/>
      <c r="AU160" s="309" t="str">
        <f t="shared" ca="1" si="82"/>
        <v/>
      </c>
      <c r="AV160" s="310" t="str">
        <f t="shared" ca="1" si="83"/>
        <v/>
      </c>
      <c r="AW160" s="276"/>
      <c r="AX160" s="276"/>
      <c r="AY160" s="348"/>
      <c r="AZ160" s="349"/>
      <c r="BA160" s="279"/>
      <c r="BB160" s="348"/>
      <c r="BC160" s="349"/>
      <c r="BD160" s="280"/>
      <c r="BE160" s="348"/>
      <c r="BF160" s="274"/>
      <c r="BG160" s="309" t="str">
        <f t="shared" ca="1" si="84"/>
        <v/>
      </c>
      <c r="BH160" s="310" t="str">
        <f t="shared" ca="1" si="85"/>
        <v/>
      </c>
      <c r="BI160" s="276"/>
      <c r="BJ160" s="348"/>
      <c r="BK160" s="349"/>
      <c r="BL160" s="279"/>
      <c r="BM160" s="348"/>
      <c r="BN160" s="349"/>
      <c r="BO160" s="280"/>
      <c r="BP160" s="309" t="str">
        <f t="shared" ca="1" si="86"/>
        <v/>
      </c>
      <c r="BQ160" s="310" t="str">
        <f t="shared" ca="1" si="87"/>
        <v/>
      </c>
      <c r="BR160" s="309" t="str">
        <f t="shared" ca="1" si="88"/>
        <v/>
      </c>
      <c r="BS160" s="438" t="str">
        <f t="shared" ca="1" si="89"/>
        <v/>
      </c>
      <c r="BT160" s="281" t="str">
        <f t="array" ref="BT160">IF(AND($I160&lt;&gt;"",$K160&lt;&gt;""),CEILING(VLOOKUP($I160,ランク別指標,3,FALSE)*$L160,1),"")</f>
        <v/>
      </c>
      <c r="BU160" s="282"/>
      <c r="BV160" s="281" t="str">
        <f t="shared" si="11"/>
        <v/>
      </c>
      <c r="BW160" s="283"/>
      <c r="BX160" s="282"/>
      <c r="BY160" s="284" t="str">
        <f t="shared" si="90"/>
        <v/>
      </c>
      <c r="BZ160" s="285" t="str">
        <f t="shared" si="91"/>
        <v/>
      </c>
      <c r="CA160" s="286"/>
      <c r="CB160" s="287"/>
      <c r="CC160" s="281" t="str">
        <f t="array" ref="CC160">IF(AND($I160&lt;&gt;"",$K160&lt;&gt;""),CEILING(VLOOKUP($I160,ランク別指標,6,FALSE)*$L160,1),"")</f>
        <v/>
      </c>
      <c r="CD160" s="288"/>
      <c r="CE160" s="289" t="str">
        <f t="shared" si="14"/>
        <v/>
      </c>
      <c r="CF160" s="290"/>
      <c r="CG160" s="291" t="str">
        <f t="array" ref="CG160">IF(AND(L160&lt;&gt;"",L160&gt;0),IF(CD160/L160*100 &gt; 0,CD160/L160*100, ""),"")</f>
        <v/>
      </c>
      <c r="CH160" s="292" t="str">
        <f t="array" ref="CH160">IF(AND(L160&lt;&gt;"",L160&gt;0),IF(CF160/L160*100 &gt; 0,CF160/L160*100, ""),"")</f>
        <v/>
      </c>
      <c r="CI160" s="291" t="str">
        <f t="array" ref="CI160">IF(AND(CC160&lt;&gt;"",CC160&gt;0),IF(CD160/CC160*100 &gt; 0,CD160/CC160, ""),"")</f>
        <v/>
      </c>
      <c r="CJ160" s="292" t="str">
        <f t="array" ref="CJ160">IF(AND(CE160&lt;&gt;"",CE160&gt;0),IF(CF160/CE160*100 &gt; 0,CF160/CE160, ""),"")</f>
        <v/>
      </c>
      <c r="CK160" s="281"/>
      <c r="CL160" s="293" t="str">
        <f t="array" ref="CL160">IF(AND(L160&lt;&gt;"",L160&gt;0),IF(CK160/L160*100 &gt; 0,CK160/L160*100, ""),"")</f>
        <v/>
      </c>
      <c r="CM160" s="294"/>
      <c r="CN160" s="270" t="str">
        <f t="array" aca="1" ref="CN160" ca="1">IF(AND($O160&lt;&gt;"",$P160="",$O160&lt;=集計基準日),"遅1",IF(AND($R160&lt;&gt;"",$S160="",$R160&lt;=集計基準日),"遅2",IF(AND($U160&lt;&gt;"",$V160="",$U160&lt;=集計基準日),"遅3","") ) )</f>
        <v/>
      </c>
      <c r="CO160" s="271" t="str">
        <f t="array" aca="1" ref="CO160" ca="1">IF(AND($AA160&lt;&gt;"",$AB160="",$AA160&lt;=集計基準日),"遅1",IF(AND($AD160&lt;&gt;"",$AE160="",$AD160&lt;=集計基準日),"遅2",IF(AND($AG160&lt;&gt;"",$AH160="",$AG160&lt;=集計基準日),"遅3","")))</f>
        <v/>
      </c>
      <c r="CP160" s="271" t="str">
        <f t="array" aca="1" ref="CP160" ca="1">IF(AND($AM160&lt;&gt;"",$AN160="",$AM160&lt;=集計基準日),"遅1",IF(AND($AP160&lt;&gt;"",$AQ160="",$AP160&lt;=集計基準日),"遅2",IF(AND($AS160&lt;&gt;"",$AT160="",$AS160&lt;=集計基準日),"遅3","")))</f>
        <v/>
      </c>
      <c r="CQ160" s="272" t="str">
        <f t="shared" ca="1" si="75"/>
        <v/>
      </c>
      <c r="CR160" s="272" t="str">
        <f t="shared" ca="1" si="76"/>
        <v/>
      </c>
      <c r="CS160" s="273" t="str">
        <f t="shared" ca="1" si="17"/>
        <v/>
      </c>
      <c r="CT160" s="337"/>
      <c r="CU160" s="264">
        <f t="shared" si="92"/>
        <v>152</v>
      </c>
      <c r="CW160" s="324">
        <f t="array" aca="1" ref="CW160" ca="1">MAX(IF((IF(進捗管理票PSPT_進捗率_1_2&lt;&gt;"", O160:V160,O160:S160)&lt;&gt;"")*(IF(進捗管理票PSPT_進捗率_1_2&lt;&gt;"", $O$7:$V$7,$O$7:$S$7)="予定日")*(IF(進捗管理票PSPT_進捗率_1_2&lt;&gt;"", O160:V160,O160:S160)&lt;=集計基準日),COLUMN(IF(進捗管理票PSPT_進捗率_1_2&lt;&gt;"", O160:V160,O160:S160)),""))</f>
        <v>0</v>
      </c>
      <c r="CX160" s="324">
        <f t="array" aca="1" ref="CX160" ca="1">MAX(IF((IF(進捗管理票PSPT_進捗率_2_2&lt;&gt;"", AA160:AH160,AA160:AE160)&lt;&gt;"")*(IF(進捗管理票PSPT_進捗率_2_2&lt;&gt;"", $AA$7:$AH$7,$AA$7:$AE$7)="予定日")*(IF(進捗管理票PSPT_進捗率_2_2&lt;&gt;"", AA160:AH160,AA160:AE160)&lt;=集計基準日),COLUMN(IF(進捗管理票PSPT_進捗率_2_2&lt;&gt;"", AA160:AH160,AA160:AE160)),""))</f>
        <v>0</v>
      </c>
      <c r="CY160" s="324">
        <f t="array" aca="1" ref="CY160" ca="1">MAX(IF((IF(進捗管理票PSPT_進捗率_3_2&lt;&gt;"", AM160:AT160,AM160:AQ160)&lt;&gt;"")*(IF(進捗管理票PSPT_進捗率_3_2&lt;&gt;"", $AM$7:$AT$7,$AM$7:$AQ$7)="予定日")*(IF(進捗管理票PSPT_進捗率_3_2&lt;&gt;"", AM160:AT160,AM160:AQ160)&lt;=集計基準日),COLUMN(IF(進捗管理票PSPT_進捗率_3_2&lt;&gt;"", AM160:AT160,AM160:AQ160)),""))</f>
        <v>0</v>
      </c>
      <c r="CZ160" s="324">
        <f t="array" aca="1" ref="CZ160" ca="1">MAX(IF((IF(進捗管理票PSPT_進捗率_4_2&lt;&gt;"", AY160:BF160,AY160:BC160)&lt;&gt;"")*(IF(進捗管理票PSPT_進捗率_4_2&lt;&gt;"", $AY$7:$BF$7,$AY$7:$BC$7)="予定日")*(IF(進捗管理票PSPT_進捗率_4_2&lt;&gt;"", AY160:BF160,AY160:BC160)&lt;=集計基準日),COLUMN(IF(進捗管理票PSPT_進捗率_4_2&lt;&gt;"", AY160:BF160,AY160:BC160)),""))</f>
        <v>0</v>
      </c>
      <c r="DA160" s="324">
        <f t="array" aca="1" ref="DA160" ca="1">MAX(IF((BJ160:BN160&lt;&gt;"")*($BJ$7:$BN$7="予定日")*(BJ160:BN160&lt;=集計基準日),COLUMN(BJ160:BN160),""))</f>
        <v>0</v>
      </c>
      <c r="DB160" s="324">
        <f t="array" aca="1" ref="DB160" ca="1">MAX(IF((IF(AND(進捗管理票PSPT_進捗率_1_2&lt;&gt;"",U160&lt;&gt;""), O160:V160,O160:S160)&lt;&gt;"")*(IF(AND(進捗管理票PSPT_進捗率_1_2&lt;&gt;"",U160&lt;&gt;""), $O$7:$V$7,$O$7:$S$7)="実績日")*(IF(AND(進捗管理票PSPT_進捗率_1_2&lt;&gt;"",U160&lt;&gt;""), O160:V160,O160:S160)&lt;=集計基準日),COLUMN(IF(AND(進捗管理票PSPT_進捗率_1_2&lt;&gt;"",U160&lt;&gt;""), O160:V160,O160:S160)),""))</f>
        <v>0</v>
      </c>
      <c r="DC160" s="324">
        <f t="array" aca="1" ref="DC160" ca="1">MAX(IF((IF(AND(進捗管理票PSPT_進捗率_2_2&lt;&gt;"",AG160&lt;&gt;""), AA160:AH160,AA160:AE160)&lt;&gt;"")*(IF(AND(進捗管理票PSPT_進捗率_2_2&lt;&gt;"",AG160&lt;&gt;""), $AA$7:$AH$7,$AA$7:$AE$7)="実績日")*(IF(AND(進捗管理票PSPT_進捗率_2_2&lt;&gt;"",AG160&lt;&gt;""), AA160:AH160,AA160:AE160)&lt;=集計基準日),COLUMN(IF(AND(進捗管理票PSPT_進捗率_2_2&lt;&gt;"",AG160&lt;&gt;""), AA160:AH160,AA160:AE160)),""))</f>
        <v>0</v>
      </c>
      <c r="DD160" s="324">
        <f t="array" aca="1" ref="DD160" ca="1">MAX(IF((IF(AND(進捗管理票PSPT_進捗率_3_2&lt;&gt;"",AS160&lt;&gt;""), AM160:AT160,AM160:AQ160)&lt;&gt;"")*(IF(AND(進捗管理票PSPT_進捗率_3_2&lt;&gt;"",AS160&lt;&gt;""), $AM$7:$AT$7,$AM$7:$AQ$7)="実績日")*(IF(AND(進捗管理票PSPT_進捗率_3_2&lt;&gt;"",AS160&lt;&gt;""), AM160:AT160,AM160:AQ160)&lt;=集計基準日),COLUMN(IF(AND(進捗管理票PSPT_進捗率_3_2&lt;&gt;"",AS160&lt;&gt;""), AM160:AT160,AM160:AQ160)),""))</f>
        <v>0</v>
      </c>
      <c r="DE160" s="324">
        <f t="array" aca="1" ref="DE160" ca="1">MAX(IF((IF(AND(進捗管理票PSPT_進捗率_4_2&lt;&gt;"",BE160&lt;&gt;""), AY160:BF160,AY160:BC160)&lt;&gt;"")*(IF(AND(進捗管理票PSPT_進捗率_4_2&lt;&gt;"",BE160&lt;&gt;""), $AY$7:$BF$7,$AY$7:$BC$7)="実績日")*(IF(AND(進捗管理票PSPT_進捗率_4_2&lt;&gt;"",BE160&lt;&gt;""), AY160:BF160,AY160:BC160)&lt;=集計基準日),COLUMN(IF(AND(進捗管理票PSPT_進捗率_4_2&lt;&gt;"",BE160&lt;&gt;""), AY160:BF160,AY160:BC160)),""))</f>
        <v>0</v>
      </c>
      <c r="DF160" s="324">
        <f t="array" aca="1" ref="DF160" ca="1">MAX(IF((BJ160:BN160&lt;&gt;"")*($BJ$7:$BN$7="実績日")*(BJ160:BN160&lt;=集計基準日),COLUMN(BJ160:BN160),""))</f>
        <v>0</v>
      </c>
      <c r="DG160" s="439">
        <f ca="1">MAX(IF(CW160&lt;&gt;0,HLOOKUP(CW160+1,進捗・達成率設定_PS,9,1),0),IF(CX160&lt;&gt;0,HLOOKUP(CX160+1,進捗・達成率設定_PT仕様作成,9,1),0),IF(CY160&lt;&gt;0,HLOOKUP(CY160+1,進捗・達成率設定_PG,9,1),0),IF(CZ160&lt;&gt;0,HLOOKUP(CZ160+1,進捗・達成率設定_PT,9,1),0),IF(DA160&lt;&gt;0,HLOOKUP(DA160+1,進捗・達成率設定_受入,9,1),0),IF(AND(COUNTA(PTレビュー先頭セル:PTレビュー最終セル)=0,AND(BB160&lt;&gt;"", BB160 &lt;= 集計基準日, BE160="",BF160="",BJ160="",BK160="",BM160="",BN160="")),100,0),IF(AND(BE160&lt;&gt;"",BE160 &lt;= 集計基準日, BJ160="",BK160="",BM160="",BN160=""),100,0))</f>
        <v>0</v>
      </c>
      <c r="DH160" s="440">
        <f ca="1">MAX(IF(DB160&lt;&gt;0,HLOOKUP(DB160,進捗・達成率設定_PS,9,1),0),IF(DC160&lt;&gt;0,HLOOKUP(DC160,進捗・達成率設定_PT仕様作成,9,1),0),IF(DD160&lt;&gt;0,HLOOKUP(DD160,進捗・達成率設定_PG,9,1),0),IF(DE160&lt;&gt;0,HLOOKUP(DE160,進捗・達成率設定_PT,9,1),0),IF(DF160&lt;&gt;0,HLOOKUP(DF160,進捗・達成率設定_受入,9,1),0),IF(AND(COUNTA(PTレビュー先頭セル:PTレビュー最終セル)=0,BJ160="",BK160="",BM160="",BN160="",BC160&lt;&gt;"", BC160&lt;=集計基準日),100,0),IF(OR(AND(BF160&lt;&gt;"",BF160&lt;=集計基準日, BJ160="",BK160="",BM160="",BN160=""),AND(BE160&lt;&gt;"",BF160&lt;&gt;"",BF160&lt;=集計基準日, BJ160="",BK160="",BM160="",BN160="")),100,0))</f>
        <v>0</v>
      </c>
      <c r="DI160" s="328" t="str">
        <f>IF(BM160&lt;&gt;"",BM160,IF(AND(BJ160&lt;&gt;"",BM160&lt;&gt;""),BM160,IF(AND(BJ160&lt;&gt;"",BM160=""),"",IF(AND(BK160&lt;&gt;"",BM160=""),"",IF(BE160&lt;&gt;"",BE160,IF(COUNTA(PTレビュー先頭セル:PTレビュー最終セル)&lt;&gt;0,"",IF(BB160&lt;&gt;"",BB160,"")))))))</f>
        <v/>
      </c>
      <c r="DJ160" s="329" t="str">
        <f>IF(AND(BM160&lt;&gt;"",BN160&lt;&gt;""),BN160,IF(AND(BJ160&lt;&gt;"",BN160&lt;&gt;""),BN160,IF(AND(BK160&lt;&gt;"",BN160=""),"",IF(AND(BJ160&lt;&gt;"",BN160=""),"",IF(BF160&lt;&gt;"",BF160,IF(COUNTA(PTレビュー先頭セル:PTレビュー最終セル)&lt;&gt;0,"",IF(BC160&lt;&gt;"",BC160,"")))))))</f>
        <v/>
      </c>
      <c r="DK160" s="450" t="b">
        <f t="shared" si="93"/>
        <v>0</v>
      </c>
      <c r="DL160" s="440" t="b">
        <f t="shared" si="94"/>
        <v>0</v>
      </c>
      <c r="DM160" s="450" t="b">
        <f t="shared" si="95"/>
        <v>0</v>
      </c>
      <c r="DN160" s="440" t="b">
        <f t="shared" si="96"/>
        <v>0</v>
      </c>
      <c r="DO160" s="449" t="b">
        <f t="shared" si="97"/>
        <v>0</v>
      </c>
      <c r="DP160" s="440" t="b">
        <f t="shared" si="98"/>
        <v>0</v>
      </c>
      <c r="DQ160" s="450" t="b">
        <f t="shared" si="99"/>
        <v>0</v>
      </c>
      <c r="DR160" s="440" t="b">
        <f t="shared" si="100"/>
        <v>0</v>
      </c>
      <c r="DS160" s="449" t="b">
        <f t="shared" si="101"/>
        <v>0</v>
      </c>
      <c r="DT160" s="440" t="b">
        <f t="shared" si="102"/>
        <v>0</v>
      </c>
    </row>
    <row r="161" spans="1:124" x14ac:dyDescent="0.25">
      <c r="A161" s="65">
        <f t="shared" si="77"/>
        <v>153</v>
      </c>
      <c r="B161" s="275"/>
      <c r="C161" s="275"/>
      <c r="D161" s="275"/>
      <c r="E161" s="275"/>
      <c r="F161" s="275"/>
      <c r="G161" s="316"/>
      <c r="H161" s="276"/>
      <c r="I161" s="276"/>
      <c r="J161" s="276"/>
      <c r="K161" s="467"/>
      <c r="L161" s="467"/>
      <c r="M161" s="277"/>
      <c r="N161" s="277"/>
      <c r="O161" s="348"/>
      <c r="P161" s="349"/>
      <c r="Q161" s="279"/>
      <c r="R161" s="348"/>
      <c r="S161" s="349"/>
      <c r="T161" s="280"/>
      <c r="U161" s="348"/>
      <c r="V161" s="274"/>
      <c r="W161" s="309" t="str">
        <f t="shared" ca="1" si="78"/>
        <v/>
      </c>
      <c r="X161" s="310" t="str">
        <f t="shared" ca="1" si="79"/>
        <v/>
      </c>
      <c r="Y161" s="277"/>
      <c r="Z161" s="277"/>
      <c r="AA161" s="348"/>
      <c r="AB161" s="349"/>
      <c r="AC161" s="279"/>
      <c r="AD161" s="348"/>
      <c r="AE161" s="349"/>
      <c r="AF161" s="280"/>
      <c r="AG161" s="348"/>
      <c r="AH161" s="274"/>
      <c r="AI161" s="309" t="str">
        <f t="shared" ca="1" si="80"/>
        <v/>
      </c>
      <c r="AJ161" s="310" t="str">
        <f t="shared" ca="1" si="81"/>
        <v/>
      </c>
      <c r="AK161" s="276"/>
      <c r="AL161" s="276"/>
      <c r="AM161" s="348"/>
      <c r="AN161" s="349"/>
      <c r="AO161" s="279"/>
      <c r="AP161" s="348"/>
      <c r="AQ161" s="349"/>
      <c r="AR161" s="280"/>
      <c r="AS161" s="348"/>
      <c r="AT161" s="274"/>
      <c r="AU161" s="309" t="str">
        <f t="shared" ca="1" si="82"/>
        <v/>
      </c>
      <c r="AV161" s="310" t="str">
        <f t="shared" ca="1" si="83"/>
        <v/>
      </c>
      <c r="AW161" s="276"/>
      <c r="AX161" s="276"/>
      <c r="AY161" s="348"/>
      <c r="AZ161" s="349"/>
      <c r="BA161" s="279"/>
      <c r="BB161" s="348"/>
      <c r="BC161" s="349"/>
      <c r="BD161" s="280"/>
      <c r="BE161" s="348"/>
      <c r="BF161" s="274"/>
      <c r="BG161" s="309" t="str">
        <f t="shared" ca="1" si="84"/>
        <v/>
      </c>
      <c r="BH161" s="310" t="str">
        <f t="shared" ca="1" si="85"/>
        <v/>
      </c>
      <c r="BI161" s="276"/>
      <c r="BJ161" s="348"/>
      <c r="BK161" s="349"/>
      <c r="BL161" s="279"/>
      <c r="BM161" s="348"/>
      <c r="BN161" s="349"/>
      <c r="BO161" s="280"/>
      <c r="BP161" s="309" t="str">
        <f t="shared" ca="1" si="86"/>
        <v/>
      </c>
      <c r="BQ161" s="310" t="str">
        <f t="shared" ca="1" si="87"/>
        <v/>
      </c>
      <c r="BR161" s="309" t="str">
        <f t="shared" ca="1" si="88"/>
        <v/>
      </c>
      <c r="BS161" s="438" t="str">
        <f t="shared" ca="1" si="89"/>
        <v/>
      </c>
      <c r="BT161" s="281" t="str">
        <f t="array" ref="BT161">IF(AND($I161&lt;&gt;"",$K161&lt;&gt;""),CEILING(VLOOKUP($I161,ランク別指標,3,FALSE)*$L161,1),"")</f>
        <v/>
      </c>
      <c r="BU161" s="282"/>
      <c r="BV161" s="281" t="str">
        <f t="shared" si="11"/>
        <v/>
      </c>
      <c r="BW161" s="283"/>
      <c r="BX161" s="282"/>
      <c r="BY161" s="284" t="str">
        <f t="shared" si="90"/>
        <v/>
      </c>
      <c r="BZ161" s="285" t="str">
        <f t="shared" si="91"/>
        <v/>
      </c>
      <c r="CA161" s="286"/>
      <c r="CB161" s="287"/>
      <c r="CC161" s="281" t="str">
        <f t="array" ref="CC161">IF(AND($I161&lt;&gt;"",$K161&lt;&gt;""),CEILING(VLOOKUP($I161,ランク別指標,6,FALSE)*$L161,1),"")</f>
        <v/>
      </c>
      <c r="CD161" s="288"/>
      <c r="CE161" s="289" t="str">
        <f t="shared" si="14"/>
        <v/>
      </c>
      <c r="CF161" s="290"/>
      <c r="CG161" s="291" t="str">
        <f t="array" ref="CG161">IF(AND(L161&lt;&gt;"",L161&gt;0),IF(CD161/L161*100 &gt; 0,CD161/L161*100, ""),"")</f>
        <v/>
      </c>
      <c r="CH161" s="292" t="str">
        <f t="array" ref="CH161">IF(AND(L161&lt;&gt;"",L161&gt;0),IF(CF161/L161*100 &gt; 0,CF161/L161*100, ""),"")</f>
        <v/>
      </c>
      <c r="CI161" s="291" t="str">
        <f t="array" ref="CI161">IF(AND(CC161&lt;&gt;"",CC161&gt;0),IF(CD161/CC161*100 &gt; 0,CD161/CC161, ""),"")</f>
        <v/>
      </c>
      <c r="CJ161" s="292" t="str">
        <f t="array" ref="CJ161">IF(AND(CE161&lt;&gt;"",CE161&gt;0),IF(CF161/CE161*100 &gt; 0,CF161/CE161, ""),"")</f>
        <v/>
      </c>
      <c r="CK161" s="281"/>
      <c r="CL161" s="293" t="str">
        <f t="array" ref="CL161">IF(AND(L161&lt;&gt;"",L161&gt;0),IF(CK161/L161*100 &gt; 0,CK161/L161*100, ""),"")</f>
        <v/>
      </c>
      <c r="CM161" s="294"/>
      <c r="CN161" s="270" t="str">
        <f t="array" aca="1" ref="CN161" ca="1">IF(AND($O161&lt;&gt;"",$P161="",$O161&lt;=集計基準日),"遅1",IF(AND($R161&lt;&gt;"",$S161="",$R161&lt;=集計基準日),"遅2",IF(AND($U161&lt;&gt;"",$V161="",$U161&lt;=集計基準日),"遅3","") ) )</f>
        <v/>
      </c>
      <c r="CO161" s="271" t="str">
        <f t="array" aca="1" ref="CO161" ca="1">IF(AND($AA161&lt;&gt;"",$AB161="",$AA161&lt;=集計基準日),"遅1",IF(AND($AD161&lt;&gt;"",$AE161="",$AD161&lt;=集計基準日),"遅2",IF(AND($AG161&lt;&gt;"",$AH161="",$AG161&lt;=集計基準日),"遅3","")))</f>
        <v/>
      </c>
      <c r="CP161" s="271" t="str">
        <f t="array" aca="1" ref="CP161" ca="1">IF(AND($AM161&lt;&gt;"",$AN161="",$AM161&lt;=集計基準日),"遅1",IF(AND($AP161&lt;&gt;"",$AQ161="",$AP161&lt;=集計基準日),"遅2",IF(AND($AS161&lt;&gt;"",$AT161="",$AS161&lt;=集計基準日),"遅3","")))</f>
        <v/>
      </c>
      <c r="CQ161" s="272" t="str">
        <f t="shared" ca="1" si="75"/>
        <v/>
      </c>
      <c r="CR161" s="272" t="str">
        <f t="shared" ca="1" si="76"/>
        <v/>
      </c>
      <c r="CS161" s="273" t="str">
        <f t="shared" ca="1" si="17"/>
        <v/>
      </c>
      <c r="CT161" s="337"/>
      <c r="CU161" s="264">
        <f t="shared" si="92"/>
        <v>153</v>
      </c>
      <c r="CW161" s="324">
        <f t="array" aca="1" ref="CW161" ca="1">MAX(IF((IF(進捗管理票PSPT_進捗率_1_2&lt;&gt;"", O161:V161,O161:S161)&lt;&gt;"")*(IF(進捗管理票PSPT_進捗率_1_2&lt;&gt;"", $O$7:$V$7,$O$7:$S$7)="予定日")*(IF(進捗管理票PSPT_進捗率_1_2&lt;&gt;"", O161:V161,O161:S161)&lt;=集計基準日),COLUMN(IF(進捗管理票PSPT_進捗率_1_2&lt;&gt;"", O161:V161,O161:S161)),""))</f>
        <v>0</v>
      </c>
      <c r="CX161" s="324">
        <f t="array" aca="1" ref="CX161" ca="1">MAX(IF((IF(進捗管理票PSPT_進捗率_2_2&lt;&gt;"", AA161:AH161,AA161:AE161)&lt;&gt;"")*(IF(進捗管理票PSPT_進捗率_2_2&lt;&gt;"", $AA$7:$AH$7,$AA$7:$AE$7)="予定日")*(IF(進捗管理票PSPT_進捗率_2_2&lt;&gt;"", AA161:AH161,AA161:AE161)&lt;=集計基準日),COLUMN(IF(進捗管理票PSPT_進捗率_2_2&lt;&gt;"", AA161:AH161,AA161:AE161)),""))</f>
        <v>0</v>
      </c>
      <c r="CY161" s="324">
        <f t="array" aca="1" ref="CY161" ca="1">MAX(IF((IF(進捗管理票PSPT_進捗率_3_2&lt;&gt;"", AM161:AT161,AM161:AQ161)&lt;&gt;"")*(IF(進捗管理票PSPT_進捗率_3_2&lt;&gt;"", $AM$7:$AT$7,$AM$7:$AQ$7)="予定日")*(IF(進捗管理票PSPT_進捗率_3_2&lt;&gt;"", AM161:AT161,AM161:AQ161)&lt;=集計基準日),COLUMN(IF(進捗管理票PSPT_進捗率_3_2&lt;&gt;"", AM161:AT161,AM161:AQ161)),""))</f>
        <v>0</v>
      </c>
      <c r="CZ161" s="324">
        <f t="array" aca="1" ref="CZ161" ca="1">MAX(IF((IF(進捗管理票PSPT_進捗率_4_2&lt;&gt;"", AY161:BF161,AY161:BC161)&lt;&gt;"")*(IF(進捗管理票PSPT_進捗率_4_2&lt;&gt;"", $AY$7:$BF$7,$AY$7:$BC$7)="予定日")*(IF(進捗管理票PSPT_進捗率_4_2&lt;&gt;"", AY161:BF161,AY161:BC161)&lt;=集計基準日),COLUMN(IF(進捗管理票PSPT_進捗率_4_2&lt;&gt;"", AY161:BF161,AY161:BC161)),""))</f>
        <v>0</v>
      </c>
      <c r="DA161" s="324">
        <f t="array" aca="1" ref="DA161" ca="1">MAX(IF((BJ161:BN161&lt;&gt;"")*($BJ$7:$BN$7="予定日")*(BJ161:BN161&lt;=集計基準日),COLUMN(BJ161:BN161),""))</f>
        <v>0</v>
      </c>
      <c r="DB161" s="324">
        <f t="array" aca="1" ref="DB161" ca="1">MAX(IF((IF(AND(進捗管理票PSPT_進捗率_1_2&lt;&gt;"",U161&lt;&gt;""), O161:V161,O161:S161)&lt;&gt;"")*(IF(AND(進捗管理票PSPT_進捗率_1_2&lt;&gt;"",U161&lt;&gt;""), $O$7:$V$7,$O$7:$S$7)="実績日")*(IF(AND(進捗管理票PSPT_進捗率_1_2&lt;&gt;"",U161&lt;&gt;""), O161:V161,O161:S161)&lt;=集計基準日),COLUMN(IF(AND(進捗管理票PSPT_進捗率_1_2&lt;&gt;"",U161&lt;&gt;""), O161:V161,O161:S161)),""))</f>
        <v>0</v>
      </c>
      <c r="DC161" s="324">
        <f t="array" aca="1" ref="DC161" ca="1">MAX(IF((IF(AND(進捗管理票PSPT_進捗率_2_2&lt;&gt;"",AG161&lt;&gt;""), AA161:AH161,AA161:AE161)&lt;&gt;"")*(IF(AND(進捗管理票PSPT_進捗率_2_2&lt;&gt;"",AG161&lt;&gt;""), $AA$7:$AH$7,$AA$7:$AE$7)="実績日")*(IF(AND(進捗管理票PSPT_進捗率_2_2&lt;&gt;"",AG161&lt;&gt;""), AA161:AH161,AA161:AE161)&lt;=集計基準日),COLUMN(IF(AND(進捗管理票PSPT_進捗率_2_2&lt;&gt;"",AG161&lt;&gt;""), AA161:AH161,AA161:AE161)),""))</f>
        <v>0</v>
      </c>
      <c r="DD161" s="324">
        <f t="array" aca="1" ref="DD161" ca="1">MAX(IF((IF(AND(進捗管理票PSPT_進捗率_3_2&lt;&gt;"",AS161&lt;&gt;""), AM161:AT161,AM161:AQ161)&lt;&gt;"")*(IF(AND(進捗管理票PSPT_進捗率_3_2&lt;&gt;"",AS161&lt;&gt;""), $AM$7:$AT$7,$AM$7:$AQ$7)="実績日")*(IF(AND(進捗管理票PSPT_進捗率_3_2&lt;&gt;"",AS161&lt;&gt;""), AM161:AT161,AM161:AQ161)&lt;=集計基準日),COLUMN(IF(AND(進捗管理票PSPT_進捗率_3_2&lt;&gt;"",AS161&lt;&gt;""), AM161:AT161,AM161:AQ161)),""))</f>
        <v>0</v>
      </c>
      <c r="DE161" s="324">
        <f t="array" aca="1" ref="DE161" ca="1">MAX(IF((IF(AND(進捗管理票PSPT_進捗率_4_2&lt;&gt;"",BE161&lt;&gt;""), AY161:BF161,AY161:BC161)&lt;&gt;"")*(IF(AND(進捗管理票PSPT_進捗率_4_2&lt;&gt;"",BE161&lt;&gt;""), $AY$7:$BF$7,$AY$7:$BC$7)="実績日")*(IF(AND(進捗管理票PSPT_進捗率_4_2&lt;&gt;"",BE161&lt;&gt;""), AY161:BF161,AY161:BC161)&lt;=集計基準日),COLUMN(IF(AND(進捗管理票PSPT_進捗率_4_2&lt;&gt;"",BE161&lt;&gt;""), AY161:BF161,AY161:BC161)),""))</f>
        <v>0</v>
      </c>
      <c r="DF161" s="324">
        <f t="array" aca="1" ref="DF161" ca="1">MAX(IF((BJ161:BN161&lt;&gt;"")*($BJ$7:$BN$7="実績日")*(BJ161:BN161&lt;=集計基準日),COLUMN(BJ161:BN161),""))</f>
        <v>0</v>
      </c>
      <c r="DG161" s="439">
        <f ca="1">MAX(IF(CW161&lt;&gt;0,HLOOKUP(CW161+1,進捗・達成率設定_PS,9,1),0),IF(CX161&lt;&gt;0,HLOOKUP(CX161+1,進捗・達成率設定_PT仕様作成,9,1),0),IF(CY161&lt;&gt;0,HLOOKUP(CY161+1,進捗・達成率設定_PG,9,1),0),IF(CZ161&lt;&gt;0,HLOOKUP(CZ161+1,進捗・達成率設定_PT,9,1),0),IF(DA161&lt;&gt;0,HLOOKUP(DA161+1,進捗・達成率設定_受入,9,1),0),IF(AND(COUNTA(PTレビュー先頭セル:PTレビュー最終セル)=0,AND(BB161&lt;&gt;"", BB161 &lt;= 集計基準日, BE161="",BF161="",BJ161="",BK161="",BM161="",BN161="")),100,0),IF(AND(BE161&lt;&gt;"",BE161 &lt;= 集計基準日, BJ161="",BK161="",BM161="",BN161=""),100,0))</f>
        <v>0</v>
      </c>
      <c r="DH161" s="440">
        <f ca="1">MAX(IF(DB161&lt;&gt;0,HLOOKUP(DB161,進捗・達成率設定_PS,9,1),0),IF(DC161&lt;&gt;0,HLOOKUP(DC161,進捗・達成率設定_PT仕様作成,9,1),0),IF(DD161&lt;&gt;0,HLOOKUP(DD161,進捗・達成率設定_PG,9,1),0),IF(DE161&lt;&gt;0,HLOOKUP(DE161,進捗・達成率設定_PT,9,1),0),IF(DF161&lt;&gt;0,HLOOKUP(DF161,進捗・達成率設定_受入,9,1),0),IF(AND(COUNTA(PTレビュー先頭セル:PTレビュー最終セル)=0,BJ161="",BK161="",BM161="",BN161="",BC161&lt;&gt;"", BC161&lt;=集計基準日),100,0),IF(OR(AND(BF161&lt;&gt;"",BF161&lt;=集計基準日, BJ161="",BK161="",BM161="",BN161=""),AND(BE161&lt;&gt;"",BF161&lt;&gt;"",BF161&lt;=集計基準日, BJ161="",BK161="",BM161="",BN161="")),100,0))</f>
        <v>0</v>
      </c>
      <c r="DI161" s="328" t="str">
        <f>IF(BM161&lt;&gt;"",BM161,IF(AND(BJ161&lt;&gt;"",BM161&lt;&gt;""),BM161,IF(AND(BJ161&lt;&gt;"",BM161=""),"",IF(AND(BK161&lt;&gt;"",BM161=""),"",IF(BE161&lt;&gt;"",BE161,IF(COUNTA(PTレビュー先頭セル:PTレビュー最終セル)&lt;&gt;0,"",IF(BB161&lt;&gt;"",BB161,"")))))))</f>
        <v/>
      </c>
      <c r="DJ161" s="329" t="str">
        <f>IF(AND(BM161&lt;&gt;"",BN161&lt;&gt;""),BN161,IF(AND(BJ161&lt;&gt;"",BN161&lt;&gt;""),BN161,IF(AND(BK161&lt;&gt;"",BN161=""),"",IF(AND(BJ161&lt;&gt;"",BN161=""),"",IF(BF161&lt;&gt;"",BF161,IF(COUNTA(PTレビュー先頭セル:PTレビュー最終セル)&lt;&gt;0,"",IF(BC161&lt;&gt;"",BC161,"")))))))</f>
        <v/>
      </c>
      <c r="DK161" s="450" t="b">
        <f t="shared" si="93"/>
        <v>0</v>
      </c>
      <c r="DL161" s="440" t="b">
        <f t="shared" si="94"/>
        <v>0</v>
      </c>
      <c r="DM161" s="450" t="b">
        <f t="shared" si="95"/>
        <v>0</v>
      </c>
      <c r="DN161" s="440" t="b">
        <f t="shared" si="96"/>
        <v>0</v>
      </c>
      <c r="DO161" s="449" t="b">
        <f t="shared" si="97"/>
        <v>0</v>
      </c>
      <c r="DP161" s="440" t="b">
        <f t="shared" si="98"/>
        <v>0</v>
      </c>
      <c r="DQ161" s="450" t="b">
        <f t="shared" si="99"/>
        <v>0</v>
      </c>
      <c r="DR161" s="440" t="b">
        <f t="shared" si="100"/>
        <v>0</v>
      </c>
      <c r="DS161" s="449" t="b">
        <f t="shared" si="101"/>
        <v>0</v>
      </c>
      <c r="DT161" s="440" t="b">
        <f t="shared" si="102"/>
        <v>0</v>
      </c>
    </row>
    <row r="162" spans="1:124" x14ac:dyDescent="0.25">
      <c r="A162" s="65">
        <f t="shared" si="77"/>
        <v>154</v>
      </c>
      <c r="B162" s="275"/>
      <c r="C162" s="275"/>
      <c r="D162" s="275"/>
      <c r="E162" s="275"/>
      <c r="F162" s="275"/>
      <c r="G162" s="316"/>
      <c r="H162" s="276"/>
      <c r="I162" s="276"/>
      <c r="J162" s="276"/>
      <c r="K162" s="467"/>
      <c r="L162" s="467"/>
      <c r="M162" s="277"/>
      <c r="N162" s="277"/>
      <c r="O162" s="348"/>
      <c r="P162" s="349"/>
      <c r="Q162" s="279"/>
      <c r="R162" s="348"/>
      <c r="S162" s="349"/>
      <c r="T162" s="280"/>
      <c r="U162" s="348"/>
      <c r="V162" s="274"/>
      <c r="W162" s="309" t="str">
        <f t="shared" ca="1" si="78"/>
        <v/>
      </c>
      <c r="X162" s="310" t="str">
        <f t="shared" ca="1" si="79"/>
        <v/>
      </c>
      <c r="Y162" s="277"/>
      <c r="Z162" s="277"/>
      <c r="AA162" s="348"/>
      <c r="AB162" s="349"/>
      <c r="AC162" s="279"/>
      <c r="AD162" s="348"/>
      <c r="AE162" s="349"/>
      <c r="AF162" s="280"/>
      <c r="AG162" s="348"/>
      <c r="AH162" s="274"/>
      <c r="AI162" s="309" t="str">
        <f t="shared" ca="1" si="80"/>
        <v/>
      </c>
      <c r="AJ162" s="310" t="str">
        <f t="shared" ca="1" si="81"/>
        <v/>
      </c>
      <c r="AK162" s="276"/>
      <c r="AL162" s="276"/>
      <c r="AM162" s="348"/>
      <c r="AN162" s="349"/>
      <c r="AO162" s="279"/>
      <c r="AP162" s="348"/>
      <c r="AQ162" s="349"/>
      <c r="AR162" s="280"/>
      <c r="AS162" s="348"/>
      <c r="AT162" s="274"/>
      <c r="AU162" s="309" t="str">
        <f t="shared" ca="1" si="82"/>
        <v/>
      </c>
      <c r="AV162" s="310" t="str">
        <f t="shared" ca="1" si="83"/>
        <v/>
      </c>
      <c r="AW162" s="276"/>
      <c r="AX162" s="276"/>
      <c r="AY162" s="348"/>
      <c r="AZ162" s="349"/>
      <c r="BA162" s="279"/>
      <c r="BB162" s="348"/>
      <c r="BC162" s="349"/>
      <c r="BD162" s="280"/>
      <c r="BE162" s="348"/>
      <c r="BF162" s="274"/>
      <c r="BG162" s="309" t="str">
        <f t="shared" ca="1" si="84"/>
        <v/>
      </c>
      <c r="BH162" s="310" t="str">
        <f t="shared" ca="1" si="85"/>
        <v/>
      </c>
      <c r="BI162" s="276"/>
      <c r="BJ162" s="348"/>
      <c r="BK162" s="349"/>
      <c r="BL162" s="279"/>
      <c r="BM162" s="348"/>
      <c r="BN162" s="349"/>
      <c r="BO162" s="280"/>
      <c r="BP162" s="309" t="str">
        <f t="shared" ca="1" si="86"/>
        <v/>
      </c>
      <c r="BQ162" s="310" t="str">
        <f t="shared" ca="1" si="87"/>
        <v/>
      </c>
      <c r="BR162" s="309" t="str">
        <f t="shared" ca="1" si="88"/>
        <v/>
      </c>
      <c r="BS162" s="438" t="str">
        <f t="shared" ca="1" si="89"/>
        <v/>
      </c>
      <c r="BT162" s="281" t="str">
        <f t="array" ref="BT162">IF(AND($I162&lt;&gt;"",$K162&lt;&gt;""),CEILING(VLOOKUP($I162,ランク別指標,3,FALSE)*$L162,1),"")</f>
        <v/>
      </c>
      <c r="BU162" s="282"/>
      <c r="BV162" s="281" t="str">
        <f t="shared" si="11"/>
        <v/>
      </c>
      <c r="BW162" s="283"/>
      <c r="BX162" s="282"/>
      <c r="BY162" s="284" t="str">
        <f t="shared" si="90"/>
        <v/>
      </c>
      <c r="BZ162" s="285" t="str">
        <f t="shared" si="91"/>
        <v/>
      </c>
      <c r="CA162" s="286"/>
      <c r="CB162" s="287"/>
      <c r="CC162" s="281" t="str">
        <f t="array" ref="CC162">IF(AND($I162&lt;&gt;"",$K162&lt;&gt;""),CEILING(VLOOKUP($I162,ランク別指標,6,FALSE)*$L162,1),"")</f>
        <v/>
      </c>
      <c r="CD162" s="288"/>
      <c r="CE162" s="289" t="str">
        <f t="shared" si="14"/>
        <v/>
      </c>
      <c r="CF162" s="290"/>
      <c r="CG162" s="291" t="str">
        <f t="array" ref="CG162">IF(AND(L162&lt;&gt;"",L162&gt;0),IF(CD162/L162*100 &gt; 0,CD162/L162*100, ""),"")</f>
        <v/>
      </c>
      <c r="CH162" s="292" t="str">
        <f t="array" ref="CH162">IF(AND(L162&lt;&gt;"",L162&gt;0),IF(CF162/L162*100 &gt; 0,CF162/L162*100, ""),"")</f>
        <v/>
      </c>
      <c r="CI162" s="291" t="str">
        <f t="array" ref="CI162">IF(AND(CC162&lt;&gt;"",CC162&gt;0),IF(CD162/CC162*100 &gt; 0,CD162/CC162, ""),"")</f>
        <v/>
      </c>
      <c r="CJ162" s="292" t="str">
        <f t="array" ref="CJ162">IF(AND(CE162&lt;&gt;"",CE162&gt;0),IF(CF162/CE162*100 &gt; 0,CF162/CE162, ""),"")</f>
        <v/>
      </c>
      <c r="CK162" s="281"/>
      <c r="CL162" s="293" t="str">
        <f t="array" ref="CL162">IF(AND(L162&lt;&gt;"",L162&gt;0),IF(CK162/L162*100 &gt; 0,CK162/L162*100, ""),"")</f>
        <v/>
      </c>
      <c r="CM162" s="294"/>
      <c r="CN162" s="270" t="str">
        <f t="array" aca="1" ref="CN162" ca="1">IF(AND($O162&lt;&gt;"",$P162="",$O162&lt;=集計基準日),"遅1",IF(AND($R162&lt;&gt;"",$S162="",$R162&lt;=集計基準日),"遅2",IF(AND($U162&lt;&gt;"",$V162="",$U162&lt;=集計基準日),"遅3","") ) )</f>
        <v/>
      </c>
      <c r="CO162" s="271" t="str">
        <f t="array" aca="1" ref="CO162" ca="1">IF(AND($AA162&lt;&gt;"",$AB162="",$AA162&lt;=集計基準日),"遅1",IF(AND($AD162&lt;&gt;"",$AE162="",$AD162&lt;=集計基準日),"遅2",IF(AND($AG162&lt;&gt;"",$AH162="",$AG162&lt;=集計基準日),"遅3","")))</f>
        <v/>
      </c>
      <c r="CP162" s="271" t="str">
        <f t="array" aca="1" ref="CP162" ca="1">IF(AND($AM162&lt;&gt;"",$AN162="",$AM162&lt;=集計基準日),"遅1",IF(AND($AP162&lt;&gt;"",$AQ162="",$AP162&lt;=集計基準日),"遅2",IF(AND($AS162&lt;&gt;"",$AT162="",$AS162&lt;=集計基準日),"遅3","")))</f>
        <v/>
      </c>
      <c r="CQ162" s="272" t="str">
        <f t="shared" ca="1" si="75"/>
        <v/>
      </c>
      <c r="CR162" s="272" t="str">
        <f t="shared" ca="1" si="76"/>
        <v/>
      </c>
      <c r="CS162" s="273" t="str">
        <f t="shared" ca="1" si="17"/>
        <v/>
      </c>
      <c r="CT162" s="337"/>
      <c r="CU162" s="264">
        <f t="shared" si="92"/>
        <v>154</v>
      </c>
      <c r="CW162" s="324">
        <f t="array" aca="1" ref="CW162" ca="1">MAX(IF((IF(進捗管理票PSPT_進捗率_1_2&lt;&gt;"", O162:V162,O162:S162)&lt;&gt;"")*(IF(進捗管理票PSPT_進捗率_1_2&lt;&gt;"", $O$7:$V$7,$O$7:$S$7)="予定日")*(IF(進捗管理票PSPT_進捗率_1_2&lt;&gt;"", O162:V162,O162:S162)&lt;=集計基準日),COLUMN(IF(進捗管理票PSPT_進捗率_1_2&lt;&gt;"", O162:V162,O162:S162)),""))</f>
        <v>0</v>
      </c>
      <c r="CX162" s="324">
        <f t="array" aca="1" ref="CX162" ca="1">MAX(IF((IF(進捗管理票PSPT_進捗率_2_2&lt;&gt;"", AA162:AH162,AA162:AE162)&lt;&gt;"")*(IF(進捗管理票PSPT_進捗率_2_2&lt;&gt;"", $AA$7:$AH$7,$AA$7:$AE$7)="予定日")*(IF(進捗管理票PSPT_進捗率_2_2&lt;&gt;"", AA162:AH162,AA162:AE162)&lt;=集計基準日),COLUMN(IF(進捗管理票PSPT_進捗率_2_2&lt;&gt;"", AA162:AH162,AA162:AE162)),""))</f>
        <v>0</v>
      </c>
      <c r="CY162" s="324">
        <f t="array" aca="1" ref="CY162" ca="1">MAX(IF((IF(進捗管理票PSPT_進捗率_3_2&lt;&gt;"", AM162:AT162,AM162:AQ162)&lt;&gt;"")*(IF(進捗管理票PSPT_進捗率_3_2&lt;&gt;"", $AM$7:$AT$7,$AM$7:$AQ$7)="予定日")*(IF(進捗管理票PSPT_進捗率_3_2&lt;&gt;"", AM162:AT162,AM162:AQ162)&lt;=集計基準日),COLUMN(IF(進捗管理票PSPT_進捗率_3_2&lt;&gt;"", AM162:AT162,AM162:AQ162)),""))</f>
        <v>0</v>
      </c>
      <c r="CZ162" s="324">
        <f t="array" aca="1" ref="CZ162" ca="1">MAX(IF((IF(進捗管理票PSPT_進捗率_4_2&lt;&gt;"", AY162:BF162,AY162:BC162)&lt;&gt;"")*(IF(進捗管理票PSPT_進捗率_4_2&lt;&gt;"", $AY$7:$BF$7,$AY$7:$BC$7)="予定日")*(IF(進捗管理票PSPT_進捗率_4_2&lt;&gt;"", AY162:BF162,AY162:BC162)&lt;=集計基準日),COLUMN(IF(進捗管理票PSPT_進捗率_4_2&lt;&gt;"", AY162:BF162,AY162:BC162)),""))</f>
        <v>0</v>
      </c>
      <c r="DA162" s="324">
        <f t="array" aca="1" ref="DA162" ca="1">MAX(IF((BJ162:BN162&lt;&gt;"")*($BJ$7:$BN$7="予定日")*(BJ162:BN162&lt;=集計基準日),COLUMN(BJ162:BN162),""))</f>
        <v>0</v>
      </c>
      <c r="DB162" s="324">
        <f t="array" aca="1" ref="DB162" ca="1">MAX(IF((IF(AND(進捗管理票PSPT_進捗率_1_2&lt;&gt;"",U162&lt;&gt;""), O162:V162,O162:S162)&lt;&gt;"")*(IF(AND(進捗管理票PSPT_進捗率_1_2&lt;&gt;"",U162&lt;&gt;""), $O$7:$V$7,$O$7:$S$7)="実績日")*(IF(AND(進捗管理票PSPT_進捗率_1_2&lt;&gt;"",U162&lt;&gt;""), O162:V162,O162:S162)&lt;=集計基準日),COLUMN(IF(AND(進捗管理票PSPT_進捗率_1_2&lt;&gt;"",U162&lt;&gt;""), O162:V162,O162:S162)),""))</f>
        <v>0</v>
      </c>
      <c r="DC162" s="324">
        <f t="array" aca="1" ref="DC162" ca="1">MAX(IF((IF(AND(進捗管理票PSPT_進捗率_2_2&lt;&gt;"",AG162&lt;&gt;""), AA162:AH162,AA162:AE162)&lt;&gt;"")*(IF(AND(進捗管理票PSPT_進捗率_2_2&lt;&gt;"",AG162&lt;&gt;""), $AA$7:$AH$7,$AA$7:$AE$7)="実績日")*(IF(AND(進捗管理票PSPT_進捗率_2_2&lt;&gt;"",AG162&lt;&gt;""), AA162:AH162,AA162:AE162)&lt;=集計基準日),COLUMN(IF(AND(進捗管理票PSPT_進捗率_2_2&lt;&gt;"",AG162&lt;&gt;""), AA162:AH162,AA162:AE162)),""))</f>
        <v>0</v>
      </c>
      <c r="DD162" s="324">
        <f t="array" aca="1" ref="DD162" ca="1">MAX(IF((IF(AND(進捗管理票PSPT_進捗率_3_2&lt;&gt;"",AS162&lt;&gt;""), AM162:AT162,AM162:AQ162)&lt;&gt;"")*(IF(AND(進捗管理票PSPT_進捗率_3_2&lt;&gt;"",AS162&lt;&gt;""), $AM$7:$AT$7,$AM$7:$AQ$7)="実績日")*(IF(AND(進捗管理票PSPT_進捗率_3_2&lt;&gt;"",AS162&lt;&gt;""), AM162:AT162,AM162:AQ162)&lt;=集計基準日),COLUMN(IF(AND(進捗管理票PSPT_進捗率_3_2&lt;&gt;"",AS162&lt;&gt;""), AM162:AT162,AM162:AQ162)),""))</f>
        <v>0</v>
      </c>
      <c r="DE162" s="324">
        <f t="array" aca="1" ref="DE162" ca="1">MAX(IF((IF(AND(進捗管理票PSPT_進捗率_4_2&lt;&gt;"",BE162&lt;&gt;""), AY162:BF162,AY162:BC162)&lt;&gt;"")*(IF(AND(進捗管理票PSPT_進捗率_4_2&lt;&gt;"",BE162&lt;&gt;""), $AY$7:$BF$7,$AY$7:$BC$7)="実績日")*(IF(AND(進捗管理票PSPT_進捗率_4_2&lt;&gt;"",BE162&lt;&gt;""), AY162:BF162,AY162:BC162)&lt;=集計基準日),COLUMN(IF(AND(進捗管理票PSPT_進捗率_4_2&lt;&gt;"",BE162&lt;&gt;""), AY162:BF162,AY162:BC162)),""))</f>
        <v>0</v>
      </c>
      <c r="DF162" s="324">
        <f t="array" aca="1" ref="DF162" ca="1">MAX(IF((BJ162:BN162&lt;&gt;"")*($BJ$7:$BN$7="実績日")*(BJ162:BN162&lt;=集計基準日),COLUMN(BJ162:BN162),""))</f>
        <v>0</v>
      </c>
      <c r="DG162" s="439">
        <f ca="1">MAX(IF(CW162&lt;&gt;0,HLOOKUP(CW162+1,進捗・達成率設定_PS,9,1),0),IF(CX162&lt;&gt;0,HLOOKUP(CX162+1,進捗・達成率設定_PT仕様作成,9,1),0),IF(CY162&lt;&gt;0,HLOOKUP(CY162+1,進捗・達成率設定_PG,9,1),0),IF(CZ162&lt;&gt;0,HLOOKUP(CZ162+1,進捗・達成率設定_PT,9,1),0),IF(DA162&lt;&gt;0,HLOOKUP(DA162+1,進捗・達成率設定_受入,9,1),0),IF(AND(COUNTA(PTレビュー先頭セル:PTレビュー最終セル)=0,AND(BB162&lt;&gt;"", BB162 &lt;= 集計基準日, BE162="",BF162="",BJ162="",BK162="",BM162="",BN162="")),100,0),IF(AND(BE162&lt;&gt;"",BE162 &lt;= 集計基準日, BJ162="",BK162="",BM162="",BN162=""),100,0))</f>
        <v>0</v>
      </c>
      <c r="DH162" s="440">
        <f ca="1">MAX(IF(DB162&lt;&gt;0,HLOOKUP(DB162,進捗・達成率設定_PS,9,1),0),IF(DC162&lt;&gt;0,HLOOKUP(DC162,進捗・達成率設定_PT仕様作成,9,1),0),IF(DD162&lt;&gt;0,HLOOKUP(DD162,進捗・達成率設定_PG,9,1),0),IF(DE162&lt;&gt;0,HLOOKUP(DE162,進捗・達成率設定_PT,9,1),0),IF(DF162&lt;&gt;0,HLOOKUP(DF162,進捗・達成率設定_受入,9,1),0),IF(AND(COUNTA(PTレビュー先頭セル:PTレビュー最終セル)=0,BJ162="",BK162="",BM162="",BN162="",BC162&lt;&gt;"", BC162&lt;=集計基準日),100,0),IF(OR(AND(BF162&lt;&gt;"",BF162&lt;=集計基準日, BJ162="",BK162="",BM162="",BN162=""),AND(BE162&lt;&gt;"",BF162&lt;&gt;"",BF162&lt;=集計基準日, BJ162="",BK162="",BM162="",BN162="")),100,0))</f>
        <v>0</v>
      </c>
      <c r="DI162" s="328" t="str">
        <f>IF(BM162&lt;&gt;"",BM162,IF(AND(BJ162&lt;&gt;"",BM162&lt;&gt;""),BM162,IF(AND(BJ162&lt;&gt;"",BM162=""),"",IF(AND(BK162&lt;&gt;"",BM162=""),"",IF(BE162&lt;&gt;"",BE162,IF(COUNTA(PTレビュー先頭セル:PTレビュー最終セル)&lt;&gt;0,"",IF(BB162&lt;&gt;"",BB162,"")))))))</f>
        <v/>
      </c>
      <c r="DJ162" s="329" t="str">
        <f>IF(AND(BM162&lt;&gt;"",BN162&lt;&gt;""),BN162,IF(AND(BJ162&lt;&gt;"",BN162&lt;&gt;""),BN162,IF(AND(BK162&lt;&gt;"",BN162=""),"",IF(AND(BJ162&lt;&gt;"",BN162=""),"",IF(BF162&lt;&gt;"",BF162,IF(COUNTA(PTレビュー先頭セル:PTレビュー最終セル)&lt;&gt;0,"",IF(BC162&lt;&gt;"",BC162,"")))))))</f>
        <v/>
      </c>
      <c r="DK162" s="450" t="b">
        <f t="shared" si="93"/>
        <v>0</v>
      </c>
      <c r="DL162" s="440" t="b">
        <f t="shared" si="94"/>
        <v>0</v>
      </c>
      <c r="DM162" s="450" t="b">
        <f t="shared" si="95"/>
        <v>0</v>
      </c>
      <c r="DN162" s="440" t="b">
        <f t="shared" si="96"/>
        <v>0</v>
      </c>
      <c r="DO162" s="449" t="b">
        <f t="shared" si="97"/>
        <v>0</v>
      </c>
      <c r="DP162" s="440" t="b">
        <f t="shared" si="98"/>
        <v>0</v>
      </c>
      <c r="DQ162" s="450" t="b">
        <f t="shared" si="99"/>
        <v>0</v>
      </c>
      <c r="DR162" s="440" t="b">
        <f t="shared" si="100"/>
        <v>0</v>
      </c>
      <c r="DS162" s="449" t="b">
        <f t="shared" si="101"/>
        <v>0</v>
      </c>
      <c r="DT162" s="440" t="b">
        <f t="shared" si="102"/>
        <v>0</v>
      </c>
    </row>
    <row r="163" spans="1:124" x14ac:dyDescent="0.25">
      <c r="A163" s="65">
        <f t="shared" si="77"/>
        <v>155</v>
      </c>
      <c r="B163" s="275"/>
      <c r="C163" s="275"/>
      <c r="D163" s="275"/>
      <c r="E163" s="275"/>
      <c r="F163" s="275"/>
      <c r="G163" s="316"/>
      <c r="H163" s="276"/>
      <c r="I163" s="276"/>
      <c r="J163" s="276"/>
      <c r="K163" s="467"/>
      <c r="L163" s="467"/>
      <c r="M163" s="277"/>
      <c r="N163" s="277"/>
      <c r="O163" s="348"/>
      <c r="P163" s="349"/>
      <c r="Q163" s="279"/>
      <c r="R163" s="348"/>
      <c r="S163" s="349"/>
      <c r="T163" s="280"/>
      <c r="U163" s="348"/>
      <c r="V163" s="274"/>
      <c r="W163" s="309" t="str">
        <f t="shared" ca="1" si="78"/>
        <v/>
      </c>
      <c r="X163" s="310" t="str">
        <f t="shared" ca="1" si="79"/>
        <v/>
      </c>
      <c r="Y163" s="277"/>
      <c r="Z163" s="277"/>
      <c r="AA163" s="348"/>
      <c r="AB163" s="349"/>
      <c r="AC163" s="279"/>
      <c r="AD163" s="348"/>
      <c r="AE163" s="349"/>
      <c r="AF163" s="280"/>
      <c r="AG163" s="348"/>
      <c r="AH163" s="274"/>
      <c r="AI163" s="309" t="str">
        <f t="shared" ca="1" si="80"/>
        <v/>
      </c>
      <c r="AJ163" s="310" t="str">
        <f t="shared" ca="1" si="81"/>
        <v/>
      </c>
      <c r="AK163" s="276"/>
      <c r="AL163" s="276"/>
      <c r="AM163" s="348"/>
      <c r="AN163" s="349"/>
      <c r="AO163" s="279"/>
      <c r="AP163" s="348"/>
      <c r="AQ163" s="349"/>
      <c r="AR163" s="280"/>
      <c r="AS163" s="348"/>
      <c r="AT163" s="274"/>
      <c r="AU163" s="309" t="str">
        <f t="shared" ca="1" si="82"/>
        <v/>
      </c>
      <c r="AV163" s="310" t="str">
        <f t="shared" ca="1" si="83"/>
        <v/>
      </c>
      <c r="AW163" s="276"/>
      <c r="AX163" s="276"/>
      <c r="AY163" s="348"/>
      <c r="AZ163" s="349"/>
      <c r="BA163" s="279"/>
      <c r="BB163" s="348"/>
      <c r="BC163" s="349"/>
      <c r="BD163" s="280"/>
      <c r="BE163" s="348"/>
      <c r="BF163" s="274"/>
      <c r="BG163" s="309" t="str">
        <f t="shared" ca="1" si="84"/>
        <v/>
      </c>
      <c r="BH163" s="310" t="str">
        <f t="shared" ca="1" si="85"/>
        <v/>
      </c>
      <c r="BI163" s="276"/>
      <c r="BJ163" s="348"/>
      <c r="BK163" s="349"/>
      <c r="BL163" s="279"/>
      <c r="BM163" s="348"/>
      <c r="BN163" s="349"/>
      <c r="BO163" s="280"/>
      <c r="BP163" s="309" t="str">
        <f t="shared" ca="1" si="86"/>
        <v/>
      </c>
      <c r="BQ163" s="310" t="str">
        <f t="shared" ca="1" si="87"/>
        <v/>
      </c>
      <c r="BR163" s="309" t="str">
        <f t="shared" ca="1" si="88"/>
        <v/>
      </c>
      <c r="BS163" s="438" t="str">
        <f t="shared" ca="1" si="89"/>
        <v/>
      </c>
      <c r="BT163" s="281" t="str">
        <f t="array" ref="BT163">IF(AND($I163&lt;&gt;"",$K163&lt;&gt;""),CEILING(VLOOKUP($I163,ランク別指標,3,FALSE)*$L163,1),"")</f>
        <v/>
      </c>
      <c r="BU163" s="282"/>
      <c r="BV163" s="281" t="str">
        <f t="shared" si="11"/>
        <v/>
      </c>
      <c r="BW163" s="283"/>
      <c r="BX163" s="282"/>
      <c r="BY163" s="284" t="str">
        <f t="shared" si="90"/>
        <v/>
      </c>
      <c r="BZ163" s="285" t="str">
        <f t="shared" si="91"/>
        <v/>
      </c>
      <c r="CA163" s="286"/>
      <c r="CB163" s="287"/>
      <c r="CC163" s="281" t="str">
        <f t="array" ref="CC163">IF(AND($I163&lt;&gt;"",$K163&lt;&gt;""),CEILING(VLOOKUP($I163,ランク別指標,6,FALSE)*$L163,1),"")</f>
        <v/>
      </c>
      <c r="CD163" s="288"/>
      <c r="CE163" s="289" t="str">
        <f t="shared" si="14"/>
        <v/>
      </c>
      <c r="CF163" s="290"/>
      <c r="CG163" s="291" t="str">
        <f t="array" ref="CG163">IF(AND(L163&lt;&gt;"",L163&gt;0),IF(CD163/L163*100 &gt; 0,CD163/L163*100, ""),"")</f>
        <v/>
      </c>
      <c r="CH163" s="292" t="str">
        <f t="array" ref="CH163">IF(AND(L163&lt;&gt;"",L163&gt;0),IF(CF163/L163*100 &gt; 0,CF163/L163*100, ""),"")</f>
        <v/>
      </c>
      <c r="CI163" s="291" t="str">
        <f t="array" ref="CI163">IF(AND(CC163&lt;&gt;"",CC163&gt;0),IF(CD163/CC163*100 &gt; 0,CD163/CC163, ""),"")</f>
        <v/>
      </c>
      <c r="CJ163" s="292" t="str">
        <f t="array" ref="CJ163">IF(AND(CE163&lt;&gt;"",CE163&gt;0),IF(CF163/CE163*100 &gt; 0,CF163/CE163, ""),"")</f>
        <v/>
      </c>
      <c r="CK163" s="281"/>
      <c r="CL163" s="293" t="str">
        <f t="array" ref="CL163">IF(AND(L163&lt;&gt;"",L163&gt;0),IF(CK163/L163*100 &gt; 0,CK163/L163*100, ""),"")</f>
        <v/>
      </c>
      <c r="CM163" s="294"/>
      <c r="CN163" s="270" t="str">
        <f t="array" aca="1" ref="CN163" ca="1">IF(AND($O163&lt;&gt;"",$P163="",$O163&lt;=集計基準日),"遅1",IF(AND($R163&lt;&gt;"",$S163="",$R163&lt;=集計基準日),"遅2",IF(AND($U163&lt;&gt;"",$V163="",$U163&lt;=集計基準日),"遅3","") ) )</f>
        <v/>
      </c>
      <c r="CO163" s="271" t="str">
        <f t="array" aca="1" ref="CO163" ca="1">IF(AND($AA163&lt;&gt;"",$AB163="",$AA163&lt;=集計基準日),"遅1",IF(AND($AD163&lt;&gt;"",$AE163="",$AD163&lt;=集計基準日),"遅2",IF(AND($AG163&lt;&gt;"",$AH163="",$AG163&lt;=集計基準日),"遅3","")))</f>
        <v/>
      </c>
      <c r="CP163" s="271" t="str">
        <f t="array" aca="1" ref="CP163" ca="1">IF(AND($AM163&lt;&gt;"",$AN163="",$AM163&lt;=集計基準日),"遅1",IF(AND($AP163&lt;&gt;"",$AQ163="",$AP163&lt;=集計基準日),"遅2",IF(AND($AS163&lt;&gt;"",$AT163="",$AS163&lt;=集計基準日),"遅3","")))</f>
        <v/>
      </c>
      <c r="CQ163" s="272" t="str">
        <f t="shared" ca="1" si="75"/>
        <v/>
      </c>
      <c r="CR163" s="272" t="str">
        <f t="shared" ca="1" si="76"/>
        <v/>
      </c>
      <c r="CS163" s="273" t="str">
        <f t="shared" ca="1" si="17"/>
        <v/>
      </c>
      <c r="CT163" s="337"/>
      <c r="CU163" s="264">
        <f t="shared" si="92"/>
        <v>155</v>
      </c>
      <c r="CW163" s="324">
        <f t="array" aca="1" ref="CW163" ca="1">MAX(IF((IF(進捗管理票PSPT_進捗率_1_2&lt;&gt;"", O163:V163,O163:S163)&lt;&gt;"")*(IF(進捗管理票PSPT_進捗率_1_2&lt;&gt;"", $O$7:$V$7,$O$7:$S$7)="予定日")*(IF(進捗管理票PSPT_進捗率_1_2&lt;&gt;"", O163:V163,O163:S163)&lt;=集計基準日),COLUMN(IF(進捗管理票PSPT_進捗率_1_2&lt;&gt;"", O163:V163,O163:S163)),""))</f>
        <v>0</v>
      </c>
      <c r="CX163" s="324">
        <f t="array" aca="1" ref="CX163" ca="1">MAX(IF((IF(進捗管理票PSPT_進捗率_2_2&lt;&gt;"", AA163:AH163,AA163:AE163)&lt;&gt;"")*(IF(進捗管理票PSPT_進捗率_2_2&lt;&gt;"", $AA$7:$AH$7,$AA$7:$AE$7)="予定日")*(IF(進捗管理票PSPT_進捗率_2_2&lt;&gt;"", AA163:AH163,AA163:AE163)&lt;=集計基準日),COLUMN(IF(進捗管理票PSPT_進捗率_2_2&lt;&gt;"", AA163:AH163,AA163:AE163)),""))</f>
        <v>0</v>
      </c>
      <c r="CY163" s="324">
        <f t="array" aca="1" ref="CY163" ca="1">MAX(IF((IF(進捗管理票PSPT_進捗率_3_2&lt;&gt;"", AM163:AT163,AM163:AQ163)&lt;&gt;"")*(IF(進捗管理票PSPT_進捗率_3_2&lt;&gt;"", $AM$7:$AT$7,$AM$7:$AQ$7)="予定日")*(IF(進捗管理票PSPT_進捗率_3_2&lt;&gt;"", AM163:AT163,AM163:AQ163)&lt;=集計基準日),COLUMN(IF(進捗管理票PSPT_進捗率_3_2&lt;&gt;"", AM163:AT163,AM163:AQ163)),""))</f>
        <v>0</v>
      </c>
      <c r="CZ163" s="324">
        <f t="array" aca="1" ref="CZ163" ca="1">MAX(IF((IF(進捗管理票PSPT_進捗率_4_2&lt;&gt;"", AY163:BF163,AY163:BC163)&lt;&gt;"")*(IF(進捗管理票PSPT_進捗率_4_2&lt;&gt;"", $AY$7:$BF$7,$AY$7:$BC$7)="予定日")*(IF(進捗管理票PSPT_進捗率_4_2&lt;&gt;"", AY163:BF163,AY163:BC163)&lt;=集計基準日),COLUMN(IF(進捗管理票PSPT_進捗率_4_2&lt;&gt;"", AY163:BF163,AY163:BC163)),""))</f>
        <v>0</v>
      </c>
      <c r="DA163" s="324">
        <f t="array" aca="1" ref="DA163" ca="1">MAX(IF((BJ163:BN163&lt;&gt;"")*($BJ$7:$BN$7="予定日")*(BJ163:BN163&lt;=集計基準日),COLUMN(BJ163:BN163),""))</f>
        <v>0</v>
      </c>
      <c r="DB163" s="324">
        <f t="array" aca="1" ref="DB163" ca="1">MAX(IF((IF(AND(進捗管理票PSPT_進捗率_1_2&lt;&gt;"",U163&lt;&gt;""), O163:V163,O163:S163)&lt;&gt;"")*(IF(AND(進捗管理票PSPT_進捗率_1_2&lt;&gt;"",U163&lt;&gt;""), $O$7:$V$7,$O$7:$S$7)="実績日")*(IF(AND(進捗管理票PSPT_進捗率_1_2&lt;&gt;"",U163&lt;&gt;""), O163:V163,O163:S163)&lt;=集計基準日),COLUMN(IF(AND(進捗管理票PSPT_進捗率_1_2&lt;&gt;"",U163&lt;&gt;""), O163:V163,O163:S163)),""))</f>
        <v>0</v>
      </c>
      <c r="DC163" s="324">
        <f t="array" aca="1" ref="DC163" ca="1">MAX(IF((IF(AND(進捗管理票PSPT_進捗率_2_2&lt;&gt;"",AG163&lt;&gt;""), AA163:AH163,AA163:AE163)&lt;&gt;"")*(IF(AND(進捗管理票PSPT_進捗率_2_2&lt;&gt;"",AG163&lt;&gt;""), $AA$7:$AH$7,$AA$7:$AE$7)="実績日")*(IF(AND(進捗管理票PSPT_進捗率_2_2&lt;&gt;"",AG163&lt;&gt;""), AA163:AH163,AA163:AE163)&lt;=集計基準日),COLUMN(IF(AND(進捗管理票PSPT_進捗率_2_2&lt;&gt;"",AG163&lt;&gt;""), AA163:AH163,AA163:AE163)),""))</f>
        <v>0</v>
      </c>
      <c r="DD163" s="324">
        <f t="array" aca="1" ref="DD163" ca="1">MAX(IF((IF(AND(進捗管理票PSPT_進捗率_3_2&lt;&gt;"",AS163&lt;&gt;""), AM163:AT163,AM163:AQ163)&lt;&gt;"")*(IF(AND(進捗管理票PSPT_進捗率_3_2&lt;&gt;"",AS163&lt;&gt;""), $AM$7:$AT$7,$AM$7:$AQ$7)="実績日")*(IF(AND(進捗管理票PSPT_進捗率_3_2&lt;&gt;"",AS163&lt;&gt;""), AM163:AT163,AM163:AQ163)&lt;=集計基準日),COLUMN(IF(AND(進捗管理票PSPT_進捗率_3_2&lt;&gt;"",AS163&lt;&gt;""), AM163:AT163,AM163:AQ163)),""))</f>
        <v>0</v>
      </c>
      <c r="DE163" s="324">
        <f t="array" aca="1" ref="DE163" ca="1">MAX(IF((IF(AND(進捗管理票PSPT_進捗率_4_2&lt;&gt;"",BE163&lt;&gt;""), AY163:BF163,AY163:BC163)&lt;&gt;"")*(IF(AND(進捗管理票PSPT_進捗率_4_2&lt;&gt;"",BE163&lt;&gt;""), $AY$7:$BF$7,$AY$7:$BC$7)="実績日")*(IF(AND(進捗管理票PSPT_進捗率_4_2&lt;&gt;"",BE163&lt;&gt;""), AY163:BF163,AY163:BC163)&lt;=集計基準日),COLUMN(IF(AND(進捗管理票PSPT_進捗率_4_2&lt;&gt;"",BE163&lt;&gt;""), AY163:BF163,AY163:BC163)),""))</f>
        <v>0</v>
      </c>
      <c r="DF163" s="324">
        <f t="array" aca="1" ref="DF163" ca="1">MAX(IF((BJ163:BN163&lt;&gt;"")*($BJ$7:$BN$7="実績日")*(BJ163:BN163&lt;=集計基準日),COLUMN(BJ163:BN163),""))</f>
        <v>0</v>
      </c>
      <c r="DG163" s="439">
        <f ca="1">MAX(IF(CW163&lt;&gt;0,HLOOKUP(CW163+1,進捗・達成率設定_PS,9,1),0),IF(CX163&lt;&gt;0,HLOOKUP(CX163+1,進捗・達成率設定_PT仕様作成,9,1),0),IF(CY163&lt;&gt;0,HLOOKUP(CY163+1,進捗・達成率設定_PG,9,1),0),IF(CZ163&lt;&gt;0,HLOOKUP(CZ163+1,進捗・達成率設定_PT,9,1),0),IF(DA163&lt;&gt;0,HLOOKUP(DA163+1,進捗・達成率設定_受入,9,1),0),IF(AND(COUNTA(PTレビュー先頭セル:PTレビュー最終セル)=0,AND(BB163&lt;&gt;"", BB163 &lt;= 集計基準日, BE163="",BF163="",BJ163="",BK163="",BM163="",BN163="")),100,0),IF(AND(BE163&lt;&gt;"",BE163 &lt;= 集計基準日, BJ163="",BK163="",BM163="",BN163=""),100,0))</f>
        <v>0</v>
      </c>
      <c r="DH163" s="440">
        <f ca="1">MAX(IF(DB163&lt;&gt;0,HLOOKUP(DB163,進捗・達成率設定_PS,9,1),0),IF(DC163&lt;&gt;0,HLOOKUP(DC163,進捗・達成率設定_PT仕様作成,9,1),0),IF(DD163&lt;&gt;0,HLOOKUP(DD163,進捗・達成率設定_PG,9,1),0),IF(DE163&lt;&gt;0,HLOOKUP(DE163,進捗・達成率設定_PT,9,1),0),IF(DF163&lt;&gt;0,HLOOKUP(DF163,進捗・達成率設定_受入,9,1),0),IF(AND(COUNTA(PTレビュー先頭セル:PTレビュー最終セル)=0,BJ163="",BK163="",BM163="",BN163="",BC163&lt;&gt;"", BC163&lt;=集計基準日),100,0),IF(OR(AND(BF163&lt;&gt;"",BF163&lt;=集計基準日, BJ163="",BK163="",BM163="",BN163=""),AND(BE163&lt;&gt;"",BF163&lt;&gt;"",BF163&lt;=集計基準日, BJ163="",BK163="",BM163="",BN163="")),100,0))</f>
        <v>0</v>
      </c>
      <c r="DI163" s="328" t="str">
        <f>IF(BM163&lt;&gt;"",BM163,IF(AND(BJ163&lt;&gt;"",BM163&lt;&gt;""),BM163,IF(AND(BJ163&lt;&gt;"",BM163=""),"",IF(AND(BK163&lt;&gt;"",BM163=""),"",IF(BE163&lt;&gt;"",BE163,IF(COUNTA(PTレビュー先頭セル:PTレビュー最終セル)&lt;&gt;0,"",IF(BB163&lt;&gt;"",BB163,"")))))))</f>
        <v/>
      </c>
      <c r="DJ163" s="329" t="str">
        <f>IF(AND(BM163&lt;&gt;"",BN163&lt;&gt;""),BN163,IF(AND(BJ163&lt;&gt;"",BN163&lt;&gt;""),BN163,IF(AND(BK163&lt;&gt;"",BN163=""),"",IF(AND(BJ163&lt;&gt;"",BN163=""),"",IF(BF163&lt;&gt;"",BF163,IF(COUNTA(PTレビュー先頭セル:PTレビュー最終セル)&lt;&gt;0,"",IF(BC163&lt;&gt;"",BC163,"")))))))</f>
        <v/>
      </c>
      <c r="DK163" s="450" t="b">
        <f t="shared" si="93"/>
        <v>0</v>
      </c>
      <c r="DL163" s="440" t="b">
        <f t="shared" si="94"/>
        <v>0</v>
      </c>
      <c r="DM163" s="450" t="b">
        <f t="shared" si="95"/>
        <v>0</v>
      </c>
      <c r="DN163" s="440" t="b">
        <f t="shared" si="96"/>
        <v>0</v>
      </c>
      <c r="DO163" s="449" t="b">
        <f t="shared" si="97"/>
        <v>0</v>
      </c>
      <c r="DP163" s="440" t="b">
        <f t="shared" si="98"/>
        <v>0</v>
      </c>
      <c r="DQ163" s="450" t="b">
        <f t="shared" si="99"/>
        <v>0</v>
      </c>
      <c r="DR163" s="440" t="b">
        <f t="shared" si="100"/>
        <v>0</v>
      </c>
      <c r="DS163" s="449" t="b">
        <f t="shared" si="101"/>
        <v>0</v>
      </c>
      <c r="DT163" s="440" t="b">
        <f t="shared" si="102"/>
        <v>0</v>
      </c>
    </row>
    <row r="164" spans="1:124" x14ac:dyDescent="0.25">
      <c r="A164" s="65">
        <f t="shared" si="77"/>
        <v>156</v>
      </c>
      <c r="B164" s="275"/>
      <c r="C164" s="275"/>
      <c r="D164" s="275"/>
      <c r="E164" s="275"/>
      <c r="F164" s="275"/>
      <c r="G164" s="316"/>
      <c r="H164" s="276"/>
      <c r="I164" s="276"/>
      <c r="J164" s="276"/>
      <c r="K164" s="467"/>
      <c r="L164" s="467"/>
      <c r="M164" s="277"/>
      <c r="N164" s="277"/>
      <c r="O164" s="348"/>
      <c r="P164" s="278"/>
      <c r="Q164" s="279"/>
      <c r="R164" s="348"/>
      <c r="S164" s="278"/>
      <c r="T164" s="280"/>
      <c r="U164" s="348"/>
      <c r="V164" s="274"/>
      <c r="W164" s="309" t="str">
        <f t="shared" ca="1" si="78"/>
        <v/>
      </c>
      <c r="X164" s="310" t="str">
        <f t="shared" ca="1" si="79"/>
        <v/>
      </c>
      <c r="Y164" s="277"/>
      <c r="Z164" s="277"/>
      <c r="AA164" s="348"/>
      <c r="AB164" s="278"/>
      <c r="AC164" s="279"/>
      <c r="AD164" s="348"/>
      <c r="AE164" s="278"/>
      <c r="AF164" s="280"/>
      <c r="AG164" s="348"/>
      <c r="AH164" s="274"/>
      <c r="AI164" s="309" t="str">
        <f t="shared" ca="1" si="80"/>
        <v/>
      </c>
      <c r="AJ164" s="310" t="str">
        <f t="shared" ca="1" si="81"/>
        <v/>
      </c>
      <c r="AK164" s="277"/>
      <c r="AL164" s="277"/>
      <c r="AM164" s="348"/>
      <c r="AN164" s="278"/>
      <c r="AO164" s="279"/>
      <c r="AP164" s="348"/>
      <c r="AQ164" s="278"/>
      <c r="AR164" s="280"/>
      <c r="AS164" s="348"/>
      <c r="AT164" s="274"/>
      <c r="AU164" s="309" t="str">
        <f t="shared" ca="1" si="82"/>
        <v/>
      </c>
      <c r="AV164" s="310" t="str">
        <f t="shared" ca="1" si="83"/>
        <v/>
      </c>
      <c r="AW164" s="276"/>
      <c r="AX164" s="276"/>
      <c r="AY164" s="348"/>
      <c r="AZ164" s="278"/>
      <c r="BA164" s="279"/>
      <c r="BB164" s="348"/>
      <c r="BC164" s="278"/>
      <c r="BD164" s="280"/>
      <c r="BE164" s="348"/>
      <c r="BF164" s="274"/>
      <c r="BG164" s="309" t="str">
        <f t="shared" ca="1" si="84"/>
        <v/>
      </c>
      <c r="BH164" s="310" t="str">
        <f t="shared" ca="1" si="85"/>
        <v/>
      </c>
      <c r="BI164" s="276"/>
      <c r="BJ164" s="348"/>
      <c r="BK164" s="278"/>
      <c r="BL164" s="279"/>
      <c r="BM164" s="348"/>
      <c r="BN164" s="278"/>
      <c r="BO164" s="280"/>
      <c r="BP164" s="309" t="str">
        <f t="shared" ca="1" si="86"/>
        <v/>
      </c>
      <c r="BQ164" s="310" t="str">
        <f t="shared" ca="1" si="87"/>
        <v/>
      </c>
      <c r="BR164" s="309" t="str">
        <f t="shared" ca="1" si="88"/>
        <v/>
      </c>
      <c r="BS164" s="438" t="str">
        <f t="shared" ca="1" si="89"/>
        <v/>
      </c>
      <c r="BT164" s="281" t="str">
        <f t="array" ref="BT164">IF(AND($I164&lt;&gt;"",$K164&lt;&gt;""),CEILING(VLOOKUP($I164,ランク別指標,3,FALSE)*$L164,1),"")</f>
        <v/>
      </c>
      <c r="BU164" s="282"/>
      <c r="BV164" s="281" t="str">
        <f t="shared" si="11"/>
        <v/>
      </c>
      <c r="BW164" s="283"/>
      <c r="BX164" s="282"/>
      <c r="BY164" s="284" t="str">
        <f t="shared" si="90"/>
        <v/>
      </c>
      <c r="BZ164" s="285" t="str">
        <f t="shared" si="91"/>
        <v/>
      </c>
      <c r="CA164" s="286"/>
      <c r="CB164" s="287"/>
      <c r="CC164" s="281" t="str">
        <f t="array" ref="CC164">IF(AND($I164&lt;&gt;"",$K164&lt;&gt;""),CEILING(VLOOKUP($I164,ランク別指標,6,FALSE)*$L164,1),"")</f>
        <v/>
      </c>
      <c r="CD164" s="288"/>
      <c r="CE164" s="289" t="str">
        <f t="shared" si="14"/>
        <v/>
      </c>
      <c r="CF164" s="290"/>
      <c r="CG164" s="291" t="str">
        <f t="array" ref="CG164">IF(AND(L164&lt;&gt;"",L164&gt;0),IF(CD164/L164*100 &gt; 0,CD164/L164*100, ""),"")</f>
        <v/>
      </c>
      <c r="CH164" s="292" t="str">
        <f t="array" ref="CH164">IF(AND(L164&lt;&gt;"",L164&gt;0),IF(CF164/L164*100 &gt; 0,CF164/L164*100, ""),"")</f>
        <v/>
      </c>
      <c r="CI164" s="291" t="str">
        <f t="array" ref="CI164">IF(AND(CC164&lt;&gt;"",CC164&gt;0),IF(CD164/CC164*100 &gt; 0,CD164/CC164, ""),"")</f>
        <v/>
      </c>
      <c r="CJ164" s="292" t="str">
        <f t="array" ref="CJ164">IF(AND(CE164&lt;&gt;"",CE164&gt;0),IF(CF164/CE164*100 &gt; 0,CF164/CE164, ""),"")</f>
        <v/>
      </c>
      <c r="CK164" s="281"/>
      <c r="CL164" s="293" t="str">
        <f t="array" ref="CL164">IF(AND(L164&lt;&gt;"",L164&gt;0),IF(CK164/L164*100 &gt; 0,CK164/L164*100, ""),"")</f>
        <v/>
      </c>
      <c r="CM164" s="294"/>
      <c r="CN164" s="270" t="str">
        <f t="array" aca="1" ref="CN164" ca="1">IF(AND($O164&lt;&gt;"",$P164="",$O164&lt;=集計基準日),"遅1",IF(AND($R164&lt;&gt;"",$S164="",$R164&lt;=集計基準日),"遅2",IF(AND($U164&lt;&gt;"",$V164="",$U164&lt;=集計基準日),"遅3","") ) )</f>
        <v/>
      </c>
      <c r="CO164" s="271" t="str">
        <f t="array" aca="1" ref="CO164" ca="1">IF(AND($AA164&lt;&gt;"",$AB164="",$AA164&lt;=集計基準日),"遅1",IF(AND($AD164&lt;&gt;"",$AE164="",$AD164&lt;=集計基準日),"遅2",IF(AND($AG164&lt;&gt;"",$AH164="",$AG164&lt;=集計基準日),"遅3","")))</f>
        <v/>
      </c>
      <c r="CP164" s="271" t="str">
        <f t="array" aca="1" ref="CP164" ca="1">IF(AND($AM164&lt;&gt;"",$AN164="",$AM164&lt;=集計基準日),"遅1",IF(AND($AP164&lt;&gt;"",$AQ164="",$AP164&lt;=集計基準日),"遅2",IF(AND($AS164&lt;&gt;"",$AT164="",$AS164&lt;=集計基準日),"遅3","")))</f>
        <v/>
      </c>
      <c r="CQ164" s="272" t="str">
        <f t="shared" ca="1" si="75"/>
        <v/>
      </c>
      <c r="CR164" s="272" t="str">
        <f t="shared" ca="1" si="76"/>
        <v/>
      </c>
      <c r="CS164" s="273" t="str">
        <f t="shared" ca="1" si="17"/>
        <v/>
      </c>
      <c r="CT164" s="337"/>
      <c r="CU164" s="264">
        <f t="shared" si="92"/>
        <v>156</v>
      </c>
      <c r="CW164" s="324">
        <f t="array" aca="1" ref="CW164" ca="1">MAX(IF((IF(進捗管理票PSPT_進捗率_1_2&lt;&gt;"", O164:V164,O164:S164)&lt;&gt;"")*(IF(進捗管理票PSPT_進捗率_1_2&lt;&gt;"", $O$7:$V$7,$O$7:$S$7)="予定日")*(IF(進捗管理票PSPT_進捗率_1_2&lt;&gt;"", O164:V164,O164:S164)&lt;=集計基準日),COLUMN(IF(進捗管理票PSPT_進捗率_1_2&lt;&gt;"", O164:V164,O164:S164)),""))</f>
        <v>0</v>
      </c>
      <c r="CX164" s="324">
        <f t="array" aca="1" ref="CX164" ca="1">MAX(IF((IF(進捗管理票PSPT_進捗率_2_2&lt;&gt;"", AA164:AH164,AA164:AE164)&lt;&gt;"")*(IF(進捗管理票PSPT_進捗率_2_2&lt;&gt;"", $AA$7:$AH$7,$AA$7:$AE$7)="予定日")*(IF(進捗管理票PSPT_進捗率_2_2&lt;&gt;"", AA164:AH164,AA164:AE164)&lt;=集計基準日),COLUMN(IF(進捗管理票PSPT_進捗率_2_2&lt;&gt;"", AA164:AH164,AA164:AE164)),""))</f>
        <v>0</v>
      </c>
      <c r="CY164" s="324">
        <f t="array" aca="1" ref="CY164" ca="1">MAX(IF((IF(進捗管理票PSPT_進捗率_3_2&lt;&gt;"", AM164:AT164,AM164:AQ164)&lt;&gt;"")*(IF(進捗管理票PSPT_進捗率_3_2&lt;&gt;"", $AM$7:$AT$7,$AM$7:$AQ$7)="予定日")*(IF(進捗管理票PSPT_進捗率_3_2&lt;&gt;"", AM164:AT164,AM164:AQ164)&lt;=集計基準日),COLUMN(IF(進捗管理票PSPT_進捗率_3_2&lt;&gt;"", AM164:AT164,AM164:AQ164)),""))</f>
        <v>0</v>
      </c>
      <c r="CZ164" s="324">
        <f t="array" aca="1" ref="CZ164" ca="1">MAX(IF((IF(進捗管理票PSPT_進捗率_4_2&lt;&gt;"", AY164:BF164,AY164:BC164)&lt;&gt;"")*(IF(進捗管理票PSPT_進捗率_4_2&lt;&gt;"", $AY$7:$BF$7,$AY$7:$BC$7)="予定日")*(IF(進捗管理票PSPT_進捗率_4_2&lt;&gt;"", AY164:BF164,AY164:BC164)&lt;=集計基準日),COLUMN(IF(進捗管理票PSPT_進捗率_4_2&lt;&gt;"", AY164:BF164,AY164:BC164)),""))</f>
        <v>0</v>
      </c>
      <c r="DA164" s="324">
        <f t="array" aca="1" ref="DA164" ca="1">MAX(IF((BJ164:BN164&lt;&gt;"")*($BJ$7:$BN$7="予定日")*(BJ164:BN164&lt;=集計基準日),COLUMN(BJ164:BN164),""))</f>
        <v>0</v>
      </c>
      <c r="DB164" s="324">
        <f t="array" aca="1" ref="DB164" ca="1">MAX(IF((IF(AND(進捗管理票PSPT_進捗率_1_2&lt;&gt;"",U164&lt;&gt;""), O164:V164,O164:S164)&lt;&gt;"")*(IF(AND(進捗管理票PSPT_進捗率_1_2&lt;&gt;"",U164&lt;&gt;""), $O$7:$V$7,$O$7:$S$7)="実績日")*(IF(AND(進捗管理票PSPT_進捗率_1_2&lt;&gt;"",U164&lt;&gt;""), O164:V164,O164:S164)&lt;=集計基準日),COLUMN(IF(AND(進捗管理票PSPT_進捗率_1_2&lt;&gt;"",U164&lt;&gt;""), O164:V164,O164:S164)),""))</f>
        <v>0</v>
      </c>
      <c r="DC164" s="324">
        <f t="array" aca="1" ref="DC164" ca="1">MAX(IF((IF(AND(進捗管理票PSPT_進捗率_2_2&lt;&gt;"",AG164&lt;&gt;""), AA164:AH164,AA164:AE164)&lt;&gt;"")*(IF(AND(進捗管理票PSPT_進捗率_2_2&lt;&gt;"",AG164&lt;&gt;""), $AA$7:$AH$7,$AA$7:$AE$7)="実績日")*(IF(AND(進捗管理票PSPT_進捗率_2_2&lt;&gt;"",AG164&lt;&gt;""), AA164:AH164,AA164:AE164)&lt;=集計基準日),COLUMN(IF(AND(進捗管理票PSPT_進捗率_2_2&lt;&gt;"",AG164&lt;&gt;""), AA164:AH164,AA164:AE164)),""))</f>
        <v>0</v>
      </c>
      <c r="DD164" s="324">
        <f t="array" aca="1" ref="DD164" ca="1">MAX(IF((IF(AND(進捗管理票PSPT_進捗率_3_2&lt;&gt;"",AS164&lt;&gt;""), AM164:AT164,AM164:AQ164)&lt;&gt;"")*(IF(AND(進捗管理票PSPT_進捗率_3_2&lt;&gt;"",AS164&lt;&gt;""), $AM$7:$AT$7,$AM$7:$AQ$7)="実績日")*(IF(AND(進捗管理票PSPT_進捗率_3_2&lt;&gt;"",AS164&lt;&gt;""), AM164:AT164,AM164:AQ164)&lt;=集計基準日),COLUMN(IF(AND(進捗管理票PSPT_進捗率_3_2&lt;&gt;"",AS164&lt;&gt;""), AM164:AT164,AM164:AQ164)),""))</f>
        <v>0</v>
      </c>
      <c r="DE164" s="324">
        <f t="array" aca="1" ref="DE164" ca="1">MAX(IF((IF(AND(進捗管理票PSPT_進捗率_4_2&lt;&gt;"",BE164&lt;&gt;""), AY164:BF164,AY164:BC164)&lt;&gt;"")*(IF(AND(進捗管理票PSPT_進捗率_4_2&lt;&gt;"",BE164&lt;&gt;""), $AY$7:$BF$7,$AY$7:$BC$7)="実績日")*(IF(AND(進捗管理票PSPT_進捗率_4_2&lt;&gt;"",BE164&lt;&gt;""), AY164:BF164,AY164:BC164)&lt;=集計基準日),COLUMN(IF(AND(進捗管理票PSPT_進捗率_4_2&lt;&gt;"",BE164&lt;&gt;""), AY164:BF164,AY164:BC164)),""))</f>
        <v>0</v>
      </c>
      <c r="DF164" s="324">
        <f t="array" aca="1" ref="DF164" ca="1">MAX(IF((BJ164:BN164&lt;&gt;"")*($BJ$7:$BN$7="実績日")*(BJ164:BN164&lt;=集計基準日),COLUMN(BJ164:BN164),""))</f>
        <v>0</v>
      </c>
      <c r="DG164" s="439">
        <f ca="1">MAX(IF(CW164&lt;&gt;0,HLOOKUP(CW164+1,進捗・達成率設定_PS,9,1),0),IF(CX164&lt;&gt;0,HLOOKUP(CX164+1,進捗・達成率設定_PT仕様作成,9,1),0),IF(CY164&lt;&gt;0,HLOOKUP(CY164+1,進捗・達成率設定_PG,9,1),0),IF(CZ164&lt;&gt;0,HLOOKUP(CZ164+1,進捗・達成率設定_PT,9,1),0),IF(DA164&lt;&gt;0,HLOOKUP(DA164+1,進捗・達成率設定_受入,9,1),0),IF(AND(COUNTA(PTレビュー先頭セル:PTレビュー最終セル)=0,AND(BB164&lt;&gt;"", BB164 &lt;= 集計基準日, BE164="",BF164="",BJ164="",BK164="",BM164="",BN164="")),100,0),IF(AND(BE164&lt;&gt;"",BE164 &lt;= 集計基準日, BJ164="",BK164="",BM164="",BN164=""),100,0))</f>
        <v>0</v>
      </c>
      <c r="DH164" s="440">
        <f ca="1">MAX(IF(DB164&lt;&gt;0,HLOOKUP(DB164,進捗・達成率設定_PS,9,1),0),IF(DC164&lt;&gt;0,HLOOKUP(DC164,進捗・達成率設定_PT仕様作成,9,1),0),IF(DD164&lt;&gt;0,HLOOKUP(DD164,進捗・達成率設定_PG,9,1),0),IF(DE164&lt;&gt;0,HLOOKUP(DE164,進捗・達成率設定_PT,9,1),0),IF(DF164&lt;&gt;0,HLOOKUP(DF164,進捗・達成率設定_受入,9,1),0),IF(AND(COUNTA(PTレビュー先頭セル:PTレビュー最終セル)=0,BJ164="",BK164="",BM164="",BN164="",BC164&lt;&gt;"", BC164&lt;=集計基準日),100,0),IF(OR(AND(BF164&lt;&gt;"",BF164&lt;=集計基準日, BJ164="",BK164="",BM164="",BN164=""),AND(BE164&lt;&gt;"",BF164&lt;&gt;"",BF164&lt;=集計基準日, BJ164="",BK164="",BM164="",BN164="")),100,0))</f>
        <v>0</v>
      </c>
      <c r="DI164" s="328" t="str">
        <f>IF(BM164&lt;&gt;"",BM164,IF(AND(BJ164&lt;&gt;"",BM164&lt;&gt;""),BM164,IF(AND(BJ164&lt;&gt;"",BM164=""),"",IF(AND(BK164&lt;&gt;"",BM164=""),"",IF(BE164&lt;&gt;"",BE164,IF(COUNTA(PTレビュー先頭セル:PTレビュー最終セル)&lt;&gt;0,"",IF(BB164&lt;&gt;"",BB164,"")))))))</f>
        <v/>
      </c>
      <c r="DJ164" s="329" t="str">
        <f>IF(AND(BM164&lt;&gt;"",BN164&lt;&gt;""),BN164,IF(AND(BJ164&lt;&gt;"",BN164&lt;&gt;""),BN164,IF(AND(BK164&lt;&gt;"",BN164=""),"",IF(AND(BJ164&lt;&gt;"",BN164=""),"",IF(BF164&lt;&gt;"",BF164,IF(COUNTA(PTレビュー先頭セル:PTレビュー最終セル)&lt;&gt;0,"",IF(BC164&lt;&gt;"",BC164,"")))))))</f>
        <v/>
      </c>
      <c r="DK164" s="450" t="b">
        <f t="shared" si="93"/>
        <v>0</v>
      </c>
      <c r="DL164" s="440" t="b">
        <f t="shared" si="94"/>
        <v>0</v>
      </c>
      <c r="DM164" s="450" t="b">
        <f t="shared" si="95"/>
        <v>0</v>
      </c>
      <c r="DN164" s="440" t="b">
        <f t="shared" si="96"/>
        <v>0</v>
      </c>
      <c r="DO164" s="449" t="b">
        <f t="shared" si="97"/>
        <v>0</v>
      </c>
      <c r="DP164" s="440" t="b">
        <f t="shared" si="98"/>
        <v>0</v>
      </c>
      <c r="DQ164" s="450" t="b">
        <f t="shared" si="99"/>
        <v>0</v>
      </c>
      <c r="DR164" s="440" t="b">
        <f t="shared" si="100"/>
        <v>0</v>
      </c>
      <c r="DS164" s="449" t="b">
        <f t="shared" si="101"/>
        <v>0</v>
      </c>
      <c r="DT164" s="440" t="b">
        <f t="shared" si="102"/>
        <v>0</v>
      </c>
    </row>
    <row r="165" spans="1:124" x14ac:dyDescent="0.25">
      <c r="A165" s="65">
        <f t="shared" si="77"/>
        <v>157</v>
      </c>
      <c r="B165" s="275"/>
      <c r="C165" s="275"/>
      <c r="D165" s="275"/>
      <c r="E165" s="275"/>
      <c r="F165" s="275"/>
      <c r="G165" s="316"/>
      <c r="H165" s="276"/>
      <c r="I165" s="276"/>
      <c r="J165" s="276"/>
      <c r="K165" s="467"/>
      <c r="L165" s="467"/>
      <c r="M165" s="277"/>
      <c r="N165" s="277"/>
      <c r="O165" s="348"/>
      <c r="P165" s="278"/>
      <c r="Q165" s="279"/>
      <c r="R165" s="348"/>
      <c r="S165" s="278"/>
      <c r="T165" s="280"/>
      <c r="U165" s="348"/>
      <c r="V165" s="274"/>
      <c r="W165" s="309" t="str">
        <f t="shared" ca="1" si="78"/>
        <v/>
      </c>
      <c r="X165" s="310" t="str">
        <f t="shared" ca="1" si="79"/>
        <v/>
      </c>
      <c r="Y165" s="277"/>
      <c r="Z165" s="277"/>
      <c r="AA165" s="348"/>
      <c r="AB165" s="278"/>
      <c r="AC165" s="279"/>
      <c r="AD165" s="348"/>
      <c r="AE165" s="278"/>
      <c r="AF165" s="280"/>
      <c r="AG165" s="348"/>
      <c r="AH165" s="274"/>
      <c r="AI165" s="309" t="str">
        <f t="shared" ca="1" si="80"/>
        <v/>
      </c>
      <c r="AJ165" s="310" t="str">
        <f t="shared" ca="1" si="81"/>
        <v/>
      </c>
      <c r="AK165" s="277"/>
      <c r="AL165" s="277"/>
      <c r="AM165" s="348"/>
      <c r="AN165" s="278"/>
      <c r="AO165" s="279"/>
      <c r="AP165" s="348"/>
      <c r="AQ165" s="278"/>
      <c r="AR165" s="280"/>
      <c r="AS165" s="348"/>
      <c r="AT165" s="274"/>
      <c r="AU165" s="309" t="str">
        <f t="shared" ca="1" si="82"/>
        <v/>
      </c>
      <c r="AV165" s="310" t="str">
        <f t="shared" ca="1" si="83"/>
        <v/>
      </c>
      <c r="AW165" s="276"/>
      <c r="AX165" s="276"/>
      <c r="AY165" s="348"/>
      <c r="AZ165" s="278"/>
      <c r="BA165" s="279"/>
      <c r="BB165" s="348"/>
      <c r="BC165" s="278"/>
      <c r="BD165" s="280"/>
      <c r="BE165" s="348"/>
      <c r="BF165" s="274"/>
      <c r="BG165" s="309" t="str">
        <f t="shared" ca="1" si="84"/>
        <v/>
      </c>
      <c r="BH165" s="310" t="str">
        <f t="shared" ca="1" si="85"/>
        <v/>
      </c>
      <c r="BI165" s="276"/>
      <c r="BJ165" s="348"/>
      <c r="BK165" s="278"/>
      <c r="BL165" s="279"/>
      <c r="BM165" s="348"/>
      <c r="BN165" s="278"/>
      <c r="BO165" s="280"/>
      <c r="BP165" s="309" t="str">
        <f t="shared" ca="1" si="86"/>
        <v/>
      </c>
      <c r="BQ165" s="310" t="str">
        <f t="shared" ca="1" si="87"/>
        <v/>
      </c>
      <c r="BR165" s="309" t="str">
        <f t="shared" ca="1" si="88"/>
        <v/>
      </c>
      <c r="BS165" s="438" t="str">
        <f t="shared" ca="1" si="89"/>
        <v/>
      </c>
      <c r="BT165" s="281" t="str">
        <f t="array" ref="BT165">IF(AND($I165&lt;&gt;"",$K165&lt;&gt;""),CEILING(VLOOKUP($I165,ランク別指標,3,FALSE)*$L165,1),"")</f>
        <v/>
      </c>
      <c r="BU165" s="282"/>
      <c r="BV165" s="281" t="str">
        <f t="shared" si="11"/>
        <v/>
      </c>
      <c r="BW165" s="283"/>
      <c r="BX165" s="282"/>
      <c r="BY165" s="284" t="str">
        <f t="shared" si="90"/>
        <v/>
      </c>
      <c r="BZ165" s="285" t="str">
        <f t="shared" si="91"/>
        <v/>
      </c>
      <c r="CA165" s="286"/>
      <c r="CB165" s="287"/>
      <c r="CC165" s="281" t="str">
        <f t="array" ref="CC165">IF(AND($I165&lt;&gt;"",$K165&lt;&gt;""),CEILING(VLOOKUP($I165,ランク別指標,6,FALSE)*$L165,1),"")</f>
        <v/>
      </c>
      <c r="CD165" s="288"/>
      <c r="CE165" s="289" t="str">
        <f t="shared" si="14"/>
        <v/>
      </c>
      <c r="CF165" s="290"/>
      <c r="CG165" s="291" t="str">
        <f t="array" ref="CG165">IF(AND(L165&lt;&gt;"",L165&gt;0),IF(CD165/L165*100 &gt; 0,CD165/L165*100, ""),"")</f>
        <v/>
      </c>
      <c r="CH165" s="292" t="str">
        <f t="array" ref="CH165">IF(AND(L165&lt;&gt;"",L165&gt;0),IF(CF165/L165*100 &gt; 0,CF165/L165*100, ""),"")</f>
        <v/>
      </c>
      <c r="CI165" s="291" t="str">
        <f t="array" ref="CI165">IF(AND(CC165&lt;&gt;"",CC165&gt;0),IF(CD165/CC165*100 &gt; 0,CD165/CC165, ""),"")</f>
        <v/>
      </c>
      <c r="CJ165" s="292" t="str">
        <f t="array" ref="CJ165">IF(AND(CE165&lt;&gt;"",CE165&gt;0),IF(CF165/CE165*100 &gt; 0,CF165/CE165, ""),"")</f>
        <v/>
      </c>
      <c r="CK165" s="281"/>
      <c r="CL165" s="293" t="str">
        <f t="array" ref="CL165">IF(AND(L165&lt;&gt;"",L165&gt;0),IF(CK165/L165*100 &gt; 0,CK165/L165*100, ""),"")</f>
        <v/>
      </c>
      <c r="CM165" s="294"/>
      <c r="CN165" s="270" t="str">
        <f t="array" aca="1" ref="CN165" ca="1">IF(AND($O165&lt;&gt;"",$P165="",$O165&lt;=集計基準日),"遅1",IF(AND($R165&lt;&gt;"",$S165="",$R165&lt;=集計基準日),"遅2",IF(AND($U165&lt;&gt;"",$V165="",$U165&lt;=集計基準日),"遅3","") ) )</f>
        <v/>
      </c>
      <c r="CO165" s="271" t="str">
        <f t="array" aca="1" ref="CO165" ca="1">IF(AND($AA165&lt;&gt;"",$AB165="",$AA165&lt;=集計基準日),"遅1",IF(AND($AD165&lt;&gt;"",$AE165="",$AD165&lt;=集計基準日),"遅2",IF(AND($AG165&lt;&gt;"",$AH165="",$AG165&lt;=集計基準日),"遅3","")))</f>
        <v/>
      </c>
      <c r="CP165" s="271" t="str">
        <f t="array" aca="1" ref="CP165" ca="1">IF(AND($AM165&lt;&gt;"",$AN165="",$AM165&lt;=集計基準日),"遅1",IF(AND($AP165&lt;&gt;"",$AQ165="",$AP165&lt;=集計基準日),"遅2",IF(AND($AS165&lt;&gt;"",$AT165="",$AS165&lt;=集計基準日),"遅3","")))</f>
        <v/>
      </c>
      <c r="CQ165" s="272" t="str">
        <f t="shared" ca="1" si="75"/>
        <v/>
      </c>
      <c r="CR165" s="272" t="str">
        <f t="shared" ca="1" si="76"/>
        <v/>
      </c>
      <c r="CS165" s="273" t="str">
        <f t="shared" ca="1" si="17"/>
        <v/>
      </c>
      <c r="CT165" s="337"/>
      <c r="CU165" s="264">
        <f t="shared" si="92"/>
        <v>157</v>
      </c>
      <c r="CW165" s="324">
        <f t="array" aca="1" ref="CW165" ca="1">MAX(IF((IF(進捗管理票PSPT_進捗率_1_2&lt;&gt;"", O165:V165,O165:S165)&lt;&gt;"")*(IF(進捗管理票PSPT_進捗率_1_2&lt;&gt;"", $O$7:$V$7,$O$7:$S$7)="予定日")*(IF(進捗管理票PSPT_進捗率_1_2&lt;&gt;"", O165:V165,O165:S165)&lt;=集計基準日),COLUMN(IF(進捗管理票PSPT_進捗率_1_2&lt;&gt;"", O165:V165,O165:S165)),""))</f>
        <v>0</v>
      </c>
      <c r="CX165" s="324">
        <f t="array" aca="1" ref="CX165" ca="1">MAX(IF((IF(進捗管理票PSPT_進捗率_2_2&lt;&gt;"", AA165:AH165,AA165:AE165)&lt;&gt;"")*(IF(進捗管理票PSPT_進捗率_2_2&lt;&gt;"", $AA$7:$AH$7,$AA$7:$AE$7)="予定日")*(IF(進捗管理票PSPT_進捗率_2_2&lt;&gt;"", AA165:AH165,AA165:AE165)&lt;=集計基準日),COLUMN(IF(進捗管理票PSPT_進捗率_2_2&lt;&gt;"", AA165:AH165,AA165:AE165)),""))</f>
        <v>0</v>
      </c>
      <c r="CY165" s="324">
        <f t="array" aca="1" ref="CY165" ca="1">MAX(IF((IF(進捗管理票PSPT_進捗率_3_2&lt;&gt;"", AM165:AT165,AM165:AQ165)&lt;&gt;"")*(IF(進捗管理票PSPT_進捗率_3_2&lt;&gt;"", $AM$7:$AT$7,$AM$7:$AQ$7)="予定日")*(IF(進捗管理票PSPT_進捗率_3_2&lt;&gt;"", AM165:AT165,AM165:AQ165)&lt;=集計基準日),COLUMN(IF(進捗管理票PSPT_進捗率_3_2&lt;&gt;"", AM165:AT165,AM165:AQ165)),""))</f>
        <v>0</v>
      </c>
      <c r="CZ165" s="324">
        <f t="array" aca="1" ref="CZ165" ca="1">MAX(IF((IF(進捗管理票PSPT_進捗率_4_2&lt;&gt;"", AY165:BF165,AY165:BC165)&lt;&gt;"")*(IF(進捗管理票PSPT_進捗率_4_2&lt;&gt;"", $AY$7:$BF$7,$AY$7:$BC$7)="予定日")*(IF(進捗管理票PSPT_進捗率_4_2&lt;&gt;"", AY165:BF165,AY165:BC165)&lt;=集計基準日),COLUMN(IF(進捗管理票PSPT_進捗率_4_2&lt;&gt;"", AY165:BF165,AY165:BC165)),""))</f>
        <v>0</v>
      </c>
      <c r="DA165" s="324">
        <f t="array" aca="1" ref="DA165" ca="1">MAX(IF((BJ165:BN165&lt;&gt;"")*($BJ$7:$BN$7="予定日")*(BJ165:BN165&lt;=集計基準日),COLUMN(BJ165:BN165),""))</f>
        <v>0</v>
      </c>
      <c r="DB165" s="324">
        <f t="array" aca="1" ref="DB165" ca="1">MAX(IF((IF(AND(進捗管理票PSPT_進捗率_1_2&lt;&gt;"",U165&lt;&gt;""), O165:V165,O165:S165)&lt;&gt;"")*(IF(AND(進捗管理票PSPT_進捗率_1_2&lt;&gt;"",U165&lt;&gt;""), $O$7:$V$7,$O$7:$S$7)="実績日")*(IF(AND(進捗管理票PSPT_進捗率_1_2&lt;&gt;"",U165&lt;&gt;""), O165:V165,O165:S165)&lt;=集計基準日),COLUMN(IF(AND(進捗管理票PSPT_進捗率_1_2&lt;&gt;"",U165&lt;&gt;""), O165:V165,O165:S165)),""))</f>
        <v>0</v>
      </c>
      <c r="DC165" s="324">
        <f t="array" aca="1" ref="DC165" ca="1">MAX(IF((IF(AND(進捗管理票PSPT_進捗率_2_2&lt;&gt;"",AG165&lt;&gt;""), AA165:AH165,AA165:AE165)&lt;&gt;"")*(IF(AND(進捗管理票PSPT_進捗率_2_2&lt;&gt;"",AG165&lt;&gt;""), $AA$7:$AH$7,$AA$7:$AE$7)="実績日")*(IF(AND(進捗管理票PSPT_進捗率_2_2&lt;&gt;"",AG165&lt;&gt;""), AA165:AH165,AA165:AE165)&lt;=集計基準日),COLUMN(IF(AND(進捗管理票PSPT_進捗率_2_2&lt;&gt;"",AG165&lt;&gt;""), AA165:AH165,AA165:AE165)),""))</f>
        <v>0</v>
      </c>
      <c r="DD165" s="324">
        <f t="array" aca="1" ref="DD165" ca="1">MAX(IF((IF(AND(進捗管理票PSPT_進捗率_3_2&lt;&gt;"",AS165&lt;&gt;""), AM165:AT165,AM165:AQ165)&lt;&gt;"")*(IF(AND(進捗管理票PSPT_進捗率_3_2&lt;&gt;"",AS165&lt;&gt;""), $AM$7:$AT$7,$AM$7:$AQ$7)="実績日")*(IF(AND(進捗管理票PSPT_進捗率_3_2&lt;&gt;"",AS165&lt;&gt;""), AM165:AT165,AM165:AQ165)&lt;=集計基準日),COLUMN(IF(AND(進捗管理票PSPT_進捗率_3_2&lt;&gt;"",AS165&lt;&gt;""), AM165:AT165,AM165:AQ165)),""))</f>
        <v>0</v>
      </c>
      <c r="DE165" s="324">
        <f t="array" aca="1" ref="DE165" ca="1">MAX(IF((IF(AND(進捗管理票PSPT_進捗率_4_2&lt;&gt;"",BE165&lt;&gt;""), AY165:BF165,AY165:BC165)&lt;&gt;"")*(IF(AND(進捗管理票PSPT_進捗率_4_2&lt;&gt;"",BE165&lt;&gt;""), $AY$7:$BF$7,$AY$7:$BC$7)="実績日")*(IF(AND(進捗管理票PSPT_進捗率_4_2&lt;&gt;"",BE165&lt;&gt;""), AY165:BF165,AY165:BC165)&lt;=集計基準日),COLUMN(IF(AND(進捗管理票PSPT_進捗率_4_2&lt;&gt;"",BE165&lt;&gt;""), AY165:BF165,AY165:BC165)),""))</f>
        <v>0</v>
      </c>
      <c r="DF165" s="324">
        <f t="array" aca="1" ref="DF165" ca="1">MAX(IF((BJ165:BN165&lt;&gt;"")*($BJ$7:$BN$7="実績日")*(BJ165:BN165&lt;=集計基準日),COLUMN(BJ165:BN165),""))</f>
        <v>0</v>
      </c>
      <c r="DG165" s="439">
        <f ca="1">MAX(IF(CW165&lt;&gt;0,HLOOKUP(CW165+1,進捗・達成率設定_PS,9,1),0),IF(CX165&lt;&gt;0,HLOOKUP(CX165+1,進捗・達成率設定_PT仕様作成,9,1),0),IF(CY165&lt;&gt;0,HLOOKUP(CY165+1,進捗・達成率設定_PG,9,1),0),IF(CZ165&lt;&gt;0,HLOOKUP(CZ165+1,進捗・達成率設定_PT,9,1),0),IF(DA165&lt;&gt;0,HLOOKUP(DA165+1,進捗・達成率設定_受入,9,1),0),IF(AND(COUNTA(PTレビュー先頭セル:PTレビュー最終セル)=0,AND(BB165&lt;&gt;"", BB165 &lt;= 集計基準日, BE165="",BF165="",BJ165="",BK165="",BM165="",BN165="")),100,0),IF(AND(BE165&lt;&gt;"",BE165 &lt;= 集計基準日, BJ165="",BK165="",BM165="",BN165=""),100,0))</f>
        <v>0</v>
      </c>
      <c r="DH165" s="440">
        <f ca="1">MAX(IF(DB165&lt;&gt;0,HLOOKUP(DB165,進捗・達成率設定_PS,9,1),0),IF(DC165&lt;&gt;0,HLOOKUP(DC165,進捗・達成率設定_PT仕様作成,9,1),0),IF(DD165&lt;&gt;0,HLOOKUP(DD165,進捗・達成率設定_PG,9,1),0),IF(DE165&lt;&gt;0,HLOOKUP(DE165,進捗・達成率設定_PT,9,1),0),IF(DF165&lt;&gt;0,HLOOKUP(DF165,進捗・達成率設定_受入,9,1),0),IF(AND(COUNTA(PTレビュー先頭セル:PTレビュー最終セル)=0,BJ165="",BK165="",BM165="",BN165="",BC165&lt;&gt;"", BC165&lt;=集計基準日),100,0),IF(OR(AND(BF165&lt;&gt;"",BF165&lt;=集計基準日, BJ165="",BK165="",BM165="",BN165=""),AND(BE165&lt;&gt;"",BF165&lt;&gt;"",BF165&lt;=集計基準日, BJ165="",BK165="",BM165="",BN165="")),100,0))</f>
        <v>0</v>
      </c>
      <c r="DI165" s="328" t="str">
        <f>IF(BM165&lt;&gt;"",BM165,IF(AND(BJ165&lt;&gt;"",BM165&lt;&gt;""),BM165,IF(AND(BJ165&lt;&gt;"",BM165=""),"",IF(AND(BK165&lt;&gt;"",BM165=""),"",IF(BE165&lt;&gt;"",BE165,IF(COUNTA(PTレビュー先頭セル:PTレビュー最終セル)&lt;&gt;0,"",IF(BB165&lt;&gt;"",BB165,"")))))))</f>
        <v/>
      </c>
      <c r="DJ165" s="329" t="str">
        <f>IF(AND(BM165&lt;&gt;"",BN165&lt;&gt;""),BN165,IF(AND(BJ165&lt;&gt;"",BN165&lt;&gt;""),BN165,IF(AND(BK165&lt;&gt;"",BN165=""),"",IF(AND(BJ165&lt;&gt;"",BN165=""),"",IF(BF165&lt;&gt;"",BF165,IF(COUNTA(PTレビュー先頭セル:PTレビュー最終セル)&lt;&gt;0,"",IF(BC165&lt;&gt;"",BC165,"")))))))</f>
        <v/>
      </c>
      <c r="DK165" s="450" t="b">
        <f t="shared" si="93"/>
        <v>0</v>
      </c>
      <c r="DL165" s="440" t="b">
        <f t="shared" si="94"/>
        <v>0</v>
      </c>
      <c r="DM165" s="450" t="b">
        <f t="shared" si="95"/>
        <v>0</v>
      </c>
      <c r="DN165" s="440" t="b">
        <f t="shared" si="96"/>
        <v>0</v>
      </c>
      <c r="DO165" s="449" t="b">
        <f t="shared" si="97"/>
        <v>0</v>
      </c>
      <c r="DP165" s="440" t="b">
        <f t="shared" si="98"/>
        <v>0</v>
      </c>
      <c r="DQ165" s="450" t="b">
        <f t="shared" si="99"/>
        <v>0</v>
      </c>
      <c r="DR165" s="440" t="b">
        <f t="shared" si="100"/>
        <v>0</v>
      </c>
      <c r="DS165" s="449" t="b">
        <f t="shared" si="101"/>
        <v>0</v>
      </c>
      <c r="DT165" s="440" t="b">
        <f t="shared" si="102"/>
        <v>0</v>
      </c>
    </row>
    <row r="166" spans="1:124" x14ac:dyDescent="0.25">
      <c r="A166" s="65">
        <f t="shared" si="77"/>
        <v>158</v>
      </c>
      <c r="B166" s="275"/>
      <c r="C166" s="275"/>
      <c r="D166" s="275"/>
      <c r="E166" s="275"/>
      <c r="F166" s="275"/>
      <c r="G166" s="316"/>
      <c r="H166" s="276"/>
      <c r="I166" s="276"/>
      <c r="J166" s="276"/>
      <c r="K166" s="467"/>
      <c r="L166" s="467"/>
      <c r="M166" s="277"/>
      <c r="N166" s="277"/>
      <c r="O166" s="348"/>
      <c r="P166" s="278"/>
      <c r="Q166" s="279"/>
      <c r="R166" s="348"/>
      <c r="S166" s="278"/>
      <c r="T166" s="280"/>
      <c r="U166" s="348"/>
      <c r="V166" s="274"/>
      <c r="W166" s="309" t="str">
        <f t="shared" ca="1" si="78"/>
        <v/>
      </c>
      <c r="X166" s="310" t="str">
        <f t="shared" ca="1" si="79"/>
        <v/>
      </c>
      <c r="Y166" s="277"/>
      <c r="Z166" s="277"/>
      <c r="AA166" s="348"/>
      <c r="AB166" s="278"/>
      <c r="AC166" s="279"/>
      <c r="AD166" s="348"/>
      <c r="AE166" s="278"/>
      <c r="AF166" s="280"/>
      <c r="AG166" s="348"/>
      <c r="AH166" s="274"/>
      <c r="AI166" s="309" t="str">
        <f t="shared" ca="1" si="80"/>
        <v/>
      </c>
      <c r="AJ166" s="310" t="str">
        <f t="shared" ca="1" si="81"/>
        <v/>
      </c>
      <c r="AK166" s="277"/>
      <c r="AL166" s="277"/>
      <c r="AM166" s="348"/>
      <c r="AN166" s="278"/>
      <c r="AO166" s="279"/>
      <c r="AP166" s="348"/>
      <c r="AQ166" s="278"/>
      <c r="AR166" s="280"/>
      <c r="AS166" s="348"/>
      <c r="AT166" s="274"/>
      <c r="AU166" s="309" t="str">
        <f t="shared" ca="1" si="82"/>
        <v/>
      </c>
      <c r="AV166" s="310" t="str">
        <f t="shared" ca="1" si="83"/>
        <v/>
      </c>
      <c r="AW166" s="276"/>
      <c r="AX166" s="276"/>
      <c r="AY166" s="348"/>
      <c r="AZ166" s="278"/>
      <c r="BA166" s="279"/>
      <c r="BB166" s="348"/>
      <c r="BC166" s="278"/>
      <c r="BD166" s="280"/>
      <c r="BE166" s="348"/>
      <c r="BF166" s="274"/>
      <c r="BG166" s="309" t="str">
        <f t="shared" ca="1" si="84"/>
        <v/>
      </c>
      <c r="BH166" s="310" t="str">
        <f t="shared" ca="1" si="85"/>
        <v/>
      </c>
      <c r="BI166" s="276"/>
      <c r="BJ166" s="348"/>
      <c r="BK166" s="278"/>
      <c r="BL166" s="279"/>
      <c r="BM166" s="348"/>
      <c r="BN166" s="278"/>
      <c r="BO166" s="280"/>
      <c r="BP166" s="309" t="str">
        <f t="shared" ca="1" si="86"/>
        <v/>
      </c>
      <c r="BQ166" s="310" t="str">
        <f t="shared" ca="1" si="87"/>
        <v/>
      </c>
      <c r="BR166" s="309" t="str">
        <f t="shared" ca="1" si="88"/>
        <v/>
      </c>
      <c r="BS166" s="438" t="str">
        <f t="shared" ca="1" si="89"/>
        <v/>
      </c>
      <c r="BT166" s="281" t="str">
        <f t="array" ref="BT166">IF(AND($I166&lt;&gt;"",$K166&lt;&gt;""),CEILING(VLOOKUP($I166,ランク別指標,3,FALSE)*$L166,1),"")</f>
        <v/>
      </c>
      <c r="BU166" s="282"/>
      <c r="BV166" s="281" t="str">
        <f t="shared" si="11"/>
        <v/>
      </c>
      <c r="BW166" s="283"/>
      <c r="BX166" s="282"/>
      <c r="BY166" s="284" t="str">
        <f t="shared" si="90"/>
        <v/>
      </c>
      <c r="BZ166" s="285" t="str">
        <f t="shared" si="91"/>
        <v/>
      </c>
      <c r="CA166" s="286"/>
      <c r="CB166" s="287"/>
      <c r="CC166" s="281" t="str">
        <f t="array" ref="CC166">IF(AND($I166&lt;&gt;"",$K166&lt;&gt;""),CEILING(VLOOKUP($I166,ランク別指標,6,FALSE)*$L166,1),"")</f>
        <v/>
      </c>
      <c r="CD166" s="288"/>
      <c r="CE166" s="289" t="str">
        <f t="shared" si="14"/>
        <v/>
      </c>
      <c r="CF166" s="290"/>
      <c r="CG166" s="291" t="str">
        <f t="array" ref="CG166">IF(AND(L166&lt;&gt;"",L166&gt;0),IF(CD166/L166*100 &gt; 0,CD166/L166*100, ""),"")</f>
        <v/>
      </c>
      <c r="CH166" s="292" t="str">
        <f t="array" ref="CH166">IF(AND(L166&lt;&gt;"",L166&gt;0),IF(CF166/L166*100 &gt; 0,CF166/L166*100, ""),"")</f>
        <v/>
      </c>
      <c r="CI166" s="291" t="str">
        <f t="array" ref="CI166">IF(AND(CC166&lt;&gt;"",CC166&gt;0),IF(CD166/CC166*100 &gt; 0,CD166/CC166, ""),"")</f>
        <v/>
      </c>
      <c r="CJ166" s="292" t="str">
        <f t="array" ref="CJ166">IF(AND(CE166&lt;&gt;"",CE166&gt;0),IF(CF166/CE166*100 &gt; 0,CF166/CE166, ""),"")</f>
        <v/>
      </c>
      <c r="CK166" s="281"/>
      <c r="CL166" s="293" t="str">
        <f t="array" ref="CL166">IF(AND(L166&lt;&gt;"",L166&gt;0),IF(CK166/L166*100 &gt; 0,CK166/L166*100, ""),"")</f>
        <v/>
      </c>
      <c r="CM166" s="294"/>
      <c r="CN166" s="270" t="str">
        <f t="array" aca="1" ref="CN166" ca="1">IF(AND($O166&lt;&gt;"",$P166="",$O166&lt;=集計基準日),"遅1",IF(AND($R166&lt;&gt;"",$S166="",$R166&lt;=集計基準日),"遅2",IF(AND($U166&lt;&gt;"",$V166="",$U166&lt;=集計基準日),"遅3","") ) )</f>
        <v/>
      </c>
      <c r="CO166" s="271" t="str">
        <f t="array" aca="1" ref="CO166" ca="1">IF(AND($AA166&lt;&gt;"",$AB166="",$AA166&lt;=集計基準日),"遅1",IF(AND($AD166&lt;&gt;"",$AE166="",$AD166&lt;=集計基準日),"遅2",IF(AND($AG166&lt;&gt;"",$AH166="",$AG166&lt;=集計基準日),"遅3","")))</f>
        <v/>
      </c>
      <c r="CP166" s="271" t="str">
        <f t="array" aca="1" ref="CP166" ca="1">IF(AND($AM166&lt;&gt;"",$AN166="",$AM166&lt;=集計基準日),"遅1",IF(AND($AP166&lt;&gt;"",$AQ166="",$AP166&lt;=集計基準日),"遅2",IF(AND($AS166&lt;&gt;"",$AT166="",$AS166&lt;=集計基準日),"遅3","")))</f>
        <v/>
      </c>
      <c r="CQ166" s="272" t="str">
        <f t="shared" ca="1" si="75"/>
        <v/>
      </c>
      <c r="CR166" s="272" t="str">
        <f t="shared" ca="1" si="76"/>
        <v/>
      </c>
      <c r="CS166" s="273" t="str">
        <f t="shared" ca="1" si="17"/>
        <v/>
      </c>
      <c r="CT166" s="337"/>
      <c r="CU166" s="264">
        <f t="shared" si="92"/>
        <v>158</v>
      </c>
      <c r="CW166" s="324">
        <f t="array" aca="1" ref="CW166" ca="1">MAX(IF((IF(進捗管理票PSPT_進捗率_1_2&lt;&gt;"", O166:V166,O166:S166)&lt;&gt;"")*(IF(進捗管理票PSPT_進捗率_1_2&lt;&gt;"", $O$7:$V$7,$O$7:$S$7)="予定日")*(IF(進捗管理票PSPT_進捗率_1_2&lt;&gt;"", O166:V166,O166:S166)&lt;=集計基準日),COLUMN(IF(進捗管理票PSPT_進捗率_1_2&lt;&gt;"", O166:V166,O166:S166)),""))</f>
        <v>0</v>
      </c>
      <c r="CX166" s="324">
        <f t="array" aca="1" ref="CX166" ca="1">MAX(IF((IF(進捗管理票PSPT_進捗率_2_2&lt;&gt;"", AA166:AH166,AA166:AE166)&lt;&gt;"")*(IF(進捗管理票PSPT_進捗率_2_2&lt;&gt;"", $AA$7:$AH$7,$AA$7:$AE$7)="予定日")*(IF(進捗管理票PSPT_進捗率_2_2&lt;&gt;"", AA166:AH166,AA166:AE166)&lt;=集計基準日),COLUMN(IF(進捗管理票PSPT_進捗率_2_2&lt;&gt;"", AA166:AH166,AA166:AE166)),""))</f>
        <v>0</v>
      </c>
      <c r="CY166" s="324">
        <f t="array" aca="1" ref="CY166" ca="1">MAX(IF((IF(進捗管理票PSPT_進捗率_3_2&lt;&gt;"", AM166:AT166,AM166:AQ166)&lt;&gt;"")*(IF(進捗管理票PSPT_進捗率_3_2&lt;&gt;"", $AM$7:$AT$7,$AM$7:$AQ$7)="予定日")*(IF(進捗管理票PSPT_進捗率_3_2&lt;&gt;"", AM166:AT166,AM166:AQ166)&lt;=集計基準日),COLUMN(IF(進捗管理票PSPT_進捗率_3_2&lt;&gt;"", AM166:AT166,AM166:AQ166)),""))</f>
        <v>0</v>
      </c>
      <c r="CZ166" s="324">
        <f t="array" aca="1" ref="CZ166" ca="1">MAX(IF((IF(進捗管理票PSPT_進捗率_4_2&lt;&gt;"", AY166:BF166,AY166:BC166)&lt;&gt;"")*(IF(進捗管理票PSPT_進捗率_4_2&lt;&gt;"", $AY$7:$BF$7,$AY$7:$BC$7)="予定日")*(IF(進捗管理票PSPT_進捗率_4_2&lt;&gt;"", AY166:BF166,AY166:BC166)&lt;=集計基準日),COLUMN(IF(進捗管理票PSPT_進捗率_4_2&lt;&gt;"", AY166:BF166,AY166:BC166)),""))</f>
        <v>0</v>
      </c>
      <c r="DA166" s="324">
        <f t="array" aca="1" ref="DA166" ca="1">MAX(IF((BJ166:BN166&lt;&gt;"")*($BJ$7:$BN$7="予定日")*(BJ166:BN166&lt;=集計基準日),COLUMN(BJ166:BN166),""))</f>
        <v>0</v>
      </c>
      <c r="DB166" s="324">
        <f t="array" aca="1" ref="DB166" ca="1">MAX(IF((IF(AND(進捗管理票PSPT_進捗率_1_2&lt;&gt;"",U166&lt;&gt;""), O166:V166,O166:S166)&lt;&gt;"")*(IF(AND(進捗管理票PSPT_進捗率_1_2&lt;&gt;"",U166&lt;&gt;""), $O$7:$V$7,$O$7:$S$7)="実績日")*(IF(AND(進捗管理票PSPT_進捗率_1_2&lt;&gt;"",U166&lt;&gt;""), O166:V166,O166:S166)&lt;=集計基準日),COLUMN(IF(AND(進捗管理票PSPT_進捗率_1_2&lt;&gt;"",U166&lt;&gt;""), O166:V166,O166:S166)),""))</f>
        <v>0</v>
      </c>
      <c r="DC166" s="324">
        <f t="array" aca="1" ref="DC166" ca="1">MAX(IF((IF(AND(進捗管理票PSPT_進捗率_2_2&lt;&gt;"",AG166&lt;&gt;""), AA166:AH166,AA166:AE166)&lt;&gt;"")*(IF(AND(進捗管理票PSPT_進捗率_2_2&lt;&gt;"",AG166&lt;&gt;""), $AA$7:$AH$7,$AA$7:$AE$7)="実績日")*(IF(AND(進捗管理票PSPT_進捗率_2_2&lt;&gt;"",AG166&lt;&gt;""), AA166:AH166,AA166:AE166)&lt;=集計基準日),COLUMN(IF(AND(進捗管理票PSPT_進捗率_2_2&lt;&gt;"",AG166&lt;&gt;""), AA166:AH166,AA166:AE166)),""))</f>
        <v>0</v>
      </c>
      <c r="DD166" s="324">
        <f t="array" aca="1" ref="DD166" ca="1">MAX(IF((IF(AND(進捗管理票PSPT_進捗率_3_2&lt;&gt;"",AS166&lt;&gt;""), AM166:AT166,AM166:AQ166)&lt;&gt;"")*(IF(AND(進捗管理票PSPT_進捗率_3_2&lt;&gt;"",AS166&lt;&gt;""), $AM$7:$AT$7,$AM$7:$AQ$7)="実績日")*(IF(AND(進捗管理票PSPT_進捗率_3_2&lt;&gt;"",AS166&lt;&gt;""), AM166:AT166,AM166:AQ166)&lt;=集計基準日),COLUMN(IF(AND(進捗管理票PSPT_進捗率_3_2&lt;&gt;"",AS166&lt;&gt;""), AM166:AT166,AM166:AQ166)),""))</f>
        <v>0</v>
      </c>
      <c r="DE166" s="324">
        <f t="array" aca="1" ref="DE166" ca="1">MAX(IF((IF(AND(進捗管理票PSPT_進捗率_4_2&lt;&gt;"",BE166&lt;&gt;""), AY166:BF166,AY166:BC166)&lt;&gt;"")*(IF(AND(進捗管理票PSPT_進捗率_4_2&lt;&gt;"",BE166&lt;&gt;""), $AY$7:$BF$7,$AY$7:$BC$7)="実績日")*(IF(AND(進捗管理票PSPT_進捗率_4_2&lt;&gt;"",BE166&lt;&gt;""), AY166:BF166,AY166:BC166)&lt;=集計基準日),COLUMN(IF(AND(進捗管理票PSPT_進捗率_4_2&lt;&gt;"",BE166&lt;&gt;""), AY166:BF166,AY166:BC166)),""))</f>
        <v>0</v>
      </c>
      <c r="DF166" s="324">
        <f t="array" aca="1" ref="DF166" ca="1">MAX(IF((BJ166:BN166&lt;&gt;"")*($BJ$7:$BN$7="実績日")*(BJ166:BN166&lt;=集計基準日),COLUMN(BJ166:BN166),""))</f>
        <v>0</v>
      </c>
      <c r="DG166" s="439">
        <f ca="1">MAX(IF(CW166&lt;&gt;0,HLOOKUP(CW166+1,進捗・達成率設定_PS,9,1),0),IF(CX166&lt;&gt;0,HLOOKUP(CX166+1,進捗・達成率設定_PT仕様作成,9,1),0),IF(CY166&lt;&gt;0,HLOOKUP(CY166+1,進捗・達成率設定_PG,9,1),0),IF(CZ166&lt;&gt;0,HLOOKUP(CZ166+1,進捗・達成率設定_PT,9,1),0),IF(DA166&lt;&gt;0,HLOOKUP(DA166+1,進捗・達成率設定_受入,9,1),0),IF(AND(COUNTA(PTレビュー先頭セル:PTレビュー最終セル)=0,AND(BB166&lt;&gt;"", BB166 &lt;= 集計基準日, BE166="",BF166="",BJ166="",BK166="",BM166="",BN166="")),100,0),IF(AND(BE166&lt;&gt;"",BE166 &lt;= 集計基準日, BJ166="",BK166="",BM166="",BN166=""),100,0))</f>
        <v>0</v>
      </c>
      <c r="DH166" s="440">
        <f ca="1">MAX(IF(DB166&lt;&gt;0,HLOOKUP(DB166,進捗・達成率設定_PS,9,1),0),IF(DC166&lt;&gt;0,HLOOKUP(DC166,進捗・達成率設定_PT仕様作成,9,1),0),IF(DD166&lt;&gt;0,HLOOKUP(DD166,進捗・達成率設定_PG,9,1),0),IF(DE166&lt;&gt;0,HLOOKUP(DE166,進捗・達成率設定_PT,9,1),0),IF(DF166&lt;&gt;0,HLOOKUP(DF166,進捗・達成率設定_受入,9,1),0),IF(AND(COUNTA(PTレビュー先頭セル:PTレビュー最終セル)=0,BJ166="",BK166="",BM166="",BN166="",BC166&lt;&gt;"", BC166&lt;=集計基準日),100,0),IF(OR(AND(BF166&lt;&gt;"",BF166&lt;=集計基準日, BJ166="",BK166="",BM166="",BN166=""),AND(BE166&lt;&gt;"",BF166&lt;&gt;"",BF166&lt;=集計基準日, BJ166="",BK166="",BM166="",BN166="")),100,0))</f>
        <v>0</v>
      </c>
      <c r="DI166" s="328" t="str">
        <f>IF(BM166&lt;&gt;"",BM166,IF(AND(BJ166&lt;&gt;"",BM166&lt;&gt;""),BM166,IF(AND(BJ166&lt;&gt;"",BM166=""),"",IF(AND(BK166&lt;&gt;"",BM166=""),"",IF(BE166&lt;&gt;"",BE166,IF(COUNTA(PTレビュー先頭セル:PTレビュー最終セル)&lt;&gt;0,"",IF(BB166&lt;&gt;"",BB166,"")))))))</f>
        <v/>
      </c>
      <c r="DJ166" s="329" t="str">
        <f>IF(AND(BM166&lt;&gt;"",BN166&lt;&gt;""),BN166,IF(AND(BJ166&lt;&gt;"",BN166&lt;&gt;""),BN166,IF(AND(BK166&lt;&gt;"",BN166=""),"",IF(AND(BJ166&lt;&gt;"",BN166=""),"",IF(BF166&lt;&gt;"",BF166,IF(COUNTA(PTレビュー先頭セル:PTレビュー最終セル)&lt;&gt;0,"",IF(BC166&lt;&gt;"",BC166,"")))))))</f>
        <v/>
      </c>
      <c r="DK166" s="450" t="b">
        <f t="shared" si="93"/>
        <v>0</v>
      </c>
      <c r="DL166" s="440" t="b">
        <f t="shared" si="94"/>
        <v>0</v>
      </c>
      <c r="DM166" s="450" t="b">
        <f t="shared" si="95"/>
        <v>0</v>
      </c>
      <c r="DN166" s="440" t="b">
        <f t="shared" si="96"/>
        <v>0</v>
      </c>
      <c r="DO166" s="449" t="b">
        <f t="shared" si="97"/>
        <v>0</v>
      </c>
      <c r="DP166" s="440" t="b">
        <f t="shared" si="98"/>
        <v>0</v>
      </c>
      <c r="DQ166" s="450" t="b">
        <f t="shared" si="99"/>
        <v>0</v>
      </c>
      <c r="DR166" s="440" t="b">
        <f t="shared" si="100"/>
        <v>0</v>
      </c>
      <c r="DS166" s="449" t="b">
        <f t="shared" si="101"/>
        <v>0</v>
      </c>
      <c r="DT166" s="440" t="b">
        <f t="shared" si="102"/>
        <v>0</v>
      </c>
    </row>
    <row r="167" spans="1:124" x14ac:dyDescent="0.25">
      <c r="A167" s="65">
        <f t="shared" si="77"/>
        <v>159</v>
      </c>
      <c r="B167" s="275"/>
      <c r="C167" s="275"/>
      <c r="D167" s="275"/>
      <c r="E167" s="275"/>
      <c r="F167" s="275"/>
      <c r="G167" s="316"/>
      <c r="H167" s="276"/>
      <c r="I167" s="276"/>
      <c r="J167" s="276"/>
      <c r="K167" s="467"/>
      <c r="L167" s="467"/>
      <c r="M167" s="277"/>
      <c r="N167" s="277"/>
      <c r="O167" s="348"/>
      <c r="P167" s="278"/>
      <c r="Q167" s="279"/>
      <c r="R167" s="348"/>
      <c r="S167" s="278"/>
      <c r="T167" s="280"/>
      <c r="U167" s="348"/>
      <c r="V167" s="274"/>
      <c r="W167" s="309" t="str">
        <f t="shared" ca="1" si="78"/>
        <v/>
      </c>
      <c r="X167" s="310" t="str">
        <f t="shared" ca="1" si="79"/>
        <v/>
      </c>
      <c r="Y167" s="277"/>
      <c r="Z167" s="277"/>
      <c r="AA167" s="348"/>
      <c r="AB167" s="278"/>
      <c r="AC167" s="279"/>
      <c r="AD167" s="348"/>
      <c r="AE167" s="278"/>
      <c r="AF167" s="280"/>
      <c r="AG167" s="348"/>
      <c r="AH167" s="274"/>
      <c r="AI167" s="309" t="str">
        <f t="shared" ca="1" si="80"/>
        <v/>
      </c>
      <c r="AJ167" s="310" t="str">
        <f t="shared" ca="1" si="81"/>
        <v/>
      </c>
      <c r="AK167" s="277"/>
      <c r="AL167" s="277"/>
      <c r="AM167" s="348"/>
      <c r="AN167" s="278"/>
      <c r="AO167" s="279"/>
      <c r="AP167" s="348"/>
      <c r="AQ167" s="278"/>
      <c r="AR167" s="280"/>
      <c r="AS167" s="348"/>
      <c r="AT167" s="274"/>
      <c r="AU167" s="309" t="str">
        <f t="shared" ca="1" si="82"/>
        <v/>
      </c>
      <c r="AV167" s="310" t="str">
        <f t="shared" ca="1" si="83"/>
        <v/>
      </c>
      <c r="AW167" s="276"/>
      <c r="AX167" s="276"/>
      <c r="AY167" s="348"/>
      <c r="AZ167" s="278"/>
      <c r="BA167" s="279"/>
      <c r="BB167" s="348"/>
      <c r="BC167" s="278"/>
      <c r="BD167" s="280"/>
      <c r="BE167" s="348"/>
      <c r="BF167" s="274"/>
      <c r="BG167" s="309" t="str">
        <f t="shared" ca="1" si="84"/>
        <v/>
      </c>
      <c r="BH167" s="310" t="str">
        <f t="shared" ca="1" si="85"/>
        <v/>
      </c>
      <c r="BI167" s="276"/>
      <c r="BJ167" s="348"/>
      <c r="BK167" s="278"/>
      <c r="BL167" s="279"/>
      <c r="BM167" s="348"/>
      <c r="BN167" s="278"/>
      <c r="BO167" s="280"/>
      <c r="BP167" s="309" t="str">
        <f t="shared" ca="1" si="86"/>
        <v/>
      </c>
      <c r="BQ167" s="310" t="str">
        <f t="shared" ca="1" si="87"/>
        <v/>
      </c>
      <c r="BR167" s="309" t="str">
        <f t="shared" ca="1" si="88"/>
        <v/>
      </c>
      <c r="BS167" s="438" t="str">
        <f t="shared" ca="1" si="89"/>
        <v/>
      </c>
      <c r="BT167" s="281" t="str">
        <f t="array" ref="BT167">IF(AND($I167&lt;&gt;"",$K167&lt;&gt;""),CEILING(VLOOKUP($I167,ランク別指標,3,FALSE)*$L167,1),"")</f>
        <v/>
      </c>
      <c r="BU167" s="282"/>
      <c r="BV167" s="281" t="str">
        <f t="shared" si="11"/>
        <v/>
      </c>
      <c r="BW167" s="283"/>
      <c r="BX167" s="282"/>
      <c r="BY167" s="284" t="str">
        <f t="shared" si="90"/>
        <v/>
      </c>
      <c r="BZ167" s="285" t="str">
        <f t="shared" si="91"/>
        <v/>
      </c>
      <c r="CA167" s="286"/>
      <c r="CB167" s="287"/>
      <c r="CC167" s="281" t="str">
        <f t="array" ref="CC167">IF(AND($I167&lt;&gt;"",$K167&lt;&gt;""),CEILING(VLOOKUP($I167,ランク別指標,6,FALSE)*$L167,1),"")</f>
        <v/>
      </c>
      <c r="CD167" s="288"/>
      <c r="CE167" s="289" t="str">
        <f t="shared" si="14"/>
        <v/>
      </c>
      <c r="CF167" s="290"/>
      <c r="CG167" s="291" t="str">
        <f t="array" ref="CG167">IF(AND(L167&lt;&gt;"",L167&gt;0),IF(CD167/L167*100 &gt; 0,CD167/L167*100, ""),"")</f>
        <v/>
      </c>
      <c r="CH167" s="292" t="str">
        <f t="array" ref="CH167">IF(AND(L167&lt;&gt;"",L167&gt;0),IF(CF167/L167*100 &gt; 0,CF167/L167*100, ""),"")</f>
        <v/>
      </c>
      <c r="CI167" s="291" t="str">
        <f t="array" ref="CI167">IF(AND(CC167&lt;&gt;"",CC167&gt;0),IF(CD167/CC167*100 &gt; 0,CD167/CC167, ""),"")</f>
        <v/>
      </c>
      <c r="CJ167" s="292" t="str">
        <f t="array" ref="CJ167">IF(AND(CE167&lt;&gt;"",CE167&gt;0),IF(CF167/CE167*100 &gt; 0,CF167/CE167, ""),"")</f>
        <v/>
      </c>
      <c r="CK167" s="281"/>
      <c r="CL167" s="293" t="str">
        <f t="array" ref="CL167">IF(AND(L167&lt;&gt;"",L167&gt;0),IF(CK167/L167*100 &gt; 0,CK167/L167*100, ""),"")</f>
        <v/>
      </c>
      <c r="CM167" s="294"/>
      <c r="CN167" s="270" t="str">
        <f t="array" aca="1" ref="CN167" ca="1">IF(AND($O167&lt;&gt;"",$P167="",$O167&lt;=集計基準日),"遅1",IF(AND($R167&lt;&gt;"",$S167="",$R167&lt;=集計基準日),"遅2",IF(AND($U167&lt;&gt;"",$V167="",$U167&lt;=集計基準日),"遅3","") ) )</f>
        <v/>
      </c>
      <c r="CO167" s="271" t="str">
        <f t="array" aca="1" ref="CO167" ca="1">IF(AND($AA167&lt;&gt;"",$AB167="",$AA167&lt;=集計基準日),"遅1",IF(AND($AD167&lt;&gt;"",$AE167="",$AD167&lt;=集計基準日),"遅2",IF(AND($AG167&lt;&gt;"",$AH167="",$AG167&lt;=集計基準日),"遅3","")))</f>
        <v/>
      </c>
      <c r="CP167" s="271" t="str">
        <f t="array" aca="1" ref="CP167" ca="1">IF(AND($AM167&lt;&gt;"",$AN167="",$AM167&lt;=集計基準日),"遅1",IF(AND($AP167&lt;&gt;"",$AQ167="",$AP167&lt;=集計基準日),"遅2",IF(AND($AS167&lt;&gt;"",$AT167="",$AS167&lt;=集計基準日),"遅3","")))</f>
        <v/>
      </c>
      <c r="CQ167" s="272" t="str">
        <f t="shared" ca="1" si="75"/>
        <v/>
      </c>
      <c r="CR167" s="272" t="str">
        <f t="shared" ca="1" si="76"/>
        <v/>
      </c>
      <c r="CS167" s="273" t="str">
        <f t="shared" ca="1" si="17"/>
        <v/>
      </c>
      <c r="CT167" s="337"/>
      <c r="CU167" s="264">
        <f t="shared" si="92"/>
        <v>159</v>
      </c>
      <c r="CW167" s="324">
        <f t="array" aca="1" ref="CW167" ca="1">MAX(IF((IF(進捗管理票PSPT_進捗率_1_2&lt;&gt;"", O167:V167,O167:S167)&lt;&gt;"")*(IF(進捗管理票PSPT_進捗率_1_2&lt;&gt;"", $O$7:$V$7,$O$7:$S$7)="予定日")*(IF(進捗管理票PSPT_進捗率_1_2&lt;&gt;"", O167:V167,O167:S167)&lt;=集計基準日),COLUMN(IF(進捗管理票PSPT_進捗率_1_2&lt;&gt;"", O167:V167,O167:S167)),""))</f>
        <v>0</v>
      </c>
      <c r="CX167" s="324">
        <f t="array" aca="1" ref="CX167" ca="1">MAX(IF((IF(進捗管理票PSPT_進捗率_2_2&lt;&gt;"", AA167:AH167,AA167:AE167)&lt;&gt;"")*(IF(進捗管理票PSPT_進捗率_2_2&lt;&gt;"", $AA$7:$AH$7,$AA$7:$AE$7)="予定日")*(IF(進捗管理票PSPT_進捗率_2_2&lt;&gt;"", AA167:AH167,AA167:AE167)&lt;=集計基準日),COLUMN(IF(進捗管理票PSPT_進捗率_2_2&lt;&gt;"", AA167:AH167,AA167:AE167)),""))</f>
        <v>0</v>
      </c>
      <c r="CY167" s="324">
        <f t="array" aca="1" ref="CY167" ca="1">MAX(IF((IF(進捗管理票PSPT_進捗率_3_2&lt;&gt;"", AM167:AT167,AM167:AQ167)&lt;&gt;"")*(IF(進捗管理票PSPT_進捗率_3_2&lt;&gt;"", $AM$7:$AT$7,$AM$7:$AQ$7)="予定日")*(IF(進捗管理票PSPT_進捗率_3_2&lt;&gt;"", AM167:AT167,AM167:AQ167)&lt;=集計基準日),COLUMN(IF(進捗管理票PSPT_進捗率_3_2&lt;&gt;"", AM167:AT167,AM167:AQ167)),""))</f>
        <v>0</v>
      </c>
      <c r="CZ167" s="324">
        <f t="array" aca="1" ref="CZ167" ca="1">MAX(IF((IF(進捗管理票PSPT_進捗率_4_2&lt;&gt;"", AY167:BF167,AY167:BC167)&lt;&gt;"")*(IF(進捗管理票PSPT_進捗率_4_2&lt;&gt;"", $AY$7:$BF$7,$AY$7:$BC$7)="予定日")*(IF(進捗管理票PSPT_進捗率_4_2&lt;&gt;"", AY167:BF167,AY167:BC167)&lt;=集計基準日),COLUMN(IF(進捗管理票PSPT_進捗率_4_2&lt;&gt;"", AY167:BF167,AY167:BC167)),""))</f>
        <v>0</v>
      </c>
      <c r="DA167" s="324">
        <f t="array" aca="1" ref="DA167" ca="1">MAX(IF((BJ167:BN167&lt;&gt;"")*($BJ$7:$BN$7="予定日")*(BJ167:BN167&lt;=集計基準日),COLUMN(BJ167:BN167),""))</f>
        <v>0</v>
      </c>
      <c r="DB167" s="324">
        <f t="array" aca="1" ref="DB167" ca="1">MAX(IF((IF(AND(進捗管理票PSPT_進捗率_1_2&lt;&gt;"",U167&lt;&gt;""), O167:V167,O167:S167)&lt;&gt;"")*(IF(AND(進捗管理票PSPT_進捗率_1_2&lt;&gt;"",U167&lt;&gt;""), $O$7:$V$7,$O$7:$S$7)="実績日")*(IF(AND(進捗管理票PSPT_進捗率_1_2&lt;&gt;"",U167&lt;&gt;""), O167:V167,O167:S167)&lt;=集計基準日),COLUMN(IF(AND(進捗管理票PSPT_進捗率_1_2&lt;&gt;"",U167&lt;&gt;""), O167:V167,O167:S167)),""))</f>
        <v>0</v>
      </c>
      <c r="DC167" s="324">
        <f t="array" aca="1" ref="DC167" ca="1">MAX(IF((IF(AND(進捗管理票PSPT_進捗率_2_2&lt;&gt;"",AG167&lt;&gt;""), AA167:AH167,AA167:AE167)&lt;&gt;"")*(IF(AND(進捗管理票PSPT_進捗率_2_2&lt;&gt;"",AG167&lt;&gt;""), $AA$7:$AH$7,$AA$7:$AE$7)="実績日")*(IF(AND(進捗管理票PSPT_進捗率_2_2&lt;&gt;"",AG167&lt;&gt;""), AA167:AH167,AA167:AE167)&lt;=集計基準日),COLUMN(IF(AND(進捗管理票PSPT_進捗率_2_2&lt;&gt;"",AG167&lt;&gt;""), AA167:AH167,AA167:AE167)),""))</f>
        <v>0</v>
      </c>
      <c r="DD167" s="324">
        <f t="array" aca="1" ref="DD167" ca="1">MAX(IF((IF(AND(進捗管理票PSPT_進捗率_3_2&lt;&gt;"",AS167&lt;&gt;""), AM167:AT167,AM167:AQ167)&lt;&gt;"")*(IF(AND(進捗管理票PSPT_進捗率_3_2&lt;&gt;"",AS167&lt;&gt;""), $AM$7:$AT$7,$AM$7:$AQ$7)="実績日")*(IF(AND(進捗管理票PSPT_進捗率_3_2&lt;&gt;"",AS167&lt;&gt;""), AM167:AT167,AM167:AQ167)&lt;=集計基準日),COLUMN(IF(AND(進捗管理票PSPT_進捗率_3_2&lt;&gt;"",AS167&lt;&gt;""), AM167:AT167,AM167:AQ167)),""))</f>
        <v>0</v>
      </c>
      <c r="DE167" s="324">
        <f t="array" aca="1" ref="DE167" ca="1">MAX(IF((IF(AND(進捗管理票PSPT_進捗率_4_2&lt;&gt;"",BE167&lt;&gt;""), AY167:BF167,AY167:BC167)&lt;&gt;"")*(IF(AND(進捗管理票PSPT_進捗率_4_2&lt;&gt;"",BE167&lt;&gt;""), $AY$7:$BF$7,$AY$7:$BC$7)="実績日")*(IF(AND(進捗管理票PSPT_進捗率_4_2&lt;&gt;"",BE167&lt;&gt;""), AY167:BF167,AY167:BC167)&lt;=集計基準日),COLUMN(IF(AND(進捗管理票PSPT_進捗率_4_2&lt;&gt;"",BE167&lt;&gt;""), AY167:BF167,AY167:BC167)),""))</f>
        <v>0</v>
      </c>
      <c r="DF167" s="324">
        <f t="array" aca="1" ref="DF167" ca="1">MAX(IF((BJ167:BN167&lt;&gt;"")*($BJ$7:$BN$7="実績日")*(BJ167:BN167&lt;=集計基準日),COLUMN(BJ167:BN167),""))</f>
        <v>0</v>
      </c>
      <c r="DG167" s="439">
        <f ca="1">MAX(IF(CW167&lt;&gt;0,HLOOKUP(CW167+1,進捗・達成率設定_PS,9,1),0),IF(CX167&lt;&gt;0,HLOOKUP(CX167+1,進捗・達成率設定_PT仕様作成,9,1),0),IF(CY167&lt;&gt;0,HLOOKUP(CY167+1,進捗・達成率設定_PG,9,1),0),IF(CZ167&lt;&gt;0,HLOOKUP(CZ167+1,進捗・達成率設定_PT,9,1),0),IF(DA167&lt;&gt;0,HLOOKUP(DA167+1,進捗・達成率設定_受入,9,1),0),IF(AND(COUNTA(PTレビュー先頭セル:PTレビュー最終セル)=0,AND(BB167&lt;&gt;"", BB167 &lt;= 集計基準日, BE167="",BF167="",BJ167="",BK167="",BM167="",BN167="")),100,0),IF(AND(BE167&lt;&gt;"",BE167 &lt;= 集計基準日, BJ167="",BK167="",BM167="",BN167=""),100,0))</f>
        <v>0</v>
      </c>
      <c r="DH167" s="440">
        <f ca="1">MAX(IF(DB167&lt;&gt;0,HLOOKUP(DB167,進捗・達成率設定_PS,9,1),0),IF(DC167&lt;&gt;0,HLOOKUP(DC167,進捗・達成率設定_PT仕様作成,9,1),0),IF(DD167&lt;&gt;0,HLOOKUP(DD167,進捗・達成率設定_PG,9,1),0),IF(DE167&lt;&gt;0,HLOOKUP(DE167,進捗・達成率設定_PT,9,1),0),IF(DF167&lt;&gt;0,HLOOKUP(DF167,進捗・達成率設定_受入,9,1),0),IF(AND(COUNTA(PTレビュー先頭セル:PTレビュー最終セル)=0,BJ167="",BK167="",BM167="",BN167="",BC167&lt;&gt;"", BC167&lt;=集計基準日),100,0),IF(OR(AND(BF167&lt;&gt;"",BF167&lt;=集計基準日, BJ167="",BK167="",BM167="",BN167=""),AND(BE167&lt;&gt;"",BF167&lt;&gt;"",BF167&lt;=集計基準日, BJ167="",BK167="",BM167="",BN167="")),100,0))</f>
        <v>0</v>
      </c>
      <c r="DI167" s="328" t="str">
        <f>IF(BM167&lt;&gt;"",BM167,IF(AND(BJ167&lt;&gt;"",BM167&lt;&gt;""),BM167,IF(AND(BJ167&lt;&gt;"",BM167=""),"",IF(AND(BK167&lt;&gt;"",BM167=""),"",IF(BE167&lt;&gt;"",BE167,IF(COUNTA(PTレビュー先頭セル:PTレビュー最終セル)&lt;&gt;0,"",IF(BB167&lt;&gt;"",BB167,"")))))))</f>
        <v/>
      </c>
      <c r="DJ167" s="329" t="str">
        <f>IF(AND(BM167&lt;&gt;"",BN167&lt;&gt;""),BN167,IF(AND(BJ167&lt;&gt;"",BN167&lt;&gt;""),BN167,IF(AND(BK167&lt;&gt;"",BN167=""),"",IF(AND(BJ167&lt;&gt;"",BN167=""),"",IF(BF167&lt;&gt;"",BF167,IF(COUNTA(PTレビュー先頭セル:PTレビュー最終セル)&lt;&gt;0,"",IF(BC167&lt;&gt;"",BC167,"")))))))</f>
        <v/>
      </c>
      <c r="DK167" s="450" t="b">
        <f t="shared" si="93"/>
        <v>0</v>
      </c>
      <c r="DL167" s="440" t="b">
        <f t="shared" si="94"/>
        <v>0</v>
      </c>
      <c r="DM167" s="450" t="b">
        <f t="shared" si="95"/>
        <v>0</v>
      </c>
      <c r="DN167" s="440" t="b">
        <f t="shared" si="96"/>
        <v>0</v>
      </c>
      <c r="DO167" s="449" t="b">
        <f t="shared" si="97"/>
        <v>0</v>
      </c>
      <c r="DP167" s="440" t="b">
        <f t="shared" si="98"/>
        <v>0</v>
      </c>
      <c r="DQ167" s="450" t="b">
        <f t="shared" si="99"/>
        <v>0</v>
      </c>
      <c r="DR167" s="440" t="b">
        <f t="shared" si="100"/>
        <v>0</v>
      </c>
      <c r="DS167" s="449" t="b">
        <f t="shared" si="101"/>
        <v>0</v>
      </c>
      <c r="DT167" s="440" t="b">
        <f t="shared" si="102"/>
        <v>0</v>
      </c>
    </row>
    <row r="168" spans="1:124" x14ac:dyDescent="0.25">
      <c r="A168" s="65">
        <f t="shared" si="77"/>
        <v>160</v>
      </c>
      <c r="B168" s="275"/>
      <c r="C168" s="275"/>
      <c r="D168" s="275"/>
      <c r="E168" s="275"/>
      <c r="F168" s="275"/>
      <c r="G168" s="316"/>
      <c r="H168" s="276"/>
      <c r="I168" s="276"/>
      <c r="J168" s="276"/>
      <c r="K168" s="467"/>
      <c r="L168" s="467"/>
      <c r="M168" s="277"/>
      <c r="N168" s="277"/>
      <c r="O168" s="348"/>
      <c r="P168" s="278"/>
      <c r="Q168" s="279"/>
      <c r="R168" s="348"/>
      <c r="S168" s="278"/>
      <c r="T168" s="280"/>
      <c r="U168" s="348"/>
      <c r="V168" s="274"/>
      <c r="W168" s="309" t="str">
        <f t="shared" ca="1" si="78"/>
        <v/>
      </c>
      <c r="X168" s="310" t="str">
        <f t="shared" ca="1" si="79"/>
        <v/>
      </c>
      <c r="Y168" s="277"/>
      <c r="Z168" s="277"/>
      <c r="AA168" s="348"/>
      <c r="AB168" s="278"/>
      <c r="AC168" s="279"/>
      <c r="AD168" s="348"/>
      <c r="AE168" s="278"/>
      <c r="AF168" s="280"/>
      <c r="AG168" s="348"/>
      <c r="AH168" s="274"/>
      <c r="AI168" s="309" t="str">
        <f t="shared" ca="1" si="80"/>
        <v/>
      </c>
      <c r="AJ168" s="310" t="str">
        <f t="shared" ca="1" si="81"/>
        <v/>
      </c>
      <c r="AK168" s="277"/>
      <c r="AL168" s="277"/>
      <c r="AM168" s="348"/>
      <c r="AN168" s="278"/>
      <c r="AO168" s="279"/>
      <c r="AP168" s="348"/>
      <c r="AQ168" s="278"/>
      <c r="AR168" s="280"/>
      <c r="AS168" s="348"/>
      <c r="AT168" s="274"/>
      <c r="AU168" s="309" t="str">
        <f t="shared" ca="1" si="82"/>
        <v/>
      </c>
      <c r="AV168" s="310" t="str">
        <f t="shared" ca="1" si="83"/>
        <v/>
      </c>
      <c r="AW168" s="276"/>
      <c r="AX168" s="276"/>
      <c r="AY168" s="348"/>
      <c r="AZ168" s="278"/>
      <c r="BA168" s="279"/>
      <c r="BB168" s="348"/>
      <c r="BC168" s="278"/>
      <c r="BD168" s="280"/>
      <c r="BE168" s="348"/>
      <c r="BF168" s="274"/>
      <c r="BG168" s="309" t="str">
        <f t="shared" ca="1" si="84"/>
        <v/>
      </c>
      <c r="BH168" s="310" t="str">
        <f t="shared" ca="1" si="85"/>
        <v/>
      </c>
      <c r="BI168" s="276"/>
      <c r="BJ168" s="348"/>
      <c r="BK168" s="278"/>
      <c r="BL168" s="279"/>
      <c r="BM168" s="348"/>
      <c r="BN168" s="278"/>
      <c r="BO168" s="280"/>
      <c r="BP168" s="309" t="str">
        <f t="shared" ca="1" si="86"/>
        <v/>
      </c>
      <c r="BQ168" s="310" t="str">
        <f t="shared" ca="1" si="87"/>
        <v/>
      </c>
      <c r="BR168" s="309" t="str">
        <f t="shared" ca="1" si="88"/>
        <v/>
      </c>
      <c r="BS168" s="438" t="str">
        <f t="shared" ca="1" si="89"/>
        <v/>
      </c>
      <c r="BT168" s="281" t="str">
        <f t="array" ref="BT168">IF(AND($I168&lt;&gt;"",$K168&lt;&gt;""),CEILING(VLOOKUP($I168,ランク別指標,3,FALSE)*$L168,1),"")</f>
        <v/>
      </c>
      <c r="BU168" s="282"/>
      <c r="BV168" s="281" t="str">
        <f t="shared" si="11"/>
        <v/>
      </c>
      <c r="BW168" s="283"/>
      <c r="BX168" s="282"/>
      <c r="BY168" s="284" t="str">
        <f t="shared" si="90"/>
        <v/>
      </c>
      <c r="BZ168" s="285" t="str">
        <f t="shared" si="91"/>
        <v/>
      </c>
      <c r="CA168" s="286"/>
      <c r="CB168" s="287"/>
      <c r="CC168" s="281" t="str">
        <f t="array" ref="CC168">IF(AND($I168&lt;&gt;"",$K168&lt;&gt;""),CEILING(VLOOKUP($I168,ランク別指標,6,FALSE)*$L168,1),"")</f>
        <v/>
      </c>
      <c r="CD168" s="288"/>
      <c r="CE168" s="289" t="str">
        <f t="shared" si="14"/>
        <v/>
      </c>
      <c r="CF168" s="290"/>
      <c r="CG168" s="291" t="str">
        <f t="array" ref="CG168">IF(AND(L168&lt;&gt;"",L168&gt;0),IF(CD168/L168*100 &gt; 0,CD168/L168*100, ""),"")</f>
        <v/>
      </c>
      <c r="CH168" s="292" t="str">
        <f t="array" ref="CH168">IF(AND(L168&lt;&gt;"",L168&gt;0),IF(CF168/L168*100 &gt; 0,CF168/L168*100, ""),"")</f>
        <v/>
      </c>
      <c r="CI168" s="291" t="str">
        <f t="array" ref="CI168">IF(AND(CC168&lt;&gt;"",CC168&gt;0),IF(CD168/CC168*100 &gt; 0,CD168/CC168, ""),"")</f>
        <v/>
      </c>
      <c r="CJ168" s="292" t="str">
        <f t="array" ref="CJ168">IF(AND(CE168&lt;&gt;"",CE168&gt;0),IF(CF168/CE168*100 &gt; 0,CF168/CE168, ""),"")</f>
        <v/>
      </c>
      <c r="CK168" s="281"/>
      <c r="CL168" s="293" t="str">
        <f t="array" ref="CL168">IF(AND(L168&lt;&gt;"",L168&gt;0),IF(CK168/L168*100 &gt; 0,CK168/L168*100, ""),"")</f>
        <v/>
      </c>
      <c r="CM168" s="294"/>
      <c r="CN168" s="270" t="str">
        <f t="array" aca="1" ref="CN168" ca="1">IF(AND($O168&lt;&gt;"",$P168="",$O168&lt;=集計基準日),"遅1",IF(AND($R168&lt;&gt;"",$S168="",$R168&lt;=集計基準日),"遅2",IF(AND($U168&lt;&gt;"",$V168="",$U168&lt;=集計基準日),"遅3","") ) )</f>
        <v/>
      </c>
      <c r="CO168" s="271" t="str">
        <f t="array" aca="1" ref="CO168" ca="1">IF(AND($AA168&lt;&gt;"",$AB168="",$AA168&lt;=集計基準日),"遅1",IF(AND($AD168&lt;&gt;"",$AE168="",$AD168&lt;=集計基準日),"遅2",IF(AND($AG168&lt;&gt;"",$AH168="",$AG168&lt;=集計基準日),"遅3","")))</f>
        <v/>
      </c>
      <c r="CP168" s="271" t="str">
        <f t="array" aca="1" ref="CP168" ca="1">IF(AND($AM168&lt;&gt;"",$AN168="",$AM168&lt;=集計基準日),"遅1",IF(AND($AP168&lt;&gt;"",$AQ168="",$AP168&lt;=集計基準日),"遅2",IF(AND($AS168&lt;&gt;"",$AT168="",$AS168&lt;=集計基準日),"遅3","")))</f>
        <v/>
      </c>
      <c r="CQ168" s="272" t="str">
        <f t="shared" ca="1" si="75"/>
        <v/>
      </c>
      <c r="CR168" s="272" t="str">
        <f t="shared" ca="1" si="76"/>
        <v/>
      </c>
      <c r="CS168" s="273" t="str">
        <f t="shared" ca="1" si="17"/>
        <v/>
      </c>
      <c r="CT168" s="337"/>
      <c r="CU168" s="264">
        <f t="shared" si="92"/>
        <v>160</v>
      </c>
      <c r="CW168" s="324">
        <f t="array" aca="1" ref="CW168" ca="1">MAX(IF((IF(進捗管理票PSPT_進捗率_1_2&lt;&gt;"", O168:V168,O168:S168)&lt;&gt;"")*(IF(進捗管理票PSPT_進捗率_1_2&lt;&gt;"", $O$7:$V$7,$O$7:$S$7)="予定日")*(IF(進捗管理票PSPT_進捗率_1_2&lt;&gt;"", O168:V168,O168:S168)&lt;=集計基準日),COLUMN(IF(進捗管理票PSPT_進捗率_1_2&lt;&gt;"", O168:V168,O168:S168)),""))</f>
        <v>0</v>
      </c>
      <c r="CX168" s="324">
        <f t="array" aca="1" ref="CX168" ca="1">MAX(IF((IF(進捗管理票PSPT_進捗率_2_2&lt;&gt;"", AA168:AH168,AA168:AE168)&lt;&gt;"")*(IF(進捗管理票PSPT_進捗率_2_2&lt;&gt;"", $AA$7:$AH$7,$AA$7:$AE$7)="予定日")*(IF(進捗管理票PSPT_進捗率_2_2&lt;&gt;"", AA168:AH168,AA168:AE168)&lt;=集計基準日),COLUMN(IF(進捗管理票PSPT_進捗率_2_2&lt;&gt;"", AA168:AH168,AA168:AE168)),""))</f>
        <v>0</v>
      </c>
      <c r="CY168" s="324">
        <f t="array" aca="1" ref="CY168" ca="1">MAX(IF((IF(進捗管理票PSPT_進捗率_3_2&lt;&gt;"", AM168:AT168,AM168:AQ168)&lt;&gt;"")*(IF(進捗管理票PSPT_進捗率_3_2&lt;&gt;"", $AM$7:$AT$7,$AM$7:$AQ$7)="予定日")*(IF(進捗管理票PSPT_進捗率_3_2&lt;&gt;"", AM168:AT168,AM168:AQ168)&lt;=集計基準日),COLUMN(IF(進捗管理票PSPT_進捗率_3_2&lt;&gt;"", AM168:AT168,AM168:AQ168)),""))</f>
        <v>0</v>
      </c>
      <c r="CZ168" s="324">
        <f t="array" aca="1" ref="CZ168" ca="1">MAX(IF((IF(進捗管理票PSPT_進捗率_4_2&lt;&gt;"", AY168:BF168,AY168:BC168)&lt;&gt;"")*(IF(進捗管理票PSPT_進捗率_4_2&lt;&gt;"", $AY$7:$BF$7,$AY$7:$BC$7)="予定日")*(IF(進捗管理票PSPT_進捗率_4_2&lt;&gt;"", AY168:BF168,AY168:BC168)&lt;=集計基準日),COLUMN(IF(進捗管理票PSPT_進捗率_4_2&lt;&gt;"", AY168:BF168,AY168:BC168)),""))</f>
        <v>0</v>
      </c>
      <c r="DA168" s="324">
        <f t="array" aca="1" ref="DA168" ca="1">MAX(IF((BJ168:BN168&lt;&gt;"")*($BJ$7:$BN$7="予定日")*(BJ168:BN168&lt;=集計基準日),COLUMN(BJ168:BN168),""))</f>
        <v>0</v>
      </c>
      <c r="DB168" s="324">
        <f t="array" aca="1" ref="DB168" ca="1">MAX(IF((IF(AND(進捗管理票PSPT_進捗率_1_2&lt;&gt;"",U168&lt;&gt;""), O168:V168,O168:S168)&lt;&gt;"")*(IF(AND(進捗管理票PSPT_進捗率_1_2&lt;&gt;"",U168&lt;&gt;""), $O$7:$V$7,$O$7:$S$7)="実績日")*(IF(AND(進捗管理票PSPT_進捗率_1_2&lt;&gt;"",U168&lt;&gt;""), O168:V168,O168:S168)&lt;=集計基準日),COLUMN(IF(AND(進捗管理票PSPT_進捗率_1_2&lt;&gt;"",U168&lt;&gt;""), O168:V168,O168:S168)),""))</f>
        <v>0</v>
      </c>
      <c r="DC168" s="324">
        <f t="array" aca="1" ref="DC168" ca="1">MAX(IF((IF(AND(進捗管理票PSPT_進捗率_2_2&lt;&gt;"",AG168&lt;&gt;""), AA168:AH168,AA168:AE168)&lt;&gt;"")*(IF(AND(進捗管理票PSPT_進捗率_2_2&lt;&gt;"",AG168&lt;&gt;""), $AA$7:$AH$7,$AA$7:$AE$7)="実績日")*(IF(AND(進捗管理票PSPT_進捗率_2_2&lt;&gt;"",AG168&lt;&gt;""), AA168:AH168,AA168:AE168)&lt;=集計基準日),COLUMN(IF(AND(進捗管理票PSPT_進捗率_2_2&lt;&gt;"",AG168&lt;&gt;""), AA168:AH168,AA168:AE168)),""))</f>
        <v>0</v>
      </c>
      <c r="DD168" s="324">
        <f t="array" aca="1" ref="DD168" ca="1">MAX(IF((IF(AND(進捗管理票PSPT_進捗率_3_2&lt;&gt;"",AS168&lt;&gt;""), AM168:AT168,AM168:AQ168)&lt;&gt;"")*(IF(AND(進捗管理票PSPT_進捗率_3_2&lt;&gt;"",AS168&lt;&gt;""), $AM$7:$AT$7,$AM$7:$AQ$7)="実績日")*(IF(AND(進捗管理票PSPT_進捗率_3_2&lt;&gt;"",AS168&lt;&gt;""), AM168:AT168,AM168:AQ168)&lt;=集計基準日),COLUMN(IF(AND(進捗管理票PSPT_進捗率_3_2&lt;&gt;"",AS168&lt;&gt;""), AM168:AT168,AM168:AQ168)),""))</f>
        <v>0</v>
      </c>
      <c r="DE168" s="324">
        <f t="array" aca="1" ref="DE168" ca="1">MAX(IF((IF(AND(進捗管理票PSPT_進捗率_4_2&lt;&gt;"",BE168&lt;&gt;""), AY168:BF168,AY168:BC168)&lt;&gt;"")*(IF(AND(進捗管理票PSPT_進捗率_4_2&lt;&gt;"",BE168&lt;&gt;""), $AY$7:$BF$7,$AY$7:$BC$7)="実績日")*(IF(AND(進捗管理票PSPT_進捗率_4_2&lt;&gt;"",BE168&lt;&gt;""), AY168:BF168,AY168:BC168)&lt;=集計基準日),COLUMN(IF(AND(進捗管理票PSPT_進捗率_4_2&lt;&gt;"",BE168&lt;&gt;""), AY168:BF168,AY168:BC168)),""))</f>
        <v>0</v>
      </c>
      <c r="DF168" s="324">
        <f t="array" aca="1" ref="DF168" ca="1">MAX(IF((BJ168:BN168&lt;&gt;"")*($BJ$7:$BN$7="実績日")*(BJ168:BN168&lt;=集計基準日),COLUMN(BJ168:BN168),""))</f>
        <v>0</v>
      </c>
      <c r="DG168" s="439">
        <f ca="1">MAX(IF(CW168&lt;&gt;0,HLOOKUP(CW168+1,進捗・達成率設定_PS,9,1),0),IF(CX168&lt;&gt;0,HLOOKUP(CX168+1,進捗・達成率設定_PT仕様作成,9,1),0),IF(CY168&lt;&gt;0,HLOOKUP(CY168+1,進捗・達成率設定_PG,9,1),0),IF(CZ168&lt;&gt;0,HLOOKUP(CZ168+1,進捗・達成率設定_PT,9,1),0),IF(DA168&lt;&gt;0,HLOOKUP(DA168+1,進捗・達成率設定_受入,9,1),0),IF(AND(COUNTA(PTレビュー先頭セル:PTレビュー最終セル)=0,AND(BB168&lt;&gt;"", BB168 &lt;= 集計基準日, BE168="",BF168="",BJ168="",BK168="",BM168="",BN168="")),100,0),IF(AND(BE168&lt;&gt;"",BE168 &lt;= 集計基準日, BJ168="",BK168="",BM168="",BN168=""),100,0))</f>
        <v>0</v>
      </c>
      <c r="DH168" s="440">
        <f ca="1">MAX(IF(DB168&lt;&gt;0,HLOOKUP(DB168,進捗・達成率設定_PS,9,1),0),IF(DC168&lt;&gt;0,HLOOKUP(DC168,進捗・達成率設定_PT仕様作成,9,1),0),IF(DD168&lt;&gt;0,HLOOKUP(DD168,進捗・達成率設定_PG,9,1),0),IF(DE168&lt;&gt;0,HLOOKUP(DE168,進捗・達成率設定_PT,9,1),0),IF(DF168&lt;&gt;0,HLOOKUP(DF168,進捗・達成率設定_受入,9,1),0),IF(AND(COUNTA(PTレビュー先頭セル:PTレビュー最終セル)=0,BJ168="",BK168="",BM168="",BN168="",BC168&lt;&gt;"", BC168&lt;=集計基準日),100,0),IF(OR(AND(BF168&lt;&gt;"",BF168&lt;=集計基準日, BJ168="",BK168="",BM168="",BN168=""),AND(BE168&lt;&gt;"",BF168&lt;&gt;"",BF168&lt;=集計基準日, BJ168="",BK168="",BM168="",BN168="")),100,0))</f>
        <v>0</v>
      </c>
      <c r="DI168" s="328" t="str">
        <f>IF(BM168&lt;&gt;"",BM168,IF(AND(BJ168&lt;&gt;"",BM168&lt;&gt;""),BM168,IF(AND(BJ168&lt;&gt;"",BM168=""),"",IF(AND(BK168&lt;&gt;"",BM168=""),"",IF(BE168&lt;&gt;"",BE168,IF(COUNTA(PTレビュー先頭セル:PTレビュー最終セル)&lt;&gt;0,"",IF(BB168&lt;&gt;"",BB168,"")))))))</f>
        <v/>
      </c>
      <c r="DJ168" s="329" t="str">
        <f>IF(AND(BM168&lt;&gt;"",BN168&lt;&gt;""),BN168,IF(AND(BJ168&lt;&gt;"",BN168&lt;&gt;""),BN168,IF(AND(BK168&lt;&gt;"",BN168=""),"",IF(AND(BJ168&lt;&gt;"",BN168=""),"",IF(BF168&lt;&gt;"",BF168,IF(COUNTA(PTレビュー先頭セル:PTレビュー最終セル)&lt;&gt;0,"",IF(BC168&lt;&gt;"",BC168,"")))))))</f>
        <v/>
      </c>
      <c r="DK168" s="450" t="b">
        <f t="shared" si="93"/>
        <v>0</v>
      </c>
      <c r="DL168" s="440" t="b">
        <f t="shared" si="94"/>
        <v>0</v>
      </c>
      <c r="DM168" s="450" t="b">
        <f t="shared" si="95"/>
        <v>0</v>
      </c>
      <c r="DN168" s="440" t="b">
        <f t="shared" si="96"/>
        <v>0</v>
      </c>
      <c r="DO168" s="449" t="b">
        <f t="shared" si="97"/>
        <v>0</v>
      </c>
      <c r="DP168" s="440" t="b">
        <f t="shared" si="98"/>
        <v>0</v>
      </c>
      <c r="DQ168" s="450" t="b">
        <f t="shared" si="99"/>
        <v>0</v>
      </c>
      <c r="DR168" s="440" t="b">
        <f t="shared" si="100"/>
        <v>0</v>
      </c>
      <c r="DS168" s="449" t="b">
        <f t="shared" si="101"/>
        <v>0</v>
      </c>
      <c r="DT168" s="440" t="b">
        <f t="shared" si="102"/>
        <v>0</v>
      </c>
    </row>
    <row r="169" spans="1:124" x14ac:dyDescent="0.25">
      <c r="A169" s="65">
        <f t="shared" si="77"/>
        <v>161</v>
      </c>
      <c r="B169" s="275"/>
      <c r="C169" s="275"/>
      <c r="D169" s="275"/>
      <c r="E169" s="275"/>
      <c r="F169" s="275"/>
      <c r="G169" s="316"/>
      <c r="H169" s="276"/>
      <c r="I169" s="276"/>
      <c r="J169" s="276"/>
      <c r="K169" s="467"/>
      <c r="L169" s="467"/>
      <c r="M169" s="277"/>
      <c r="N169" s="277"/>
      <c r="O169" s="348"/>
      <c r="P169" s="278"/>
      <c r="Q169" s="279"/>
      <c r="R169" s="348"/>
      <c r="S169" s="278"/>
      <c r="T169" s="280"/>
      <c r="U169" s="348"/>
      <c r="V169" s="274"/>
      <c r="W169" s="309" t="str">
        <f t="shared" ca="1" si="78"/>
        <v/>
      </c>
      <c r="X169" s="310" t="str">
        <f t="shared" ca="1" si="79"/>
        <v/>
      </c>
      <c r="Y169" s="277"/>
      <c r="Z169" s="277"/>
      <c r="AA169" s="348"/>
      <c r="AB169" s="278"/>
      <c r="AC169" s="279"/>
      <c r="AD169" s="348"/>
      <c r="AE169" s="278"/>
      <c r="AF169" s="280"/>
      <c r="AG169" s="348"/>
      <c r="AH169" s="274"/>
      <c r="AI169" s="309" t="str">
        <f t="shared" ca="1" si="80"/>
        <v/>
      </c>
      <c r="AJ169" s="310" t="str">
        <f t="shared" ca="1" si="81"/>
        <v/>
      </c>
      <c r="AK169" s="277"/>
      <c r="AL169" s="277"/>
      <c r="AM169" s="348"/>
      <c r="AN169" s="278"/>
      <c r="AO169" s="279"/>
      <c r="AP169" s="348"/>
      <c r="AQ169" s="278"/>
      <c r="AR169" s="280"/>
      <c r="AS169" s="348"/>
      <c r="AT169" s="274"/>
      <c r="AU169" s="309" t="str">
        <f t="shared" ca="1" si="82"/>
        <v/>
      </c>
      <c r="AV169" s="310" t="str">
        <f t="shared" ca="1" si="83"/>
        <v/>
      </c>
      <c r="AW169" s="276"/>
      <c r="AX169" s="276"/>
      <c r="AY169" s="348"/>
      <c r="AZ169" s="278"/>
      <c r="BA169" s="279"/>
      <c r="BB169" s="348"/>
      <c r="BC169" s="278"/>
      <c r="BD169" s="280"/>
      <c r="BE169" s="348"/>
      <c r="BF169" s="274"/>
      <c r="BG169" s="309" t="str">
        <f t="shared" ca="1" si="84"/>
        <v/>
      </c>
      <c r="BH169" s="310" t="str">
        <f t="shared" ca="1" si="85"/>
        <v/>
      </c>
      <c r="BI169" s="276"/>
      <c r="BJ169" s="348"/>
      <c r="BK169" s="278"/>
      <c r="BL169" s="279"/>
      <c r="BM169" s="348"/>
      <c r="BN169" s="278"/>
      <c r="BO169" s="280"/>
      <c r="BP169" s="309" t="str">
        <f t="shared" ca="1" si="86"/>
        <v/>
      </c>
      <c r="BQ169" s="310" t="str">
        <f t="shared" ca="1" si="87"/>
        <v/>
      </c>
      <c r="BR169" s="309" t="str">
        <f t="shared" ca="1" si="88"/>
        <v/>
      </c>
      <c r="BS169" s="438" t="str">
        <f t="shared" ca="1" si="89"/>
        <v/>
      </c>
      <c r="BT169" s="281" t="str">
        <f t="array" ref="BT169">IF(AND($I169&lt;&gt;"",$K169&lt;&gt;""),CEILING(VLOOKUP($I169,ランク別指標,3,FALSE)*$L169,1),"")</f>
        <v/>
      </c>
      <c r="BU169" s="282"/>
      <c r="BV169" s="281" t="str">
        <f t="shared" si="11"/>
        <v/>
      </c>
      <c r="BW169" s="283"/>
      <c r="BX169" s="282"/>
      <c r="BY169" s="284" t="str">
        <f t="shared" si="90"/>
        <v/>
      </c>
      <c r="BZ169" s="285" t="str">
        <f t="shared" si="91"/>
        <v/>
      </c>
      <c r="CA169" s="286"/>
      <c r="CB169" s="287"/>
      <c r="CC169" s="281" t="str">
        <f t="array" ref="CC169">IF(AND($I169&lt;&gt;"",$K169&lt;&gt;""),CEILING(VLOOKUP($I169,ランク別指標,6,FALSE)*$L169,1),"")</f>
        <v/>
      </c>
      <c r="CD169" s="288"/>
      <c r="CE169" s="289" t="str">
        <f t="shared" si="14"/>
        <v/>
      </c>
      <c r="CF169" s="290"/>
      <c r="CG169" s="291" t="str">
        <f t="array" ref="CG169">IF(AND(L169&lt;&gt;"",L169&gt;0),IF(CD169/L169*100 &gt; 0,CD169/L169*100, ""),"")</f>
        <v/>
      </c>
      <c r="CH169" s="292" t="str">
        <f t="array" ref="CH169">IF(AND(L169&lt;&gt;"",L169&gt;0),IF(CF169/L169*100 &gt; 0,CF169/L169*100, ""),"")</f>
        <v/>
      </c>
      <c r="CI169" s="291" t="str">
        <f t="array" ref="CI169">IF(AND(CC169&lt;&gt;"",CC169&gt;0),IF(CD169/CC169*100 &gt; 0,CD169/CC169, ""),"")</f>
        <v/>
      </c>
      <c r="CJ169" s="292" t="str">
        <f t="array" ref="CJ169">IF(AND(CE169&lt;&gt;"",CE169&gt;0),IF(CF169/CE169*100 &gt; 0,CF169/CE169, ""),"")</f>
        <v/>
      </c>
      <c r="CK169" s="281"/>
      <c r="CL169" s="293" t="str">
        <f t="array" ref="CL169">IF(AND(L169&lt;&gt;"",L169&gt;0),IF(CK169/L169*100 &gt; 0,CK169/L169*100, ""),"")</f>
        <v/>
      </c>
      <c r="CM169" s="294"/>
      <c r="CN169" s="270" t="str">
        <f t="array" aca="1" ref="CN169" ca="1">IF(AND($O169&lt;&gt;"",$P169="",$O169&lt;=集計基準日),"遅1",IF(AND($R169&lt;&gt;"",$S169="",$R169&lt;=集計基準日),"遅2",IF(AND($U169&lt;&gt;"",$V169="",$U169&lt;=集計基準日),"遅3","") ) )</f>
        <v/>
      </c>
      <c r="CO169" s="271" t="str">
        <f t="array" aca="1" ref="CO169" ca="1">IF(AND($AA169&lt;&gt;"",$AB169="",$AA169&lt;=集計基準日),"遅1",IF(AND($AD169&lt;&gt;"",$AE169="",$AD169&lt;=集計基準日),"遅2",IF(AND($AG169&lt;&gt;"",$AH169="",$AG169&lt;=集計基準日),"遅3","")))</f>
        <v/>
      </c>
      <c r="CP169" s="271" t="str">
        <f t="array" aca="1" ref="CP169" ca="1">IF(AND($AM169&lt;&gt;"",$AN169="",$AM169&lt;=集計基準日),"遅1",IF(AND($AP169&lt;&gt;"",$AQ169="",$AP169&lt;=集計基準日),"遅2",IF(AND($AS169&lt;&gt;"",$AT169="",$AS169&lt;=集計基準日),"遅3","")))</f>
        <v/>
      </c>
      <c r="CQ169" s="272" t="str">
        <f t="shared" ca="1" si="75"/>
        <v/>
      </c>
      <c r="CR169" s="272" t="str">
        <f t="shared" ca="1" si="76"/>
        <v/>
      </c>
      <c r="CS169" s="273" t="str">
        <f t="shared" ca="1" si="17"/>
        <v/>
      </c>
      <c r="CT169" s="337"/>
      <c r="CU169" s="264">
        <f t="shared" si="92"/>
        <v>161</v>
      </c>
      <c r="CW169" s="324">
        <f t="array" aca="1" ref="CW169" ca="1">MAX(IF((IF(進捗管理票PSPT_進捗率_1_2&lt;&gt;"", O169:V169,O169:S169)&lt;&gt;"")*(IF(進捗管理票PSPT_進捗率_1_2&lt;&gt;"", $O$7:$V$7,$O$7:$S$7)="予定日")*(IF(進捗管理票PSPT_進捗率_1_2&lt;&gt;"", O169:V169,O169:S169)&lt;=集計基準日),COLUMN(IF(進捗管理票PSPT_進捗率_1_2&lt;&gt;"", O169:V169,O169:S169)),""))</f>
        <v>0</v>
      </c>
      <c r="CX169" s="324">
        <f t="array" aca="1" ref="CX169" ca="1">MAX(IF((IF(進捗管理票PSPT_進捗率_2_2&lt;&gt;"", AA169:AH169,AA169:AE169)&lt;&gt;"")*(IF(進捗管理票PSPT_進捗率_2_2&lt;&gt;"", $AA$7:$AH$7,$AA$7:$AE$7)="予定日")*(IF(進捗管理票PSPT_進捗率_2_2&lt;&gt;"", AA169:AH169,AA169:AE169)&lt;=集計基準日),COLUMN(IF(進捗管理票PSPT_進捗率_2_2&lt;&gt;"", AA169:AH169,AA169:AE169)),""))</f>
        <v>0</v>
      </c>
      <c r="CY169" s="324">
        <f t="array" aca="1" ref="CY169" ca="1">MAX(IF((IF(進捗管理票PSPT_進捗率_3_2&lt;&gt;"", AM169:AT169,AM169:AQ169)&lt;&gt;"")*(IF(進捗管理票PSPT_進捗率_3_2&lt;&gt;"", $AM$7:$AT$7,$AM$7:$AQ$7)="予定日")*(IF(進捗管理票PSPT_進捗率_3_2&lt;&gt;"", AM169:AT169,AM169:AQ169)&lt;=集計基準日),COLUMN(IF(進捗管理票PSPT_進捗率_3_2&lt;&gt;"", AM169:AT169,AM169:AQ169)),""))</f>
        <v>0</v>
      </c>
      <c r="CZ169" s="324">
        <f t="array" aca="1" ref="CZ169" ca="1">MAX(IF((IF(進捗管理票PSPT_進捗率_4_2&lt;&gt;"", AY169:BF169,AY169:BC169)&lt;&gt;"")*(IF(進捗管理票PSPT_進捗率_4_2&lt;&gt;"", $AY$7:$BF$7,$AY$7:$BC$7)="予定日")*(IF(進捗管理票PSPT_進捗率_4_2&lt;&gt;"", AY169:BF169,AY169:BC169)&lt;=集計基準日),COLUMN(IF(進捗管理票PSPT_進捗率_4_2&lt;&gt;"", AY169:BF169,AY169:BC169)),""))</f>
        <v>0</v>
      </c>
      <c r="DA169" s="324">
        <f t="array" aca="1" ref="DA169" ca="1">MAX(IF((BJ169:BN169&lt;&gt;"")*($BJ$7:$BN$7="予定日")*(BJ169:BN169&lt;=集計基準日),COLUMN(BJ169:BN169),""))</f>
        <v>0</v>
      </c>
      <c r="DB169" s="324">
        <f t="array" aca="1" ref="DB169" ca="1">MAX(IF((IF(AND(進捗管理票PSPT_進捗率_1_2&lt;&gt;"",U169&lt;&gt;""), O169:V169,O169:S169)&lt;&gt;"")*(IF(AND(進捗管理票PSPT_進捗率_1_2&lt;&gt;"",U169&lt;&gt;""), $O$7:$V$7,$O$7:$S$7)="実績日")*(IF(AND(進捗管理票PSPT_進捗率_1_2&lt;&gt;"",U169&lt;&gt;""), O169:V169,O169:S169)&lt;=集計基準日),COLUMN(IF(AND(進捗管理票PSPT_進捗率_1_2&lt;&gt;"",U169&lt;&gt;""), O169:V169,O169:S169)),""))</f>
        <v>0</v>
      </c>
      <c r="DC169" s="324">
        <f t="array" aca="1" ref="DC169" ca="1">MAX(IF((IF(AND(進捗管理票PSPT_進捗率_2_2&lt;&gt;"",AG169&lt;&gt;""), AA169:AH169,AA169:AE169)&lt;&gt;"")*(IF(AND(進捗管理票PSPT_進捗率_2_2&lt;&gt;"",AG169&lt;&gt;""), $AA$7:$AH$7,$AA$7:$AE$7)="実績日")*(IF(AND(進捗管理票PSPT_進捗率_2_2&lt;&gt;"",AG169&lt;&gt;""), AA169:AH169,AA169:AE169)&lt;=集計基準日),COLUMN(IF(AND(進捗管理票PSPT_進捗率_2_2&lt;&gt;"",AG169&lt;&gt;""), AA169:AH169,AA169:AE169)),""))</f>
        <v>0</v>
      </c>
      <c r="DD169" s="324">
        <f t="array" aca="1" ref="DD169" ca="1">MAX(IF((IF(AND(進捗管理票PSPT_進捗率_3_2&lt;&gt;"",AS169&lt;&gt;""), AM169:AT169,AM169:AQ169)&lt;&gt;"")*(IF(AND(進捗管理票PSPT_進捗率_3_2&lt;&gt;"",AS169&lt;&gt;""), $AM$7:$AT$7,$AM$7:$AQ$7)="実績日")*(IF(AND(進捗管理票PSPT_進捗率_3_2&lt;&gt;"",AS169&lt;&gt;""), AM169:AT169,AM169:AQ169)&lt;=集計基準日),COLUMN(IF(AND(進捗管理票PSPT_進捗率_3_2&lt;&gt;"",AS169&lt;&gt;""), AM169:AT169,AM169:AQ169)),""))</f>
        <v>0</v>
      </c>
      <c r="DE169" s="324">
        <f t="array" aca="1" ref="DE169" ca="1">MAX(IF((IF(AND(進捗管理票PSPT_進捗率_4_2&lt;&gt;"",BE169&lt;&gt;""), AY169:BF169,AY169:BC169)&lt;&gt;"")*(IF(AND(進捗管理票PSPT_進捗率_4_2&lt;&gt;"",BE169&lt;&gt;""), $AY$7:$BF$7,$AY$7:$BC$7)="実績日")*(IF(AND(進捗管理票PSPT_進捗率_4_2&lt;&gt;"",BE169&lt;&gt;""), AY169:BF169,AY169:BC169)&lt;=集計基準日),COLUMN(IF(AND(進捗管理票PSPT_進捗率_4_2&lt;&gt;"",BE169&lt;&gt;""), AY169:BF169,AY169:BC169)),""))</f>
        <v>0</v>
      </c>
      <c r="DF169" s="324">
        <f t="array" aca="1" ref="DF169" ca="1">MAX(IF((BJ169:BN169&lt;&gt;"")*($BJ$7:$BN$7="実績日")*(BJ169:BN169&lt;=集計基準日),COLUMN(BJ169:BN169),""))</f>
        <v>0</v>
      </c>
      <c r="DG169" s="439">
        <f ca="1">MAX(IF(CW169&lt;&gt;0,HLOOKUP(CW169+1,進捗・達成率設定_PS,9,1),0),IF(CX169&lt;&gt;0,HLOOKUP(CX169+1,進捗・達成率設定_PT仕様作成,9,1),0),IF(CY169&lt;&gt;0,HLOOKUP(CY169+1,進捗・達成率設定_PG,9,1),0),IF(CZ169&lt;&gt;0,HLOOKUP(CZ169+1,進捗・達成率設定_PT,9,1),0),IF(DA169&lt;&gt;0,HLOOKUP(DA169+1,進捗・達成率設定_受入,9,1),0),IF(AND(COUNTA(PTレビュー先頭セル:PTレビュー最終セル)=0,AND(BB169&lt;&gt;"", BB169 &lt;= 集計基準日, BE169="",BF169="",BJ169="",BK169="",BM169="",BN169="")),100,0),IF(AND(BE169&lt;&gt;"",BE169 &lt;= 集計基準日, BJ169="",BK169="",BM169="",BN169=""),100,0))</f>
        <v>0</v>
      </c>
      <c r="DH169" s="440">
        <f ca="1">MAX(IF(DB169&lt;&gt;0,HLOOKUP(DB169,進捗・達成率設定_PS,9,1),0),IF(DC169&lt;&gt;0,HLOOKUP(DC169,進捗・達成率設定_PT仕様作成,9,1),0),IF(DD169&lt;&gt;0,HLOOKUP(DD169,進捗・達成率設定_PG,9,1),0),IF(DE169&lt;&gt;0,HLOOKUP(DE169,進捗・達成率設定_PT,9,1),0),IF(DF169&lt;&gt;0,HLOOKUP(DF169,進捗・達成率設定_受入,9,1),0),IF(AND(COUNTA(PTレビュー先頭セル:PTレビュー最終セル)=0,BJ169="",BK169="",BM169="",BN169="",BC169&lt;&gt;"", BC169&lt;=集計基準日),100,0),IF(OR(AND(BF169&lt;&gt;"",BF169&lt;=集計基準日, BJ169="",BK169="",BM169="",BN169=""),AND(BE169&lt;&gt;"",BF169&lt;&gt;"",BF169&lt;=集計基準日, BJ169="",BK169="",BM169="",BN169="")),100,0))</f>
        <v>0</v>
      </c>
      <c r="DI169" s="328" t="str">
        <f>IF(BM169&lt;&gt;"",BM169,IF(AND(BJ169&lt;&gt;"",BM169&lt;&gt;""),BM169,IF(AND(BJ169&lt;&gt;"",BM169=""),"",IF(AND(BK169&lt;&gt;"",BM169=""),"",IF(BE169&lt;&gt;"",BE169,IF(COUNTA(PTレビュー先頭セル:PTレビュー最終セル)&lt;&gt;0,"",IF(BB169&lt;&gt;"",BB169,"")))))))</f>
        <v/>
      </c>
      <c r="DJ169" s="329" t="str">
        <f>IF(AND(BM169&lt;&gt;"",BN169&lt;&gt;""),BN169,IF(AND(BJ169&lt;&gt;"",BN169&lt;&gt;""),BN169,IF(AND(BK169&lt;&gt;"",BN169=""),"",IF(AND(BJ169&lt;&gt;"",BN169=""),"",IF(BF169&lt;&gt;"",BF169,IF(COUNTA(PTレビュー先頭セル:PTレビュー最終セル)&lt;&gt;0,"",IF(BC169&lt;&gt;"",BC169,"")))))))</f>
        <v/>
      </c>
      <c r="DK169" s="450" t="b">
        <f t="shared" si="93"/>
        <v>0</v>
      </c>
      <c r="DL169" s="440" t="b">
        <f t="shared" si="94"/>
        <v>0</v>
      </c>
      <c r="DM169" s="450" t="b">
        <f t="shared" si="95"/>
        <v>0</v>
      </c>
      <c r="DN169" s="440" t="b">
        <f t="shared" si="96"/>
        <v>0</v>
      </c>
      <c r="DO169" s="449" t="b">
        <f t="shared" si="97"/>
        <v>0</v>
      </c>
      <c r="DP169" s="440" t="b">
        <f t="shared" si="98"/>
        <v>0</v>
      </c>
      <c r="DQ169" s="450" t="b">
        <f t="shared" si="99"/>
        <v>0</v>
      </c>
      <c r="DR169" s="440" t="b">
        <f t="shared" si="100"/>
        <v>0</v>
      </c>
      <c r="DS169" s="449" t="b">
        <f t="shared" si="101"/>
        <v>0</v>
      </c>
      <c r="DT169" s="440" t="b">
        <f t="shared" si="102"/>
        <v>0</v>
      </c>
    </row>
    <row r="170" spans="1:124" x14ac:dyDescent="0.25">
      <c r="A170" s="65">
        <f t="shared" si="77"/>
        <v>162</v>
      </c>
      <c r="B170" s="275"/>
      <c r="C170" s="275"/>
      <c r="D170" s="275"/>
      <c r="E170" s="275"/>
      <c r="F170" s="275"/>
      <c r="G170" s="316"/>
      <c r="H170" s="276"/>
      <c r="I170" s="276"/>
      <c r="J170" s="276"/>
      <c r="K170" s="467"/>
      <c r="L170" s="467"/>
      <c r="M170" s="277"/>
      <c r="N170" s="277"/>
      <c r="O170" s="348"/>
      <c r="P170" s="278"/>
      <c r="Q170" s="279"/>
      <c r="R170" s="348"/>
      <c r="S170" s="278"/>
      <c r="T170" s="280"/>
      <c r="U170" s="348"/>
      <c r="V170" s="274"/>
      <c r="W170" s="309" t="str">
        <f t="shared" ca="1" si="78"/>
        <v/>
      </c>
      <c r="X170" s="310" t="str">
        <f t="shared" ca="1" si="79"/>
        <v/>
      </c>
      <c r="Y170" s="277"/>
      <c r="Z170" s="277"/>
      <c r="AA170" s="348"/>
      <c r="AB170" s="278"/>
      <c r="AC170" s="279"/>
      <c r="AD170" s="348"/>
      <c r="AE170" s="278"/>
      <c r="AF170" s="280"/>
      <c r="AG170" s="348"/>
      <c r="AH170" s="274"/>
      <c r="AI170" s="309" t="str">
        <f t="shared" ca="1" si="80"/>
        <v/>
      </c>
      <c r="AJ170" s="310" t="str">
        <f t="shared" ca="1" si="81"/>
        <v/>
      </c>
      <c r="AK170" s="277"/>
      <c r="AL170" s="277"/>
      <c r="AM170" s="348"/>
      <c r="AN170" s="278"/>
      <c r="AO170" s="279"/>
      <c r="AP170" s="348"/>
      <c r="AQ170" s="278"/>
      <c r="AR170" s="280"/>
      <c r="AS170" s="348"/>
      <c r="AT170" s="274"/>
      <c r="AU170" s="309" t="str">
        <f t="shared" ca="1" si="82"/>
        <v/>
      </c>
      <c r="AV170" s="310" t="str">
        <f t="shared" ca="1" si="83"/>
        <v/>
      </c>
      <c r="AW170" s="276"/>
      <c r="AX170" s="276"/>
      <c r="AY170" s="348"/>
      <c r="AZ170" s="278"/>
      <c r="BA170" s="279"/>
      <c r="BB170" s="348"/>
      <c r="BC170" s="278"/>
      <c r="BD170" s="280"/>
      <c r="BE170" s="348"/>
      <c r="BF170" s="274"/>
      <c r="BG170" s="309" t="str">
        <f t="shared" ca="1" si="84"/>
        <v/>
      </c>
      <c r="BH170" s="310" t="str">
        <f t="shared" ca="1" si="85"/>
        <v/>
      </c>
      <c r="BI170" s="276"/>
      <c r="BJ170" s="348"/>
      <c r="BK170" s="278"/>
      <c r="BL170" s="279"/>
      <c r="BM170" s="348"/>
      <c r="BN170" s="278"/>
      <c r="BO170" s="280"/>
      <c r="BP170" s="309" t="str">
        <f t="shared" ca="1" si="86"/>
        <v/>
      </c>
      <c r="BQ170" s="310" t="str">
        <f t="shared" ca="1" si="87"/>
        <v/>
      </c>
      <c r="BR170" s="309" t="str">
        <f t="shared" ca="1" si="88"/>
        <v/>
      </c>
      <c r="BS170" s="438" t="str">
        <f t="shared" ca="1" si="89"/>
        <v/>
      </c>
      <c r="BT170" s="281" t="str">
        <f t="array" ref="BT170">IF(AND($I170&lt;&gt;"",$K170&lt;&gt;""),CEILING(VLOOKUP($I170,ランク別指標,3,FALSE)*$L170,1),"")</f>
        <v/>
      </c>
      <c r="BU170" s="282"/>
      <c r="BV170" s="281" t="str">
        <f t="shared" si="11"/>
        <v/>
      </c>
      <c r="BW170" s="283"/>
      <c r="BX170" s="282"/>
      <c r="BY170" s="284" t="str">
        <f t="shared" si="90"/>
        <v/>
      </c>
      <c r="BZ170" s="285" t="str">
        <f t="shared" si="91"/>
        <v/>
      </c>
      <c r="CA170" s="286"/>
      <c r="CB170" s="287"/>
      <c r="CC170" s="281" t="str">
        <f t="array" ref="CC170">IF(AND($I170&lt;&gt;"",$K170&lt;&gt;""),CEILING(VLOOKUP($I170,ランク別指標,6,FALSE)*$L170,1),"")</f>
        <v/>
      </c>
      <c r="CD170" s="288"/>
      <c r="CE170" s="289" t="str">
        <f t="shared" si="14"/>
        <v/>
      </c>
      <c r="CF170" s="290"/>
      <c r="CG170" s="291" t="str">
        <f t="array" ref="CG170">IF(AND(L170&lt;&gt;"",L170&gt;0),IF(CD170/L170*100 &gt; 0,CD170/L170*100, ""),"")</f>
        <v/>
      </c>
      <c r="CH170" s="292" t="str">
        <f t="array" ref="CH170">IF(AND(L170&lt;&gt;"",L170&gt;0),IF(CF170/L170*100 &gt; 0,CF170/L170*100, ""),"")</f>
        <v/>
      </c>
      <c r="CI170" s="291" t="str">
        <f t="array" ref="CI170">IF(AND(CC170&lt;&gt;"",CC170&gt;0),IF(CD170/CC170*100 &gt; 0,CD170/CC170, ""),"")</f>
        <v/>
      </c>
      <c r="CJ170" s="292" t="str">
        <f t="array" ref="CJ170">IF(AND(CE170&lt;&gt;"",CE170&gt;0),IF(CF170/CE170*100 &gt; 0,CF170/CE170, ""),"")</f>
        <v/>
      </c>
      <c r="CK170" s="281"/>
      <c r="CL170" s="293" t="str">
        <f t="array" ref="CL170">IF(AND(L170&lt;&gt;"",L170&gt;0),IF(CK170/L170*100 &gt; 0,CK170/L170*100, ""),"")</f>
        <v/>
      </c>
      <c r="CM170" s="294"/>
      <c r="CN170" s="270" t="str">
        <f t="array" aca="1" ref="CN170" ca="1">IF(AND($O170&lt;&gt;"",$P170="",$O170&lt;=集計基準日),"遅1",IF(AND($R170&lt;&gt;"",$S170="",$R170&lt;=集計基準日),"遅2",IF(AND($U170&lt;&gt;"",$V170="",$U170&lt;=集計基準日),"遅3","") ) )</f>
        <v/>
      </c>
      <c r="CO170" s="271" t="str">
        <f t="array" aca="1" ref="CO170" ca="1">IF(AND($AA170&lt;&gt;"",$AB170="",$AA170&lt;=集計基準日),"遅1",IF(AND($AD170&lt;&gt;"",$AE170="",$AD170&lt;=集計基準日),"遅2",IF(AND($AG170&lt;&gt;"",$AH170="",$AG170&lt;=集計基準日),"遅3","")))</f>
        <v/>
      </c>
      <c r="CP170" s="271" t="str">
        <f t="array" aca="1" ref="CP170" ca="1">IF(AND($AM170&lt;&gt;"",$AN170="",$AM170&lt;=集計基準日),"遅1",IF(AND($AP170&lt;&gt;"",$AQ170="",$AP170&lt;=集計基準日),"遅2",IF(AND($AS170&lt;&gt;"",$AT170="",$AS170&lt;=集計基準日),"遅3","")))</f>
        <v/>
      </c>
      <c r="CQ170" s="272" t="str">
        <f t="shared" ca="1" si="75"/>
        <v/>
      </c>
      <c r="CR170" s="272" t="str">
        <f t="shared" ca="1" si="76"/>
        <v/>
      </c>
      <c r="CS170" s="273" t="str">
        <f t="shared" ca="1" si="17"/>
        <v/>
      </c>
      <c r="CT170" s="337"/>
      <c r="CU170" s="264">
        <f t="shared" si="92"/>
        <v>162</v>
      </c>
      <c r="CW170" s="324">
        <f t="array" aca="1" ref="CW170" ca="1">MAX(IF((IF(進捗管理票PSPT_進捗率_1_2&lt;&gt;"", O170:V170,O170:S170)&lt;&gt;"")*(IF(進捗管理票PSPT_進捗率_1_2&lt;&gt;"", $O$7:$V$7,$O$7:$S$7)="予定日")*(IF(進捗管理票PSPT_進捗率_1_2&lt;&gt;"", O170:V170,O170:S170)&lt;=集計基準日),COLUMN(IF(進捗管理票PSPT_進捗率_1_2&lt;&gt;"", O170:V170,O170:S170)),""))</f>
        <v>0</v>
      </c>
      <c r="CX170" s="324">
        <f t="array" aca="1" ref="CX170" ca="1">MAX(IF((IF(進捗管理票PSPT_進捗率_2_2&lt;&gt;"", AA170:AH170,AA170:AE170)&lt;&gt;"")*(IF(進捗管理票PSPT_進捗率_2_2&lt;&gt;"", $AA$7:$AH$7,$AA$7:$AE$7)="予定日")*(IF(進捗管理票PSPT_進捗率_2_2&lt;&gt;"", AA170:AH170,AA170:AE170)&lt;=集計基準日),COLUMN(IF(進捗管理票PSPT_進捗率_2_2&lt;&gt;"", AA170:AH170,AA170:AE170)),""))</f>
        <v>0</v>
      </c>
      <c r="CY170" s="324">
        <f t="array" aca="1" ref="CY170" ca="1">MAX(IF((IF(進捗管理票PSPT_進捗率_3_2&lt;&gt;"", AM170:AT170,AM170:AQ170)&lt;&gt;"")*(IF(進捗管理票PSPT_進捗率_3_2&lt;&gt;"", $AM$7:$AT$7,$AM$7:$AQ$7)="予定日")*(IF(進捗管理票PSPT_進捗率_3_2&lt;&gt;"", AM170:AT170,AM170:AQ170)&lt;=集計基準日),COLUMN(IF(進捗管理票PSPT_進捗率_3_2&lt;&gt;"", AM170:AT170,AM170:AQ170)),""))</f>
        <v>0</v>
      </c>
      <c r="CZ170" s="324">
        <f t="array" aca="1" ref="CZ170" ca="1">MAX(IF((IF(進捗管理票PSPT_進捗率_4_2&lt;&gt;"", AY170:BF170,AY170:BC170)&lt;&gt;"")*(IF(進捗管理票PSPT_進捗率_4_2&lt;&gt;"", $AY$7:$BF$7,$AY$7:$BC$7)="予定日")*(IF(進捗管理票PSPT_進捗率_4_2&lt;&gt;"", AY170:BF170,AY170:BC170)&lt;=集計基準日),COLUMN(IF(進捗管理票PSPT_進捗率_4_2&lt;&gt;"", AY170:BF170,AY170:BC170)),""))</f>
        <v>0</v>
      </c>
      <c r="DA170" s="324">
        <f t="array" aca="1" ref="DA170" ca="1">MAX(IF((BJ170:BN170&lt;&gt;"")*($BJ$7:$BN$7="予定日")*(BJ170:BN170&lt;=集計基準日),COLUMN(BJ170:BN170),""))</f>
        <v>0</v>
      </c>
      <c r="DB170" s="324">
        <f t="array" aca="1" ref="DB170" ca="1">MAX(IF((IF(AND(進捗管理票PSPT_進捗率_1_2&lt;&gt;"",U170&lt;&gt;""), O170:V170,O170:S170)&lt;&gt;"")*(IF(AND(進捗管理票PSPT_進捗率_1_2&lt;&gt;"",U170&lt;&gt;""), $O$7:$V$7,$O$7:$S$7)="実績日")*(IF(AND(進捗管理票PSPT_進捗率_1_2&lt;&gt;"",U170&lt;&gt;""), O170:V170,O170:S170)&lt;=集計基準日),COLUMN(IF(AND(進捗管理票PSPT_進捗率_1_2&lt;&gt;"",U170&lt;&gt;""), O170:V170,O170:S170)),""))</f>
        <v>0</v>
      </c>
      <c r="DC170" s="324">
        <f t="array" aca="1" ref="DC170" ca="1">MAX(IF((IF(AND(進捗管理票PSPT_進捗率_2_2&lt;&gt;"",AG170&lt;&gt;""), AA170:AH170,AA170:AE170)&lt;&gt;"")*(IF(AND(進捗管理票PSPT_進捗率_2_2&lt;&gt;"",AG170&lt;&gt;""), $AA$7:$AH$7,$AA$7:$AE$7)="実績日")*(IF(AND(進捗管理票PSPT_進捗率_2_2&lt;&gt;"",AG170&lt;&gt;""), AA170:AH170,AA170:AE170)&lt;=集計基準日),COLUMN(IF(AND(進捗管理票PSPT_進捗率_2_2&lt;&gt;"",AG170&lt;&gt;""), AA170:AH170,AA170:AE170)),""))</f>
        <v>0</v>
      </c>
      <c r="DD170" s="324">
        <f t="array" aca="1" ref="DD170" ca="1">MAX(IF((IF(AND(進捗管理票PSPT_進捗率_3_2&lt;&gt;"",AS170&lt;&gt;""), AM170:AT170,AM170:AQ170)&lt;&gt;"")*(IF(AND(進捗管理票PSPT_進捗率_3_2&lt;&gt;"",AS170&lt;&gt;""), $AM$7:$AT$7,$AM$7:$AQ$7)="実績日")*(IF(AND(進捗管理票PSPT_進捗率_3_2&lt;&gt;"",AS170&lt;&gt;""), AM170:AT170,AM170:AQ170)&lt;=集計基準日),COLUMN(IF(AND(進捗管理票PSPT_進捗率_3_2&lt;&gt;"",AS170&lt;&gt;""), AM170:AT170,AM170:AQ170)),""))</f>
        <v>0</v>
      </c>
      <c r="DE170" s="324">
        <f t="array" aca="1" ref="DE170" ca="1">MAX(IF((IF(AND(進捗管理票PSPT_進捗率_4_2&lt;&gt;"",BE170&lt;&gt;""), AY170:BF170,AY170:BC170)&lt;&gt;"")*(IF(AND(進捗管理票PSPT_進捗率_4_2&lt;&gt;"",BE170&lt;&gt;""), $AY$7:$BF$7,$AY$7:$BC$7)="実績日")*(IF(AND(進捗管理票PSPT_進捗率_4_2&lt;&gt;"",BE170&lt;&gt;""), AY170:BF170,AY170:BC170)&lt;=集計基準日),COLUMN(IF(AND(進捗管理票PSPT_進捗率_4_2&lt;&gt;"",BE170&lt;&gt;""), AY170:BF170,AY170:BC170)),""))</f>
        <v>0</v>
      </c>
      <c r="DF170" s="324">
        <f t="array" aca="1" ref="DF170" ca="1">MAX(IF((BJ170:BN170&lt;&gt;"")*($BJ$7:$BN$7="実績日")*(BJ170:BN170&lt;=集計基準日),COLUMN(BJ170:BN170),""))</f>
        <v>0</v>
      </c>
      <c r="DG170" s="439">
        <f ca="1">MAX(IF(CW170&lt;&gt;0,HLOOKUP(CW170+1,進捗・達成率設定_PS,9,1),0),IF(CX170&lt;&gt;0,HLOOKUP(CX170+1,進捗・達成率設定_PT仕様作成,9,1),0),IF(CY170&lt;&gt;0,HLOOKUP(CY170+1,進捗・達成率設定_PG,9,1),0),IF(CZ170&lt;&gt;0,HLOOKUP(CZ170+1,進捗・達成率設定_PT,9,1),0),IF(DA170&lt;&gt;0,HLOOKUP(DA170+1,進捗・達成率設定_受入,9,1),0),IF(AND(COUNTA(PTレビュー先頭セル:PTレビュー最終セル)=0,AND(BB170&lt;&gt;"", BB170 &lt;= 集計基準日, BE170="",BF170="",BJ170="",BK170="",BM170="",BN170="")),100,0),IF(AND(BE170&lt;&gt;"",BE170 &lt;= 集計基準日, BJ170="",BK170="",BM170="",BN170=""),100,0))</f>
        <v>0</v>
      </c>
      <c r="DH170" s="440">
        <f ca="1">MAX(IF(DB170&lt;&gt;0,HLOOKUP(DB170,進捗・達成率設定_PS,9,1),0),IF(DC170&lt;&gt;0,HLOOKUP(DC170,進捗・達成率設定_PT仕様作成,9,1),0),IF(DD170&lt;&gt;0,HLOOKUP(DD170,進捗・達成率設定_PG,9,1),0),IF(DE170&lt;&gt;0,HLOOKUP(DE170,進捗・達成率設定_PT,9,1),0),IF(DF170&lt;&gt;0,HLOOKUP(DF170,進捗・達成率設定_受入,9,1),0),IF(AND(COUNTA(PTレビュー先頭セル:PTレビュー最終セル)=0,BJ170="",BK170="",BM170="",BN170="",BC170&lt;&gt;"", BC170&lt;=集計基準日),100,0),IF(OR(AND(BF170&lt;&gt;"",BF170&lt;=集計基準日, BJ170="",BK170="",BM170="",BN170=""),AND(BE170&lt;&gt;"",BF170&lt;&gt;"",BF170&lt;=集計基準日, BJ170="",BK170="",BM170="",BN170="")),100,0))</f>
        <v>0</v>
      </c>
      <c r="DI170" s="328" t="str">
        <f>IF(BM170&lt;&gt;"",BM170,IF(AND(BJ170&lt;&gt;"",BM170&lt;&gt;""),BM170,IF(AND(BJ170&lt;&gt;"",BM170=""),"",IF(AND(BK170&lt;&gt;"",BM170=""),"",IF(BE170&lt;&gt;"",BE170,IF(COUNTA(PTレビュー先頭セル:PTレビュー最終セル)&lt;&gt;0,"",IF(BB170&lt;&gt;"",BB170,"")))))))</f>
        <v/>
      </c>
      <c r="DJ170" s="329" t="str">
        <f>IF(AND(BM170&lt;&gt;"",BN170&lt;&gt;""),BN170,IF(AND(BJ170&lt;&gt;"",BN170&lt;&gt;""),BN170,IF(AND(BK170&lt;&gt;"",BN170=""),"",IF(AND(BJ170&lt;&gt;"",BN170=""),"",IF(BF170&lt;&gt;"",BF170,IF(COUNTA(PTレビュー先頭セル:PTレビュー最終セル)&lt;&gt;0,"",IF(BC170&lt;&gt;"",BC170,"")))))))</f>
        <v/>
      </c>
      <c r="DK170" s="450" t="b">
        <f t="shared" si="93"/>
        <v>0</v>
      </c>
      <c r="DL170" s="440" t="b">
        <f t="shared" si="94"/>
        <v>0</v>
      </c>
      <c r="DM170" s="450" t="b">
        <f t="shared" si="95"/>
        <v>0</v>
      </c>
      <c r="DN170" s="440" t="b">
        <f t="shared" si="96"/>
        <v>0</v>
      </c>
      <c r="DO170" s="449" t="b">
        <f t="shared" si="97"/>
        <v>0</v>
      </c>
      <c r="DP170" s="440" t="b">
        <f t="shared" si="98"/>
        <v>0</v>
      </c>
      <c r="DQ170" s="450" t="b">
        <f t="shared" si="99"/>
        <v>0</v>
      </c>
      <c r="DR170" s="440" t="b">
        <f t="shared" si="100"/>
        <v>0</v>
      </c>
      <c r="DS170" s="449" t="b">
        <f t="shared" si="101"/>
        <v>0</v>
      </c>
      <c r="DT170" s="440" t="b">
        <f t="shared" si="102"/>
        <v>0</v>
      </c>
    </row>
    <row r="171" spans="1:124" x14ac:dyDescent="0.25">
      <c r="A171" s="65">
        <f t="shared" si="77"/>
        <v>163</v>
      </c>
      <c r="B171" s="275"/>
      <c r="C171" s="275"/>
      <c r="D171" s="275"/>
      <c r="E171" s="275"/>
      <c r="F171" s="275"/>
      <c r="G171" s="316"/>
      <c r="H171" s="276"/>
      <c r="I171" s="276"/>
      <c r="J171" s="276"/>
      <c r="K171" s="467"/>
      <c r="L171" s="467"/>
      <c r="M171" s="277"/>
      <c r="N171" s="277"/>
      <c r="O171" s="348"/>
      <c r="P171" s="278"/>
      <c r="Q171" s="279"/>
      <c r="R171" s="348"/>
      <c r="S171" s="278"/>
      <c r="T171" s="280"/>
      <c r="U171" s="348"/>
      <c r="V171" s="274"/>
      <c r="W171" s="309" t="str">
        <f t="shared" ca="1" si="78"/>
        <v/>
      </c>
      <c r="X171" s="310" t="str">
        <f t="shared" ca="1" si="79"/>
        <v/>
      </c>
      <c r="Y171" s="277"/>
      <c r="Z171" s="277"/>
      <c r="AA171" s="348"/>
      <c r="AB171" s="278"/>
      <c r="AC171" s="279"/>
      <c r="AD171" s="348"/>
      <c r="AE171" s="278"/>
      <c r="AF171" s="280"/>
      <c r="AG171" s="348"/>
      <c r="AH171" s="274"/>
      <c r="AI171" s="309" t="str">
        <f t="shared" ca="1" si="80"/>
        <v/>
      </c>
      <c r="AJ171" s="310" t="str">
        <f t="shared" ca="1" si="81"/>
        <v/>
      </c>
      <c r="AK171" s="277"/>
      <c r="AL171" s="277"/>
      <c r="AM171" s="348"/>
      <c r="AN171" s="278"/>
      <c r="AO171" s="279"/>
      <c r="AP171" s="348"/>
      <c r="AQ171" s="278"/>
      <c r="AR171" s="280"/>
      <c r="AS171" s="348"/>
      <c r="AT171" s="274"/>
      <c r="AU171" s="309" t="str">
        <f t="shared" ca="1" si="82"/>
        <v/>
      </c>
      <c r="AV171" s="310" t="str">
        <f t="shared" ca="1" si="83"/>
        <v/>
      </c>
      <c r="AW171" s="276"/>
      <c r="AX171" s="276"/>
      <c r="AY171" s="348"/>
      <c r="AZ171" s="278"/>
      <c r="BA171" s="279"/>
      <c r="BB171" s="348"/>
      <c r="BC171" s="278"/>
      <c r="BD171" s="280"/>
      <c r="BE171" s="348"/>
      <c r="BF171" s="274"/>
      <c r="BG171" s="309" t="str">
        <f t="shared" ca="1" si="84"/>
        <v/>
      </c>
      <c r="BH171" s="310" t="str">
        <f t="shared" ca="1" si="85"/>
        <v/>
      </c>
      <c r="BI171" s="276"/>
      <c r="BJ171" s="348"/>
      <c r="BK171" s="278"/>
      <c r="BL171" s="279"/>
      <c r="BM171" s="348"/>
      <c r="BN171" s="278"/>
      <c r="BO171" s="280"/>
      <c r="BP171" s="309" t="str">
        <f t="shared" ca="1" si="86"/>
        <v/>
      </c>
      <c r="BQ171" s="310" t="str">
        <f t="shared" ca="1" si="87"/>
        <v/>
      </c>
      <c r="BR171" s="309" t="str">
        <f t="shared" ca="1" si="88"/>
        <v/>
      </c>
      <c r="BS171" s="438" t="str">
        <f t="shared" ca="1" si="89"/>
        <v/>
      </c>
      <c r="BT171" s="281" t="str">
        <f t="array" ref="BT171">IF(AND($I171&lt;&gt;"",$K171&lt;&gt;""),CEILING(VLOOKUP($I171,ランク別指標,3,FALSE)*$L171,1),"")</f>
        <v/>
      </c>
      <c r="BU171" s="282"/>
      <c r="BV171" s="281" t="str">
        <f t="shared" si="11"/>
        <v/>
      </c>
      <c r="BW171" s="283"/>
      <c r="BX171" s="282"/>
      <c r="BY171" s="284" t="str">
        <f t="shared" si="90"/>
        <v/>
      </c>
      <c r="BZ171" s="285" t="str">
        <f t="shared" si="91"/>
        <v/>
      </c>
      <c r="CA171" s="286"/>
      <c r="CB171" s="287"/>
      <c r="CC171" s="281" t="str">
        <f t="array" ref="CC171">IF(AND($I171&lt;&gt;"",$K171&lt;&gt;""),CEILING(VLOOKUP($I171,ランク別指標,6,FALSE)*$L171,1),"")</f>
        <v/>
      </c>
      <c r="CD171" s="288"/>
      <c r="CE171" s="289" t="str">
        <f t="shared" si="14"/>
        <v/>
      </c>
      <c r="CF171" s="290"/>
      <c r="CG171" s="291" t="str">
        <f t="array" ref="CG171">IF(AND(L171&lt;&gt;"",L171&gt;0),IF(CD171/L171*100 &gt; 0,CD171/L171*100, ""),"")</f>
        <v/>
      </c>
      <c r="CH171" s="292" t="str">
        <f t="array" ref="CH171">IF(AND(L171&lt;&gt;"",L171&gt;0),IF(CF171/L171*100 &gt; 0,CF171/L171*100, ""),"")</f>
        <v/>
      </c>
      <c r="CI171" s="291" t="str">
        <f t="array" ref="CI171">IF(AND(CC171&lt;&gt;"",CC171&gt;0),IF(CD171/CC171*100 &gt; 0,CD171/CC171, ""),"")</f>
        <v/>
      </c>
      <c r="CJ171" s="292" t="str">
        <f t="array" ref="CJ171">IF(AND(CE171&lt;&gt;"",CE171&gt;0),IF(CF171/CE171*100 &gt; 0,CF171/CE171, ""),"")</f>
        <v/>
      </c>
      <c r="CK171" s="281"/>
      <c r="CL171" s="293" t="str">
        <f t="array" ref="CL171">IF(AND(L171&lt;&gt;"",L171&gt;0),IF(CK171/L171*100 &gt; 0,CK171/L171*100, ""),"")</f>
        <v/>
      </c>
      <c r="CM171" s="294"/>
      <c r="CN171" s="270" t="str">
        <f t="array" aca="1" ref="CN171" ca="1">IF(AND($O171&lt;&gt;"",$P171="",$O171&lt;=集計基準日),"遅1",IF(AND($R171&lt;&gt;"",$S171="",$R171&lt;=集計基準日),"遅2",IF(AND($U171&lt;&gt;"",$V171="",$U171&lt;=集計基準日),"遅3","") ) )</f>
        <v/>
      </c>
      <c r="CO171" s="271" t="str">
        <f t="array" aca="1" ref="CO171" ca="1">IF(AND($AA171&lt;&gt;"",$AB171="",$AA171&lt;=集計基準日),"遅1",IF(AND($AD171&lt;&gt;"",$AE171="",$AD171&lt;=集計基準日),"遅2",IF(AND($AG171&lt;&gt;"",$AH171="",$AG171&lt;=集計基準日),"遅3","")))</f>
        <v/>
      </c>
      <c r="CP171" s="271" t="str">
        <f t="array" aca="1" ref="CP171" ca="1">IF(AND($AM171&lt;&gt;"",$AN171="",$AM171&lt;=集計基準日),"遅1",IF(AND($AP171&lt;&gt;"",$AQ171="",$AP171&lt;=集計基準日),"遅2",IF(AND($AS171&lt;&gt;"",$AT171="",$AS171&lt;=集計基準日),"遅3","")))</f>
        <v/>
      </c>
      <c r="CQ171" s="272" t="str">
        <f t="shared" ca="1" si="75"/>
        <v/>
      </c>
      <c r="CR171" s="272" t="str">
        <f t="shared" ca="1" si="76"/>
        <v/>
      </c>
      <c r="CS171" s="273" t="str">
        <f t="shared" ca="1" si="17"/>
        <v/>
      </c>
      <c r="CT171" s="337"/>
      <c r="CU171" s="264">
        <f t="shared" si="92"/>
        <v>163</v>
      </c>
      <c r="CW171" s="324">
        <f t="array" aca="1" ref="CW171" ca="1">MAX(IF((IF(進捗管理票PSPT_進捗率_1_2&lt;&gt;"", O171:V171,O171:S171)&lt;&gt;"")*(IF(進捗管理票PSPT_進捗率_1_2&lt;&gt;"", $O$7:$V$7,$O$7:$S$7)="予定日")*(IF(進捗管理票PSPT_進捗率_1_2&lt;&gt;"", O171:V171,O171:S171)&lt;=集計基準日),COLUMN(IF(進捗管理票PSPT_進捗率_1_2&lt;&gt;"", O171:V171,O171:S171)),""))</f>
        <v>0</v>
      </c>
      <c r="CX171" s="324">
        <f t="array" aca="1" ref="CX171" ca="1">MAX(IF((IF(進捗管理票PSPT_進捗率_2_2&lt;&gt;"", AA171:AH171,AA171:AE171)&lt;&gt;"")*(IF(進捗管理票PSPT_進捗率_2_2&lt;&gt;"", $AA$7:$AH$7,$AA$7:$AE$7)="予定日")*(IF(進捗管理票PSPT_進捗率_2_2&lt;&gt;"", AA171:AH171,AA171:AE171)&lt;=集計基準日),COLUMN(IF(進捗管理票PSPT_進捗率_2_2&lt;&gt;"", AA171:AH171,AA171:AE171)),""))</f>
        <v>0</v>
      </c>
      <c r="CY171" s="324">
        <f t="array" aca="1" ref="CY171" ca="1">MAX(IF((IF(進捗管理票PSPT_進捗率_3_2&lt;&gt;"", AM171:AT171,AM171:AQ171)&lt;&gt;"")*(IF(進捗管理票PSPT_進捗率_3_2&lt;&gt;"", $AM$7:$AT$7,$AM$7:$AQ$7)="予定日")*(IF(進捗管理票PSPT_進捗率_3_2&lt;&gt;"", AM171:AT171,AM171:AQ171)&lt;=集計基準日),COLUMN(IF(進捗管理票PSPT_進捗率_3_2&lt;&gt;"", AM171:AT171,AM171:AQ171)),""))</f>
        <v>0</v>
      </c>
      <c r="CZ171" s="324">
        <f t="array" aca="1" ref="CZ171" ca="1">MAX(IF((IF(進捗管理票PSPT_進捗率_4_2&lt;&gt;"", AY171:BF171,AY171:BC171)&lt;&gt;"")*(IF(進捗管理票PSPT_進捗率_4_2&lt;&gt;"", $AY$7:$BF$7,$AY$7:$BC$7)="予定日")*(IF(進捗管理票PSPT_進捗率_4_2&lt;&gt;"", AY171:BF171,AY171:BC171)&lt;=集計基準日),COLUMN(IF(進捗管理票PSPT_進捗率_4_2&lt;&gt;"", AY171:BF171,AY171:BC171)),""))</f>
        <v>0</v>
      </c>
      <c r="DA171" s="324">
        <f t="array" aca="1" ref="DA171" ca="1">MAX(IF((BJ171:BN171&lt;&gt;"")*($BJ$7:$BN$7="予定日")*(BJ171:BN171&lt;=集計基準日),COLUMN(BJ171:BN171),""))</f>
        <v>0</v>
      </c>
      <c r="DB171" s="324">
        <f t="array" aca="1" ref="DB171" ca="1">MAX(IF((IF(AND(進捗管理票PSPT_進捗率_1_2&lt;&gt;"",U171&lt;&gt;""), O171:V171,O171:S171)&lt;&gt;"")*(IF(AND(進捗管理票PSPT_進捗率_1_2&lt;&gt;"",U171&lt;&gt;""), $O$7:$V$7,$O$7:$S$7)="実績日")*(IF(AND(進捗管理票PSPT_進捗率_1_2&lt;&gt;"",U171&lt;&gt;""), O171:V171,O171:S171)&lt;=集計基準日),COLUMN(IF(AND(進捗管理票PSPT_進捗率_1_2&lt;&gt;"",U171&lt;&gt;""), O171:V171,O171:S171)),""))</f>
        <v>0</v>
      </c>
      <c r="DC171" s="324">
        <f t="array" aca="1" ref="DC171" ca="1">MAX(IF((IF(AND(進捗管理票PSPT_進捗率_2_2&lt;&gt;"",AG171&lt;&gt;""), AA171:AH171,AA171:AE171)&lt;&gt;"")*(IF(AND(進捗管理票PSPT_進捗率_2_2&lt;&gt;"",AG171&lt;&gt;""), $AA$7:$AH$7,$AA$7:$AE$7)="実績日")*(IF(AND(進捗管理票PSPT_進捗率_2_2&lt;&gt;"",AG171&lt;&gt;""), AA171:AH171,AA171:AE171)&lt;=集計基準日),COLUMN(IF(AND(進捗管理票PSPT_進捗率_2_2&lt;&gt;"",AG171&lt;&gt;""), AA171:AH171,AA171:AE171)),""))</f>
        <v>0</v>
      </c>
      <c r="DD171" s="324">
        <f t="array" aca="1" ref="DD171" ca="1">MAX(IF((IF(AND(進捗管理票PSPT_進捗率_3_2&lt;&gt;"",AS171&lt;&gt;""), AM171:AT171,AM171:AQ171)&lt;&gt;"")*(IF(AND(進捗管理票PSPT_進捗率_3_2&lt;&gt;"",AS171&lt;&gt;""), $AM$7:$AT$7,$AM$7:$AQ$7)="実績日")*(IF(AND(進捗管理票PSPT_進捗率_3_2&lt;&gt;"",AS171&lt;&gt;""), AM171:AT171,AM171:AQ171)&lt;=集計基準日),COLUMN(IF(AND(進捗管理票PSPT_進捗率_3_2&lt;&gt;"",AS171&lt;&gt;""), AM171:AT171,AM171:AQ171)),""))</f>
        <v>0</v>
      </c>
      <c r="DE171" s="324">
        <f t="array" aca="1" ref="DE171" ca="1">MAX(IF((IF(AND(進捗管理票PSPT_進捗率_4_2&lt;&gt;"",BE171&lt;&gt;""), AY171:BF171,AY171:BC171)&lt;&gt;"")*(IF(AND(進捗管理票PSPT_進捗率_4_2&lt;&gt;"",BE171&lt;&gt;""), $AY$7:$BF$7,$AY$7:$BC$7)="実績日")*(IF(AND(進捗管理票PSPT_進捗率_4_2&lt;&gt;"",BE171&lt;&gt;""), AY171:BF171,AY171:BC171)&lt;=集計基準日),COLUMN(IF(AND(進捗管理票PSPT_進捗率_4_2&lt;&gt;"",BE171&lt;&gt;""), AY171:BF171,AY171:BC171)),""))</f>
        <v>0</v>
      </c>
      <c r="DF171" s="324">
        <f t="array" aca="1" ref="DF171" ca="1">MAX(IF((BJ171:BN171&lt;&gt;"")*($BJ$7:$BN$7="実績日")*(BJ171:BN171&lt;=集計基準日),COLUMN(BJ171:BN171),""))</f>
        <v>0</v>
      </c>
      <c r="DG171" s="439">
        <f ca="1">MAX(IF(CW171&lt;&gt;0,HLOOKUP(CW171+1,進捗・達成率設定_PS,9,1),0),IF(CX171&lt;&gt;0,HLOOKUP(CX171+1,進捗・達成率設定_PT仕様作成,9,1),0),IF(CY171&lt;&gt;0,HLOOKUP(CY171+1,進捗・達成率設定_PG,9,1),0),IF(CZ171&lt;&gt;0,HLOOKUP(CZ171+1,進捗・達成率設定_PT,9,1),0),IF(DA171&lt;&gt;0,HLOOKUP(DA171+1,進捗・達成率設定_受入,9,1),0),IF(AND(COUNTA(PTレビュー先頭セル:PTレビュー最終セル)=0,AND(BB171&lt;&gt;"", BB171 &lt;= 集計基準日, BE171="",BF171="",BJ171="",BK171="",BM171="",BN171="")),100,0),IF(AND(BE171&lt;&gt;"",BE171 &lt;= 集計基準日, BJ171="",BK171="",BM171="",BN171=""),100,0))</f>
        <v>0</v>
      </c>
      <c r="DH171" s="440">
        <f ca="1">MAX(IF(DB171&lt;&gt;0,HLOOKUP(DB171,進捗・達成率設定_PS,9,1),0),IF(DC171&lt;&gt;0,HLOOKUP(DC171,進捗・達成率設定_PT仕様作成,9,1),0),IF(DD171&lt;&gt;0,HLOOKUP(DD171,進捗・達成率設定_PG,9,1),0),IF(DE171&lt;&gt;0,HLOOKUP(DE171,進捗・達成率設定_PT,9,1),0),IF(DF171&lt;&gt;0,HLOOKUP(DF171,進捗・達成率設定_受入,9,1),0),IF(AND(COUNTA(PTレビュー先頭セル:PTレビュー最終セル)=0,BJ171="",BK171="",BM171="",BN171="",BC171&lt;&gt;"", BC171&lt;=集計基準日),100,0),IF(OR(AND(BF171&lt;&gt;"",BF171&lt;=集計基準日, BJ171="",BK171="",BM171="",BN171=""),AND(BE171&lt;&gt;"",BF171&lt;&gt;"",BF171&lt;=集計基準日, BJ171="",BK171="",BM171="",BN171="")),100,0))</f>
        <v>0</v>
      </c>
      <c r="DI171" s="328" t="str">
        <f>IF(BM171&lt;&gt;"",BM171,IF(AND(BJ171&lt;&gt;"",BM171&lt;&gt;""),BM171,IF(AND(BJ171&lt;&gt;"",BM171=""),"",IF(AND(BK171&lt;&gt;"",BM171=""),"",IF(BE171&lt;&gt;"",BE171,IF(COUNTA(PTレビュー先頭セル:PTレビュー最終セル)&lt;&gt;0,"",IF(BB171&lt;&gt;"",BB171,"")))))))</f>
        <v/>
      </c>
      <c r="DJ171" s="329" t="str">
        <f>IF(AND(BM171&lt;&gt;"",BN171&lt;&gt;""),BN171,IF(AND(BJ171&lt;&gt;"",BN171&lt;&gt;""),BN171,IF(AND(BK171&lt;&gt;"",BN171=""),"",IF(AND(BJ171&lt;&gt;"",BN171=""),"",IF(BF171&lt;&gt;"",BF171,IF(COUNTA(PTレビュー先頭セル:PTレビュー最終セル)&lt;&gt;0,"",IF(BC171&lt;&gt;"",BC171,"")))))))</f>
        <v/>
      </c>
      <c r="DK171" s="450" t="b">
        <f t="shared" si="93"/>
        <v>0</v>
      </c>
      <c r="DL171" s="440" t="b">
        <f t="shared" si="94"/>
        <v>0</v>
      </c>
      <c r="DM171" s="450" t="b">
        <f t="shared" si="95"/>
        <v>0</v>
      </c>
      <c r="DN171" s="440" t="b">
        <f t="shared" si="96"/>
        <v>0</v>
      </c>
      <c r="DO171" s="449" t="b">
        <f t="shared" si="97"/>
        <v>0</v>
      </c>
      <c r="DP171" s="440" t="b">
        <f t="shared" si="98"/>
        <v>0</v>
      </c>
      <c r="DQ171" s="450" t="b">
        <f t="shared" si="99"/>
        <v>0</v>
      </c>
      <c r="DR171" s="440" t="b">
        <f t="shared" si="100"/>
        <v>0</v>
      </c>
      <c r="DS171" s="449" t="b">
        <f t="shared" si="101"/>
        <v>0</v>
      </c>
      <c r="DT171" s="440" t="b">
        <f t="shared" si="102"/>
        <v>0</v>
      </c>
    </row>
    <row r="172" spans="1:124" x14ac:dyDescent="0.25">
      <c r="A172" s="65">
        <f t="shared" si="77"/>
        <v>164</v>
      </c>
      <c r="B172" s="275"/>
      <c r="C172" s="275"/>
      <c r="D172" s="275"/>
      <c r="E172" s="275"/>
      <c r="F172" s="275"/>
      <c r="G172" s="316"/>
      <c r="H172" s="276"/>
      <c r="I172" s="276"/>
      <c r="J172" s="276"/>
      <c r="K172" s="467"/>
      <c r="L172" s="467"/>
      <c r="M172" s="277"/>
      <c r="N172" s="277"/>
      <c r="O172" s="348"/>
      <c r="P172" s="278"/>
      <c r="Q172" s="279"/>
      <c r="R172" s="348"/>
      <c r="S172" s="278"/>
      <c r="T172" s="280"/>
      <c r="U172" s="348"/>
      <c r="V172" s="274"/>
      <c r="W172" s="309" t="str">
        <f t="shared" ca="1" si="78"/>
        <v/>
      </c>
      <c r="X172" s="310" t="str">
        <f t="shared" ca="1" si="79"/>
        <v/>
      </c>
      <c r="Y172" s="277"/>
      <c r="Z172" s="277"/>
      <c r="AA172" s="348"/>
      <c r="AB172" s="278"/>
      <c r="AC172" s="279"/>
      <c r="AD172" s="348"/>
      <c r="AE172" s="278"/>
      <c r="AF172" s="280"/>
      <c r="AG172" s="348"/>
      <c r="AH172" s="274"/>
      <c r="AI172" s="309" t="str">
        <f t="shared" ca="1" si="80"/>
        <v/>
      </c>
      <c r="AJ172" s="310" t="str">
        <f t="shared" ca="1" si="81"/>
        <v/>
      </c>
      <c r="AK172" s="277"/>
      <c r="AL172" s="277"/>
      <c r="AM172" s="348"/>
      <c r="AN172" s="278"/>
      <c r="AO172" s="279"/>
      <c r="AP172" s="348"/>
      <c r="AQ172" s="278"/>
      <c r="AR172" s="280"/>
      <c r="AS172" s="348"/>
      <c r="AT172" s="274"/>
      <c r="AU172" s="309" t="str">
        <f t="shared" ca="1" si="82"/>
        <v/>
      </c>
      <c r="AV172" s="310" t="str">
        <f t="shared" ca="1" si="83"/>
        <v/>
      </c>
      <c r="AW172" s="276"/>
      <c r="AX172" s="276"/>
      <c r="AY172" s="348"/>
      <c r="AZ172" s="278"/>
      <c r="BA172" s="279"/>
      <c r="BB172" s="348"/>
      <c r="BC172" s="278"/>
      <c r="BD172" s="280"/>
      <c r="BE172" s="348"/>
      <c r="BF172" s="274"/>
      <c r="BG172" s="309" t="str">
        <f t="shared" ca="1" si="84"/>
        <v/>
      </c>
      <c r="BH172" s="310" t="str">
        <f t="shared" ca="1" si="85"/>
        <v/>
      </c>
      <c r="BI172" s="276"/>
      <c r="BJ172" s="348"/>
      <c r="BK172" s="278"/>
      <c r="BL172" s="279"/>
      <c r="BM172" s="348"/>
      <c r="BN172" s="278"/>
      <c r="BO172" s="280"/>
      <c r="BP172" s="309" t="str">
        <f t="shared" ca="1" si="86"/>
        <v/>
      </c>
      <c r="BQ172" s="310" t="str">
        <f t="shared" ca="1" si="87"/>
        <v/>
      </c>
      <c r="BR172" s="309" t="str">
        <f t="shared" ca="1" si="88"/>
        <v/>
      </c>
      <c r="BS172" s="438" t="str">
        <f t="shared" ca="1" si="89"/>
        <v/>
      </c>
      <c r="BT172" s="281" t="str">
        <f t="array" ref="BT172">IF(AND($I172&lt;&gt;"",$K172&lt;&gt;""),CEILING(VLOOKUP($I172,ランク別指標,3,FALSE)*$L172,1),"")</f>
        <v/>
      </c>
      <c r="BU172" s="282"/>
      <c r="BV172" s="281" t="str">
        <f t="shared" si="11"/>
        <v/>
      </c>
      <c r="BW172" s="283"/>
      <c r="BX172" s="282"/>
      <c r="BY172" s="284" t="str">
        <f t="shared" si="90"/>
        <v/>
      </c>
      <c r="BZ172" s="285" t="str">
        <f t="shared" si="91"/>
        <v/>
      </c>
      <c r="CA172" s="286"/>
      <c r="CB172" s="287"/>
      <c r="CC172" s="281" t="str">
        <f t="array" ref="CC172">IF(AND($I172&lt;&gt;"",$K172&lt;&gt;""),CEILING(VLOOKUP($I172,ランク別指標,6,FALSE)*$L172,1),"")</f>
        <v/>
      </c>
      <c r="CD172" s="288"/>
      <c r="CE172" s="289" t="str">
        <f t="shared" si="14"/>
        <v/>
      </c>
      <c r="CF172" s="290"/>
      <c r="CG172" s="291" t="str">
        <f t="array" ref="CG172">IF(AND(L172&lt;&gt;"",L172&gt;0),IF(CD172/L172*100 &gt; 0,CD172/L172*100, ""),"")</f>
        <v/>
      </c>
      <c r="CH172" s="292" t="str">
        <f t="array" ref="CH172">IF(AND(L172&lt;&gt;"",L172&gt;0),IF(CF172/L172*100 &gt; 0,CF172/L172*100, ""),"")</f>
        <v/>
      </c>
      <c r="CI172" s="291" t="str">
        <f t="array" ref="CI172">IF(AND(CC172&lt;&gt;"",CC172&gt;0),IF(CD172/CC172*100 &gt; 0,CD172/CC172, ""),"")</f>
        <v/>
      </c>
      <c r="CJ172" s="292" t="str">
        <f t="array" ref="CJ172">IF(AND(CE172&lt;&gt;"",CE172&gt;0),IF(CF172/CE172*100 &gt; 0,CF172/CE172, ""),"")</f>
        <v/>
      </c>
      <c r="CK172" s="281"/>
      <c r="CL172" s="293" t="str">
        <f t="array" ref="CL172">IF(AND(L172&lt;&gt;"",L172&gt;0),IF(CK172/L172*100 &gt; 0,CK172/L172*100, ""),"")</f>
        <v/>
      </c>
      <c r="CM172" s="294"/>
      <c r="CN172" s="270" t="str">
        <f t="array" aca="1" ref="CN172" ca="1">IF(AND($O172&lt;&gt;"",$P172="",$O172&lt;=集計基準日),"遅1",IF(AND($R172&lt;&gt;"",$S172="",$R172&lt;=集計基準日),"遅2",IF(AND($U172&lt;&gt;"",$V172="",$U172&lt;=集計基準日),"遅3","") ) )</f>
        <v/>
      </c>
      <c r="CO172" s="271" t="str">
        <f t="array" aca="1" ref="CO172" ca="1">IF(AND($AA172&lt;&gt;"",$AB172="",$AA172&lt;=集計基準日),"遅1",IF(AND($AD172&lt;&gt;"",$AE172="",$AD172&lt;=集計基準日),"遅2",IF(AND($AG172&lt;&gt;"",$AH172="",$AG172&lt;=集計基準日),"遅3","")))</f>
        <v/>
      </c>
      <c r="CP172" s="271" t="str">
        <f t="array" aca="1" ref="CP172" ca="1">IF(AND($AM172&lt;&gt;"",$AN172="",$AM172&lt;=集計基準日),"遅1",IF(AND($AP172&lt;&gt;"",$AQ172="",$AP172&lt;=集計基準日),"遅2",IF(AND($AS172&lt;&gt;"",$AT172="",$AS172&lt;=集計基準日),"遅3","")))</f>
        <v/>
      </c>
      <c r="CQ172" s="272" t="str">
        <f t="shared" ca="1" si="75"/>
        <v/>
      </c>
      <c r="CR172" s="272" t="str">
        <f t="shared" ca="1" si="76"/>
        <v/>
      </c>
      <c r="CS172" s="273" t="str">
        <f t="shared" ca="1" si="17"/>
        <v/>
      </c>
      <c r="CT172" s="337"/>
      <c r="CU172" s="264">
        <f t="shared" si="92"/>
        <v>164</v>
      </c>
      <c r="CW172" s="324">
        <f t="array" aca="1" ref="CW172" ca="1">MAX(IF((IF(進捗管理票PSPT_進捗率_1_2&lt;&gt;"", O172:V172,O172:S172)&lt;&gt;"")*(IF(進捗管理票PSPT_進捗率_1_2&lt;&gt;"", $O$7:$V$7,$O$7:$S$7)="予定日")*(IF(進捗管理票PSPT_進捗率_1_2&lt;&gt;"", O172:V172,O172:S172)&lt;=集計基準日),COLUMN(IF(進捗管理票PSPT_進捗率_1_2&lt;&gt;"", O172:V172,O172:S172)),""))</f>
        <v>0</v>
      </c>
      <c r="CX172" s="324">
        <f t="array" aca="1" ref="CX172" ca="1">MAX(IF((IF(進捗管理票PSPT_進捗率_2_2&lt;&gt;"", AA172:AH172,AA172:AE172)&lt;&gt;"")*(IF(進捗管理票PSPT_進捗率_2_2&lt;&gt;"", $AA$7:$AH$7,$AA$7:$AE$7)="予定日")*(IF(進捗管理票PSPT_進捗率_2_2&lt;&gt;"", AA172:AH172,AA172:AE172)&lt;=集計基準日),COLUMN(IF(進捗管理票PSPT_進捗率_2_2&lt;&gt;"", AA172:AH172,AA172:AE172)),""))</f>
        <v>0</v>
      </c>
      <c r="CY172" s="324">
        <f t="array" aca="1" ref="CY172" ca="1">MAX(IF((IF(進捗管理票PSPT_進捗率_3_2&lt;&gt;"", AM172:AT172,AM172:AQ172)&lt;&gt;"")*(IF(進捗管理票PSPT_進捗率_3_2&lt;&gt;"", $AM$7:$AT$7,$AM$7:$AQ$7)="予定日")*(IF(進捗管理票PSPT_進捗率_3_2&lt;&gt;"", AM172:AT172,AM172:AQ172)&lt;=集計基準日),COLUMN(IF(進捗管理票PSPT_進捗率_3_2&lt;&gt;"", AM172:AT172,AM172:AQ172)),""))</f>
        <v>0</v>
      </c>
      <c r="CZ172" s="324">
        <f t="array" aca="1" ref="CZ172" ca="1">MAX(IF((IF(進捗管理票PSPT_進捗率_4_2&lt;&gt;"", AY172:BF172,AY172:BC172)&lt;&gt;"")*(IF(進捗管理票PSPT_進捗率_4_2&lt;&gt;"", $AY$7:$BF$7,$AY$7:$BC$7)="予定日")*(IF(進捗管理票PSPT_進捗率_4_2&lt;&gt;"", AY172:BF172,AY172:BC172)&lt;=集計基準日),COLUMN(IF(進捗管理票PSPT_進捗率_4_2&lt;&gt;"", AY172:BF172,AY172:BC172)),""))</f>
        <v>0</v>
      </c>
      <c r="DA172" s="324">
        <f t="array" aca="1" ref="DA172" ca="1">MAX(IF((BJ172:BN172&lt;&gt;"")*($BJ$7:$BN$7="予定日")*(BJ172:BN172&lt;=集計基準日),COLUMN(BJ172:BN172),""))</f>
        <v>0</v>
      </c>
      <c r="DB172" s="324">
        <f t="array" aca="1" ref="DB172" ca="1">MAX(IF((IF(AND(進捗管理票PSPT_進捗率_1_2&lt;&gt;"",U172&lt;&gt;""), O172:V172,O172:S172)&lt;&gt;"")*(IF(AND(進捗管理票PSPT_進捗率_1_2&lt;&gt;"",U172&lt;&gt;""), $O$7:$V$7,$O$7:$S$7)="実績日")*(IF(AND(進捗管理票PSPT_進捗率_1_2&lt;&gt;"",U172&lt;&gt;""), O172:V172,O172:S172)&lt;=集計基準日),COLUMN(IF(AND(進捗管理票PSPT_進捗率_1_2&lt;&gt;"",U172&lt;&gt;""), O172:V172,O172:S172)),""))</f>
        <v>0</v>
      </c>
      <c r="DC172" s="324">
        <f t="array" aca="1" ref="DC172" ca="1">MAX(IF((IF(AND(進捗管理票PSPT_進捗率_2_2&lt;&gt;"",AG172&lt;&gt;""), AA172:AH172,AA172:AE172)&lt;&gt;"")*(IF(AND(進捗管理票PSPT_進捗率_2_2&lt;&gt;"",AG172&lt;&gt;""), $AA$7:$AH$7,$AA$7:$AE$7)="実績日")*(IF(AND(進捗管理票PSPT_進捗率_2_2&lt;&gt;"",AG172&lt;&gt;""), AA172:AH172,AA172:AE172)&lt;=集計基準日),COLUMN(IF(AND(進捗管理票PSPT_進捗率_2_2&lt;&gt;"",AG172&lt;&gt;""), AA172:AH172,AA172:AE172)),""))</f>
        <v>0</v>
      </c>
      <c r="DD172" s="324">
        <f t="array" aca="1" ref="DD172" ca="1">MAX(IF((IF(AND(進捗管理票PSPT_進捗率_3_2&lt;&gt;"",AS172&lt;&gt;""), AM172:AT172,AM172:AQ172)&lt;&gt;"")*(IF(AND(進捗管理票PSPT_進捗率_3_2&lt;&gt;"",AS172&lt;&gt;""), $AM$7:$AT$7,$AM$7:$AQ$7)="実績日")*(IF(AND(進捗管理票PSPT_進捗率_3_2&lt;&gt;"",AS172&lt;&gt;""), AM172:AT172,AM172:AQ172)&lt;=集計基準日),COLUMN(IF(AND(進捗管理票PSPT_進捗率_3_2&lt;&gt;"",AS172&lt;&gt;""), AM172:AT172,AM172:AQ172)),""))</f>
        <v>0</v>
      </c>
      <c r="DE172" s="324">
        <f t="array" aca="1" ref="DE172" ca="1">MAX(IF((IF(AND(進捗管理票PSPT_進捗率_4_2&lt;&gt;"",BE172&lt;&gt;""), AY172:BF172,AY172:BC172)&lt;&gt;"")*(IF(AND(進捗管理票PSPT_進捗率_4_2&lt;&gt;"",BE172&lt;&gt;""), $AY$7:$BF$7,$AY$7:$BC$7)="実績日")*(IF(AND(進捗管理票PSPT_進捗率_4_2&lt;&gt;"",BE172&lt;&gt;""), AY172:BF172,AY172:BC172)&lt;=集計基準日),COLUMN(IF(AND(進捗管理票PSPT_進捗率_4_2&lt;&gt;"",BE172&lt;&gt;""), AY172:BF172,AY172:BC172)),""))</f>
        <v>0</v>
      </c>
      <c r="DF172" s="324">
        <f t="array" aca="1" ref="DF172" ca="1">MAX(IF((BJ172:BN172&lt;&gt;"")*($BJ$7:$BN$7="実績日")*(BJ172:BN172&lt;=集計基準日),COLUMN(BJ172:BN172),""))</f>
        <v>0</v>
      </c>
      <c r="DG172" s="439">
        <f ca="1">MAX(IF(CW172&lt;&gt;0,HLOOKUP(CW172+1,進捗・達成率設定_PS,9,1),0),IF(CX172&lt;&gt;0,HLOOKUP(CX172+1,進捗・達成率設定_PT仕様作成,9,1),0),IF(CY172&lt;&gt;0,HLOOKUP(CY172+1,進捗・達成率設定_PG,9,1),0),IF(CZ172&lt;&gt;0,HLOOKUP(CZ172+1,進捗・達成率設定_PT,9,1),0),IF(DA172&lt;&gt;0,HLOOKUP(DA172+1,進捗・達成率設定_受入,9,1),0),IF(AND(COUNTA(PTレビュー先頭セル:PTレビュー最終セル)=0,AND(BB172&lt;&gt;"", BB172 &lt;= 集計基準日, BE172="",BF172="",BJ172="",BK172="",BM172="",BN172="")),100,0),IF(AND(BE172&lt;&gt;"",BE172 &lt;= 集計基準日, BJ172="",BK172="",BM172="",BN172=""),100,0))</f>
        <v>0</v>
      </c>
      <c r="DH172" s="440">
        <f ca="1">MAX(IF(DB172&lt;&gt;0,HLOOKUP(DB172,進捗・達成率設定_PS,9,1),0),IF(DC172&lt;&gt;0,HLOOKUP(DC172,進捗・達成率設定_PT仕様作成,9,1),0),IF(DD172&lt;&gt;0,HLOOKUP(DD172,進捗・達成率設定_PG,9,1),0),IF(DE172&lt;&gt;0,HLOOKUP(DE172,進捗・達成率設定_PT,9,1),0),IF(DF172&lt;&gt;0,HLOOKUP(DF172,進捗・達成率設定_受入,9,1),0),IF(AND(COUNTA(PTレビュー先頭セル:PTレビュー最終セル)=0,BJ172="",BK172="",BM172="",BN172="",BC172&lt;&gt;"", BC172&lt;=集計基準日),100,0),IF(OR(AND(BF172&lt;&gt;"",BF172&lt;=集計基準日, BJ172="",BK172="",BM172="",BN172=""),AND(BE172&lt;&gt;"",BF172&lt;&gt;"",BF172&lt;=集計基準日, BJ172="",BK172="",BM172="",BN172="")),100,0))</f>
        <v>0</v>
      </c>
      <c r="DI172" s="328" t="str">
        <f>IF(BM172&lt;&gt;"",BM172,IF(AND(BJ172&lt;&gt;"",BM172&lt;&gt;""),BM172,IF(AND(BJ172&lt;&gt;"",BM172=""),"",IF(AND(BK172&lt;&gt;"",BM172=""),"",IF(BE172&lt;&gt;"",BE172,IF(COUNTA(PTレビュー先頭セル:PTレビュー最終セル)&lt;&gt;0,"",IF(BB172&lt;&gt;"",BB172,"")))))))</f>
        <v/>
      </c>
      <c r="DJ172" s="329" t="str">
        <f>IF(AND(BM172&lt;&gt;"",BN172&lt;&gt;""),BN172,IF(AND(BJ172&lt;&gt;"",BN172&lt;&gt;""),BN172,IF(AND(BK172&lt;&gt;"",BN172=""),"",IF(AND(BJ172&lt;&gt;"",BN172=""),"",IF(BF172&lt;&gt;"",BF172,IF(COUNTA(PTレビュー先頭セル:PTレビュー最終セル)&lt;&gt;0,"",IF(BC172&lt;&gt;"",BC172,"")))))))</f>
        <v/>
      </c>
      <c r="DK172" s="450" t="b">
        <f t="shared" si="93"/>
        <v>0</v>
      </c>
      <c r="DL172" s="440" t="b">
        <f t="shared" si="94"/>
        <v>0</v>
      </c>
      <c r="DM172" s="450" t="b">
        <f t="shared" si="95"/>
        <v>0</v>
      </c>
      <c r="DN172" s="440" t="b">
        <f t="shared" si="96"/>
        <v>0</v>
      </c>
      <c r="DO172" s="449" t="b">
        <f t="shared" si="97"/>
        <v>0</v>
      </c>
      <c r="DP172" s="440" t="b">
        <f t="shared" si="98"/>
        <v>0</v>
      </c>
      <c r="DQ172" s="450" t="b">
        <f t="shared" si="99"/>
        <v>0</v>
      </c>
      <c r="DR172" s="440" t="b">
        <f t="shared" si="100"/>
        <v>0</v>
      </c>
      <c r="DS172" s="449" t="b">
        <f t="shared" si="101"/>
        <v>0</v>
      </c>
      <c r="DT172" s="440" t="b">
        <f t="shared" si="102"/>
        <v>0</v>
      </c>
    </row>
    <row r="173" spans="1:124" x14ac:dyDescent="0.25">
      <c r="A173" s="65">
        <f t="shared" si="77"/>
        <v>165</v>
      </c>
      <c r="B173" s="275"/>
      <c r="C173" s="275"/>
      <c r="D173" s="275"/>
      <c r="E173" s="275"/>
      <c r="F173" s="275"/>
      <c r="G173" s="316"/>
      <c r="H173" s="276"/>
      <c r="I173" s="276"/>
      <c r="J173" s="276"/>
      <c r="K173" s="467"/>
      <c r="L173" s="467"/>
      <c r="M173" s="277"/>
      <c r="N173" s="277"/>
      <c r="O173" s="348"/>
      <c r="P173" s="278"/>
      <c r="Q173" s="279"/>
      <c r="R173" s="348"/>
      <c r="S173" s="278"/>
      <c r="T173" s="280"/>
      <c r="U173" s="348"/>
      <c r="V173" s="274"/>
      <c r="W173" s="309" t="str">
        <f t="shared" ca="1" si="78"/>
        <v/>
      </c>
      <c r="X173" s="310" t="str">
        <f t="shared" ca="1" si="79"/>
        <v/>
      </c>
      <c r="Y173" s="277"/>
      <c r="Z173" s="277"/>
      <c r="AA173" s="348"/>
      <c r="AB173" s="278"/>
      <c r="AC173" s="279"/>
      <c r="AD173" s="348"/>
      <c r="AE173" s="278"/>
      <c r="AF173" s="280"/>
      <c r="AG173" s="348"/>
      <c r="AH173" s="274"/>
      <c r="AI173" s="309" t="str">
        <f t="shared" ca="1" si="80"/>
        <v/>
      </c>
      <c r="AJ173" s="310" t="str">
        <f t="shared" ca="1" si="81"/>
        <v/>
      </c>
      <c r="AK173" s="277"/>
      <c r="AL173" s="277"/>
      <c r="AM173" s="348"/>
      <c r="AN173" s="278"/>
      <c r="AO173" s="279"/>
      <c r="AP173" s="348"/>
      <c r="AQ173" s="278"/>
      <c r="AR173" s="280"/>
      <c r="AS173" s="348"/>
      <c r="AT173" s="274"/>
      <c r="AU173" s="309" t="str">
        <f t="shared" ca="1" si="82"/>
        <v/>
      </c>
      <c r="AV173" s="310" t="str">
        <f t="shared" ca="1" si="83"/>
        <v/>
      </c>
      <c r="AW173" s="276"/>
      <c r="AX173" s="276"/>
      <c r="AY173" s="348"/>
      <c r="AZ173" s="278"/>
      <c r="BA173" s="279"/>
      <c r="BB173" s="348"/>
      <c r="BC173" s="278"/>
      <c r="BD173" s="280"/>
      <c r="BE173" s="348"/>
      <c r="BF173" s="274"/>
      <c r="BG173" s="309" t="str">
        <f t="shared" ca="1" si="84"/>
        <v/>
      </c>
      <c r="BH173" s="310" t="str">
        <f t="shared" ca="1" si="85"/>
        <v/>
      </c>
      <c r="BI173" s="276"/>
      <c r="BJ173" s="348"/>
      <c r="BK173" s="278"/>
      <c r="BL173" s="279"/>
      <c r="BM173" s="348"/>
      <c r="BN173" s="278"/>
      <c r="BO173" s="280"/>
      <c r="BP173" s="309" t="str">
        <f t="shared" ca="1" si="86"/>
        <v/>
      </c>
      <c r="BQ173" s="310" t="str">
        <f t="shared" ca="1" si="87"/>
        <v/>
      </c>
      <c r="BR173" s="309" t="str">
        <f t="shared" ca="1" si="88"/>
        <v/>
      </c>
      <c r="BS173" s="438" t="str">
        <f t="shared" ca="1" si="89"/>
        <v/>
      </c>
      <c r="BT173" s="281" t="str">
        <f t="array" ref="BT173">IF(AND($I173&lt;&gt;"",$K173&lt;&gt;""),CEILING(VLOOKUP($I173,ランク別指標,3,FALSE)*$L173,1),"")</f>
        <v/>
      </c>
      <c r="BU173" s="282"/>
      <c r="BV173" s="281" t="str">
        <f t="shared" si="11"/>
        <v/>
      </c>
      <c r="BW173" s="283"/>
      <c r="BX173" s="282"/>
      <c r="BY173" s="284" t="str">
        <f t="shared" si="90"/>
        <v/>
      </c>
      <c r="BZ173" s="285" t="str">
        <f t="shared" si="91"/>
        <v/>
      </c>
      <c r="CA173" s="286"/>
      <c r="CB173" s="287"/>
      <c r="CC173" s="281" t="str">
        <f t="array" ref="CC173">IF(AND($I173&lt;&gt;"",$K173&lt;&gt;""),CEILING(VLOOKUP($I173,ランク別指標,6,FALSE)*$L173,1),"")</f>
        <v/>
      </c>
      <c r="CD173" s="288"/>
      <c r="CE173" s="289" t="str">
        <f t="shared" si="14"/>
        <v/>
      </c>
      <c r="CF173" s="290"/>
      <c r="CG173" s="291" t="str">
        <f t="array" ref="CG173">IF(AND(L173&lt;&gt;"",L173&gt;0),IF(CD173/L173*100 &gt; 0,CD173/L173*100, ""),"")</f>
        <v/>
      </c>
      <c r="CH173" s="292" t="str">
        <f t="array" ref="CH173">IF(AND(L173&lt;&gt;"",L173&gt;0),IF(CF173/L173*100 &gt; 0,CF173/L173*100, ""),"")</f>
        <v/>
      </c>
      <c r="CI173" s="291" t="str">
        <f t="array" ref="CI173">IF(AND(CC173&lt;&gt;"",CC173&gt;0),IF(CD173/CC173*100 &gt; 0,CD173/CC173, ""),"")</f>
        <v/>
      </c>
      <c r="CJ173" s="292" t="str">
        <f t="array" ref="CJ173">IF(AND(CE173&lt;&gt;"",CE173&gt;0),IF(CF173/CE173*100 &gt; 0,CF173/CE173, ""),"")</f>
        <v/>
      </c>
      <c r="CK173" s="281"/>
      <c r="CL173" s="293" t="str">
        <f t="array" ref="CL173">IF(AND(L173&lt;&gt;"",L173&gt;0),IF(CK173/L173*100 &gt; 0,CK173/L173*100, ""),"")</f>
        <v/>
      </c>
      <c r="CM173" s="294"/>
      <c r="CN173" s="270" t="str">
        <f t="array" aca="1" ref="CN173" ca="1">IF(AND($O173&lt;&gt;"",$P173="",$O173&lt;=集計基準日),"遅1",IF(AND($R173&lt;&gt;"",$S173="",$R173&lt;=集計基準日),"遅2",IF(AND($U173&lt;&gt;"",$V173="",$U173&lt;=集計基準日),"遅3","") ) )</f>
        <v/>
      </c>
      <c r="CO173" s="271" t="str">
        <f t="array" aca="1" ref="CO173" ca="1">IF(AND($AA173&lt;&gt;"",$AB173="",$AA173&lt;=集計基準日),"遅1",IF(AND($AD173&lt;&gt;"",$AE173="",$AD173&lt;=集計基準日),"遅2",IF(AND($AG173&lt;&gt;"",$AH173="",$AG173&lt;=集計基準日),"遅3","")))</f>
        <v/>
      </c>
      <c r="CP173" s="271" t="str">
        <f t="array" aca="1" ref="CP173" ca="1">IF(AND($AM173&lt;&gt;"",$AN173="",$AM173&lt;=集計基準日),"遅1",IF(AND($AP173&lt;&gt;"",$AQ173="",$AP173&lt;=集計基準日),"遅2",IF(AND($AS173&lt;&gt;"",$AT173="",$AS173&lt;=集計基準日),"遅3","")))</f>
        <v/>
      </c>
      <c r="CQ173" s="272" t="str">
        <f t="shared" ca="1" si="75"/>
        <v/>
      </c>
      <c r="CR173" s="272" t="str">
        <f t="shared" ca="1" si="76"/>
        <v/>
      </c>
      <c r="CS173" s="273" t="str">
        <f t="shared" ca="1" si="17"/>
        <v/>
      </c>
      <c r="CT173" s="337"/>
      <c r="CU173" s="264">
        <f t="shared" si="92"/>
        <v>165</v>
      </c>
      <c r="CW173" s="324">
        <f t="array" aca="1" ref="CW173" ca="1">MAX(IF((IF(進捗管理票PSPT_進捗率_1_2&lt;&gt;"", O173:V173,O173:S173)&lt;&gt;"")*(IF(進捗管理票PSPT_進捗率_1_2&lt;&gt;"", $O$7:$V$7,$O$7:$S$7)="予定日")*(IF(進捗管理票PSPT_進捗率_1_2&lt;&gt;"", O173:V173,O173:S173)&lt;=集計基準日),COLUMN(IF(進捗管理票PSPT_進捗率_1_2&lt;&gt;"", O173:V173,O173:S173)),""))</f>
        <v>0</v>
      </c>
      <c r="CX173" s="324">
        <f t="array" aca="1" ref="CX173" ca="1">MAX(IF((IF(進捗管理票PSPT_進捗率_2_2&lt;&gt;"", AA173:AH173,AA173:AE173)&lt;&gt;"")*(IF(進捗管理票PSPT_進捗率_2_2&lt;&gt;"", $AA$7:$AH$7,$AA$7:$AE$7)="予定日")*(IF(進捗管理票PSPT_進捗率_2_2&lt;&gt;"", AA173:AH173,AA173:AE173)&lt;=集計基準日),COLUMN(IF(進捗管理票PSPT_進捗率_2_2&lt;&gt;"", AA173:AH173,AA173:AE173)),""))</f>
        <v>0</v>
      </c>
      <c r="CY173" s="324">
        <f t="array" aca="1" ref="CY173" ca="1">MAX(IF((IF(進捗管理票PSPT_進捗率_3_2&lt;&gt;"", AM173:AT173,AM173:AQ173)&lt;&gt;"")*(IF(進捗管理票PSPT_進捗率_3_2&lt;&gt;"", $AM$7:$AT$7,$AM$7:$AQ$7)="予定日")*(IF(進捗管理票PSPT_進捗率_3_2&lt;&gt;"", AM173:AT173,AM173:AQ173)&lt;=集計基準日),COLUMN(IF(進捗管理票PSPT_進捗率_3_2&lt;&gt;"", AM173:AT173,AM173:AQ173)),""))</f>
        <v>0</v>
      </c>
      <c r="CZ173" s="324">
        <f t="array" aca="1" ref="CZ173" ca="1">MAX(IF((IF(進捗管理票PSPT_進捗率_4_2&lt;&gt;"", AY173:BF173,AY173:BC173)&lt;&gt;"")*(IF(進捗管理票PSPT_進捗率_4_2&lt;&gt;"", $AY$7:$BF$7,$AY$7:$BC$7)="予定日")*(IF(進捗管理票PSPT_進捗率_4_2&lt;&gt;"", AY173:BF173,AY173:BC173)&lt;=集計基準日),COLUMN(IF(進捗管理票PSPT_進捗率_4_2&lt;&gt;"", AY173:BF173,AY173:BC173)),""))</f>
        <v>0</v>
      </c>
      <c r="DA173" s="324">
        <f t="array" aca="1" ref="DA173" ca="1">MAX(IF((BJ173:BN173&lt;&gt;"")*($BJ$7:$BN$7="予定日")*(BJ173:BN173&lt;=集計基準日),COLUMN(BJ173:BN173),""))</f>
        <v>0</v>
      </c>
      <c r="DB173" s="324">
        <f t="array" aca="1" ref="DB173" ca="1">MAX(IF((IF(AND(進捗管理票PSPT_進捗率_1_2&lt;&gt;"",U173&lt;&gt;""), O173:V173,O173:S173)&lt;&gt;"")*(IF(AND(進捗管理票PSPT_進捗率_1_2&lt;&gt;"",U173&lt;&gt;""), $O$7:$V$7,$O$7:$S$7)="実績日")*(IF(AND(進捗管理票PSPT_進捗率_1_2&lt;&gt;"",U173&lt;&gt;""), O173:V173,O173:S173)&lt;=集計基準日),COLUMN(IF(AND(進捗管理票PSPT_進捗率_1_2&lt;&gt;"",U173&lt;&gt;""), O173:V173,O173:S173)),""))</f>
        <v>0</v>
      </c>
      <c r="DC173" s="324">
        <f t="array" aca="1" ref="DC173" ca="1">MAX(IF((IF(AND(進捗管理票PSPT_進捗率_2_2&lt;&gt;"",AG173&lt;&gt;""), AA173:AH173,AA173:AE173)&lt;&gt;"")*(IF(AND(進捗管理票PSPT_進捗率_2_2&lt;&gt;"",AG173&lt;&gt;""), $AA$7:$AH$7,$AA$7:$AE$7)="実績日")*(IF(AND(進捗管理票PSPT_進捗率_2_2&lt;&gt;"",AG173&lt;&gt;""), AA173:AH173,AA173:AE173)&lt;=集計基準日),COLUMN(IF(AND(進捗管理票PSPT_進捗率_2_2&lt;&gt;"",AG173&lt;&gt;""), AA173:AH173,AA173:AE173)),""))</f>
        <v>0</v>
      </c>
      <c r="DD173" s="324">
        <f t="array" aca="1" ref="DD173" ca="1">MAX(IF((IF(AND(進捗管理票PSPT_進捗率_3_2&lt;&gt;"",AS173&lt;&gt;""), AM173:AT173,AM173:AQ173)&lt;&gt;"")*(IF(AND(進捗管理票PSPT_進捗率_3_2&lt;&gt;"",AS173&lt;&gt;""), $AM$7:$AT$7,$AM$7:$AQ$7)="実績日")*(IF(AND(進捗管理票PSPT_進捗率_3_2&lt;&gt;"",AS173&lt;&gt;""), AM173:AT173,AM173:AQ173)&lt;=集計基準日),COLUMN(IF(AND(進捗管理票PSPT_進捗率_3_2&lt;&gt;"",AS173&lt;&gt;""), AM173:AT173,AM173:AQ173)),""))</f>
        <v>0</v>
      </c>
      <c r="DE173" s="324">
        <f t="array" aca="1" ref="DE173" ca="1">MAX(IF((IF(AND(進捗管理票PSPT_進捗率_4_2&lt;&gt;"",BE173&lt;&gt;""), AY173:BF173,AY173:BC173)&lt;&gt;"")*(IF(AND(進捗管理票PSPT_進捗率_4_2&lt;&gt;"",BE173&lt;&gt;""), $AY$7:$BF$7,$AY$7:$BC$7)="実績日")*(IF(AND(進捗管理票PSPT_進捗率_4_2&lt;&gt;"",BE173&lt;&gt;""), AY173:BF173,AY173:BC173)&lt;=集計基準日),COLUMN(IF(AND(進捗管理票PSPT_進捗率_4_2&lt;&gt;"",BE173&lt;&gt;""), AY173:BF173,AY173:BC173)),""))</f>
        <v>0</v>
      </c>
      <c r="DF173" s="324">
        <f t="array" aca="1" ref="DF173" ca="1">MAX(IF((BJ173:BN173&lt;&gt;"")*($BJ$7:$BN$7="実績日")*(BJ173:BN173&lt;=集計基準日),COLUMN(BJ173:BN173),""))</f>
        <v>0</v>
      </c>
      <c r="DG173" s="439">
        <f ca="1">MAX(IF(CW173&lt;&gt;0,HLOOKUP(CW173+1,進捗・達成率設定_PS,9,1),0),IF(CX173&lt;&gt;0,HLOOKUP(CX173+1,進捗・達成率設定_PT仕様作成,9,1),0),IF(CY173&lt;&gt;0,HLOOKUP(CY173+1,進捗・達成率設定_PG,9,1),0),IF(CZ173&lt;&gt;0,HLOOKUP(CZ173+1,進捗・達成率設定_PT,9,1),0),IF(DA173&lt;&gt;0,HLOOKUP(DA173+1,進捗・達成率設定_受入,9,1),0),IF(AND(COUNTA(PTレビュー先頭セル:PTレビュー最終セル)=0,AND(BB173&lt;&gt;"", BB173 &lt;= 集計基準日, BE173="",BF173="",BJ173="",BK173="",BM173="",BN173="")),100,0),IF(AND(BE173&lt;&gt;"",BE173 &lt;= 集計基準日, BJ173="",BK173="",BM173="",BN173=""),100,0))</f>
        <v>0</v>
      </c>
      <c r="DH173" s="440">
        <f ca="1">MAX(IF(DB173&lt;&gt;0,HLOOKUP(DB173,進捗・達成率設定_PS,9,1),0),IF(DC173&lt;&gt;0,HLOOKUP(DC173,進捗・達成率設定_PT仕様作成,9,1),0),IF(DD173&lt;&gt;0,HLOOKUP(DD173,進捗・達成率設定_PG,9,1),0),IF(DE173&lt;&gt;0,HLOOKUP(DE173,進捗・達成率設定_PT,9,1),0),IF(DF173&lt;&gt;0,HLOOKUP(DF173,進捗・達成率設定_受入,9,1),0),IF(AND(COUNTA(PTレビュー先頭セル:PTレビュー最終セル)=0,BJ173="",BK173="",BM173="",BN173="",BC173&lt;&gt;"", BC173&lt;=集計基準日),100,0),IF(OR(AND(BF173&lt;&gt;"",BF173&lt;=集計基準日, BJ173="",BK173="",BM173="",BN173=""),AND(BE173&lt;&gt;"",BF173&lt;&gt;"",BF173&lt;=集計基準日, BJ173="",BK173="",BM173="",BN173="")),100,0))</f>
        <v>0</v>
      </c>
      <c r="DI173" s="328" t="str">
        <f>IF(BM173&lt;&gt;"",BM173,IF(AND(BJ173&lt;&gt;"",BM173&lt;&gt;""),BM173,IF(AND(BJ173&lt;&gt;"",BM173=""),"",IF(AND(BK173&lt;&gt;"",BM173=""),"",IF(BE173&lt;&gt;"",BE173,IF(COUNTA(PTレビュー先頭セル:PTレビュー最終セル)&lt;&gt;0,"",IF(BB173&lt;&gt;"",BB173,"")))))))</f>
        <v/>
      </c>
      <c r="DJ173" s="329" t="str">
        <f>IF(AND(BM173&lt;&gt;"",BN173&lt;&gt;""),BN173,IF(AND(BJ173&lt;&gt;"",BN173&lt;&gt;""),BN173,IF(AND(BK173&lt;&gt;"",BN173=""),"",IF(AND(BJ173&lt;&gt;"",BN173=""),"",IF(BF173&lt;&gt;"",BF173,IF(COUNTA(PTレビュー先頭セル:PTレビュー最終セル)&lt;&gt;0,"",IF(BC173&lt;&gt;"",BC173,"")))))))</f>
        <v/>
      </c>
      <c r="DK173" s="450" t="b">
        <f t="shared" si="93"/>
        <v>0</v>
      </c>
      <c r="DL173" s="440" t="b">
        <f t="shared" si="94"/>
        <v>0</v>
      </c>
      <c r="DM173" s="450" t="b">
        <f t="shared" si="95"/>
        <v>0</v>
      </c>
      <c r="DN173" s="440" t="b">
        <f t="shared" si="96"/>
        <v>0</v>
      </c>
      <c r="DO173" s="449" t="b">
        <f t="shared" si="97"/>
        <v>0</v>
      </c>
      <c r="DP173" s="440" t="b">
        <f t="shared" si="98"/>
        <v>0</v>
      </c>
      <c r="DQ173" s="450" t="b">
        <f t="shared" si="99"/>
        <v>0</v>
      </c>
      <c r="DR173" s="440" t="b">
        <f t="shared" si="100"/>
        <v>0</v>
      </c>
      <c r="DS173" s="449" t="b">
        <f t="shared" si="101"/>
        <v>0</v>
      </c>
      <c r="DT173" s="440" t="b">
        <f t="shared" si="102"/>
        <v>0</v>
      </c>
    </row>
    <row r="174" spans="1:124" x14ac:dyDescent="0.25">
      <c r="A174" s="65">
        <f t="shared" si="77"/>
        <v>166</v>
      </c>
      <c r="B174" s="275"/>
      <c r="C174" s="275"/>
      <c r="D174" s="275"/>
      <c r="E174" s="275"/>
      <c r="F174" s="275"/>
      <c r="G174" s="316"/>
      <c r="H174" s="276"/>
      <c r="I174" s="276"/>
      <c r="J174" s="276"/>
      <c r="K174" s="467"/>
      <c r="L174" s="467"/>
      <c r="M174" s="277"/>
      <c r="N174" s="277"/>
      <c r="O174" s="348"/>
      <c r="P174" s="278"/>
      <c r="Q174" s="279"/>
      <c r="R174" s="348"/>
      <c r="S174" s="278"/>
      <c r="T174" s="280"/>
      <c r="U174" s="348"/>
      <c r="V174" s="274"/>
      <c r="W174" s="309" t="str">
        <f t="shared" ca="1" si="78"/>
        <v/>
      </c>
      <c r="X174" s="310" t="str">
        <f t="shared" ca="1" si="79"/>
        <v/>
      </c>
      <c r="Y174" s="277"/>
      <c r="Z174" s="277"/>
      <c r="AA174" s="348"/>
      <c r="AB174" s="278"/>
      <c r="AC174" s="279"/>
      <c r="AD174" s="348"/>
      <c r="AE174" s="278"/>
      <c r="AF174" s="280"/>
      <c r="AG174" s="348"/>
      <c r="AH174" s="274"/>
      <c r="AI174" s="309" t="str">
        <f t="shared" ca="1" si="80"/>
        <v/>
      </c>
      <c r="AJ174" s="310" t="str">
        <f t="shared" ca="1" si="81"/>
        <v/>
      </c>
      <c r="AK174" s="277"/>
      <c r="AL174" s="277"/>
      <c r="AM174" s="348"/>
      <c r="AN174" s="278"/>
      <c r="AO174" s="279"/>
      <c r="AP174" s="348"/>
      <c r="AQ174" s="278"/>
      <c r="AR174" s="280"/>
      <c r="AS174" s="348"/>
      <c r="AT174" s="274"/>
      <c r="AU174" s="309" t="str">
        <f t="shared" ca="1" si="82"/>
        <v/>
      </c>
      <c r="AV174" s="310" t="str">
        <f t="shared" ca="1" si="83"/>
        <v/>
      </c>
      <c r="AW174" s="276"/>
      <c r="AX174" s="276"/>
      <c r="AY174" s="348"/>
      <c r="AZ174" s="278"/>
      <c r="BA174" s="279"/>
      <c r="BB174" s="348"/>
      <c r="BC174" s="278"/>
      <c r="BD174" s="280"/>
      <c r="BE174" s="348"/>
      <c r="BF174" s="274"/>
      <c r="BG174" s="309" t="str">
        <f t="shared" ca="1" si="84"/>
        <v/>
      </c>
      <c r="BH174" s="310" t="str">
        <f t="shared" ca="1" si="85"/>
        <v/>
      </c>
      <c r="BI174" s="276"/>
      <c r="BJ174" s="348"/>
      <c r="BK174" s="278"/>
      <c r="BL174" s="279"/>
      <c r="BM174" s="348"/>
      <c r="BN174" s="278"/>
      <c r="BO174" s="280"/>
      <c r="BP174" s="309" t="str">
        <f t="shared" ca="1" si="86"/>
        <v/>
      </c>
      <c r="BQ174" s="310" t="str">
        <f t="shared" ca="1" si="87"/>
        <v/>
      </c>
      <c r="BR174" s="309" t="str">
        <f t="shared" ca="1" si="88"/>
        <v/>
      </c>
      <c r="BS174" s="438" t="str">
        <f t="shared" ca="1" si="89"/>
        <v/>
      </c>
      <c r="BT174" s="281" t="str">
        <f t="array" ref="BT174">IF(AND($I174&lt;&gt;"",$K174&lt;&gt;""),CEILING(VLOOKUP($I174,ランク別指標,3,FALSE)*$L174,1),"")</f>
        <v/>
      </c>
      <c r="BU174" s="282"/>
      <c r="BV174" s="281" t="str">
        <f t="shared" si="11"/>
        <v/>
      </c>
      <c r="BW174" s="283"/>
      <c r="BX174" s="282"/>
      <c r="BY174" s="284" t="str">
        <f t="shared" si="90"/>
        <v/>
      </c>
      <c r="BZ174" s="285" t="str">
        <f t="shared" si="91"/>
        <v/>
      </c>
      <c r="CA174" s="286"/>
      <c r="CB174" s="287"/>
      <c r="CC174" s="281" t="str">
        <f t="array" ref="CC174">IF(AND($I174&lt;&gt;"",$K174&lt;&gt;""),CEILING(VLOOKUP($I174,ランク別指標,6,FALSE)*$L174,1),"")</f>
        <v/>
      </c>
      <c r="CD174" s="288"/>
      <c r="CE174" s="289" t="str">
        <f t="shared" si="14"/>
        <v/>
      </c>
      <c r="CF174" s="290"/>
      <c r="CG174" s="291" t="str">
        <f t="array" ref="CG174">IF(AND(L174&lt;&gt;"",L174&gt;0),IF(CD174/L174*100 &gt; 0,CD174/L174*100, ""),"")</f>
        <v/>
      </c>
      <c r="CH174" s="292" t="str">
        <f t="array" ref="CH174">IF(AND(L174&lt;&gt;"",L174&gt;0),IF(CF174/L174*100 &gt; 0,CF174/L174*100, ""),"")</f>
        <v/>
      </c>
      <c r="CI174" s="291" t="str">
        <f t="array" ref="CI174">IF(AND(CC174&lt;&gt;"",CC174&gt;0),IF(CD174/CC174*100 &gt; 0,CD174/CC174, ""),"")</f>
        <v/>
      </c>
      <c r="CJ174" s="292" t="str">
        <f t="array" ref="CJ174">IF(AND(CE174&lt;&gt;"",CE174&gt;0),IF(CF174/CE174*100 &gt; 0,CF174/CE174, ""),"")</f>
        <v/>
      </c>
      <c r="CK174" s="281"/>
      <c r="CL174" s="293" t="str">
        <f t="array" ref="CL174">IF(AND(L174&lt;&gt;"",L174&gt;0),IF(CK174/L174*100 &gt; 0,CK174/L174*100, ""),"")</f>
        <v/>
      </c>
      <c r="CM174" s="294"/>
      <c r="CN174" s="270" t="str">
        <f t="array" aca="1" ref="CN174" ca="1">IF(AND($O174&lt;&gt;"",$P174="",$O174&lt;=集計基準日),"遅1",IF(AND($R174&lt;&gt;"",$S174="",$R174&lt;=集計基準日),"遅2",IF(AND($U174&lt;&gt;"",$V174="",$U174&lt;=集計基準日),"遅3","") ) )</f>
        <v/>
      </c>
      <c r="CO174" s="271" t="str">
        <f t="array" aca="1" ref="CO174" ca="1">IF(AND($AA174&lt;&gt;"",$AB174="",$AA174&lt;=集計基準日),"遅1",IF(AND($AD174&lt;&gt;"",$AE174="",$AD174&lt;=集計基準日),"遅2",IF(AND($AG174&lt;&gt;"",$AH174="",$AG174&lt;=集計基準日),"遅3","")))</f>
        <v/>
      </c>
      <c r="CP174" s="271" t="str">
        <f t="array" aca="1" ref="CP174" ca="1">IF(AND($AM174&lt;&gt;"",$AN174="",$AM174&lt;=集計基準日),"遅1",IF(AND($AP174&lt;&gt;"",$AQ174="",$AP174&lt;=集計基準日),"遅2",IF(AND($AS174&lt;&gt;"",$AT174="",$AS174&lt;=集計基準日),"遅3","")))</f>
        <v/>
      </c>
      <c r="CQ174" s="272" t="str">
        <f t="shared" ca="1" si="75"/>
        <v/>
      </c>
      <c r="CR174" s="272" t="str">
        <f t="shared" ca="1" si="76"/>
        <v/>
      </c>
      <c r="CS174" s="273" t="str">
        <f t="shared" ca="1" si="17"/>
        <v/>
      </c>
      <c r="CT174" s="337"/>
      <c r="CU174" s="264">
        <f t="shared" si="92"/>
        <v>166</v>
      </c>
      <c r="CW174" s="324">
        <f t="array" aca="1" ref="CW174" ca="1">MAX(IF((IF(進捗管理票PSPT_進捗率_1_2&lt;&gt;"", O174:V174,O174:S174)&lt;&gt;"")*(IF(進捗管理票PSPT_進捗率_1_2&lt;&gt;"", $O$7:$V$7,$O$7:$S$7)="予定日")*(IF(進捗管理票PSPT_進捗率_1_2&lt;&gt;"", O174:V174,O174:S174)&lt;=集計基準日),COLUMN(IF(進捗管理票PSPT_進捗率_1_2&lt;&gt;"", O174:V174,O174:S174)),""))</f>
        <v>0</v>
      </c>
      <c r="CX174" s="324">
        <f t="array" aca="1" ref="CX174" ca="1">MAX(IF((IF(進捗管理票PSPT_進捗率_2_2&lt;&gt;"", AA174:AH174,AA174:AE174)&lt;&gt;"")*(IF(進捗管理票PSPT_進捗率_2_2&lt;&gt;"", $AA$7:$AH$7,$AA$7:$AE$7)="予定日")*(IF(進捗管理票PSPT_進捗率_2_2&lt;&gt;"", AA174:AH174,AA174:AE174)&lt;=集計基準日),COLUMN(IF(進捗管理票PSPT_進捗率_2_2&lt;&gt;"", AA174:AH174,AA174:AE174)),""))</f>
        <v>0</v>
      </c>
      <c r="CY174" s="324">
        <f t="array" aca="1" ref="CY174" ca="1">MAX(IF((IF(進捗管理票PSPT_進捗率_3_2&lt;&gt;"", AM174:AT174,AM174:AQ174)&lt;&gt;"")*(IF(進捗管理票PSPT_進捗率_3_2&lt;&gt;"", $AM$7:$AT$7,$AM$7:$AQ$7)="予定日")*(IF(進捗管理票PSPT_進捗率_3_2&lt;&gt;"", AM174:AT174,AM174:AQ174)&lt;=集計基準日),COLUMN(IF(進捗管理票PSPT_進捗率_3_2&lt;&gt;"", AM174:AT174,AM174:AQ174)),""))</f>
        <v>0</v>
      </c>
      <c r="CZ174" s="324">
        <f t="array" aca="1" ref="CZ174" ca="1">MAX(IF((IF(進捗管理票PSPT_進捗率_4_2&lt;&gt;"", AY174:BF174,AY174:BC174)&lt;&gt;"")*(IF(進捗管理票PSPT_進捗率_4_2&lt;&gt;"", $AY$7:$BF$7,$AY$7:$BC$7)="予定日")*(IF(進捗管理票PSPT_進捗率_4_2&lt;&gt;"", AY174:BF174,AY174:BC174)&lt;=集計基準日),COLUMN(IF(進捗管理票PSPT_進捗率_4_2&lt;&gt;"", AY174:BF174,AY174:BC174)),""))</f>
        <v>0</v>
      </c>
      <c r="DA174" s="324">
        <f t="array" aca="1" ref="DA174" ca="1">MAX(IF((BJ174:BN174&lt;&gt;"")*($BJ$7:$BN$7="予定日")*(BJ174:BN174&lt;=集計基準日),COLUMN(BJ174:BN174),""))</f>
        <v>0</v>
      </c>
      <c r="DB174" s="324">
        <f t="array" aca="1" ref="DB174" ca="1">MAX(IF((IF(AND(進捗管理票PSPT_進捗率_1_2&lt;&gt;"",U174&lt;&gt;""), O174:V174,O174:S174)&lt;&gt;"")*(IF(AND(進捗管理票PSPT_進捗率_1_2&lt;&gt;"",U174&lt;&gt;""), $O$7:$V$7,$O$7:$S$7)="実績日")*(IF(AND(進捗管理票PSPT_進捗率_1_2&lt;&gt;"",U174&lt;&gt;""), O174:V174,O174:S174)&lt;=集計基準日),COLUMN(IF(AND(進捗管理票PSPT_進捗率_1_2&lt;&gt;"",U174&lt;&gt;""), O174:V174,O174:S174)),""))</f>
        <v>0</v>
      </c>
      <c r="DC174" s="324">
        <f t="array" aca="1" ref="DC174" ca="1">MAX(IF((IF(AND(進捗管理票PSPT_進捗率_2_2&lt;&gt;"",AG174&lt;&gt;""), AA174:AH174,AA174:AE174)&lt;&gt;"")*(IF(AND(進捗管理票PSPT_進捗率_2_2&lt;&gt;"",AG174&lt;&gt;""), $AA$7:$AH$7,$AA$7:$AE$7)="実績日")*(IF(AND(進捗管理票PSPT_進捗率_2_2&lt;&gt;"",AG174&lt;&gt;""), AA174:AH174,AA174:AE174)&lt;=集計基準日),COLUMN(IF(AND(進捗管理票PSPT_進捗率_2_2&lt;&gt;"",AG174&lt;&gt;""), AA174:AH174,AA174:AE174)),""))</f>
        <v>0</v>
      </c>
      <c r="DD174" s="324">
        <f t="array" aca="1" ref="DD174" ca="1">MAX(IF((IF(AND(進捗管理票PSPT_進捗率_3_2&lt;&gt;"",AS174&lt;&gt;""), AM174:AT174,AM174:AQ174)&lt;&gt;"")*(IF(AND(進捗管理票PSPT_進捗率_3_2&lt;&gt;"",AS174&lt;&gt;""), $AM$7:$AT$7,$AM$7:$AQ$7)="実績日")*(IF(AND(進捗管理票PSPT_進捗率_3_2&lt;&gt;"",AS174&lt;&gt;""), AM174:AT174,AM174:AQ174)&lt;=集計基準日),COLUMN(IF(AND(進捗管理票PSPT_進捗率_3_2&lt;&gt;"",AS174&lt;&gt;""), AM174:AT174,AM174:AQ174)),""))</f>
        <v>0</v>
      </c>
      <c r="DE174" s="324">
        <f t="array" aca="1" ref="DE174" ca="1">MAX(IF((IF(AND(進捗管理票PSPT_進捗率_4_2&lt;&gt;"",BE174&lt;&gt;""), AY174:BF174,AY174:BC174)&lt;&gt;"")*(IF(AND(進捗管理票PSPT_進捗率_4_2&lt;&gt;"",BE174&lt;&gt;""), $AY$7:$BF$7,$AY$7:$BC$7)="実績日")*(IF(AND(進捗管理票PSPT_進捗率_4_2&lt;&gt;"",BE174&lt;&gt;""), AY174:BF174,AY174:BC174)&lt;=集計基準日),COLUMN(IF(AND(進捗管理票PSPT_進捗率_4_2&lt;&gt;"",BE174&lt;&gt;""), AY174:BF174,AY174:BC174)),""))</f>
        <v>0</v>
      </c>
      <c r="DF174" s="324">
        <f t="array" aca="1" ref="DF174" ca="1">MAX(IF((BJ174:BN174&lt;&gt;"")*($BJ$7:$BN$7="実績日")*(BJ174:BN174&lt;=集計基準日),COLUMN(BJ174:BN174),""))</f>
        <v>0</v>
      </c>
      <c r="DG174" s="439">
        <f ca="1">MAX(IF(CW174&lt;&gt;0,HLOOKUP(CW174+1,進捗・達成率設定_PS,9,1),0),IF(CX174&lt;&gt;0,HLOOKUP(CX174+1,進捗・達成率設定_PT仕様作成,9,1),0),IF(CY174&lt;&gt;0,HLOOKUP(CY174+1,進捗・達成率設定_PG,9,1),0),IF(CZ174&lt;&gt;0,HLOOKUP(CZ174+1,進捗・達成率設定_PT,9,1),0),IF(DA174&lt;&gt;0,HLOOKUP(DA174+1,進捗・達成率設定_受入,9,1),0),IF(AND(COUNTA(PTレビュー先頭セル:PTレビュー最終セル)=0,AND(BB174&lt;&gt;"", BB174 &lt;= 集計基準日, BE174="",BF174="",BJ174="",BK174="",BM174="",BN174="")),100,0),IF(AND(BE174&lt;&gt;"",BE174 &lt;= 集計基準日, BJ174="",BK174="",BM174="",BN174=""),100,0))</f>
        <v>0</v>
      </c>
      <c r="DH174" s="440">
        <f ca="1">MAX(IF(DB174&lt;&gt;0,HLOOKUP(DB174,進捗・達成率設定_PS,9,1),0),IF(DC174&lt;&gt;0,HLOOKUP(DC174,進捗・達成率設定_PT仕様作成,9,1),0),IF(DD174&lt;&gt;0,HLOOKUP(DD174,進捗・達成率設定_PG,9,1),0),IF(DE174&lt;&gt;0,HLOOKUP(DE174,進捗・達成率設定_PT,9,1),0),IF(DF174&lt;&gt;0,HLOOKUP(DF174,進捗・達成率設定_受入,9,1),0),IF(AND(COUNTA(PTレビュー先頭セル:PTレビュー最終セル)=0,BJ174="",BK174="",BM174="",BN174="",BC174&lt;&gt;"", BC174&lt;=集計基準日),100,0),IF(OR(AND(BF174&lt;&gt;"",BF174&lt;=集計基準日, BJ174="",BK174="",BM174="",BN174=""),AND(BE174&lt;&gt;"",BF174&lt;&gt;"",BF174&lt;=集計基準日, BJ174="",BK174="",BM174="",BN174="")),100,0))</f>
        <v>0</v>
      </c>
      <c r="DI174" s="328" t="str">
        <f>IF(BM174&lt;&gt;"",BM174,IF(AND(BJ174&lt;&gt;"",BM174&lt;&gt;""),BM174,IF(AND(BJ174&lt;&gt;"",BM174=""),"",IF(AND(BK174&lt;&gt;"",BM174=""),"",IF(BE174&lt;&gt;"",BE174,IF(COUNTA(PTレビュー先頭セル:PTレビュー最終セル)&lt;&gt;0,"",IF(BB174&lt;&gt;"",BB174,"")))))))</f>
        <v/>
      </c>
      <c r="DJ174" s="329" t="str">
        <f>IF(AND(BM174&lt;&gt;"",BN174&lt;&gt;""),BN174,IF(AND(BJ174&lt;&gt;"",BN174&lt;&gt;""),BN174,IF(AND(BK174&lt;&gt;"",BN174=""),"",IF(AND(BJ174&lt;&gt;"",BN174=""),"",IF(BF174&lt;&gt;"",BF174,IF(COUNTA(PTレビュー先頭セル:PTレビュー最終セル)&lt;&gt;0,"",IF(BC174&lt;&gt;"",BC174,"")))))))</f>
        <v/>
      </c>
      <c r="DK174" s="450" t="b">
        <f t="shared" si="93"/>
        <v>0</v>
      </c>
      <c r="DL174" s="440" t="b">
        <f t="shared" si="94"/>
        <v>0</v>
      </c>
      <c r="DM174" s="450" t="b">
        <f t="shared" si="95"/>
        <v>0</v>
      </c>
      <c r="DN174" s="440" t="b">
        <f t="shared" si="96"/>
        <v>0</v>
      </c>
      <c r="DO174" s="449" t="b">
        <f t="shared" si="97"/>
        <v>0</v>
      </c>
      <c r="DP174" s="440" t="b">
        <f t="shared" si="98"/>
        <v>0</v>
      </c>
      <c r="DQ174" s="450" t="b">
        <f t="shared" si="99"/>
        <v>0</v>
      </c>
      <c r="DR174" s="440" t="b">
        <f t="shared" si="100"/>
        <v>0</v>
      </c>
      <c r="DS174" s="449" t="b">
        <f t="shared" si="101"/>
        <v>0</v>
      </c>
      <c r="DT174" s="440" t="b">
        <f t="shared" si="102"/>
        <v>0</v>
      </c>
    </row>
    <row r="175" spans="1:124" x14ac:dyDescent="0.25">
      <c r="A175" s="65">
        <f t="shared" si="77"/>
        <v>167</v>
      </c>
      <c r="B175" s="275"/>
      <c r="C175" s="275"/>
      <c r="D175" s="275"/>
      <c r="E175" s="275"/>
      <c r="F175" s="275"/>
      <c r="G175" s="316"/>
      <c r="H175" s="276"/>
      <c r="I175" s="276"/>
      <c r="J175" s="276"/>
      <c r="K175" s="467"/>
      <c r="L175" s="467"/>
      <c r="M175" s="277"/>
      <c r="N175" s="277"/>
      <c r="O175" s="348"/>
      <c r="P175" s="278"/>
      <c r="Q175" s="279"/>
      <c r="R175" s="348"/>
      <c r="S175" s="278"/>
      <c r="T175" s="280"/>
      <c r="U175" s="348"/>
      <c r="V175" s="274"/>
      <c r="W175" s="309" t="str">
        <f t="shared" ca="1" si="78"/>
        <v/>
      </c>
      <c r="X175" s="310" t="str">
        <f t="shared" ca="1" si="79"/>
        <v/>
      </c>
      <c r="Y175" s="277"/>
      <c r="Z175" s="277"/>
      <c r="AA175" s="348"/>
      <c r="AB175" s="278"/>
      <c r="AC175" s="279"/>
      <c r="AD175" s="348"/>
      <c r="AE175" s="278"/>
      <c r="AF175" s="280"/>
      <c r="AG175" s="348"/>
      <c r="AH175" s="274"/>
      <c r="AI175" s="309" t="str">
        <f t="shared" ca="1" si="80"/>
        <v/>
      </c>
      <c r="AJ175" s="310" t="str">
        <f t="shared" ca="1" si="81"/>
        <v/>
      </c>
      <c r="AK175" s="277"/>
      <c r="AL175" s="277"/>
      <c r="AM175" s="348"/>
      <c r="AN175" s="278"/>
      <c r="AO175" s="279"/>
      <c r="AP175" s="348"/>
      <c r="AQ175" s="278"/>
      <c r="AR175" s="280"/>
      <c r="AS175" s="348"/>
      <c r="AT175" s="274"/>
      <c r="AU175" s="309" t="str">
        <f t="shared" ca="1" si="82"/>
        <v/>
      </c>
      <c r="AV175" s="310" t="str">
        <f t="shared" ca="1" si="83"/>
        <v/>
      </c>
      <c r="AW175" s="276"/>
      <c r="AX175" s="276"/>
      <c r="AY175" s="348"/>
      <c r="AZ175" s="278"/>
      <c r="BA175" s="279"/>
      <c r="BB175" s="348"/>
      <c r="BC175" s="278"/>
      <c r="BD175" s="280"/>
      <c r="BE175" s="348"/>
      <c r="BF175" s="274"/>
      <c r="BG175" s="309" t="str">
        <f t="shared" ca="1" si="84"/>
        <v/>
      </c>
      <c r="BH175" s="310" t="str">
        <f t="shared" ca="1" si="85"/>
        <v/>
      </c>
      <c r="BI175" s="276"/>
      <c r="BJ175" s="348"/>
      <c r="BK175" s="278"/>
      <c r="BL175" s="279"/>
      <c r="BM175" s="348"/>
      <c r="BN175" s="278"/>
      <c r="BO175" s="280"/>
      <c r="BP175" s="309" t="str">
        <f t="shared" ca="1" si="86"/>
        <v/>
      </c>
      <c r="BQ175" s="310" t="str">
        <f t="shared" ca="1" si="87"/>
        <v/>
      </c>
      <c r="BR175" s="309" t="str">
        <f t="shared" ca="1" si="88"/>
        <v/>
      </c>
      <c r="BS175" s="438" t="str">
        <f t="shared" ca="1" si="89"/>
        <v/>
      </c>
      <c r="BT175" s="281" t="str">
        <f t="array" ref="BT175">IF(AND($I175&lt;&gt;"",$K175&lt;&gt;""),CEILING(VLOOKUP($I175,ランク別指標,3,FALSE)*$L175,1),"")</f>
        <v/>
      </c>
      <c r="BU175" s="282"/>
      <c r="BV175" s="281" t="str">
        <f t="shared" si="11"/>
        <v/>
      </c>
      <c r="BW175" s="283"/>
      <c r="BX175" s="282"/>
      <c r="BY175" s="284" t="str">
        <f t="shared" si="90"/>
        <v/>
      </c>
      <c r="BZ175" s="285" t="str">
        <f t="shared" si="91"/>
        <v/>
      </c>
      <c r="CA175" s="286"/>
      <c r="CB175" s="287"/>
      <c r="CC175" s="281" t="str">
        <f t="array" ref="CC175">IF(AND($I175&lt;&gt;"",$K175&lt;&gt;""),CEILING(VLOOKUP($I175,ランク別指標,6,FALSE)*$L175,1),"")</f>
        <v/>
      </c>
      <c r="CD175" s="288"/>
      <c r="CE175" s="289" t="str">
        <f t="shared" si="14"/>
        <v/>
      </c>
      <c r="CF175" s="290"/>
      <c r="CG175" s="291" t="str">
        <f t="array" ref="CG175">IF(AND(L175&lt;&gt;"",L175&gt;0),IF(CD175/L175*100 &gt; 0,CD175/L175*100, ""),"")</f>
        <v/>
      </c>
      <c r="CH175" s="292" t="str">
        <f t="array" ref="CH175">IF(AND(L175&lt;&gt;"",L175&gt;0),IF(CF175/L175*100 &gt; 0,CF175/L175*100, ""),"")</f>
        <v/>
      </c>
      <c r="CI175" s="291" t="str">
        <f t="array" ref="CI175">IF(AND(CC175&lt;&gt;"",CC175&gt;0),IF(CD175/CC175*100 &gt; 0,CD175/CC175, ""),"")</f>
        <v/>
      </c>
      <c r="CJ175" s="292" t="str">
        <f t="array" ref="CJ175">IF(AND(CE175&lt;&gt;"",CE175&gt;0),IF(CF175/CE175*100 &gt; 0,CF175/CE175, ""),"")</f>
        <v/>
      </c>
      <c r="CK175" s="281"/>
      <c r="CL175" s="293" t="str">
        <f t="array" ref="CL175">IF(AND(L175&lt;&gt;"",L175&gt;0),IF(CK175/L175*100 &gt; 0,CK175/L175*100, ""),"")</f>
        <v/>
      </c>
      <c r="CM175" s="294"/>
      <c r="CN175" s="270" t="str">
        <f t="array" aca="1" ref="CN175" ca="1">IF(AND($O175&lt;&gt;"",$P175="",$O175&lt;=集計基準日),"遅1",IF(AND($R175&lt;&gt;"",$S175="",$R175&lt;=集計基準日),"遅2",IF(AND($U175&lt;&gt;"",$V175="",$U175&lt;=集計基準日),"遅3","") ) )</f>
        <v/>
      </c>
      <c r="CO175" s="271" t="str">
        <f t="array" aca="1" ref="CO175" ca="1">IF(AND($AA175&lt;&gt;"",$AB175="",$AA175&lt;=集計基準日),"遅1",IF(AND($AD175&lt;&gt;"",$AE175="",$AD175&lt;=集計基準日),"遅2",IF(AND($AG175&lt;&gt;"",$AH175="",$AG175&lt;=集計基準日),"遅3","")))</f>
        <v/>
      </c>
      <c r="CP175" s="271" t="str">
        <f t="array" aca="1" ref="CP175" ca="1">IF(AND($AM175&lt;&gt;"",$AN175="",$AM175&lt;=集計基準日),"遅1",IF(AND($AP175&lt;&gt;"",$AQ175="",$AP175&lt;=集計基準日),"遅2",IF(AND($AS175&lt;&gt;"",$AT175="",$AS175&lt;=集計基準日),"遅3","")))</f>
        <v/>
      </c>
      <c r="CQ175" s="272" t="str">
        <f t="shared" ca="1" si="75"/>
        <v/>
      </c>
      <c r="CR175" s="272" t="str">
        <f t="shared" ca="1" si="76"/>
        <v/>
      </c>
      <c r="CS175" s="273" t="str">
        <f t="shared" ca="1" si="17"/>
        <v/>
      </c>
      <c r="CT175" s="337"/>
      <c r="CU175" s="264">
        <f t="shared" si="92"/>
        <v>167</v>
      </c>
      <c r="CW175" s="324">
        <f t="array" aca="1" ref="CW175" ca="1">MAX(IF((IF(進捗管理票PSPT_進捗率_1_2&lt;&gt;"", O175:V175,O175:S175)&lt;&gt;"")*(IF(進捗管理票PSPT_進捗率_1_2&lt;&gt;"", $O$7:$V$7,$O$7:$S$7)="予定日")*(IF(進捗管理票PSPT_進捗率_1_2&lt;&gt;"", O175:V175,O175:S175)&lt;=集計基準日),COLUMN(IF(進捗管理票PSPT_進捗率_1_2&lt;&gt;"", O175:V175,O175:S175)),""))</f>
        <v>0</v>
      </c>
      <c r="CX175" s="324">
        <f t="array" aca="1" ref="CX175" ca="1">MAX(IF((IF(進捗管理票PSPT_進捗率_2_2&lt;&gt;"", AA175:AH175,AA175:AE175)&lt;&gt;"")*(IF(進捗管理票PSPT_進捗率_2_2&lt;&gt;"", $AA$7:$AH$7,$AA$7:$AE$7)="予定日")*(IF(進捗管理票PSPT_進捗率_2_2&lt;&gt;"", AA175:AH175,AA175:AE175)&lt;=集計基準日),COLUMN(IF(進捗管理票PSPT_進捗率_2_2&lt;&gt;"", AA175:AH175,AA175:AE175)),""))</f>
        <v>0</v>
      </c>
      <c r="CY175" s="324">
        <f t="array" aca="1" ref="CY175" ca="1">MAX(IF((IF(進捗管理票PSPT_進捗率_3_2&lt;&gt;"", AM175:AT175,AM175:AQ175)&lt;&gt;"")*(IF(進捗管理票PSPT_進捗率_3_2&lt;&gt;"", $AM$7:$AT$7,$AM$7:$AQ$7)="予定日")*(IF(進捗管理票PSPT_進捗率_3_2&lt;&gt;"", AM175:AT175,AM175:AQ175)&lt;=集計基準日),COLUMN(IF(進捗管理票PSPT_進捗率_3_2&lt;&gt;"", AM175:AT175,AM175:AQ175)),""))</f>
        <v>0</v>
      </c>
      <c r="CZ175" s="324">
        <f t="array" aca="1" ref="CZ175" ca="1">MAX(IF((IF(進捗管理票PSPT_進捗率_4_2&lt;&gt;"", AY175:BF175,AY175:BC175)&lt;&gt;"")*(IF(進捗管理票PSPT_進捗率_4_2&lt;&gt;"", $AY$7:$BF$7,$AY$7:$BC$7)="予定日")*(IF(進捗管理票PSPT_進捗率_4_2&lt;&gt;"", AY175:BF175,AY175:BC175)&lt;=集計基準日),COLUMN(IF(進捗管理票PSPT_進捗率_4_2&lt;&gt;"", AY175:BF175,AY175:BC175)),""))</f>
        <v>0</v>
      </c>
      <c r="DA175" s="324">
        <f t="array" aca="1" ref="DA175" ca="1">MAX(IF((BJ175:BN175&lt;&gt;"")*($BJ$7:$BN$7="予定日")*(BJ175:BN175&lt;=集計基準日),COLUMN(BJ175:BN175),""))</f>
        <v>0</v>
      </c>
      <c r="DB175" s="324">
        <f t="array" aca="1" ref="DB175" ca="1">MAX(IF((IF(AND(進捗管理票PSPT_進捗率_1_2&lt;&gt;"",U175&lt;&gt;""), O175:V175,O175:S175)&lt;&gt;"")*(IF(AND(進捗管理票PSPT_進捗率_1_2&lt;&gt;"",U175&lt;&gt;""), $O$7:$V$7,$O$7:$S$7)="実績日")*(IF(AND(進捗管理票PSPT_進捗率_1_2&lt;&gt;"",U175&lt;&gt;""), O175:V175,O175:S175)&lt;=集計基準日),COLUMN(IF(AND(進捗管理票PSPT_進捗率_1_2&lt;&gt;"",U175&lt;&gt;""), O175:V175,O175:S175)),""))</f>
        <v>0</v>
      </c>
      <c r="DC175" s="324">
        <f t="array" aca="1" ref="DC175" ca="1">MAX(IF((IF(AND(進捗管理票PSPT_進捗率_2_2&lt;&gt;"",AG175&lt;&gt;""), AA175:AH175,AA175:AE175)&lt;&gt;"")*(IF(AND(進捗管理票PSPT_進捗率_2_2&lt;&gt;"",AG175&lt;&gt;""), $AA$7:$AH$7,$AA$7:$AE$7)="実績日")*(IF(AND(進捗管理票PSPT_進捗率_2_2&lt;&gt;"",AG175&lt;&gt;""), AA175:AH175,AA175:AE175)&lt;=集計基準日),COLUMN(IF(AND(進捗管理票PSPT_進捗率_2_2&lt;&gt;"",AG175&lt;&gt;""), AA175:AH175,AA175:AE175)),""))</f>
        <v>0</v>
      </c>
      <c r="DD175" s="324">
        <f t="array" aca="1" ref="DD175" ca="1">MAX(IF((IF(AND(進捗管理票PSPT_進捗率_3_2&lt;&gt;"",AS175&lt;&gt;""), AM175:AT175,AM175:AQ175)&lt;&gt;"")*(IF(AND(進捗管理票PSPT_進捗率_3_2&lt;&gt;"",AS175&lt;&gt;""), $AM$7:$AT$7,$AM$7:$AQ$7)="実績日")*(IF(AND(進捗管理票PSPT_進捗率_3_2&lt;&gt;"",AS175&lt;&gt;""), AM175:AT175,AM175:AQ175)&lt;=集計基準日),COLUMN(IF(AND(進捗管理票PSPT_進捗率_3_2&lt;&gt;"",AS175&lt;&gt;""), AM175:AT175,AM175:AQ175)),""))</f>
        <v>0</v>
      </c>
      <c r="DE175" s="324">
        <f t="array" aca="1" ref="DE175" ca="1">MAX(IF((IF(AND(進捗管理票PSPT_進捗率_4_2&lt;&gt;"",BE175&lt;&gt;""), AY175:BF175,AY175:BC175)&lt;&gt;"")*(IF(AND(進捗管理票PSPT_進捗率_4_2&lt;&gt;"",BE175&lt;&gt;""), $AY$7:$BF$7,$AY$7:$BC$7)="実績日")*(IF(AND(進捗管理票PSPT_進捗率_4_2&lt;&gt;"",BE175&lt;&gt;""), AY175:BF175,AY175:BC175)&lt;=集計基準日),COLUMN(IF(AND(進捗管理票PSPT_進捗率_4_2&lt;&gt;"",BE175&lt;&gt;""), AY175:BF175,AY175:BC175)),""))</f>
        <v>0</v>
      </c>
      <c r="DF175" s="324">
        <f t="array" aca="1" ref="DF175" ca="1">MAX(IF((BJ175:BN175&lt;&gt;"")*($BJ$7:$BN$7="実績日")*(BJ175:BN175&lt;=集計基準日),COLUMN(BJ175:BN175),""))</f>
        <v>0</v>
      </c>
      <c r="DG175" s="439">
        <f ca="1">MAX(IF(CW175&lt;&gt;0,HLOOKUP(CW175+1,進捗・達成率設定_PS,9,1),0),IF(CX175&lt;&gt;0,HLOOKUP(CX175+1,進捗・達成率設定_PT仕様作成,9,1),0),IF(CY175&lt;&gt;0,HLOOKUP(CY175+1,進捗・達成率設定_PG,9,1),0),IF(CZ175&lt;&gt;0,HLOOKUP(CZ175+1,進捗・達成率設定_PT,9,1),0),IF(DA175&lt;&gt;0,HLOOKUP(DA175+1,進捗・達成率設定_受入,9,1),0),IF(AND(COUNTA(PTレビュー先頭セル:PTレビュー最終セル)=0,AND(BB175&lt;&gt;"", BB175 &lt;= 集計基準日, BE175="",BF175="",BJ175="",BK175="",BM175="",BN175="")),100,0),IF(AND(BE175&lt;&gt;"",BE175 &lt;= 集計基準日, BJ175="",BK175="",BM175="",BN175=""),100,0))</f>
        <v>0</v>
      </c>
      <c r="DH175" s="440">
        <f ca="1">MAX(IF(DB175&lt;&gt;0,HLOOKUP(DB175,進捗・達成率設定_PS,9,1),0),IF(DC175&lt;&gt;0,HLOOKUP(DC175,進捗・達成率設定_PT仕様作成,9,1),0),IF(DD175&lt;&gt;0,HLOOKUP(DD175,進捗・達成率設定_PG,9,1),0),IF(DE175&lt;&gt;0,HLOOKUP(DE175,進捗・達成率設定_PT,9,1),0),IF(DF175&lt;&gt;0,HLOOKUP(DF175,進捗・達成率設定_受入,9,1),0),IF(AND(COUNTA(PTレビュー先頭セル:PTレビュー最終セル)=0,BJ175="",BK175="",BM175="",BN175="",BC175&lt;&gt;"", BC175&lt;=集計基準日),100,0),IF(OR(AND(BF175&lt;&gt;"",BF175&lt;=集計基準日, BJ175="",BK175="",BM175="",BN175=""),AND(BE175&lt;&gt;"",BF175&lt;&gt;"",BF175&lt;=集計基準日, BJ175="",BK175="",BM175="",BN175="")),100,0))</f>
        <v>0</v>
      </c>
      <c r="DI175" s="328" t="str">
        <f>IF(BM175&lt;&gt;"",BM175,IF(AND(BJ175&lt;&gt;"",BM175&lt;&gt;""),BM175,IF(AND(BJ175&lt;&gt;"",BM175=""),"",IF(AND(BK175&lt;&gt;"",BM175=""),"",IF(BE175&lt;&gt;"",BE175,IF(COUNTA(PTレビュー先頭セル:PTレビュー最終セル)&lt;&gt;0,"",IF(BB175&lt;&gt;"",BB175,"")))))))</f>
        <v/>
      </c>
      <c r="DJ175" s="329" t="str">
        <f>IF(AND(BM175&lt;&gt;"",BN175&lt;&gt;""),BN175,IF(AND(BJ175&lt;&gt;"",BN175&lt;&gt;""),BN175,IF(AND(BK175&lt;&gt;"",BN175=""),"",IF(AND(BJ175&lt;&gt;"",BN175=""),"",IF(BF175&lt;&gt;"",BF175,IF(COUNTA(PTレビュー先頭セル:PTレビュー最終セル)&lt;&gt;0,"",IF(BC175&lt;&gt;"",BC175,"")))))))</f>
        <v/>
      </c>
      <c r="DK175" s="450" t="b">
        <f t="shared" si="93"/>
        <v>0</v>
      </c>
      <c r="DL175" s="440" t="b">
        <f t="shared" si="94"/>
        <v>0</v>
      </c>
      <c r="DM175" s="450" t="b">
        <f t="shared" si="95"/>
        <v>0</v>
      </c>
      <c r="DN175" s="440" t="b">
        <f t="shared" si="96"/>
        <v>0</v>
      </c>
      <c r="DO175" s="449" t="b">
        <f t="shared" si="97"/>
        <v>0</v>
      </c>
      <c r="DP175" s="440" t="b">
        <f t="shared" si="98"/>
        <v>0</v>
      </c>
      <c r="DQ175" s="450" t="b">
        <f t="shared" si="99"/>
        <v>0</v>
      </c>
      <c r="DR175" s="440" t="b">
        <f t="shared" si="100"/>
        <v>0</v>
      </c>
      <c r="DS175" s="449" t="b">
        <f t="shared" si="101"/>
        <v>0</v>
      </c>
      <c r="DT175" s="440" t="b">
        <f t="shared" si="102"/>
        <v>0</v>
      </c>
    </row>
    <row r="176" spans="1:124" x14ac:dyDescent="0.25">
      <c r="A176" s="65">
        <f t="shared" si="77"/>
        <v>168</v>
      </c>
      <c r="B176" s="275"/>
      <c r="C176" s="275"/>
      <c r="D176" s="275"/>
      <c r="E176" s="275"/>
      <c r="F176" s="275"/>
      <c r="G176" s="316"/>
      <c r="H176" s="276"/>
      <c r="I176" s="276"/>
      <c r="J176" s="276"/>
      <c r="K176" s="467"/>
      <c r="L176" s="467"/>
      <c r="M176" s="277"/>
      <c r="N176" s="277"/>
      <c r="O176" s="348"/>
      <c r="P176" s="278"/>
      <c r="Q176" s="279"/>
      <c r="R176" s="348"/>
      <c r="S176" s="278"/>
      <c r="T176" s="280"/>
      <c r="U176" s="348"/>
      <c r="V176" s="274"/>
      <c r="W176" s="309" t="str">
        <f t="shared" ca="1" si="78"/>
        <v/>
      </c>
      <c r="X176" s="310" t="str">
        <f t="shared" ca="1" si="79"/>
        <v/>
      </c>
      <c r="Y176" s="277"/>
      <c r="Z176" s="277"/>
      <c r="AA176" s="348"/>
      <c r="AB176" s="278"/>
      <c r="AC176" s="279"/>
      <c r="AD176" s="348"/>
      <c r="AE176" s="278"/>
      <c r="AF176" s="280"/>
      <c r="AG176" s="348"/>
      <c r="AH176" s="274"/>
      <c r="AI176" s="309" t="str">
        <f t="shared" ca="1" si="80"/>
        <v/>
      </c>
      <c r="AJ176" s="310" t="str">
        <f t="shared" ca="1" si="81"/>
        <v/>
      </c>
      <c r="AK176" s="277"/>
      <c r="AL176" s="277"/>
      <c r="AM176" s="348"/>
      <c r="AN176" s="278"/>
      <c r="AO176" s="279"/>
      <c r="AP176" s="348"/>
      <c r="AQ176" s="278"/>
      <c r="AR176" s="280"/>
      <c r="AS176" s="348"/>
      <c r="AT176" s="274"/>
      <c r="AU176" s="309" t="str">
        <f t="shared" ca="1" si="82"/>
        <v/>
      </c>
      <c r="AV176" s="310" t="str">
        <f t="shared" ca="1" si="83"/>
        <v/>
      </c>
      <c r="AW176" s="276"/>
      <c r="AX176" s="276"/>
      <c r="AY176" s="348"/>
      <c r="AZ176" s="278"/>
      <c r="BA176" s="279"/>
      <c r="BB176" s="348"/>
      <c r="BC176" s="278"/>
      <c r="BD176" s="280"/>
      <c r="BE176" s="348"/>
      <c r="BF176" s="274"/>
      <c r="BG176" s="309" t="str">
        <f t="shared" ca="1" si="84"/>
        <v/>
      </c>
      <c r="BH176" s="310" t="str">
        <f t="shared" ca="1" si="85"/>
        <v/>
      </c>
      <c r="BI176" s="276"/>
      <c r="BJ176" s="348"/>
      <c r="BK176" s="278"/>
      <c r="BL176" s="279"/>
      <c r="BM176" s="348"/>
      <c r="BN176" s="278"/>
      <c r="BO176" s="280"/>
      <c r="BP176" s="309" t="str">
        <f t="shared" ca="1" si="86"/>
        <v/>
      </c>
      <c r="BQ176" s="310" t="str">
        <f t="shared" ca="1" si="87"/>
        <v/>
      </c>
      <c r="BR176" s="309" t="str">
        <f t="shared" ca="1" si="88"/>
        <v/>
      </c>
      <c r="BS176" s="438" t="str">
        <f t="shared" ca="1" si="89"/>
        <v/>
      </c>
      <c r="BT176" s="281" t="str">
        <f t="array" ref="BT176">IF(AND($I176&lt;&gt;"",$K176&lt;&gt;""),CEILING(VLOOKUP($I176,ランク別指標,3,FALSE)*$L176,1),"")</f>
        <v/>
      </c>
      <c r="BU176" s="282"/>
      <c r="BV176" s="281" t="str">
        <f t="shared" si="11"/>
        <v/>
      </c>
      <c r="BW176" s="283"/>
      <c r="BX176" s="282"/>
      <c r="BY176" s="284" t="str">
        <f t="shared" si="90"/>
        <v/>
      </c>
      <c r="BZ176" s="285" t="str">
        <f t="shared" si="91"/>
        <v/>
      </c>
      <c r="CA176" s="286"/>
      <c r="CB176" s="287"/>
      <c r="CC176" s="281" t="str">
        <f t="array" ref="CC176">IF(AND($I176&lt;&gt;"",$K176&lt;&gt;""),CEILING(VLOOKUP($I176,ランク別指標,6,FALSE)*$L176,1),"")</f>
        <v/>
      </c>
      <c r="CD176" s="288"/>
      <c r="CE176" s="289" t="str">
        <f t="shared" si="14"/>
        <v/>
      </c>
      <c r="CF176" s="290"/>
      <c r="CG176" s="291" t="str">
        <f t="array" ref="CG176">IF(AND(L176&lt;&gt;"",L176&gt;0),IF(CD176/L176*100 &gt; 0,CD176/L176*100, ""),"")</f>
        <v/>
      </c>
      <c r="CH176" s="292" t="str">
        <f t="array" ref="CH176">IF(AND(L176&lt;&gt;"",L176&gt;0),IF(CF176/L176*100 &gt; 0,CF176/L176*100, ""),"")</f>
        <v/>
      </c>
      <c r="CI176" s="291" t="str">
        <f t="array" ref="CI176">IF(AND(CC176&lt;&gt;"",CC176&gt;0),IF(CD176/CC176*100 &gt; 0,CD176/CC176, ""),"")</f>
        <v/>
      </c>
      <c r="CJ176" s="292" t="str">
        <f t="array" ref="CJ176">IF(AND(CE176&lt;&gt;"",CE176&gt;0),IF(CF176/CE176*100 &gt; 0,CF176/CE176, ""),"")</f>
        <v/>
      </c>
      <c r="CK176" s="281"/>
      <c r="CL176" s="293" t="str">
        <f t="array" ref="CL176">IF(AND(L176&lt;&gt;"",L176&gt;0),IF(CK176/L176*100 &gt; 0,CK176/L176*100, ""),"")</f>
        <v/>
      </c>
      <c r="CM176" s="294"/>
      <c r="CN176" s="270" t="str">
        <f t="array" aca="1" ref="CN176" ca="1">IF(AND($O176&lt;&gt;"",$P176="",$O176&lt;=集計基準日),"遅1",IF(AND($R176&lt;&gt;"",$S176="",$R176&lt;=集計基準日),"遅2",IF(AND($U176&lt;&gt;"",$V176="",$U176&lt;=集計基準日),"遅3","") ) )</f>
        <v/>
      </c>
      <c r="CO176" s="271" t="str">
        <f t="array" aca="1" ref="CO176" ca="1">IF(AND($AA176&lt;&gt;"",$AB176="",$AA176&lt;=集計基準日),"遅1",IF(AND($AD176&lt;&gt;"",$AE176="",$AD176&lt;=集計基準日),"遅2",IF(AND($AG176&lt;&gt;"",$AH176="",$AG176&lt;=集計基準日),"遅3","")))</f>
        <v/>
      </c>
      <c r="CP176" s="271" t="str">
        <f t="array" aca="1" ref="CP176" ca="1">IF(AND($AM176&lt;&gt;"",$AN176="",$AM176&lt;=集計基準日),"遅1",IF(AND($AP176&lt;&gt;"",$AQ176="",$AP176&lt;=集計基準日),"遅2",IF(AND($AS176&lt;&gt;"",$AT176="",$AS176&lt;=集計基準日),"遅3","")))</f>
        <v/>
      </c>
      <c r="CQ176" s="272" t="str">
        <f t="shared" ca="1" si="75"/>
        <v/>
      </c>
      <c r="CR176" s="272" t="str">
        <f t="shared" ca="1" si="76"/>
        <v/>
      </c>
      <c r="CS176" s="273" t="str">
        <f t="shared" ca="1" si="17"/>
        <v/>
      </c>
      <c r="CT176" s="337"/>
      <c r="CU176" s="264">
        <f t="shared" si="92"/>
        <v>168</v>
      </c>
      <c r="CW176" s="324">
        <f t="array" aca="1" ref="CW176" ca="1">MAX(IF((IF(進捗管理票PSPT_進捗率_1_2&lt;&gt;"", O176:V176,O176:S176)&lt;&gt;"")*(IF(進捗管理票PSPT_進捗率_1_2&lt;&gt;"", $O$7:$V$7,$O$7:$S$7)="予定日")*(IF(進捗管理票PSPT_進捗率_1_2&lt;&gt;"", O176:V176,O176:S176)&lt;=集計基準日),COLUMN(IF(進捗管理票PSPT_進捗率_1_2&lt;&gt;"", O176:V176,O176:S176)),""))</f>
        <v>0</v>
      </c>
      <c r="CX176" s="324">
        <f t="array" aca="1" ref="CX176" ca="1">MAX(IF((IF(進捗管理票PSPT_進捗率_2_2&lt;&gt;"", AA176:AH176,AA176:AE176)&lt;&gt;"")*(IF(進捗管理票PSPT_進捗率_2_2&lt;&gt;"", $AA$7:$AH$7,$AA$7:$AE$7)="予定日")*(IF(進捗管理票PSPT_進捗率_2_2&lt;&gt;"", AA176:AH176,AA176:AE176)&lt;=集計基準日),COLUMN(IF(進捗管理票PSPT_進捗率_2_2&lt;&gt;"", AA176:AH176,AA176:AE176)),""))</f>
        <v>0</v>
      </c>
      <c r="CY176" s="324">
        <f t="array" aca="1" ref="CY176" ca="1">MAX(IF((IF(進捗管理票PSPT_進捗率_3_2&lt;&gt;"", AM176:AT176,AM176:AQ176)&lt;&gt;"")*(IF(進捗管理票PSPT_進捗率_3_2&lt;&gt;"", $AM$7:$AT$7,$AM$7:$AQ$7)="予定日")*(IF(進捗管理票PSPT_進捗率_3_2&lt;&gt;"", AM176:AT176,AM176:AQ176)&lt;=集計基準日),COLUMN(IF(進捗管理票PSPT_進捗率_3_2&lt;&gt;"", AM176:AT176,AM176:AQ176)),""))</f>
        <v>0</v>
      </c>
      <c r="CZ176" s="324">
        <f t="array" aca="1" ref="CZ176" ca="1">MAX(IF((IF(進捗管理票PSPT_進捗率_4_2&lt;&gt;"", AY176:BF176,AY176:BC176)&lt;&gt;"")*(IF(進捗管理票PSPT_進捗率_4_2&lt;&gt;"", $AY$7:$BF$7,$AY$7:$BC$7)="予定日")*(IF(進捗管理票PSPT_進捗率_4_2&lt;&gt;"", AY176:BF176,AY176:BC176)&lt;=集計基準日),COLUMN(IF(進捗管理票PSPT_進捗率_4_2&lt;&gt;"", AY176:BF176,AY176:BC176)),""))</f>
        <v>0</v>
      </c>
      <c r="DA176" s="324">
        <f t="array" aca="1" ref="DA176" ca="1">MAX(IF((BJ176:BN176&lt;&gt;"")*($BJ$7:$BN$7="予定日")*(BJ176:BN176&lt;=集計基準日),COLUMN(BJ176:BN176),""))</f>
        <v>0</v>
      </c>
      <c r="DB176" s="324">
        <f t="array" aca="1" ref="DB176" ca="1">MAX(IF((IF(AND(進捗管理票PSPT_進捗率_1_2&lt;&gt;"",U176&lt;&gt;""), O176:V176,O176:S176)&lt;&gt;"")*(IF(AND(進捗管理票PSPT_進捗率_1_2&lt;&gt;"",U176&lt;&gt;""), $O$7:$V$7,$O$7:$S$7)="実績日")*(IF(AND(進捗管理票PSPT_進捗率_1_2&lt;&gt;"",U176&lt;&gt;""), O176:V176,O176:S176)&lt;=集計基準日),COLUMN(IF(AND(進捗管理票PSPT_進捗率_1_2&lt;&gt;"",U176&lt;&gt;""), O176:V176,O176:S176)),""))</f>
        <v>0</v>
      </c>
      <c r="DC176" s="324">
        <f t="array" aca="1" ref="DC176" ca="1">MAX(IF((IF(AND(進捗管理票PSPT_進捗率_2_2&lt;&gt;"",AG176&lt;&gt;""), AA176:AH176,AA176:AE176)&lt;&gt;"")*(IF(AND(進捗管理票PSPT_進捗率_2_2&lt;&gt;"",AG176&lt;&gt;""), $AA$7:$AH$7,$AA$7:$AE$7)="実績日")*(IF(AND(進捗管理票PSPT_進捗率_2_2&lt;&gt;"",AG176&lt;&gt;""), AA176:AH176,AA176:AE176)&lt;=集計基準日),COLUMN(IF(AND(進捗管理票PSPT_進捗率_2_2&lt;&gt;"",AG176&lt;&gt;""), AA176:AH176,AA176:AE176)),""))</f>
        <v>0</v>
      </c>
      <c r="DD176" s="324">
        <f t="array" aca="1" ref="DD176" ca="1">MAX(IF((IF(AND(進捗管理票PSPT_進捗率_3_2&lt;&gt;"",AS176&lt;&gt;""), AM176:AT176,AM176:AQ176)&lt;&gt;"")*(IF(AND(進捗管理票PSPT_進捗率_3_2&lt;&gt;"",AS176&lt;&gt;""), $AM$7:$AT$7,$AM$7:$AQ$7)="実績日")*(IF(AND(進捗管理票PSPT_進捗率_3_2&lt;&gt;"",AS176&lt;&gt;""), AM176:AT176,AM176:AQ176)&lt;=集計基準日),COLUMN(IF(AND(進捗管理票PSPT_進捗率_3_2&lt;&gt;"",AS176&lt;&gt;""), AM176:AT176,AM176:AQ176)),""))</f>
        <v>0</v>
      </c>
      <c r="DE176" s="324">
        <f t="array" aca="1" ref="DE176" ca="1">MAX(IF((IF(AND(進捗管理票PSPT_進捗率_4_2&lt;&gt;"",BE176&lt;&gt;""), AY176:BF176,AY176:BC176)&lt;&gt;"")*(IF(AND(進捗管理票PSPT_進捗率_4_2&lt;&gt;"",BE176&lt;&gt;""), $AY$7:$BF$7,$AY$7:$BC$7)="実績日")*(IF(AND(進捗管理票PSPT_進捗率_4_2&lt;&gt;"",BE176&lt;&gt;""), AY176:BF176,AY176:BC176)&lt;=集計基準日),COLUMN(IF(AND(進捗管理票PSPT_進捗率_4_2&lt;&gt;"",BE176&lt;&gt;""), AY176:BF176,AY176:BC176)),""))</f>
        <v>0</v>
      </c>
      <c r="DF176" s="324">
        <f t="array" aca="1" ref="DF176" ca="1">MAX(IF((BJ176:BN176&lt;&gt;"")*($BJ$7:$BN$7="実績日")*(BJ176:BN176&lt;=集計基準日),COLUMN(BJ176:BN176),""))</f>
        <v>0</v>
      </c>
      <c r="DG176" s="439">
        <f ca="1">MAX(IF(CW176&lt;&gt;0,HLOOKUP(CW176+1,進捗・達成率設定_PS,9,1),0),IF(CX176&lt;&gt;0,HLOOKUP(CX176+1,進捗・達成率設定_PT仕様作成,9,1),0),IF(CY176&lt;&gt;0,HLOOKUP(CY176+1,進捗・達成率設定_PG,9,1),0),IF(CZ176&lt;&gt;0,HLOOKUP(CZ176+1,進捗・達成率設定_PT,9,1),0),IF(DA176&lt;&gt;0,HLOOKUP(DA176+1,進捗・達成率設定_受入,9,1),0),IF(AND(COUNTA(PTレビュー先頭セル:PTレビュー最終セル)=0,AND(BB176&lt;&gt;"", BB176 &lt;= 集計基準日, BE176="",BF176="",BJ176="",BK176="",BM176="",BN176="")),100,0),IF(AND(BE176&lt;&gt;"",BE176 &lt;= 集計基準日, BJ176="",BK176="",BM176="",BN176=""),100,0))</f>
        <v>0</v>
      </c>
      <c r="DH176" s="440">
        <f ca="1">MAX(IF(DB176&lt;&gt;0,HLOOKUP(DB176,進捗・達成率設定_PS,9,1),0),IF(DC176&lt;&gt;0,HLOOKUP(DC176,進捗・達成率設定_PT仕様作成,9,1),0),IF(DD176&lt;&gt;0,HLOOKUP(DD176,進捗・達成率設定_PG,9,1),0),IF(DE176&lt;&gt;0,HLOOKUP(DE176,進捗・達成率設定_PT,9,1),0),IF(DF176&lt;&gt;0,HLOOKUP(DF176,進捗・達成率設定_受入,9,1),0),IF(AND(COUNTA(PTレビュー先頭セル:PTレビュー最終セル)=0,BJ176="",BK176="",BM176="",BN176="",BC176&lt;&gt;"", BC176&lt;=集計基準日),100,0),IF(OR(AND(BF176&lt;&gt;"",BF176&lt;=集計基準日, BJ176="",BK176="",BM176="",BN176=""),AND(BE176&lt;&gt;"",BF176&lt;&gt;"",BF176&lt;=集計基準日, BJ176="",BK176="",BM176="",BN176="")),100,0))</f>
        <v>0</v>
      </c>
      <c r="DI176" s="328" t="str">
        <f>IF(BM176&lt;&gt;"",BM176,IF(AND(BJ176&lt;&gt;"",BM176&lt;&gt;""),BM176,IF(AND(BJ176&lt;&gt;"",BM176=""),"",IF(AND(BK176&lt;&gt;"",BM176=""),"",IF(BE176&lt;&gt;"",BE176,IF(COUNTA(PTレビュー先頭セル:PTレビュー最終セル)&lt;&gt;0,"",IF(BB176&lt;&gt;"",BB176,"")))))))</f>
        <v/>
      </c>
      <c r="DJ176" s="329" t="str">
        <f>IF(AND(BM176&lt;&gt;"",BN176&lt;&gt;""),BN176,IF(AND(BJ176&lt;&gt;"",BN176&lt;&gt;""),BN176,IF(AND(BK176&lt;&gt;"",BN176=""),"",IF(AND(BJ176&lt;&gt;"",BN176=""),"",IF(BF176&lt;&gt;"",BF176,IF(COUNTA(PTレビュー先頭セル:PTレビュー最終セル)&lt;&gt;0,"",IF(BC176&lt;&gt;"",BC176,"")))))))</f>
        <v/>
      </c>
      <c r="DK176" s="450" t="b">
        <f t="shared" si="93"/>
        <v>0</v>
      </c>
      <c r="DL176" s="440" t="b">
        <f t="shared" si="94"/>
        <v>0</v>
      </c>
      <c r="DM176" s="450" t="b">
        <f t="shared" si="95"/>
        <v>0</v>
      </c>
      <c r="DN176" s="440" t="b">
        <f t="shared" si="96"/>
        <v>0</v>
      </c>
      <c r="DO176" s="449" t="b">
        <f t="shared" si="97"/>
        <v>0</v>
      </c>
      <c r="DP176" s="440" t="b">
        <f t="shared" si="98"/>
        <v>0</v>
      </c>
      <c r="DQ176" s="450" t="b">
        <f t="shared" si="99"/>
        <v>0</v>
      </c>
      <c r="DR176" s="440" t="b">
        <f t="shared" si="100"/>
        <v>0</v>
      </c>
      <c r="DS176" s="449" t="b">
        <f t="shared" si="101"/>
        <v>0</v>
      </c>
      <c r="DT176" s="440" t="b">
        <f t="shared" si="102"/>
        <v>0</v>
      </c>
    </row>
    <row r="177" spans="1:124" x14ac:dyDescent="0.25">
      <c r="A177" s="65">
        <f t="shared" si="77"/>
        <v>169</v>
      </c>
      <c r="B177" s="275"/>
      <c r="C177" s="275"/>
      <c r="D177" s="275"/>
      <c r="E177" s="275"/>
      <c r="F177" s="275"/>
      <c r="G177" s="316"/>
      <c r="H177" s="276"/>
      <c r="I177" s="276"/>
      <c r="J177" s="276"/>
      <c r="K177" s="467"/>
      <c r="L177" s="467"/>
      <c r="M177" s="277"/>
      <c r="N177" s="277"/>
      <c r="O177" s="348"/>
      <c r="P177" s="278"/>
      <c r="Q177" s="279"/>
      <c r="R177" s="348"/>
      <c r="S177" s="278"/>
      <c r="T177" s="280"/>
      <c r="U177" s="348"/>
      <c r="V177" s="274"/>
      <c r="W177" s="309" t="str">
        <f t="shared" ca="1" si="78"/>
        <v/>
      </c>
      <c r="X177" s="310" t="str">
        <f t="shared" ca="1" si="79"/>
        <v/>
      </c>
      <c r="Y177" s="277"/>
      <c r="Z177" s="277"/>
      <c r="AA177" s="348"/>
      <c r="AB177" s="278"/>
      <c r="AC177" s="279"/>
      <c r="AD177" s="348"/>
      <c r="AE177" s="278"/>
      <c r="AF177" s="280"/>
      <c r="AG177" s="348"/>
      <c r="AH177" s="274"/>
      <c r="AI177" s="309" t="str">
        <f t="shared" ca="1" si="80"/>
        <v/>
      </c>
      <c r="AJ177" s="310" t="str">
        <f t="shared" ca="1" si="81"/>
        <v/>
      </c>
      <c r="AK177" s="277"/>
      <c r="AL177" s="277"/>
      <c r="AM177" s="348"/>
      <c r="AN177" s="278"/>
      <c r="AO177" s="279"/>
      <c r="AP177" s="348"/>
      <c r="AQ177" s="278"/>
      <c r="AR177" s="280"/>
      <c r="AS177" s="348"/>
      <c r="AT177" s="274"/>
      <c r="AU177" s="309" t="str">
        <f t="shared" ca="1" si="82"/>
        <v/>
      </c>
      <c r="AV177" s="310" t="str">
        <f t="shared" ca="1" si="83"/>
        <v/>
      </c>
      <c r="AW177" s="276"/>
      <c r="AX177" s="276"/>
      <c r="AY177" s="348"/>
      <c r="AZ177" s="278"/>
      <c r="BA177" s="279"/>
      <c r="BB177" s="348"/>
      <c r="BC177" s="278"/>
      <c r="BD177" s="280"/>
      <c r="BE177" s="348"/>
      <c r="BF177" s="274"/>
      <c r="BG177" s="309" t="str">
        <f t="shared" ca="1" si="84"/>
        <v/>
      </c>
      <c r="BH177" s="310" t="str">
        <f t="shared" ca="1" si="85"/>
        <v/>
      </c>
      <c r="BI177" s="276"/>
      <c r="BJ177" s="348"/>
      <c r="BK177" s="278"/>
      <c r="BL177" s="279"/>
      <c r="BM177" s="348"/>
      <c r="BN177" s="278"/>
      <c r="BO177" s="280"/>
      <c r="BP177" s="309" t="str">
        <f t="shared" ca="1" si="86"/>
        <v/>
      </c>
      <c r="BQ177" s="310" t="str">
        <f t="shared" ca="1" si="87"/>
        <v/>
      </c>
      <c r="BR177" s="309" t="str">
        <f t="shared" ca="1" si="88"/>
        <v/>
      </c>
      <c r="BS177" s="438" t="str">
        <f t="shared" ca="1" si="89"/>
        <v/>
      </c>
      <c r="BT177" s="281" t="str">
        <f t="array" ref="BT177">IF(AND($I177&lt;&gt;"",$K177&lt;&gt;""),CEILING(VLOOKUP($I177,ランク別指標,3,FALSE)*$L177,1),"")</f>
        <v/>
      </c>
      <c r="BU177" s="282"/>
      <c r="BV177" s="281" t="str">
        <f t="shared" si="11"/>
        <v/>
      </c>
      <c r="BW177" s="283"/>
      <c r="BX177" s="282"/>
      <c r="BY177" s="284" t="str">
        <f t="shared" si="90"/>
        <v/>
      </c>
      <c r="BZ177" s="285" t="str">
        <f t="shared" si="91"/>
        <v/>
      </c>
      <c r="CA177" s="286"/>
      <c r="CB177" s="287"/>
      <c r="CC177" s="281" t="str">
        <f t="array" ref="CC177">IF(AND($I177&lt;&gt;"",$K177&lt;&gt;""),CEILING(VLOOKUP($I177,ランク別指標,6,FALSE)*$L177,1),"")</f>
        <v/>
      </c>
      <c r="CD177" s="288"/>
      <c r="CE177" s="289" t="str">
        <f t="shared" si="14"/>
        <v/>
      </c>
      <c r="CF177" s="290"/>
      <c r="CG177" s="291" t="str">
        <f t="array" ref="CG177">IF(AND(L177&lt;&gt;"",L177&gt;0),IF(CD177/L177*100 &gt; 0,CD177/L177*100, ""),"")</f>
        <v/>
      </c>
      <c r="CH177" s="292" t="str">
        <f t="array" ref="CH177">IF(AND(L177&lt;&gt;"",L177&gt;0),IF(CF177/L177*100 &gt; 0,CF177/L177*100, ""),"")</f>
        <v/>
      </c>
      <c r="CI177" s="291" t="str">
        <f t="array" ref="CI177">IF(AND(CC177&lt;&gt;"",CC177&gt;0),IF(CD177/CC177*100 &gt; 0,CD177/CC177, ""),"")</f>
        <v/>
      </c>
      <c r="CJ177" s="292" t="str">
        <f t="array" ref="CJ177">IF(AND(CE177&lt;&gt;"",CE177&gt;0),IF(CF177/CE177*100 &gt; 0,CF177/CE177, ""),"")</f>
        <v/>
      </c>
      <c r="CK177" s="281"/>
      <c r="CL177" s="293" t="str">
        <f t="array" ref="CL177">IF(AND(L177&lt;&gt;"",L177&gt;0),IF(CK177/L177*100 &gt; 0,CK177/L177*100, ""),"")</f>
        <v/>
      </c>
      <c r="CM177" s="294"/>
      <c r="CN177" s="270" t="str">
        <f t="array" aca="1" ref="CN177" ca="1">IF(AND($O177&lt;&gt;"",$P177="",$O177&lt;=集計基準日),"遅1",IF(AND($R177&lt;&gt;"",$S177="",$R177&lt;=集計基準日),"遅2",IF(AND($U177&lt;&gt;"",$V177="",$U177&lt;=集計基準日),"遅3","") ) )</f>
        <v/>
      </c>
      <c r="CO177" s="271" t="str">
        <f t="array" aca="1" ref="CO177" ca="1">IF(AND($AA177&lt;&gt;"",$AB177="",$AA177&lt;=集計基準日),"遅1",IF(AND($AD177&lt;&gt;"",$AE177="",$AD177&lt;=集計基準日),"遅2",IF(AND($AG177&lt;&gt;"",$AH177="",$AG177&lt;=集計基準日),"遅3","")))</f>
        <v/>
      </c>
      <c r="CP177" s="271" t="str">
        <f t="array" aca="1" ref="CP177" ca="1">IF(AND($AM177&lt;&gt;"",$AN177="",$AM177&lt;=集計基準日),"遅1",IF(AND($AP177&lt;&gt;"",$AQ177="",$AP177&lt;=集計基準日),"遅2",IF(AND($AS177&lt;&gt;"",$AT177="",$AS177&lt;=集計基準日),"遅3","")))</f>
        <v/>
      </c>
      <c r="CQ177" s="272" t="str">
        <f t="shared" ca="1" si="75"/>
        <v/>
      </c>
      <c r="CR177" s="272" t="str">
        <f t="shared" ca="1" si="76"/>
        <v/>
      </c>
      <c r="CS177" s="273" t="str">
        <f t="shared" ca="1" si="17"/>
        <v/>
      </c>
      <c r="CT177" s="337"/>
      <c r="CU177" s="264">
        <f t="shared" si="92"/>
        <v>169</v>
      </c>
      <c r="CW177" s="324">
        <f t="array" aca="1" ref="CW177" ca="1">MAX(IF((IF(進捗管理票PSPT_進捗率_1_2&lt;&gt;"", O177:V177,O177:S177)&lt;&gt;"")*(IF(進捗管理票PSPT_進捗率_1_2&lt;&gt;"", $O$7:$V$7,$O$7:$S$7)="予定日")*(IF(進捗管理票PSPT_進捗率_1_2&lt;&gt;"", O177:V177,O177:S177)&lt;=集計基準日),COLUMN(IF(進捗管理票PSPT_進捗率_1_2&lt;&gt;"", O177:V177,O177:S177)),""))</f>
        <v>0</v>
      </c>
      <c r="CX177" s="324">
        <f t="array" aca="1" ref="CX177" ca="1">MAX(IF((IF(進捗管理票PSPT_進捗率_2_2&lt;&gt;"", AA177:AH177,AA177:AE177)&lt;&gt;"")*(IF(進捗管理票PSPT_進捗率_2_2&lt;&gt;"", $AA$7:$AH$7,$AA$7:$AE$7)="予定日")*(IF(進捗管理票PSPT_進捗率_2_2&lt;&gt;"", AA177:AH177,AA177:AE177)&lt;=集計基準日),COLUMN(IF(進捗管理票PSPT_進捗率_2_2&lt;&gt;"", AA177:AH177,AA177:AE177)),""))</f>
        <v>0</v>
      </c>
      <c r="CY177" s="324">
        <f t="array" aca="1" ref="CY177" ca="1">MAX(IF((IF(進捗管理票PSPT_進捗率_3_2&lt;&gt;"", AM177:AT177,AM177:AQ177)&lt;&gt;"")*(IF(進捗管理票PSPT_進捗率_3_2&lt;&gt;"", $AM$7:$AT$7,$AM$7:$AQ$7)="予定日")*(IF(進捗管理票PSPT_進捗率_3_2&lt;&gt;"", AM177:AT177,AM177:AQ177)&lt;=集計基準日),COLUMN(IF(進捗管理票PSPT_進捗率_3_2&lt;&gt;"", AM177:AT177,AM177:AQ177)),""))</f>
        <v>0</v>
      </c>
      <c r="CZ177" s="324">
        <f t="array" aca="1" ref="CZ177" ca="1">MAX(IF((IF(進捗管理票PSPT_進捗率_4_2&lt;&gt;"", AY177:BF177,AY177:BC177)&lt;&gt;"")*(IF(進捗管理票PSPT_進捗率_4_2&lt;&gt;"", $AY$7:$BF$7,$AY$7:$BC$7)="予定日")*(IF(進捗管理票PSPT_進捗率_4_2&lt;&gt;"", AY177:BF177,AY177:BC177)&lt;=集計基準日),COLUMN(IF(進捗管理票PSPT_進捗率_4_2&lt;&gt;"", AY177:BF177,AY177:BC177)),""))</f>
        <v>0</v>
      </c>
      <c r="DA177" s="324">
        <f t="array" aca="1" ref="DA177" ca="1">MAX(IF((BJ177:BN177&lt;&gt;"")*($BJ$7:$BN$7="予定日")*(BJ177:BN177&lt;=集計基準日),COLUMN(BJ177:BN177),""))</f>
        <v>0</v>
      </c>
      <c r="DB177" s="324">
        <f t="array" aca="1" ref="DB177" ca="1">MAX(IF((IF(AND(進捗管理票PSPT_進捗率_1_2&lt;&gt;"",U177&lt;&gt;""), O177:V177,O177:S177)&lt;&gt;"")*(IF(AND(進捗管理票PSPT_進捗率_1_2&lt;&gt;"",U177&lt;&gt;""), $O$7:$V$7,$O$7:$S$7)="実績日")*(IF(AND(進捗管理票PSPT_進捗率_1_2&lt;&gt;"",U177&lt;&gt;""), O177:V177,O177:S177)&lt;=集計基準日),COLUMN(IF(AND(進捗管理票PSPT_進捗率_1_2&lt;&gt;"",U177&lt;&gt;""), O177:V177,O177:S177)),""))</f>
        <v>0</v>
      </c>
      <c r="DC177" s="324">
        <f t="array" aca="1" ref="DC177" ca="1">MAX(IF((IF(AND(進捗管理票PSPT_進捗率_2_2&lt;&gt;"",AG177&lt;&gt;""), AA177:AH177,AA177:AE177)&lt;&gt;"")*(IF(AND(進捗管理票PSPT_進捗率_2_2&lt;&gt;"",AG177&lt;&gt;""), $AA$7:$AH$7,$AA$7:$AE$7)="実績日")*(IF(AND(進捗管理票PSPT_進捗率_2_2&lt;&gt;"",AG177&lt;&gt;""), AA177:AH177,AA177:AE177)&lt;=集計基準日),COLUMN(IF(AND(進捗管理票PSPT_進捗率_2_2&lt;&gt;"",AG177&lt;&gt;""), AA177:AH177,AA177:AE177)),""))</f>
        <v>0</v>
      </c>
      <c r="DD177" s="324">
        <f t="array" aca="1" ref="DD177" ca="1">MAX(IF((IF(AND(進捗管理票PSPT_進捗率_3_2&lt;&gt;"",AS177&lt;&gt;""), AM177:AT177,AM177:AQ177)&lt;&gt;"")*(IF(AND(進捗管理票PSPT_進捗率_3_2&lt;&gt;"",AS177&lt;&gt;""), $AM$7:$AT$7,$AM$7:$AQ$7)="実績日")*(IF(AND(進捗管理票PSPT_進捗率_3_2&lt;&gt;"",AS177&lt;&gt;""), AM177:AT177,AM177:AQ177)&lt;=集計基準日),COLUMN(IF(AND(進捗管理票PSPT_進捗率_3_2&lt;&gt;"",AS177&lt;&gt;""), AM177:AT177,AM177:AQ177)),""))</f>
        <v>0</v>
      </c>
      <c r="DE177" s="324">
        <f t="array" aca="1" ref="DE177" ca="1">MAX(IF((IF(AND(進捗管理票PSPT_進捗率_4_2&lt;&gt;"",BE177&lt;&gt;""), AY177:BF177,AY177:BC177)&lt;&gt;"")*(IF(AND(進捗管理票PSPT_進捗率_4_2&lt;&gt;"",BE177&lt;&gt;""), $AY$7:$BF$7,$AY$7:$BC$7)="実績日")*(IF(AND(進捗管理票PSPT_進捗率_4_2&lt;&gt;"",BE177&lt;&gt;""), AY177:BF177,AY177:BC177)&lt;=集計基準日),COLUMN(IF(AND(進捗管理票PSPT_進捗率_4_2&lt;&gt;"",BE177&lt;&gt;""), AY177:BF177,AY177:BC177)),""))</f>
        <v>0</v>
      </c>
      <c r="DF177" s="324">
        <f t="array" aca="1" ref="DF177" ca="1">MAX(IF((BJ177:BN177&lt;&gt;"")*($BJ$7:$BN$7="実績日")*(BJ177:BN177&lt;=集計基準日),COLUMN(BJ177:BN177),""))</f>
        <v>0</v>
      </c>
      <c r="DG177" s="439">
        <f ca="1">MAX(IF(CW177&lt;&gt;0,HLOOKUP(CW177+1,進捗・達成率設定_PS,9,1),0),IF(CX177&lt;&gt;0,HLOOKUP(CX177+1,進捗・達成率設定_PT仕様作成,9,1),0),IF(CY177&lt;&gt;0,HLOOKUP(CY177+1,進捗・達成率設定_PG,9,1),0),IF(CZ177&lt;&gt;0,HLOOKUP(CZ177+1,進捗・達成率設定_PT,9,1),0),IF(DA177&lt;&gt;0,HLOOKUP(DA177+1,進捗・達成率設定_受入,9,1),0),IF(AND(COUNTA(PTレビュー先頭セル:PTレビュー最終セル)=0,AND(BB177&lt;&gt;"", BB177 &lt;= 集計基準日, BE177="",BF177="",BJ177="",BK177="",BM177="",BN177="")),100,0),IF(AND(BE177&lt;&gt;"",BE177 &lt;= 集計基準日, BJ177="",BK177="",BM177="",BN177=""),100,0))</f>
        <v>0</v>
      </c>
      <c r="DH177" s="440">
        <f ca="1">MAX(IF(DB177&lt;&gt;0,HLOOKUP(DB177,進捗・達成率設定_PS,9,1),0),IF(DC177&lt;&gt;0,HLOOKUP(DC177,進捗・達成率設定_PT仕様作成,9,1),0),IF(DD177&lt;&gt;0,HLOOKUP(DD177,進捗・達成率設定_PG,9,1),0),IF(DE177&lt;&gt;0,HLOOKUP(DE177,進捗・達成率設定_PT,9,1),0),IF(DF177&lt;&gt;0,HLOOKUP(DF177,進捗・達成率設定_受入,9,1),0),IF(AND(COUNTA(PTレビュー先頭セル:PTレビュー最終セル)=0,BJ177="",BK177="",BM177="",BN177="",BC177&lt;&gt;"", BC177&lt;=集計基準日),100,0),IF(OR(AND(BF177&lt;&gt;"",BF177&lt;=集計基準日, BJ177="",BK177="",BM177="",BN177=""),AND(BE177&lt;&gt;"",BF177&lt;&gt;"",BF177&lt;=集計基準日, BJ177="",BK177="",BM177="",BN177="")),100,0))</f>
        <v>0</v>
      </c>
      <c r="DI177" s="328" t="str">
        <f>IF(BM177&lt;&gt;"",BM177,IF(AND(BJ177&lt;&gt;"",BM177&lt;&gt;""),BM177,IF(AND(BJ177&lt;&gt;"",BM177=""),"",IF(AND(BK177&lt;&gt;"",BM177=""),"",IF(BE177&lt;&gt;"",BE177,IF(COUNTA(PTレビュー先頭セル:PTレビュー最終セル)&lt;&gt;0,"",IF(BB177&lt;&gt;"",BB177,"")))))))</f>
        <v/>
      </c>
      <c r="DJ177" s="329" t="str">
        <f>IF(AND(BM177&lt;&gt;"",BN177&lt;&gt;""),BN177,IF(AND(BJ177&lt;&gt;"",BN177&lt;&gt;""),BN177,IF(AND(BK177&lt;&gt;"",BN177=""),"",IF(AND(BJ177&lt;&gt;"",BN177=""),"",IF(BF177&lt;&gt;"",BF177,IF(COUNTA(PTレビュー先頭セル:PTレビュー最終セル)&lt;&gt;0,"",IF(BC177&lt;&gt;"",BC177,"")))))))</f>
        <v/>
      </c>
      <c r="DK177" s="450" t="b">
        <f t="shared" si="93"/>
        <v>0</v>
      </c>
      <c r="DL177" s="440" t="b">
        <f t="shared" si="94"/>
        <v>0</v>
      </c>
      <c r="DM177" s="450" t="b">
        <f t="shared" si="95"/>
        <v>0</v>
      </c>
      <c r="DN177" s="440" t="b">
        <f t="shared" si="96"/>
        <v>0</v>
      </c>
      <c r="DO177" s="449" t="b">
        <f t="shared" si="97"/>
        <v>0</v>
      </c>
      <c r="DP177" s="440" t="b">
        <f t="shared" si="98"/>
        <v>0</v>
      </c>
      <c r="DQ177" s="450" t="b">
        <f t="shared" si="99"/>
        <v>0</v>
      </c>
      <c r="DR177" s="440" t="b">
        <f t="shared" si="100"/>
        <v>0</v>
      </c>
      <c r="DS177" s="449" t="b">
        <f t="shared" si="101"/>
        <v>0</v>
      </c>
      <c r="DT177" s="440" t="b">
        <f t="shared" si="102"/>
        <v>0</v>
      </c>
    </row>
    <row r="178" spans="1:124" x14ac:dyDescent="0.25">
      <c r="A178" s="65">
        <f t="shared" si="77"/>
        <v>170</v>
      </c>
      <c r="B178" s="275"/>
      <c r="C178" s="275"/>
      <c r="D178" s="275"/>
      <c r="E178" s="275"/>
      <c r="F178" s="275"/>
      <c r="G178" s="316"/>
      <c r="H178" s="276"/>
      <c r="I178" s="276"/>
      <c r="J178" s="276"/>
      <c r="K178" s="467"/>
      <c r="L178" s="467"/>
      <c r="M178" s="277"/>
      <c r="N178" s="277"/>
      <c r="O178" s="348"/>
      <c r="P178" s="278"/>
      <c r="Q178" s="279"/>
      <c r="R178" s="348"/>
      <c r="S178" s="278"/>
      <c r="T178" s="280"/>
      <c r="U178" s="348"/>
      <c r="V178" s="274"/>
      <c r="W178" s="309" t="str">
        <f t="shared" ca="1" si="78"/>
        <v/>
      </c>
      <c r="X178" s="310" t="str">
        <f t="shared" ca="1" si="79"/>
        <v/>
      </c>
      <c r="Y178" s="277"/>
      <c r="Z178" s="277"/>
      <c r="AA178" s="348"/>
      <c r="AB178" s="278"/>
      <c r="AC178" s="279"/>
      <c r="AD178" s="348"/>
      <c r="AE178" s="278"/>
      <c r="AF178" s="280"/>
      <c r="AG178" s="348"/>
      <c r="AH178" s="274"/>
      <c r="AI178" s="309" t="str">
        <f t="shared" ca="1" si="80"/>
        <v/>
      </c>
      <c r="AJ178" s="310" t="str">
        <f t="shared" ca="1" si="81"/>
        <v/>
      </c>
      <c r="AK178" s="277"/>
      <c r="AL178" s="277"/>
      <c r="AM178" s="348"/>
      <c r="AN178" s="278"/>
      <c r="AO178" s="279"/>
      <c r="AP178" s="348"/>
      <c r="AQ178" s="278"/>
      <c r="AR178" s="280"/>
      <c r="AS178" s="348"/>
      <c r="AT178" s="274"/>
      <c r="AU178" s="309" t="str">
        <f t="shared" ca="1" si="82"/>
        <v/>
      </c>
      <c r="AV178" s="310" t="str">
        <f t="shared" ca="1" si="83"/>
        <v/>
      </c>
      <c r="AW178" s="276"/>
      <c r="AX178" s="276"/>
      <c r="AY178" s="348"/>
      <c r="AZ178" s="278"/>
      <c r="BA178" s="279"/>
      <c r="BB178" s="348"/>
      <c r="BC178" s="278"/>
      <c r="BD178" s="280"/>
      <c r="BE178" s="348"/>
      <c r="BF178" s="274"/>
      <c r="BG178" s="309" t="str">
        <f t="shared" ca="1" si="84"/>
        <v/>
      </c>
      <c r="BH178" s="310" t="str">
        <f t="shared" ca="1" si="85"/>
        <v/>
      </c>
      <c r="BI178" s="276"/>
      <c r="BJ178" s="348"/>
      <c r="BK178" s="278"/>
      <c r="BL178" s="279"/>
      <c r="BM178" s="348"/>
      <c r="BN178" s="278"/>
      <c r="BO178" s="280"/>
      <c r="BP178" s="309" t="str">
        <f t="shared" ca="1" si="86"/>
        <v/>
      </c>
      <c r="BQ178" s="310" t="str">
        <f t="shared" ca="1" si="87"/>
        <v/>
      </c>
      <c r="BR178" s="309" t="str">
        <f t="shared" ca="1" si="88"/>
        <v/>
      </c>
      <c r="BS178" s="438" t="str">
        <f t="shared" ca="1" si="89"/>
        <v/>
      </c>
      <c r="BT178" s="281" t="str">
        <f t="array" ref="BT178">IF(AND($I178&lt;&gt;"",$K178&lt;&gt;""),CEILING(VLOOKUP($I178,ランク別指標,3,FALSE)*$L178,1),"")</f>
        <v/>
      </c>
      <c r="BU178" s="282"/>
      <c r="BV178" s="281" t="str">
        <f t="shared" si="11"/>
        <v/>
      </c>
      <c r="BW178" s="283"/>
      <c r="BX178" s="282"/>
      <c r="BY178" s="284" t="str">
        <f t="shared" si="90"/>
        <v/>
      </c>
      <c r="BZ178" s="285" t="str">
        <f t="shared" si="91"/>
        <v/>
      </c>
      <c r="CA178" s="286"/>
      <c r="CB178" s="287"/>
      <c r="CC178" s="281" t="str">
        <f t="array" ref="CC178">IF(AND($I178&lt;&gt;"",$K178&lt;&gt;""),CEILING(VLOOKUP($I178,ランク別指標,6,FALSE)*$L178,1),"")</f>
        <v/>
      </c>
      <c r="CD178" s="288"/>
      <c r="CE178" s="289" t="str">
        <f t="shared" si="14"/>
        <v/>
      </c>
      <c r="CF178" s="290"/>
      <c r="CG178" s="291" t="str">
        <f t="array" ref="CG178">IF(AND(L178&lt;&gt;"",L178&gt;0),IF(CD178/L178*100 &gt; 0,CD178/L178*100, ""),"")</f>
        <v/>
      </c>
      <c r="CH178" s="292" t="str">
        <f t="array" ref="CH178">IF(AND(L178&lt;&gt;"",L178&gt;0),IF(CF178/L178*100 &gt; 0,CF178/L178*100, ""),"")</f>
        <v/>
      </c>
      <c r="CI178" s="291" t="str">
        <f t="array" ref="CI178">IF(AND(CC178&lt;&gt;"",CC178&gt;0),IF(CD178/CC178*100 &gt; 0,CD178/CC178, ""),"")</f>
        <v/>
      </c>
      <c r="CJ178" s="292" t="str">
        <f t="array" ref="CJ178">IF(AND(CE178&lt;&gt;"",CE178&gt;0),IF(CF178/CE178*100 &gt; 0,CF178/CE178, ""),"")</f>
        <v/>
      </c>
      <c r="CK178" s="281"/>
      <c r="CL178" s="293" t="str">
        <f t="array" ref="CL178">IF(AND(L178&lt;&gt;"",L178&gt;0),IF(CK178/L178*100 &gt; 0,CK178/L178*100, ""),"")</f>
        <v/>
      </c>
      <c r="CM178" s="294"/>
      <c r="CN178" s="270" t="str">
        <f t="array" aca="1" ref="CN178" ca="1">IF(AND($O178&lt;&gt;"",$P178="",$O178&lt;=集計基準日),"遅1",IF(AND($R178&lt;&gt;"",$S178="",$R178&lt;=集計基準日),"遅2",IF(AND($U178&lt;&gt;"",$V178="",$U178&lt;=集計基準日),"遅3","") ) )</f>
        <v/>
      </c>
      <c r="CO178" s="271" t="str">
        <f t="array" aca="1" ref="CO178" ca="1">IF(AND($AA178&lt;&gt;"",$AB178="",$AA178&lt;=集計基準日),"遅1",IF(AND($AD178&lt;&gt;"",$AE178="",$AD178&lt;=集計基準日),"遅2",IF(AND($AG178&lt;&gt;"",$AH178="",$AG178&lt;=集計基準日),"遅3","")))</f>
        <v/>
      </c>
      <c r="CP178" s="271" t="str">
        <f t="array" aca="1" ref="CP178" ca="1">IF(AND($AM178&lt;&gt;"",$AN178="",$AM178&lt;=集計基準日),"遅1",IF(AND($AP178&lt;&gt;"",$AQ178="",$AP178&lt;=集計基準日),"遅2",IF(AND($AS178&lt;&gt;"",$AT178="",$AS178&lt;=集計基準日),"遅3","")))</f>
        <v/>
      </c>
      <c r="CQ178" s="272" t="str">
        <f t="shared" ca="1" si="75"/>
        <v/>
      </c>
      <c r="CR178" s="272" t="str">
        <f t="shared" ca="1" si="76"/>
        <v/>
      </c>
      <c r="CS178" s="273" t="str">
        <f t="shared" ca="1" si="17"/>
        <v/>
      </c>
      <c r="CT178" s="337"/>
      <c r="CU178" s="264">
        <f t="shared" si="92"/>
        <v>170</v>
      </c>
      <c r="CW178" s="324">
        <f t="array" aca="1" ref="CW178" ca="1">MAX(IF((IF(進捗管理票PSPT_進捗率_1_2&lt;&gt;"", O178:V178,O178:S178)&lt;&gt;"")*(IF(進捗管理票PSPT_進捗率_1_2&lt;&gt;"", $O$7:$V$7,$O$7:$S$7)="予定日")*(IF(進捗管理票PSPT_進捗率_1_2&lt;&gt;"", O178:V178,O178:S178)&lt;=集計基準日),COLUMN(IF(進捗管理票PSPT_進捗率_1_2&lt;&gt;"", O178:V178,O178:S178)),""))</f>
        <v>0</v>
      </c>
      <c r="CX178" s="324">
        <f t="array" aca="1" ref="CX178" ca="1">MAX(IF((IF(進捗管理票PSPT_進捗率_2_2&lt;&gt;"", AA178:AH178,AA178:AE178)&lt;&gt;"")*(IF(進捗管理票PSPT_進捗率_2_2&lt;&gt;"", $AA$7:$AH$7,$AA$7:$AE$7)="予定日")*(IF(進捗管理票PSPT_進捗率_2_2&lt;&gt;"", AA178:AH178,AA178:AE178)&lt;=集計基準日),COLUMN(IF(進捗管理票PSPT_進捗率_2_2&lt;&gt;"", AA178:AH178,AA178:AE178)),""))</f>
        <v>0</v>
      </c>
      <c r="CY178" s="324">
        <f t="array" aca="1" ref="CY178" ca="1">MAX(IF((IF(進捗管理票PSPT_進捗率_3_2&lt;&gt;"", AM178:AT178,AM178:AQ178)&lt;&gt;"")*(IF(進捗管理票PSPT_進捗率_3_2&lt;&gt;"", $AM$7:$AT$7,$AM$7:$AQ$7)="予定日")*(IF(進捗管理票PSPT_進捗率_3_2&lt;&gt;"", AM178:AT178,AM178:AQ178)&lt;=集計基準日),COLUMN(IF(進捗管理票PSPT_進捗率_3_2&lt;&gt;"", AM178:AT178,AM178:AQ178)),""))</f>
        <v>0</v>
      </c>
      <c r="CZ178" s="324">
        <f t="array" aca="1" ref="CZ178" ca="1">MAX(IF((IF(進捗管理票PSPT_進捗率_4_2&lt;&gt;"", AY178:BF178,AY178:BC178)&lt;&gt;"")*(IF(進捗管理票PSPT_進捗率_4_2&lt;&gt;"", $AY$7:$BF$7,$AY$7:$BC$7)="予定日")*(IF(進捗管理票PSPT_進捗率_4_2&lt;&gt;"", AY178:BF178,AY178:BC178)&lt;=集計基準日),COLUMN(IF(進捗管理票PSPT_進捗率_4_2&lt;&gt;"", AY178:BF178,AY178:BC178)),""))</f>
        <v>0</v>
      </c>
      <c r="DA178" s="324">
        <f t="array" aca="1" ref="DA178" ca="1">MAX(IF((BJ178:BN178&lt;&gt;"")*($BJ$7:$BN$7="予定日")*(BJ178:BN178&lt;=集計基準日),COLUMN(BJ178:BN178),""))</f>
        <v>0</v>
      </c>
      <c r="DB178" s="324">
        <f t="array" aca="1" ref="DB178" ca="1">MAX(IF((IF(AND(進捗管理票PSPT_進捗率_1_2&lt;&gt;"",U178&lt;&gt;""), O178:V178,O178:S178)&lt;&gt;"")*(IF(AND(進捗管理票PSPT_進捗率_1_2&lt;&gt;"",U178&lt;&gt;""), $O$7:$V$7,$O$7:$S$7)="実績日")*(IF(AND(進捗管理票PSPT_進捗率_1_2&lt;&gt;"",U178&lt;&gt;""), O178:V178,O178:S178)&lt;=集計基準日),COLUMN(IF(AND(進捗管理票PSPT_進捗率_1_2&lt;&gt;"",U178&lt;&gt;""), O178:V178,O178:S178)),""))</f>
        <v>0</v>
      </c>
      <c r="DC178" s="324">
        <f t="array" aca="1" ref="DC178" ca="1">MAX(IF((IF(AND(進捗管理票PSPT_進捗率_2_2&lt;&gt;"",AG178&lt;&gt;""), AA178:AH178,AA178:AE178)&lt;&gt;"")*(IF(AND(進捗管理票PSPT_進捗率_2_2&lt;&gt;"",AG178&lt;&gt;""), $AA$7:$AH$7,$AA$7:$AE$7)="実績日")*(IF(AND(進捗管理票PSPT_進捗率_2_2&lt;&gt;"",AG178&lt;&gt;""), AA178:AH178,AA178:AE178)&lt;=集計基準日),COLUMN(IF(AND(進捗管理票PSPT_進捗率_2_2&lt;&gt;"",AG178&lt;&gt;""), AA178:AH178,AA178:AE178)),""))</f>
        <v>0</v>
      </c>
      <c r="DD178" s="324">
        <f t="array" aca="1" ref="DD178" ca="1">MAX(IF((IF(AND(進捗管理票PSPT_進捗率_3_2&lt;&gt;"",AS178&lt;&gt;""), AM178:AT178,AM178:AQ178)&lt;&gt;"")*(IF(AND(進捗管理票PSPT_進捗率_3_2&lt;&gt;"",AS178&lt;&gt;""), $AM$7:$AT$7,$AM$7:$AQ$7)="実績日")*(IF(AND(進捗管理票PSPT_進捗率_3_2&lt;&gt;"",AS178&lt;&gt;""), AM178:AT178,AM178:AQ178)&lt;=集計基準日),COLUMN(IF(AND(進捗管理票PSPT_進捗率_3_2&lt;&gt;"",AS178&lt;&gt;""), AM178:AT178,AM178:AQ178)),""))</f>
        <v>0</v>
      </c>
      <c r="DE178" s="324">
        <f t="array" aca="1" ref="DE178" ca="1">MAX(IF((IF(AND(進捗管理票PSPT_進捗率_4_2&lt;&gt;"",BE178&lt;&gt;""), AY178:BF178,AY178:BC178)&lt;&gt;"")*(IF(AND(進捗管理票PSPT_進捗率_4_2&lt;&gt;"",BE178&lt;&gt;""), $AY$7:$BF$7,$AY$7:$BC$7)="実績日")*(IF(AND(進捗管理票PSPT_進捗率_4_2&lt;&gt;"",BE178&lt;&gt;""), AY178:BF178,AY178:BC178)&lt;=集計基準日),COLUMN(IF(AND(進捗管理票PSPT_進捗率_4_2&lt;&gt;"",BE178&lt;&gt;""), AY178:BF178,AY178:BC178)),""))</f>
        <v>0</v>
      </c>
      <c r="DF178" s="324">
        <f t="array" aca="1" ref="DF178" ca="1">MAX(IF((BJ178:BN178&lt;&gt;"")*($BJ$7:$BN$7="実績日")*(BJ178:BN178&lt;=集計基準日),COLUMN(BJ178:BN178),""))</f>
        <v>0</v>
      </c>
      <c r="DG178" s="439">
        <f ca="1">MAX(IF(CW178&lt;&gt;0,HLOOKUP(CW178+1,進捗・達成率設定_PS,9,1),0),IF(CX178&lt;&gt;0,HLOOKUP(CX178+1,進捗・達成率設定_PT仕様作成,9,1),0),IF(CY178&lt;&gt;0,HLOOKUP(CY178+1,進捗・達成率設定_PG,9,1),0),IF(CZ178&lt;&gt;0,HLOOKUP(CZ178+1,進捗・達成率設定_PT,9,1),0),IF(DA178&lt;&gt;0,HLOOKUP(DA178+1,進捗・達成率設定_受入,9,1),0),IF(AND(COUNTA(PTレビュー先頭セル:PTレビュー最終セル)=0,AND(BB178&lt;&gt;"", BB178 &lt;= 集計基準日, BE178="",BF178="",BJ178="",BK178="",BM178="",BN178="")),100,0),IF(AND(BE178&lt;&gt;"",BE178 &lt;= 集計基準日, BJ178="",BK178="",BM178="",BN178=""),100,0))</f>
        <v>0</v>
      </c>
      <c r="DH178" s="440">
        <f ca="1">MAX(IF(DB178&lt;&gt;0,HLOOKUP(DB178,進捗・達成率設定_PS,9,1),0),IF(DC178&lt;&gt;0,HLOOKUP(DC178,進捗・達成率設定_PT仕様作成,9,1),0),IF(DD178&lt;&gt;0,HLOOKUP(DD178,進捗・達成率設定_PG,9,1),0),IF(DE178&lt;&gt;0,HLOOKUP(DE178,進捗・達成率設定_PT,9,1),0),IF(DF178&lt;&gt;0,HLOOKUP(DF178,進捗・達成率設定_受入,9,1),0),IF(AND(COUNTA(PTレビュー先頭セル:PTレビュー最終セル)=0,BJ178="",BK178="",BM178="",BN178="",BC178&lt;&gt;"", BC178&lt;=集計基準日),100,0),IF(OR(AND(BF178&lt;&gt;"",BF178&lt;=集計基準日, BJ178="",BK178="",BM178="",BN178=""),AND(BE178&lt;&gt;"",BF178&lt;&gt;"",BF178&lt;=集計基準日, BJ178="",BK178="",BM178="",BN178="")),100,0))</f>
        <v>0</v>
      </c>
      <c r="DI178" s="328" t="str">
        <f>IF(BM178&lt;&gt;"",BM178,IF(AND(BJ178&lt;&gt;"",BM178&lt;&gt;""),BM178,IF(AND(BJ178&lt;&gt;"",BM178=""),"",IF(AND(BK178&lt;&gt;"",BM178=""),"",IF(BE178&lt;&gt;"",BE178,IF(COUNTA(PTレビュー先頭セル:PTレビュー最終セル)&lt;&gt;0,"",IF(BB178&lt;&gt;"",BB178,"")))))))</f>
        <v/>
      </c>
      <c r="DJ178" s="329" t="str">
        <f>IF(AND(BM178&lt;&gt;"",BN178&lt;&gt;""),BN178,IF(AND(BJ178&lt;&gt;"",BN178&lt;&gt;""),BN178,IF(AND(BK178&lt;&gt;"",BN178=""),"",IF(AND(BJ178&lt;&gt;"",BN178=""),"",IF(BF178&lt;&gt;"",BF178,IF(COUNTA(PTレビュー先頭セル:PTレビュー最終セル)&lt;&gt;0,"",IF(BC178&lt;&gt;"",BC178,"")))))))</f>
        <v/>
      </c>
      <c r="DK178" s="450" t="b">
        <f t="shared" si="93"/>
        <v>0</v>
      </c>
      <c r="DL178" s="440" t="b">
        <f t="shared" si="94"/>
        <v>0</v>
      </c>
      <c r="DM178" s="450" t="b">
        <f t="shared" si="95"/>
        <v>0</v>
      </c>
      <c r="DN178" s="440" t="b">
        <f t="shared" si="96"/>
        <v>0</v>
      </c>
      <c r="DO178" s="449" t="b">
        <f t="shared" si="97"/>
        <v>0</v>
      </c>
      <c r="DP178" s="440" t="b">
        <f t="shared" si="98"/>
        <v>0</v>
      </c>
      <c r="DQ178" s="450" t="b">
        <f t="shared" si="99"/>
        <v>0</v>
      </c>
      <c r="DR178" s="440" t="b">
        <f t="shared" si="100"/>
        <v>0</v>
      </c>
      <c r="DS178" s="449" t="b">
        <f t="shared" si="101"/>
        <v>0</v>
      </c>
      <c r="DT178" s="440" t="b">
        <f t="shared" si="102"/>
        <v>0</v>
      </c>
    </row>
    <row r="179" spans="1:124" x14ac:dyDescent="0.25">
      <c r="A179" s="65">
        <f t="shared" si="77"/>
        <v>171</v>
      </c>
      <c r="B179" s="275"/>
      <c r="C179" s="275"/>
      <c r="D179" s="275"/>
      <c r="E179" s="275"/>
      <c r="F179" s="275"/>
      <c r="G179" s="316"/>
      <c r="H179" s="276"/>
      <c r="I179" s="276"/>
      <c r="J179" s="276"/>
      <c r="K179" s="467"/>
      <c r="L179" s="467"/>
      <c r="M179" s="277"/>
      <c r="N179" s="277"/>
      <c r="O179" s="348"/>
      <c r="P179" s="278"/>
      <c r="Q179" s="279"/>
      <c r="R179" s="348"/>
      <c r="S179" s="278"/>
      <c r="T179" s="280"/>
      <c r="U179" s="348"/>
      <c r="V179" s="274"/>
      <c r="W179" s="309" t="str">
        <f t="shared" ca="1" si="78"/>
        <v/>
      </c>
      <c r="X179" s="310" t="str">
        <f t="shared" ca="1" si="79"/>
        <v/>
      </c>
      <c r="Y179" s="277"/>
      <c r="Z179" s="277"/>
      <c r="AA179" s="348"/>
      <c r="AB179" s="278"/>
      <c r="AC179" s="279"/>
      <c r="AD179" s="348"/>
      <c r="AE179" s="278"/>
      <c r="AF179" s="280"/>
      <c r="AG179" s="348"/>
      <c r="AH179" s="274"/>
      <c r="AI179" s="309" t="str">
        <f t="shared" ca="1" si="80"/>
        <v/>
      </c>
      <c r="AJ179" s="310" t="str">
        <f t="shared" ca="1" si="81"/>
        <v/>
      </c>
      <c r="AK179" s="277"/>
      <c r="AL179" s="277"/>
      <c r="AM179" s="348"/>
      <c r="AN179" s="278"/>
      <c r="AO179" s="279"/>
      <c r="AP179" s="348"/>
      <c r="AQ179" s="278"/>
      <c r="AR179" s="280"/>
      <c r="AS179" s="348"/>
      <c r="AT179" s="274"/>
      <c r="AU179" s="309" t="str">
        <f t="shared" ca="1" si="82"/>
        <v/>
      </c>
      <c r="AV179" s="310" t="str">
        <f t="shared" ca="1" si="83"/>
        <v/>
      </c>
      <c r="AW179" s="276"/>
      <c r="AX179" s="276"/>
      <c r="AY179" s="348"/>
      <c r="AZ179" s="278"/>
      <c r="BA179" s="279"/>
      <c r="BB179" s="348"/>
      <c r="BC179" s="278"/>
      <c r="BD179" s="280"/>
      <c r="BE179" s="348"/>
      <c r="BF179" s="274"/>
      <c r="BG179" s="309" t="str">
        <f t="shared" ca="1" si="84"/>
        <v/>
      </c>
      <c r="BH179" s="310" t="str">
        <f t="shared" ca="1" si="85"/>
        <v/>
      </c>
      <c r="BI179" s="276"/>
      <c r="BJ179" s="348"/>
      <c r="BK179" s="278"/>
      <c r="BL179" s="279"/>
      <c r="BM179" s="348"/>
      <c r="BN179" s="278"/>
      <c r="BO179" s="280"/>
      <c r="BP179" s="309" t="str">
        <f t="shared" ca="1" si="86"/>
        <v/>
      </c>
      <c r="BQ179" s="310" t="str">
        <f t="shared" ca="1" si="87"/>
        <v/>
      </c>
      <c r="BR179" s="309" t="str">
        <f t="shared" ca="1" si="88"/>
        <v/>
      </c>
      <c r="BS179" s="438" t="str">
        <f t="shared" ca="1" si="89"/>
        <v/>
      </c>
      <c r="BT179" s="281" t="str">
        <f t="array" ref="BT179">IF(AND($I179&lt;&gt;"",$K179&lt;&gt;""),CEILING(VLOOKUP($I179,ランク別指標,3,FALSE)*$L179,1),"")</f>
        <v/>
      </c>
      <c r="BU179" s="282"/>
      <c r="BV179" s="281" t="str">
        <f t="shared" si="11"/>
        <v/>
      </c>
      <c r="BW179" s="283"/>
      <c r="BX179" s="282"/>
      <c r="BY179" s="284" t="str">
        <f t="shared" si="90"/>
        <v/>
      </c>
      <c r="BZ179" s="285" t="str">
        <f t="shared" si="91"/>
        <v/>
      </c>
      <c r="CA179" s="286"/>
      <c r="CB179" s="287"/>
      <c r="CC179" s="281" t="str">
        <f t="array" ref="CC179">IF(AND($I179&lt;&gt;"",$K179&lt;&gt;""),CEILING(VLOOKUP($I179,ランク別指標,6,FALSE)*$L179,1),"")</f>
        <v/>
      </c>
      <c r="CD179" s="288"/>
      <c r="CE179" s="289" t="str">
        <f t="shared" si="14"/>
        <v/>
      </c>
      <c r="CF179" s="290"/>
      <c r="CG179" s="291" t="str">
        <f t="array" ref="CG179">IF(AND(L179&lt;&gt;"",L179&gt;0),IF(CD179/L179*100 &gt; 0,CD179/L179*100, ""),"")</f>
        <v/>
      </c>
      <c r="CH179" s="292" t="str">
        <f t="array" ref="CH179">IF(AND(L179&lt;&gt;"",L179&gt;0),IF(CF179/L179*100 &gt; 0,CF179/L179*100, ""),"")</f>
        <v/>
      </c>
      <c r="CI179" s="291" t="str">
        <f t="array" ref="CI179">IF(AND(CC179&lt;&gt;"",CC179&gt;0),IF(CD179/CC179*100 &gt; 0,CD179/CC179, ""),"")</f>
        <v/>
      </c>
      <c r="CJ179" s="292" t="str">
        <f t="array" ref="CJ179">IF(AND(CE179&lt;&gt;"",CE179&gt;0),IF(CF179/CE179*100 &gt; 0,CF179/CE179, ""),"")</f>
        <v/>
      </c>
      <c r="CK179" s="281"/>
      <c r="CL179" s="293" t="str">
        <f t="array" ref="CL179">IF(AND(L179&lt;&gt;"",L179&gt;0),IF(CK179/L179*100 &gt; 0,CK179/L179*100, ""),"")</f>
        <v/>
      </c>
      <c r="CM179" s="294"/>
      <c r="CN179" s="270" t="str">
        <f t="array" aca="1" ref="CN179" ca="1">IF(AND($O179&lt;&gt;"",$P179="",$O179&lt;=集計基準日),"遅1",IF(AND($R179&lt;&gt;"",$S179="",$R179&lt;=集計基準日),"遅2",IF(AND($U179&lt;&gt;"",$V179="",$U179&lt;=集計基準日),"遅3","") ) )</f>
        <v/>
      </c>
      <c r="CO179" s="271" t="str">
        <f t="array" aca="1" ref="CO179" ca="1">IF(AND($AA179&lt;&gt;"",$AB179="",$AA179&lt;=集計基準日),"遅1",IF(AND($AD179&lt;&gt;"",$AE179="",$AD179&lt;=集計基準日),"遅2",IF(AND($AG179&lt;&gt;"",$AH179="",$AG179&lt;=集計基準日),"遅3","")))</f>
        <v/>
      </c>
      <c r="CP179" s="271" t="str">
        <f t="array" aca="1" ref="CP179" ca="1">IF(AND($AM179&lt;&gt;"",$AN179="",$AM179&lt;=集計基準日),"遅1",IF(AND($AP179&lt;&gt;"",$AQ179="",$AP179&lt;=集計基準日),"遅2",IF(AND($AS179&lt;&gt;"",$AT179="",$AS179&lt;=集計基準日),"遅3","")))</f>
        <v/>
      </c>
      <c r="CQ179" s="272" t="str">
        <f t="shared" ca="1" si="75"/>
        <v/>
      </c>
      <c r="CR179" s="272" t="str">
        <f t="shared" ca="1" si="76"/>
        <v/>
      </c>
      <c r="CS179" s="273" t="str">
        <f t="shared" ca="1" si="17"/>
        <v/>
      </c>
      <c r="CT179" s="337"/>
      <c r="CU179" s="264">
        <f t="shared" si="92"/>
        <v>171</v>
      </c>
      <c r="CW179" s="324">
        <f t="array" aca="1" ref="CW179" ca="1">MAX(IF((IF(進捗管理票PSPT_進捗率_1_2&lt;&gt;"", O179:V179,O179:S179)&lt;&gt;"")*(IF(進捗管理票PSPT_進捗率_1_2&lt;&gt;"", $O$7:$V$7,$O$7:$S$7)="予定日")*(IF(進捗管理票PSPT_進捗率_1_2&lt;&gt;"", O179:V179,O179:S179)&lt;=集計基準日),COLUMN(IF(進捗管理票PSPT_進捗率_1_2&lt;&gt;"", O179:V179,O179:S179)),""))</f>
        <v>0</v>
      </c>
      <c r="CX179" s="324">
        <f t="array" aca="1" ref="CX179" ca="1">MAX(IF((IF(進捗管理票PSPT_進捗率_2_2&lt;&gt;"", AA179:AH179,AA179:AE179)&lt;&gt;"")*(IF(進捗管理票PSPT_進捗率_2_2&lt;&gt;"", $AA$7:$AH$7,$AA$7:$AE$7)="予定日")*(IF(進捗管理票PSPT_進捗率_2_2&lt;&gt;"", AA179:AH179,AA179:AE179)&lt;=集計基準日),COLUMN(IF(進捗管理票PSPT_進捗率_2_2&lt;&gt;"", AA179:AH179,AA179:AE179)),""))</f>
        <v>0</v>
      </c>
      <c r="CY179" s="324">
        <f t="array" aca="1" ref="CY179" ca="1">MAX(IF((IF(進捗管理票PSPT_進捗率_3_2&lt;&gt;"", AM179:AT179,AM179:AQ179)&lt;&gt;"")*(IF(進捗管理票PSPT_進捗率_3_2&lt;&gt;"", $AM$7:$AT$7,$AM$7:$AQ$7)="予定日")*(IF(進捗管理票PSPT_進捗率_3_2&lt;&gt;"", AM179:AT179,AM179:AQ179)&lt;=集計基準日),COLUMN(IF(進捗管理票PSPT_進捗率_3_2&lt;&gt;"", AM179:AT179,AM179:AQ179)),""))</f>
        <v>0</v>
      </c>
      <c r="CZ179" s="324">
        <f t="array" aca="1" ref="CZ179" ca="1">MAX(IF((IF(進捗管理票PSPT_進捗率_4_2&lt;&gt;"", AY179:BF179,AY179:BC179)&lt;&gt;"")*(IF(進捗管理票PSPT_進捗率_4_2&lt;&gt;"", $AY$7:$BF$7,$AY$7:$BC$7)="予定日")*(IF(進捗管理票PSPT_進捗率_4_2&lt;&gt;"", AY179:BF179,AY179:BC179)&lt;=集計基準日),COLUMN(IF(進捗管理票PSPT_進捗率_4_2&lt;&gt;"", AY179:BF179,AY179:BC179)),""))</f>
        <v>0</v>
      </c>
      <c r="DA179" s="324">
        <f t="array" aca="1" ref="DA179" ca="1">MAX(IF((BJ179:BN179&lt;&gt;"")*($BJ$7:$BN$7="予定日")*(BJ179:BN179&lt;=集計基準日),COLUMN(BJ179:BN179),""))</f>
        <v>0</v>
      </c>
      <c r="DB179" s="324">
        <f t="array" aca="1" ref="DB179" ca="1">MAX(IF((IF(AND(進捗管理票PSPT_進捗率_1_2&lt;&gt;"",U179&lt;&gt;""), O179:V179,O179:S179)&lt;&gt;"")*(IF(AND(進捗管理票PSPT_進捗率_1_2&lt;&gt;"",U179&lt;&gt;""), $O$7:$V$7,$O$7:$S$7)="実績日")*(IF(AND(進捗管理票PSPT_進捗率_1_2&lt;&gt;"",U179&lt;&gt;""), O179:V179,O179:S179)&lt;=集計基準日),COLUMN(IF(AND(進捗管理票PSPT_進捗率_1_2&lt;&gt;"",U179&lt;&gt;""), O179:V179,O179:S179)),""))</f>
        <v>0</v>
      </c>
      <c r="DC179" s="324">
        <f t="array" aca="1" ref="DC179" ca="1">MAX(IF((IF(AND(進捗管理票PSPT_進捗率_2_2&lt;&gt;"",AG179&lt;&gt;""), AA179:AH179,AA179:AE179)&lt;&gt;"")*(IF(AND(進捗管理票PSPT_進捗率_2_2&lt;&gt;"",AG179&lt;&gt;""), $AA$7:$AH$7,$AA$7:$AE$7)="実績日")*(IF(AND(進捗管理票PSPT_進捗率_2_2&lt;&gt;"",AG179&lt;&gt;""), AA179:AH179,AA179:AE179)&lt;=集計基準日),COLUMN(IF(AND(進捗管理票PSPT_進捗率_2_2&lt;&gt;"",AG179&lt;&gt;""), AA179:AH179,AA179:AE179)),""))</f>
        <v>0</v>
      </c>
      <c r="DD179" s="324">
        <f t="array" aca="1" ref="DD179" ca="1">MAX(IF((IF(AND(進捗管理票PSPT_進捗率_3_2&lt;&gt;"",AS179&lt;&gt;""), AM179:AT179,AM179:AQ179)&lt;&gt;"")*(IF(AND(進捗管理票PSPT_進捗率_3_2&lt;&gt;"",AS179&lt;&gt;""), $AM$7:$AT$7,$AM$7:$AQ$7)="実績日")*(IF(AND(進捗管理票PSPT_進捗率_3_2&lt;&gt;"",AS179&lt;&gt;""), AM179:AT179,AM179:AQ179)&lt;=集計基準日),COLUMN(IF(AND(進捗管理票PSPT_進捗率_3_2&lt;&gt;"",AS179&lt;&gt;""), AM179:AT179,AM179:AQ179)),""))</f>
        <v>0</v>
      </c>
      <c r="DE179" s="324">
        <f t="array" aca="1" ref="DE179" ca="1">MAX(IF((IF(AND(進捗管理票PSPT_進捗率_4_2&lt;&gt;"",BE179&lt;&gt;""), AY179:BF179,AY179:BC179)&lt;&gt;"")*(IF(AND(進捗管理票PSPT_進捗率_4_2&lt;&gt;"",BE179&lt;&gt;""), $AY$7:$BF$7,$AY$7:$BC$7)="実績日")*(IF(AND(進捗管理票PSPT_進捗率_4_2&lt;&gt;"",BE179&lt;&gt;""), AY179:BF179,AY179:BC179)&lt;=集計基準日),COLUMN(IF(AND(進捗管理票PSPT_進捗率_4_2&lt;&gt;"",BE179&lt;&gt;""), AY179:BF179,AY179:BC179)),""))</f>
        <v>0</v>
      </c>
      <c r="DF179" s="324">
        <f t="array" aca="1" ref="DF179" ca="1">MAX(IF((BJ179:BN179&lt;&gt;"")*($BJ$7:$BN$7="実績日")*(BJ179:BN179&lt;=集計基準日),COLUMN(BJ179:BN179),""))</f>
        <v>0</v>
      </c>
      <c r="DG179" s="439">
        <f ca="1">MAX(IF(CW179&lt;&gt;0,HLOOKUP(CW179+1,進捗・達成率設定_PS,9,1),0),IF(CX179&lt;&gt;0,HLOOKUP(CX179+1,進捗・達成率設定_PT仕様作成,9,1),0),IF(CY179&lt;&gt;0,HLOOKUP(CY179+1,進捗・達成率設定_PG,9,1),0),IF(CZ179&lt;&gt;0,HLOOKUP(CZ179+1,進捗・達成率設定_PT,9,1),0),IF(DA179&lt;&gt;0,HLOOKUP(DA179+1,進捗・達成率設定_受入,9,1),0),IF(AND(COUNTA(PTレビュー先頭セル:PTレビュー最終セル)=0,AND(BB179&lt;&gt;"", BB179 &lt;= 集計基準日, BE179="",BF179="",BJ179="",BK179="",BM179="",BN179="")),100,0),IF(AND(BE179&lt;&gt;"",BE179 &lt;= 集計基準日, BJ179="",BK179="",BM179="",BN179=""),100,0))</f>
        <v>0</v>
      </c>
      <c r="DH179" s="440">
        <f ca="1">MAX(IF(DB179&lt;&gt;0,HLOOKUP(DB179,進捗・達成率設定_PS,9,1),0),IF(DC179&lt;&gt;0,HLOOKUP(DC179,進捗・達成率設定_PT仕様作成,9,1),0),IF(DD179&lt;&gt;0,HLOOKUP(DD179,進捗・達成率設定_PG,9,1),0),IF(DE179&lt;&gt;0,HLOOKUP(DE179,進捗・達成率設定_PT,9,1),0),IF(DF179&lt;&gt;0,HLOOKUP(DF179,進捗・達成率設定_受入,9,1),0),IF(AND(COUNTA(PTレビュー先頭セル:PTレビュー最終セル)=0,BJ179="",BK179="",BM179="",BN179="",BC179&lt;&gt;"", BC179&lt;=集計基準日),100,0),IF(OR(AND(BF179&lt;&gt;"",BF179&lt;=集計基準日, BJ179="",BK179="",BM179="",BN179=""),AND(BE179&lt;&gt;"",BF179&lt;&gt;"",BF179&lt;=集計基準日, BJ179="",BK179="",BM179="",BN179="")),100,0))</f>
        <v>0</v>
      </c>
      <c r="DI179" s="328" t="str">
        <f>IF(BM179&lt;&gt;"",BM179,IF(AND(BJ179&lt;&gt;"",BM179&lt;&gt;""),BM179,IF(AND(BJ179&lt;&gt;"",BM179=""),"",IF(AND(BK179&lt;&gt;"",BM179=""),"",IF(BE179&lt;&gt;"",BE179,IF(COUNTA(PTレビュー先頭セル:PTレビュー最終セル)&lt;&gt;0,"",IF(BB179&lt;&gt;"",BB179,"")))))))</f>
        <v/>
      </c>
      <c r="DJ179" s="329" t="str">
        <f>IF(AND(BM179&lt;&gt;"",BN179&lt;&gt;""),BN179,IF(AND(BJ179&lt;&gt;"",BN179&lt;&gt;""),BN179,IF(AND(BK179&lt;&gt;"",BN179=""),"",IF(AND(BJ179&lt;&gt;"",BN179=""),"",IF(BF179&lt;&gt;"",BF179,IF(COUNTA(PTレビュー先頭セル:PTレビュー最終セル)&lt;&gt;0,"",IF(BC179&lt;&gt;"",BC179,"")))))))</f>
        <v/>
      </c>
      <c r="DK179" s="450" t="b">
        <f t="shared" si="93"/>
        <v>0</v>
      </c>
      <c r="DL179" s="440" t="b">
        <f t="shared" si="94"/>
        <v>0</v>
      </c>
      <c r="DM179" s="450" t="b">
        <f t="shared" si="95"/>
        <v>0</v>
      </c>
      <c r="DN179" s="440" t="b">
        <f t="shared" si="96"/>
        <v>0</v>
      </c>
      <c r="DO179" s="449" t="b">
        <f t="shared" si="97"/>
        <v>0</v>
      </c>
      <c r="DP179" s="440" t="b">
        <f t="shared" si="98"/>
        <v>0</v>
      </c>
      <c r="DQ179" s="450" t="b">
        <f t="shared" si="99"/>
        <v>0</v>
      </c>
      <c r="DR179" s="440" t="b">
        <f t="shared" si="100"/>
        <v>0</v>
      </c>
      <c r="DS179" s="449" t="b">
        <f t="shared" si="101"/>
        <v>0</v>
      </c>
      <c r="DT179" s="440" t="b">
        <f t="shared" si="102"/>
        <v>0</v>
      </c>
    </row>
    <row r="180" spans="1:124" x14ac:dyDescent="0.25">
      <c r="A180" s="65">
        <f t="shared" si="77"/>
        <v>172</v>
      </c>
      <c r="B180" s="275"/>
      <c r="C180" s="275"/>
      <c r="D180" s="275"/>
      <c r="E180" s="275"/>
      <c r="F180" s="275"/>
      <c r="G180" s="316"/>
      <c r="H180" s="276"/>
      <c r="I180" s="276"/>
      <c r="J180" s="276"/>
      <c r="K180" s="467"/>
      <c r="L180" s="467"/>
      <c r="M180" s="277"/>
      <c r="N180" s="277"/>
      <c r="O180" s="348"/>
      <c r="P180" s="278"/>
      <c r="Q180" s="279"/>
      <c r="R180" s="348"/>
      <c r="S180" s="278"/>
      <c r="T180" s="280"/>
      <c r="U180" s="348"/>
      <c r="V180" s="274"/>
      <c r="W180" s="309" t="str">
        <f t="shared" ca="1" si="78"/>
        <v/>
      </c>
      <c r="X180" s="310" t="str">
        <f t="shared" ca="1" si="79"/>
        <v/>
      </c>
      <c r="Y180" s="277"/>
      <c r="Z180" s="277"/>
      <c r="AA180" s="348"/>
      <c r="AB180" s="278"/>
      <c r="AC180" s="279"/>
      <c r="AD180" s="348"/>
      <c r="AE180" s="278"/>
      <c r="AF180" s="280"/>
      <c r="AG180" s="348"/>
      <c r="AH180" s="274"/>
      <c r="AI180" s="309" t="str">
        <f t="shared" ca="1" si="80"/>
        <v/>
      </c>
      <c r="AJ180" s="310" t="str">
        <f t="shared" ca="1" si="81"/>
        <v/>
      </c>
      <c r="AK180" s="277"/>
      <c r="AL180" s="277"/>
      <c r="AM180" s="348"/>
      <c r="AN180" s="278"/>
      <c r="AO180" s="279"/>
      <c r="AP180" s="348"/>
      <c r="AQ180" s="278"/>
      <c r="AR180" s="280"/>
      <c r="AS180" s="348"/>
      <c r="AT180" s="274"/>
      <c r="AU180" s="309" t="str">
        <f t="shared" ca="1" si="82"/>
        <v/>
      </c>
      <c r="AV180" s="310" t="str">
        <f t="shared" ca="1" si="83"/>
        <v/>
      </c>
      <c r="AW180" s="276"/>
      <c r="AX180" s="276"/>
      <c r="AY180" s="348"/>
      <c r="AZ180" s="278"/>
      <c r="BA180" s="279"/>
      <c r="BB180" s="348"/>
      <c r="BC180" s="278"/>
      <c r="BD180" s="280"/>
      <c r="BE180" s="348"/>
      <c r="BF180" s="274"/>
      <c r="BG180" s="309" t="str">
        <f t="shared" ca="1" si="84"/>
        <v/>
      </c>
      <c r="BH180" s="310" t="str">
        <f t="shared" ca="1" si="85"/>
        <v/>
      </c>
      <c r="BI180" s="276"/>
      <c r="BJ180" s="348"/>
      <c r="BK180" s="278"/>
      <c r="BL180" s="279"/>
      <c r="BM180" s="348"/>
      <c r="BN180" s="278"/>
      <c r="BO180" s="280"/>
      <c r="BP180" s="309" t="str">
        <f t="shared" ca="1" si="86"/>
        <v/>
      </c>
      <c r="BQ180" s="310" t="str">
        <f t="shared" ca="1" si="87"/>
        <v/>
      </c>
      <c r="BR180" s="309" t="str">
        <f t="shared" ca="1" si="88"/>
        <v/>
      </c>
      <c r="BS180" s="438" t="str">
        <f t="shared" ca="1" si="89"/>
        <v/>
      </c>
      <c r="BT180" s="281" t="str">
        <f t="array" ref="BT180">IF(AND($I180&lt;&gt;"",$K180&lt;&gt;""),CEILING(VLOOKUP($I180,ランク別指標,3,FALSE)*$L180,1),"")</f>
        <v/>
      </c>
      <c r="BU180" s="282"/>
      <c r="BV180" s="281" t="str">
        <f t="shared" si="11"/>
        <v/>
      </c>
      <c r="BW180" s="283"/>
      <c r="BX180" s="282"/>
      <c r="BY180" s="284" t="str">
        <f t="shared" si="90"/>
        <v/>
      </c>
      <c r="BZ180" s="285" t="str">
        <f t="shared" si="91"/>
        <v/>
      </c>
      <c r="CA180" s="286"/>
      <c r="CB180" s="287"/>
      <c r="CC180" s="281" t="str">
        <f t="array" ref="CC180">IF(AND($I180&lt;&gt;"",$K180&lt;&gt;""),CEILING(VLOOKUP($I180,ランク別指標,6,FALSE)*$L180,1),"")</f>
        <v/>
      </c>
      <c r="CD180" s="288"/>
      <c r="CE180" s="289" t="str">
        <f t="shared" si="14"/>
        <v/>
      </c>
      <c r="CF180" s="290"/>
      <c r="CG180" s="291" t="str">
        <f t="array" ref="CG180">IF(AND(L180&lt;&gt;"",L180&gt;0),IF(CD180/L180*100 &gt; 0,CD180/L180*100, ""),"")</f>
        <v/>
      </c>
      <c r="CH180" s="292" t="str">
        <f t="array" ref="CH180">IF(AND(L180&lt;&gt;"",L180&gt;0),IF(CF180/L180*100 &gt; 0,CF180/L180*100, ""),"")</f>
        <v/>
      </c>
      <c r="CI180" s="291" t="str">
        <f t="array" ref="CI180">IF(AND(CC180&lt;&gt;"",CC180&gt;0),IF(CD180/CC180*100 &gt; 0,CD180/CC180, ""),"")</f>
        <v/>
      </c>
      <c r="CJ180" s="292" t="str">
        <f t="array" ref="CJ180">IF(AND(CE180&lt;&gt;"",CE180&gt;0),IF(CF180/CE180*100 &gt; 0,CF180/CE180, ""),"")</f>
        <v/>
      </c>
      <c r="CK180" s="281"/>
      <c r="CL180" s="293" t="str">
        <f t="array" ref="CL180">IF(AND(L180&lt;&gt;"",L180&gt;0),IF(CK180/L180*100 &gt; 0,CK180/L180*100, ""),"")</f>
        <v/>
      </c>
      <c r="CM180" s="294"/>
      <c r="CN180" s="270" t="str">
        <f t="array" aca="1" ref="CN180" ca="1">IF(AND($O180&lt;&gt;"",$P180="",$O180&lt;=集計基準日),"遅1",IF(AND($R180&lt;&gt;"",$S180="",$R180&lt;=集計基準日),"遅2",IF(AND($U180&lt;&gt;"",$V180="",$U180&lt;=集計基準日),"遅3","") ) )</f>
        <v/>
      </c>
      <c r="CO180" s="271" t="str">
        <f t="array" aca="1" ref="CO180" ca="1">IF(AND($AA180&lt;&gt;"",$AB180="",$AA180&lt;=集計基準日),"遅1",IF(AND($AD180&lt;&gt;"",$AE180="",$AD180&lt;=集計基準日),"遅2",IF(AND($AG180&lt;&gt;"",$AH180="",$AG180&lt;=集計基準日),"遅3","")))</f>
        <v/>
      </c>
      <c r="CP180" s="271" t="str">
        <f t="array" aca="1" ref="CP180" ca="1">IF(AND($AM180&lt;&gt;"",$AN180="",$AM180&lt;=集計基準日),"遅1",IF(AND($AP180&lt;&gt;"",$AQ180="",$AP180&lt;=集計基準日),"遅2",IF(AND($AS180&lt;&gt;"",$AT180="",$AS180&lt;=集計基準日),"遅3","")))</f>
        <v/>
      </c>
      <c r="CQ180" s="272" t="str">
        <f t="shared" ca="1" si="75"/>
        <v/>
      </c>
      <c r="CR180" s="272" t="str">
        <f t="shared" ca="1" si="76"/>
        <v/>
      </c>
      <c r="CS180" s="273" t="str">
        <f t="shared" ca="1" si="17"/>
        <v/>
      </c>
      <c r="CT180" s="337"/>
      <c r="CU180" s="264">
        <f t="shared" si="92"/>
        <v>172</v>
      </c>
      <c r="CW180" s="324">
        <f t="array" aca="1" ref="CW180" ca="1">MAX(IF((IF(進捗管理票PSPT_進捗率_1_2&lt;&gt;"", O180:V180,O180:S180)&lt;&gt;"")*(IF(進捗管理票PSPT_進捗率_1_2&lt;&gt;"", $O$7:$V$7,$O$7:$S$7)="予定日")*(IF(進捗管理票PSPT_進捗率_1_2&lt;&gt;"", O180:V180,O180:S180)&lt;=集計基準日),COLUMN(IF(進捗管理票PSPT_進捗率_1_2&lt;&gt;"", O180:V180,O180:S180)),""))</f>
        <v>0</v>
      </c>
      <c r="CX180" s="324">
        <f t="array" aca="1" ref="CX180" ca="1">MAX(IF((IF(進捗管理票PSPT_進捗率_2_2&lt;&gt;"", AA180:AH180,AA180:AE180)&lt;&gt;"")*(IF(進捗管理票PSPT_進捗率_2_2&lt;&gt;"", $AA$7:$AH$7,$AA$7:$AE$7)="予定日")*(IF(進捗管理票PSPT_進捗率_2_2&lt;&gt;"", AA180:AH180,AA180:AE180)&lt;=集計基準日),COLUMN(IF(進捗管理票PSPT_進捗率_2_2&lt;&gt;"", AA180:AH180,AA180:AE180)),""))</f>
        <v>0</v>
      </c>
      <c r="CY180" s="324">
        <f t="array" aca="1" ref="CY180" ca="1">MAX(IF((IF(進捗管理票PSPT_進捗率_3_2&lt;&gt;"", AM180:AT180,AM180:AQ180)&lt;&gt;"")*(IF(進捗管理票PSPT_進捗率_3_2&lt;&gt;"", $AM$7:$AT$7,$AM$7:$AQ$7)="予定日")*(IF(進捗管理票PSPT_進捗率_3_2&lt;&gt;"", AM180:AT180,AM180:AQ180)&lt;=集計基準日),COLUMN(IF(進捗管理票PSPT_進捗率_3_2&lt;&gt;"", AM180:AT180,AM180:AQ180)),""))</f>
        <v>0</v>
      </c>
      <c r="CZ180" s="324">
        <f t="array" aca="1" ref="CZ180" ca="1">MAX(IF((IF(進捗管理票PSPT_進捗率_4_2&lt;&gt;"", AY180:BF180,AY180:BC180)&lt;&gt;"")*(IF(進捗管理票PSPT_進捗率_4_2&lt;&gt;"", $AY$7:$BF$7,$AY$7:$BC$7)="予定日")*(IF(進捗管理票PSPT_進捗率_4_2&lt;&gt;"", AY180:BF180,AY180:BC180)&lt;=集計基準日),COLUMN(IF(進捗管理票PSPT_進捗率_4_2&lt;&gt;"", AY180:BF180,AY180:BC180)),""))</f>
        <v>0</v>
      </c>
      <c r="DA180" s="324">
        <f t="array" aca="1" ref="DA180" ca="1">MAX(IF((BJ180:BN180&lt;&gt;"")*($BJ$7:$BN$7="予定日")*(BJ180:BN180&lt;=集計基準日),COLUMN(BJ180:BN180),""))</f>
        <v>0</v>
      </c>
      <c r="DB180" s="324">
        <f t="array" aca="1" ref="DB180" ca="1">MAX(IF((IF(AND(進捗管理票PSPT_進捗率_1_2&lt;&gt;"",U180&lt;&gt;""), O180:V180,O180:S180)&lt;&gt;"")*(IF(AND(進捗管理票PSPT_進捗率_1_2&lt;&gt;"",U180&lt;&gt;""), $O$7:$V$7,$O$7:$S$7)="実績日")*(IF(AND(進捗管理票PSPT_進捗率_1_2&lt;&gt;"",U180&lt;&gt;""), O180:V180,O180:S180)&lt;=集計基準日),COLUMN(IF(AND(進捗管理票PSPT_進捗率_1_2&lt;&gt;"",U180&lt;&gt;""), O180:V180,O180:S180)),""))</f>
        <v>0</v>
      </c>
      <c r="DC180" s="324">
        <f t="array" aca="1" ref="DC180" ca="1">MAX(IF((IF(AND(進捗管理票PSPT_進捗率_2_2&lt;&gt;"",AG180&lt;&gt;""), AA180:AH180,AA180:AE180)&lt;&gt;"")*(IF(AND(進捗管理票PSPT_進捗率_2_2&lt;&gt;"",AG180&lt;&gt;""), $AA$7:$AH$7,$AA$7:$AE$7)="実績日")*(IF(AND(進捗管理票PSPT_進捗率_2_2&lt;&gt;"",AG180&lt;&gt;""), AA180:AH180,AA180:AE180)&lt;=集計基準日),COLUMN(IF(AND(進捗管理票PSPT_進捗率_2_2&lt;&gt;"",AG180&lt;&gt;""), AA180:AH180,AA180:AE180)),""))</f>
        <v>0</v>
      </c>
      <c r="DD180" s="324">
        <f t="array" aca="1" ref="DD180" ca="1">MAX(IF((IF(AND(進捗管理票PSPT_進捗率_3_2&lt;&gt;"",AS180&lt;&gt;""), AM180:AT180,AM180:AQ180)&lt;&gt;"")*(IF(AND(進捗管理票PSPT_進捗率_3_2&lt;&gt;"",AS180&lt;&gt;""), $AM$7:$AT$7,$AM$7:$AQ$7)="実績日")*(IF(AND(進捗管理票PSPT_進捗率_3_2&lt;&gt;"",AS180&lt;&gt;""), AM180:AT180,AM180:AQ180)&lt;=集計基準日),COLUMN(IF(AND(進捗管理票PSPT_進捗率_3_2&lt;&gt;"",AS180&lt;&gt;""), AM180:AT180,AM180:AQ180)),""))</f>
        <v>0</v>
      </c>
      <c r="DE180" s="324">
        <f t="array" aca="1" ref="DE180" ca="1">MAX(IF((IF(AND(進捗管理票PSPT_進捗率_4_2&lt;&gt;"",BE180&lt;&gt;""), AY180:BF180,AY180:BC180)&lt;&gt;"")*(IF(AND(進捗管理票PSPT_進捗率_4_2&lt;&gt;"",BE180&lt;&gt;""), $AY$7:$BF$7,$AY$7:$BC$7)="実績日")*(IF(AND(進捗管理票PSPT_進捗率_4_2&lt;&gt;"",BE180&lt;&gt;""), AY180:BF180,AY180:BC180)&lt;=集計基準日),COLUMN(IF(AND(進捗管理票PSPT_進捗率_4_2&lt;&gt;"",BE180&lt;&gt;""), AY180:BF180,AY180:BC180)),""))</f>
        <v>0</v>
      </c>
      <c r="DF180" s="324">
        <f t="array" aca="1" ref="DF180" ca="1">MAX(IF((BJ180:BN180&lt;&gt;"")*($BJ$7:$BN$7="実績日")*(BJ180:BN180&lt;=集計基準日),COLUMN(BJ180:BN180),""))</f>
        <v>0</v>
      </c>
      <c r="DG180" s="439">
        <f ca="1">MAX(IF(CW180&lt;&gt;0,HLOOKUP(CW180+1,進捗・達成率設定_PS,9,1),0),IF(CX180&lt;&gt;0,HLOOKUP(CX180+1,進捗・達成率設定_PT仕様作成,9,1),0),IF(CY180&lt;&gt;0,HLOOKUP(CY180+1,進捗・達成率設定_PG,9,1),0),IF(CZ180&lt;&gt;0,HLOOKUP(CZ180+1,進捗・達成率設定_PT,9,1),0),IF(DA180&lt;&gt;0,HLOOKUP(DA180+1,進捗・達成率設定_受入,9,1),0),IF(AND(COUNTA(PTレビュー先頭セル:PTレビュー最終セル)=0,AND(BB180&lt;&gt;"", BB180 &lt;= 集計基準日, BE180="",BF180="",BJ180="",BK180="",BM180="",BN180="")),100,0),IF(AND(BE180&lt;&gt;"",BE180 &lt;= 集計基準日, BJ180="",BK180="",BM180="",BN180=""),100,0))</f>
        <v>0</v>
      </c>
      <c r="DH180" s="440">
        <f ca="1">MAX(IF(DB180&lt;&gt;0,HLOOKUP(DB180,進捗・達成率設定_PS,9,1),0),IF(DC180&lt;&gt;0,HLOOKUP(DC180,進捗・達成率設定_PT仕様作成,9,1),0),IF(DD180&lt;&gt;0,HLOOKUP(DD180,進捗・達成率設定_PG,9,1),0),IF(DE180&lt;&gt;0,HLOOKUP(DE180,進捗・達成率設定_PT,9,1),0),IF(DF180&lt;&gt;0,HLOOKUP(DF180,進捗・達成率設定_受入,9,1),0),IF(AND(COUNTA(PTレビュー先頭セル:PTレビュー最終セル)=0,BJ180="",BK180="",BM180="",BN180="",BC180&lt;&gt;"", BC180&lt;=集計基準日),100,0),IF(OR(AND(BF180&lt;&gt;"",BF180&lt;=集計基準日, BJ180="",BK180="",BM180="",BN180=""),AND(BE180&lt;&gt;"",BF180&lt;&gt;"",BF180&lt;=集計基準日, BJ180="",BK180="",BM180="",BN180="")),100,0))</f>
        <v>0</v>
      </c>
      <c r="DI180" s="328" t="str">
        <f>IF(BM180&lt;&gt;"",BM180,IF(AND(BJ180&lt;&gt;"",BM180&lt;&gt;""),BM180,IF(AND(BJ180&lt;&gt;"",BM180=""),"",IF(AND(BK180&lt;&gt;"",BM180=""),"",IF(BE180&lt;&gt;"",BE180,IF(COUNTA(PTレビュー先頭セル:PTレビュー最終セル)&lt;&gt;0,"",IF(BB180&lt;&gt;"",BB180,"")))))))</f>
        <v/>
      </c>
      <c r="DJ180" s="329" t="str">
        <f>IF(AND(BM180&lt;&gt;"",BN180&lt;&gt;""),BN180,IF(AND(BJ180&lt;&gt;"",BN180&lt;&gt;""),BN180,IF(AND(BK180&lt;&gt;"",BN180=""),"",IF(AND(BJ180&lt;&gt;"",BN180=""),"",IF(BF180&lt;&gt;"",BF180,IF(COUNTA(PTレビュー先頭セル:PTレビュー最終セル)&lt;&gt;0,"",IF(BC180&lt;&gt;"",BC180,"")))))))</f>
        <v/>
      </c>
      <c r="DK180" s="450" t="b">
        <f t="shared" si="93"/>
        <v>0</v>
      </c>
      <c r="DL180" s="440" t="b">
        <f t="shared" si="94"/>
        <v>0</v>
      </c>
      <c r="DM180" s="450" t="b">
        <f t="shared" si="95"/>
        <v>0</v>
      </c>
      <c r="DN180" s="440" t="b">
        <f t="shared" si="96"/>
        <v>0</v>
      </c>
      <c r="DO180" s="449" t="b">
        <f t="shared" si="97"/>
        <v>0</v>
      </c>
      <c r="DP180" s="440" t="b">
        <f t="shared" si="98"/>
        <v>0</v>
      </c>
      <c r="DQ180" s="450" t="b">
        <f t="shared" si="99"/>
        <v>0</v>
      </c>
      <c r="DR180" s="440" t="b">
        <f t="shared" si="100"/>
        <v>0</v>
      </c>
      <c r="DS180" s="449" t="b">
        <f t="shared" si="101"/>
        <v>0</v>
      </c>
      <c r="DT180" s="440" t="b">
        <f t="shared" si="102"/>
        <v>0</v>
      </c>
    </row>
    <row r="181" spans="1:124" x14ac:dyDescent="0.25">
      <c r="A181" s="65">
        <f t="shared" si="77"/>
        <v>173</v>
      </c>
      <c r="B181" s="275"/>
      <c r="C181" s="275"/>
      <c r="D181" s="275"/>
      <c r="E181" s="275"/>
      <c r="F181" s="275"/>
      <c r="G181" s="316"/>
      <c r="H181" s="276"/>
      <c r="I181" s="276"/>
      <c r="J181" s="276"/>
      <c r="K181" s="467"/>
      <c r="L181" s="467"/>
      <c r="M181" s="277"/>
      <c r="N181" s="277"/>
      <c r="O181" s="348"/>
      <c r="P181" s="278"/>
      <c r="Q181" s="279"/>
      <c r="R181" s="348"/>
      <c r="S181" s="278"/>
      <c r="T181" s="280"/>
      <c r="U181" s="348"/>
      <c r="V181" s="274"/>
      <c r="W181" s="309" t="str">
        <f t="shared" ca="1" si="78"/>
        <v/>
      </c>
      <c r="X181" s="310" t="str">
        <f t="shared" ca="1" si="79"/>
        <v/>
      </c>
      <c r="Y181" s="277"/>
      <c r="Z181" s="277"/>
      <c r="AA181" s="348"/>
      <c r="AB181" s="278"/>
      <c r="AC181" s="279"/>
      <c r="AD181" s="348"/>
      <c r="AE181" s="278"/>
      <c r="AF181" s="280"/>
      <c r="AG181" s="348"/>
      <c r="AH181" s="274"/>
      <c r="AI181" s="309" t="str">
        <f t="shared" ca="1" si="80"/>
        <v/>
      </c>
      <c r="AJ181" s="310" t="str">
        <f t="shared" ca="1" si="81"/>
        <v/>
      </c>
      <c r="AK181" s="277"/>
      <c r="AL181" s="277"/>
      <c r="AM181" s="348"/>
      <c r="AN181" s="278"/>
      <c r="AO181" s="279"/>
      <c r="AP181" s="348"/>
      <c r="AQ181" s="278"/>
      <c r="AR181" s="280"/>
      <c r="AS181" s="348"/>
      <c r="AT181" s="274"/>
      <c r="AU181" s="309" t="str">
        <f t="shared" ca="1" si="82"/>
        <v/>
      </c>
      <c r="AV181" s="310" t="str">
        <f t="shared" ca="1" si="83"/>
        <v/>
      </c>
      <c r="AW181" s="276"/>
      <c r="AX181" s="276"/>
      <c r="AY181" s="348"/>
      <c r="AZ181" s="278"/>
      <c r="BA181" s="279"/>
      <c r="BB181" s="348"/>
      <c r="BC181" s="278"/>
      <c r="BD181" s="280"/>
      <c r="BE181" s="348"/>
      <c r="BF181" s="274"/>
      <c r="BG181" s="309" t="str">
        <f t="shared" ca="1" si="84"/>
        <v/>
      </c>
      <c r="BH181" s="310" t="str">
        <f t="shared" ca="1" si="85"/>
        <v/>
      </c>
      <c r="BI181" s="276"/>
      <c r="BJ181" s="348"/>
      <c r="BK181" s="278"/>
      <c r="BL181" s="279"/>
      <c r="BM181" s="348"/>
      <c r="BN181" s="278"/>
      <c r="BO181" s="280"/>
      <c r="BP181" s="309" t="str">
        <f t="shared" ca="1" si="86"/>
        <v/>
      </c>
      <c r="BQ181" s="310" t="str">
        <f t="shared" ca="1" si="87"/>
        <v/>
      </c>
      <c r="BR181" s="309" t="str">
        <f t="shared" ca="1" si="88"/>
        <v/>
      </c>
      <c r="BS181" s="438" t="str">
        <f t="shared" ca="1" si="89"/>
        <v/>
      </c>
      <c r="BT181" s="281" t="str">
        <f t="array" ref="BT181">IF(AND($I181&lt;&gt;"",$K181&lt;&gt;""),CEILING(VLOOKUP($I181,ランク別指標,3,FALSE)*$L181,1),"")</f>
        <v/>
      </c>
      <c r="BU181" s="282"/>
      <c r="BV181" s="281" t="str">
        <f t="shared" si="11"/>
        <v/>
      </c>
      <c r="BW181" s="283"/>
      <c r="BX181" s="282"/>
      <c r="BY181" s="284" t="str">
        <f t="shared" si="90"/>
        <v/>
      </c>
      <c r="BZ181" s="285" t="str">
        <f t="shared" si="91"/>
        <v/>
      </c>
      <c r="CA181" s="286"/>
      <c r="CB181" s="287"/>
      <c r="CC181" s="281" t="str">
        <f t="array" ref="CC181">IF(AND($I181&lt;&gt;"",$K181&lt;&gt;""),CEILING(VLOOKUP($I181,ランク別指標,6,FALSE)*$L181,1),"")</f>
        <v/>
      </c>
      <c r="CD181" s="288"/>
      <c r="CE181" s="289" t="str">
        <f t="shared" si="14"/>
        <v/>
      </c>
      <c r="CF181" s="290"/>
      <c r="CG181" s="291" t="str">
        <f t="array" ref="CG181">IF(AND(L181&lt;&gt;"",L181&gt;0),IF(CD181/L181*100 &gt; 0,CD181/L181*100, ""),"")</f>
        <v/>
      </c>
      <c r="CH181" s="292" t="str">
        <f t="array" ref="CH181">IF(AND(L181&lt;&gt;"",L181&gt;0),IF(CF181/L181*100 &gt; 0,CF181/L181*100, ""),"")</f>
        <v/>
      </c>
      <c r="CI181" s="291" t="str">
        <f t="array" ref="CI181">IF(AND(CC181&lt;&gt;"",CC181&gt;0),IF(CD181/CC181*100 &gt; 0,CD181/CC181, ""),"")</f>
        <v/>
      </c>
      <c r="CJ181" s="292" t="str">
        <f t="array" ref="CJ181">IF(AND(CE181&lt;&gt;"",CE181&gt;0),IF(CF181/CE181*100 &gt; 0,CF181/CE181, ""),"")</f>
        <v/>
      </c>
      <c r="CK181" s="281"/>
      <c r="CL181" s="293" t="str">
        <f t="array" ref="CL181">IF(AND(L181&lt;&gt;"",L181&gt;0),IF(CK181/L181*100 &gt; 0,CK181/L181*100, ""),"")</f>
        <v/>
      </c>
      <c r="CM181" s="294"/>
      <c r="CN181" s="270" t="str">
        <f t="array" aca="1" ref="CN181" ca="1">IF(AND($O181&lt;&gt;"",$P181="",$O181&lt;=集計基準日),"遅1",IF(AND($R181&lt;&gt;"",$S181="",$R181&lt;=集計基準日),"遅2",IF(AND($U181&lt;&gt;"",$V181="",$U181&lt;=集計基準日),"遅3","") ) )</f>
        <v/>
      </c>
      <c r="CO181" s="271" t="str">
        <f t="array" aca="1" ref="CO181" ca="1">IF(AND($AA181&lt;&gt;"",$AB181="",$AA181&lt;=集計基準日),"遅1",IF(AND($AD181&lt;&gt;"",$AE181="",$AD181&lt;=集計基準日),"遅2",IF(AND($AG181&lt;&gt;"",$AH181="",$AG181&lt;=集計基準日),"遅3","")))</f>
        <v/>
      </c>
      <c r="CP181" s="271" t="str">
        <f t="array" aca="1" ref="CP181" ca="1">IF(AND($AM181&lt;&gt;"",$AN181="",$AM181&lt;=集計基準日),"遅1",IF(AND($AP181&lt;&gt;"",$AQ181="",$AP181&lt;=集計基準日),"遅2",IF(AND($AS181&lt;&gt;"",$AT181="",$AS181&lt;=集計基準日),"遅3","")))</f>
        <v/>
      </c>
      <c r="CQ181" s="272" t="str">
        <f t="shared" ca="1" si="75"/>
        <v/>
      </c>
      <c r="CR181" s="272" t="str">
        <f t="shared" ca="1" si="76"/>
        <v/>
      </c>
      <c r="CS181" s="273" t="str">
        <f t="shared" ca="1" si="17"/>
        <v/>
      </c>
      <c r="CT181" s="337"/>
      <c r="CU181" s="264">
        <f t="shared" si="92"/>
        <v>173</v>
      </c>
      <c r="CW181" s="324">
        <f t="array" aca="1" ref="CW181" ca="1">MAX(IF((IF(進捗管理票PSPT_進捗率_1_2&lt;&gt;"", O181:V181,O181:S181)&lt;&gt;"")*(IF(進捗管理票PSPT_進捗率_1_2&lt;&gt;"", $O$7:$V$7,$O$7:$S$7)="予定日")*(IF(進捗管理票PSPT_進捗率_1_2&lt;&gt;"", O181:V181,O181:S181)&lt;=集計基準日),COLUMN(IF(進捗管理票PSPT_進捗率_1_2&lt;&gt;"", O181:V181,O181:S181)),""))</f>
        <v>0</v>
      </c>
      <c r="CX181" s="324">
        <f t="array" aca="1" ref="CX181" ca="1">MAX(IF((IF(進捗管理票PSPT_進捗率_2_2&lt;&gt;"", AA181:AH181,AA181:AE181)&lt;&gt;"")*(IF(進捗管理票PSPT_進捗率_2_2&lt;&gt;"", $AA$7:$AH$7,$AA$7:$AE$7)="予定日")*(IF(進捗管理票PSPT_進捗率_2_2&lt;&gt;"", AA181:AH181,AA181:AE181)&lt;=集計基準日),COLUMN(IF(進捗管理票PSPT_進捗率_2_2&lt;&gt;"", AA181:AH181,AA181:AE181)),""))</f>
        <v>0</v>
      </c>
      <c r="CY181" s="324">
        <f t="array" aca="1" ref="CY181" ca="1">MAX(IF((IF(進捗管理票PSPT_進捗率_3_2&lt;&gt;"", AM181:AT181,AM181:AQ181)&lt;&gt;"")*(IF(進捗管理票PSPT_進捗率_3_2&lt;&gt;"", $AM$7:$AT$7,$AM$7:$AQ$7)="予定日")*(IF(進捗管理票PSPT_進捗率_3_2&lt;&gt;"", AM181:AT181,AM181:AQ181)&lt;=集計基準日),COLUMN(IF(進捗管理票PSPT_進捗率_3_2&lt;&gt;"", AM181:AT181,AM181:AQ181)),""))</f>
        <v>0</v>
      </c>
      <c r="CZ181" s="324">
        <f t="array" aca="1" ref="CZ181" ca="1">MAX(IF((IF(進捗管理票PSPT_進捗率_4_2&lt;&gt;"", AY181:BF181,AY181:BC181)&lt;&gt;"")*(IF(進捗管理票PSPT_進捗率_4_2&lt;&gt;"", $AY$7:$BF$7,$AY$7:$BC$7)="予定日")*(IF(進捗管理票PSPT_進捗率_4_2&lt;&gt;"", AY181:BF181,AY181:BC181)&lt;=集計基準日),COLUMN(IF(進捗管理票PSPT_進捗率_4_2&lt;&gt;"", AY181:BF181,AY181:BC181)),""))</f>
        <v>0</v>
      </c>
      <c r="DA181" s="324">
        <f t="array" aca="1" ref="DA181" ca="1">MAX(IF((BJ181:BN181&lt;&gt;"")*($BJ$7:$BN$7="予定日")*(BJ181:BN181&lt;=集計基準日),COLUMN(BJ181:BN181),""))</f>
        <v>0</v>
      </c>
      <c r="DB181" s="324">
        <f t="array" aca="1" ref="DB181" ca="1">MAX(IF((IF(AND(進捗管理票PSPT_進捗率_1_2&lt;&gt;"",U181&lt;&gt;""), O181:V181,O181:S181)&lt;&gt;"")*(IF(AND(進捗管理票PSPT_進捗率_1_2&lt;&gt;"",U181&lt;&gt;""), $O$7:$V$7,$O$7:$S$7)="実績日")*(IF(AND(進捗管理票PSPT_進捗率_1_2&lt;&gt;"",U181&lt;&gt;""), O181:V181,O181:S181)&lt;=集計基準日),COLUMN(IF(AND(進捗管理票PSPT_進捗率_1_2&lt;&gt;"",U181&lt;&gt;""), O181:V181,O181:S181)),""))</f>
        <v>0</v>
      </c>
      <c r="DC181" s="324">
        <f t="array" aca="1" ref="DC181" ca="1">MAX(IF((IF(AND(進捗管理票PSPT_進捗率_2_2&lt;&gt;"",AG181&lt;&gt;""), AA181:AH181,AA181:AE181)&lt;&gt;"")*(IF(AND(進捗管理票PSPT_進捗率_2_2&lt;&gt;"",AG181&lt;&gt;""), $AA$7:$AH$7,$AA$7:$AE$7)="実績日")*(IF(AND(進捗管理票PSPT_進捗率_2_2&lt;&gt;"",AG181&lt;&gt;""), AA181:AH181,AA181:AE181)&lt;=集計基準日),COLUMN(IF(AND(進捗管理票PSPT_進捗率_2_2&lt;&gt;"",AG181&lt;&gt;""), AA181:AH181,AA181:AE181)),""))</f>
        <v>0</v>
      </c>
      <c r="DD181" s="324">
        <f t="array" aca="1" ref="DD181" ca="1">MAX(IF((IF(AND(進捗管理票PSPT_進捗率_3_2&lt;&gt;"",AS181&lt;&gt;""), AM181:AT181,AM181:AQ181)&lt;&gt;"")*(IF(AND(進捗管理票PSPT_進捗率_3_2&lt;&gt;"",AS181&lt;&gt;""), $AM$7:$AT$7,$AM$7:$AQ$7)="実績日")*(IF(AND(進捗管理票PSPT_進捗率_3_2&lt;&gt;"",AS181&lt;&gt;""), AM181:AT181,AM181:AQ181)&lt;=集計基準日),COLUMN(IF(AND(進捗管理票PSPT_進捗率_3_2&lt;&gt;"",AS181&lt;&gt;""), AM181:AT181,AM181:AQ181)),""))</f>
        <v>0</v>
      </c>
      <c r="DE181" s="324">
        <f t="array" aca="1" ref="DE181" ca="1">MAX(IF((IF(AND(進捗管理票PSPT_進捗率_4_2&lt;&gt;"",BE181&lt;&gt;""), AY181:BF181,AY181:BC181)&lt;&gt;"")*(IF(AND(進捗管理票PSPT_進捗率_4_2&lt;&gt;"",BE181&lt;&gt;""), $AY$7:$BF$7,$AY$7:$BC$7)="実績日")*(IF(AND(進捗管理票PSPT_進捗率_4_2&lt;&gt;"",BE181&lt;&gt;""), AY181:BF181,AY181:BC181)&lt;=集計基準日),COLUMN(IF(AND(進捗管理票PSPT_進捗率_4_2&lt;&gt;"",BE181&lt;&gt;""), AY181:BF181,AY181:BC181)),""))</f>
        <v>0</v>
      </c>
      <c r="DF181" s="324">
        <f t="array" aca="1" ref="DF181" ca="1">MAX(IF((BJ181:BN181&lt;&gt;"")*($BJ$7:$BN$7="実績日")*(BJ181:BN181&lt;=集計基準日),COLUMN(BJ181:BN181),""))</f>
        <v>0</v>
      </c>
      <c r="DG181" s="439">
        <f ca="1">MAX(IF(CW181&lt;&gt;0,HLOOKUP(CW181+1,進捗・達成率設定_PS,9,1),0),IF(CX181&lt;&gt;0,HLOOKUP(CX181+1,進捗・達成率設定_PT仕様作成,9,1),0),IF(CY181&lt;&gt;0,HLOOKUP(CY181+1,進捗・達成率設定_PG,9,1),0),IF(CZ181&lt;&gt;0,HLOOKUP(CZ181+1,進捗・達成率設定_PT,9,1),0),IF(DA181&lt;&gt;0,HLOOKUP(DA181+1,進捗・達成率設定_受入,9,1),0),IF(AND(COUNTA(PTレビュー先頭セル:PTレビュー最終セル)=0,AND(BB181&lt;&gt;"", BB181 &lt;= 集計基準日, BE181="",BF181="",BJ181="",BK181="",BM181="",BN181="")),100,0),IF(AND(BE181&lt;&gt;"",BE181 &lt;= 集計基準日, BJ181="",BK181="",BM181="",BN181=""),100,0))</f>
        <v>0</v>
      </c>
      <c r="DH181" s="440">
        <f ca="1">MAX(IF(DB181&lt;&gt;0,HLOOKUP(DB181,進捗・達成率設定_PS,9,1),0),IF(DC181&lt;&gt;0,HLOOKUP(DC181,進捗・達成率設定_PT仕様作成,9,1),0),IF(DD181&lt;&gt;0,HLOOKUP(DD181,進捗・達成率設定_PG,9,1),0),IF(DE181&lt;&gt;0,HLOOKUP(DE181,進捗・達成率設定_PT,9,1),0),IF(DF181&lt;&gt;0,HLOOKUP(DF181,進捗・達成率設定_受入,9,1),0),IF(AND(COUNTA(PTレビュー先頭セル:PTレビュー最終セル)=0,BJ181="",BK181="",BM181="",BN181="",BC181&lt;&gt;"", BC181&lt;=集計基準日),100,0),IF(OR(AND(BF181&lt;&gt;"",BF181&lt;=集計基準日, BJ181="",BK181="",BM181="",BN181=""),AND(BE181&lt;&gt;"",BF181&lt;&gt;"",BF181&lt;=集計基準日, BJ181="",BK181="",BM181="",BN181="")),100,0))</f>
        <v>0</v>
      </c>
      <c r="DI181" s="328" t="str">
        <f>IF(BM181&lt;&gt;"",BM181,IF(AND(BJ181&lt;&gt;"",BM181&lt;&gt;""),BM181,IF(AND(BJ181&lt;&gt;"",BM181=""),"",IF(AND(BK181&lt;&gt;"",BM181=""),"",IF(BE181&lt;&gt;"",BE181,IF(COUNTA(PTレビュー先頭セル:PTレビュー最終セル)&lt;&gt;0,"",IF(BB181&lt;&gt;"",BB181,"")))))))</f>
        <v/>
      </c>
      <c r="DJ181" s="329" t="str">
        <f>IF(AND(BM181&lt;&gt;"",BN181&lt;&gt;""),BN181,IF(AND(BJ181&lt;&gt;"",BN181&lt;&gt;""),BN181,IF(AND(BK181&lt;&gt;"",BN181=""),"",IF(AND(BJ181&lt;&gt;"",BN181=""),"",IF(BF181&lt;&gt;"",BF181,IF(COUNTA(PTレビュー先頭セル:PTレビュー最終セル)&lt;&gt;0,"",IF(BC181&lt;&gt;"",BC181,"")))))))</f>
        <v/>
      </c>
      <c r="DK181" s="450" t="b">
        <f t="shared" si="93"/>
        <v>0</v>
      </c>
      <c r="DL181" s="440" t="b">
        <f t="shared" si="94"/>
        <v>0</v>
      </c>
      <c r="DM181" s="450" t="b">
        <f t="shared" si="95"/>
        <v>0</v>
      </c>
      <c r="DN181" s="440" t="b">
        <f t="shared" si="96"/>
        <v>0</v>
      </c>
      <c r="DO181" s="449" t="b">
        <f t="shared" si="97"/>
        <v>0</v>
      </c>
      <c r="DP181" s="440" t="b">
        <f t="shared" si="98"/>
        <v>0</v>
      </c>
      <c r="DQ181" s="450" t="b">
        <f t="shared" si="99"/>
        <v>0</v>
      </c>
      <c r="DR181" s="440" t="b">
        <f t="shared" si="100"/>
        <v>0</v>
      </c>
      <c r="DS181" s="449" t="b">
        <f t="shared" si="101"/>
        <v>0</v>
      </c>
      <c r="DT181" s="440" t="b">
        <f t="shared" si="102"/>
        <v>0</v>
      </c>
    </row>
    <row r="182" spans="1:124" x14ac:dyDescent="0.25">
      <c r="A182" s="65">
        <f t="shared" si="77"/>
        <v>174</v>
      </c>
      <c r="B182" s="275"/>
      <c r="C182" s="275"/>
      <c r="D182" s="275"/>
      <c r="E182" s="275"/>
      <c r="F182" s="275"/>
      <c r="G182" s="316"/>
      <c r="H182" s="276"/>
      <c r="I182" s="276"/>
      <c r="J182" s="276"/>
      <c r="K182" s="467"/>
      <c r="L182" s="467"/>
      <c r="M182" s="277"/>
      <c r="N182" s="277"/>
      <c r="O182" s="348"/>
      <c r="P182" s="278"/>
      <c r="Q182" s="279"/>
      <c r="R182" s="348"/>
      <c r="S182" s="278"/>
      <c r="T182" s="280"/>
      <c r="U182" s="348"/>
      <c r="V182" s="274"/>
      <c r="W182" s="309" t="str">
        <f t="shared" ca="1" si="78"/>
        <v/>
      </c>
      <c r="X182" s="310" t="str">
        <f t="shared" ca="1" si="79"/>
        <v/>
      </c>
      <c r="Y182" s="277"/>
      <c r="Z182" s="277"/>
      <c r="AA182" s="348"/>
      <c r="AB182" s="278"/>
      <c r="AC182" s="279"/>
      <c r="AD182" s="348"/>
      <c r="AE182" s="278"/>
      <c r="AF182" s="280"/>
      <c r="AG182" s="348"/>
      <c r="AH182" s="274"/>
      <c r="AI182" s="309" t="str">
        <f t="shared" ca="1" si="80"/>
        <v/>
      </c>
      <c r="AJ182" s="310" t="str">
        <f t="shared" ca="1" si="81"/>
        <v/>
      </c>
      <c r="AK182" s="277"/>
      <c r="AL182" s="277"/>
      <c r="AM182" s="348"/>
      <c r="AN182" s="278"/>
      <c r="AO182" s="279"/>
      <c r="AP182" s="348"/>
      <c r="AQ182" s="278"/>
      <c r="AR182" s="280"/>
      <c r="AS182" s="348"/>
      <c r="AT182" s="274"/>
      <c r="AU182" s="309" t="str">
        <f t="shared" ca="1" si="82"/>
        <v/>
      </c>
      <c r="AV182" s="310" t="str">
        <f t="shared" ca="1" si="83"/>
        <v/>
      </c>
      <c r="AW182" s="276"/>
      <c r="AX182" s="276"/>
      <c r="AY182" s="348"/>
      <c r="AZ182" s="278"/>
      <c r="BA182" s="279"/>
      <c r="BB182" s="348"/>
      <c r="BC182" s="278"/>
      <c r="BD182" s="280"/>
      <c r="BE182" s="348"/>
      <c r="BF182" s="274"/>
      <c r="BG182" s="309" t="str">
        <f t="shared" ca="1" si="84"/>
        <v/>
      </c>
      <c r="BH182" s="310" t="str">
        <f t="shared" ca="1" si="85"/>
        <v/>
      </c>
      <c r="BI182" s="276"/>
      <c r="BJ182" s="348"/>
      <c r="BK182" s="278"/>
      <c r="BL182" s="279"/>
      <c r="BM182" s="348"/>
      <c r="BN182" s="278"/>
      <c r="BO182" s="280"/>
      <c r="BP182" s="309" t="str">
        <f t="shared" ca="1" si="86"/>
        <v/>
      </c>
      <c r="BQ182" s="310" t="str">
        <f t="shared" ca="1" si="87"/>
        <v/>
      </c>
      <c r="BR182" s="309" t="str">
        <f t="shared" ca="1" si="88"/>
        <v/>
      </c>
      <c r="BS182" s="438" t="str">
        <f t="shared" ca="1" si="89"/>
        <v/>
      </c>
      <c r="BT182" s="281" t="str">
        <f t="array" ref="BT182">IF(AND($I182&lt;&gt;"",$K182&lt;&gt;""),CEILING(VLOOKUP($I182,ランク別指標,3,FALSE)*$L182,1),"")</f>
        <v/>
      </c>
      <c r="BU182" s="282"/>
      <c r="BV182" s="281" t="str">
        <f t="shared" si="11"/>
        <v/>
      </c>
      <c r="BW182" s="283"/>
      <c r="BX182" s="282"/>
      <c r="BY182" s="284" t="str">
        <f t="shared" si="90"/>
        <v/>
      </c>
      <c r="BZ182" s="285" t="str">
        <f t="shared" si="91"/>
        <v/>
      </c>
      <c r="CA182" s="286"/>
      <c r="CB182" s="287"/>
      <c r="CC182" s="281" t="str">
        <f t="array" ref="CC182">IF(AND($I182&lt;&gt;"",$K182&lt;&gt;""),CEILING(VLOOKUP($I182,ランク別指標,6,FALSE)*$L182,1),"")</f>
        <v/>
      </c>
      <c r="CD182" s="288"/>
      <c r="CE182" s="289" t="str">
        <f t="shared" si="14"/>
        <v/>
      </c>
      <c r="CF182" s="290"/>
      <c r="CG182" s="291" t="str">
        <f t="array" ref="CG182">IF(AND(L182&lt;&gt;"",L182&gt;0),IF(CD182/L182*100 &gt; 0,CD182/L182*100, ""),"")</f>
        <v/>
      </c>
      <c r="CH182" s="292" t="str">
        <f t="array" ref="CH182">IF(AND(L182&lt;&gt;"",L182&gt;0),IF(CF182/L182*100 &gt; 0,CF182/L182*100, ""),"")</f>
        <v/>
      </c>
      <c r="CI182" s="291" t="str">
        <f t="array" ref="CI182">IF(AND(CC182&lt;&gt;"",CC182&gt;0),IF(CD182/CC182*100 &gt; 0,CD182/CC182, ""),"")</f>
        <v/>
      </c>
      <c r="CJ182" s="292" t="str">
        <f t="array" ref="CJ182">IF(AND(CE182&lt;&gt;"",CE182&gt;0),IF(CF182/CE182*100 &gt; 0,CF182/CE182, ""),"")</f>
        <v/>
      </c>
      <c r="CK182" s="281"/>
      <c r="CL182" s="293" t="str">
        <f t="array" ref="CL182">IF(AND(L182&lt;&gt;"",L182&gt;0),IF(CK182/L182*100 &gt; 0,CK182/L182*100, ""),"")</f>
        <v/>
      </c>
      <c r="CM182" s="294"/>
      <c r="CN182" s="270" t="str">
        <f t="array" aca="1" ref="CN182" ca="1">IF(AND($O182&lt;&gt;"",$P182="",$O182&lt;=集計基準日),"遅1",IF(AND($R182&lt;&gt;"",$S182="",$R182&lt;=集計基準日),"遅2",IF(AND($U182&lt;&gt;"",$V182="",$U182&lt;=集計基準日),"遅3","") ) )</f>
        <v/>
      </c>
      <c r="CO182" s="271" t="str">
        <f t="array" aca="1" ref="CO182" ca="1">IF(AND($AA182&lt;&gt;"",$AB182="",$AA182&lt;=集計基準日),"遅1",IF(AND($AD182&lt;&gt;"",$AE182="",$AD182&lt;=集計基準日),"遅2",IF(AND($AG182&lt;&gt;"",$AH182="",$AG182&lt;=集計基準日),"遅3","")))</f>
        <v/>
      </c>
      <c r="CP182" s="271" t="str">
        <f t="array" aca="1" ref="CP182" ca="1">IF(AND($AM182&lt;&gt;"",$AN182="",$AM182&lt;=集計基準日),"遅1",IF(AND($AP182&lt;&gt;"",$AQ182="",$AP182&lt;=集計基準日),"遅2",IF(AND($AS182&lt;&gt;"",$AT182="",$AS182&lt;=集計基準日),"遅3","")))</f>
        <v/>
      </c>
      <c r="CQ182" s="272" t="str">
        <f t="shared" ca="1" si="75"/>
        <v/>
      </c>
      <c r="CR182" s="272" t="str">
        <f t="shared" ca="1" si="76"/>
        <v/>
      </c>
      <c r="CS182" s="273" t="str">
        <f t="shared" ca="1" si="17"/>
        <v/>
      </c>
      <c r="CT182" s="337"/>
      <c r="CU182" s="264">
        <f t="shared" si="92"/>
        <v>174</v>
      </c>
      <c r="CW182" s="324">
        <f t="array" aca="1" ref="CW182" ca="1">MAX(IF((IF(進捗管理票PSPT_進捗率_1_2&lt;&gt;"", O182:V182,O182:S182)&lt;&gt;"")*(IF(進捗管理票PSPT_進捗率_1_2&lt;&gt;"", $O$7:$V$7,$O$7:$S$7)="予定日")*(IF(進捗管理票PSPT_進捗率_1_2&lt;&gt;"", O182:V182,O182:S182)&lt;=集計基準日),COLUMN(IF(進捗管理票PSPT_進捗率_1_2&lt;&gt;"", O182:V182,O182:S182)),""))</f>
        <v>0</v>
      </c>
      <c r="CX182" s="324">
        <f t="array" aca="1" ref="CX182" ca="1">MAX(IF((IF(進捗管理票PSPT_進捗率_2_2&lt;&gt;"", AA182:AH182,AA182:AE182)&lt;&gt;"")*(IF(進捗管理票PSPT_進捗率_2_2&lt;&gt;"", $AA$7:$AH$7,$AA$7:$AE$7)="予定日")*(IF(進捗管理票PSPT_進捗率_2_2&lt;&gt;"", AA182:AH182,AA182:AE182)&lt;=集計基準日),COLUMN(IF(進捗管理票PSPT_進捗率_2_2&lt;&gt;"", AA182:AH182,AA182:AE182)),""))</f>
        <v>0</v>
      </c>
      <c r="CY182" s="324">
        <f t="array" aca="1" ref="CY182" ca="1">MAX(IF((IF(進捗管理票PSPT_進捗率_3_2&lt;&gt;"", AM182:AT182,AM182:AQ182)&lt;&gt;"")*(IF(進捗管理票PSPT_進捗率_3_2&lt;&gt;"", $AM$7:$AT$7,$AM$7:$AQ$7)="予定日")*(IF(進捗管理票PSPT_進捗率_3_2&lt;&gt;"", AM182:AT182,AM182:AQ182)&lt;=集計基準日),COLUMN(IF(進捗管理票PSPT_進捗率_3_2&lt;&gt;"", AM182:AT182,AM182:AQ182)),""))</f>
        <v>0</v>
      </c>
      <c r="CZ182" s="324">
        <f t="array" aca="1" ref="CZ182" ca="1">MAX(IF((IF(進捗管理票PSPT_進捗率_4_2&lt;&gt;"", AY182:BF182,AY182:BC182)&lt;&gt;"")*(IF(進捗管理票PSPT_進捗率_4_2&lt;&gt;"", $AY$7:$BF$7,$AY$7:$BC$7)="予定日")*(IF(進捗管理票PSPT_進捗率_4_2&lt;&gt;"", AY182:BF182,AY182:BC182)&lt;=集計基準日),COLUMN(IF(進捗管理票PSPT_進捗率_4_2&lt;&gt;"", AY182:BF182,AY182:BC182)),""))</f>
        <v>0</v>
      </c>
      <c r="DA182" s="324">
        <f t="array" aca="1" ref="DA182" ca="1">MAX(IF((BJ182:BN182&lt;&gt;"")*($BJ$7:$BN$7="予定日")*(BJ182:BN182&lt;=集計基準日),COLUMN(BJ182:BN182),""))</f>
        <v>0</v>
      </c>
      <c r="DB182" s="324">
        <f t="array" aca="1" ref="DB182" ca="1">MAX(IF((IF(AND(進捗管理票PSPT_進捗率_1_2&lt;&gt;"",U182&lt;&gt;""), O182:V182,O182:S182)&lt;&gt;"")*(IF(AND(進捗管理票PSPT_進捗率_1_2&lt;&gt;"",U182&lt;&gt;""), $O$7:$V$7,$O$7:$S$7)="実績日")*(IF(AND(進捗管理票PSPT_進捗率_1_2&lt;&gt;"",U182&lt;&gt;""), O182:V182,O182:S182)&lt;=集計基準日),COLUMN(IF(AND(進捗管理票PSPT_進捗率_1_2&lt;&gt;"",U182&lt;&gt;""), O182:V182,O182:S182)),""))</f>
        <v>0</v>
      </c>
      <c r="DC182" s="324">
        <f t="array" aca="1" ref="DC182" ca="1">MAX(IF((IF(AND(進捗管理票PSPT_進捗率_2_2&lt;&gt;"",AG182&lt;&gt;""), AA182:AH182,AA182:AE182)&lt;&gt;"")*(IF(AND(進捗管理票PSPT_進捗率_2_2&lt;&gt;"",AG182&lt;&gt;""), $AA$7:$AH$7,$AA$7:$AE$7)="実績日")*(IF(AND(進捗管理票PSPT_進捗率_2_2&lt;&gt;"",AG182&lt;&gt;""), AA182:AH182,AA182:AE182)&lt;=集計基準日),COLUMN(IF(AND(進捗管理票PSPT_進捗率_2_2&lt;&gt;"",AG182&lt;&gt;""), AA182:AH182,AA182:AE182)),""))</f>
        <v>0</v>
      </c>
      <c r="DD182" s="324">
        <f t="array" aca="1" ref="DD182" ca="1">MAX(IF((IF(AND(進捗管理票PSPT_進捗率_3_2&lt;&gt;"",AS182&lt;&gt;""), AM182:AT182,AM182:AQ182)&lt;&gt;"")*(IF(AND(進捗管理票PSPT_進捗率_3_2&lt;&gt;"",AS182&lt;&gt;""), $AM$7:$AT$7,$AM$7:$AQ$7)="実績日")*(IF(AND(進捗管理票PSPT_進捗率_3_2&lt;&gt;"",AS182&lt;&gt;""), AM182:AT182,AM182:AQ182)&lt;=集計基準日),COLUMN(IF(AND(進捗管理票PSPT_進捗率_3_2&lt;&gt;"",AS182&lt;&gt;""), AM182:AT182,AM182:AQ182)),""))</f>
        <v>0</v>
      </c>
      <c r="DE182" s="324">
        <f t="array" aca="1" ref="DE182" ca="1">MAX(IF((IF(AND(進捗管理票PSPT_進捗率_4_2&lt;&gt;"",BE182&lt;&gt;""), AY182:BF182,AY182:BC182)&lt;&gt;"")*(IF(AND(進捗管理票PSPT_進捗率_4_2&lt;&gt;"",BE182&lt;&gt;""), $AY$7:$BF$7,$AY$7:$BC$7)="実績日")*(IF(AND(進捗管理票PSPT_進捗率_4_2&lt;&gt;"",BE182&lt;&gt;""), AY182:BF182,AY182:BC182)&lt;=集計基準日),COLUMN(IF(AND(進捗管理票PSPT_進捗率_4_2&lt;&gt;"",BE182&lt;&gt;""), AY182:BF182,AY182:BC182)),""))</f>
        <v>0</v>
      </c>
      <c r="DF182" s="324">
        <f t="array" aca="1" ref="DF182" ca="1">MAX(IF((BJ182:BN182&lt;&gt;"")*($BJ$7:$BN$7="実績日")*(BJ182:BN182&lt;=集計基準日),COLUMN(BJ182:BN182),""))</f>
        <v>0</v>
      </c>
      <c r="DG182" s="439">
        <f ca="1">MAX(IF(CW182&lt;&gt;0,HLOOKUP(CW182+1,進捗・達成率設定_PS,9,1),0),IF(CX182&lt;&gt;0,HLOOKUP(CX182+1,進捗・達成率設定_PT仕様作成,9,1),0),IF(CY182&lt;&gt;0,HLOOKUP(CY182+1,進捗・達成率設定_PG,9,1),0),IF(CZ182&lt;&gt;0,HLOOKUP(CZ182+1,進捗・達成率設定_PT,9,1),0),IF(DA182&lt;&gt;0,HLOOKUP(DA182+1,進捗・達成率設定_受入,9,1),0),IF(AND(COUNTA(PTレビュー先頭セル:PTレビュー最終セル)=0,AND(BB182&lt;&gt;"", BB182 &lt;= 集計基準日, BE182="",BF182="",BJ182="",BK182="",BM182="",BN182="")),100,0),IF(AND(BE182&lt;&gt;"",BE182 &lt;= 集計基準日, BJ182="",BK182="",BM182="",BN182=""),100,0))</f>
        <v>0</v>
      </c>
      <c r="DH182" s="440">
        <f ca="1">MAX(IF(DB182&lt;&gt;0,HLOOKUP(DB182,進捗・達成率設定_PS,9,1),0),IF(DC182&lt;&gt;0,HLOOKUP(DC182,進捗・達成率設定_PT仕様作成,9,1),0),IF(DD182&lt;&gt;0,HLOOKUP(DD182,進捗・達成率設定_PG,9,1),0),IF(DE182&lt;&gt;0,HLOOKUP(DE182,進捗・達成率設定_PT,9,1),0),IF(DF182&lt;&gt;0,HLOOKUP(DF182,進捗・達成率設定_受入,9,1),0),IF(AND(COUNTA(PTレビュー先頭セル:PTレビュー最終セル)=0,BJ182="",BK182="",BM182="",BN182="",BC182&lt;&gt;"", BC182&lt;=集計基準日),100,0),IF(OR(AND(BF182&lt;&gt;"",BF182&lt;=集計基準日, BJ182="",BK182="",BM182="",BN182=""),AND(BE182&lt;&gt;"",BF182&lt;&gt;"",BF182&lt;=集計基準日, BJ182="",BK182="",BM182="",BN182="")),100,0))</f>
        <v>0</v>
      </c>
      <c r="DI182" s="328" t="str">
        <f>IF(BM182&lt;&gt;"",BM182,IF(AND(BJ182&lt;&gt;"",BM182&lt;&gt;""),BM182,IF(AND(BJ182&lt;&gt;"",BM182=""),"",IF(AND(BK182&lt;&gt;"",BM182=""),"",IF(BE182&lt;&gt;"",BE182,IF(COUNTA(PTレビュー先頭セル:PTレビュー最終セル)&lt;&gt;0,"",IF(BB182&lt;&gt;"",BB182,"")))))))</f>
        <v/>
      </c>
      <c r="DJ182" s="329" t="str">
        <f>IF(AND(BM182&lt;&gt;"",BN182&lt;&gt;""),BN182,IF(AND(BJ182&lt;&gt;"",BN182&lt;&gt;""),BN182,IF(AND(BK182&lt;&gt;"",BN182=""),"",IF(AND(BJ182&lt;&gt;"",BN182=""),"",IF(BF182&lt;&gt;"",BF182,IF(COUNTA(PTレビュー先頭セル:PTレビュー最終セル)&lt;&gt;0,"",IF(BC182&lt;&gt;"",BC182,"")))))))</f>
        <v/>
      </c>
      <c r="DK182" s="450" t="b">
        <f t="shared" si="93"/>
        <v>0</v>
      </c>
      <c r="DL182" s="440" t="b">
        <f t="shared" si="94"/>
        <v>0</v>
      </c>
      <c r="DM182" s="450" t="b">
        <f t="shared" si="95"/>
        <v>0</v>
      </c>
      <c r="DN182" s="440" t="b">
        <f t="shared" si="96"/>
        <v>0</v>
      </c>
      <c r="DO182" s="449" t="b">
        <f t="shared" si="97"/>
        <v>0</v>
      </c>
      <c r="DP182" s="440" t="b">
        <f t="shared" si="98"/>
        <v>0</v>
      </c>
      <c r="DQ182" s="450" t="b">
        <f t="shared" si="99"/>
        <v>0</v>
      </c>
      <c r="DR182" s="440" t="b">
        <f t="shared" si="100"/>
        <v>0</v>
      </c>
      <c r="DS182" s="449" t="b">
        <f t="shared" si="101"/>
        <v>0</v>
      </c>
      <c r="DT182" s="440" t="b">
        <f t="shared" si="102"/>
        <v>0</v>
      </c>
    </row>
    <row r="183" spans="1:124" x14ac:dyDescent="0.25">
      <c r="A183" s="65">
        <f t="shared" si="77"/>
        <v>175</v>
      </c>
      <c r="B183" s="275"/>
      <c r="C183" s="275"/>
      <c r="D183" s="275"/>
      <c r="E183" s="275"/>
      <c r="F183" s="275"/>
      <c r="G183" s="316"/>
      <c r="H183" s="276"/>
      <c r="I183" s="276"/>
      <c r="J183" s="276"/>
      <c r="K183" s="467"/>
      <c r="L183" s="467"/>
      <c r="M183" s="277"/>
      <c r="N183" s="277"/>
      <c r="O183" s="348"/>
      <c r="P183" s="278"/>
      <c r="Q183" s="279"/>
      <c r="R183" s="348"/>
      <c r="S183" s="278"/>
      <c r="T183" s="280"/>
      <c r="U183" s="348"/>
      <c r="V183" s="274"/>
      <c r="W183" s="309" t="str">
        <f t="shared" ca="1" si="78"/>
        <v/>
      </c>
      <c r="X183" s="310" t="str">
        <f t="shared" ca="1" si="79"/>
        <v/>
      </c>
      <c r="Y183" s="277"/>
      <c r="Z183" s="277"/>
      <c r="AA183" s="348"/>
      <c r="AB183" s="278"/>
      <c r="AC183" s="279"/>
      <c r="AD183" s="348"/>
      <c r="AE183" s="278"/>
      <c r="AF183" s="280"/>
      <c r="AG183" s="348"/>
      <c r="AH183" s="274"/>
      <c r="AI183" s="309" t="str">
        <f t="shared" ca="1" si="80"/>
        <v/>
      </c>
      <c r="AJ183" s="310" t="str">
        <f t="shared" ca="1" si="81"/>
        <v/>
      </c>
      <c r="AK183" s="277"/>
      <c r="AL183" s="277"/>
      <c r="AM183" s="348"/>
      <c r="AN183" s="278"/>
      <c r="AO183" s="279"/>
      <c r="AP183" s="348"/>
      <c r="AQ183" s="278"/>
      <c r="AR183" s="280"/>
      <c r="AS183" s="348"/>
      <c r="AT183" s="274"/>
      <c r="AU183" s="309" t="str">
        <f t="shared" ca="1" si="82"/>
        <v/>
      </c>
      <c r="AV183" s="310" t="str">
        <f t="shared" ca="1" si="83"/>
        <v/>
      </c>
      <c r="AW183" s="276"/>
      <c r="AX183" s="276"/>
      <c r="AY183" s="348"/>
      <c r="AZ183" s="278"/>
      <c r="BA183" s="279"/>
      <c r="BB183" s="348"/>
      <c r="BC183" s="278"/>
      <c r="BD183" s="280"/>
      <c r="BE183" s="348"/>
      <c r="BF183" s="274"/>
      <c r="BG183" s="309" t="str">
        <f t="shared" ca="1" si="84"/>
        <v/>
      </c>
      <c r="BH183" s="310" t="str">
        <f t="shared" ca="1" si="85"/>
        <v/>
      </c>
      <c r="BI183" s="276"/>
      <c r="BJ183" s="348"/>
      <c r="BK183" s="278"/>
      <c r="BL183" s="279"/>
      <c r="BM183" s="348"/>
      <c r="BN183" s="278"/>
      <c r="BO183" s="280"/>
      <c r="BP183" s="309" t="str">
        <f t="shared" ca="1" si="86"/>
        <v/>
      </c>
      <c r="BQ183" s="310" t="str">
        <f t="shared" ca="1" si="87"/>
        <v/>
      </c>
      <c r="BR183" s="309" t="str">
        <f t="shared" ca="1" si="88"/>
        <v/>
      </c>
      <c r="BS183" s="438" t="str">
        <f t="shared" ca="1" si="89"/>
        <v/>
      </c>
      <c r="BT183" s="281" t="str">
        <f t="array" ref="BT183">IF(AND($I183&lt;&gt;"",$K183&lt;&gt;""),CEILING(VLOOKUP($I183,ランク別指標,3,FALSE)*$L183,1),"")</f>
        <v/>
      </c>
      <c r="BU183" s="282"/>
      <c r="BV183" s="281" t="str">
        <f t="shared" si="11"/>
        <v/>
      </c>
      <c r="BW183" s="283"/>
      <c r="BX183" s="282"/>
      <c r="BY183" s="284" t="str">
        <f t="shared" si="90"/>
        <v/>
      </c>
      <c r="BZ183" s="285" t="str">
        <f t="shared" si="91"/>
        <v/>
      </c>
      <c r="CA183" s="286"/>
      <c r="CB183" s="287"/>
      <c r="CC183" s="281" t="str">
        <f t="array" ref="CC183">IF(AND($I183&lt;&gt;"",$K183&lt;&gt;""),CEILING(VLOOKUP($I183,ランク別指標,6,FALSE)*$L183,1),"")</f>
        <v/>
      </c>
      <c r="CD183" s="288"/>
      <c r="CE183" s="289" t="str">
        <f t="shared" si="14"/>
        <v/>
      </c>
      <c r="CF183" s="290"/>
      <c r="CG183" s="291" t="str">
        <f t="array" ref="CG183">IF(AND(L183&lt;&gt;"",L183&gt;0),IF(CD183/L183*100 &gt; 0,CD183/L183*100, ""),"")</f>
        <v/>
      </c>
      <c r="CH183" s="292" t="str">
        <f t="array" ref="CH183">IF(AND(L183&lt;&gt;"",L183&gt;0),IF(CF183/L183*100 &gt; 0,CF183/L183*100, ""),"")</f>
        <v/>
      </c>
      <c r="CI183" s="291" t="str">
        <f t="array" ref="CI183">IF(AND(CC183&lt;&gt;"",CC183&gt;0),IF(CD183/CC183*100 &gt; 0,CD183/CC183, ""),"")</f>
        <v/>
      </c>
      <c r="CJ183" s="292" t="str">
        <f t="array" ref="CJ183">IF(AND(CE183&lt;&gt;"",CE183&gt;0),IF(CF183/CE183*100 &gt; 0,CF183/CE183, ""),"")</f>
        <v/>
      </c>
      <c r="CK183" s="281"/>
      <c r="CL183" s="293" t="str">
        <f t="array" ref="CL183">IF(AND(L183&lt;&gt;"",L183&gt;0),IF(CK183/L183*100 &gt; 0,CK183/L183*100, ""),"")</f>
        <v/>
      </c>
      <c r="CM183" s="294"/>
      <c r="CN183" s="270" t="str">
        <f t="array" aca="1" ref="CN183" ca="1">IF(AND($O183&lt;&gt;"",$P183="",$O183&lt;=集計基準日),"遅1",IF(AND($R183&lt;&gt;"",$S183="",$R183&lt;=集計基準日),"遅2",IF(AND($U183&lt;&gt;"",$V183="",$U183&lt;=集計基準日),"遅3","") ) )</f>
        <v/>
      </c>
      <c r="CO183" s="271" t="str">
        <f t="array" aca="1" ref="CO183" ca="1">IF(AND($AA183&lt;&gt;"",$AB183="",$AA183&lt;=集計基準日),"遅1",IF(AND($AD183&lt;&gt;"",$AE183="",$AD183&lt;=集計基準日),"遅2",IF(AND($AG183&lt;&gt;"",$AH183="",$AG183&lt;=集計基準日),"遅3","")))</f>
        <v/>
      </c>
      <c r="CP183" s="271" t="str">
        <f t="array" aca="1" ref="CP183" ca="1">IF(AND($AM183&lt;&gt;"",$AN183="",$AM183&lt;=集計基準日),"遅1",IF(AND($AP183&lt;&gt;"",$AQ183="",$AP183&lt;=集計基準日),"遅2",IF(AND($AS183&lt;&gt;"",$AT183="",$AS183&lt;=集計基準日),"遅3","")))</f>
        <v/>
      </c>
      <c r="CQ183" s="272" t="str">
        <f t="shared" ca="1" si="75"/>
        <v/>
      </c>
      <c r="CR183" s="272" t="str">
        <f t="shared" ca="1" si="76"/>
        <v/>
      </c>
      <c r="CS183" s="273" t="str">
        <f t="shared" ca="1" si="17"/>
        <v/>
      </c>
      <c r="CT183" s="337"/>
      <c r="CU183" s="264">
        <f t="shared" si="92"/>
        <v>175</v>
      </c>
      <c r="CW183" s="324">
        <f t="array" aca="1" ref="CW183" ca="1">MAX(IF((IF(進捗管理票PSPT_進捗率_1_2&lt;&gt;"", O183:V183,O183:S183)&lt;&gt;"")*(IF(進捗管理票PSPT_進捗率_1_2&lt;&gt;"", $O$7:$V$7,$O$7:$S$7)="予定日")*(IF(進捗管理票PSPT_進捗率_1_2&lt;&gt;"", O183:V183,O183:S183)&lt;=集計基準日),COLUMN(IF(進捗管理票PSPT_進捗率_1_2&lt;&gt;"", O183:V183,O183:S183)),""))</f>
        <v>0</v>
      </c>
      <c r="CX183" s="324">
        <f t="array" aca="1" ref="CX183" ca="1">MAX(IF((IF(進捗管理票PSPT_進捗率_2_2&lt;&gt;"", AA183:AH183,AA183:AE183)&lt;&gt;"")*(IF(進捗管理票PSPT_進捗率_2_2&lt;&gt;"", $AA$7:$AH$7,$AA$7:$AE$7)="予定日")*(IF(進捗管理票PSPT_進捗率_2_2&lt;&gt;"", AA183:AH183,AA183:AE183)&lt;=集計基準日),COLUMN(IF(進捗管理票PSPT_進捗率_2_2&lt;&gt;"", AA183:AH183,AA183:AE183)),""))</f>
        <v>0</v>
      </c>
      <c r="CY183" s="324">
        <f t="array" aca="1" ref="CY183" ca="1">MAX(IF((IF(進捗管理票PSPT_進捗率_3_2&lt;&gt;"", AM183:AT183,AM183:AQ183)&lt;&gt;"")*(IF(進捗管理票PSPT_進捗率_3_2&lt;&gt;"", $AM$7:$AT$7,$AM$7:$AQ$7)="予定日")*(IF(進捗管理票PSPT_進捗率_3_2&lt;&gt;"", AM183:AT183,AM183:AQ183)&lt;=集計基準日),COLUMN(IF(進捗管理票PSPT_進捗率_3_2&lt;&gt;"", AM183:AT183,AM183:AQ183)),""))</f>
        <v>0</v>
      </c>
      <c r="CZ183" s="324">
        <f t="array" aca="1" ref="CZ183" ca="1">MAX(IF((IF(進捗管理票PSPT_進捗率_4_2&lt;&gt;"", AY183:BF183,AY183:BC183)&lt;&gt;"")*(IF(進捗管理票PSPT_進捗率_4_2&lt;&gt;"", $AY$7:$BF$7,$AY$7:$BC$7)="予定日")*(IF(進捗管理票PSPT_進捗率_4_2&lt;&gt;"", AY183:BF183,AY183:BC183)&lt;=集計基準日),COLUMN(IF(進捗管理票PSPT_進捗率_4_2&lt;&gt;"", AY183:BF183,AY183:BC183)),""))</f>
        <v>0</v>
      </c>
      <c r="DA183" s="324">
        <f t="array" aca="1" ref="DA183" ca="1">MAX(IF((BJ183:BN183&lt;&gt;"")*($BJ$7:$BN$7="予定日")*(BJ183:BN183&lt;=集計基準日),COLUMN(BJ183:BN183),""))</f>
        <v>0</v>
      </c>
      <c r="DB183" s="324">
        <f t="array" aca="1" ref="DB183" ca="1">MAX(IF((IF(AND(進捗管理票PSPT_進捗率_1_2&lt;&gt;"",U183&lt;&gt;""), O183:V183,O183:S183)&lt;&gt;"")*(IF(AND(進捗管理票PSPT_進捗率_1_2&lt;&gt;"",U183&lt;&gt;""), $O$7:$V$7,$O$7:$S$7)="実績日")*(IF(AND(進捗管理票PSPT_進捗率_1_2&lt;&gt;"",U183&lt;&gt;""), O183:V183,O183:S183)&lt;=集計基準日),COLUMN(IF(AND(進捗管理票PSPT_進捗率_1_2&lt;&gt;"",U183&lt;&gt;""), O183:V183,O183:S183)),""))</f>
        <v>0</v>
      </c>
      <c r="DC183" s="324">
        <f t="array" aca="1" ref="DC183" ca="1">MAX(IF((IF(AND(進捗管理票PSPT_進捗率_2_2&lt;&gt;"",AG183&lt;&gt;""), AA183:AH183,AA183:AE183)&lt;&gt;"")*(IF(AND(進捗管理票PSPT_進捗率_2_2&lt;&gt;"",AG183&lt;&gt;""), $AA$7:$AH$7,$AA$7:$AE$7)="実績日")*(IF(AND(進捗管理票PSPT_進捗率_2_2&lt;&gt;"",AG183&lt;&gt;""), AA183:AH183,AA183:AE183)&lt;=集計基準日),COLUMN(IF(AND(進捗管理票PSPT_進捗率_2_2&lt;&gt;"",AG183&lt;&gt;""), AA183:AH183,AA183:AE183)),""))</f>
        <v>0</v>
      </c>
      <c r="DD183" s="324">
        <f t="array" aca="1" ref="DD183" ca="1">MAX(IF((IF(AND(進捗管理票PSPT_進捗率_3_2&lt;&gt;"",AS183&lt;&gt;""), AM183:AT183,AM183:AQ183)&lt;&gt;"")*(IF(AND(進捗管理票PSPT_進捗率_3_2&lt;&gt;"",AS183&lt;&gt;""), $AM$7:$AT$7,$AM$7:$AQ$7)="実績日")*(IF(AND(進捗管理票PSPT_進捗率_3_2&lt;&gt;"",AS183&lt;&gt;""), AM183:AT183,AM183:AQ183)&lt;=集計基準日),COLUMN(IF(AND(進捗管理票PSPT_進捗率_3_2&lt;&gt;"",AS183&lt;&gt;""), AM183:AT183,AM183:AQ183)),""))</f>
        <v>0</v>
      </c>
      <c r="DE183" s="324">
        <f t="array" aca="1" ref="DE183" ca="1">MAX(IF((IF(AND(進捗管理票PSPT_進捗率_4_2&lt;&gt;"",BE183&lt;&gt;""), AY183:BF183,AY183:BC183)&lt;&gt;"")*(IF(AND(進捗管理票PSPT_進捗率_4_2&lt;&gt;"",BE183&lt;&gt;""), $AY$7:$BF$7,$AY$7:$BC$7)="実績日")*(IF(AND(進捗管理票PSPT_進捗率_4_2&lt;&gt;"",BE183&lt;&gt;""), AY183:BF183,AY183:BC183)&lt;=集計基準日),COLUMN(IF(AND(進捗管理票PSPT_進捗率_4_2&lt;&gt;"",BE183&lt;&gt;""), AY183:BF183,AY183:BC183)),""))</f>
        <v>0</v>
      </c>
      <c r="DF183" s="324">
        <f t="array" aca="1" ref="DF183" ca="1">MAX(IF((BJ183:BN183&lt;&gt;"")*($BJ$7:$BN$7="実績日")*(BJ183:BN183&lt;=集計基準日),COLUMN(BJ183:BN183),""))</f>
        <v>0</v>
      </c>
      <c r="DG183" s="439">
        <f ca="1">MAX(IF(CW183&lt;&gt;0,HLOOKUP(CW183+1,進捗・達成率設定_PS,9,1),0),IF(CX183&lt;&gt;0,HLOOKUP(CX183+1,進捗・達成率設定_PT仕様作成,9,1),0),IF(CY183&lt;&gt;0,HLOOKUP(CY183+1,進捗・達成率設定_PG,9,1),0),IF(CZ183&lt;&gt;0,HLOOKUP(CZ183+1,進捗・達成率設定_PT,9,1),0),IF(DA183&lt;&gt;0,HLOOKUP(DA183+1,進捗・達成率設定_受入,9,1),0),IF(AND(COUNTA(PTレビュー先頭セル:PTレビュー最終セル)=0,AND(BB183&lt;&gt;"", BB183 &lt;= 集計基準日, BE183="",BF183="",BJ183="",BK183="",BM183="",BN183="")),100,0),IF(AND(BE183&lt;&gt;"",BE183 &lt;= 集計基準日, BJ183="",BK183="",BM183="",BN183=""),100,0))</f>
        <v>0</v>
      </c>
      <c r="DH183" s="440">
        <f ca="1">MAX(IF(DB183&lt;&gt;0,HLOOKUP(DB183,進捗・達成率設定_PS,9,1),0),IF(DC183&lt;&gt;0,HLOOKUP(DC183,進捗・達成率設定_PT仕様作成,9,1),0),IF(DD183&lt;&gt;0,HLOOKUP(DD183,進捗・達成率設定_PG,9,1),0),IF(DE183&lt;&gt;0,HLOOKUP(DE183,進捗・達成率設定_PT,9,1),0),IF(DF183&lt;&gt;0,HLOOKUP(DF183,進捗・達成率設定_受入,9,1),0),IF(AND(COUNTA(PTレビュー先頭セル:PTレビュー最終セル)=0,BJ183="",BK183="",BM183="",BN183="",BC183&lt;&gt;"", BC183&lt;=集計基準日),100,0),IF(OR(AND(BF183&lt;&gt;"",BF183&lt;=集計基準日, BJ183="",BK183="",BM183="",BN183=""),AND(BE183&lt;&gt;"",BF183&lt;&gt;"",BF183&lt;=集計基準日, BJ183="",BK183="",BM183="",BN183="")),100,0))</f>
        <v>0</v>
      </c>
      <c r="DI183" s="328" t="str">
        <f>IF(BM183&lt;&gt;"",BM183,IF(AND(BJ183&lt;&gt;"",BM183&lt;&gt;""),BM183,IF(AND(BJ183&lt;&gt;"",BM183=""),"",IF(AND(BK183&lt;&gt;"",BM183=""),"",IF(BE183&lt;&gt;"",BE183,IF(COUNTA(PTレビュー先頭セル:PTレビュー最終セル)&lt;&gt;0,"",IF(BB183&lt;&gt;"",BB183,"")))))))</f>
        <v/>
      </c>
      <c r="DJ183" s="329" t="str">
        <f>IF(AND(BM183&lt;&gt;"",BN183&lt;&gt;""),BN183,IF(AND(BJ183&lt;&gt;"",BN183&lt;&gt;""),BN183,IF(AND(BK183&lt;&gt;"",BN183=""),"",IF(AND(BJ183&lt;&gt;"",BN183=""),"",IF(BF183&lt;&gt;"",BF183,IF(COUNTA(PTレビュー先頭セル:PTレビュー最終セル)&lt;&gt;0,"",IF(BC183&lt;&gt;"",BC183,"")))))))</f>
        <v/>
      </c>
      <c r="DK183" s="450" t="b">
        <f t="shared" si="93"/>
        <v>0</v>
      </c>
      <c r="DL183" s="440" t="b">
        <f t="shared" si="94"/>
        <v>0</v>
      </c>
      <c r="DM183" s="450" t="b">
        <f t="shared" si="95"/>
        <v>0</v>
      </c>
      <c r="DN183" s="440" t="b">
        <f t="shared" si="96"/>
        <v>0</v>
      </c>
      <c r="DO183" s="449" t="b">
        <f t="shared" si="97"/>
        <v>0</v>
      </c>
      <c r="DP183" s="440" t="b">
        <f t="shared" si="98"/>
        <v>0</v>
      </c>
      <c r="DQ183" s="450" t="b">
        <f t="shared" si="99"/>
        <v>0</v>
      </c>
      <c r="DR183" s="440" t="b">
        <f t="shared" si="100"/>
        <v>0</v>
      </c>
      <c r="DS183" s="449" t="b">
        <f t="shared" si="101"/>
        <v>0</v>
      </c>
      <c r="DT183" s="440" t="b">
        <f t="shared" si="102"/>
        <v>0</v>
      </c>
    </row>
    <row r="184" spans="1:124" x14ac:dyDescent="0.25">
      <c r="A184" s="65">
        <f t="shared" si="77"/>
        <v>176</v>
      </c>
      <c r="B184" s="275"/>
      <c r="C184" s="275"/>
      <c r="D184" s="275"/>
      <c r="E184" s="275"/>
      <c r="F184" s="275"/>
      <c r="G184" s="316"/>
      <c r="H184" s="276"/>
      <c r="I184" s="276"/>
      <c r="J184" s="276"/>
      <c r="K184" s="467"/>
      <c r="L184" s="467"/>
      <c r="M184" s="277"/>
      <c r="N184" s="277"/>
      <c r="O184" s="348"/>
      <c r="P184" s="349"/>
      <c r="Q184" s="279"/>
      <c r="R184" s="348"/>
      <c r="S184" s="349"/>
      <c r="T184" s="280"/>
      <c r="U184" s="348"/>
      <c r="V184" s="274"/>
      <c r="W184" s="309" t="str">
        <f t="shared" ca="1" si="78"/>
        <v/>
      </c>
      <c r="X184" s="310" t="str">
        <f t="shared" ca="1" si="79"/>
        <v/>
      </c>
      <c r="Y184" s="277"/>
      <c r="Z184" s="277"/>
      <c r="AA184" s="348"/>
      <c r="AB184" s="349"/>
      <c r="AC184" s="279"/>
      <c r="AD184" s="348"/>
      <c r="AE184" s="349"/>
      <c r="AF184" s="280"/>
      <c r="AG184" s="348"/>
      <c r="AH184" s="274"/>
      <c r="AI184" s="309" t="str">
        <f t="shared" ca="1" si="80"/>
        <v/>
      </c>
      <c r="AJ184" s="310" t="str">
        <f t="shared" ca="1" si="81"/>
        <v/>
      </c>
      <c r="AK184" s="276"/>
      <c r="AL184" s="276"/>
      <c r="AM184" s="348"/>
      <c r="AN184" s="349"/>
      <c r="AO184" s="279"/>
      <c r="AP184" s="348"/>
      <c r="AQ184" s="349"/>
      <c r="AR184" s="280"/>
      <c r="AS184" s="348"/>
      <c r="AT184" s="274"/>
      <c r="AU184" s="309" t="str">
        <f t="shared" ca="1" si="82"/>
        <v/>
      </c>
      <c r="AV184" s="310" t="str">
        <f t="shared" ca="1" si="83"/>
        <v/>
      </c>
      <c r="AW184" s="276"/>
      <c r="AX184" s="276"/>
      <c r="AY184" s="348"/>
      <c r="AZ184" s="349"/>
      <c r="BA184" s="279"/>
      <c r="BB184" s="348"/>
      <c r="BC184" s="349"/>
      <c r="BD184" s="280"/>
      <c r="BE184" s="348"/>
      <c r="BF184" s="274"/>
      <c r="BG184" s="309" t="str">
        <f t="shared" ca="1" si="84"/>
        <v/>
      </c>
      <c r="BH184" s="310" t="str">
        <f t="shared" ca="1" si="85"/>
        <v/>
      </c>
      <c r="BI184" s="276"/>
      <c r="BJ184" s="348"/>
      <c r="BK184" s="349"/>
      <c r="BL184" s="279"/>
      <c r="BM184" s="348"/>
      <c r="BN184" s="349"/>
      <c r="BO184" s="280"/>
      <c r="BP184" s="309" t="str">
        <f t="shared" ca="1" si="86"/>
        <v/>
      </c>
      <c r="BQ184" s="310" t="str">
        <f t="shared" ca="1" si="87"/>
        <v/>
      </c>
      <c r="BR184" s="309" t="str">
        <f t="shared" ca="1" si="88"/>
        <v/>
      </c>
      <c r="BS184" s="438" t="str">
        <f t="shared" ca="1" si="89"/>
        <v/>
      </c>
      <c r="BT184" s="281" t="str">
        <f t="array" ref="BT184">IF(AND($I184&lt;&gt;"",$K184&lt;&gt;""),CEILING(VLOOKUP($I184,ランク別指標,3,FALSE)*$L184,1),"")</f>
        <v/>
      </c>
      <c r="BU184" s="282"/>
      <c r="BV184" s="281" t="str">
        <f t="shared" si="11"/>
        <v/>
      </c>
      <c r="BW184" s="283"/>
      <c r="BX184" s="282"/>
      <c r="BY184" s="284" t="str">
        <f t="shared" si="90"/>
        <v/>
      </c>
      <c r="BZ184" s="285" t="str">
        <f t="shared" si="91"/>
        <v/>
      </c>
      <c r="CA184" s="286"/>
      <c r="CB184" s="287"/>
      <c r="CC184" s="281" t="str">
        <f t="array" ref="CC184">IF(AND($I184&lt;&gt;"",$K184&lt;&gt;""),CEILING(VLOOKUP($I184,ランク別指標,6,FALSE)*$L184,1),"")</f>
        <v/>
      </c>
      <c r="CD184" s="288"/>
      <c r="CE184" s="289" t="str">
        <f t="shared" si="14"/>
        <v/>
      </c>
      <c r="CF184" s="290"/>
      <c r="CG184" s="291" t="str">
        <f t="array" ref="CG184">IF(AND(L184&lt;&gt;"",L184&gt;0),IF(CD184/L184*100 &gt; 0,CD184/L184*100, ""),"")</f>
        <v/>
      </c>
      <c r="CH184" s="292" t="str">
        <f t="array" ref="CH184">IF(AND(L184&lt;&gt;"",L184&gt;0),IF(CF184/L184*100 &gt; 0,CF184/L184*100, ""),"")</f>
        <v/>
      </c>
      <c r="CI184" s="291" t="str">
        <f t="array" ref="CI184">IF(AND(CC184&lt;&gt;"",CC184&gt;0),IF(CD184/CC184*100 &gt; 0,CD184/CC184, ""),"")</f>
        <v/>
      </c>
      <c r="CJ184" s="292" t="str">
        <f t="array" ref="CJ184">IF(AND(CE184&lt;&gt;"",CE184&gt;0),IF(CF184/CE184*100 &gt; 0,CF184/CE184, ""),"")</f>
        <v/>
      </c>
      <c r="CK184" s="281"/>
      <c r="CL184" s="293" t="str">
        <f t="array" ref="CL184">IF(AND(L184&lt;&gt;"",L184&gt;0),IF(CK184/L184*100 &gt; 0,CK184/L184*100, ""),"")</f>
        <v/>
      </c>
      <c r="CM184" s="294"/>
      <c r="CN184" s="270" t="str">
        <f t="array" aca="1" ref="CN184" ca="1">IF(AND($O184&lt;&gt;"",$P184="",$O184&lt;=集計基準日),"遅1",IF(AND($R184&lt;&gt;"",$S184="",$R184&lt;=集計基準日),"遅2",IF(AND($U184&lt;&gt;"",$V184="",$U184&lt;=集計基準日),"遅3","") ) )</f>
        <v/>
      </c>
      <c r="CO184" s="271" t="str">
        <f t="array" aca="1" ref="CO184" ca="1">IF(AND($AA184&lt;&gt;"",$AB184="",$AA184&lt;=集計基準日),"遅1",IF(AND($AD184&lt;&gt;"",$AE184="",$AD184&lt;=集計基準日),"遅2",IF(AND($AG184&lt;&gt;"",$AH184="",$AG184&lt;=集計基準日),"遅3","")))</f>
        <v/>
      </c>
      <c r="CP184" s="271" t="str">
        <f t="array" aca="1" ref="CP184" ca="1">IF(AND($AM184&lt;&gt;"",$AN184="",$AM184&lt;=集計基準日),"遅1",IF(AND($AP184&lt;&gt;"",$AQ184="",$AP184&lt;=集計基準日),"遅2",IF(AND($AS184&lt;&gt;"",$AT184="",$AS184&lt;=集計基準日),"遅3","")))</f>
        <v/>
      </c>
      <c r="CQ184" s="272" t="str">
        <f t="shared" ca="1" si="75"/>
        <v/>
      </c>
      <c r="CR184" s="272" t="str">
        <f t="shared" ca="1" si="76"/>
        <v/>
      </c>
      <c r="CS184" s="273" t="str">
        <f t="shared" ca="1" si="17"/>
        <v/>
      </c>
      <c r="CT184" s="337"/>
      <c r="CU184" s="264">
        <f t="shared" si="92"/>
        <v>176</v>
      </c>
      <c r="CW184" s="324">
        <f t="array" aca="1" ref="CW184" ca="1">MAX(IF((IF(進捗管理票PSPT_進捗率_1_2&lt;&gt;"", O184:V184,O184:S184)&lt;&gt;"")*(IF(進捗管理票PSPT_進捗率_1_2&lt;&gt;"", $O$7:$V$7,$O$7:$S$7)="予定日")*(IF(進捗管理票PSPT_進捗率_1_2&lt;&gt;"", O184:V184,O184:S184)&lt;=集計基準日),COLUMN(IF(進捗管理票PSPT_進捗率_1_2&lt;&gt;"", O184:V184,O184:S184)),""))</f>
        <v>0</v>
      </c>
      <c r="CX184" s="324">
        <f t="array" aca="1" ref="CX184" ca="1">MAX(IF((IF(進捗管理票PSPT_進捗率_2_2&lt;&gt;"", AA184:AH184,AA184:AE184)&lt;&gt;"")*(IF(進捗管理票PSPT_進捗率_2_2&lt;&gt;"", $AA$7:$AH$7,$AA$7:$AE$7)="予定日")*(IF(進捗管理票PSPT_進捗率_2_2&lt;&gt;"", AA184:AH184,AA184:AE184)&lt;=集計基準日),COLUMN(IF(進捗管理票PSPT_進捗率_2_2&lt;&gt;"", AA184:AH184,AA184:AE184)),""))</f>
        <v>0</v>
      </c>
      <c r="CY184" s="324">
        <f t="array" aca="1" ref="CY184" ca="1">MAX(IF((IF(進捗管理票PSPT_進捗率_3_2&lt;&gt;"", AM184:AT184,AM184:AQ184)&lt;&gt;"")*(IF(進捗管理票PSPT_進捗率_3_2&lt;&gt;"", $AM$7:$AT$7,$AM$7:$AQ$7)="予定日")*(IF(進捗管理票PSPT_進捗率_3_2&lt;&gt;"", AM184:AT184,AM184:AQ184)&lt;=集計基準日),COLUMN(IF(進捗管理票PSPT_進捗率_3_2&lt;&gt;"", AM184:AT184,AM184:AQ184)),""))</f>
        <v>0</v>
      </c>
      <c r="CZ184" s="324">
        <f t="array" aca="1" ref="CZ184" ca="1">MAX(IF((IF(進捗管理票PSPT_進捗率_4_2&lt;&gt;"", AY184:BF184,AY184:BC184)&lt;&gt;"")*(IF(進捗管理票PSPT_進捗率_4_2&lt;&gt;"", $AY$7:$BF$7,$AY$7:$BC$7)="予定日")*(IF(進捗管理票PSPT_進捗率_4_2&lt;&gt;"", AY184:BF184,AY184:BC184)&lt;=集計基準日),COLUMN(IF(進捗管理票PSPT_進捗率_4_2&lt;&gt;"", AY184:BF184,AY184:BC184)),""))</f>
        <v>0</v>
      </c>
      <c r="DA184" s="324">
        <f t="array" aca="1" ref="DA184" ca="1">MAX(IF((BJ184:BN184&lt;&gt;"")*($BJ$7:$BN$7="予定日")*(BJ184:BN184&lt;=集計基準日),COLUMN(BJ184:BN184),""))</f>
        <v>0</v>
      </c>
      <c r="DB184" s="324">
        <f t="array" aca="1" ref="DB184" ca="1">MAX(IF((IF(AND(進捗管理票PSPT_進捗率_1_2&lt;&gt;"",U184&lt;&gt;""), O184:V184,O184:S184)&lt;&gt;"")*(IF(AND(進捗管理票PSPT_進捗率_1_2&lt;&gt;"",U184&lt;&gt;""), $O$7:$V$7,$O$7:$S$7)="実績日")*(IF(AND(進捗管理票PSPT_進捗率_1_2&lt;&gt;"",U184&lt;&gt;""), O184:V184,O184:S184)&lt;=集計基準日),COLUMN(IF(AND(進捗管理票PSPT_進捗率_1_2&lt;&gt;"",U184&lt;&gt;""), O184:V184,O184:S184)),""))</f>
        <v>0</v>
      </c>
      <c r="DC184" s="324">
        <f t="array" aca="1" ref="DC184" ca="1">MAX(IF((IF(AND(進捗管理票PSPT_進捗率_2_2&lt;&gt;"",AG184&lt;&gt;""), AA184:AH184,AA184:AE184)&lt;&gt;"")*(IF(AND(進捗管理票PSPT_進捗率_2_2&lt;&gt;"",AG184&lt;&gt;""), $AA$7:$AH$7,$AA$7:$AE$7)="実績日")*(IF(AND(進捗管理票PSPT_進捗率_2_2&lt;&gt;"",AG184&lt;&gt;""), AA184:AH184,AA184:AE184)&lt;=集計基準日),COLUMN(IF(AND(進捗管理票PSPT_進捗率_2_2&lt;&gt;"",AG184&lt;&gt;""), AA184:AH184,AA184:AE184)),""))</f>
        <v>0</v>
      </c>
      <c r="DD184" s="324">
        <f t="array" aca="1" ref="DD184" ca="1">MAX(IF((IF(AND(進捗管理票PSPT_進捗率_3_2&lt;&gt;"",AS184&lt;&gt;""), AM184:AT184,AM184:AQ184)&lt;&gt;"")*(IF(AND(進捗管理票PSPT_進捗率_3_2&lt;&gt;"",AS184&lt;&gt;""), $AM$7:$AT$7,$AM$7:$AQ$7)="実績日")*(IF(AND(進捗管理票PSPT_進捗率_3_2&lt;&gt;"",AS184&lt;&gt;""), AM184:AT184,AM184:AQ184)&lt;=集計基準日),COLUMN(IF(AND(進捗管理票PSPT_進捗率_3_2&lt;&gt;"",AS184&lt;&gt;""), AM184:AT184,AM184:AQ184)),""))</f>
        <v>0</v>
      </c>
      <c r="DE184" s="324">
        <f t="array" aca="1" ref="DE184" ca="1">MAX(IF((IF(AND(進捗管理票PSPT_進捗率_4_2&lt;&gt;"",BE184&lt;&gt;""), AY184:BF184,AY184:BC184)&lt;&gt;"")*(IF(AND(進捗管理票PSPT_進捗率_4_2&lt;&gt;"",BE184&lt;&gt;""), $AY$7:$BF$7,$AY$7:$BC$7)="実績日")*(IF(AND(進捗管理票PSPT_進捗率_4_2&lt;&gt;"",BE184&lt;&gt;""), AY184:BF184,AY184:BC184)&lt;=集計基準日),COLUMN(IF(AND(進捗管理票PSPT_進捗率_4_2&lt;&gt;"",BE184&lt;&gt;""), AY184:BF184,AY184:BC184)),""))</f>
        <v>0</v>
      </c>
      <c r="DF184" s="324">
        <f t="array" aca="1" ref="DF184" ca="1">MAX(IF((BJ184:BN184&lt;&gt;"")*($BJ$7:$BN$7="実績日")*(BJ184:BN184&lt;=集計基準日),COLUMN(BJ184:BN184),""))</f>
        <v>0</v>
      </c>
      <c r="DG184" s="439">
        <f ca="1">MAX(IF(CW184&lt;&gt;0,HLOOKUP(CW184+1,進捗・達成率設定_PS,9,1),0),IF(CX184&lt;&gt;0,HLOOKUP(CX184+1,進捗・達成率設定_PT仕様作成,9,1),0),IF(CY184&lt;&gt;0,HLOOKUP(CY184+1,進捗・達成率設定_PG,9,1),0),IF(CZ184&lt;&gt;0,HLOOKUP(CZ184+1,進捗・達成率設定_PT,9,1),0),IF(DA184&lt;&gt;0,HLOOKUP(DA184+1,進捗・達成率設定_受入,9,1),0),IF(AND(COUNTA(PTレビュー先頭セル:PTレビュー最終セル)=0,AND(BB184&lt;&gt;"", BB184 &lt;= 集計基準日, BE184="",BF184="",BJ184="",BK184="",BM184="",BN184="")),100,0),IF(AND(BE184&lt;&gt;"",BE184 &lt;= 集計基準日, BJ184="",BK184="",BM184="",BN184=""),100,0))</f>
        <v>0</v>
      </c>
      <c r="DH184" s="440">
        <f ca="1">MAX(IF(DB184&lt;&gt;0,HLOOKUP(DB184,進捗・達成率設定_PS,9,1),0),IF(DC184&lt;&gt;0,HLOOKUP(DC184,進捗・達成率設定_PT仕様作成,9,1),0),IF(DD184&lt;&gt;0,HLOOKUP(DD184,進捗・達成率設定_PG,9,1),0),IF(DE184&lt;&gt;0,HLOOKUP(DE184,進捗・達成率設定_PT,9,1),0),IF(DF184&lt;&gt;0,HLOOKUP(DF184,進捗・達成率設定_受入,9,1),0),IF(AND(COUNTA(PTレビュー先頭セル:PTレビュー最終セル)=0,BJ184="",BK184="",BM184="",BN184="",BC184&lt;&gt;"", BC184&lt;=集計基準日),100,0),IF(OR(AND(BF184&lt;&gt;"",BF184&lt;=集計基準日, BJ184="",BK184="",BM184="",BN184=""),AND(BE184&lt;&gt;"",BF184&lt;&gt;"",BF184&lt;=集計基準日, BJ184="",BK184="",BM184="",BN184="")),100,0))</f>
        <v>0</v>
      </c>
      <c r="DI184" s="328" t="str">
        <f>IF(BM184&lt;&gt;"",BM184,IF(AND(BJ184&lt;&gt;"",BM184&lt;&gt;""),BM184,IF(AND(BJ184&lt;&gt;"",BM184=""),"",IF(AND(BK184&lt;&gt;"",BM184=""),"",IF(BE184&lt;&gt;"",BE184,IF(COUNTA(PTレビュー先頭セル:PTレビュー最終セル)&lt;&gt;0,"",IF(BB184&lt;&gt;"",BB184,"")))))))</f>
        <v/>
      </c>
      <c r="DJ184" s="329" t="str">
        <f>IF(AND(BM184&lt;&gt;"",BN184&lt;&gt;""),BN184,IF(AND(BJ184&lt;&gt;"",BN184&lt;&gt;""),BN184,IF(AND(BK184&lt;&gt;"",BN184=""),"",IF(AND(BJ184&lt;&gt;"",BN184=""),"",IF(BF184&lt;&gt;"",BF184,IF(COUNTA(PTレビュー先頭セル:PTレビュー最終セル)&lt;&gt;0,"",IF(BC184&lt;&gt;"",BC184,"")))))))</f>
        <v/>
      </c>
      <c r="DK184" s="450" t="b">
        <f t="shared" si="93"/>
        <v>0</v>
      </c>
      <c r="DL184" s="440" t="b">
        <f t="shared" si="94"/>
        <v>0</v>
      </c>
      <c r="DM184" s="450" t="b">
        <f t="shared" si="95"/>
        <v>0</v>
      </c>
      <c r="DN184" s="440" t="b">
        <f t="shared" si="96"/>
        <v>0</v>
      </c>
      <c r="DO184" s="449" t="b">
        <f t="shared" si="97"/>
        <v>0</v>
      </c>
      <c r="DP184" s="440" t="b">
        <f t="shared" si="98"/>
        <v>0</v>
      </c>
      <c r="DQ184" s="450" t="b">
        <f t="shared" si="99"/>
        <v>0</v>
      </c>
      <c r="DR184" s="440" t="b">
        <f t="shared" si="100"/>
        <v>0</v>
      </c>
      <c r="DS184" s="449" t="b">
        <f t="shared" si="101"/>
        <v>0</v>
      </c>
      <c r="DT184" s="440" t="b">
        <f t="shared" si="102"/>
        <v>0</v>
      </c>
    </row>
    <row r="185" spans="1:124" x14ac:dyDescent="0.25">
      <c r="A185" s="65">
        <f t="shared" si="77"/>
        <v>177</v>
      </c>
      <c r="B185" s="275"/>
      <c r="C185" s="275"/>
      <c r="D185" s="275"/>
      <c r="E185" s="275"/>
      <c r="F185" s="275"/>
      <c r="G185" s="316"/>
      <c r="H185" s="276"/>
      <c r="I185" s="276"/>
      <c r="J185" s="276"/>
      <c r="K185" s="467"/>
      <c r="L185" s="467"/>
      <c r="M185" s="277"/>
      <c r="N185" s="277"/>
      <c r="O185" s="348"/>
      <c r="P185" s="349"/>
      <c r="Q185" s="279"/>
      <c r="R185" s="348"/>
      <c r="S185" s="349"/>
      <c r="T185" s="280"/>
      <c r="U185" s="348"/>
      <c r="V185" s="274"/>
      <c r="W185" s="309" t="str">
        <f t="shared" ca="1" si="78"/>
        <v/>
      </c>
      <c r="X185" s="310" t="str">
        <f t="shared" ca="1" si="79"/>
        <v/>
      </c>
      <c r="Y185" s="277"/>
      <c r="Z185" s="277"/>
      <c r="AA185" s="348"/>
      <c r="AB185" s="349"/>
      <c r="AC185" s="279"/>
      <c r="AD185" s="348"/>
      <c r="AE185" s="349"/>
      <c r="AF185" s="280"/>
      <c r="AG185" s="348"/>
      <c r="AH185" s="274"/>
      <c r="AI185" s="309" t="str">
        <f t="shared" ca="1" si="80"/>
        <v/>
      </c>
      <c r="AJ185" s="310" t="str">
        <f t="shared" ca="1" si="81"/>
        <v/>
      </c>
      <c r="AK185" s="276"/>
      <c r="AL185" s="276"/>
      <c r="AM185" s="348"/>
      <c r="AN185" s="349"/>
      <c r="AO185" s="279"/>
      <c r="AP185" s="348"/>
      <c r="AQ185" s="349"/>
      <c r="AR185" s="280"/>
      <c r="AS185" s="348"/>
      <c r="AT185" s="274"/>
      <c r="AU185" s="309" t="str">
        <f t="shared" ca="1" si="82"/>
        <v/>
      </c>
      <c r="AV185" s="310" t="str">
        <f t="shared" ca="1" si="83"/>
        <v/>
      </c>
      <c r="AW185" s="276"/>
      <c r="AX185" s="276"/>
      <c r="AY185" s="348"/>
      <c r="AZ185" s="349"/>
      <c r="BA185" s="279"/>
      <c r="BB185" s="348"/>
      <c r="BC185" s="349"/>
      <c r="BD185" s="280"/>
      <c r="BE185" s="348"/>
      <c r="BF185" s="274"/>
      <c r="BG185" s="309" t="str">
        <f t="shared" ca="1" si="84"/>
        <v/>
      </c>
      <c r="BH185" s="310" t="str">
        <f t="shared" ca="1" si="85"/>
        <v/>
      </c>
      <c r="BI185" s="276"/>
      <c r="BJ185" s="348"/>
      <c r="BK185" s="349"/>
      <c r="BL185" s="279"/>
      <c r="BM185" s="348"/>
      <c r="BN185" s="349"/>
      <c r="BO185" s="280"/>
      <c r="BP185" s="309" t="str">
        <f t="shared" ca="1" si="86"/>
        <v/>
      </c>
      <c r="BQ185" s="310" t="str">
        <f t="shared" ca="1" si="87"/>
        <v/>
      </c>
      <c r="BR185" s="309" t="str">
        <f t="shared" ca="1" si="88"/>
        <v/>
      </c>
      <c r="BS185" s="438" t="str">
        <f t="shared" ca="1" si="89"/>
        <v/>
      </c>
      <c r="BT185" s="281" t="str">
        <f t="array" ref="BT185">IF(AND($I185&lt;&gt;"",$K185&lt;&gt;""),CEILING(VLOOKUP($I185,ランク別指標,3,FALSE)*$L185,1),"")</f>
        <v/>
      </c>
      <c r="BU185" s="282"/>
      <c r="BV185" s="281" t="str">
        <f t="shared" si="11"/>
        <v/>
      </c>
      <c r="BW185" s="283"/>
      <c r="BX185" s="282"/>
      <c r="BY185" s="284" t="str">
        <f t="shared" si="90"/>
        <v/>
      </c>
      <c r="BZ185" s="285" t="str">
        <f t="shared" si="91"/>
        <v/>
      </c>
      <c r="CA185" s="286"/>
      <c r="CB185" s="287"/>
      <c r="CC185" s="281" t="str">
        <f t="array" ref="CC185">IF(AND($I185&lt;&gt;"",$K185&lt;&gt;""),CEILING(VLOOKUP($I185,ランク別指標,6,FALSE)*$L185,1),"")</f>
        <v/>
      </c>
      <c r="CD185" s="288"/>
      <c r="CE185" s="289" t="str">
        <f t="shared" si="14"/>
        <v/>
      </c>
      <c r="CF185" s="290"/>
      <c r="CG185" s="291" t="str">
        <f t="array" ref="CG185">IF(AND(L185&lt;&gt;"",L185&gt;0),IF(CD185/L185*100 &gt; 0,CD185/L185*100, ""),"")</f>
        <v/>
      </c>
      <c r="CH185" s="292" t="str">
        <f t="array" ref="CH185">IF(AND(L185&lt;&gt;"",L185&gt;0),IF(CF185/L185*100 &gt; 0,CF185/L185*100, ""),"")</f>
        <v/>
      </c>
      <c r="CI185" s="291" t="str">
        <f t="array" ref="CI185">IF(AND(CC185&lt;&gt;"",CC185&gt;0),IF(CD185/CC185*100 &gt; 0,CD185/CC185, ""),"")</f>
        <v/>
      </c>
      <c r="CJ185" s="292" t="str">
        <f t="array" ref="CJ185">IF(AND(CE185&lt;&gt;"",CE185&gt;0),IF(CF185/CE185*100 &gt; 0,CF185/CE185, ""),"")</f>
        <v/>
      </c>
      <c r="CK185" s="281"/>
      <c r="CL185" s="293" t="str">
        <f t="array" ref="CL185">IF(AND(L185&lt;&gt;"",L185&gt;0),IF(CK185/L185*100 &gt; 0,CK185/L185*100, ""),"")</f>
        <v/>
      </c>
      <c r="CM185" s="294"/>
      <c r="CN185" s="270" t="str">
        <f t="array" aca="1" ref="CN185" ca="1">IF(AND($O185&lt;&gt;"",$P185="",$O185&lt;=集計基準日),"遅1",IF(AND($R185&lt;&gt;"",$S185="",$R185&lt;=集計基準日),"遅2",IF(AND($U185&lt;&gt;"",$V185="",$U185&lt;=集計基準日),"遅3","") ) )</f>
        <v/>
      </c>
      <c r="CO185" s="271" t="str">
        <f t="array" aca="1" ref="CO185" ca="1">IF(AND($AA185&lt;&gt;"",$AB185="",$AA185&lt;=集計基準日),"遅1",IF(AND($AD185&lt;&gt;"",$AE185="",$AD185&lt;=集計基準日),"遅2",IF(AND($AG185&lt;&gt;"",$AH185="",$AG185&lt;=集計基準日),"遅3","")))</f>
        <v/>
      </c>
      <c r="CP185" s="271" t="str">
        <f t="array" aca="1" ref="CP185" ca="1">IF(AND($AM185&lt;&gt;"",$AN185="",$AM185&lt;=集計基準日),"遅1",IF(AND($AP185&lt;&gt;"",$AQ185="",$AP185&lt;=集計基準日),"遅2",IF(AND($AS185&lt;&gt;"",$AT185="",$AS185&lt;=集計基準日),"遅3","")))</f>
        <v/>
      </c>
      <c r="CQ185" s="272" t="str">
        <f t="shared" ca="1" si="75"/>
        <v/>
      </c>
      <c r="CR185" s="272" t="str">
        <f t="shared" ca="1" si="76"/>
        <v/>
      </c>
      <c r="CS185" s="273" t="str">
        <f t="shared" ca="1" si="17"/>
        <v/>
      </c>
      <c r="CT185" s="337"/>
      <c r="CU185" s="264">
        <f t="shared" si="92"/>
        <v>177</v>
      </c>
      <c r="CW185" s="324">
        <f t="array" aca="1" ref="CW185" ca="1">MAX(IF((IF(進捗管理票PSPT_進捗率_1_2&lt;&gt;"", O185:V185,O185:S185)&lt;&gt;"")*(IF(進捗管理票PSPT_進捗率_1_2&lt;&gt;"", $O$7:$V$7,$O$7:$S$7)="予定日")*(IF(進捗管理票PSPT_進捗率_1_2&lt;&gt;"", O185:V185,O185:S185)&lt;=集計基準日),COLUMN(IF(進捗管理票PSPT_進捗率_1_2&lt;&gt;"", O185:V185,O185:S185)),""))</f>
        <v>0</v>
      </c>
      <c r="CX185" s="324">
        <f t="array" aca="1" ref="CX185" ca="1">MAX(IF((IF(進捗管理票PSPT_進捗率_2_2&lt;&gt;"", AA185:AH185,AA185:AE185)&lt;&gt;"")*(IF(進捗管理票PSPT_進捗率_2_2&lt;&gt;"", $AA$7:$AH$7,$AA$7:$AE$7)="予定日")*(IF(進捗管理票PSPT_進捗率_2_2&lt;&gt;"", AA185:AH185,AA185:AE185)&lt;=集計基準日),COLUMN(IF(進捗管理票PSPT_進捗率_2_2&lt;&gt;"", AA185:AH185,AA185:AE185)),""))</f>
        <v>0</v>
      </c>
      <c r="CY185" s="324">
        <f t="array" aca="1" ref="CY185" ca="1">MAX(IF((IF(進捗管理票PSPT_進捗率_3_2&lt;&gt;"", AM185:AT185,AM185:AQ185)&lt;&gt;"")*(IF(進捗管理票PSPT_進捗率_3_2&lt;&gt;"", $AM$7:$AT$7,$AM$7:$AQ$7)="予定日")*(IF(進捗管理票PSPT_進捗率_3_2&lt;&gt;"", AM185:AT185,AM185:AQ185)&lt;=集計基準日),COLUMN(IF(進捗管理票PSPT_進捗率_3_2&lt;&gt;"", AM185:AT185,AM185:AQ185)),""))</f>
        <v>0</v>
      </c>
      <c r="CZ185" s="324">
        <f t="array" aca="1" ref="CZ185" ca="1">MAX(IF((IF(進捗管理票PSPT_進捗率_4_2&lt;&gt;"", AY185:BF185,AY185:BC185)&lt;&gt;"")*(IF(進捗管理票PSPT_進捗率_4_2&lt;&gt;"", $AY$7:$BF$7,$AY$7:$BC$7)="予定日")*(IF(進捗管理票PSPT_進捗率_4_2&lt;&gt;"", AY185:BF185,AY185:BC185)&lt;=集計基準日),COLUMN(IF(進捗管理票PSPT_進捗率_4_2&lt;&gt;"", AY185:BF185,AY185:BC185)),""))</f>
        <v>0</v>
      </c>
      <c r="DA185" s="324">
        <f t="array" aca="1" ref="DA185" ca="1">MAX(IF((BJ185:BN185&lt;&gt;"")*($BJ$7:$BN$7="予定日")*(BJ185:BN185&lt;=集計基準日),COLUMN(BJ185:BN185),""))</f>
        <v>0</v>
      </c>
      <c r="DB185" s="324">
        <f t="array" aca="1" ref="DB185" ca="1">MAX(IF((IF(AND(進捗管理票PSPT_進捗率_1_2&lt;&gt;"",U185&lt;&gt;""), O185:V185,O185:S185)&lt;&gt;"")*(IF(AND(進捗管理票PSPT_進捗率_1_2&lt;&gt;"",U185&lt;&gt;""), $O$7:$V$7,$O$7:$S$7)="実績日")*(IF(AND(進捗管理票PSPT_進捗率_1_2&lt;&gt;"",U185&lt;&gt;""), O185:V185,O185:S185)&lt;=集計基準日),COLUMN(IF(AND(進捗管理票PSPT_進捗率_1_2&lt;&gt;"",U185&lt;&gt;""), O185:V185,O185:S185)),""))</f>
        <v>0</v>
      </c>
      <c r="DC185" s="324">
        <f t="array" aca="1" ref="DC185" ca="1">MAX(IF((IF(AND(進捗管理票PSPT_進捗率_2_2&lt;&gt;"",AG185&lt;&gt;""), AA185:AH185,AA185:AE185)&lt;&gt;"")*(IF(AND(進捗管理票PSPT_進捗率_2_2&lt;&gt;"",AG185&lt;&gt;""), $AA$7:$AH$7,$AA$7:$AE$7)="実績日")*(IF(AND(進捗管理票PSPT_進捗率_2_2&lt;&gt;"",AG185&lt;&gt;""), AA185:AH185,AA185:AE185)&lt;=集計基準日),COLUMN(IF(AND(進捗管理票PSPT_進捗率_2_2&lt;&gt;"",AG185&lt;&gt;""), AA185:AH185,AA185:AE185)),""))</f>
        <v>0</v>
      </c>
      <c r="DD185" s="324">
        <f t="array" aca="1" ref="DD185" ca="1">MAX(IF((IF(AND(進捗管理票PSPT_進捗率_3_2&lt;&gt;"",AS185&lt;&gt;""), AM185:AT185,AM185:AQ185)&lt;&gt;"")*(IF(AND(進捗管理票PSPT_進捗率_3_2&lt;&gt;"",AS185&lt;&gt;""), $AM$7:$AT$7,$AM$7:$AQ$7)="実績日")*(IF(AND(進捗管理票PSPT_進捗率_3_2&lt;&gt;"",AS185&lt;&gt;""), AM185:AT185,AM185:AQ185)&lt;=集計基準日),COLUMN(IF(AND(進捗管理票PSPT_進捗率_3_2&lt;&gt;"",AS185&lt;&gt;""), AM185:AT185,AM185:AQ185)),""))</f>
        <v>0</v>
      </c>
      <c r="DE185" s="324">
        <f t="array" aca="1" ref="DE185" ca="1">MAX(IF((IF(AND(進捗管理票PSPT_進捗率_4_2&lt;&gt;"",BE185&lt;&gt;""), AY185:BF185,AY185:BC185)&lt;&gt;"")*(IF(AND(進捗管理票PSPT_進捗率_4_2&lt;&gt;"",BE185&lt;&gt;""), $AY$7:$BF$7,$AY$7:$BC$7)="実績日")*(IF(AND(進捗管理票PSPT_進捗率_4_2&lt;&gt;"",BE185&lt;&gt;""), AY185:BF185,AY185:BC185)&lt;=集計基準日),COLUMN(IF(AND(進捗管理票PSPT_進捗率_4_2&lt;&gt;"",BE185&lt;&gt;""), AY185:BF185,AY185:BC185)),""))</f>
        <v>0</v>
      </c>
      <c r="DF185" s="324">
        <f t="array" aca="1" ref="DF185" ca="1">MAX(IF((BJ185:BN185&lt;&gt;"")*($BJ$7:$BN$7="実績日")*(BJ185:BN185&lt;=集計基準日),COLUMN(BJ185:BN185),""))</f>
        <v>0</v>
      </c>
      <c r="DG185" s="439">
        <f ca="1">MAX(IF(CW185&lt;&gt;0,HLOOKUP(CW185+1,進捗・達成率設定_PS,9,1),0),IF(CX185&lt;&gt;0,HLOOKUP(CX185+1,進捗・達成率設定_PT仕様作成,9,1),0),IF(CY185&lt;&gt;0,HLOOKUP(CY185+1,進捗・達成率設定_PG,9,1),0),IF(CZ185&lt;&gt;0,HLOOKUP(CZ185+1,進捗・達成率設定_PT,9,1),0),IF(DA185&lt;&gt;0,HLOOKUP(DA185+1,進捗・達成率設定_受入,9,1),0),IF(AND(COUNTA(PTレビュー先頭セル:PTレビュー最終セル)=0,AND(BB185&lt;&gt;"", BB185 &lt;= 集計基準日, BE185="",BF185="",BJ185="",BK185="",BM185="",BN185="")),100,0),IF(AND(BE185&lt;&gt;"",BE185 &lt;= 集計基準日, BJ185="",BK185="",BM185="",BN185=""),100,0))</f>
        <v>0</v>
      </c>
      <c r="DH185" s="440">
        <f ca="1">MAX(IF(DB185&lt;&gt;0,HLOOKUP(DB185,進捗・達成率設定_PS,9,1),0),IF(DC185&lt;&gt;0,HLOOKUP(DC185,進捗・達成率設定_PT仕様作成,9,1),0),IF(DD185&lt;&gt;0,HLOOKUP(DD185,進捗・達成率設定_PG,9,1),0),IF(DE185&lt;&gt;0,HLOOKUP(DE185,進捗・達成率設定_PT,9,1),0),IF(DF185&lt;&gt;0,HLOOKUP(DF185,進捗・達成率設定_受入,9,1),0),IF(AND(COUNTA(PTレビュー先頭セル:PTレビュー最終セル)=0,BJ185="",BK185="",BM185="",BN185="",BC185&lt;&gt;"", BC185&lt;=集計基準日),100,0),IF(OR(AND(BF185&lt;&gt;"",BF185&lt;=集計基準日, BJ185="",BK185="",BM185="",BN185=""),AND(BE185&lt;&gt;"",BF185&lt;&gt;"",BF185&lt;=集計基準日, BJ185="",BK185="",BM185="",BN185="")),100,0))</f>
        <v>0</v>
      </c>
      <c r="DI185" s="328" t="str">
        <f>IF(BM185&lt;&gt;"",BM185,IF(AND(BJ185&lt;&gt;"",BM185&lt;&gt;""),BM185,IF(AND(BJ185&lt;&gt;"",BM185=""),"",IF(AND(BK185&lt;&gt;"",BM185=""),"",IF(BE185&lt;&gt;"",BE185,IF(COUNTA(PTレビュー先頭セル:PTレビュー最終セル)&lt;&gt;0,"",IF(BB185&lt;&gt;"",BB185,"")))))))</f>
        <v/>
      </c>
      <c r="DJ185" s="329" t="str">
        <f>IF(AND(BM185&lt;&gt;"",BN185&lt;&gt;""),BN185,IF(AND(BJ185&lt;&gt;"",BN185&lt;&gt;""),BN185,IF(AND(BK185&lt;&gt;"",BN185=""),"",IF(AND(BJ185&lt;&gt;"",BN185=""),"",IF(BF185&lt;&gt;"",BF185,IF(COUNTA(PTレビュー先頭セル:PTレビュー最終セル)&lt;&gt;0,"",IF(BC185&lt;&gt;"",BC185,"")))))))</f>
        <v/>
      </c>
      <c r="DK185" s="450" t="b">
        <f t="shared" si="93"/>
        <v>0</v>
      </c>
      <c r="DL185" s="440" t="b">
        <f t="shared" si="94"/>
        <v>0</v>
      </c>
      <c r="DM185" s="450" t="b">
        <f t="shared" si="95"/>
        <v>0</v>
      </c>
      <c r="DN185" s="440" t="b">
        <f t="shared" si="96"/>
        <v>0</v>
      </c>
      <c r="DO185" s="449" t="b">
        <f t="shared" si="97"/>
        <v>0</v>
      </c>
      <c r="DP185" s="440" t="b">
        <f t="shared" si="98"/>
        <v>0</v>
      </c>
      <c r="DQ185" s="450" t="b">
        <f t="shared" si="99"/>
        <v>0</v>
      </c>
      <c r="DR185" s="440" t="b">
        <f t="shared" si="100"/>
        <v>0</v>
      </c>
      <c r="DS185" s="449" t="b">
        <f t="shared" si="101"/>
        <v>0</v>
      </c>
      <c r="DT185" s="440" t="b">
        <f t="shared" si="102"/>
        <v>0</v>
      </c>
    </row>
    <row r="186" spans="1:124" x14ac:dyDescent="0.25">
      <c r="A186" s="65">
        <f t="shared" si="77"/>
        <v>178</v>
      </c>
      <c r="B186" s="275"/>
      <c r="C186" s="275"/>
      <c r="D186" s="275"/>
      <c r="E186" s="275"/>
      <c r="F186" s="275"/>
      <c r="G186" s="316"/>
      <c r="H186" s="276"/>
      <c r="I186" s="276"/>
      <c r="J186" s="276"/>
      <c r="K186" s="467"/>
      <c r="L186" s="467"/>
      <c r="M186" s="277"/>
      <c r="N186" s="277"/>
      <c r="O186" s="348"/>
      <c r="P186" s="349"/>
      <c r="Q186" s="279"/>
      <c r="R186" s="348"/>
      <c r="S186" s="349"/>
      <c r="T186" s="280"/>
      <c r="U186" s="348"/>
      <c r="V186" s="274"/>
      <c r="W186" s="309" t="str">
        <f t="shared" ca="1" si="78"/>
        <v/>
      </c>
      <c r="X186" s="310" t="str">
        <f t="shared" ca="1" si="79"/>
        <v/>
      </c>
      <c r="Y186" s="277"/>
      <c r="Z186" s="277"/>
      <c r="AA186" s="348"/>
      <c r="AB186" s="349"/>
      <c r="AC186" s="279"/>
      <c r="AD186" s="348"/>
      <c r="AE186" s="349"/>
      <c r="AF186" s="280"/>
      <c r="AG186" s="348"/>
      <c r="AH186" s="274"/>
      <c r="AI186" s="309" t="str">
        <f t="shared" ca="1" si="80"/>
        <v/>
      </c>
      <c r="AJ186" s="310" t="str">
        <f t="shared" ca="1" si="81"/>
        <v/>
      </c>
      <c r="AK186" s="276"/>
      <c r="AL186" s="276"/>
      <c r="AM186" s="348"/>
      <c r="AN186" s="349"/>
      <c r="AO186" s="279"/>
      <c r="AP186" s="348"/>
      <c r="AQ186" s="349"/>
      <c r="AR186" s="280"/>
      <c r="AS186" s="348"/>
      <c r="AT186" s="274"/>
      <c r="AU186" s="309" t="str">
        <f t="shared" ca="1" si="82"/>
        <v/>
      </c>
      <c r="AV186" s="310" t="str">
        <f t="shared" ca="1" si="83"/>
        <v/>
      </c>
      <c r="AW186" s="276"/>
      <c r="AX186" s="276"/>
      <c r="AY186" s="348"/>
      <c r="AZ186" s="349"/>
      <c r="BA186" s="279"/>
      <c r="BB186" s="348"/>
      <c r="BC186" s="349"/>
      <c r="BD186" s="280"/>
      <c r="BE186" s="348"/>
      <c r="BF186" s="274"/>
      <c r="BG186" s="309" t="str">
        <f t="shared" ca="1" si="84"/>
        <v/>
      </c>
      <c r="BH186" s="310" t="str">
        <f t="shared" ca="1" si="85"/>
        <v/>
      </c>
      <c r="BI186" s="276"/>
      <c r="BJ186" s="348"/>
      <c r="BK186" s="349"/>
      <c r="BL186" s="279"/>
      <c r="BM186" s="348"/>
      <c r="BN186" s="349"/>
      <c r="BO186" s="280"/>
      <c r="BP186" s="309" t="str">
        <f t="shared" ca="1" si="86"/>
        <v/>
      </c>
      <c r="BQ186" s="310" t="str">
        <f t="shared" ca="1" si="87"/>
        <v/>
      </c>
      <c r="BR186" s="309" t="str">
        <f t="shared" ca="1" si="88"/>
        <v/>
      </c>
      <c r="BS186" s="438" t="str">
        <f t="shared" ca="1" si="89"/>
        <v/>
      </c>
      <c r="BT186" s="281" t="str">
        <f t="array" ref="BT186">IF(AND($I186&lt;&gt;"",$K186&lt;&gt;""),CEILING(VLOOKUP($I186,ランク別指標,3,FALSE)*$L186,1),"")</f>
        <v/>
      </c>
      <c r="BU186" s="282"/>
      <c r="BV186" s="281" t="str">
        <f t="shared" si="11"/>
        <v/>
      </c>
      <c r="BW186" s="283"/>
      <c r="BX186" s="282"/>
      <c r="BY186" s="284" t="str">
        <f t="shared" si="90"/>
        <v/>
      </c>
      <c r="BZ186" s="285" t="str">
        <f t="shared" si="91"/>
        <v/>
      </c>
      <c r="CA186" s="286"/>
      <c r="CB186" s="287"/>
      <c r="CC186" s="281" t="str">
        <f t="array" ref="CC186">IF(AND($I186&lt;&gt;"",$K186&lt;&gt;""),CEILING(VLOOKUP($I186,ランク別指標,6,FALSE)*$L186,1),"")</f>
        <v/>
      </c>
      <c r="CD186" s="288"/>
      <c r="CE186" s="289" t="str">
        <f t="shared" si="14"/>
        <v/>
      </c>
      <c r="CF186" s="290"/>
      <c r="CG186" s="291" t="str">
        <f t="array" ref="CG186">IF(AND(L186&lt;&gt;"",L186&gt;0),IF(CD186/L186*100 &gt; 0,CD186/L186*100, ""),"")</f>
        <v/>
      </c>
      <c r="CH186" s="292" t="str">
        <f t="array" ref="CH186">IF(AND(L186&lt;&gt;"",L186&gt;0),IF(CF186/L186*100 &gt; 0,CF186/L186*100, ""),"")</f>
        <v/>
      </c>
      <c r="CI186" s="291" t="str">
        <f t="array" ref="CI186">IF(AND(CC186&lt;&gt;"",CC186&gt;0),IF(CD186/CC186*100 &gt; 0,CD186/CC186, ""),"")</f>
        <v/>
      </c>
      <c r="CJ186" s="292" t="str">
        <f t="array" ref="CJ186">IF(AND(CE186&lt;&gt;"",CE186&gt;0),IF(CF186/CE186*100 &gt; 0,CF186/CE186, ""),"")</f>
        <v/>
      </c>
      <c r="CK186" s="281"/>
      <c r="CL186" s="293" t="str">
        <f t="array" ref="CL186">IF(AND(L186&lt;&gt;"",L186&gt;0),IF(CK186/L186*100 &gt; 0,CK186/L186*100, ""),"")</f>
        <v/>
      </c>
      <c r="CM186" s="294"/>
      <c r="CN186" s="270" t="str">
        <f t="array" aca="1" ref="CN186" ca="1">IF(AND($O186&lt;&gt;"",$P186="",$O186&lt;=集計基準日),"遅1",IF(AND($R186&lt;&gt;"",$S186="",$R186&lt;=集計基準日),"遅2",IF(AND($U186&lt;&gt;"",$V186="",$U186&lt;=集計基準日),"遅3","") ) )</f>
        <v/>
      </c>
      <c r="CO186" s="271" t="str">
        <f t="array" aca="1" ref="CO186" ca="1">IF(AND($AA186&lt;&gt;"",$AB186="",$AA186&lt;=集計基準日),"遅1",IF(AND($AD186&lt;&gt;"",$AE186="",$AD186&lt;=集計基準日),"遅2",IF(AND($AG186&lt;&gt;"",$AH186="",$AG186&lt;=集計基準日),"遅3","")))</f>
        <v/>
      </c>
      <c r="CP186" s="271" t="str">
        <f t="array" aca="1" ref="CP186" ca="1">IF(AND($AM186&lt;&gt;"",$AN186="",$AM186&lt;=集計基準日),"遅1",IF(AND($AP186&lt;&gt;"",$AQ186="",$AP186&lt;=集計基準日),"遅2",IF(AND($AS186&lt;&gt;"",$AT186="",$AS186&lt;=集計基準日),"遅3","")))</f>
        <v/>
      </c>
      <c r="CQ186" s="272" t="str">
        <f t="shared" ca="1" si="75"/>
        <v/>
      </c>
      <c r="CR186" s="272" t="str">
        <f t="shared" ca="1" si="76"/>
        <v/>
      </c>
      <c r="CS186" s="273" t="str">
        <f t="shared" ca="1" si="17"/>
        <v/>
      </c>
      <c r="CT186" s="337"/>
      <c r="CU186" s="264">
        <f t="shared" si="92"/>
        <v>178</v>
      </c>
      <c r="CW186" s="324">
        <f t="array" aca="1" ref="CW186" ca="1">MAX(IF((IF(進捗管理票PSPT_進捗率_1_2&lt;&gt;"", O186:V186,O186:S186)&lt;&gt;"")*(IF(進捗管理票PSPT_進捗率_1_2&lt;&gt;"", $O$7:$V$7,$O$7:$S$7)="予定日")*(IF(進捗管理票PSPT_進捗率_1_2&lt;&gt;"", O186:V186,O186:S186)&lt;=集計基準日),COLUMN(IF(進捗管理票PSPT_進捗率_1_2&lt;&gt;"", O186:V186,O186:S186)),""))</f>
        <v>0</v>
      </c>
      <c r="CX186" s="324">
        <f t="array" aca="1" ref="CX186" ca="1">MAX(IF((IF(進捗管理票PSPT_進捗率_2_2&lt;&gt;"", AA186:AH186,AA186:AE186)&lt;&gt;"")*(IF(進捗管理票PSPT_進捗率_2_2&lt;&gt;"", $AA$7:$AH$7,$AA$7:$AE$7)="予定日")*(IF(進捗管理票PSPT_進捗率_2_2&lt;&gt;"", AA186:AH186,AA186:AE186)&lt;=集計基準日),COLUMN(IF(進捗管理票PSPT_進捗率_2_2&lt;&gt;"", AA186:AH186,AA186:AE186)),""))</f>
        <v>0</v>
      </c>
      <c r="CY186" s="324">
        <f t="array" aca="1" ref="CY186" ca="1">MAX(IF((IF(進捗管理票PSPT_進捗率_3_2&lt;&gt;"", AM186:AT186,AM186:AQ186)&lt;&gt;"")*(IF(進捗管理票PSPT_進捗率_3_2&lt;&gt;"", $AM$7:$AT$7,$AM$7:$AQ$7)="予定日")*(IF(進捗管理票PSPT_進捗率_3_2&lt;&gt;"", AM186:AT186,AM186:AQ186)&lt;=集計基準日),COLUMN(IF(進捗管理票PSPT_進捗率_3_2&lt;&gt;"", AM186:AT186,AM186:AQ186)),""))</f>
        <v>0</v>
      </c>
      <c r="CZ186" s="324">
        <f t="array" aca="1" ref="CZ186" ca="1">MAX(IF((IF(進捗管理票PSPT_進捗率_4_2&lt;&gt;"", AY186:BF186,AY186:BC186)&lt;&gt;"")*(IF(進捗管理票PSPT_進捗率_4_2&lt;&gt;"", $AY$7:$BF$7,$AY$7:$BC$7)="予定日")*(IF(進捗管理票PSPT_進捗率_4_2&lt;&gt;"", AY186:BF186,AY186:BC186)&lt;=集計基準日),COLUMN(IF(進捗管理票PSPT_進捗率_4_2&lt;&gt;"", AY186:BF186,AY186:BC186)),""))</f>
        <v>0</v>
      </c>
      <c r="DA186" s="324">
        <f t="array" aca="1" ref="DA186" ca="1">MAX(IF((BJ186:BN186&lt;&gt;"")*($BJ$7:$BN$7="予定日")*(BJ186:BN186&lt;=集計基準日),COLUMN(BJ186:BN186),""))</f>
        <v>0</v>
      </c>
      <c r="DB186" s="324">
        <f t="array" aca="1" ref="DB186" ca="1">MAX(IF((IF(AND(進捗管理票PSPT_進捗率_1_2&lt;&gt;"",U186&lt;&gt;""), O186:V186,O186:S186)&lt;&gt;"")*(IF(AND(進捗管理票PSPT_進捗率_1_2&lt;&gt;"",U186&lt;&gt;""), $O$7:$V$7,$O$7:$S$7)="実績日")*(IF(AND(進捗管理票PSPT_進捗率_1_2&lt;&gt;"",U186&lt;&gt;""), O186:V186,O186:S186)&lt;=集計基準日),COLUMN(IF(AND(進捗管理票PSPT_進捗率_1_2&lt;&gt;"",U186&lt;&gt;""), O186:V186,O186:S186)),""))</f>
        <v>0</v>
      </c>
      <c r="DC186" s="324">
        <f t="array" aca="1" ref="DC186" ca="1">MAX(IF((IF(AND(進捗管理票PSPT_進捗率_2_2&lt;&gt;"",AG186&lt;&gt;""), AA186:AH186,AA186:AE186)&lt;&gt;"")*(IF(AND(進捗管理票PSPT_進捗率_2_2&lt;&gt;"",AG186&lt;&gt;""), $AA$7:$AH$7,$AA$7:$AE$7)="実績日")*(IF(AND(進捗管理票PSPT_進捗率_2_2&lt;&gt;"",AG186&lt;&gt;""), AA186:AH186,AA186:AE186)&lt;=集計基準日),COLUMN(IF(AND(進捗管理票PSPT_進捗率_2_2&lt;&gt;"",AG186&lt;&gt;""), AA186:AH186,AA186:AE186)),""))</f>
        <v>0</v>
      </c>
      <c r="DD186" s="324">
        <f t="array" aca="1" ref="DD186" ca="1">MAX(IF((IF(AND(進捗管理票PSPT_進捗率_3_2&lt;&gt;"",AS186&lt;&gt;""), AM186:AT186,AM186:AQ186)&lt;&gt;"")*(IF(AND(進捗管理票PSPT_進捗率_3_2&lt;&gt;"",AS186&lt;&gt;""), $AM$7:$AT$7,$AM$7:$AQ$7)="実績日")*(IF(AND(進捗管理票PSPT_進捗率_3_2&lt;&gt;"",AS186&lt;&gt;""), AM186:AT186,AM186:AQ186)&lt;=集計基準日),COLUMN(IF(AND(進捗管理票PSPT_進捗率_3_2&lt;&gt;"",AS186&lt;&gt;""), AM186:AT186,AM186:AQ186)),""))</f>
        <v>0</v>
      </c>
      <c r="DE186" s="324">
        <f t="array" aca="1" ref="DE186" ca="1">MAX(IF((IF(AND(進捗管理票PSPT_進捗率_4_2&lt;&gt;"",BE186&lt;&gt;""), AY186:BF186,AY186:BC186)&lt;&gt;"")*(IF(AND(進捗管理票PSPT_進捗率_4_2&lt;&gt;"",BE186&lt;&gt;""), $AY$7:$BF$7,$AY$7:$BC$7)="実績日")*(IF(AND(進捗管理票PSPT_進捗率_4_2&lt;&gt;"",BE186&lt;&gt;""), AY186:BF186,AY186:BC186)&lt;=集計基準日),COLUMN(IF(AND(進捗管理票PSPT_進捗率_4_2&lt;&gt;"",BE186&lt;&gt;""), AY186:BF186,AY186:BC186)),""))</f>
        <v>0</v>
      </c>
      <c r="DF186" s="324">
        <f t="array" aca="1" ref="DF186" ca="1">MAX(IF((BJ186:BN186&lt;&gt;"")*($BJ$7:$BN$7="実績日")*(BJ186:BN186&lt;=集計基準日),COLUMN(BJ186:BN186),""))</f>
        <v>0</v>
      </c>
      <c r="DG186" s="439">
        <f ca="1">MAX(IF(CW186&lt;&gt;0,HLOOKUP(CW186+1,進捗・達成率設定_PS,9,1),0),IF(CX186&lt;&gt;0,HLOOKUP(CX186+1,進捗・達成率設定_PT仕様作成,9,1),0),IF(CY186&lt;&gt;0,HLOOKUP(CY186+1,進捗・達成率設定_PG,9,1),0),IF(CZ186&lt;&gt;0,HLOOKUP(CZ186+1,進捗・達成率設定_PT,9,1),0),IF(DA186&lt;&gt;0,HLOOKUP(DA186+1,進捗・達成率設定_受入,9,1),0),IF(AND(COUNTA(PTレビュー先頭セル:PTレビュー最終セル)=0,AND(BB186&lt;&gt;"", BB186 &lt;= 集計基準日, BE186="",BF186="",BJ186="",BK186="",BM186="",BN186="")),100,0),IF(AND(BE186&lt;&gt;"",BE186 &lt;= 集計基準日, BJ186="",BK186="",BM186="",BN186=""),100,0))</f>
        <v>0</v>
      </c>
      <c r="DH186" s="440">
        <f ca="1">MAX(IF(DB186&lt;&gt;0,HLOOKUP(DB186,進捗・達成率設定_PS,9,1),0),IF(DC186&lt;&gt;0,HLOOKUP(DC186,進捗・達成率設定_PT仕様作成,9,1),0),IF(DD186&lt;&gt;0,HLOOKUP(DD186,進捗・達成率設定_PG,9,1),0),IF(DE186&lt;&gt;0,HLOOKUP(DE186,進捗・達成率設定_PT,9,1),0),IF(DF186&lt;&gt;0,HLOOKUP(DF186,進捗・達成率設定_受入,9,1),0),IF(AND(COUNTA(PTレビュー先頭セル:PTレビュー最終セル)=0,BJ186="",BK186="",BM186="",BN186="",BC186&lt;&gt;"", BC186&lt;=集計基準日),100,0),IF(OR(AND(BF186&lt;&gt;"",BF186&lt;=集計基準日, BJ186="",BK186="",BM186="",BN186=""),AND(BE186&lt;&gt;"",BF186&lt;&gt;"",BF186&lt;=集計基準日, BJ186="",BK186="",BM186="",BN186="")),100,0))</f>
        <v>0</v>
      </c>
      <c r="DI186" s="328" t="str">
        <f>IF(BM186&lt;&gt;"",BM186,IF(AND(BJ186&lt;&gt;"",BM186&lt;&gt;""),BM186,IF(AND(BJ186&lt;&gt;"",BM186=""),"",IF(AND(BK186&lt;&gt;"",BM186=""),"",IF(BE186&lt;&gt;"",BE186,IF(COUNTA(PTレビュー先頭セル:PTレビュー最終セル)&lt;&gt;0,"",IF(BB186&lt;&gt;"",BB186,"")))))))</f>
        <v/>
      </c>
      <c r="DJ186" s="329" t="str">
        <f>IF(AND(BM186&lt;&gt;"",BN186&lt;&gt;""),BN186,IF(AND(BJ186&lt;&gt;"",BN186&lt;&gt;""),BN186,IF(AND(BK186&lt;&gt;"",BN186=""),"",IF(AND(BJ186&lt;&gt;"",BN186=""),"",IF(BF186&lt;&gt;"",BF186,IF(COUNTA(PTレビュー先頭セル:PTレビュー最終セル)&lt;&gt;0,"",IF(BC186&lt;&gt;"",BC186,"")))))))</f>
        <v/>
      </c>
      <c r="DK186" s="450" t="b">
        <f t="shared" si="93"/>
        <v>0</v>
      </c>
      <c r="DL186" s="440" t="b">
        <f t="shared" si="94"/>
        <v>0</v>
      </c>
      <c r="DM186" s="450" t="b">
        <f t="shared" si="95"/>
        <v>0</v>
      </c>
      <c r="DN186" s="440" t="b">
        <f t="shared" si="96"/>
        <v>0</v>
      </c>
      <c r="DO186" s="449" t="b">
        <f t="shared" si="97"/>
        <v>0</v>
      </c>
      <c r="DP186" s="440" t="b">
        <f t="shared" si="98"/>
        <v>0</v>
      </c>
      <c r="DQ186" s="450" t="b">
        <f t="shared" si="99"/>
        <v>0</v>
      </c>
      <c r="DR186" s="440" t="b">
        <f t="shared" si="100"/>
        <v>0</v>
      </c>
      <c r="DS186" s="449" t="b">
        <f t="shared" si="101"/>
        <v>0</v>
      </c>
      <c r="DT186" s="440" t="b">
        <f t="shared" si="102"/>
        <v>0</v>
      </c>
    </row>
    <row r="187" spans="1:124" x14ac:dyDescent="0.25">
      <c r="A187" s="65">
        <f t="shared" si="77"/>
        <v>179</v>
      </c>
      <c r="B187" s="275"/>
      <c r="C187" s="275"/>
      <c r="D187" s="275"/>
      <c r="E187" s="275"/>
      <c r="F187" s="275"/>
      <c r="G187" s="316"/>
      <c r="H187" s="276"/>
      <c r="I187" s="276"/>
      <c r="J187" s="276"/>
      <c r="K187" s="467"/>
      <c r="L187" s="467"/>
      <c r="M187" s="277"/>
      <c r="N187" s="277"/>
      <c r="O187" s="348"/>
      <c r="P187" s="349"/>
      <c r="Q187" s="279"/>
      <c r="R187" s="348"/>
      <c r="S187" s="349"/>
      <c r="T187" s="280"/>
      <c r="U187" s="348"/>
      <c r="V187" s="274"/>
      <c r="W187" s="309" t="str">
        <f t="shared" ca="1" si="78"/>
        <v/>
      </c>
      <c r="X187" s="310" t="str">
        <f t="shared" ca="1" si="79"/>
        <v/>
      </c>
      <c r="Y187" s="277"/>
      <c r="Z187" s="277"/>
      <c r="AA187" s="348"/>
      <c r="AB187" s="349"/>
      <c r="AC187" s="279"/>
      <c r="AD187" s="348"/>
      <c r="AE187" s="349"/>
      <c r="AF187" s="280"/>
      <c r="AG187" s="348"/>
      <c r="AH187" s="274"/>
      <c r="AI187" s="309" t="str">
        <f t="shared" ca="1" si="80"/>
        <v/>
      </c>
      <c r="AJ187" s="310" t="str">
        <f t="shared" ca="1" si="81"/>
        <v/>
      </c>
      <c r="AK187" s="276"/>
      <c r="AL187" s="276"/>
      <c r="AM187" s="348"/>
      <c r="AN187" s="349"/>
      <c r="AO187" s="279"/>
      <c r="AP187" s="348"/>
      <c r="AQ187" s="349"/>
      <c r="AR187" s="280"/>
      <c r="AS187" s="348"/>
      <c r="AT187" s="274"/>
      <c r="AU187" s="309" t="str">
        <f t="shared" ca="1" si="82"/>
        <v/>
      </c>
      <c r="AV187" s="310" t="str">
        <f t="shared" ca="1" si="83"/>
        <v/>
      </c>
      <c r="AW187" s="276"/>
      <c r="AX187" s="276"/>
      <c r="AY187" s="348"/>
      <c r="AZ187" s="349"/>
      <c r="BA187" s="279"/>
      <c r="BB187" s="348"/>
      <c r="BC187" s="349"/>
      <c r="BD187" s="280"/>
      <c r="BE187" s="348"/>
      <c r="BF187" s="274"/>
      <c r="BG187" s="309" t="str">
        <f t="shared" ca="1" si="84"/>
        <v/>
      </c>
      <c r="BH187" s="310" t="str">
        <f t="shared" ca="1" si="85"/>
        <v/>
      </c>
      <c r="BI187" s="276"/>
      <c r="BJ187" s="348"/>
      <c r="BK187" s="349"/>
      <c r="BL187" s="279"/>
      <c r="BM187" s="348"/>
      <c r="BN187" s="349"/>
      <c r="BO187" s="280"/>
      <c r="BP187" s="309" t="str">
        <f t="shared" ca="1" si="86"/>
        <v/>
      </c>
      <c r="BQ187" s="310" t="str">
        <f t="shared" ca="1" si="87"/>
        <v/>
      </c>
      <c r="BR187" s="309" t="str">
        <f t="shared" ca="1" si="88"/>
        <v/>
      </c>
      <c r="BS187" s="438" t="str">
        <f t="shared" ca="1" si="89"/>
        <v/>
      </c>
      <c r="BT187" s="281" t="str">
        <f t="array" ref="BT187">IF(AND($I187&lt;&gt;"",$K187&lt;&gt;""),CEILING(VLOOKUP($I187,ランク別指標,3,FALSE)*$L187,1),"")</f>
        <v/>
      </c>
      <c r="BU187" s="282"/>
      <c r="BV187" s="281" t="str">
        <f t="shared" si="11"/>
        <v/>
      </c>
      <c r="BW187" s="283"/>
      <c r="BX187" s="282"/>
      <c r="BY187" s="284" t="str">
        <f t="shared" si="90"/>
        <v/>
      </c>
      <c r="BZ187" s="285" t="str">
        <f t="shared" si="91"/>
        <v/>
      </c>
      <c r="CA187" s="286"/>
      <c r="CB187" s="287"/>
      <c r="CC187" s="281" t="str">
        <f t="array" ref="CC187">IF(AND($I187&lt;&gt;"",$K187&lt;&gt;""),CEILING(VLOOKUP($I187,ランク別指標,6,FALSE)*$L187,1),"")</f>
        <v/>
      </c>
      <c r="CD187" s="288"/>
      <c r="CE187" s="289" t="str">
        <f t="shared" si="14"/>
        <v/>
      </c>
      <c r="CF187" s="290"/>
      <c r="CG187" s="291" t="str">
        <f t="array" ref="CG187">IF(AND(L187&lt;&gt;"",L187&gt;0),IF(CD187/L187*100 &gt; 0,CD187/L187*100, ""),"")</f>
        <v/>
      </c>
      <c r="CH187" s="292" t="str">
        <f t="array" ref="CH187">IF(AND(L187&lt;&gt;"",L187&gt;0),IF(CF187/L187*100 &gt; 0,CF187/L187*100, ""),"")</f>
        <v/>
      </c>
      <c r="CI187" s="291" t="str">
        <f t="array" ref="CI187">IF(AND(CC187&lt;&gt;"",CC187&gt;0),IF(CD187/CC187*100 &gt; 0,CD187/CC187, ""),"")</f>
        <v/>
      </c>
      <c r="CJ187" s="292" t="str">
        <f t="array" ref="CJ187">IF(AND(CE187&lt;&gt;"",CE187&gt;0),IF(CF187/CE187*100 &gt; 0,CF187/CE187, ""),"")</f>
        <v/>
      </c>
      <c r="CK187" s="281"/>
      <c r="CL187" s="293" t="str">
        <f t="array" ref="CL187">IF(AND(L187&lt;&gt;"",L187&gt;0),IF(CK187/L187*100 &gt; 0,CK187/L187*100, ""),"")</f>
        <v/>
      </c>
      <c r="CM187" s="294"/>
      <c r="CN187" s="270" t="str">
        <f t="array" aca="1" ref="CN187" ca="1">IF(AND($O187&lt;&gt;"",$P187="",$O187&lt;=集計基準日),"遅1",IF(AND($R187&lt;&gt;"",$S187="",$R187&lt;=集計基準日),"遅2",IF(AND($U187&lt;&gt;"",$V187="",$U187&lt;=集計基準日),"遅3","") ) )</f>
        <v/>
      </c>
      <c r="CO187" s="271" t="str">
        <f t="array" aca="1" ref="CO187" ca="1">IF(AND($AA187&lt;&gt;"",$AB187="",$AA187&lt;=集計基準日),"遅1",IF(AND($AD187&lt;&gt;"",$AE187="",$AD187&lt;=集計基準日),"遅2",IF(AND($AG187&lt;&gt;"",$AH187="",$AG187&lt;=集計基準日),"遅3","")))</f>
        <v/>
      </c>
      <c r="CP187" s="271" t="str">
        <f t="array" aca="1" ref="CP187" ca="1">IF(AND($AM187&lt;&gt;"",$AN187="",$AM187&lt;=集計基準日),"遅1",IF(AND($AP187&lt;&gt;"",$AQ187="",$AP187&lt;=集計基準日),"遅2",IF(AND($AS187&lt;&gt;"",$AT187="",$AS187&lt;=集計基準日),"遅3","")))</f>
        <v/>
      </c>
      <c r="CQ187" s="272" t="str">
        <f t="shared" ca="1" si="75"/>
        <v/>
      </c>
      <c r="CR187" s="272" t="str">
        <f t="shared" ca="1" si="76"/>
        <v/>
      </c>
      <c r="CS187" s="273" t="str">
        <f t="shared" ca="1" si="17"/>
        <v/>
      </c>
      <c r="CT187" s="337"/>
      <c r="CU187" s="264">
        <f t="shared" si="92"/>
        <v>179</v>
      </c>
      <c r="CW187" s="324">
        <f t="array" aca="1" ref="CW187" ca="1">MAX(IF((IF(進捗管理票PSPT_進捗率_1_2&lt;&gt;"", O187:V187,O187:S187)&lt;&gt;"")*(IF(進捗管理票PSPT_進捗率_1_2&lt;&gt;"", $O$7:$V$7,$O$7:$S$7)="予定日")*(IF(進捗管理票PSPT_進捗率_1_2&lt;&gt;"", O187:V187,O187:S187)&lt;=集計基準日),COLUMN(IF(進捗管理票PSPT_進捗率_1_2&lt;&gt;"", O187:V187,O187:S187)),""))</f>
        <v>0</v>
      </c>
      <c r="CX187" s="324">
        <f t="array" aca="1" ref="CX187" ca="1">MAX(IF((IF(進捗管理票PSPT_進捗率_2_2&lt;&gt;"", AA187:AH187,AA187:AE187)&lt;&gt;"")*(IF(進捗管理票PSPT_進捗率_2_2&lt;&gt;"", $AA$7:$AH$7,$AA$7:$AE$7)="予定日")*(IF(進捗管理票PSPT_進捗率_2_2&lt;&gt;"", AA187:AH187,AA187:AE187)&lt;=集計基準日),COLUMN(IF(進捗管理票PSPT_進捗率_2_2&lt;&gt;"", AA187:AH187,AA187:AE187)),""))</f>
        <v>0</v>
      </c>
      <c r="CY187" s="324">
        <f t="array" aca="1" ref="CY187" ca="1">MAX(IF((IF(進捗管理票PSPT_進捗率_3_2&lt;&gt;"", AM187:AT187,AM187:AQ187)&lt;&gt;"")*(IF(進捗管理票PSPT_進捗率_3_2&lt;&gt;"", $AM$7:$AT$7,$AM$7:$AQ$7)="予定日")*(IF(進捗管理票PSPT_進捗率_3_2&lt;&gt;"", AM187:AT187,AM187:AQ187)&lt;=集計基準日),COLUMN(IF(進捗管理票PSPT_進捗率_3_2&lt;&gt;"", AM187:AT187,AM187:AQ187)),""))</f>
        <v>0</v>
      </c>
      <c r="CZ187" s="324">
        <f t="array" aca="1" ref="CZ187" ca="1">MAX(IF((IF(進捗管理票PSPT_進捗率_4_2&lt;&gt;"", AY187:BF187,AY187:BC187)&lt;&gt;"")*(IF(進捗管理票PSPT_進捗率_4_2&lt;&gt;"", $AY$7:$BF$7,$AY$7:$BC$7)="予定日")*(IF(進捗管理票PSPT_進捗率_4_2&lt;&gt;"", AY187:BF187,AY187:BC187)&lt;=集計基準日),COLUMN(IF(進捗管理票PSPT_進捗率_4_2&lt;&gt;"", AY187:BF187,AY187:BC187)),""))</f>
        <v>0</v>
      </c>
      <c r="DA187" s="324">
        <f t="array" aca="1" ref="DA187" ca="1">MAX(IF((BJ187:BN187&lt;&gt;"")*($BJ$7:$BN$7="予定日")*(BJ187:BN187&lt;=集計基準日),COLUMN(BJ187:BN187),""))</f>
        <v>0</v>
      </c>
      <c r="DB187" s="324">
        <f t="array" aca="1" ref="DB187" ca="1">MAX(IF((IF(AND(進捗管理票PSPT_進捗率_1_2&lt;&gt;"",U187&lt;&gt;""), O187:V187,O187:S187)&lt;&gt;"")*(IF(AND(進捗管理票PSPT_進捗率_1_2&lt;&gt;"",U187&lt;&gt;""), $O$7:$V$7,$O$7:$S$7)="実績日")*(IF(AND(進捗管理票PSPT_進捗率_1_2&lt;&gt;"",U187&lt;&gt;""), O187:V187,O187:S187)&lt;=集計基準日),COLUMN(IF(AND(進捗管理票PSPT_進捗率_1_2&lt;&gt;"",U187&lt;&gt;""), O187:V187,O187:S187)),""))</f>
        <v>0</v>
      </c>
      <c r="DC187" s="324">
        <f t="array" aca="1" ref="DC187" ca="1">MAX(IF((IF(AND(進捗管理票PSPT_進捗率_2_2&lt;&gt;"",AG187&lt;&gt;""), AA187:AH187,AA187:AE187)&lt;&gt;"")*(IF(AND(進捗管理票PSPT_進捗率_2_2&lt;&gt;"",AG187&lt;&gt;""), $AA$7:$AH$7,$AA$7:$AE$7)="実績日")*(IF(AND(進捗管理票PSPT_進捗率_2_2&lt;&gt;"",AG187&lt;&gt;""), AA187:AH187,AA187:AE187)&lt;=集計基準日),COLUMN(IF(AND(進捗管理票PSPT_進捗率_2_2&lt;&gt;"",AG187&lt;&gt;""), AA187:AH187,AA187:AE187)),""))</f>
        <v>0</v>
      </c>
      <c r="DD187" s="324">
        <f t="array" aca="1" ref="DD187" ca="1">MAX(IF((IF(AND(進捗管理票PSPT_進捗率_3_2&lt;&gt;"",AS187&lt;&gt;""), AM187:AT187,AM187:AQ187)&lt;&gt;"")*(IF(AND(進捗管理票PSPT_進捗率_3_2&lt;&gt;"",AS187&lt;&gt;""), $AM$7:$AT$7,$AM$7:$AQ$7)="実績日")*(IF(AND(進捗管理票PSPT_進捗率_3_2&lt;&gt;"",AS187&lt;&gt;""), AM187:AT187,AM187:AQ187)&lt;=集計基準日),COLUMN(IF(AND(進捗管理票PSPT_進捗率_3_2&lt;&gt;"",AS187&lt;&gt;""), AM187:AT187,AM187:AQ187)),""))</f>
        <v>0</v>
      </c>
      <c r="DE187" s="324">
        <f t="array" aca="1" ref="DE187" ca="1">MAX(IF((IF(AND(進捗管理票PSPT_進捗率_4_2&lt;&gt;"",BE187&lt;&gt;""), AY187:BF187,AY187:BC187)&lt;&gt;"")*(IF(AND(進捗管理票PSPT_進捗率_4_2&lt;&gt;"",BE187&lt;&gt;""), $AY$7:$BF$7,$AY$7:$BC$7)="実績日")*(IF(AND(進捗管理票PSPT_進捗率_4_2&lt;&gt;"",BE187&lt;&gt;""), AY187:BF187,AY187:BC187)&lt;=集計基準日),COLUMN(IF(AND(進捗管理票PSPT_進捗率_4_2&lt;&gt;"",BE187&lt;&gt;""), AY187:BF187,AY187:BC187)),""))</f>
        <v>0</v>
      </c>
      <c r="DF187" s="324">
        <f t="array" aca="1" ref="DF187" ca="1">MAX(IF((BJ187:BN187&lt;&gt;"")*($BJ$7:$BN$7="実績日")*(BJ187:BN187&lt;=集計基準日),COLUMN(BJ187:BN187),""))</f>
        <v>0</v>
      </c>
      <c r="DG187" s="439">
        <f ca="1">MAX(IF(CW187&lt;&gt;0,HLOOKUP(CW187+1,進捗・達成率設定_PS,9,1),0),IF(CX187&lt;&gt;0,HLOOKUP(CX187+1,進捗・達成率設定_PT仕様作成,9,1),0),IF(CY187&lt;&gt;0,HLOOKUP(CY187+1,進捗・達成率設定_PG,9,1),0),IF(CZ187&lt;&gt;0,HLOOKUP(CZ187+1,進捗・達成率設定_PT,9,1),0),IF(DA187&lt;&gt;0,HLOOKUP(DA187+1,進捗・達成率設定_受入,9,1),0),IF(AND(COUNTA(PTレビュー先頭セル:PTレビュー最終セル)=0,AND(BB187&lt;&gt;"", BB187 &lt;= 集計基準日, BE187="",BF187="",BJ187="",BK187="",BM187="",BN187="")),100,0),IF(AND(BE187&lt;&gt;"",BE187 &lt;= 集計基準日, BJ187="",BK187="",BM187="",BN187=""),100,0))</f>
        <v>0</v>
      </c>
      <c r="DH187" s="440">
        <f ca="1">MAX(IF(DB187&lt;&gt;0,HLOOKUP(DB187,進捗・達成率設定_PS,9,1),0),IF(DC187&lt;&gt;0,HLOOKUP(DC187,進捗・達成率設定_PT仕様作成,9,1),0),IF(DD187&lt;&gt;0,HLOOKUP(DD187,進捗・達成率設定_PG,9,1),0),IF(DE187&lt;&gt;0,HLOOKUP(DE187,進捗・達成率設定_PT,9,1),0),IF(DF187&lt;&gt;0,HLOOKUP(DF187,進捗・達成率設定_受入,9,1),0),IF(AND(COUNTA(PTレビュー先頭セル:PTレビュー最終セル)=0,BJ187="",BK187="",BM187="",BN187="",BC187&lt;&gt;"", BC187&lt;=集計基準日),100,0),IF(OR(AND(BF187&lt;&gt;"",BF187&lt;=集計基準日, BJ187="",BK187="",BM187="",BN187=""),AND(BE187&lt;&gt;"",BF187&lt;&gt;"",BF187&lt;=集計基準日, BJ187="",BK187="",BM187="",BN187="")),100,0))</f>
        <v>0</v>
      </c>
      <c r="DI187" s="328" t="str">
        <f>IF(BM187&lt;&gt;"",BM187,IF(AND(BJ187&lt;&gt;"",BM187&lt;&gt;""),BM187,IF(AND(BJ187&lt;&gt;"",BM187=""),"",IF(AND(BK187&lt;&gt;"",BM187=""),"",IF(BE187&lt;&gt;"",BE187,IF(COUNTA(PTレビュー先頭セル:PTレビュー最終セル)&lt;&gt;0,"",IF(BB187&lt;&gt;"",BB187,"")))))))</f>
        <v/>
      </c>
      <c r="DJ187" s="329" t="str">
        <f>IF(AND(BM187&lt;&gt;"",BN187&lt;&gt;""),BN187,IF(AND(BJ187&lt;&gt;"",BN187&lt;&gt;""),BN187,IF(AND(BK187&lt;&gt;"",BN187=""),"",IF(AND(BJ187&lt;&gt;"",BN187=""),"",IF(BF187&lt;&gt;"",BF187,IF(COUNTA(PTレビュー先頭セル:PTレビュー最終セル)&lt;&gt;0,"",IF(BC187&lt;&gt;"",BC187,"")))))))</f>
        <v/>
      </c>
      <c r="DK187" s="450" t="b">
        <f t="shared" si="93"/>
        <v>0</v>
      </c>
      <c r="DL187" s="440" t="b">
        <f t="shared" si="94"/>
        <v>0</v>
      </c>
      <c r="DM187" s="450" t="b">
        <f t="shared" si="95"/>
        <v>0</v>
      </c>
      <c r="DN187" s="440" t="b">
        <f t="shared" si="96"/>
        <v>0</v>
      </c>
      <c r="DO187" s="449" t="b">
        <f t="shared" si="97"/>
        <v>0</v>
      </c>
      <c r="DP187" s="440" t="b">
        <f t="shared" si="98"/>
        <v>0</v>
      </c>
      <c r="DQ187" s="450" t="b">
        <f t="shared" si="99"/>
        <v>0</v>
      </c>
      <c r="DR187" s="440" t="b">
        <f t="shared" si="100"/>
        <v>0</v>
      </c>
      <c r="DS187" s="449" t="b">
        <f t="shared" si="101"/>
        <v>0</v>
      </c>
      <c r="DT187" s="440" t="b">
        <f t="shared" si="102"/>
        <v>0</v>
      </c>
    </row>
    <row r="188" spans="1:124" x14ac:dyDescent="0.25">
      <c r="A188" s="65">
        <f t="shared" si="77"/>
        <v>180</v>
      </c>
      <c r="B188" s="275"/>
      <c r="C188" s="275"/>
      <c r="D188" s="275"/>
      <c r="E188" s="275"/>
      <c r="F188" s="275"/>
      <c r="G188" s="316"/>
      <c r="H188" s="276"/>
      <c r="I188" s="276"/>
      <c r="J188" s="276"/>
      <c r="K188" s="467"/>
      <c r="L188" s="467"/>
      <c r="M188" s="277"/>
      <c r="N188" s="277"/>
      <c r="O188" s="348"/>
      <c r="P188" s="349"/>
      <c r="Q188" s="279"/>
      <c r="R188" s="348"/>
      <c r="S188" s="349"/>
      <c r="T188" s="280"/>
      <c r="U188" s="348"/>
      <c r="V188" s="274"/>
      <c r="W188" s="309" t="str">
        <f t="shared" ca="1" si="78"/>
        <v/>
      </c>
      <c r="X188" s="310" t="str">
        <f t="shared" ca="1" si="79"/>
        <v/>
      </c>
      <c r="Y188" s="277"/>
      <c r="Z188" s="277"/>
      <c r="AA188" s="348"/>
      <c r="AB188" s="349"/>
      <c r="AC188" s="279"/>
      <c r="AD188" s="348"/>
      <c r="AE188" s="349"/>
      <c r="AF188" s="280"/>
      <c r="AG188" s="348"/>
      <c r="AH188" s="274"/>
      <c r="AI188" s="309" t="str">
        <f t="shared" ca="1" si="80"/>
        <v/>
      </c>
      <c r="AJ188" s="310" t="str">
        <f t="shared" ca="1" si="81"/>
        <v/>
      </c>
      <c r="AK188" s="276"/>
      <c r="AL188" s="276"/>
      <c r="AM188" s="348"/>
      <c r="AN188" s="349"/>
      <c r="AO188" s="279"/>
      <c r="AP188" s="348"/>
      <c r="AQ188" s="349"/>
      <c r="AR188" s="280"/>
      <c r="AS188" s="348"/>
      <c r="AT188" s="274"/>
      <c r="AU188" s="309" t="str">
        <f t="shared" ca="1" si="82"/>
        <v/>
      </c>
      <c r="AV188" s="310" t="str">
        <f t="shared" ca="1" si="83"/>
        <v/>
      </c>
      <c r="AW188" s="276"/>
      <c r="AX188" s="276"/>
      <c r="AY188" s="348"/>
      <c r="AZ188" s="349"/>
      <c r="BA188" s="279"/>
      <c r="BB188" s="348"/>
      <c r="BC188" s="349"/>
      <c r="BD188" s="280"/>
      <c r="BE188" s="348"/>
      <c r="BF188" s="274"/>
      <c r="BG188" s="309" t="str">
        <f t="shared" ca="1" si="84"/>
        <v/>
      </c>
      <c r="BH188" s="310" t="str">
        <f t="shared" ca="1" si="85"/>
        <v/>
      </c>
      <c r="BI188" s="276"/>
      <c r="BJ188" s="348"/>
      <c r="BK188" s="349"/>
      <c r="BL188" s="279"/>
      <c r="BM188" s="348"/>
      <c r="BN188" s="349"/>
      <c r="BO188" s="280"/>
      <c r="BP188" s="309" t="str">
        <f t="shared" ca="1" si="86"/>
        <v/>
      </c>
      <c r="BQ188" s="310" t="str">
        <f t="shared" ca="1" si="87"/>
        <v/>
      </c>
      <c r="BR188" s="309" t="str">
        <f t="shared" ca="1" si="88"/>
        <v/>
      </c>
      <c r="BS188" s="438" t="str">
        <f t="shared" ca="1" si="89"/>
        <v/>
      </c>
      <c r="BT188" s="281" t="str">
        <f t="array" ref="BT188">IF(AND($I188&lt;&gt;"",$K188&lt;&gt;""),CEILING(VLOOKUP($I188,ランク別指標,3,FALSE)*$L188,1),"")</f>
        <v/>
      </c>
      <c r="BU188" s="282"/>
      <c r="BV188" s="281" t="str">
        <f t="shared" si="11"/>
        <v/>
      </c>
      <c r="BW188" s="283"/>
      <c r="BX188" s="282"/>
      <c r="BY188" s="284" t="str">
        <f t="shared" si="90"/>
        <v/>
      </c>
      <c r="BZ188" s="285" t="str">
        <f t="shared" si="91"/>
        <v/>
      </c>
      <c r="CA188" s="286"/>
      <c r="CB188" s="287"/>
      <c r="CC188" s="281" t="str">
        <f t="array" ref="CC188">IF(AND($I188&lt;&gt;"",$K188&lt;&gt;""),CEILING(VLOOKUP($I188,ランク別指標,6,FALSE)*$L188,1),"")</f>
        <v/>
      </c>
      <c r="CD188" s="288"/>
      <c r="CE188" s="289" t="str">
        <f t="shared" si="14"/>
        <v/>
      </c>
      <c r="CF188" s="290"/>
      <c r="CG188" s="291" t="str">
        <f t="array" ref="CG188">IF(AND(L188&lt;&gt;"",L188&gt;0),IF(CD188/L188*100 &gt; 0,CD188/L188*100, ""),"")</f>
        <v/>
      </c>
      <c r="CH188" s="292" t="str">
        <f t="array" ref="CH188">IF(AND(L188&lt;&gt;"",L188&gt;0),IF(CF188/L188*100 &gt; 0,CF188/L188*100, ""),"")</f>
        <v/>
      </c>
      <c r="CI188" s="291" t="str">
        <f t="array" ref="CI188">IF(AND(CC188&lt;&gt;"",CC188&gt;0),IF(CD188/CC188*100 &gt; 0,CD188/CC188, ""),"")</f>
        <v/>
      </c>
      <c r="CJ188" s="292" t="str">
        <f t="array" ref="CJ188">IF(AND(CE188&lt;&gt;"",CE188&gt;0),IF(CF188/CE188*100 &gt; 0,CF188/CE188, ""),"")</f>
        <v/>
      </c>
      <c r="CK188" s="281"/>
      <c r="CL188" s="293" t="str">
        <f t="array" ref="CL188">IF(AND(L188&lt;&gt;"",L188&gt;0),IF(CK188/L188*100 &gt; 0,CK188/L188*100, ""),"")</f>
        <v/>
      </c>
      <c r="CM188" s="294"/>
      <c r="CN188" s="270" t="str">
        <f t="array" aca="1" ref="CN188" ca="1">IF(AND($O188&lt;&gt;"",$P188="",$O188&lt;=集計基準日),"遅1",IF(AND($R188&lt;&gt;"",$S188="",$R188&lt;=集計基準日),"遅2",IF(AND($U188&lt;&gt;"",$V188="",$U188&lt;=集計基準日),"遅3","") ) )</f>
        <v/>
      </c>
      <c r="CO188" s="271" t="str">
        <f t="array" aca="1" ref="CO188" ca="1">IF(AND($AA188&lt;&gt;"",$AB188="",$AA188&lt;=集計基準日),"遅1",IF(AND($AD188&lt;&gt;"",$AE188="",$AD188&lt;=集計基準日),"遅2",IF(AND($AG188&lt;&gt;"",$AH188="",$AG188&lt;=集計基準日),"遅3","")))</f>
        <v/>
      </c>
      <c r="CP188" s="271" t="str">
        <f t="array" aca="1" ref="CP188" ca="1">IF(AND($AM188&lt;&gt;"",$AN188="",$AM188&lt;=集計基準日),"遅1",IF(AND($AP188&lt;&gt;"",$AQ188="",$AP188&lt;=集計基準日),"遅2",IF(AND($AS188&lt;&gt;"",$AT188="",$AS188&lt;=集計基準日),"遅3","")))</f>
        <v/>
      </c>
      <c r="CQ188" s="272" t="str">
        <f t="shared" ca="1" si="75"/>
        <v/>
      </c>
      <c r="CR188" s="272" t="str">
        <f t="shared" ca="1" si="76"/>
        <v/>
      </c>
      <c r="CS188" s="273" t="str">
        <f t="shared" ca="1" si="17"/>
        <v/>
      </c>
      <c r="CT188" s="337"/>
      <c r="CU188" s="264">
        <f t="shared" si="92"/>
        <v>180</v>
      </c>
      <c r="CW188" s="324">
        <f t="array" aca="1" ref="CW188" ca="1">MAX(IF((IF(進捗管理票PSPT_進捗率_1_2&lt;&gt;"", O188:V188,O188:S188)&lt;&gt;"")*(IF(進捗管理票PSPT_進捗率_1_2&lt;&gt;"", $O$7:$V$7,$O$7:$S$7)="予定日")*(IF(進捗管理票PSPT_進捗率_1_2&lt;&gt;"", O188:V188,O188:S188)&lt;=集計基準日),COLUMN(IF(進捗管理票PSPT_進捗率_1_2&lt;&gt;"", O188:V188,O188:S188)),""))</f>
        <v>0</v>
      </c>
      <c r="CX188" s="324">
        <f t="array" aca="1" ref="CX188" ca="1">MAX(IF((IF(進捗管理票PSPT_進捗率_2_2&lt;&gt;"", AA188:AH188,AA188:AE188)&lt;&gt;"")*(IF(進捗管理票PSPT_進捗率_2_2&lt;&gt;"", $AA$7:$AH$7,$AA$7:$AE$7)="予定日")*(IF(進捗管理票PSPT_進捗率_2_2&lt;&gt;"", AA188:AH188,AA188:AE188)&lt;=集計基準日),COLUMN(IF(進捗管理票PSPT_進捗率_2_2&lt;&gt;"", AA188:AH188,AA188:AE188)),""))</f>
        <v>0</v>
      </c>
      <c r="CY188" s="324">
        <f t="array" aca="1" ref="CY188" ca="1">MAX(IF((IF(進捗管理票PSPT_進捗率_3_2&lt;&gt;"", AM188:AT188,AM188:AQ188)&lt;&gt;"")*(IF(進捗管理票PSPT_進捗率_3_2&lt;&gt;"", $AM$7:$AT$7,$AM$7:$AQ$7)="予定日")*(IF(進捗管理票PSPT_進捗率_3_2&lt;&gt;"", AM188:AT188,AM188:AQ188)&lt;=集計基準日),COLUMN(IF(進捗管理票PSPT_進捗率_3_2&lt;&gt;"", AM188:AT188,AM188:AQ188)),""))</f>
        <v>0</v>
      </c>
      <c r="CZ188" s="324">
        <f t="array" aca="1" ref="CZ188" ca="1">MAX(IF((IF(進捗管理票PSPT_進捗率_4_2&lt;&gt;"", AY188:BF188,AY188:BC188)&lt;&gt;"")*(IF(進捗管理票PSPT_進捗率_4_2&lt;&gt;"", $AY$7:$BF$7,$AY$7:$BC$7)="予定日")*(IF(進捗管理票PSPT_進捗率_4_2&lt;&gt;"", AY188:BF188,AY188:BC188)&lt;=集計基準日),COLUMN(IF(進捗管理票PSPT_進捗率_4_2&lt;&gt;"", AY188:BF188,AY188:BC188)),""))</f>
        <v>0</v>
      </c>
      <c r="DA188" s="324">
        <f t="array" aca="1" ref="DA188" ca="1">MAX(IF((BJ188:BN188&lt;&gt;"")*($BJ$7:$BN$7="予定日")*(BJ188:BN188&lt;=集計基準日),COLUMN(BJ188:BN188),""))</f>
        <v>0</v>
      </c>
      <c r="DB188" s="324">
        <f t="array" aca="1" ref="DB188" ca="1">MAX(IF((IF(AND(進捗管理票PSPT_進捗率_1_2&lt;&gt;"",U188&lt;&gt;""), O188:V188,O188:S188)&lt;&gt;"")*(IF(AND(進捗管理票PSPT_進捗率_1_2&lt;&gt;"",U188&lt;&gt;""), $O$7:$V$7,$O$7:$S$7)="実績日")*(IF(AND(進捗管理票PSPT_進捗率_1_2&lt;&gt;"",U188&lt;&gt;""), O188:V188,O188:S188)&lt;=集計基準日),COLUMN(IF(AND(進捗管理票PSPT_進捗率_1_2&lt;&gt;"",U188&lt;&gt;""), O188:V188,O188:S188)),""))</f>
        <v>0</v>
      </c>
      <c r="DC188" s="324">
        <f t="array" aca="1" ref="DC188" ca="1">MAX(IF((IF(AND(進捗管理票PSPT_進捗率_2_2&lt;&gt;"",AG188&lt;&gt;""), AA188:AH188,AA188:AE188)&lt;&gt;"")*(IF(AND(進捗管理票PSPT_進捗率_2_2&lt;&gt;"",AG188&lt;&gt;""), $AA$7:$AH$7,$AA$7:$AE$7)="実績日")*(IF(AND(進捗管理票PSPT_進捗率_2_2&lt;&gt;"",AG188&lt;&gt;""), AA188:AH188,AA188:AE188)&lt;=集計基準日),COLUMN(IF(AND(進捗管理票PSPT_進捗率_2_2&lt;&gt;"",AG188&lt;&gt;""), AA188:AH188,AA188:AE188)),""))</f>
        <v>0</v>
      </c>
      <c r="DD188" s="324">
        <f t="array" aca="1" ref="DD188" ca="1">MAX(IF((IF(AND(進捗管理票PSPT_進捗率_3_2&lt;&gt;"",AS188&lt;&gt;""), AM188:AT188,AM188:AQ188)&lt;&gt;"")*(IF(AND(進捗管理票PSPT_進捗率_3_2&lt;&gt;"",AS188&lt;&gt;""), $AM$7:$AT$7,$AM$7:$AQ$7)="実績日")*(IF(AND(進捗管理票PSPT_進捗率_3_2&lt;&gt;"",AS188&lt;&gt;""), AM188:AT188,AM188:AQ188)&lt;=集計基準日),COLUMN(IF(AND(進捗管理票PSPT_進捗率_3_2&lt;&gt;"",AS188&lt;&gt;""), AM188:AT188,AM188:AQ188)),""))</f>
        <v>0</v>
      </c>
      <c r="DE188" s="324">
        <f t="array" aca="1" ref="DE188" ca="1">MAX(IF((IF(AND(進捗管理票PSPT_進捗率_4_2&lt;&gt;"",BE188&lt;&gt;""), AY188:BF188,AY188:BC188)&lt;&gt;"")*(IF(AND(進捗管理票PSPT_進捗率_4_2&lt;&gt;"",BE188&lt;&gt;""), $AY$7:$BF$7,$AY$7:$BC$7)="実績日")*(IF(AND(進捗管理票PSPT_進捗率_4_2&lt;&gt;"",BE188&lt;&gt;""), AY188:BF188,AY188:BC188)&lt;=集計基準日),COLUMN(IF(AND(進捗管理票PSPT_進捗率_4_2&lt;&gt;"",BE188&lt;&gt;""), AY188:BF188,AY188:BC188)),""))</f>
        <v>0</v>
      </c>
      <c r="DF188" s="324">
        <f t="array" aca="1" ref="DF188" ca="1">MAX(IF((BJ188:BN188&lt;&gt;"")*($BJ$7:$BN$7="実績日")*(BJ188:BN188&lt;=集計基準日),COLUMN(BJ188:BN188),""))</f>
        <v>0</v>
      </c>
      <c r="DG188" s="439">
        <f ca="1">MAX(IF(CW188&lt;&gt;0,HLOOKUP(CW188+1,進捗・達成率設定_PS,9,1),0),IF(CX188&lt;&gt;0,HLOOKUP(CX188+1,進捗・達成率設定_PT仕様作成,9,1),0),IF(CY188&lt;&gt;0,HLOOKUP(CY188+1,進捗・達成率設定_PG,9,1),0),IF(CZ188&lt;&gt;0,HLOOKUP(CZ188+1,進捗・達成率設定_PT,9,1),0),IF(DA188&lt;&gt;0,HLOOKUP(DA188+1,進捗・達成率設定_受入,9,1),0),IF(AND(COUNTA(PTレビュー先頭セル:PTレビュー最終セル)=0,AND(BB188&lt;&gt;"", BB188 &lt;= 集計基準日, BE188="",BF188="",BJ188="",BK188="",BM188="",BN188="")),100,0),IF(AND(BE188&lt;&gt;"",BE188 &lt;= 集計基準日, BJ188="",BK188="",BM188="",BN188=""),100,0))</f>
        <v>0</v>
      </c>
      <c r="DH188" s="440">
        <f ca="1">MAX(IF(DB188&lt;&gt;0,HLOOKUP(DB188,進捗・達成率設定_PS,9,1),0),IF(DC188&lt;&gt;0,HLOOKUP(DC188,進捗・達成率設定_PT仕様作成,9,1),0),IF(DD188&lt;&gt;0,HLOOKUP(DD188,進捗・達成率設定_PG,9,1),0),IF(DE188&lt;&gt;0,HLOOKUP(DE188,進捗・達成率設定_PT,9,1),0),IF(DF188&lt;&gt;0,HLOOKUP(DF188,進捗・達成率設定_受入,9,1),0),IF(AND(COUNTA(PTレビュー先頭セル:PTレビュー最終セル)=0,BJ188="",BK188="",BM188="",BN188="",BC188&lt;&gt;"", BC188&lt;=集計基準日),100,0),IF(OR(AND(BF188&lt;&gt;"",BF188&lt;=集計基準日, BJ188="",BK188="",BM188="",BN188=""),AND(BE188&lt;&gt;"",BF188&lt;&gt;"",BF188&lt;=集計基準日, BJ188="",BK188="",BM188="",BN188="")),100,0))</f>
        <v>0</v>
      </c>
      <c r="DI188" s="328" t="str">
        <f>IF(BM188&lt;&gt;"",BM188,IF(AND(BJ188&lt;&gt;"",BM188&lt;&gt;""),BM188,IF(AND(BJ188&lt;&gt;"",BM188=""),"",IF(AND(BK188&lt;&gt;"",BM188=""),"",IF(BE188&lt;&gt;"",BE188,IF(COUNTA(PTレビュー先頭セル:PTレビュー最終セル)&lt;&gt;0,"",IF(BB188&lt;&gt;"",BB188,"")))))))</f>
        <v/>
      </c>
      <c r="DJ188" s="329" t="str">
        <f>IF(AND(BM188&lt;&gt;"",BN188&lt;&gt;""),BN188,IF(AND(BJ188&lt;&gt;"",BN188&lt;&gt;""),BN188,IF(AND(BK188&lt;&gt;"",BN188=""),"",IF(AND(BJ188&lt;&gt;"",BN188=""),"",IF(BF188&lt;&gt;"",BF188,IF(COUNTA(PTレビュー先頭セル:PTレビュー最終セル)&lt;&gt;0,"",IF(BC188&lt;&gt;"",BC188,"")))))))</f>
        <v/>
      </c>
      <c r="DK188" s="450" t="b">
        <f t="shared" si="93"/>
        <v>0</v>
      </c>
      <c r="DL188" s="440" t="b">
        <f t="shared" si="94"/>
        <v>0</v>
      </c>
      <c r="DM188" s="450" t="b">
        <f t="shared" si="95"/>
        <v>0</v>
      </c>
      <c r="DN188" s="440" t="b">
        <f t="shared" si="96"/>
        <v>0</v>
      </c>
      <c r="DO188" s="449" t="b">
        <f t="shared" si="97"/>
        <v>0</v>
      </c>
      <c r="DP188" s="440" t="b">
        <f t="shared" si="98"/>
        <v>0</v>
      </c>
      <c r="DQ188" s="450" t="b">
        <f t="shared" si="99"/>
        <v>0</v>
      </c>
      <c r="DR188" s="440" t="b">
        <f t="shared" si="100"/>
        <v>0</v>
      </c>
      <c r="DS188" s="449" t="b">
        <f t="shared" si="101"/>
        <v>0</v>
      </c>
      <c r="DT188" s="440" t="b">
        <f t="shared" si="102"/>
        <v>0</v>
      </c>
    </row>
    <row r="189" spans="1:124" x14ac:dyDescent="0.25">
      <c r="A189" s="65">
        <f t="shared" si="77"/>
        <v>181</v>
      </c>
      <c r="B189" s="275"/>
      <c r="C189" s="275"/>
      <c r="D189" s="275"/>
      <c r="E189" s="275"/>
      <c r="F189" s="275"/>
      <c r="G189" s="316"/>
      <c r="H189" s="276"/>
      <c r="I189" s="276"/>
      <c r="J189" s="276"/>
      <c r="K189" s="467"/>
      <c r="L189" s="467"/>
      <c r="M189" s="277"/>
      <c r="N189" s="277"/>
      <c r="O189" s="348"/>
      <c r="P189" s="278"/>
      <c r="Q189" s="279"/>
      <c r="R189" s="348"/>
      <c r="S189" s="278"/>
      <c r="T189" s="280"/>
      <c r="U189" s="348"/>
      <c r="V189" s="274"/>
      <c r="W189" s="309" t="str">
        <f t="shared" ca="1" si="78"/>
        <v/>
      </c>
      <c r="X189" s="310" t="str">
        <f t="shared" ca="1" si="79"/>
        <v/>
      </c>
      <c r="Y189" s="277"/>
      <c r="Z189" s="277"/>
      <c r="AA189" s="348"/>
      <c r="AB189" s="278"/>
      <c r="AC189" s="279"/>
      <c r="AD189" s="348"/>
      <c r="AE189" s="278"/>
      <c r="AF189" s="280"/>
      <c r="AG189" s="348"/>
      <c r="AH189" s="274"/>
      <c r="AI189" s="309" t="str">
        <f t="shared" ca="1" si="80"/>
        <v/>
      </c>
      <c r="AJ189" s="310" t="str">
        <f t="shared" ca="1" si="81"/>
        <v/>
      </c>
      <c r="AK189" s="277"/>
      <c r="AL189" s="277"/>
      <c r="AM189" s="348"/>
      <c r="AN189" s="278"/>
      <c r="AO189" s="279"/>
      <c r="AP189" s="348"/>
      <c r="AQ189" s="278"/>
      <c r="AR189" s="280"/>
      <c r="AS189" s="348"/>
      <c r="AT189" s="274"/>
      <c r="AU189" s="309" t="str">
        <f t="shared" ca="1" si="82"/>
        <v/>
      </c>
      <c r="AV189" s="310" t="str">
        <f t="shared" ca="1" si="83"/>
        <v/>
      </c>
      <c r="AW189" s="276"/>
      <c r="AX189" s="276"/>
      <c r="AY189" s="348"/>
      <c r="AZ189" s="278"/>
      <c r="BA189" s="279"/>
      <c r="BB189" s="348"/>
      <c r="BC189" s="278"/>
      <c r="BD189" s="280"/>
      <c r="BE189" s="348"/>
      <c r="BF189" s="274"/>
      <c r="BG189" s="309" t="str">
        <f t="shared" ca="1" si="84"/>
        <v/>
      </c>
      <c r="BH189" s="310" t="str">
        <f t="shared" ca="1" si="85"/>
        <v/>
      </c>
      <c r="BI189" s="276"/>
      <c r="BJ189" s="348"/>
      <c r="BK189" s="278"/>
      <c r="BL189" s="279"/>
      <c r="BM189" s="348"/>
      <c r="BN189" s="278"/>
      <c r="BO189" s="280"/>
      <c r="BP189" s="309" t="str">
        <f t="shared" ca="1" si="86"/>
        <v/>
      </c>
      <c r="BQ189" s="310" t="str">
        <f t="shared" ca="1" si="87"/>
        <v/>
      </c>
      <c r="BR189" s="309" t="str">
        <f t="shared" ca="1" si="88"/>
        <v/>
      </c>
      <c r="BS189" s="438" t="str">
        <f t="shared" ca="1" si="89"/>
        <v/>
      </c>
      <c r="BT189" s="281" t="str">
        <f t="array" ref="BT189">IF(AND($I189&lt;&gt;"",$K189&lt;&gt;""),CEILING(VLOOKUP($I189,ランク別指標,3,FALSE)*$L189,1),"")</f>
        <v/>
      </c>
      <c r="BU189" s="282"/>
      <c r="BV189" s="281" t="str">
        <f t="shared" si="11"/>
        <v/>
      </c>
      <c r="BW189" s="283"/>
      <c r="BX189" s="282"/>
      <c r="BY189" s="284" t="str">
        <f t="shared" si="90"/>
        <v/>
      </c>
      <c r="BZ189" s="285" t="str">
        <f t="shared" si="91"/>
        <v/>
      </c>
      <c r="CA189" s="286"/>
      <c r="CB189" s="287"/>
      <c r="CC189" s="281" t="str">
        <f t="array" ref="CC189">IF(AND($I189&lt;&gt;"",$K189&lt;&gt;""),CEILING(VLOOKUP($I189,ランク別指標,6,FALSE)*$L189,1),"")</f>
        <v/>
      </c>
      <c r="CD189" s="288"/>
      <c r="CE189" s="289" t="str">
        <f t="shared" si="14"/>
        <v/>
      </c>
      <c r="CF189" s="290"/>
      <c r="CG189" s="291" t="str">
        <f t="array" ref="CG189">IF(AND(L189&lt;&gt;"",L189&gt;0),IF(CD189/L189*100 &gt; 0,CD189/L189*100, ""),"")</f>
        <v/>
      </c>
      <c r="CH189" s="292" t="str">
        <f t="array" ref="CH189">IF(AND(L189&lt;&gt;"",L189&gt;0),IF(CF189/L189*100 &gt; 0,CF189/L189*100, ""),"")</f>
        <v/>
      </c>
      <c r="CI189" s="291" t="str">
        <f t="array" ref="CI189">IF(AND(CC189&lt;&gt;"",CC189&gt;0),IF(CD189/CC189*100 &gt; 0,CD189/CC189, ""),"")</f>
        <v/>
      </c>
      <c r="CJ189" s="292" t="str">
        <f t="array" ref="CJ189">IF(AND(CE189&lt;&gt;"",CE189&gt;0),IF(CF189/CE189*100 &gt; 0,CF189/CE189, ""),"")</f>
        <v/>
      </c>
      <c r="CK189" s="281"/>
      <c r="CL189" s="293" t="str">
        <f t="array" ref="CL189">IF(AND(L189&lt;&gt;"",L189&gt;0),IF(CK189/L189*100 &gt; 0,CK189/L189*100, ""),"")</f>
        <v/>
      </c>
      <c r="CM189" s="294"/>
      <c r="CN189" s="270" t="str">
        <f t="array" aca="1" ref="CN189" ca="1">IF(AND($O189&lt;&gt;"",$P189="",$O189&lt;=集計基準日),"遅1",IF(AND($R189&lt;&gt;"",$S189="",$R189&lt;=集計基準日),"遅2",IF(AND($U189&lt;&gt;"",$V189="",$U189&lt;=集計基準日),"遅3","") ) )</f>
        <v/>
      </c>
      <c r="CO189" s="271" t="str">
        <f t="array" aca="1" ref="CO189" ca="1">IF(AND($AA189&lt;&gt;"",$AB189="",$AA189&lt;=集計基準日),"遅1",IF(AND($AD189&lt;&gt;"",$AE189="",$AD189&lt;=集計基準日),"遅2",IF(AND($AG189&lt;&gt;"",$AH189="",$AG189&lt;=集計基準日),"遅3","")))</f>
        <v/>
      </c>
      <c r="CP189" s="271" t="str">
        <f t="array" aca="1" ref="CP189" ca="1">IF(AND($AM189&lt;&gt;"",$AN189="",$AM189&lt;=集計基準日),"遅1",IF(AND($AP189&lt;&gt;"",$AQ189="",$AP189&lt;=集計基準日),"遅2",IF(AND($AS189&lt;&gt;"",$AT189="",$AS189&lt;=集計基準日),"遅3","")))</f>
        <v/>
      </c>
      <c r="CQ189" s="272" t="str">
        <f t="shared" ca="1" si="75"/>
        <v/>
      </c>
      <c r="CR189" s="272" t="str">
        <f t="shared" ca="1" si="76"/>
        <v/>
      </c>
      <c r="CS189" s="273" t="str">
        <f t="shared" ca="1" si="17"/>
        <v/>
      </c>
      <c r="CT189" s="337"/>
      <c r="CU189" s="264">
        <f t="shared" si="92"/>
        <v>181</v>
      </c>
      <c r="CW189" s="324">
        <f t="array" aca="1" ref="CW189" ca="1">MAX(IF((IF(進捗管理票PSPT_進捗率_1_2&lt;&gt;"", O189:V189,O189:S189)&lt;&gt;"")*(IF(進捗管理票PSPT_進捗率_1_2&lt;&gt;"", $O$7:$V$7,$O$7:$S$7)="予定日")*(IF(進捗管理票PSPT_進捗率_1_2&lt;&gt;"", O189:V189,O189:S189)&lt;=集計基準日),COLUMN(IF(進捗管理票PSPT_進捗率_1_2&lt;&gt;"", O189:V189,O189:S189)),""))</f>
        <v>0</v>
      </c>
      <c r="CX189" s="324">
        <f t="array" aca="1" ref="CX189" ca="1">MAX(IF((IF(進捗管理票PSPT_進捗率_2_2&lt;&gt;"", AA189:AH189,AA189:AE189)&lt;&gt;"")*(IF(進捗管理票PSPT_進捗率_2_2&lt;&gt;"", $AA$7:$AH$7,$AA$7:$AE$7)="予定日")*(IF(進捗管理票PSPT_進捗率_2_2&lt;&gt;"", AA189:AH189,AA189:AE189)&lt;=集計基準日),COLUMN(IF(進捗管理票PSPT_進捗率_2_2&lt;&gt;"", AA189:AH189,AA189:AE189)),""))</f>
        <v>0</v>
      </c>
      <c r="CY189" s="324">
        <f t="array" aca="1" ref="CY189" ca="1">MAX(IF((IF(進捗管理票PSPT_進捗率_3_2&lt;&gt;"", AM189:AT189,AM189:AQ189)&lt;&gt;"")*(IF(進捗管理票PSPT_進捗率_3_2&lt;&gt;"", $AM$7:$AT$7,$AM$7:$AQ$7)="予定日")*(IF(進捗管理票PSPT_進捗率_3_2&lt;&gt;"", AM189:AT189,AM189:AQ189)&lt;=集計基準日),COLUMN(IF(進捗管理票PSPT_進捗率_3_2&lt;&gt;"", AM189:AT189,AM189:AQ189)),""))</f>
        <v>0</v>
      </c>
      <c r="CZ189" s="324">
        <f t="array" aca="1" ref="CZ189" ca="1">MAX(IF((IF(進捗管理票PSPT_進捗率_4_2&lt;&gt;"", AY189:BF189,AY189:BC189)&lt;&gt;"")*(IF(進捗管理票PSPT_進捗率_4_2&lt;&gt;"", $AY$7:$BF$7,$AY$7:$BC$7)="予定日")*(IF(進捗管理票PSPT_進捗率_4_2&lt;&gt;"", AY189:BF189,AY189:BC189)&lt;=集計基準日),COLUMN(IF(進捗管理票PSPT_進捗率_4_2&lt;&gt;"", AY189:BF189,AY189:BC189)),""))</f>
        <v>0</v>
      </c>
      <c r="DA189" s="324">
        <f t="array" aca="1" ref="DA189" ca="1">MAX(IF((BJ189:BN189&lt;&gt;"")*($BJ$7:$BN$7="予定日")*(BJ189:BN189&lt;=集計基準日),COLUMN(BJ189:BN189),""))</f>
        <v>0</v>
      </c>
      <c r="DB189" s="324">
        <f t="array" aca="1" ref="DB189" ca="1">MAX(IF((IF(AND(進捗管理票PSPT_進捗率_1_2&lt;&gt;"",U189&lt;&gt;""), O189:V189,O189:S189)&lt;&gt;"")*(IF(AND(進捗管理票PSPT_進捗率_1_2&lt;&gt;"",U189&lt;&gt;""), $O$7:$V$7,$O$7:$S$7)="実績日")*(IF(AND(進捗管理票PSPT_進捗率_1_2&lt;&gt;"",U189&lt;&gt;""), O189:V189,O189:S189)&lt;=集計基準日),COLUMN(IF(AND(進捗管理票PSPT_進捗率_1_2&lt;&gt;"",U189&lt;&gt;""), O189:V189,O189:S189)),""))</f>
        <v>0</v>
      </c>
      <c r="DC189" s="324">
        <f t="array" aca="1" ref="DC189" ca="1">MAX(IF((IF(AND(進捗管理票PSPT_進捗率_2_2&lt;&gt;"",AG189&lt;&gt;""), AA189:AH189,AA189:AE189)&lt;&gt;"")*(IF(AND(進捗管理票PSPT_進捗率_2_2&lt;&gt;"",AG189&lt;&gt;""), $AA$7:$AH$7,$AA$7:$AE$7)="実績日")*(IF(AND(進捗管理票PSPT_進捗率_2_2&lt;&gt;"",AG189&lt;&gt;""), AA189:AH189,AA189:AE189)&lt;=集計基準日),COLUMN(IF(AND(進捗管理票PSPT_進捗率_2_2&lt;&gt;"",AG189&lt;&gt;""), AA189:AH189,AA189:AE189)),""))</f>
        <v>0</v>
      </c>
      <c r="DD189" s="324">
        <f t="array" aca="1" ref="DD189" ca="1">MAX(IF((IF(AND(進捗管理票PSPT_進捗率_3_2&lt;&gt;"",AS189&lt;&gt;""), AM189:AT189,AM189:AQ189)&lt;&gt;"")*(IF(AND(進捗管理票PSPT_進捗率_3_2&lt;&gt;"",AS189&lt;&gt;""), $AM$7:$AT$7,$AM$7:$AQ$7)="実績日")*(IF(AND(進捗管理票PSPT_進捗率_3_2&lt;&gt;"",AS189&lt;&gt;""), AM189:AT189,AM189:AQ189)&lt;=集計基準日),COLUMN(IF(AND(進捗管理票PSPT_進捗率_3_2&lt;&gt;"",AS189&lt;&gt;""), AM189:AT189,AM189:AQ189)),""))</f>
        <v>0</v>
      </c>
      <c r="DE189" s="324">
        <f t="array" aca="1" ref="DE189" ca="1">MAX(IF((IF(AND(進捗管理票PSPT_進捗率_4_2&lt;&gt;"",BE189&lt;&gt;""), AY189:BF189,AY189:BC189)&lt;&gt;"")*(IF(AND(進捗管理票PSPT_進捗率_4_2&lt;&gt;"",BE189&lt;&gt;""), $AY$7:$BF$7,$AY$7:$BC$7)="実績日")*(IF(AND(進捗管理票PSPT_進捗率_4_2&lt;&gt;"",BE189&lt;&gt;""), AY189:BF189,AY189:BC189)&lt;=集計基準日),COLUMN(IF(AND(進捗管理票PSPT_進捗率_4_2&lt;&gt;"",BE189&lt;&gt;""), AY189:BF189,AY189:BC189)),""))</f>
        <v>0</v>
      </c>
      <c r="DF189" s="324">
        <f t="array" aca="1" ref="DF189" ca="1">MAX(IF((BJ189:BN189&lt;&gt;"")*($BJ$7:$BN$7="実績日")*(BJ189:BN189&lt;=集計基準日),COLUMN(BJ189:BN189),""))</f>
        <v>0</v>
      </c>
      <c r="DG189" s="439">
        <f ca="1">MAX(IF(CW189&lt;&gt;0,HLOOKUP(CW189+1,進捗・達成率設定_PS,9,1),0),IF(CX189&lt;&gt;0,HLOOKUP(CX189+1,進捗・達成率設定_PT仕様作成,9,1),0),IF(CY189&lt;&gt;0,HLOOKUP(CY189+1,進捗・達成率設定_PG,9,1),0),IF(CZ189&lt;&gt;0,HLOOKUP(CZ189+1,進捗・達成率設定_PT,9,1),0),IF(DA189&lt;&gt;0,HLOOKUP(DA189+1,進捗・達成率設定_受入,9,1),0),IF(AND(COUNTA(PTレビュー先頭セル:PTレビュー最終セル)=0,AND(BB189&lt;&gt;"", BB189 &lt;= 集計基準日, BE189="",BF189="",BJ189="",BK189="",BM189="",BN189="")),100,0),IF(AND(BE189&lt;&gt;"",BE189 &lt;= 集計基準日, BJ189="",BK189="",BM189="",BN189=""),100,0))</f>
        <v>0</v>
      </c>
      <c r="DH189" s="440">
        <f ca="1">MAX(IF(DB189&lt;&gt;0,HLOOKUP(DB189,進捗・達成率設定_PS,9,1),0),IF(DC189&lt;&gt;0,HLOOKUP(DC189,進捗・達成率設定_PT仕様作成,9,1),0),IF(DD189&lt;&gt;0,HLOOKUP(DD189,進捗・達成率設定_PG,9,1),0),IF(DE189&lt;&gt;0,HLOOKUP(DE189,進捗・達成率設定_PT,9,1),0),IF(DF189&lt;&gt;0,HLOOKUP(DF189,進捗・達成率設定_受入,9,1),0),IF(AND(COUNTA(PTレビュー先頭セル:PTレビュー最終セル)=0,BJ189="",BK189="",BM189="",BN189="",BC189&lt;&gt;"", BC189&lt;=集計基準日),100,0),IF(OR(AND(BF189&lt;&gt;"",BF189&lt;=集計基準日, BJ189="",BK189="",BM189="",BN189=""),AND(BE189&lt;&gt;"",BF189&lt;&gt;"",BF189&lt;=集計基準日, BJ189="",BK189="",BM189="",BN189="")),100,0))</f>
        <v>0</v>
      </c>
      <c r="DI189" s="328" t="str">
        <f>IF(BM189&lt;&gt;"",BM189,IF(AND(BJ189&lt;&gt;"",BM189&lt;&gt;""),BM189,IF(AND(BJ189&lt;&gt;"",BM189=""),"",IF(AND(BK189&lt;&gt;"",BM189=""),"",IF(BE189&lt;&gt;"",BE189,IF(COUNTA(PTレビュー先頭セル:PTレビュー最終セル)&lt;&gt;0,"",IF(BB189&lt;&gt;"",BB189,"")))))))</f>
        <v/>
      </c>
      <c r="DJ189" s="329" t="str">
        <f>IF(AND(BM189&lt;&gt;"",BN189&lt;&gt;""),BN189,IF(AND(BJ189&lt;&gt;"",BN189&lt;&gt;""),BN189,IF(AND(BK189&lt;&gt;"",BN189=""),"",IF(AND(BJ189&lt;&gt;"",BN189=""),"",IF(BF189&lt;&gt;"",BF189,IF(COUNTA(PTレビュー先頭セル:PTレビュー最終セル)&lt;&gt;0,"",IF(BC189&lt;&gt;"",BC189,"")))))))</f>
        <v/>
      </c>
      <c r="DK189" s="450" t="b">
        <f t="shared" si="93"/>
        <v>0</v>
      </c>
      <c r="DL189" s="440" t="b">
        <f t="shared" si="94"/>
        <v>0</v>
      </c>
      <c r="DM189" s="450" t="b">
        <f t="shared" si="95"/>
        <v>0</v>
      </c>
      <c r="DN189" s="440" t="b">
        <f t="shared" si="96"/>
        <v>0</v>
      </c>
      <c r="DO189" s="449" t="b">
        <f t="shared" si="97"/>
        <v>0</v>
      </c>
      <c r="DP189" s="440" t="b">
        <f t="shared" si="98"/>
        <v>0</v>
      </c>
      <c r="DQ189" s="450" t="b">
        <f t="shared" si="99"/>
        <v>0</v>
      </c>
      <c r="DR189" s="440" t="b">
        <f t="shared" si="100"/>
        <v>0</v>
      </c>
      <c r="DS189" s="449" t="b">
        <f t="shared" si="101"/>
        <v>0</v>
      </c>
      <c r="DT189" s="440" t="b">
        <f t="shared" si="102"/>
        <v>0</v>
      </c>
    </row>
    <row r="190" spans="1:124" x14ac:dyDescent="0.25">
      <c r="A190" s="65">
        <f t="shared" si="77"/>
        <v>182</v>
      </c>
      <c r="B190" s="275"/>
      <c r="C190" s="275"/>
      <c r="D190" s="275"/>
      <c r="E190" s="275"/>
      <c r="F190" s="275"/>
      <c r="G190" s="316"/>
      <c r="H190" s="276"/>
      <c r="I190" s="276"/>
      <c r="J190" s="276"/>
      <c r="K190" s="467"/>
      <c r="L190" s="467"/>
      <c r="M190" s="277"/>
      <c r="N190" s="277"/>
      <c r="O190" s="348"/>
      <c r="P190" s="278"/>
      <c r="Q190" s="279"/>
      <c r="R190" s="348"/>
      <c r="S190" s="278"/>
      <c r="T190" s="280"/>
      <c r="U190" s="348"/>
      <c r="V190" s="274"/>
      <c r="W190" s="309" t="str">
        <f t="shared" ca="1" si="78"/>
        <v/>
      </c>
      <c r="X190" s="310" t="str">
        <f t="shared" ca="1" si="79"/>
        <v/>
      </c>
      <c r="Y190" s="277"/>
      <c r="Z190" s="277"/>
      <c r="AA190" s="348"/>
      <c r="AB190" s="278"/>
      <c r="AC190" s="279"/>
      <c r="AD190" s="348"/>
      <c r="AE190" s="278"/>
      <c r="AF190" s="280"/>
      <c r="AG190" s="348"/>
      <c r="AH190" s="274"/>
      <c r="AI190" s="309" t="str">
        <f t="shared" ca="1" si="80"/>
        <v/>
      </c>
      <c r="AJ190" s="310" t="str">
        <f t="shared" ca="1" si="81"/>
        <v/>
      </c>
      <c r="AK190" s="277"/>
      <c r="AL190" s="277"/>
      <c r="AM190" s="348"/>
      <c r="AN190" s="278"/>
      <c r="AO190" s="279"/>
      <c r="AP190" s="348"/>
      <c r="AQ190" s="278"/>
      <c r="AR190" s="280"/>
      <c r="AS190" s="348"/>
      <c r="AT190" s="274"/>
      <c r="AU190" s="309" t="str">
        <f t="shared" ca="1" si="82"/>
        <v/>
      </c>
      <c r="AV190" s="310" t="str">
        <f t="shared" ca="1" si="83"/>
        <v/>
      </c>
      <c r="AW190" s="276"/>
      <c r="AX190" s="276"/>
      <c r="AY190" s="348"/>
      <c r="AZ190" s="278"/>
      <c r="BA190" s="279"/>
      <c r="BB190" s="348"/>
      <c r="BC190" s="278"/>
      <c r="BD190" s="280"/>
      <c r="BE190" s="348"/>
      <c r="BF190" s="274"/>
      <c r="BG190" s="309" t="str">
        <f t="shared" ca="1" si="84"/>
        <v/>
      </c>
      <c r="BH190" s="310" t="str">
        <f t="shared" ca="1" si="85"/>
        <v/>
      </c>
      <c r="BI190" s="276"/>
      <c r="BJ190" s="348"/>
      <c r="BK190" s="278"/>
      <c r="BL190" s="279"/>
      <c r="BM190" s="348"/>
      <c r="BN190" s="278"/>
      <c r="BO190" s="280"/>
      <c r="BP190" s="309" t="str">
        <f t="shared" ca="1" si="86"/>
        <v/>
      </c>
      <c r="BQ190" s="310" t="str">
        <f t="shared" ca="1" si="87"/>
        <v/>
      </c>
      <c r="BR190" s="309" t="str">
        <f t="shared" ca="1" si="88"/>
        <v/>
      </c>
      <c r="BS190" s="438" t="str">
        <f t="shared" ca="1" si="89"/>
        <v/>
      </c>
      <c r="BT190" s="281" t="str">
        <f t="array" ref="BT190">IF(AND($I190&lt;&gt;"",$K190&lt;&gt;""),CEILING(VLOOKUP($I190,ランク別指標,3,FALSE)*$L190,1),"")</f>
        <v/>
      </c>
      <c r="BU190" s="282"/>
      <c r="BV190" s="281" t="str">
        <f t="shared" si="11"/>
        <v/>
      </c>
      <c r="BW190" s="283"/>
      <c r="BX190" s="282"/>
      <c r="BY190" s="284" t="str">
        <f t="shared" si="90"/>
        <v/>
      </c>
      <c r="BZ190" s="285" t="str">
        <f t="shared" si="91"/>
        <v/>
      </c>
      <c r="CA190" s="286"/>
      <c r="CB190" s="287"/>
      <c r="CC190" s="281" t="str">
        <f t="array" ref="CC190">IF(AND($I190&lt;&gt;"",$K190&lt;&gt;""),CEILING(VLOOKUP($I190,ランク別指標,6,FALSE)*$L190,1),"")</f>
        <v/>
      </c>
      <c r="CD190" s="288"/>
      <c r="CE190" s="289" t="str">
        <f t="shared" si="14"/>
        <v/>
      </c>
      <c r="CF190" s="290"/>
      <c r="CG190" s="291" t="str">
        <f t="array" ref="CG190">IF(AND(L190&lt;&gt;"",L190&gt;0),IF(CD190/L190*100 &gt; 0,CD190/L190*100, ""),"")</f>
        <v/>
      </c>
      <c r="CH190" s="292" t="str">
        <f t="array" ref="CH190">IF(AND(L190&lt;&gt;"",L190&gt;0),IF(CF190/L190*100 &gt; 0,CF190/L190*100, ""),"")</f>
        <v/>
      </c>
      <c r="CI190" s="291" t="str">
        <f t="array" ref="CI190">IF(AND(CC190&lt;&gt;"",CC190&gt;0),IF(CD190/CC190*100 &gt; 0,CD190/CC190, ""),"")</f>
        <v/>
      </c>
      <c r="CJ190" s="292" t="str">
        <f t="array" ref="CJ190">IF(AND(CE190&lt;&gt;"",CE190&gt;0),IF(CF190/CE190*100 &gt; 0,CF190/CE190, ""),"")</f>
        <v/>
      </c>
      <c r="CK190" s="281"/>
      <c r="CL190" s="293" t="str">
        <f t="array" ref="CL190">IF(AND(L190&lt;&gt;"",L190&gt;0),IF(CK190/L190*100 &gt; 0,CK190/L190*100, ""),"")</f>
        <v/>
      </c>
      <c r="CM190" s="294"/>
      <c r="CN190" s="270" t="str">
        <f t="array" aca="1" ref="CN190" ca="1">IF(AND($O190&lt;&gt;"",$P190="",$O190&lt;=集計基準日),"遅1",IF(AND($R190&lt;&gt;"",$S190="",$R190&lt;=集計基準日),"遅2",IF(AND($U190&lt;&gt;"",$V190="",$U190&lt;=集計基準日),"遅3","") ) )</f>
        <v/>
      </c>
      <c r="CO190" s="271" t="str">
        <f t="array" aca="1" ref="CO190" ca="1">IF(AND($AA190&lt;&gt;"",$AB190="",$AA190&lt;=集計基準日),"遅1",IF(AND($AD190&lt;&gt;"",$AE190="",$AD190&lt;=集計基準日),"遅2",IF(AND($AG190&lt;&gt;"",$AH190="",$AG190&lt;=集計基準日),"遅3","")))</f>
        <v/>
      </c>
      <c r="CP190" s="271" t="str">
        <f t="array" aca="1" ref="CP190" ca="1">IF(AND($AM190&lt;&gt;"",$AN190="",$AM190&lt;=集計基準日),"遅1",IF(AND($AP190&lt;&gt;"",$AQ190="",$AP190&lt;=集計基準日),"遅2",IF(AND($AS190&lt;&gt;"",$AT190="",$AS190&lt;=集計基準日),"遅3","")))</f>
        <v/>
      </c>
      <c r="CQ190" s="272" t="str">
        <f t="shared" ca="1" si="75"/>
        <v/>
      </c>
      <c r="CR190" s="272" t="str">
        <f t="shared" ca="1" si="76"/>
        <v/>
      </c>
      <c r="CS190" s="273" t="str">
        <f t="shared" ca="1" si="17"/>
        <v/>
      </c>
      <c r="CT190" s="337"/>
      <c r="CU190" s="264">
        <f t="shared" si="92"/>
        <v>182</v>
      </c>
      <c r="CW190" s="324">
        <f t="array" aca="1" ref="CW190" ca="1">MAX(IF((IF(進捗管理票PSPT_進捗率_1_2&lt;&gt;"", O190:V190,O190:S190)&lt;&gt;"")*(IF(進捗管理票PSPT_進捗率_1_2&lt;&gt;"", $O$7:$V$7,$O$7:$S$7)="予定日")*(IF(進捗管理票PSPT_進捗率_1_2&lt;&gt;"", O190:V190,O190:S190)&lt;=集計基準日),COLUMN(IF(進捗管理票PSPT_進捗率_1_2&lt;&gt;"", O190:V190,O190:S190)),""))</f>
        <v>0</v>
      </c>
      <c r="CX190" s="324">
        <f t="array" aca="1" ref="CX190" ca="1">MAX(IF((IF(進捗管理票PSPT_進捗率_2_2&lt;&gt;"", AA190:AH190,AA190:AE190)&lt;&gt;"")*(IF(進捗管理票PSPT_進捗率_2_2&lt;&gt;"", $AA$7:$AH$7,$AA$7:$AE$7)="予定日")*(IF(進捗管理票PSPT_進捗率_2_2&lt;&gt;"", AA190:AH190,AA190:AE190)&lt;=集計基準日),COLUMN(IF(進捗管理票PSPT_進捗率_2_2&lt;&gt;"", AA190:AH190,AA190:AE190)),""))</f>
        <v>0</v>
      </c>
      <c r="CY190" s="324">
        <f t="array" aca="1" ref="CY190" ca="1">MAX(IF((IF(進捗管理票PSPT_進捗率_3_2&lt;&gt;"", AM190:AT190,AM190:AQ190)&lt;&gt;"")*(IF(進捗管理票PSPT_進捗率_3_2&lt;&gt;"", $AM$7:$AT$7,$AM$7:$AQ$7)="予定日")*(IF(進捗管理票PSPT_進捗率_3_2&lt;&gt;"", AM190:AT190,AM190:AQ190)&lt;=集計基準日),COLUMN(IF(進捗管理票PSPT_進捗率_3_2&lt;&gt;"", AM190:AT190,AM190:AQ190)),""))</f>
        <v>0</v>
      </c>
      <c r="CZ190" s="324">
        <f t="array" aca="1" ref="CZ190" ca="1">MAX(IF((IF(進捗管理票PSPT_進捗率_4_2&lt;&gt;"", AY190:BF190,AY190:BC190)&lt;&gt;"")*(IF(進捗管理票PSPT_進捗率_4_2&lt;&gt;"", $AY$7:$BF$7,$AY$7:$BC$7)="予定日")*(IF(進捗管理票PSPT_進捗率_4_2&lt;&gt;"", AY190:BF190,AY190:BC190)&lt;=集計基準日),COLUMN(IF(進捗管理票PSPT_進捗率_4_2&lt;&gt;"", AY190:BF190,AY190:BC190)),""))</f>
        <v>0</v>
      </c>
      <c r="DA190" s="324">
        <f t="array" aca="1" ref="DA190" ca="1">MAX(IF((BJ190:BN190&lt;&gt;"")*($BJ$7:$BN$7="予定日")*(BJ190:BN190&lt;=集計基準日),COLUMN(BJ190:BN190),""))</f>
        <v>0</v>
      </c>
      <c r="DB190" s="324">
        <f t="array" aca="1" ref="DB190" ca="1">MAX(IF((IF(AND(進捗管理票PSPT_進捗率_1_2&lt;&gt;"",U190&lt;&gt;""), O190:V190,O190:S190)&lt;&gt;"")*(IF(AND(進捗管理票PSPT_進捗率_1_2&lt;&gt;"",U190&lt;&gt;""), $O$7:$V$7,$O$7:$S$7)="実績日")*(IF(AND(進捗管理票PSPT_進捗率_1_2&lt;&gt;"",U190&lt;&gt;""), O190:V190,O190:S190)&lt;=集計基準日),COLUMN(IF(AND(進捗管理票PSPT_進捗率_1_2&lt;&gt;"",U190&lt;&gt;""), O190:V190,O190:S190)),""))</f>
        <v>0</v>
      </c>
      <c r="DC190" s="324">
        <f t="array" aca="1" ref="DC190" ca="1">MAX(IF((IF(AND(進捗管理票PSPT_進捗率_2_2&lt;&gt;"",AG190&lt;&gt;""), AA190:AH190,AA190:AE190)&lt;&gt;"")*(IF(AND(進捗管理票PSPT_進捗率_2_2&lt;&gt;"",AG190&lt;&gt;""), $AA$7:$AH$7,$AA$7:$AE$7)="実績日")*(IF(AND(進捗管理票PSPT_進捗率_2_2&lt;&gt;"",AG190&lt;&gt;""), AA190:AH190,AA190:AE190)&lt;=集計基準日),COLUMN(IF(AND(進捗管理票PSPT_進捗率_2_2&lt;&gt;"",AG190&lt;&gt;""), AA190:AH190,AA190:AE190)),""))</f>
        <v>0</v>
      </c>
      <c r="DD190" s="324">
        <f t="array" aca="1" ref="DD190" ca="1">MAX(IF((IF(AND(進捗管理票PSPT_進捗率_3_2&lt;&gt;"",AS190&lt;&gt;""), AM190:AT190,AM190:AQ190)&lt;&gt;"")*(IF(AND(進捗管理票PSPT_進捗率_3_2&lt;&gt;"",AS190&lt;&gt;""), $AM$7:$AT$7,$AM$7:$AQ$7)="実績日")*(IF(AND(進捗管理票PSPT_進捗率_3_2&lt;&gt;"",AS190&lt;&gt;""), AM190:AT190,AM190:AQ190)&lt;=集計基準日),COLUMN(IF(AND(進捗管理票PSPT_進捗率_3_2&lt;&gt;"",AS190&lt;&gt;""), AM190:AT190,AM190:AQ190)),""))</f>
        <v>0</v>
      </c>
      <c r="DE190" s="324">
        <f t="array" aca="1" ref="DE190" ca="1">MAX(IF((IF(AND(進捗管理票PSPT_進捗率_4_2&lt;&gt;"",BE190&lt;&gt;""), AY190:BF190,AY190:BC190)&lt;&gt;"")*(IF(AND(進捗管理票PSPT_進捗率_4_2&lt;&gt;"",BE190&lt;&gt;""), $AY$7:$BF$7,$AY$7:$BC$7)="実績日")*(IF(AND(進捗管理票PSPT_進捗率_4_2&lt;&gt;"",BE190&lt;&gt;""), AY190:BF190,AY190:BC190)&lt;=集計基準日),COLUMN(IF(AND(進捗管理票PSPT_進捗率_4_2&lt;&gt;"",BE190&lt;&gt;""), AY190:BF190,AY190:BC190)),""))</f>
        <v>0</v>
      </c>
      <c r="DF190" s="324">
        <f t="array" aca="1" ref="DF190" ca="1">MAX(IF((BJ190:BN190&lt;&gt;"")*($BJ$7:$BN$7="実績日")*(BJ190:BN190&lt;=集計基準日),COLUMN(BJ190:BN190),""))</f>
        <v>0</v>
      </c>
      <c r="DG190" s="439">
        <f ca="1">MAX(IF(CW190&lt;&gt;0,HLOOKUP(CW190+1,進捗・達成率設定_PS,9,1),0),IF(CX190&lt;&gt;0,HLOOKUP(CX190+1,進捗・達成率設定_PT仕様作成,9,1),0),IF(CY190&lt;&gt;0,HLOOKUP(CY190+1,進捗・達成率設定_PG,9,1),0),IF(CZ190&lt;&gt;0,HLOOKUP(CZ190+1,進捗・達成率設定_PT,9,1),0),IF(DA190&lt;&gt;0,HLOOKUP(DA190+1,進捗・達成率設定_受入,9,1),0),IF(AND(COUNTA(PTレビュー先頭セル:PTレビュー最終セル)=0,AND(BB190&lt;&gt;"", BB190 &lt;= 集計基準日, BE190="",BF190="",BJ190="",BK190="",BM190="",BN190="")),100,0),IF(AND(BE190&lt;&gt;"",BE190 &lt;= 集計基準日, BJ190="",BK190="",BM190="",BN190=""),100,0))</f>
        <v>0</v>
      </c>
      <c r="DH190" s="440">
        <f ca="1">MAX(IF(DB190&lt;&gt;0,HLOOKUP(DB190,進捗・達成率設定_PS,9,1),0),IF(DC190&lt;&gt;0,HLOOKUP(DC190,進捗・達成率設定_PT仕様作成,9,1),0),IF(DD190&lt;&gt;0,HLOOKUP(DD190,進捗・達成率設定_PG,9,1),0),IF(DE190&lt;&gt;0,HLOOKUP(DE190,進捗・達成率設定_PT,9,1),0),IF(DF190&lt;&gt;0,HLOOKUP(DF190,進捗・達成率設定_受入,9,1),0),IF(AND(COUNTA(PTレビュー先頭セル:PTレビュー最終セル)=0,BJ190="",BK190="",BM190="",BN190="",BC190&lt;&gt;"", BC190&lt;=集計基準日),100,0),IF(OR(AND(BF190&lt;&gt;"",BF190&lt;=集計基準日, BJ190="",BK190="",BM190="",BN190=""),AND(BE190&lt;&gt;"",BF190&lt;&gt;"",BF190&lt;=集計基準日, BJ190="",BK190="",BM190="",BN190="")),100,0))</f>
        <v>0</v>
      </c>
      <c r="DI190" s="328" t="str">
        <f>IF(BM190&lt;&gt;"",BM190,IF(AND(BJ190&lt;&gt;"",BM190&lt;&gt;""),BM190,IF(AND(BJ190&lt;&gt;"",BM190=""),"",IF(AND(BK190&lt;&gt;"",BM190=""),"",IF(BE190&lt;&gt;"",BE190,IF(COUNTA(PTレビュー先頭セル:PTレビュー最終セル)&lt;&gt;0,"",IF(BB190&lt;&gt;"",BB190,"")))))))</f>
        <v/>
      </c>
      <c r="DJ190" s="329" t="str">
        <f>IF(AND(BM190&lt;&gt;"",BN190&lt;&gt;""),BN190,IF(AND(BJ190&lt;&gt;"",BN190&lt;&gt;""),BN190,IF(AND(BK190&lt;&gt;"",BN190=""),"",IF(AND(BJ190&lt;&gt;"",BN190=""),"",IF(BF190&lt;&gt;"",BF190,IF(COUNTA(PTレビュー先頭セル:PTレビュー最終セル)&lt;&gt;0,"",IF(BC190&lt;&gt;"",BC190,"")))))))</f>
        <v/>
      </c>
      <c r="DK190" s="450" t="b">
        <f t="shared" si="93"/>
        <v>0</v>
      </c>
      <c r="DL190" s="440" t="b">
        <f t="shared" si="94"/>
        <v>0</v>
      </c>
      <c r="DM190" s="450" t="b">
        <f t="shared" si="95"/>
        <v>0</v>
      </c>
      <c r="DN190" s="440" t="b">
        <f t="shared" si="96"/>
        <v>0</v>
      </c>
      <c r="DO190" s="449" t="b">
        <f t="shared" si="97"/>
        <v>0</v>
      </c>
      <c r="DP190" s="440" t="b">
        <f t="shared" si="98"/>
        <v>0</v>
      </c>
      <c r="DQ190" s="450" t="b">
        <f t="shared" si="99"/>
        <v>0</v>
      </c>
      <c r="DR190" s="440" t="b">
        <f t="shared" si="100"/>
        <v>0</v>
      </c>
      <c r="DS190" s="449" t="b">
        <f t="shared" si="101"/>
        <v>0</v>
      </c>
      <c r="DT190" s="440" t="b">
        <f t="shared" si="102"/>
        <v>0</v>
      </c>
    </row>
    <row r="191" spans="1:124" x14ac:dyDescent="0.25">
      <c r="A191" s="65">
        <f t="shared" si="77"/>
        <v>183</v>
      </c>
      <c r="B191" s="275"/>
      <c r="C191" s="275"/>
      <c r="D191" s="275"/>
      <c r="E191" s="275"/>
      <c r="F191" s="275"/>
      <c r="G191" s="316"/>
      <c r="H191" s="276"/>
      <c r="I191" s="276"/>
      <c r="J191" s="276"/>
      <c r="K191" s="467"/>
      <c r="L191" s="467"/>
      <c r="M191" s="277"/>
      <c r="N191" s="277"/>
      <c r="O191" s="348"/>
      <c r="P191" s="278"/>
      <c r="Q191" s="279"/>
      <c r="R191" s="348"/>
      <c r="S191" s="278"/>
      <c r="T191" s="280"/>
      <c r="U191" s="348"/>
      <c r="V191" s="274"/>
      <c r="W191" s="309" t="str">
        <f t="shared" ca="1" si="78"/>
        <v/>
      </c>
      <c r="X191" s="310" t="str">
        <f t="shared" ca="1" si="79"/>
        <v/>
      </c>
      <c r="Y191" s="277"/>
      <c r="Z191" s="277"/>
      <c r="AA191" s="348"/>
      <c r="AB191" s="278"/>
      <c r="AC191" s="279"/>
      <c r="AD191" s="348"/>
      <c r="AE191" s="278"/>
      <c r="AF191" s="280"/>
      <c r="AG191" s="348"/>
      <c r="AH191" s="274"/>
      <c r="AI191" s="309" t="str">
        <f t="shared" ca="1" si="80"/>
        <v/>
      </c>
      <c r="AJ191" s="310" t="str">
        <f t="shared" ca="1" si="81"/>
        <v/>
      </c>
      <c r="AK191" s="277"/>
      <c r="AL191" s="277"/>
      <c r="AM191" s="348"/>
      <c r="AN191" s="278"/>
      <c r="AO191" s="279"/>
      <c r="AP191" s="348"/>
      <c r="AQ191" s="278"/>
      <c r="AR191" s="280"/>
      <c r="AS191" s="348"/>
      <c r="AT191" s="274"/>
      <c r="AU191" s="309" t="str">
        <f t="shared" ca="1" si="82"/>
        <v/>
      </c>
      <c r="AV191" s="310" t="str">
        <f t="shared" ca="1" si="83"/>
        <v/>
      </c>
      <c r="AW191" s="276"/>
      <c r="AX191" s="276"/>
      <c r="AY191" s="348"/>
      <c r="AZ191" s="278"/>
      <c r="BA191" s="279"/>
      <c r="BB191" s="348"/>
      <c r="BC191" s="278"/>
      <c r="BD191" s="280"/>
      <c r="BE191" s="348"/>
      <c r="BF191" s="274"/>
      <c r="BG191" s="309" t="str">
        <f t="shared" ca="1" si="84"/>
        <v/>
      </c>
      <c r="BH191" s="310" t="str">
        <f t="shared" ca="1" si="85"/>
        <v/>
      </c>
      <c r="BI191" s="276"/>
      <c r="BJ191" s="348"/>
      <c r="BK191" s="278"/>
      <c r="BL191" s="279"/>
      <c r="BM191" s="348"/>
      <c r="BN191" s="278"/>
      <c r="BO191" s="280"/>
      <c r="BP191" s="309" t="str">
        <f t="shared" ca="1" si="86"/>
        <v/>
      </c>
      <c r="BQ191" s="310" t="str">
        <f t="shared" ca="1" si="87"/>
        <v/>
      </c>
      <c r="BR191" s="309" t="str">
        <f t="shared" ca="1" si="88"/>
        <v/>
      </c>
      <c r="BS191" s="438" t="str">
        <f t="shared" ca="1" si="89"/>
        <v/>
      </c>
      <c r="BT191" s="281" t="str">
        <f t="array" ref="BT191">IF(AND($I191&lt;&gt;"",$K191&lt;&gt;""),CEILING(VLOOKUP($I191,ランク別指標,3,FALSE)*$L191,1),"")</f>
        <v/>
      </c>
      <c r="BU191" s="282"/>
      <c r="BV191" s="281" t="str">
        <f t="shared" si="11"/>
        <v/>
      </c>
      <c r="BW191" s="283"/>
      <c r="BX191" s="282"/>
      <c r="BY191" s="284" t="str">
        <f t="shared" si="90"/>
        <v/>
      </c>
      <c r="BZ191" s="285" t="str">
        <f t="shared" si="91"/>
        <v/>
      </c>
      <c r="CA191" s="286"/>
      <c r="CB191" s="287"/>
      <c r="CC191" s="281" t="str">
        <f t="array" ref="CC191">IF(AND($I191&lt;&gt;"",$K191&lt;&gt;""),CEILING(VLOOKUP($I191,ランク別指標,6,FALSE)*$L191,1),"")</f>
        <v/>
      </c>
      <c r="CD191" s="288"/>
      <c r="CE191" s="289" t="str">
        <f t="shared" si="14"/>
        <v/>
      </c>
      <c r="CF191" s="290"/>
      <c r="CG191" s="291" t="str">
        <f t="array" ref="CG191">IF(AND(L191&lt;&gt;"",L191&gt;0),IF(CD191/L191*100 &gt; 0,CD191/L191*100, ""),"")</f>
        <v/>
      </c>
      <c r="CH191" s="292" t="str">
        <f t="array" ref="CH191">IF(AND(L191&lt;&gt;"",L191&gt;0),IF(CF191/L191*100 &gt; 0,CF191/L191*100, ""),"")</f>
        <v/>
      </c>
      <c r="CI191" s="291" t="str">
        <f t="array" ref="CI191">IF(AND(CC191&lt;&gt;"",CC191&gt;0),IF(CD191/CC191*100 &gt; 0,CD191/CC191, ""),"")</f>
        <v/>
      </c>
      <c r="CJ191" s="292" t="str">
        <f t="array" ref="CJ191">IF(AND(CE191&lt;&gt;"",CE191&gt;0),IF(CF191/CE191*100 &gt; 0,CF191/CE191, ""),"")</f>
        <v/>
      </c>
      <c r="CK191" s="281"/>
      <c r="CL191" s="293" t="str">
        <f t="array" ref="CL191">IF(AND(L191&lt;&gt;"",L191&gt;0),IF(CK191/L191*100 &gt; 0,CK191/L191*100, ""),"")</f>
        <v/>
      </c>
      <c r="CM191" s="294"/>
      <c r="CN191" s="270" t="str">
        <f t="array" aca="1" ref="CN191" ca="1">IF(AND($O191&lt;&gt;"",$P191="",$O191&lt;=集計基準日),"遅1",IF(AND($R191&lt;&gt;"",$S191="",$R191&lt;=集計基準日),"遅2",IF(AND($U191&lt;&gt;"",$V191="",$U191&lt;=集計基準日),"遅3","") ) )</f>
        <v/>
      </c>
      <c r="CO191" s="271" t="str">
        <f t="array" aca="1" ref="CO191" ca="1">IF(AND($AA191&lt;&gt;"",$AB191="",$AA191&lt;=集計基準日),"遅1",IF(AND($AD191&lt;&gt;"",$AE191="",$AD191&lt;=集計基準日),"遅2",IF(AND($AG191&lt;&gt;"",$AH191="",$AG191&lt;=集計基準日),"遅3","")))</f>
        <v/>
      </c>
      <c r="CP191" s="271" t="str">
        <f t="array" aca="1" ref="CP191" ca="1">IF(AND($AM191&lt;&gt;"",$AN191="",$AM191&lt;=集計基準日),"遅1",IF(AND($AP191&lt;&gt;"",$AQ191="",$AP191&lt;=集計基準日),"遅2",IF(AND($AS191&lt;&gt;"",$AT191="",$AS191&lt;=集計基準日),"遅3","")))</f>
        <v/>
      </c>
      <c r="CQ191" s="272" t="str">
        <f t="shared" ca="1" si="75"/>
        <v/>
      </c>
      <c r="CR191" s="272" t="str">
        <f t="shared" ca="1" si="76"/>
        <v/>
      </c>
      <c r="CS191" s="273" t="str">
        <f t="shared" ca="1" si="17"/>
        <v/>
      </c>
      <c r="CT191" s="337"/>
      <c r="CU191" s="264">
        <f t="shared" si="92"/>
        <v>183</v>
      </c>
      <c r="CW191" s="324">
        <f t="array" aca="1" ref="CW191" ca="1">MAX(IF((IF(進捗管理票PSPT_進捗率_1_2&lt;&gt;"", O191:V191,O191:S191)&lt;&gt;"")*(IF(進捗管理票PSPT_進捗率_1_2&lt;&gt;"", $O$7:$V$7,$O$7:$S$7)="予定日")*(IF(進捗管理票PSPT_進捗率_1_2&lt;&gt;"", O191:V191,O191:S191)&lt;=集計基準日),COLUMN(IF(進捗管理票PSPT_進捗率_1_2&lt;&gt;"", O191:V191,O191:S191)),""))</f>
        <v>0</v>
      </c>
      <c r="CX191" s="324">
        <f t="array" aca="1" ref="CX191" ca="1">MAX(IF((IF(進捗管理票PSPT_進捗率_2_2&lt;&gt;"", AA191:AH191,AA191:AE191)&lt;&gt;"")*(IF(進捗管理票PSPT_進捗率_2_2&lt;&gt;"", $AA$7:$AH$7,$AA$7:$AE$7)="予定日")*(IF(進捗管理票PSPT_進捗率_2_2&lt;&gt;"", AA191:AH191,AA191:AE191)&lt;=集計基準日),COLUMN(IF(進捗管理票PSPT_進捗率_2_2&lt;&gt;"", AA191:AH191,AA191:AE191)),""))</f>
        <v>0</v>
      </c>
      <c r="CY191" s="324">
        <f t="array" aca="1" ref="CY191" ca="1">MAX(IF((IF(進捗管理票PSPT_進捗率_3_2&lt;&gt;"", AM191:AT191,AM191:AQ191)&lt;&gt;"")*(IF(進捗管理票PSPT_進捗率_3_2&lt;&gt;"", $AM$7:$AT$7,$AM$7:$AQ$7)="予定日")*(IF(進捗管理票PSPT_進捗率_3_2&lt;&gt;"", AM191:AT191,AM191:AQ191)&lt;=集計基準日),COLUMN(IF(進捗管理票PSPT_進捗率_3_2&lt;&gt;"", AM191:AT191,AM191:AQ191)),""))</f>
        <v>0</v>
      </c>
      <c r="CZ191" s="324">
        <f t="array" aca="1" ref="CZ191" ca="1">MAX(IF((IF(進捗管理票PSPT_進捗率_4_2&lt;&gt;"", AY191:BF191,AY191:BC191)&lt;&gt;"")*(IF(進捗管理票PSPT_進捗率_4_2&lt;&gt;"", $AY$7:$BF$7,$AY$7:$BC$7)="予定日")*(IF(進捗管理票PSPT_進捗率_4_2&lt;&gt;"", AY191:BF191,AY191:BC191)&lt;=集計基準日),COLUMN(IF(進捗管理票PSPT_進捗率_4_2&lt;&gt;"", AY191:BF191,AY191:BC191)),""))</f>
        <v>0</v>
      </c>
      <c r="DA191" s="324">
        <f t="array" aca="1" ref="DA191" ca="1">MAX(IF((BJ191:BN191&lt;&gt;"")*($BJ$7:$BN$7="予定日")*(BJ191:BN191&lt;=集計基準日),COLUMN(BJ191:BN191),""))</f>
        <v>0</v>
      </c>
      <c r="DB191" s="324">
        <f t="array" aca="1" ref="DB191" ca="1">MAX(IF((IF(AND(進捗管理票PSPT_進捗率_1_2&lt;&gt;"",U191&lt;&gt;""), O191:V191,O191:S191)&lt;&gt;"")*(IF(AND(進捗管理票PSPT_進捗率_1_2&lt;&gt;"",U191&lt;&gt;""), $O$7:$V$7,$O$7:$S$7)="実績日")*(IF(AND(進捗管理票PSPT_進捗率_1_2&lt;&gt;"",U191&lt;&gt;""), O191:V191,O191:S191)&lt;=集計基準日),COLUMN(IF(AND(進捗管理票PSPT_進捗率_1_2&lt;&gt;"",U191&lt;&gt;""), O191:V191,O191:S191)),""))</f>
        <v>0</v>
      </c>
      <c r="DC191" s="324">
        <f t="array" aca="1" ref="DC191" ca="1">MAX(IF((IF(AND(進捗管理票PSPT_進捗率_2_2&lt;&gt;"",AG191&lt;&gt;""), AA191:AH191,AA191:AE191)&lt;&gt;"")*(IF(AND(進捗管理票PSPT_進捗率_2_2&lt;&gt;"",AG191&lt;&gt;""), $AA$7:$AH$7,$AA$7:$AE$7)="実績日")*(IF(AND(進捗管理票PSPT_進捗率_2_2&lt;&gt;"",AG191&lt;&gt;""), AA191:AH191,AA191:AE191)&lt;=集計基準日),COLUMN(IF(AND(進捗管理票PSPT_進捗率_2_2&lt;&gt;"",AG191&lt;&gt;""), AA191:AH191,AA191:AE191)),""))</f>
        <v>0</v>
      </c>
      <c r="DD191" s="324">
        <f t="array" aca="1" ref="DD191" ca="1">MAX(IF((IF(AND(進捗管理票PSPT_進捗率_3_2&lt;&gt;"",AS191&lt;&gt;""), AM191:AT191,AM191:AQ191)&lt;&gt;"")*(IF(AND(進捗管理票PSPT_進捗率_3_2&lt;&gt;"",AS191&lt;&gt;""), $AM$7:$AT$7,$AM$7:$AQ$7)="実績日")*(IF(AND(進捗管理票PSPT_進捗率_3_2&lt;&gt;"",AS191&lt;&gt;""), AM191:AT191,AM191:AQ191)&lt;=集計基準日),COLUMN(IF(AND(進捗管理票PSPT_進捗率_3_2&lt;&gt;"",AS191&lt;&gt;""), AM191:AT191,AM191:AQ191)),""))</f>
        <v>0</v>
      </c>
      <c r="DE191" s="324">
        <f t="array" aca="1" ref="DE191" ca="1">MAX(IF((IF(AND(進捗管理票PSPT_進捗率_4_2&lt;&gt;"",BE191&lt;&gt;""), AY191:BF191,AY191:BC191)&lt;&gt;"")*(IF(AND(進捗管理票PSPT_進捗率_4_2&lt;&gt;"",BE191&lt;&gt;""), $AY$7:$BF$7,$AY$7:$BC$7)="実績日")*(IF(AND(進捗管理票PSPT_進捗率_4_2&lt;&gt;"",BE191&lt;&gt;""), AY191:BF191,AY191:BC191)&lt;=集計基準日),COLUMN(IF(AND(進捗管理票PSPT_進捗率_4_2&lt;&gt;"",BE191&lt;&gt;""), AY191:BF191,AY191:BC191)),""))</f>
        <v>0</v>
      </c>
      <c r="DF191" s="324">
        <f t="array" aca="1" ref="DF191" ca="1">MAX(IF((BJ191:BN191&lt;&gt;"")*($BJ$7:$BN$7="実績日")*(BJ191:BN191&lt;=集計基準日),COLUMN(BJ191:BN191),""))</f>
        <v>0</v>
      </c>
      <c r="DG191" s="439">
        <f ca="1">MAX(IF(CW191&lt;&gt;0,HLOOKUP(CW191+1,進捗・達成率設定_PS,9,1),0),IF(CX191&lt;&gt;0,HLOOKUP(CX191+1,進捗・達成率設定_PT仕様作成,9,1),0),IF(CY191&lt;&gt;0,HLOOKUP(CY191+1,進捗・達成率設定_PG,9,1),0),IF(CZ191&lt;&gt;0,HLOOKUP(CZ191+1,進捗・達成率設定_PT,9,1),0),IF(DA191&lt;&gt;0,HLOOKUP(DA191+1,進捗・達成率設定_受入,9,1),0),IF(AND(COUNTA(PTレビュー先頭セル:PTレビュー最終セル)=0,AND(BB191&lt;&gt;"", BB191 &lt;= 集計基準日, BE191="",BF191="",BJ191="",BK191="",BM191="",BN191="")),100,0),IF(AND(BE191&lt;&gt;"",BE191 &lt;= 集計基準日, BJ191="",BK191="",BM191="",BN191=""),100,0))</f>
        <v>0</v>
      </c>
      <c r="DH191" s="440">
        <f ca="1">MAX(IF(DB191&lt;&gt;0,HLOOKUP(DB191,進捗・達成率設定_PS,9,1),0),IF(DC191&lt;&gt;0,HLOOKUP(DC191,進捗・達成率設定_PT仕様作成,9,1),0),IF(DD191&lt;&gt;0,HLOOKUP(DD191,進捗・達成率設定_PG,9,1),0),IF(DE191&lt;&gt;0,HLOOKUP(DE191,進捗・達成率設定_PT,9,1),0),IF(DF191&lt;&gt;0,HLOOKUP(DF191,進捗・達成率設定_受入,9,1),0),IF(AND(COUNTA(PTレビュー先頭セル:PTレビュー最終セル)=0,BJ191="",BK191="",BM191="",BN191="",BC191&lt;&gt;"", BC191&lt;=集計基準日),100,0),IF(OR(AND(BF191&lt;&gt;"",BF191&lt;=集計基準日, BJ191="",BK191="",BM191="",BN191=""),AND(BE191&lt;&gt;"",BF191&lt;&gt;"",BF191&lt;=集計基準日, BJ191="",BK191="",BM191="",BN191="")),100,0))</f>
        <v>0</v>
      </c>
      <c r="DI191" s="328" t="str">
        <f>IF(BM191&lt;&gt;"",BM191,IF(AND(BJ191&lt;&gt;"",BM191&lt;&gt;""),BM191,IF(AND(BJ191&lt;&gt;"",BM191=""),"",IF(AND(BK191&lt;&gt;"",BM191=""),"",IF(BE191&lt;&gt;"",BE191,IF(COUNTA(PTレビュー先頭セル:PTレビュー最終セル)&lt;&gt;0,"",IF(BB191&lt;&gt;"",BB191,"")))))))</f>
        <v/>
      </c>
      <c r="DJ191" s="329" t="str">
        <f>IF(AND(BM191&lt;&gt;"",BN191&lt;&gt;""),BN191,IF(AND(BJ191&lt;&gt;"",BN191&lt;&gt;""),BN191,IF(AND(BK191&lt;&gt;"",BN191=""),"",IF(AND(BJ191&lt;&gt;"",BN191=""),"",IF(BF191&lt;&gt;"",BF191,IF(COUNTA(PTレビュー先頭セル:PTレビュー最終セル)&lt;&gt;0,"",IF(BC191&lt;&gt;"",BC191,"")))))))</f>
        <v/>
      </c>
      <c r="DK191" s="450" t="b">
        <f t="shared" si="93"/>
        <v>0</v>
      </c>
      <c r="DL191" s="440" t="b">
        <f t="shared" si="94"/>
        <v>0</v>
      </c>
      <c r="DM191" s="450" t="b">
        <f t="shared" si="95"/>
        <v>0</v>
      </c>
      <c r="DN191" s="440" t="b">
        <f t="shared" si="96"/>
        <v>0</v>
      </c>
      <c r="DO191" s="449" t="b">
        <f t="shared" si="97"/>
        <v>0</v>
      </c>
      <c r="DP191" s="440" t="b">
        <f t="shared" si="98"/>
        <v>0</v>
      </c>
      <c r="DQ191" s="450" t="b">
        <f t="shared" si="99"/>
        <v>0</v>
      </c>
      <c r="DR191" s="440" t="b">
        <f t="shared" si="100"/>
        <v>0</v>
      </c>
      <c r="DS191" s="449" t="b">
        <f t="shared" si="101"/>
        <v>0</v>
      </c>
      <c r="DT191" s="440" t="b">
        <f t="shared" si="102"/>
        <v>0</v>
      </c>
    </row>
    <row r="192" spans="1:124" x14ac:dyDescent="0.25">
      <c r="A192" s="65">
        <f t="shared" si="77"/>
        <v>184</v>
      </c>
      <c r="B192" s="275"/>
      <c r="C192" s="275"/>
      <c r="D192" s="275"/>
      <c r="E192" s="275"/>
      <c r="F192" s="275"/>
      <c r="G192" s="316"/>
      <c r="H192" s="276"/>
      <c r="I192" s="276"/>
      <c r="J192" s="276"/>
      <c r="K192" s="467"/>
      <c r="L192" s="467"/>
      <c r="M192" s="277"/>
      <c r="N192" s="277"/>
      <c r="O192" s="348"/>
      <c r="P192" s="278"/>
      <c r="Q192" s="279"/>
      <c r="R192" s="348"/>
      <c r="S192" s="278"/>
      <c r="T192" s="280"/>
      <c r="U192" s="348"/>
      <c r="V192" s="274"/>
      <c r="W192" s="309" t="str">
        <f t="shared" ca="1" si="78"/>
        <v/>
      </c>
      <c r="X192" s="310" t="str">
        <f t="shared" ca="1" si="79"/>
        <v/>
      </c>
      <c r="Y192" s="277"/>
      <c r="Z192" s="277"/>
      <c r="AA192" s="348"/>
      <c r="AB192" s="278"/>
      <c r="AC192" s="279"/>
      <c r="AD192" s="348"/>
      <c r="AE192" s="278"/>
      <c r="AF192" s="280"/>
      <c r="AG192" s="348"/>
      <c r="AH192" s="274"/>
      <c r="AI192" s="309" t="str">
        <f t="shared" ca="1" si="80"/>
        <v/>
      </c>
      <c r="AJ192" s="310" t="str">
        <f t="shared" ca="1" si="81"/>
        <v/>
      </c>
      <c r="AK192" s="277"/>
      <c r="AL192" s="277"/>
      <c r="AM192" s="348"/>
      <c r="AN192" s="278"/>
      <c r="AO192" s="279"/>
      <c r="AP192" s="348"/>
      <c r="AQ192" s="278"/>
      <c r="AR192" s="280"/>
      <c r="AS192" s="348"/>
      <c r="AT192" s="274"/>
      <c r="AU192" s="309" t="str">
        <f t="shared" ca="1" si="82"/>
        <v/>
      </c>
      <c r="AV192" s="310" t="str">
        <f t="shared" ca="1" si="83"/>
        <v/>
      </c>
      <c r="AW192" s="276"/>
      <c r="AX192" s="276"/>
      <c r="AY192" s="348"/>
      <c r="AZ192" s="278"/>
      <c r="BA192" s="279"/>
      <c r="BB192" s="348"/>
      <c r="BC192" s="278"/>
      <c r="BD192" s="280"/>
      <c r="BE192" s="348"/>
      <c r="BF192" s="274"/>
      <c r="BG192" s="309" t="str">
        <f t="shared" ca="1" si="84"/>
        <v/>
      </c>
      <c r="BH192" s="310" t="str">
        <f t="shared" ca="1" si="85"/>
        <v/>
      </c>
      <c r="BI192" s="276"/>
      <c r="BJ192" s="348"/>
      <c r="BK192" s="278"/>
      <c r="BL192" s="279"/>
      <c r="BM192" s="348"/>
      <c r="BN192" s="278"/>
      <c r="BO192" s="280"/>
      <c r="BP192" s="309" t="str">
        <f t="shared" ca="1" si="86"/>
        <v/>
      </c>
      <c r="BQ192" s="310" t="str">
        <f t="shared" ca="1" si="87"/>
        <v/>
      </c>
      <c r="BR192" s="309" t="str">
        <f t="shared" ca="1" si="88"/>
        <v/>
      </c>
      <c r="BS192" s="438" t="str">
        <f t="shared" ca="1" si="89"/>
        <v/>
      </c>
      <c r="BT192" s="281" t="str">
        <f t="array" ref="BT192">IF(AND($I192&lt;&gt;"",$K192&lt;&gt;""),CEILING(VLOOKUP($I192,ランク別指標,3,FALSE)*$L192,1),"")</f>
        <v/>
      </c>
      <c r="BU192" s="282"/>
      <c r="BV192" s="281" t="str">
        <f t="shared" si="11"/>
        <v/>
      </c>
      <c r="BW192" s="283"/>
      <c r="BX192" s="282"/>
      <c r="BY192" s="284" t="str">
        <f t="shared" si="90"/>
        <v/>
      </c>
      <c r="BZ192" s="285" t="str">
        <f t="shared" si="91"/>
        <v/>
      </c>
      <c r="CA192" s="286"/>
      <c r="CB192" s="287"/>
      <c r="CC192" s="281" t="str">
        <f t="array" ref="CC192">IF(AND($I192&lt;&gt;"",$K192&lt;&gt;""),CEILING(VLOOKUP($I192,ランク別指標,6,FALSE)*$L192,1),"")</f>
        <v/>
      </c>
      <c r="CD192" s="288"/>
      <c r="CE192" s="289" t="str">
        <f t="shared" si="14"/>
        <v/>
      </c>
      <c r="CF192" s="290"/>
      <c r="CG192" s="291" t="str">
        <f t="array" ref="CG192">IF(AND(L192&lt;&gt;"",L192&gt;0),IF(CD192/L192*100 &gt; 0,CD192/L192*100, ""),"")</f>
        <v/>
      </c>
      <c r="CH192" s="292" t="str">
        <f t="array" ref="CH192">IF(AND(L192&lt;&gt;"",L192&gt;0),IF(CF192/L192*100 &gt; 0,CF192/L192*100, ""),"")</f>
        <v/>
      </c>
      <c r="CI192" s="291" t="str">
        <f t="array" ref="CI192">IF(AND(CC192&lt;&gt;"",CC192&gt;0),IF(CD192/CC192*100 &gt; 0,CD192/CC192, ""),"")</f>
        <v/>
      </c>
      <c r="CJ192" s="292" t="str">
        <f t="array" ref="CJ192">IF(AND(CE192&lt;&gt;"",CE192&gt;0),IF(CF192/CE192*100 &gt; 0,CF192/CE192, ""),"")</f>
        <v/>
      </c>
      <c r="CK192" s="281"/>
      <c r="CL192" s="293" t="str">
        <f t="array" ref="CL192">IF(AND(L192&lt;&gt;"",L192&gt;0),IF(CK192/L192*100 &gt; 0,CK192/L192*100, ""),"")</f>
        <v/>
      </c>
      <c r="CM192" s="294"/>
      <c r="CN192" s="270" t="str">
        <f t="array" aca="1" ref="CN192" ca="1">IF(AND($O192&lt;&gt;"",$P192="",$O192&lt;=集計基準日),"遅1",IF(AND($R192&lt;&gt;"",$S192="",$R192&lt;=集計基準日),"遅2",IF(AND($U192&lt;&gt;"",$V192="",$U192&lt;=集計基準日),"遅3","") ) )</f>
        <v/>
      </c>
      <c r="CO192" s="271" t="str">
        <f t="array" aca="1" ref="CO192" ca="1">IF(AND($AA192&lt;&gt;"",$AB192="",$AA192&lt;=集計基準日),"遅1",IF(AND($AD192&lt;&gt;"",$AE192="",$AD192&lt;=集計基準日),"遅2",IF(AND($AG192&lt;&gt;"",$AH192="",$AG192&lt;=集計基準日),"遅3","")))</f>
        <v/>
      </c>
      <c r="CP192" s="271" t="str">
        <f t="array" aca="1" ref="CP192" ca="1">IF(AND($AM192&lt;&gt;"",$AN192="",$AM192&lt;=集計基準日),"遅1",IF(AND($AP192&lt;&gt;"",$AQ192="",$AP192&lt;=集計基準日),"遅2",IF(AND($AS192&lt;&gt;"",$AT192="",$AS192&lt;=集計基準日),"遅3","")))</f>
        <v/>
      </c>
      <c r="CQ192" s="272" t="str">
        <f t="shared" ca="1" si="75"/>
        <v/>
      </c>
      <c r="CR192" s="272" t="str">
        <f t="shared" ca="1" si="76"/>
        <v/>
      </c>
      <c r="CS192" s="273" t="str">
        <f t="shared" ca="1" si="17"/>
        <v/>
      </c>
      <c r="CT192" s="337"/>
      <c r="CU192" s="264">
        <f t="shared" si="92"/>
        <v>184</v>
      </c>
      <c r="CW192" s="324">
        <f t="array" aca="1" ref="CW192" ca="1">MAX(IF((IF(進捗管理票PSPT_進捗率_1_2&lt;&gt;"", O192:V192,O192:S192)&lt;&gt;"")*(IF(進捗管理票PSPT_進捗率_1_2&lt;&gt;"", $O$7:$V$7,$O$7:$S$7)="予定日")*(IF(進捗管理票PSPT_進捗率_1_2&lt;&gt;"", O192:V192,O192:S192)&lt;=集計基準日),COLUMN(IF(進捗管理票PSPT_進捗率_1_2&lt;&gt;"", O192:V192,O192:S192)),""))</f>
        <v>0</v>
      </c>
      <c r="CX192" s="324">
        <f t="array" aca="1" ref="CX192" ca="1">MAX(IF((IF(進捗管理票PSPT_進捗率_2_2&lt;&gt;"", AA192:AH192,AA192:AE192)&lt;&gt;"")*(IF(進捗管理票PSPT_進捗率_2_2&lt;&gt;"", $AA$7:$AH$7,$AA$7:$AE$7)="予定日")*(IF(進捗管理票PSPT_進捗率_2_2&lt;&gt;"", AA192:AH192,AA192:AE192)&lt;=集計基準日),COLUMN(IF(進捗管理票PSPT_進捗率_2_2&lt;&gt;"", AA192:AH192,AA192:AE192)),""))</f>
        <v>0</v>
      </c>
      <c r="CY192" s="324">
        <f t="array" aca="1" ref="CY192" ca="1">MAX(IF((IF(進捗管理票PSPT_進捗率_3_2&lt;&gt;"", AM192:AT192,AM192:AQ192)&lt;&gt;"")*(IF(進捗管理票PSPT_進捗率_3_2&lt;&gt;"", $AM$7:$AT$7,$AM$7:$AQ$7)="予定日")*(IF(進捗管理票PSPT_進捗率_3_2&lt;&gt;"", AM192:AT192,AM192:AQ192)&lt;=集計基準日),COLUMN(IF(進捗管理票PSPT_進捗率_3_2&lt;&gt;"", AM192:AT192,AM192:AQ192)),""))</f>
        <v>0</v>
      </c>
      <c r="CZ192" s="324">
        <f t="array" aca="1" ref="CZ192" ca="1">MAX(IF((IF(進捗管理票PSPT_進捗率_4_2&lt;&gt;"", AY192:BF192,AY192:BC192)&lt;&gt;"")*(IF(進捗管理票PSPT_進捗率_4_2&lt;&gt;"", $AY$7:$BF$7,$AY$7:$BC$7)="予定日")*(IF(進捗管理票PSPT_進捗率_4_2&lt;&gt;"", AY192:BF192,AY192:BC192)&lt;=集計基準日),COLUMN(IF(進捗管理票PSPT_進捗率_4_2&lt;&gt;"", AY192:BF192,AY192:BC192)),""))</f>
        <v>0</v>
      </c>
      <c r="DA192" s="324">
        <f t="array" aca="1" ref="DA192" ca="1">MAX(IF((BJ192:BN192&lt;&gt;"")*($BJ$7:$BN$7="予定日")*(BJ192:BN192&lt;=集計基準日),COLUMN(BJ192:BN192),""))</f>
        <v>0</v>
      </c>
      <c r="DB192" s="324">
        <f t="array" aca="1" ref="DB192" ca="1">MAX(IF((IF(AND(進捗管理票PSPT_進捗率_1_2&lt;&gt;"",U192&lt;&gt;""), O192:V192,O192:S192)&lt;&gt;"")*(IF(AND(進捗管理票PSPT_進捗率_1_2&lt;&gt;"",U192&lt;&gt;""), $O$7:$V$7,$O$7:$S$7)="実績日")*(IF(AND(進捗管理票PSPT_進捗率_1_2&lt;&gt;"",U192&lt;&gt;""), O192:V192,O192:S192)&lt;=集計基準日),COLUMN(IF(AND(進捗管理票PSPT_進捗率_1_2&lt;&gt;"",U192&lt;&gt;""), O192:V192,O192:S192)),""))</f>
        <v>0</v>
      </c>
      <c r="DC192" s="324">
        <f t="array" aca="1" ref="DC192" ca="1">MAX(IF((IF(AND(進捗管理票PSPT_進捗率_2_2&lt;&gt;"",AG192&lt;&gt;""), AA192:AH192,AA192:AE192)&lt;&gt;"")*(IF(AND(進捗管理票PSPT_進捗率_2_2&lt;&gt;"",AG192&lt;&gt;""), $AA$7:$AH$7,$AA$7:$AE$7)="実績日")*(IF(AND(進捗管理票PSPT_進捗率_2_2&lt;&gt;"",AG192&lt;&gt;""), AA192:AH192,AA192:AE192)&lt;=集計基準日),COLUMN(IF(AND(進捗管理票PSPT_進捗率_2_2&lt;&gt;"",AG192&lt;&gt;""), AA192:AH192,AA192:AE192)),""))</f>
        <v>0</v>
      </c>
      <c r="DD192" s="324">
        <f t="array" aca="1" ref="DD192" ca="1">MAX(IF((IF(AND(進捗管理票PSPT_進捗率_3_2&lt;&gt;"",AS192&lt;&gt;""), AM192:AT192,AM192:AQ192)&lt;&gt;"")*(IF(AND(進捗管理票PSPT_進捗率_3_2&lt;&gt;"",AS192&lt;&gt;""), $AM$7:$AT$7,$AM$7:$AQ$7)="実績日")*(IF(AND(進捗管理票PSPT_進捗率_3_2&lt;&gt;"",AS192&lt;&gt;""), AM192:AT192,AM192:AQ192)&lt;=集計基準日),COLUMN(IF(AND(進捗管理票PSPT_進捗率_3_2&lt;&gt;"",AS192&lt;&gt;""), AM192:AT192,AM192:AQ192)),""))</f>
        <v>0</v>
      </c>
      <c r="DE192" s="324">
        <f t="array" aca="1" ref="DE192" ca="1">MAX(IF((IF(AND(進捗管理票PSPT_進捗率_4_2&lt;&gt;"",BE192&lt;&gt;""), AY192:BF192,AY192:BC192)&lt;&gt;"")*(IF(AND(進捗管理票PSPT_進捗率_4_2&lt;&gt;"",BE192&lt;&gt;""), $AY$7:$BF$7,$AY$7:$BC$7)="実績日")*(IF(AND(進捗管理票PSPT_進捗率_4_2&lt;&gt;"",BE192&lt;&gt;""), AY192:BF192,AY192:BC192)&lt;=集計基準日),COLUMN(IF(AND(進捗管理票PSPT_進捗率_4_2&lt;&gt;"",BE192&lt;&gt;""), AY192:BF192,AY192:BC192)),""))</f>
        <v>0</v>
      </c>
      <c r="DF192" s="324">
        <f t="array" aca="1" ref="DF192" ca="1">MAX(IF((BJ192:BN192&lt;&gt;"")*($BJ$7:$BN$7="実績日")*(BJ192:BN192&lt;=集計基準日),COLUMN(BJ192:BN192),""))</f>
        <v>0</v>
      </c>
      <c r="DG192" s="439">
        <f ca="1">MAX(IF(CW192&lt;&gt;0,HLOOKUP(CW192+1,進捗・達成率設定_PS,9,1),0),IF(CX192&lt;&gt;0,HLOOKUP(CX192+1,進捗・達成率設定_PT仕様作成,9,1),0),IF(CY192&lt;&gt;0,HLOOKUP(CY192+1,進捗・達成率設定_PG,9,1),0),IF(CZ192&lt;&gt;0,HLOOKUP(CZ192+1,進捗・達成率設定_PT,9,1),0),IF(DA192&lt;&gt;0,HLOOKUP(DA192+1,進捗・達成率設定_受入,9,1),0),IF(AND(COUNTA(PTレビュー先頭セル:PTレビュー最終セル)=0,AND(BB192&lt;&gt;"", BB192 &lt;= 集計基準日, BE192="",BF192="",BJ192="",BK192="",BM192="",BN192="")),100,0),IF(AND(BE192&lt;&gt;"",BE192 &lt;= 集計基準日, BJ192="",BK192="",BM192="",BN192=""),100,0))</f>
        <v>0</v>
      </c>
      <c r="DH192" s="440">
        <f ca="1">MAX(IF(DB192&lt;&gt;0,HLOOKUP(DB192,進捗・達成率設定_PS,9,1),0),IF(DC192&lt;&gt;0,HLOOKUP(DC192,進捗・達成率設定_PT仕様作成,9,1),0),IF(DD192&lt;&gt;0,HLOOKUP(DD192,進捗・達成率設定_PG,9,1),0),IF(DE192&lt;&gt;0,HLOOKUP(DE192,進捗・達成率設定_PT,9,1),0),IF(DF192&lt;&gt;0,HLOOKUP(DF192,進捗・達成率設定_受入,9,1),0),IF(AND(COUNTA(PTレビュー先頭セル:PTレビュー最終セル)=0,BJ192="",BK192="",BM192="",BN192="",BC192&lt;&gt;"", BC192&lt;=集計基準日),100,0),IF(OR(AND(BF192&lt;&gt;"",BF192&lt;=集計基準日, BJ192="",BK192="",BM192="",BN192=""),AND(BE192&lt;&gt;"",BF192&lt;&gt;"",BF192&lt;=集計基準日, BJ192="",BK192="",BM192="",BN192="")),100,0))</f>
        <v>0</v>
      </c>
      <c r="DI192" s="328" t="str">
        <f>IF(BM192&lt;&gt;"",BM192,IF(AND(BJ192&lt;&gt;"",BM192&lt;&gt;""),BM192,IF(AND(BJ192&lt;&gt;"",BM192=""),"",IF(AND(BK192&lt;&gt;"",BM192=""),"",IF(BE192&lt;&gt;"",BE192,IF(COUNTA(PTレビュー先頭セル:PTレビュー最終セル)&lt;&gt;0,"",IF(BB192&lt;&gt;"",BB192,"")))))))</f>
        <v/>
      </c>
      <c r="DJ192" s="329" t="str">
        <f>IF(AND(BM192&lt;&gt;"",BN192&lt;&gt;""),BN192,IF(AND(BJ192&lt;&gt;"",BN192&lt;&gt;""),BN192,IF(AND(BK192&lt;&gt;"",BN192=""),"",IF(AND(BJ192&lt;&gt;"",BN192=""),"",IF(BF192&lt;&gt;"",BF192,IF(COUNTA(PTレビュー先頭セル:PTレビュー最終セル)&lt;&gt;0,"",IF(BC192&lt;&gt;"",BC192,"")))))))</f>
        <v/>
      </c>
      <c r="DK192" s="450" t="b">
        <f t="shared" si="93"/>
        <v>0</v>
      </c>
      <c r="DL192" s="440" t="b">
        <f t="shared" si="94"/>
        <v>0</v>
      </c>
      <c r="DM192" s="450" t="b">
        <f t="shared" si="95"/>
        <v>0</v>
      </c>
      <c r="DN192" s="440" t="b">
        <f t="shared" si="96"/>
        <v>0</v>
      </c>
      <c r="DO192" s="449" t="b">
        <f t="shared" si="97"/>
        <v>0</v>
      </c>
      <c r="DP192" s="440" t="b">
        <f t="shared" si="98"/>
        <v>0</v>
      </c>
      <c r="DQ192" s="450" t="b">
        <f t="shared" si="99"/>
        <v>0</v>
      </c>
      <c r="DR192" s="440" t="b">
        <f t="shared" si="100"/>
        <v>0</v>
      </c>
      <c r="DS192" s="449" t="b">
        <f t="shared" si="101"/>
        <v>0</v>
      </c>
      <c r="DT192" s="440" t="b">
        <f t="shared" si="102"/>
        <v>0</v>
      </c>
    </row>
    <row r="193" spans="1:124" x14ac:dyDescent="0.25">
      <c r="A193" s="65">
        <f t="shared" si="77"/>
        <v>185</v>
      </c>
      <c r="B193" s="275"/>
      <c r="C193" s="275"/>
      <c r="D193" s="275"/>
      <c r="E193" s="275"/>
      <c r="F193" s="275"/>
      <c r="G193" s="316"/>
      <c r="H193" s="276"/>
      <c r="I193" s="276"/>
      <c r="J193" s="276"/>
      <c r="K193" s="467"/>
      <c r="L193" s="467"/>
      <c r="M193" s="277"/>
      <c r="N193" s="277"/>
      <c r="O193" s="348"/>
      <c r="P193" s="278"/>
      <c r="Q193" s="279"/>
      <c r="R193" s="348"/>
      <c r="S193" s="278"/>
      <c r="T193" s="280"/>
      <c r="U193" s="348"/>
      <c r="V193" s="274"/>
      <c r="W193" s="309" t="str">
        <f t="shared" ca="1" si="78"/>
        <v/>
      </c>
      <c r="X193" s="310" t="str">
        <f t="shared" ca="1" si="79"/>
        <v/>
      </c>
      <c r="Y193" s="277"/>
      <c r="Z193" s="277"/>
      <c r="AA193" s="348"/>
      <c r="AB193" s="278"/>
      <c r="AC193" s="279"/>
      <c r="AD193" s="348"/>
      <c r="AE193" s="278"/>
      <c r="AF193" s="280"/>
      <c r="AG193" s="348"/>
      <c r="AH193" s="274"/>
      <c r="AI193" s="309" t="str">
        <f t="shared" ca="1" si="80"/>
        <v/>
      </c>
      <c r="AJ193" s="310" t="str">
        <f t="shared" ca="1" si="81"/>
        <v/>
      </c>
      <c r="AK193" s="277"/>
      <c r="AL193" s="277"/>
      <c r="AM193" s="348"/>
      <c r="AN193" s="278"/>
      <c r="AO193" s="279"/>
      <c r="AP193" s="348"/>
      <c r="AQ193" s="278"/>
      <c r="AR193" s="280"/>
      <c r="AS193" s="348"/>
      <c r="AT193" s="274"/>
      <c r="AU193" s="309" t="str">
        <f t="shared" ca="1" si="82"/>
        <v/>
      </c>
      <c r="AV193" s="310" t="str">
        <f t="shared" ca="1" si="83"/>
        <v/>
      </c>
      <c r="AW193" s="276"/>
      <c r="AX193" s="276"/>
      <c r="AY193" s="348"/>
      <c r="AZ193" s="278"/>
      <c r="BA193" s="279"/>
      <c r="BB193" s="348"/>
      <c r="BC193" s="278"/>
      <c r="BD193" s="280"/>
      <c r="BE193" s="348"/>
      <c r="BF193" s="274"/>
      <c r="BG193" s="309" t="str">
        <f t="shared" ca="1" si="84"/>
        <v/>
      </c>
      <c r="BH193" s="310" t="str">
        <f t="shared" ca="1" si="85"/>
        <v/>
      </c>
      <c r="BI193" s="276"/>
      <c r="BJ193" s="348"/>
      <c r="BK193" s="278"/>
      <c r="BL193" s="279"/>
      <c r="BM193" s="348"/>
      <c r="BN193" s="278"/>
      <c r="BO193" s="280"/>
      <c r="BP193" s="309" t="str">
        <f t="shared" ca="1" si="86"/>
        <v/>
      </c>
      <c r="BQ193" s="310" t="str">
        <f t="shared" ca="1" si="87"/>
        <v/>
      </c>
      <c r="BR193" s="309" t="str">
        <f t="shared" ca="1" si="88"/>
        <v/>
      </c>
      <c r="BS193" s="438" t="str">
        <f t="shared" ca="1" si="89"/>
        <v/>
      </c>
      <c r="BT193" s="281" t="str">
        <f t="array" ref="BT193">IF(AND($I193&lt;&gt;"",$K193&lt;&gt;""),CEILING(VLOOKUP($I193,ランク別指標,3,FALSE)*$L193,1),"")</f>
        <v/>
      </c>
      <c r="BU193" s="282"/>
      <c r="BV193" s="281" t="str">
        <f t="shared" si="11"/>
        <v/>
      </c>
      <c r="BW193" s="283"/>
      <c r="BX193" s="282"/>
      <c r="BY193" s="284" t="str">
        <f t="shared" si="90"/>
        <v/>
      </c>
      <c r="BZ193" s="285" t="str">
        <f t="shared" si="91"/>
        <v/>
      </c>
      <c r="CA193" s="286"/>
      <c r="CB193" s="287"/>
      <c r="CC193" s="281" t="str">
        <f t="array" ref="CC193">IF(AND($I193&lt;&gt;"",$K193&lt;&gt;""),CEILING(VLOOKUP($I193,ランク別指標,6,FALSE)*$L193,1),"")</f>
        <v/>
      </c>
      <c r="CD193" s="288"/>
      <c r="CE193" s="289" t="str">
        <f t="shared" si="14"/>
        <v/>
      </c>
      <c r="CF193" s="290"/>
      <c r="CG193" s="291" t="str">
        <f t="array" ref="CG193">IF(AND(L193&lt;&gt;"",L193&gt;0),IF(CD193/L193*100 &gt; 0,CD193/L193*100, ""),"")</f>
        <v/>
      </c>
      <c r="CH193" s="292" t="str">
        <f t="array" ref="CH193">IF(AND(L193&lt;&gt;"",L193&gt;0),IF(CF193/L193*100 &gt; 0,CF193/L193*100, ""),"")</f>
        <v/>
      </c>
      <c r="CI193" s="291" t="str">
        <f t="array" ref="CI193">IF(AND(CC193&lt;&gt;"",CC193&gt;0),IF(CD193/CC193*100 &gt; 0,CD193/CC193, ""),"")</f>
        <v/>
      </c>
      <c r="CJ193" s="292" t="str">
        <f t="array" ref="CJ193">IF(AND(CE193&lt;&gt;"",CE193&gt;0),IF(CF193/CE193*100 &gt; 0,CF193/CE193, ""),"")</f>
        <v/>
      </c>
      <c r="CK193" s="281"/>
      <c r="CL193" s="293" t="str">
        <f t="array" ref="CL193">IF(AND(L193&lt;&gt;"",L193&gt;0),IF(CK193/L193*100 &gt; 0,CK193/L193*100, ""),"")</f>
        <v/>
      </c>
      <c r="CM193" s="294"/>
      <c r="CN193" s="270" t="str">
        <f t="array" aca="1" ref="CN193" ca="1">IF(AND($O193&lt;&gt;"",$P193="",$O193&lt;=集計基準日),"遅1",IF(AND($R193&lt;&gt;"",$S193="",$R193&lt;=集計基準日),"遅2",IF(AND($U193&lt;&gt;"",$V193="",$U193&lt;=集計基準日),"遅3","") ) )</f>
        <v/>
      </c>
      <c r="CO193" s="271" t="str">
        <f t="array" aca="1" ref="CO193" ca="1">IF(AND($AA193&lt;&gt;"",$AB193="",$AA193&lt;=集計基準日),"遅1",IF(AND($AD193&lt;&gt;"",$AE193="",$AD193&lt;=集計基準日),"遅2",IF(AND($AG193&lt;&gt;"",$AH193="",$AG193&lt;=集計基準日),"遅3","")))</f>
        <v/>
      </c>
      <c r="CP193" s="271" t="str">
        <f t="array" aca="1" ref="CP193" ca="1">IF(AND($AM193&lt;&gt;"",$AN193="",$AM193&lt;=集計基準日),"遅1",IF(AND($AP193&lt;&gt;"",$AQ193="",$AP193&lt;=集計基準日),"遅2",IF(AND($AS193&lt;&gt;"",$AT193="",$AS193&lt;=集計基準日),"遅3","")))</f>
        <v/>
      </c>
      <c r="CQ193" s="272" t="str">
        <f t="shared" ref="CQ193:CQ256" ca="1" si="103">IF(AND($AY193&lt;&gt;"",$AZ193="",$AY193&lt;=集計基準日),"遅1",IF(AND($BB193&lt;&gt;"",$BC193="",$BB193&lt;=集計基準日),"遅2",IF(AND($BE193&lt;&gt;"",$BF193="",$BE193&lt;=集計基準日),"遅3","")))</f>
        <v/>
      </c>
      <c r="CR193" s="272" t="str">
        <f t="shared" ref="CR193:CR256" ca="1" si="104">IF(AND($BJ193&lt;&gt;"",$BK193="",$BJ193&lt;=集計基準日),"遅1",IF(AND($BM193&lt;&gt;"",$BN193="",$BM193&lt;=集計基準日),"遅2",""))</f>
        <v/>
      </c>
      <c r="CS193" s="273" t="str">
        <f t="shared" ca="1" si="17"/>
        <v/>
      </c>
      <c r="CT193" s="337"/>
      <c r="CU193" s="264">
        <f t="shared" si="92"/>
        <v>185</v>
      </c>
      <c r="CW193" s="324">
        <f t="array" aca="1" ref="CW193" ca="1">MAX(IF((IF(進捗管理票PSPT_進捗率_1_2&lt;&gt;"", O193:V193,O193:S193)&lt;&gt;"")*(IF(進捗管理票PSPT_進捗率_1_2&lt;&gt;"", $O$7:$V$7,$O$7:$S$7)="予定日")*(IF(進捗管理票PSPT_進捗率_1_2&lt;&gt;"", O193:V193,O193:S193)&lt;=集計基準日),COLUMN(IF(進捗管理票PSPT_進捗率_1_2&lt;&gt;"", O193:V193,O193:S193)),""))</f>
        <v>0</v>
      </c>
      <c r="CX193" s="324">
        <f t="array" aca="1" ref="CX193" ca="1">MAX(IF((IF(進捗管理票PSPT_進捗率_2_2&lt;&gt;"", AA193:AH193,AA193:AE193)&lt;&gt;"")*(IF(進捗管理票PSPT_進捗率_2_2&lt;&gt;"", $AA$7:$AH$7,$AA$7:$AE$7)="予定日")*(IF(進捗管理票PSPT_進捗率_2_2&lt;&gt;"", AA193:AH193,AA193:AE193)&lt;=集計基準日),COLUMN(IF(進捗管理票PSPT_進捗率_2_2&lt;&gt;"", AA193:AH193,AA193:AE193)),""))</f>
        <v>0</v>
      </c>
      <c r="CY193" s="324">
        <f t="array" aca="1" ref="CY193" ca="1">MAX(IF((IF(進捗管理票PSPT_進捗率_3_2&lt;&gt;"", AM193:AT193,AM193:AQ193)&lt;&gt;"")*(IF(進捗管理票PSPT_進捗率_3_2&lt;&gt;"", $AM$7:$AT$7,$AM$7:$AQ$7)="予定日")*(IF(進捗管理票PSPT_進捗率_3_2&lt;&gt;"", AM193:AT193,AM193:AQ193)&lt;=集計基準日),COLUMN(IF(進捗管理票PSPT_進捗率_3_2&lt;&gt;"", AM193:AT193,AM193:AQ193)),""))</f>
        <v>0</v>
      </c>
      <c r="CZ193" s="324">
        <f t="array" aca="1" ref="CZ193" ca="1">MAX(IF((IF(進捗管理票PSPT_進捗率_4_2&lt;&gt;"", AY193:BF193,AY193:BC193)&lt;&gt;"")*(IF(進捗管理票PSPT_進捗率_4_2&lt;&gt;"", $AY$7:$BF$7,$AY$7:$BC$7)="予定日")*(IF(進捗管理票PSPT_進捗率_4_2&lt;&gt;"", AY193:BF193,AY193:BC193)&lt;=集計基準日),COLUMN(IF(進捗管理票PSPT_進捗率_4_2&lt;&gt;"", AY193:BF193,AY193:BC193)),""))</f>
        <v>0</v>
      </c>
      <c r="DA193" s="324">
        <f t="array" aca="1" ref="DA193" ca="1">MAX(IF((BJ193:BN193&lt;&gt;"")*($BJ$7:$BN$7="予定日")*(BJ193:BN193&lt;=集計基準日),COLUMN(BJ193:BN193),""))</f>
        <v>0</v>
      </c>
      <c r="DB193" s="324">
        <f t="array" aca="1" ref="DB193" ca="1">MAX(IF((IF(AND(進捗管理票PSPT_進捗率_1_2&lt;&gt;"",U193&lt;&gt;""), O193:V193,O193:S193)&lt;&gt;"")*(IF(AND(進捗管理票PSPT_進捗率_1_2&lt;&gt;"",U193&lt;&gt;""), $O$7:$V$7,$O$7:$S$7)="実績日")*(IF(AND(進捗管理票PSPT_進捗率_1_2&lt;&gt;"",U193&lt;&gt;""), O193:V193,O193:S193)&lt;=集計基準日),COLUMN(IF(AND(進捗管理票PSPT_進捗率_1_2&lt;&gt;"",U193&lt;&gt;""), O193:V193,O193:S193)),""))</f>
        <v>0</v>
      </c>
      <c r="DC193" s="324">
        <f t="array" aca="1" ref="DC193" ca="1">MAX(IF((IF(AND(進捗管理票PSPT_進捗率_2_2&lt;&gt;"",AG193&lt;&gt;""), AA193:AH193,AA193:AE193)&lt;&gt;"")*(IF(AND(進捗管理票PSPT_進捗率_2_2&lt;&gt;"",AG193&lt;&gt;""), $AA$7:$AH$7,$AA$7:$AE$7)="実績日")*(IF(AND(進捗管理票PSPT_進捗率_2_2&lt;&gt;"",AG193&lt;&gt;""), AA193:AH193,AA193:AE193)&lt;=集計基準日),COLUMN(IF(AND(進捗管理票PSPT_進捗率_2_2&lt;&gt;"",AG193&lt;&gt;""), AA193:AH193,AA193:AE193)),""))</f>
        <v>0</v>
      </c>
      <c r="DD193" s="324">
        <f t="array" aca="1" ref="DD193" ca="1">MAX(IF((IF(AND(進捗管理票PSPT_進捗率_3_2&lt;&gt;"",AS193&lt;&gt;""), AM193:AT193,AM193:AQ193)&lt;&gt;"")*(IF(AND(進捗管理票PSPT_進捗率_3_2&lt;&gt;"",AS193&lt;&gt;""), $AM$7:$AT$7,$AM$7:$AQ$7)="実績日")*(IF(AND(進捗管理票PSPT_進捗率_3_2&lt;&gt;"",AS193&lt;&gt;""), AM193:AT193,AM193:AQ193)&lt;=集計基準日),COLUMN(IF(AND(進捗管理票PSPT_進捗率_3_2&lt;&gt;"",AS193&lt;&gt;""), AM193:AT193,AM193:AQ193)),""))</f>
        <v>0</v>
      </c>
      <c r="DE193" s="324">
        <f t="array" aca="1" ref="DE193" ca="1">MAX(IF((IF(AND(進捗管理票PSPT_進捗率_4_2&lt;&gt;"",BE193&lt;&gt;""), AY193:BF193,AY193:BC193)&lt;&gt;"")*(IF(AND(進捗管理票PSPT_進捗率_4_2&lt;&gt;"",BE193&lt;&gt;""), $AY$7:$BF$7,$AY$7:$BC$7)="実績日")*(IF(AND(進捗管理票PSPT_進捗率_4_2&lt;&gt;"",BE193&lt;&gt;""), AY193:BF193,AY193:BC193)&lt;=集計基準日),COLUMN(IF(AND(進捗管理票PSPT_進捗率_4_2&lt;&gt;"",BE193&lt;&gt;""), AY193:BF193,AY193:BC193)),""))</f>
        <v>0</v>
      </c>
      <c r="DF193" s="324">
        <f t="array" aca="1" ref="DF193" ca="1">MAX(IF((BJ193:BN193&lt;&gt;"")*($BJ$7:$BN$7="実績日")*(BJ193:BN193&lt;=集計基準日),COLUMN(BJ193:BN193),""))</f>
        <v>0</v>
      </c>
      <c r="DG193" s="439">
        <f ca="1">MAX(IF(CW193&lt;&gt;0,HLOOKUP(CW193+1,進捗・達成率設定_PS,9,1),0),IF(CX193&lt;&gt;0,HLOOKUP(CX193+1,進捗・達成率設定_PT仕様作成,9,1),0),IF(CY193&lt;&gt;0,HLOOKUP(CY193+1,進捗・達成率設定_PG,9,1),0),IF(CZ193&lt;&gt;0,HLOOKUP(CZ193+1,進捗・達成率設定_PT,9,1),0),IF(DA193&lt;&gt;0,HLOOKUP(DA193+1,進捗・達成率設定_受入,9,1),0),IF(AND(COUNTA(PTレビュー先頭セル:PTレビュー最終セル)=0,AND(BB193&lt;&gt;"", BB193 &lt;= 集計基準日, BE193="",BF193="",BJ193="",BK193="",BM193="",BN193="")),100,0),IF(AND(BE193&lt;&gt;"",BE193 &lt;= 集計基準日, BJ193="",BK193="",BM193="",BN193=""),100,0))</f>
        <v>0</v>
      </c>
      <c r="DH193" s="440">
        <f ca="1">MAX(IF(DB193&lt;&gt;0,HLOOKUP(DB193,進捗・達成率設定_PS,9,1),0),IF(DC193&lt;&gt;0,HLOOKUP(DC193,進捗・達成率設定_PT仕様作成,9,1),0),IF(DD193&lt;&gt;0,HLOOKUP(DD193,進捗・達成率設定_PG,9,1),0),IF(DE193&lt;&gt;0,HLOOKUP(DE193,進捗・達成率設定_PT,9,1),0),IF(DF193&lt;&gt;0,HLOOKUP(DF193,進捗・達成率設定_受入,9,1),0),IF(AND(COUNTA(PTレビュー先頭セル:PTレビュー最終セル)=0,BJ193="",BK193="",BM193="",BN193="",BC193&lt;&gt;"", BC193&lt;=集計基準日),100,0),IF(OR(AND(BF193&lt;&gt;"",BF193&lt;=集計基準日, BJ193="",BK193="",BM193="",BN193=""),AND(BE193&lt;&gt;"",BF193&lt;&gt;"",BF193&lt;=集計基準日, BJ193="",BK193="",BM193="",BN193="")),100,0))</f>
        <v>0</v>
      </c>
      <c r="DI193" s="328" t="str">
        <f>IF(BM193&lt;&gt;"",BM193,IF(AND(BJ193&lt;&gt;"",BM193&lt;&gt;""),BM193,IF(AND(BJ193&lt;&gt;"",BM193=""),"",IF(AND(BK193&lt;&gt;"",BM193=""),"",IF(BE193&lt;&gt;"",BE193,IF(COUNTA(PTレビュー先頭セル:PTレビュー最終セル)&lt;&gt;0,"",IF(BB193&lt;&gt;"",BB193,"")))))))</f>
        <v/>
      </c>
      <c r="DJ193" s="329" t="str">
        <f>IF(AND(BM193&lt;&gt;"",BN193&lt;&gt;""),BN193,IF(AND(BJ193&lt;&gt;"",BN193&lt;&gt;""),BN193,IF(AND(BK193&lt;&gt;"",BN193=""),"",IF(AND(BJ193&lt;&gt;"",BN193=""),"",IF(BF193&lt;&gt;"",BF193,IF(COUNTA(PTレビュー先頭セル:PTレビュー最終セル)&lt;&gt;0,"",IF(BC193&lt;&gt;"",BC193,"")))))))</f>
        <v/>
      </c>
      <c r="DK193" s="450" t="b">
        <f t="shared" si="93"/>
        <v>0</v>
      </c>
      <c r="DL193" s="440" t="b">
        <f t="shared" si="94"/>
        <v>0</v>
      </c>
      <c r="DM193" s="450" t="b">
        <f t="shared" si="95"/>
        <v>0</v>
      </c>
      <c r="DN193" s="440" t="b">
        <f t="shared" si="96"/>
        <v>0</v>
      </c>
      <c r="DO193" s="449" t="b">
        <f t="shared" si="97"/>
        <v>0</v>
      </c>
      <c r="DP193" s="440" t="b">
        <f t="shared" si="98"/>
        <v>0</v>
      </c>
      <c r="DQ193" s="450" t="b">
        <f t="shared" si="99"/>
        <v>0</v>
      </c>
      <c r="DR193" s="440" t="b">
        <f t="shared" si="100"/>
        <v>0</v>
      </c>
      <c r="DS193" s="449" t="b">
        <f t="shared" si="101"/>
        <v>0</v>
      </c>
      <c r="DT193" s="440" t="b">
        <f t="shared" si="102"/>
        <v>0</v>
      </c>
    </row>
    <row r="194" spans="1:124" x14ac:dyDescent="0.25">
      <c r="A194" s="65">
        <f t="shared" si="77"/>
        <v>186</v>
      </c>
      <c r="B194" s="275"/>
      <c r="C194" s="275"/>
      <c r="D194" s="275"/>
      <c r="E194" s="275"/>
      <c r="F194" s="275"/>
      <c r="G194" s="316"/>
      <c r="H194" s="276"/>
      <c r="I194" s="276"/>
      <c r="J194" s="276"/>
      <c r="K194" s="467"/>
      <c r="L194" s="467"/>
      <c r="M194" s="277"/>
      <c r="N194" s="277"/>
      <c r="O194" s="348"/>
      <c r="P194" s="278"/>
      <c r="Q194" s="279"/>
      <c r="R194" s="348"/>
      <c r="S194" s="278"/>
      <c r="T194" s="280"/>
      <c r="U194" s="348"/>
      <c r="V194" s="274"/>
      <c r="W194" s="309" t="str">
        <f t="shared" ca="1" si="78"/>
        <v/>
      </c>
      <c r="X194" s="310" t="str">
        <f t="shared" ca="1" si="79"/>
        <v/>
      </c>
      <c r="Y194" s="277"/>
      <c r="Z194" s="277"/>
      <c r="AA194" s="348"/>
      <c r="AB194" s="278"/>
      <c r="AC194" s="279"/>
      <c r="AD194" s="348"/>
      <c r="AE194" s="278"/>
      <c r="AF194" s="280"/>
      <c r="AG194" s="348"/>
      <c r="AH194" s="274"/>
      <c r="AI194" s="309" t="str">
        <f t="shared" ca="1" si="80"/>
        <v/>
      </c>
      <c r="AJ194" s="310" t="str">
        <f t="shared" ca="1" si="81"/>
        <v/>
      </c>
      <c r="AK194" s="277"/>
      <c r="AL194" s="277"/>
      <c r="AM194" s="348"/>
      <c r="AN194" s="278"/>
      <c r="AO194" s="279"/>
      <c r="AP194" s="348"/>
      <c r="AQ194" s="278"/>
      <c r="AR194" s="280"/>
      <c r="AS194" s="348"/>
      <c r="AT194" s="274"/>
      <c r="AU194" s="309" t="str">
        <f t="shared" ca="1" si="82"/>
        <v/>
      </c>
      <c r="AV194" s="310" t="str">
        <f t="shared" ca="1" si="83"/>
        <v/>
      </c>
      <c r="AW194" s="276"/>
      <c r="AX194" s="276"/>
      <c r="AY194" s="348"/>
      <c r="AZ194" s="278"/>
      <c r="BA194" s="279"/>
      <c r="BB194" s="348"/>
      <c r="BC194" s="278"/>
      <c r="BD194" s="280"/>
      <c r="BE194" s="348"/>
      <c r="BF194" s="274"/>
      <c r="BG194" s="309" t="str">
        <f t="shared" ca="1" si="84"/>
        <v/>
      </c>
      <c r="BH194" s="310" t="str">
        <f t="shared" ca="1" si="85"/>
        <v/>
      </c>
      <c r="BI194" s="276"/>
      <c r="BJ194" s="348"/>
      <c r="BK194" s="278"/>
      <c r="BL194" s="279"/>
      <c r="BM194" s="348"/>
      <c r="BN194" s="278"/>
      <c r="BO194" s="280"/>
      <c r="BP194" s="309" t="str">
        <f t="shared" ca="1" si="86"/>
        <v/>
      </c>
      <c r="BQ194" s="310" t="str">
        <f t="shared" ca="1" si="87"/>
        <v/>
      </c>
      <c r="BR194" s="309" t="str">
        <f t="shared" ca="1" si="88"/>
        <v/>
      </c>
      <c r="BS194" s="438" t="str">
        <f t="shared" ca="1" si="89"/>
        <v/>
      </c>
      <c r="BT194" s="281" t="str">
        <f t="array" ref="BT194">IF(AND($I194&lt;&gt;"",$K194&lt;&gt;""),CEILING(VLOOKUP($I194,ランク別指標,3,FALSE)*$L194,1),"")</f>
        <v/>
      </c>
      <c r="BU194" s="282"/>
      <c r="BV194" s="281" t="str">
        <f t="shared" si="11"/>
        <v/>
      </c>
      <c r="BW194" s="283"/>
      <c r="BX194" s="282"/>
      <c r="BY194" s="284" t="str">
        <f t="shared" si="90"/>
        <v/>
      </c>
      <c r="BZ194" s="285" t="str">
        <f t="shared" si="91"/>
        <v/>
      </c>
      <c r="CA194" s="286"/>
      <c r="CB194" s="287"/>
      <c r="CC194" s="281" t="str">
        <f t="array" ref="CC194">IF(AND($I194&lt;&gt;"",$K194&lt;&gt;""),CEILING(VLOOKUP($I194,ランク別指標,6,FALSE)*$L194,1),"")</f>
        <v/>
      </c>
      <c r="CD194" s="288"/>
      <c r="CE194" s="289" t="str">
        <f t="shared" si="14"/>
        <v/>
      </c>
      <c r="CF194" s="290"/>
      <c r="CG194" s="291" t="str">
        <f t="array" ref="CG194">IF(AND(L194&lt;&gt;"",L194&gt;0),IF(CD194/L194*100 &gt; 0,CD194/L194*100, ""),"")</f>
        <v/>
      </c>
      <c r="CH194" s="292" t="str">
        <f t="array" ref="CH194">IF(AND(L194&lt;&gt;"",L194&gt;0),IF(CF194/L194*100 &gt; 0,CF194/L194*100, ""),"")</f>
        <v/>
      </c>
      <c r="CI194" s="291" t="str">
        <f t="array" ref="CI194">IF(AND(CC194&lt;&gt;"",CC194&gt;0),IF(CD194/CC194*100 &gt; 0,CD194/CC194, ""),"")</f>
        <v/>
      </c>
      <c r="CJ194" s="292" t="str">
        <f t="array" ref="CJ194">IF(AND(CE194&lt;&gt;"",CE194&gt;0),IF(CF194/CE194*100 &gt; 0,CF194/CE194, ""),"")</f>
        <v/>
      </c>
      <c r="CK194" s="281"/>
      <c r="CL194" s="293" t="str">
        <f t="array" ref="CL194">IF(AND(L194&lt;&gt;"",L194&gt;0),IF(CK194/L194*100 &gt; 0,CK194/L194*100, ""),"")</f>
        <v/>
      </c>
      <c r="CM194" s="294"/>
      <c r="CN194" s="270" t="str">
        <f t="array" aca="1" ref="CN194" ca="1">IF(AND($O194&lt;&gt;"",$P194="",$O194&lt;=集計基準日),"遅1",IF(AND($R194&lt;&gt;"",$S194="",$R194&lt;=集計基準日),"遅2",IF(AND($U194&lt;&gt;"",$V194="",$U194&lt;=集計基準日),"遅3","") ) )</f>
        <v/>
      </c>
      <c r="CO194" s="271" t="str">
        <f t="array" aca="1" ref="CO194" ca="1">IF(AND($AA194&lt;&gt;"",$AB194="",$AA194&lt;=集計基準日),"遅1",IF(AND($AD194&lt;&gt;"",$AE194="",$AD194&lt;=集計基準日),"遅2",IF(AND($AG194&lt;&gt;"",$AH194="",$AG194&lt;=集計基準日),"遅3","")))</f>
        <v/>
      </c>
      <c r="CP194" s="271" t="str">
        <f t="array" aca="1" ref="CP194" ca="1">IF(AND($AM194&lt;&gt;"",$AN194="",$AM194&lt;=集計基準日),"遅1",IF(AND($AP194&lt;&gt;"",$AQ194="",$AP194&lt;=集計基準日),"遅2",IF(AND($AS194&lt;&gt;"",$AT194="",$AS194&lt;=集計基準日),"遅3","")))</f>
        <v/>
      </c>
      <c r="CQ194" s="272" t="str">
        <f t="shared" ca="1" si="103"/>
        <v/>
      </c>
      <c r="CR194" s="272" t="str">
        <f t="shared" ca="1" si="104"/>
        <v/>
      </c>
      <c r="CS194" s="273" t="str">
        <f t="shared" ca="1" si="17"/>
        <v/>
      </c>
      <c r="CT194" s="337"/>
      <c r="CU194" s="264">
        <f t="shared" si="92"/>
        <v>186</v>
      </c>
      <c r="CW194" s="324">
        <f t="array" aca="1" ref="CW194" ca="1">MAX(IF((IF(進捗管理票PSPT_進捗率_1_2&lt;&gt;"", O194:V194,O194:S194)&lt;&gt;"")*(IF(進捗管理票PSPT_進捗率_1_2&lt;&gt;"", $O$7:$V$7,$O$7:$S$7)="予定日")*(IF(進捗管理票PSPT_進捗率_1_2&lt;&gt;"", O194:V194,O194:S194)&lt;=集計基準日),COLUMN(IF(進捗管理票PSPT_進捗率_1_2&lt;&gt;"", O194:V194,O194:S194)),""))</f>
        <v>0</v>
      </c>
      <c r="CX194" s="324">
        <f t="array" aca="1" ref="CX194" ca="1">MAX(IF((IF(進捗管理票PSPT_進捗率_2_2&lt;&gt;"", AA194:AH194,AA194:AE194)&lt;&gt;"")*(IF(進捗管理票PSPT_進捗率_2_2&lt;&gt;"", $AA$7:$AH$7,$AA$7:$AE$7)="予定日")*(IF(進捗管理票PSPT_進捗率_2_2&lt;&gt;"", AA194:AH194,AA194:AE194)&lt;=集計基準日),COLUMN(IF(進捗管理票PSPT_進捗率_2_2&lt;&gt;"", AA194:AH194,AA194:AE194)),""))</f>
        <v>0</v>
      </c>
      <c r="CY194" s="324">
        <f t="array" aca="1" ref="CY194" ca="1">MAX(IF((IF(進捗管理票PSPT_進捗率_3_2&lt;&gt;"", AM194:AT194,AM194:AQ194)&lt;&gt;"")*(IF(進捗管理票PSPT_進捗率_3_2&lt;&gt;"", $AM$7:$AT$7,$AM$7:$AQ$7)="予定日")*(IF(進捗管理票PSPT_進捗率_3_2&lt;&gt;"", AM194:AT194,AM194:AQ194)&lt;=集計基準日),COLUMN(IF(進捗管理票PSPT_進捗率_3_2&lt;&gt;"", AM194:AT194,AM194:AQ194)),""))</f>
        <v>0</v>
      </c>
      <c r="CZ194" s="324">
        <f t="array" aca="1" ref="CZ194" ca="1">MAX(IF((IF(進捗管理票PSPT_進捗率_4_2&lt;&gt;"", AY194:BF194,AY194:BC194)&lt;&gt;"")*(IF(進捗管理票PSPT_進捗率_4_2&lt;&gt;"", $AY$7:$BF$7,$AY$7:$BC$7)="予定日")*(IF(進捗管理票PSPT_進捗率_4_2&lt;&gt;"", AY194:BF194,AY194:BC194)&lt;=集計基準日),COLUMN(IF(進捗管理票PSPT_進捗率_4_2&lt;&gt;"", AY194:BF194,AY194:BC194)),""))</f>
        <v>0</v>
      </c>
      <c r="DA194" s="324">
        <f t="array" aca="1" ref="DA194" ca="1">MAX(IF((BJ194:BN194&lt;&gt;"")*($BJ$7:$BN$7="予定日")*(BJ194:BN194&lt;=集計基準日),COLUMN(BJ194:BN194),""))</f>
        <v>0</v>
      </c>
      <c r="DB194" s="324">
        <f t="array" aca="1" ref="DB194" ca="1">MAX(IF((IF(AND(進捗管理票PSPT_進捗率_1_2&lt;&gt;"",U194&lt;&gt;""), O194:V194,O194:S194)&lt;&gt;"")*(IF(AND(進捗管理票PSPT_進捗率_1_2&lt;&gt;"",U194&lt;&gt;""), $O$7:$V$7,$O$7:$S$7)="実績日")*(IF(AND(進捗管理票PSPT_進捗率_1_2&lt;&gt;"",U194&lt;&gt;""), O194:V194,O194:S194)&lt;=集計基準日),COLUMN(IF(AND(進捗管理票PSPT_進捗率_1_2&lt;&gt;"",U194&lt;&gt;""), O194:V194,O194:S194)),""))</f>
        <v>0</v>
      </c>
      <c r="DC194" s="324">
        <f t="array" aca="1" ref="DC194" ca="1">MAX(IF((IF(AND(進捗管理票PSPT_進捗率_2_2&lt;&gt;"",AG194&lt;&gt;""), AA194:AH194,AA194:AE194)&lt;&gt;"")*(IF(AND(進捗管理票PSPT_進捗率_2_2&lt;&gt;"",AG194&lt;&gt;""), $AA$7:$AH$7,$AA$7:$AE$7)="実績日")*(IF(AND(進捗管理票PSPT_進捗率_2_2&lt;&gt;"",AG194&lt;&gt;""), AA194:AH194,AA194:AE194)&lt;=集計基準日),COLUMN(IF(AND(進捗管理票PSPT_進捗率_2_2&lt;&gt;"",AG194&lt;&gt;""), AA194:AH194,AA194:AE194)),""))</f>
        <v>0</v>
      </c>
      <c r="DD194" s="324">
        <f t="array" aca="1" ref="DD194" ca="1">MAX(IF((IF(AND(進捗管理票PSPT_進捗率_3_2&lt;&gt;"",AS194&lt;&gt;""), AM194:AT194,AM194:AQ194)&lt;&gt;"")*(IF(AND(進捗管理票PSPT_進捗率_3_2&lt;&gt;"",AS194&lt;&gt;""), $AM$7:$AT$7,$AM$7:$AQ$7)="実績日")*(IF(AND(進捗管理票PSPT_進捗率_3_2&lt;&gt;"",AS194&lt;&gt;""), AM194:AT194,AM194:AQ194)&lt;=集計基準日),COLUMN(IF(AND(進捗管理票PSPT_進捗率_3_2&lt;&gt;"",AS194&lt;&gt;""), AM194:AT194,AM194:AQ194)),""))</f>
        <v>0</v>
      </c>
      <c r="DE194" s="324">
        <f t="array" aca="1" ref="DE194" ca="1">MAX(IF((IF(AND(進捗管理票PSPT_進捗率_4_2&lt;&gt;"",BE194&lt;&gt;""), AY194:BF194,AY194:BC194)&lt;&gt;"")*(IF(AND(進捗管理票PSPT_進捗率_4_2&lt;&gt;"",BE194&lt;&gt;""), $AY$7:$BF$7,$AY$7:$BC$7)="実績日")*(IF(AND(進捗管理票PSPT_進捗率_4_2&lt;&gt;"",BE194&lt;&gt;""), AY194:BF194,AY194:BC194)&lt;=集計基準日),COLUMN(IF(AND(進捗管理票PSPT_進捗率_4_2&lt;&gt;"",BE194&lt;&gt;""), AY194:BF194,AY194:BC194)),""))</f>
        <v>0</v>
      </c>
      <c r="DF194" s="324">
        <f t="array" aca="1" ref="DF194" ca="1">MAX(IF((BJ194:BN194&lt;&gt;"")*($BJ$7:$BN$7="実績日")*(BJ194:BN194&lt;=集計基準日),COLUMN(BJ194:BN194),""))</f>
        <v>0</v>
      </c>
      <c r="DG194" s="439">
        <f ca="1">MAX(IF(CW194&lt;&gt;0,HLOOKUP(CW194+1,進捗・達成率設定_PS,9,1),0),IF(CX194&lt;&gt;0,HLOOKUP(CX194+1,進捗・達成率設定_PT仕様作成,9,1),0),IF(CY194&lt;&gt;0,HLOOKUP(CY194+1,進捗・達成率設定_PG,9,1),0),IF(CZ194&lt;&gt;0,HLOOKUP(CZ194+1,進捗・達成率設定_PT,9,1),0),IF(DA194&lt;&gt;0,HLOOKUP(DA194+1,進捗・達成率設定_受入,9,1),0),IF(AND(COUNTA(PTレビュー先頭セル:PTレビュー最終セル)=0,AND(BB194&lt;&gt;"", BB194 &lt;= 集計基準日, BE194="",BF194="",BJ194="",BK194="",BM194="",BN194="")),100,0),IF(AND(BE194&lt;&gt;"",BE194 &lt;= 集計基準日, BJ194="",BK194="",BM194="",BN194=""),100,0))</f>
        <v>0</v>
      </c>
      <c r="DH194" s="440">
        <f ca="1">MAX(IF(DB194&lt;&gt;0,HLOOKUP(DB194,進捗・達成率設定_PS,9,1),0),IF(DC194&lt;&gt;0,HLOOKUP(DC194,進捗・達成率設定_PT仕様作成,9,1),0),IF(DD194&lt;&gt;0,HLOOKUP(DD194,進捗・達成率設定_PG,9,1),0),IF(DE194&lt;&gt;0,HLOOKUP(DE194,進捗・達成率設定_PT,9,1),0),IF(DF194&lt;&gt;0,HLOOKUP(DF194,進捗・達成率設定_受入,9,1),0),IF(AND(COUNTA(PTレビュー先頭セル:PTレビュー最終セル)=0,BJ194="",BK194="",BM194="",BN194="",BC194&lt;&gt;"", BC194&lt;=集計基準日),100,0),IF(OR(AND(BF194&lt;&gt;"",BF194&lt;=集計基準日, BJ194="",BK194="",BM194="",BN194=""),AND(BE194&lt;&gt;"",BF194&lt;&gt;"",BF194&lt;=集計基準日, BJ194="",BK194="",BM194="",BN194="")),100,0))</f>
        <v>0</v>
      </c>
      <c r="DI194" s="328" t="str">
        <f>IF(BM194&lt;&gt;"",BM194,IF(AND(BJ194&lt;&gt;"",BM194&lt;&gt;""),BM194,IF(AND(BJ194&lt;&gt;"",BM194=""),"",IF(AND(BK194&lt;&gt;"",BM194=""),"",IF(BE194&lt;&gt;"",BE194,IF(COUNTA(PTレビュー先頭セル:PTレビュー最終セル)&lt;&gt;0,"",IF(BB194&lt;&gt;"",BB194,"")))))))</f>
        <v/>
      </c>
      <c r="DJ194" s="329" t="str">
        <f>IF(AND(BM194&lt;&gt;"",BN194&lt;&gt;""),BN194,IF(AND(BJ194&lt;&gt;"",BN194&lt;&gt;""),BN194,IF(AND(BK194&lt;&gt;"",BN194=""),"",IF(AND(BJ194&lt;&gt;"",BN194=""),"",IF(BF194&lt;&gt;"",BF194,IF(COUNTA(PTレビュー先頭セル:PTレビュー最終セル)&lt;&gt;0,"",IF(BC194&lt;&gt;"",BC194,"")))))))</f>
        <v/>
      </c>
      <c r="DK194" s="450" t="b">
        <f t="shared" si="93"/>
        <v>0</v>
      </c>
      <c r="DL194" s="440" t="b">
        <f t="shared" si="94"/>
        <v>0</v>
      </c>
      <c r="DM194" s="450" t="b">
        <f t="shared" si="95"/>
        <v>0</v>
      </c>
      <c r="DN194" s="440" t="b">
        <f t="shared" si="96"/>
        <v>0</v>
      </c>
      <c r="DO194" s="449" t="b">
        <f t="shared" si="97"/>
        <v>0</v>
      </c>
      <c r="DP194" s="440" t="b">
        <f t="shared" si="98"/>
        <v>0</v>
      </c>
      <c r="DQ194" s="450" t="b">
        <f t="shared" si="99"/>
        <v>0</v>
      </c>
      <c r="DR194" s="440" t="b">
        <f t="shared" si="100"/>
        <v>0</v>
      </c>
      <c r="DS194" s="449" t="b">
        <f t="shared" si="101"/>
        <v>0</v>
      </c>
      <c r="DT194" s="440" t="b">
        <f t="shared" si="102"/>
        <v>0</v>
      </c>
    </row>
    <row r="195" spans="1:124" x14ac:dyDescent="0.25">
      <c r="A195" s="65">
        <f t="shared" si="77"/>
        <v>187</v>
      </c>
      <c r="B195" s="275"/>
      <c r="C195" s="275"/>
      <c r="D195" s="275"/>
      <c r="E195" s="275"/>
      <c r="F195" s="275"/>
      <c r="G195" s="316"/>
      <c r="H195" s="276"/>
      <c r="I195" s="276"/>
      <c r="J195" s="276"/>
      <c r="K195" s="467"/>
      <c r="L195" s="467"/>
      <c r="M195" s="277"/>
      <c r="N195" s="277"/>
      <c r="O195" s="348"/>
      <c r="P195" s="278"/>
      <c r="Q195" s="279"/>
      <c r="R195" s="348"/>
      <c r="S195" s="278"/>
      <c r="T195" s="280"/>
      <c r="U195" s="348"/>
      <c r="V195" s="274"/>
      <c r="W195" s="309" t="str">
        <f t="shared" ca="1" si="78"/>
        <v/>
      </c>
      <c r="X195" s="310" t="str">
        <f t="shared" ca="1" si="79"/>
        <v/>
      </c>
      <c r="Y195" s="277"/>
      <c r="Z195" s="277"/>
      <c r="AA195" s="348"/>
      <c r="AB195" s="278"/>
      <c r="AC195" s="279"/>
      <c r="AD195" s="348"/>
      <c r="AE195" s="278"/>
      <c r="AF195" s="280"/>
      <c r="AG195" s="348"/>
      <c r="AH195" s="274"/>
      <c r="AI195" s="309" t="str">
        <f t="shared" ca="1" si="80"/>
        <v/>
      </c>
      <c r="AJ195" s="310" t="str">
        <f t="shared" ca="1" si="81"/>
        <v/>
      </c>
      <c r="AK195" s="277"/>
      <c r="AL195" s="277"/>
      <c r="AM195" s="348"/>
      <c r="AN195" s="278"/>
      <c r="AO195" s="279"/>
      <c r="AP195" s="348"/>
      <c r="AQ195" s="278"/>
      <c r="AR195" s="280"/>
      <c r="AS195" s="348"/>
      <c r="AT195" s="274"/>
      <c r="AU195" s="309" t="str">
        <f t="shared" ca="1" si="82"/>
        <v/>
      </c>
      <c r="AV195" s="310" t="str">
        <f t="shared" ca="1" si="83"/>
        <v/>
      </c>
      <c r="AW195" s="276"/>
      <c r="AX195" s="276"/>
      <c r="AY195" s="348"/>
      <c r="AZ195" s="278"/>
      <c r="BA195" s="279"/>
      <c r="BB195" s="348"/>
      <c r="BC195" s="278"/>
      <c r="BD195" s="280"/>
      <c r="BE195" s="348"/>
      <c r="BF195" s="274"/>
      <c r="BG195" s="309" t="str">
        <f t="shared" ca="1" si="84"/>
        <v/>
      </c>
      <c r="BH195" s="310" t="str">
        <f t="shared" ca="1" si="85"/>
        <v/>
      </c>
      <c r="BI195" s="276"/>
      <c r="BJ195" s="348"/>
      <c r="BK195" s="278"/>
      <c r="BL195" s="279"/>
      <c r="BM195" s="348"/>
      <c r="BN195" s="278"/>
      <c r="BO195" s="280"/>
      <c r="BP195" s="309" t="str">
        <f t="shared" ca="1" si="86"/>
        <v/>
      </c>
      <c r="BQ195" s="310" t="str">
        <f t="shared" ca="1" si="87"/>
        <v/>
      </c>
      <c r="BR195" s="309" t="str">
        <f t="shared" ca="1" si="88"/>
        <v/>
      </c>
      <c r="BS195" s="438" t="str">
        <f t="shared" ca="1" si="89"/>
        <v/>
      </c>
      <c r="BT195" s="281" t="str">
        <f t="array" ref="BT195">IF(AND($I195&lt;&gt;"",$K195&lt;&gt;""),CEILING(VLOOKUP($I195,ランク別指標,3,FALSE)*$L195,1),"")</f>
        <v/>
      </c>
      <c r="BU195" s="282"/>
      <c r="BV195" s="281" t="str">
        <f t="shared" si="11"/>
        <v/>
      </c>
      <c r="BW195" s="283"/>
      <c r="BX195" s="282"/>
      <c r="BY195" s="284" t="str">
        <f t="shared" si="90"/>
        <v/>
      </c>
      <c r="BZ195" s="285" t="str">
        <f t="shared" si="91"/>
        <v/>
      </c>
      <c r="CA195" s="286"/>
      <c r="CB195" s="287"/>
      <c r="CC195" s="281" t="str">
        <f t="array" ref="CC195">IF(AND($I195&lt;&gt;"",$K195&lt;&gt;""),CEILING(VLOOKUP($I195,ランク別指標,6,FALSE)*$L195,1),"")</f>
        <v/>
      </c>
      <c r="CD195" s="288"/>
      <c r="CE195" s="289" t="str">
        <f t="shared" si="14"/>
        <v/>
      </c>
      <c r="CF195" s="290"/>
      <c r="CG195" s="291" t="str">
        <f t="array" ref="CG195">IF(AND(L195&lt;&gt;"",L195&gt;0),IF(CD195/L195*100 &gt; 0,CD195/L195*100, ""),"")</f>
        <v/>
      </c>
      <c r="CH195" s="292" t="str">
        <f t="array" ref="CH195">IF(AND(L195&lt;&gt;"",L195&gt;0),IF(CF195/L195*100 &gt; 0,CF195/L195*100, ""),"")</f>
        <v/>
      </c>
      <c r="CI195" s="291" t="str">
        <f t="array" ref="CI195">IF(AND(CC195&lt;&gt;"",CC195&gt;0),IF(CD195/CC195*100 &gt; 0,CD195/CC195, ""),"")</f>
        <v/>
      </c>
      <c r="CJ195" s="292" t="str">
        <f t="array" ref="CJ195">IF(AND(CE195&lt;&gt;"",CE195&gt;0),IF(CF195/CE195*100 &gt; 0,CF195/CE195, ""),"")</f>
        <v/>
      </c>
      <c r="CK195" s="281"/>
      <c r="CL195" s="293" t="str">
        <f t="array" ref="CL195">IF(AND(L195&lt;&gt;"",L195&gt;0),IF(CK195/L195*100 &gt; 0,CK195/L195*100, ""),"")</f>
        <v/>
      </c>
      <c r="CM195" s="294"/>
      <c r="CN195" s="270" t="str">
        <f t="array" aca="1" ref="CN195" ca="1">IF(AND($O195&lt;&gt;"",$P195="",$O195&lt;=集計基準日),"遅1",IF(AND($R195&lt;&gt;"",$S195="",$R195&lt;=集計基準日),"遅2",IF(AND($U195&lt;&gt;"",$V195="",$U195&lt;=集計基準日),"遅3","") ) )</f>
        <v/>
      </c>
      <c r="CO195" s="271" t="str">
        <f t="array" aca="1" ref="CO195" ca="1">IF(AND($AA195&lt;&gt;"",$AB195="",$AA195&lt;=集計基準日),"遅1",IF(AND($AD195&lt;&gt;"",$AE195="",$AD195&lt;=集計基準日),"遅2",IF(AND($AG195&lt;&gt;"",$AH195="",$AG195&lt;=集計基準日),"遅3","")))</f>
        <v/>
      </c>
      <c r="CP195" s="271" t="str">
        <f t="array" aca="1" ref="CP195" ca="1">IF(AND($AM195&lt;&gt;"",$AN195="",$AM195&lt;=集計基準日),"遅1",IF(AND($AP195&lt;&gt;"",$AQ195="",$AP195&lt;=集計基準日),"遅2",IF(AND($AS195&lt;&gt;"",$AT195="",$AS195&lt;=集計基準日),"遅3","")))</f>
        <v/>
      </c>
      <c r="CQ195" s="272" t="str">
        <f t="shared" ca="1" si="103"/>
        <v/>
      </c>
      <c r="CR195" s="272" t="str">
        <f t="shared" ca="1" si="104"/>
        <v/>
      </c>
      <c r="CS195" s="273" t="str">
        <f t="shared" ca="1" si="17"/>
        <v/>
      </c>
      <c r="CT195" s="337"/>
      <c r="CU195" s="264">
        <f t="shared" si="92"/>
        <v>187</v>
      </c>
      <c r="CW195" s="324">
        <f t="array" aca="1" ref="CW195" ca="1">MAX(IF((IF(進捗管理票PSPT_進捗率_1_2&lt;&gt;"", O195:V195,O195:S195)&lt;&gt;"")*(IF(進捗管理票PSPT_進捗率_1_2&lt;&gt;"", $O$7:$V$7,$O$7:$S$7)="予定日")*(IF(進捗管理票PSPT_進捗率_1_2&lt;&gt;"", O195:V195,O195:S195)&lt;=集計基準日),COLUMN(IF(進捗管理票PSPT_進捗率_1_2&lt;&gt;"", O195:V195,O195:S195)),""))</f>
        <v>0</v>
      </c>
      <c r="CX195" s="324">
        <f t="array" aca="1" ref="CX195" ca="1">MAX(IF((IF(進捗管理票PSPT_進捗率_2_2&lt;&gt;"", AA195:AH195,AA195:AE195)&lt;&gt;"")*(IF(進捗管理票PSPT_進捗率_2_2&lt;&gt;"", $AA$7:$AH$7,$AA$7:$AE$7)="予定日")*(IF(進捗管理票PSPT_進捗率_2_2&lt;&gt;"", AA195:AH195,AA195:AE195)&lt;=集計基準日),COLUMN(IF(進捗管理票PSPT_進捗率_2_2&lt;&gt;"", AA195:AH195,AA195:AE195)),""))</f>
        <v>0</v>
      </c>
      <c r="CY195" s="324">
        <f t="array" aca="1" ref="CY195" ca="1">MAX(IF((IF(進捗管理票PSPT_進捗率_3_2&lt;&gt;"", AM195:AT195,AM195:AQ195)&lt;&gt;"")*(IF(進捗管理票PSPT_進捗率_3_2&lt;&gt;"", $AM$7:$AT$7,$AM$7:$AQ$7)="予定日")*(IF(進捗管理票PSPT_進捗率_3_2&lt;&gt;"", AM195:AT195,AM195:AQ195)&lt;=集計基準日),COLUMN(IF(進捗管理票PSPT_進捗率_3_2&lt;&gt;"", AM195:AT195,AM195:AQ195)),""))</f>
        <v>0</v>
      </c>
      <c r="CZ195" s="324">
        <f t="array" aca="1" ref="CZ195" ca="1">MAX(IF((IF(進捗管理票PSPT_進捗率_4_2&lt;&gt;"", AY195:BF195,AY195:BC195)&lt;&gt;"")*(IF(進捗管理票PSPT_進捗率_4_2&lt;&gt;"", $AY$7:$BF$7,$AY$7:$BC$7)="予定日")*(IF(進捗管理票PSPT_進捗率_4_2&lt;&gt;"", AY195:BF195,AY195:BC195)&lt;=集計基準日),COLUMN(IF(進捗管理票PSPT_進捗率_4_2&lt;&gt;"", AY195:BF195,AY195:BC195)),""))</f>
        <v>0</v>
      </c>
      <c r="DA195" s="324">
        <f t="array" aca="1" ref="DA195" ca="1">MAX(IF((BJ195:BN195&lt;&gt;"")*($BJ$7:$BN$7="予定日")*(BJ195:BN195&lt;=集計基準日),COLUMN(BJ195:BN195),""))</f>
        <v>0</v>
      </c>
      <c r="DB195" s="324">
        <f t="array" aca="1" ref="DB195" ca="1">MAX(IF((IF(AND(進捗管理票PSPT_進捗率_1_2&lt;&gt;"",U195&lt;&gt;""), O195:V195,O195:S195)&lt;&gt;"")*(IF(AND(進捗管理票PSPT_進捗率_1_2&lt;&gt;"",U195&lt;&gt;""), $O$7:$V$7,$O$7:$S$7)="実績日")*(IF(AND(進捗管理票PSPT_進捗率_1_2&lt;&gt;"",U195&lt;&gt;""), O195:V195,O195:S195)&lt;=集計基準日),COLUMN(IF(AND(進捗管理票PSPT_進捗率_1_2&lt;&gt;"",U195&lt;&gt;""), O195:V195,O195:S195)),""))</f>
        <v>0</v>
      </c>
      <c r="DC195" s="324">
        <f t="array" aca="1" ref="DC195" ca="1">MAX(IF((IF(AND(進捗管理票PSPT_進捗率_2_2&lt;&gt;"",AG195&lt;&gt;""), AA195:AH195,AA195:AE195)&lt;&gt;"")*(IF(AND(進捗管理票PSPT_進捗率_2_2&lt;&gt;"",AG195&lt;&gt;""), $AA$7:$AH$7,$AA$7:$AE$7)="実績日")*(IF(AND(進捗管理票PSPT_進捗率_2_2&lt;&gt;"",AG195&lt;&gt;""), AA195:AH195,AA195:AE195)&lt;=集計基準日),COLUMN(IF(AND(進捗管理票PSPT_進捗率_2_2&lt;&gt;"",AG195&lt;&gt;""), AA195:AH195,AA195:AE195)),""))</f>
        <v>0</v>
      </c>
      <c r="DD195" s="324">
        <f t="array" aca="1" ref="DD195" ca="1">MAX(IF((IF(AND(進捗管理票PSPT_進捗率_3_2&lt;&gt;"",AS195&lt;&gt;""), AM195:AT195,AM195:AQ195)&lt;&gt;"")*(IF(AND(進捗管理票PSPT_進捗率_3_2&lt;&gt;"",AS195&lt;&gt;""), $AM$7:$AT$7,$AM$7:$AQ$7)="実績日")*(IF(AND(進捗管理票PSPT_進捗率_3_2&lt;&gt;"",AS195&lt;&gt;""), AM195:AT195,AM195:AQ195)&lt;=集計基準日),COLUMN(IF(AND(進捗管理票PSPT_進捗率_3_2&lt;&gt;"",AS195&lt;&gt;""), AM195:AT195,AM195:AQ195)),""))</f>
        <v>0</v>
      </c>
      <c r="DE195" s="324">
        <f t="array" aca="1" ref="DE195" ca="1">MAX(IF((IF(AND(進捗管理票PSPT_進捗率_4_2&lt;&gt;"",BE195&lt;&gt;""), AY195:BF195,AY195:BC195)&lt;&gt;"")*(IF(AND(進捗管理票PSPT_進捗率_4_2&lt;&gt;"",BE195&lt;&gt;""), $AY$7:$BF$7,$AY$7:$BC$7)="実績日")*(IF(AND(進捗管理票PSPT_進捗率_4_2&lt;&gt;"",BE195&lt;&gt;""), AY195:BF195,AY195:BC195)&lt;=集計基準日),COLUMN(IF(AND(進捗管理票PSPT_進捗率_4_2&lt;&gt;"",BE195&lt;&gt;""), AY195:BF195,AY195:BC195)),""))</f>
        <v>0</v>
      </c>
      <c r="DF195" s="324">
        <f t="array" aca="1" ref="DF195" ca="1">MAX(IF((BJ195:BN195&lt;&gt;"")*($BJ$7:$BN$7="実績日")*(BJ195:BN195&lt;=集計基準日),COLUMN(BJ195:BN195),""))</f>
        <v>0</v>
      </c>
      <c r="DG195" s="439">
        <f ca="1">MAX(IF(CW195&lt;&gt;0,HLOOKUP(CW195+1,進捗・達成率設定_PS,9,1),0),IF(CX195&lt;&gt;0,HLOOKUP(CX195+1,進捗・達成率設定_PT仕様作成,9,1),0),IF(CY195&lt;&gt;0,HLOOKUP(CY195+1,進捗・達成率設定_PG,9,1),0),IF(CZ195&lt;&gt;0,HLOOKUP(CZ195+1,進捗・達成率設定_PT,9,1),0),IF(DA195&lt;&gt;0,HLOOKUP(DA195+1,進捗・達成率設定_受入,9,1),0),IF(AND(COUNTA(PTレビュー先頭セル:PTレビュー最終セル)=0,AND(BB195&lt;&gt;"", BB195 &lt;= 集計基準日, BE195="",BF195="",BJ195="",BK195="",BM195="",BN195="")),100,0),IF(AND(BE195&lt;&gt;"",BE195 &lt;= 集計基準日, BJ195="",BK195="",BM195="",BN195=""),100,0))</f>
        <v>0</v>
      </c>
      <c r="DH195" s="440">
        <f ca="1">MAX(IF(DB195&lt;&gt;0,HLOOKUP(DB195,進捗・達成率設定_PS,9,1),0),IF(DC195&lt;&gt;0,HLOOKUP(DC195,進捗・達成率設定_PT仕様作成,9,1),0),IF(DD195&lt;&gt;0,HLOOKUP(DD195,進捗・達成率設定_PG,9,1),0),IF(DE195&lt;&gt;0,HLOOKUP(DE195,進捗・達成率設定_PT,9,1),0),IF(DF195&lt;&gt;0,HLOOKUP(DF195,進捗・達成率設定_受入,9,1),0),IF(AND(COUNTA(PTレビュー先頭セル:PTレビュー最終セル)=0,BJ195="",BK195="",BM195="",BN195="",BC195&lt;&gt;"", BC195&lt;=集計基準日),100,0),IF(OR(AND(BF195&lt;&gt;"",BF195&lt;=集計基準日, BJ195="",BK195="",BM195="",BN195=""),AND(BE195&lt;&gt;"",BF195&lt;&gt;"",BF195&lt;=集計基準日, BJ195="",BK195="",BM195="",BN195="")),100,0))</f>
        <v>0</v>
      </c>
      <c r="DI195" s="328" t="str">
        <f>IF(BM195&lt;&gt;"",BM195,IF(AND(BJ195&lt;&gt;"",BM195&lt;&gt;""),BM195,IF(AND(BJ195&lt;&gt;"",BM195=""),"",IF(AND(BK195&lt;&gt;"",BM195=""),"",IF(BE195&lt;&gt;"",BE195,IF(COUNTA(PTレビュー先頭セル:PTレビュー最終セル)&lt;&gt;0,"",IF(BB195&lt;&gt;"",BB195,"")))))))</f>
        <v/>
      </c>
      <c r="DJ195" s="329" t="str">
        <f>IF(AND(BM195&lt;&gt;"",BN195&lt;&gt;""),BN195,IF(AND(BJ195&lt;&gt;"",BN195&lt;&gt;""),BN195,IF(AND(BK195&lt;&gt;"",BN195=""),"",IF(AND(BJ195&lt;&gt;"",BN195=""),"",IF(BF195&lt;&gt;"",BF195,IF(COUNTA(PTレビュー先頭セル:PTレビュー最終セル)&lt;&gt;0,"",IF(BC195&lt;&gt;"",BC195,"")))))))</f>
        <v/>
      </c>
      <c r="DK195" s="450" t="b">
        <f t="shared" si="93"/>
        <v>0</v>
      </c>
      <c r="DL195" s="440" t="b">
        <f t="shared" si="94"/>
        <v>0</v>
      </c>
      <c r="DM195" s="450" t="b">
        <f t="shared" si="95"/>
        <v>0</v>
      </c>
      <c r="DN195" s="440" t="b">
        <f t="shared" si="96"/>
        <v>0</v>
      </c>
      <c r="DO195" s="449" t="b">
        <f t="shared" si="97"/>
        <v>0</v>
      </c>
      <c r="DP195" s="440" t="b">
        <f t="shared" si="98"/>
        <v>0</v>
      </c>
      <c r="DQ195" s="450" t="b">
        <f t="shared" si="99"/>
        <v>0</v>
      </c>
      <c r="DR195" s="440" t="b">
        <f t="shared" si="100"/>
        <v>0</v>
      </c>
      <c r="DS195" s="449" t="b">
        <f t="shared" si="101"/>
        <v>0</v>
      </c>
      <c r="DT195" s="440" t="b">
        <f t="shared" si="102"/>
        <v>0</v>
      </c>
    </row>
    <row r="196" spans="1:124" x14ac:dyDescent="0.25">
      <c r="A196" s="65">
        <f t="shared" si="77"/>
        <v>188</v>
      </c>
      <c r="B196" s="275"/>
      <c r="C196" s="275"/>
      <c r="D196" s="275"/>
      <c r="E196" s="275"/>
      <c r="F196" s="275"/>
      <c r="G196" s="316"/>
      <c r="H196" s="276"/>
      <c r="I196" s="276"/>
      <c r="J196" s="276"/>
      <c r="K196" s="467"/>
      <c r="L196" s="467"/>
      <c r="M196" s="277"/>
      <c r="N196" s="277"/>
      <c r="O196" s="348"/>
      <c r="P196" s="278"/>
      <c r="Q196" s="279"/>
      <c r="R196" s="348"/>
      <c r="S196" s="278"/>
      <c r="T196" s="280"/>
      <c r="U196" s="348"/>
      <c r="V196" s="274"/>
      <c r="W196" s="309" t="str">
        <f t="shared" ca="1" si="78"/>
        <v/>
      </c>
      <c r="X196" s="310" t="str">
        <f t="shared" ca="1" si="79"/>
        <v/>
      </c>
      <c r="Y196" s="277"/>
      <c r="Z196" s="277"/>
      <c r="AA196" s="348"/>
      <c r="AB196" s="278"/>
      <c r="AC196" s="279"/>
      <c r="AD196" s="348"/>
      <c r="AE196" s="278"/>
      <c r="AF196" s="280"/>
      <c r="AG196" s="348"/>
      <c r="AH196" s="274"/>
      <c r="AI196" s="309" t="str">
        <f t="shared" ca="1" si="80"/>
        <v/>
      </c>
      <c r="AJ196" s="310" t="str">
        <f t="shared" ca="1" si="81"/>
        <v/>
      </c>
      <c r="AK196" s="277"/>
      <c r="AL196" s="277"/>
      <c r="AM196" s="348"/>
      <c r="AN196" s="278"/>
      <c r="AO196" s="279"/>
      <c r="AP196" s="348"/>
      <c r="AQ196" s="278"/>
      <c r="AR196" s="280"/>
      <c r="AS196" s="348"/>
      <c r="AT196" s="274"/>
      <c r="AU196" s="309" t="str">
        <f t="shared" ca="1" si="82"/>
        <v/>
      </c>
      <c r="AV196" s="310" t="str">
        <f t="shared" ca="1" si="83"/>
        <v/>
      </c>
      <c r="AW196" s="276"/>
      <c r="AX196" s="276"/>
      <c r="AY196" s="348"/>
      <c r="AZ196" s="278"/>
      <c r="BA196" s="279"/>
      <c r="BB196" s="348"/>
      <c r="BC196" s="278"/>
      <c r="BD196" s="280"/>
      <c r="BE196" s="348"/>
      <c r="BF196" s="274"/>
      <c r="BG196" s="309" t="str">
        <f t="shared" ca="1" si="84"/>
        <v/>
      </c>
      <c r="BH196" s="310" t="str">
        <f t="shared" ca="1" si="85"/>
        <v/>
      </c>
      <c r="BI196" s="276"/>
      <c r="BJ196" s="348"/>
      <c r="BK196" s="278"/>
      <c r="BL196" s="279"/>
      <c r="BM196" s="348"/>
      <c r="BN196" s="278"/>
      <c r="BO196" s="280"/>
      <c r="BP196" s="309" t="str">
        <f t="shared" ca="1" si="86"/>
        <v/>
      </c>
      <c r="BQ196" s="310" t="str">
        <f t="shared" ca="1" si="87"/>
        <v/>
      </c>
      <c r="BR196" s="309" t="str">
        <f t="shared" ca="1" si="88"/>
        <v/>
      </c>
      <c r="BS196" s="438" t="str">
        <f t="shared" ca="1" si="89"/>
        <v/>
      </c>
      <c r="BT196" s="281" t="str">
        <f t="array" ref="BT196">IF(AND($I196&lt;&gt;"",$K196&lt;&gt;""),CEILING(VLOOKUP($I196,ランク別指標,3,FALSE)*$L196,1),"")</f>
        <v/>
      </c>
      <c r="BU196" s="282"/>
      <c r="BV196" s="281" t="str">
        <f t="shared" si="11"/>
        <v/>
      </c>
      <c r="BW196" s="283"/>
      <c r="BX196" s="282"/>
      <c r="BY196" s="284" t="str">
        <f t="shared" si="90"/>
        <v/>
      </c>
      <c r="BZ196" s="285" t="str">
        <f t="shared" si="91"/>
        <v/>
      </c>
      <c r="CA196" s="286"/>
      <c r="CB196" s="287"/>
      <c r="CC196" s="281" t="str">
        <f t="array" ref="CC196">IF(AND($I196&lt;&gt;"",$K196&lt;&gt;""),CEILING(VLOOKUP($I196,ランク別指標,6,FALSE)*$L196,1),"")</f>
        <v/>
      </c>
      <c r="CD196" s="288"/>
      <c r="CE196" s="289" t="str">
        <f t="shared" si="14"/>
        <v/>
      </c>
      <c r="CF196" s="290"/>
      <c r="CG196" s="291" t="str">
        <f t="array" ref="CG196">IF(AND(L196&lt;&gt;"",L196&gt;0),IF(CD196/L196*100 &gt; 0,CD196/L196*100, ""),"")</f>
        <v/>
      </c>
      <c r="CH196" s="292" t="str">
        <f t="array" ref="CH196">IF(AND(L196&lt;&gt;"",L196&gt;0),IF(CF196/L196*100 &gt; 0,CF196/L196*100, ""),"")</f>
        <v/>
      </c>
      <c r="CI196" s="291" t="str">
        <f t="array" ref="CI196">IF(AND(CC196&lt;&gt;"",CC196&gt;0),IF(CD196/CC196*100 &gt; 0,CD196/CC196, ""),"")</f>
        <v/>
      </c>
      <c r="CJ196" s="292" t="str">
        <f t="array" ref="CJ196">IF(AND(CE196&lt;&gt;"",CE196&gt;0),IF(CF196/CE196*100 &gt; 0,CF196/CE196, ""),"")</f>
        <v/>
      </c>
      <c r="CK196" s="281"/>
      <c r="CL196" s="293" t="str">
        <f t="array" ref="CL196">IF(AND(L196&lt;&gt;"",L196&gt;0),IF(CK196/L196*100 &gt; 0,CK196/L196*100, ""),"")</f>
        <v/>
      </c>
      <c r="CM196" s="294"/>
      <c r="CN196" s="270" t="str">
        <f t="array" aca="1" ref="CN196" ca="1">IF(AND($O196&lt;&gt;"",$P196="",$O196&lt;=集計基準日),"遅1",IF(AND($R196&lt;&gt;"",$S196="",$R196&lt;=集計基準日),"遅2",IF(AND($U196&lt;&gt;"",$V196="",$U196&lt;=集計基準日),"遅3","") ) )</f>
        <v/>
      </c>
      <c r="CO196" s="271" t="str">
        <f t="array" aca="1" ref="CO196" ca="1">IF(AND($AA196&lt;&gt;"",$AB196="",$AA196&lt;=集計基準日),"遅1",IF(AND($AD196&lt;&gt;"",$AE196="",$AD196&lt;=集計基準日),"遅2",IF(AND($AG196&lt;&gt;"",$AH196="",$AG196&lt;=集計基準日),"遅3","")))</f>
        <v/>
      </c>
      <c r="CP196" s="271" t="str">
        <f t="array" aca="1" ref="CP196" ca="1">IF(AND($AM196&lt;&gt;"",$AN196="",$AM196&lt;=集計基準日),"遅1",IF(AND($AP196&lt;&gt;"",$AQ196="",$AP196&lt;=集計基準日),"遅2",IF(AND($AS196&lt;&gt;"",$AT196="",$AS196&lt;=集計基準日),"遅3","")))</f>
        <v/>
      </c>
      <c r="CQ196" s="272" t="str">
        <f t="shared" ca="1" si="103"/>
        <v/>
      </c>
      <c r="CR196" s="272" t="str">
        <f t="shared" ca="1" si="104"/>
        <v/>
      </c>
      <c r="CS196" s="273" t="str">
        <f t="shared" ca="1" si="17"/>
        <v/>
      </c>
      <c r="CT196" s="337"/>
      <c r="CU196" s="264">
        <f t="shared" si="92"/>
        <v>188</v>
      </c>
      <c r="CW196" s="324">
        <f t="array" aca="1" ref="CW196" ca="1">MAX(IF((IF(進捗管理票PSPT_進捗率_1_2&lt;&gt;"", O196:V196,O196:S196)&lt;&gt;"")*(IF(進捗管理票PSPT_進捗率_1_2&lt;&gt;"", $O$7:$V$7,$O$7:$S$7)="予定日")*(IF(進捗管理票PSPT_進捗率_1_2&lt;&gt;"", O196:V196,O196:S196)&lt;=集計基準日),COLUMN(IF(進捗管理票PSPT_進捗率_1_2&lt;&gt;"", O196:V196,O196:S196)),""))</f>
        <v>0</v>
      </c>
      <c r="CX196" s="324">
        <f t="array" aca="1" ref="CX196" ca="1">MAX(IF((IF(進捗管理票PSPT_進捗率_2_2&lt;&gt;"", AA196:AH196,AA196:AE196)&lt;&gt;"")*(IF(進捗管理票PSPT_進捗率_2_2&lt;&gt;"", $AA$7:$AH$7,$AA$7:$AE$7)="予定日")*(IF(進捗管理票PSPT_進捗率_2_2&lt;&gt;"", AA196:AH196,AA196:AE196)&lt;=集計基準日),COLUMN(IF(進捗管理票PSPT_進捗率_2_2&lt;&gt;"", AA196:AH196,AA196:AE196)),""))</f>
        <v>0</v>
      </c>
      <c r="CY196" s="324">
        <f t="array" aca="1" ref="CY196" ca="1">MAX(IF((IF(進捗管理票PSPT_進捗率_3_2&lt;&gt;"", AM196:AT196,AM196:AQ196)&lt;&gt;"")*(IF(進捗管理票PSPT_進捗率_3_2&lt;&gt;"", $AM$7:$AT$7,$AM$7:$AQ$7)="予定日")*(IF(進捗管理票PSPT_進捗率_3_2&lt;&gt;"", AM196:AT196,AM196:AQ196)&lt;=集計基準日),COLUMN(IF(進捗管理票PSPT_進捗率_3_2&lt;&gt;"", AM196:AT196,AM196:AQ196)),""))</f>
        <v>0</v>
      </c>
      <c r="CZ196" s="324">
        <f t="array" aca="1" ref="CZ196" ca="1">MAX(IF((IF(進捗管理票PSPT_進捗率_4_2&lt;&gt;"", AY196:BF196,AY196:BC196)&lt;&gt;"")*(IF(進捗管理票PSPT_進捗率_4_2&lt;&gt;"", $AY$7:$BF$7,$AY$7:$BC$7)="予定日")*(IF(進捗管理票PSPT_進捗率_4_2&lt;&gt;"", AY196:BF196,AY196:BC196)&lt;=集計基準日),COLUMN(IF(進捗管理票PSPT_進捗率_4_2&lt;&gt;"", AY196:BF196,AY196:BC196)),""))</f>
        <v>0</v>
      </c>
      <c r="DA196" s="324">
        <f t="array" aca="1" ref="DA196" ca="1">MAX(IF((BJ196:BN196&lt;&gt;"")*($BJ$7:$BN$7="予定日")*(BJ196:BN196&lt;=集計基準日),COLUMN(BJ196:BN196),""))</f>
        <v>0</v>
      </c>
      <c r="DB196" s="324">
        <f t="array" aca="1" ref="DB196" ca="1">MAX(IF((IF(AND(進捗管理票PSPT_進捗率_1_2&lt;&gt;"",U196&lt;&gt;""), O196:V196,O196:S196)&lt;&gt;"")*(IF(AND(進捗管理票PSPT_進捗率_1_2&lt;&gt;"",U196&lt;&gt;""), $O$7:$V$7,$O$7:$S$7)="実績日")*(IF(AND(進捗管理票PSPT_進捗率_1_2&lt;&gt;"",U196&lt;&gt;""), O196:V196,O196:S196)&lt;=集計基準日),COLUMN(IF(AND(進捗管理票PSPT_進捗率_1_2&lt;&gt;"",U196&lt;&gt;""), O196:V196,O196:S196)),""))</f>
        <v>0</v>
      </c>
      <c r="DC196" s="324">
        <f t="array" aca="1" ref="DC196" ca="1">MAX(IF((IF(AND(進捗管理票PSPT_進捗率_2_2&lt;&gt;"",AG196&lt;&gt;""), AA196:AH196,AA196:AE196)&lt;&gt;"")*(IF(AND(進捗管理票PSPT_進捗率_2_2&lt;&gt;"",AG196&lt;&gt;""), $AA$7:$AH$7,$AA$7:$AE$7)="実績日")*(IF(AND(進捗管理票PSPT_進捗率_2_2&lt;&gt;"",AG196&lt;&gt;""), AA196:AH196,AA196:AE196)&lt;=集計基準日),COLUMN(IF(AND(進捗管理票PSPT_進捗率_2_2&lt;&gt;"",AG196&lt;&gt;""), AA196:AH196,AA196:AE196)),""))</f>
        <v>0</v>
      </c>
      <c r="DD196" s="324">
        <f t="array" aca="1" ref="DD196" ca="1">MAX(IF((IF(AND(進捗管理票PSPT_進捗率_3_2&lt;&gt;"",AS196&lt;&gt;""), AM196:AT196,AM196:AQ196)&lt;&gt;"")*(IF(AND(進捗管理票PSPT_進捗率_3_2&lt;&gt;"",AS196&lt;&gt;""), $AM$7:$AT$7,$AM$7:$AQ$7)="実績日")*(IF(AND(進捗管理票PSPT_進捗率_3_2&lt;&gt;"",AS196&lt;&gt;""), AM196:AT196,AM196:AQ196)&lt;=集計基準日),COLUMN(IF(AND(進捗管理票PSPT_進捗率_3_2&lt;&gt;"",AS196&lt;&gt;""), AM196:AT196,AM196:AQ196)),""))</f>
        <v>0</v>
      </c>
      <c r="DE196" s="324">
        <f t="array" aca="1" ref="DE196" ca="1">MAX(IF((IF(AND(進捗管理票PSPT_進捗率_4_2&lt;&gt;"",BE196&lt;&gt;""), AY196:BF196,AY196:BC196)&lt;&gt;"")*(IF(AND(進捗管理票PSPT_進捗率_4_2&lt;&gt;"",BE196&lt;&gt;""), $AY$7:$BF$7,$AY$7:$BC$7)="実績日")*(IF(AND(進捗管理票PSPT_進捗率_4_2&lt;&gt;"",BE196&lt;&gt;""), AY196:BF196,AY196:BC196)&lt;=集計基準日),COLUMN(IF(AND(進捗管理票PSPT_進捗率_4_2&lt;&gt;"",BE196&lt;&gt;""), AY196:BF196,AY196:BC196)),""))</f>
        <v>0</v>
      </c>
      <c r="DF196" s="324">
        <f t="array" aca="1" ref="DF196" ca="1">MAX(IF((BJ196:BN196&lt;&gt;"")*($BJ$7:$BN$7="実績日")*(BJ196:BN196&lt;=集計基準日),COLUMN(BJ196:BN196),""))</f>
        <v>0</v>
      </c>
      <c r="DG196" s="439">
        <f ca="1">MAX(IF(CW196&lt;&gt;0,HLOOKUP(CW196+1,進捗・達成率設定_PS,9,1),0),IF(CX196&lt;&gt;0,HLOOKUP(CX196+1,進捗・達成率設定_PT仕様作成,9,1),0),IF(CY196&lt;&gt;0,HLOOKUP(CY196+1,進捗・達成率設定_PG,9,1),0),IF(CZ196&lt;&gt;0,HLOOKUP(CZ196+1,進捗・達成率設定_PT,9,1),0),IF(DA196&lt;&gt;0,HLOOKUP(DA196+1,進捗・達成率設定_受入,9,1),0),IF(AND(COUNTA(PTレビュー先頭セル:PTレビュー最終セル)=0,AND(BB196&lt;&gt;"", BB196 &lt;= 集計基準日, BE196="",BF196="",BJ196="",BK196="",BM196="",BN196="")),100,0),IF(AND(BE196&lt;&gt;"",BE196 &lt;= 集計基準日, BJ196="",BK196="",BM196="",BN196=""),100,0))</f>
        <v>0</v>
      </c>
      <c r="DH196" s="440">
        <f ca="1">MAX(IF(DB196&lt;&gt;0,HLOOKUP(DB196,進捗・達成率設定_PS,9,1),0),IF(DC196&lt;&gt;0,HLOOKUP(DC196,進捗・達成率設定_PT仕様作成,9,1),0),IF(DD196&lt;&gt;0,HLOOKUP(DD196,進捗・達成率設定_PG,9,1),0),IF(DE196&lt;&gt;0,HLOOKUP(DE196,進捗・達成率設定_PT,9,1),0),IF(DF196&lt;&gt;0,HLOOKUP(DF196,進捗・達成率設定_受入,9,1),0),IF(AND(COUNTA(PTレビュー先頭セル:PTレビュー最終セル)=0,BJ196="",BK196="",BM196="",BN196="",BC196&lt;&gt;"", BC196&lt;=集計基準日),100,0),IF(OR(AND(BF196&lt;&gt;"",BF196&lt;=集計基準日, BJ196="",BK196="",BM196="",BN196=""),AND(BE196&lt;&gt;"",BF196&lt;&gt;"",BF196&lt;=集計基準日, BJ196="",BK196="",BM196="",BN196="")),100,0))</f>
        <v>0</v>
      </c>
      <c r="DI196" s="328" t="str">
        <f>IF(BM196&lt;&gt;"",BM196,IF(AND(BJ196&lt;&gt;"",BM196&lt;&gt;""),BM196,IF(AND(BJ196&lt;&gt;"",BM196=""),"",IF(AND(BK196&lt;&gt;"",BM196=""),"",IF(BE196&lt;&gt;"",BE196,IF(COUNTA(PTレビュー先頭セル:PTレビュー最終セル)&lt;&gt;0,"",IF(BB196&lt;&gt;"",BB196,"")))))))</f>
        <v/>
      </c>
      <c r="DJ196" s="329" t="str">
        <f>IF(AND(BM196&lt;&gt;"",BN196&lt;&gt;""),BN196,IF(AND(BJ196&lt;&gt;"",BN196&lt;&gt;""),BN196,IF(AND(BK196&lt;&gt;"",BN196=""),"",IF(AND(BJ196&lt;&gt;"",BN196=""),"",IF(BF196&lt;&gt;"",BF196,IF(COUNTA(PTレビュー先頭セル:PTレビュー最終セル)&lt;&gt;0,"",IF(BC196&lt;&gt;"",BC196,"")))))))</f>
        <v/>
      </c>
      <c r="DK196" s="450" t="b">
        <f t="shared" si="93"/>
        <v>0</v>
      </c>
      <c r="DL196" s="440" t="b">
        <f t="shared" si="94"/>
        <v>0</v>
      </c>
      <c r="DM196" s="450" t="b">
        <f t="shared" si="95"/>
        <v>0</v>
      </c>
      <c r="DN196" s="440" t="b">
        <f t="shared" si="96"/>
        <v>0</v>
      </c>
      <c r="DO196" s="449" t="b">
        <f t="shared" si="97"/>
        <v>0</v>
      </c>
      <c r="DP196" s="440" t="b">
        <f t="shared" si="98"/>
        <v>0</v>
      </c>
      <c r="DQ196" s="450" t="b">
        <f t="shared" si="99"/>
        <v>0</v>
      </c>
      <c r="DR196" s="440" t="b">
        <f t="shared" si="100"/>
        <v>0</v>
      </c>
      <c r="DS196" s="449" t="b">
        <f t="shared" si="101"/>
        <v>0</v>
      </c>
      <c r="DT196" s="440" t="b">
        <f t="shared" si="102"/>
        <v>0</v>
      </c>
    </row>
    <row r="197" spans="1:124" x14ac:dyDescent="0.25">
      <c r="A197" s="65">
        <f t="shared" si="77"/>
        <v>189</v>
      </c>
      <c r="B197" s="275"/>
      <c r="C197" s="275"/>
      <c r="D197" s="275"/>
      <c r="E197" s="275"/>
      <c r="F197" s="275"/>
      <c r="G197" s="316"/>
      <c r="H197" s="276"/>
      <c r="I197" s="276"/>
      <c r="J197" s="276"/>
      <c r="K197" s="467"/>
      <c r="L197" s="467"/>
      <c r="M197" s="277"/>
      <c r="N197" s="277"/>
      <c r="O197" s="348"/>
      <c r="P197" s="278"/>
      <c r="Q197" s="279"/>
      <c r="R197" s="348"/>
      <c r="S197" s="278"/>
      <c r="T197" s="280"/>
      <c r="U197" s="348"/>
      <c r="V197" s="274"/>
      <c r="W197" s="309" t="str">
        <f t="shared" ca="1" si="78"/>
        <v/>
      </c>
      <c r="X197" s="310" t="str">
        <f t="shared" ca="1" si="79"/>
        <v/>
      </c>
      <c r="Y197" s="277"/>
      <c r="Z197" s="277"/>
      <c r="AA197" s="348"/>
      <c r="AB197" s="278"/>
      <c r="AC197" s="279"/>
      <c r="AD197" s="348"/>
      <c r="AE197" s="278"/>
      <c r="AF197" s="280"/>
      <c r="AG197" s="348"/>
      <c r="AH197" s="274"/>
      <c r="AI197" s="309" t="str">
        <f t="shared" ca="1" si="80"/>
        <v/>
      </c>
      <c r="AJ197" s="310" t="str">
        <f t="shared" ca="1" si="81"/>
        <v/>
      </c>
      <c r="AK197" s="277"/>
      <c r="AL197" s="277"/>
      <c r="AM197" s="348"/>
      <c r="AN197" s="278"/>
      <c r="AO197" s="279"/>
      <c r="AP197" s="348"/>
      <c r="AQ197" s="278"/>
      <c r="AR197" s="280"/>
      <c r="AS197" s="348"/>
      <c r="AT197" s="274"/>
      <c r="AU197" s="309" t="str">
        <f t="shared" ca="1" si="82"/>
        <v/>
      </c>
      <c r="AV197" s="310" t="str">
        <f t="shared" ca="1" si="83"/>
        <v/>
      </c>
      <c r="AW197" s="276"/>
      <c r="AX197" s="276"/>
      <c r="AY197" s="348"/>
      <c r="AZ197" s="278"/>
      <c r="BA197" s="279"/>
      <c r="BB197" s="348"/>
      <c r="BC197" s="278"/>
      <c r="BD197" s="280"/>
      <c r="BE197" s="348"/>
      <c r="BF197" s="274"/>
      <c r="BG197" s="309" t="str">
        <f t="shared" ca="1" si="84"/>
        <v/>
      </c>
      <c r="BH197" s="310" t="str">
        <f t="shared" ca="1" si="85"/>
        <v/>
      </c>
      <c r="BI197" s="276"/>
      <c r="BJ197" s="348"/>
      <c r="BK197" s="278"/>
      <c r="BL197" s="279"/>
      <c r="BM197" s="348"/>
      <c r="BN197" s="278"/>
      <c r="BO197" s="280"/>
      <c r="BP197" s="309" t="str">
        <f t="shared" ca="1" si="86"/>
        <v/>
      </c>
      <c r="BQ197" s="310" t="str">
        <f t="shared" ca="1" si="87"/>
        <v/>
      </c>
      <c r="BR197" s="309" t="str">
        <f t="shared" ca="1" si="88"/>
        <v/>
      </c>
      <c r="BS197" s="438" t="str">
        <f t="shared" ca="1" si="89"/>
        <v/>
      </c>
      <c r="BT197" s="281" t="str">
        <f t="array" ref="BT197">IF(AND($I197&lt;&gt;"",$K197&lt;&gt;""),CEILING(VLOOKUP($I197,ランク別指標,3,FALSE)*$L197,1),"")</f>
        <v/>
      </c>
      <c r="BU197" s="282"/>
      <c r="BV197" s="281" t="str">
        <f t="shared" si="11"/>
        <v/>
      </c>
      <c r="BW197" s="283"/>
      <c r="BX197" s="282"/>
      <c r="BY197" s="284" t="str">
        <f t="shared" si="90"/>
        <v/>
      </c>
      <c r="BZ197" s="285" t="str">
        <f t="shared" si="91"/>
        <v/>
      </c>
      <c r="CA197" s="286"/>
      <c r="CB197" s="287"/>
      <c r="CC197" s="281" t="str">
        <f t="array" ref="CC197">IF(AND($I197&lt;&gt;"",$K197&lt;&gt;""),CEILING(VLOOKUP($I197,ランク別指標,6,FALSE)*$L197,1),"")</f>
        <v/>
      </c>
      <c r="CD197" s="288"/>
      <c r="CE197" s="289" t="str">
        <f t="shared" si="14"/>
        <v/>
      </c>
      <c r="CF197" s="290"/>
      <c r="CG197" s="291" t="str">
        <f t="array" ref="CG197">IF(AND(L197&lt;&gt;"",L197&gt;0),IF(CD197/L197*100 &gt; 0,CD197/L197*100, ""),"")</f>
        <v/>
      </c>
      <c r="CH197" s="292" t="str">
        <f t="array" ref="CH197">IF(AND(L197&lt;&gt;"",L197&gt;0),IF(CF197/L197*100 &gt; 0,CF197/L197*100, ""),"")</f>
        <v/>
      </c>
      <c r="CI197" s="291" t="str">
        <f t="array" ref="CI197">IF(AND(CC197&lt;&gt;"",CC197&gt;0),IF(CD197/CC197*100 &gt; 0,CD197/CC197, ""),"")</f>
        <v/>
      </c>
      <c r="CJ197" s="292" t="str">
        <f t="array" ref="CJ197">IF(AND(CE197&lt;&gt;"",CE197&gt;0),IF(CF197/CE197*100 &gt; 0,CF197/CE197, ""),"")</f>
        <v/>
      </c>
      <c r="CK197" s="281"/>
      <c r="CL197" s="293" t="str">
        <f t="array" ref="CL197">IF(AND(L197&lt;&gt;"",L197&gt;0),IF(CK197/L197*100 &gt; 0,CK197/L197*100, ""),"")</f>
        <v/>
      </c>
      <c r="CM197" s="294"/>
      <c r="CN197" s="270" t="str">
        <f t="array" aca="1" ref="CN197" ca="1">IF(AND($O197&lt;&gt;"",$P197="",$O197&lt;=集計基準日),"遅1",IF(AND($R197&lt;&gt;"",$S197="",$R197&lt;=集計基準日),"遅2",IF(AND($U197&lt;&gt;"",$V197="",$U197&lt;=集計基準日),"遅3","") ) )</f>
        <v/>
      </c>
      <c r="CO197" s="271" t="str">
        <f t="array" aca="1" ref="CO197" ca="1">IF(AND($AA197&lt;&gt;"",$AB197="",$AA197&lt;=集計基準日),"遅1",IF(AND($AD197&lt;&gt;"",$AE197="",$AD197&lt;=集計基準日),"遅2",IF(AND($AG197&lt;&gt;"",$AH197="",$AG197&lt;=集計基準日),"遅3","")))</f>
        <v/>
      </c>
      <c r="CP197" s="271" t="str">
        <f t="array" aca="1" ref="CP197" ca="1">IF(AND($AM197&lt;&gt;"",$AN197="",$AM197&lt;=集計基準日),"遅1",IF(AND($AP197&lt;&gt;"",$AQ197="",$AP197&lt;=集計基準日),"遅2",IF(AND($AS197&lt;&gt;"",$AT197="",$AS197&lt;=集計基準日),"遅3","")))</f>
        <v/>
      </c>
      <c r="CQ197" s="272" t="str">
        <f t="shared" ca="1" si="103"/>
        <v/>
      </c>
      <c r="CR197" s="272" t="str">
        <f t="shared" ca="1" si="104"/>
        <v/>
      </c>
      <c r="CS197" s="273" t="str">
        <f t="shared" ca="1" si="17"/>
        <v/>
      </c>
      <c r="CT197" s="337"/>
      <c r="CU197" s="264">
        <f t="shared" si="92"/>
        <v>189</v>
      </c>
      <c r="CW197" s="324">
        <f t="array" aca="1" ref="CW197" ca="1">MAX(IF((IF(進捗管理票PSPT_進捗率_1_2&lt;&gt;"", O197:V197,O197:S197)&lt;&gt;"")*(IF(進捗管理票PSPT_進捗率_1_2&lt;&gt;"", $O$7:$V$7,$O$7:$S$7)="予定日")*(IF(進捗管理票PSPT_進捗率_1_2&lt;&gt;"", O197:V197,O197:S197)&lt;=集計基準日),COLUMN(IF(進捗管理票PSPT_進捗率_1_2&lt;&gt;"", O197:V197,O197:S197)),""))</f>
        <v>0</v>
      </c>
      <c r="CX197" s="324">
        <f t="array" aca="1" ref="CX197" ca="1">MAX(IF((IF(進捗管理票PSPT_進捗率_2_2&lt;&gt;"", AA197:AH197,AA197:AE197)&lt;&gt;"")*(IF(進捗管理票PSPT_進捗率_2_2&lt;&gt;"", $AA$7:$AH$7,$AA$7:$AE$7)="予定日")*(IF(進捗管理票PSPT_進捗率_2_2&lt;&gt;"", AA197:AH197,AA197:AE197)&lt;=集計基準日),COLUMN(IF(進捗管理票PSPT_進捗率_2_2&lt;&gt;"", AA197:AH197,AA197:AE197)),""))</f>
        <v>0</v>
      </c>
      <c r="CY197" s="324">
        <f t="array" aca="1" ref="CY197" ca="1">MAX(IF((IF(進捗管理票PSPT_進捗率_3_2&lt;&gt;"", AM197:AT197,AM197:AQ197)&lt;&gt;"")*(IF(進捗管理票PSPT_進捗率_3_2&lt;&gt;"", $AM$7:$AT$7,$AM$7:$AQ$7)="予定日")*(IF(進捗管理票PSPT_進捗率_3_2&lt;&gt;"", AM197:AT197,AM197:AQ197)&lt;=集計基準日),COLUMN(IF(進捗管理票PSPT_進捗率_3_2&lt;&gt;"", AM197:AT197,AM197:AQ197)),""))</f>
        <v>0</v>
      </c>
      <c r="CZ197" s="324">
        <f t="array" aca="1" ref="CZ197" ca="1">MAX(IF((IF(進捗管理票PSPT_進捗率_4_2&lt;&gt;"", AY197:BF197,AY197:BC197)&lt;&gt;"")*(IF(進捗管理票PSPT_進捗率_4_2&lt;&gt;"", $AY$7:$BF$7,$AY$7:$BC$7)="予定日")*(IF(進捗管理票PSPT_進捗率_4_2&lt;&gt;"", AY197:BF197,AY197:BC197)&lt;=集計基準日),COLUMN(IF(進捗管理票PSPT_進捗率_4_2&lt;&gt;"", AY197:BF197,AY197:BC197)),""))</f>
        <v>0</v>
      </c>
      <c r="DA197" s="324">
        <f t="array" aca="1" ref="DA197" ca="1">MAX(IF((BJ197:BN197&lt;&gt;"")*($BJ$7:$BN$7="予定日")*(BJ197:BN197&lt;=集計基準日),COLUMN(BJ197:BN197),""))</f>
        <v>0</v>
      </c>
      <c r="DB197" s="324">
        <f t="array" aca="1" ref="DB197" ca="1">MAX(IF((IF(AND(進捗管理票PSPT_進捗率_1_2&lt;&gt;"",U197&lt;&gt;""), O197:V197,O197:S197)&lt;&gt;"")*(IF(AND(進捗管理票PSPT_進捗率_1_2&lt;&gt;"",U197&lt;&gt;""), $O$7:$V$7,$O$7:$S$7)="実績日")*(IF(AND(進捗管理票PSPT_進捗率_1_2&lt;&gt;"",U197&lt;&gt;""), O197:V197,O197:S197)&lt;=集計基準日),COLUMN(IF(AND(進捗管理票PSPT_進捗率_1_2&lt;&gt;"",U197&lt;&gt;""), O197:V197,O197:S197)),""))</f>
        <v>0</v>
      </c>
      <c r="DC197" s="324">
        <f t="array" aca="1" ref="DC197" ca="1">MAX(IF((IF(AND(進捗管理票PSPT_進捗率_2_2&lt;&gt;"",AG197&lt;&gt;""), AA197:AH197,AA197:AE197)&lt;&gt;"")*(IF(AND(進捗管理票PSPT_進捗率_2_2&lt;&gt;"",AG197&lt;&gt;""), $AA$7:$AH$7,$AA$7:$AE$7)="実績日")*(IF(AND(進捗管理票PSPT_進捗率_2_2&lt;&gt;"",AG197&lt;&gt;""), AA197:AH197,AA197:AE197)&lt;=集計基準日),COLUMN(IF(AND(進捗管理票PSPT_進捗率_2_2&lt;&gt;"",AG197&lt;&gt;""), AA197:AH197,AA197:AE197)),""))</f>
        <v>0</v>
      </c>
      <c r="DD197" s="324">
        <f t="array" aca="1" ref="DD197" ca="1">MAX(IF((IF(AND(進捗管理票PSPT_進捗率_3_2&lt;&gt;"",AS197&lt;&gt;""), AM197:AT197,AM197:AQ197)&lt;&gt;"")*(IF(AND(進捗管理票PSPT_進捗率_3_2&lt;&gt;"",AS197&lt;&gt;""), $AM$7:$AT$7,$AM$7:$AQ$7)="実績日")*(IF(AND(進捗管理票PSPT_進捗率_3_2&lt;&gt;"",AS197&lt;&gt;""), AM197:AT197,AM197:AQ197)&lt;=集計基準日),COLUMN(IF(AND(進捗管理票PSPT_進捗率_3_2&lt;&gt;"",AS197&lt;&gt;""), AM197:AT197,AM197:AQ197)),""))</f>
        <v>0</v>
      </c>
      <c r="DE197" s="324">
        <f t="array" aca="1" ref="DE197" ca="1">MAX(IF((IF(AND(進捗管理票PSPT_進捗率_4_2&lt;&gt;"",BE197&lt;&gt;""), AY197:BF197,AY197:BC197)&lt;&gt;"")*(IF(AND(進捗管理票PSPT_進捗率_4_2&lt;&gt;"",BE197&lt;&gt;""), $AY$7:$BF$7,$AY$7:$BC$7)="実績日")*(IF(AND(進捗管理票PSPT_進捗率_4_2&lt;&gt;"",BE197&lt;&gt;""), AY197:BF197,AY197:BC197)&lt;=集計基準日),COLUMN(IF(AND(進捗管理票PSPT_進捗率_4_2&lt;&gt;"",BE197&lt;&gt;""), AY197:BF197,AY197:BC197)),""))</f>
        <v>0</v>
      </c>
      <c r="DF197" s="324">
        <f t="array" aca="1" ref="DF197" ca="1">MAX(IF((BJ197:BN197&lt;&gt;"")*($BJ$7:$BN$7="実績日")*(BJ197:BN197&lt;=集計基準日),COLUMN(BJ197:BN197),""))</f>
        <v>0</v>
      </c>
      <c r="DG197" s="439">
        <f ca="1">MAX(IF(CW197&lt;&gt;0,HLOOKUP(CW197+1,進捗・達成率設定_PS,9,1),0),IF(CX197&lt;&gt;0,HLOOKUP(CX197+1,進捗・達成率設定_PT仕様作成,9,1),0),IF(CY197&lt;&gt;0,HLOOKUP(CY197+1,進捗・達成率設定_PG,9,1),0),IF(CZ197&lt;&gt;0,HLOOKUP(CZ197+1,進捗・達成率設定_PT,9,1),0),IF(DA197&lt;&gt;0,HLOOKUP(DA197+1,進捗・達成率設定_受入,9,1),0),IF(AND(COUNTA(PTレビュー先頭セル:PTレビュー最終セル)=0,AND(BB197&lt;&gt;"", BB197 &lt;= 集計基準日, BE197="",BF197="",BJ197="",BK197="",BM197="",BN197="")),100,0),IF(AND(BE197&lt;&gt;"",BE197 &lt;= 集計基準日, BJ197="",BK197="",BM197="",BN197=""),100,0))</f>
        <v>0</v>
      </c>
      <c r="DH197" s="440">
        <f ca="1">MAX(IF(DB197&lt;&gt;0,HLOOKUP(DB197,進捗・達成率設定_PS,9,1),0),IF(DC197&lt;&gt;0,HLOOKUP(DC197,進捗・達成率設定_PT仕様作成,9,1),0),IF(DD197&lt;&gt;0,HLOOKUP(DD197,進捗・達成率設定_PG,9,1),0),IF(DE197&lt;&gt;0,HLOOKUP(DE197,進捗・達成率設定_PT,9,1),0),IF(DF197&lt;&gt;0,HLOOKUP(DF197,進捗・達成率設定_受入,9,1),0),IF(AND(COUNTA(PTレビュー先頭セル:PTレビュー最終セル)=0,BJ197="",BK197="",BM197="",BN197="",BC197&lt;&gt;"", BC197&lt;=集計基準日),100,0),IF(OR(AND(BF197&lt;&gt;"",BF197&lt;=集計基準日, BJ197="",BK197="",BM197="",BN197=""),AND(BE197&lt;&gt;"",BF197&lt;&gt;"",BF197&lt;=集計基準日, BJ197="",BK197="",BM197="",BN197="")),100,0))</f>
        <v>0</v>
      </c>
      <c r="DI197" s="328" t="str">
        <f>IF(BM197&lt;&gt;"",BM197,IF(AND(BJ197&lt;&gt;"",BM197&lt;&gt;""),BM197,IF(AND(BJ197&lt;&gt;"",BM197=""),"",IF(AND(BK197&lt;&gt;"",BM197=""),"",IF(BE197&lt;&gt;"",BE197,IF(COUNTA(PTレビュー先頭セル:PTレビュー最終セル)&lt;&gt;0,"",IF(BB197&lt;&gt;"",BB197,"")))))))</f>
        <v/>
      </c>
      <c r="DJ197" s="329" t="str">
        <f>IF(AND(BM197&lt;&gt;"",BN197&lt;&gt;""),BN197,IF(AND(BJ197&lt;&gt;"",BN197&lt;&gt;""),BN197,IF(AND(BK197&lt;&gt;"",BN197=""),"",IF(AND(BJ197&lt;&gt;"",BN197=""),"",IF(BF197&lt;&gt;"",BF197,IF(COUNTA(PTレビュー先頭セル:PTレビュー最終セル)&lt;&gt;0,"",IF(BC197&lt;&gt;"",BC197,"")))))))</f>
        <v/>
      </c>
      <c r="DK197" s="450" t="b">
        <f t="shared" si="93"/>
        <v>0</v>
      </c>
      <c r="DL197" s="440" t="b">
        <f t="shared" si="94"/>
        <v>0</v>
      </c>
      <c r="DM197" s="450" t="b">
        <f t="shared" si="95"/>
        <v>0</v>
      </c>
      <c r="DN197" s="440" t="b">
        <f t="shared" si="96"/>
        <v>0</v>
      </c>
      <c r="DO197" s="449" t="b">
        <f t="shared" si="97"/>
        <v>0</v>
      </c>
      <c r="DP197" s="440" t="b">
        <f t="shared" si="98"/>
        <v>0</v>
      </c>
      <c r="DQ197" s="450" t="b">
        <f t="shared" si="99"/>
        <v>0</v>
      </c>
      <c r="DR197" s="440" t="b">
        <f t="shared" si="100"/>
        <v>0</v>
      </c>
      <c r="DS197" s="449" t="b">
        <f t="shared" si="101"/>
        <v>0</v>
      </c>
      <c r="DT197" s="440" t="b">
        <f t="shared" si="102"/>
        <v>0</v>
      </c>
    </row>
    <row r="198" spans="1:124" x14ac:dyDescent="0.25">
      <c r="A198" s="65">
        <f t="shared" si="77"/>
        <v>190</v>
      </c>
      <c r="B198" s="275"/>
      <c r="C198" s="275"/>
      <c r="D198" s="275"/>
      <c r="E198" s="275"/>
      <c r="F198" s="275"/>
      <c r="G198" s="316"/>
      <c r="H198" s="276"/>
      <c r="I198" s="276"/>
      <c r="J198" s="276"/>
      <c r="K198" s="467"/>
      <c r="L198" s="467"/>
      <c r="M198" s="277"/>
      <c r="N198" s="277"/>
      <c r="O198" s="348"/>
      <c r="P198" s="278"/>
      <c r="Q198" s="279"/>
      <c r="R198" s="348"/>
      <c r="S198" s="278"/>
      <c r="T198" s="280"/>
      <c r="U198" s="348"/>
      <c r="V198" s="274"/>
      <c r="W198" s="309" t="str">
        <f t="shared" ca="1" si="78"/>
        <v/>
      </c>
      <c r="X198" s="310" t="str">
        <f t="shared" ca="1" si="79"/>
        <v/>
      </c>
      <c r="Y198" s="277"/>
      <c r="Z198" s="277"/>
      <c r="AA198" s="348"/>
      <c r="AB198" s="278"/>
      <c r="AC198" s="279"/>
      <c r="AD198" s="348"/>
      <c r="AE198" s="278"/>
      <c r="AF198" s="280"/>
      <c r="AG198" s="348"/>
      <c r="AH198" s="274"/>
      <c r="AI198" s="309" t="str">
        <f t="shared" ca="1" si="80"/>
        <v/>
      </c>
      <c r="AJ198" s="310" t="str">
        <f t="shared" ca="1" si="81"/>
        <v/>
      </c>
      <c r="AK198" s="277"/>
      <c r="AL198" s="277"/>
      <c r="AM198" s="348"/>
      <c r="AN198" s="278"/>
      <c r="AO198" s="279"/>
      <c r="AP198" s="348"/>
      <c r="AQ198" s="278"/>
      <c r="AR198" s="280"/>
      <c r="AS198" s="348"/>
      <c r="AT198" s="274"/>
      <c r="AU198" s="309" t="str">
        <f t="shared" ca="1" si="82"/>
        <v/>
      </c>
      <c r="AV198" s="310" t="str">
        <f t="shared" ca="1" si="83"/>
        <v/>
      </c>
      <c r="AW198" s="276"/>
      <c r="AX198" s="276"/>
      <c r="AY198" s="348"/>
      <c r="AZ198" s="278"/>
      <c r="BA198" s="279"/>
      <c r="BB198" s="348"/>
      <c r="BC198" s="278"/>
      <c r="BD198" s="280"/>
      <c r="BE198" s="348"/>
      <c r="BF198" s="274"/>
      <c r="BG198" s="309" t="str">
        <f t="shared" ca="1" si="84"/>
        <v/>
      </c>
      <c r="BH198" s="310" t="str">
        <f t="shared" ca="1" si="85"/>
        <v/>
      </c>
      <c r="BI198" s="276"/>
      <c r="BJ198" s="348"/>
      <c r="BK198" s="278"/>
      <c r="BL198" s="279"/>
      <c r="BM198" s="348"/>
      <c r="BN198" s="278"/>
      <c r="BO198" s="280"/>
      <c r="BP198" s="309" t="str">
        <f t="shared" ca="1" si="86"/>
        <v/>
      </c>
      <c r="BQ198" s="310" t="str">
        <f t="shared" ca="1" si="87"/>
        <v/>
      </c>
      <c r="BR198" s="309" t="str">
        <f t="shared" ca="1" si="88"/>
        <v/>
      </c>
      <c r="BS198" s="438" t="str">
        <f t="shared" ca="1" si="89"/>
        <v/>
      </c>
      <c r="BT198" s="281" t="str">
        <f t="array" ref="BT198">IF(AND($I198&lt;&gt;"",$K198&lt;&gt;""),CEILING(VLOOKUP($I198,ランク別指標,3,FALSE)*$L198,1),"")</f>
        <v/>
      </c>
      <c r="BU198" s="282"/>
      <c r="BV198" s="281" t="str">
        <f t="shared" si="11"/>
        <v/>
      </c>
      <c r="BW198" s="283"/>
      <c r="BX198" s="282"/>
      <c r="BY198" s="284" t="str">
        <f t="shared" si="90"/>
        <v/>
      </c>
      <c r="BZ198" s="285" t="str">
        <f t="shared" si="91"/>
        <v/>
      </c>
      <c r="CA198" s="286"/>
      <c r="CB198" s="287"/>
      <c r="CC198" s="281" t="str">
        <f t="array" ref="CC198">IF(AND($I198&lt;&gt;"",$K198&lt;&gt;""),CEILING(VLOOKUP($I198,ランク別指標,6,FALSE)*$L198,1),"")</f>
        <v/>
      </c>
      <c r="CD198" s="288"/>
      <c r="CE198" s="289" t="str">
        <f t="shared" si="14"/>
        <v/>
      </c>
      <c r="CF198" s="290"/>
      <c r="CG198" s="291" t="str">
        <f t="array" ref="CG198">IF(AND(L198&lt;&gt;"",L198&gt;0),IF(CD198/L198*100 &gt; 0,CD198/L198*100, ""),"")</f>
        <v/>
      </c>
      <c r="CH198" s="292" t="str">
        <f t="array" ref="CH198">IF(AND(L198&lt;&gt;"",L198&gt;0),IF(CF198/L198*100 &gt; 0,CF198/L198*100, ""),"")</f>
        <v/>
      </c>
      <c r="CI198" s="291" t="str">
        <f t="array" ref="CI198">IF(AND(CC198&lt;&gt;"",CC198&gt;0),IF(CD198/CC198*100 &gt; 0,CD198/CC198, ""),"")</f>
        <v/>
      </c>
      <c r="CJ198" s="292" t="str">
        <f t="array" ref="CJ198">IF(AND(CE198&lt;&gt;"",CE198&gt;0),IF(CF198/CE198*100 &gt; 0,CF198/CE198, ""),"")</f>
        <v/>
      </c>
      <c r="CK198" s="281"/>
      <c r="CL198" s="293" t="str">
        <f t="array" ref="CL198">IF(AND(L198&lt;&gt;"",L198&gt;0),IF(CK198/L198*100 &gt; 0,CK198/L198*100, ""),"")</f>
        <v/>
      </c>
      <c r="CM198" s="294"/>
      <c r="CN198" s="270" t="str">
        <f t="array" aca="1" ref="CN198" ca="1">IF(AND($O198&lt;&gt;"",$P198="",$O198&lt;=集計基準日),"遅1",IF(AND($R198&lt;&gt;"",$S198="",$R198&lt;=集計基準日),"遅2",IF(AND($U198&lt;&gt;"",$V198="",$U198&lt;=集計基準日),"遅3","") ) )</f>
        <v/>
      </c>
      <c r="CO198" s="271" t="str">
        <f t="array" aca="1" ref="CO198" ca="1">IF(AND($AA198&lt;&gt;"",$AB198="",$AA198&lt;=集計基準日),"遅1",IF(AND($AD198&lt;&gt;"",$AE198="",$AD198&lt;=集計基準日),"遅2",IF(AND($AG198&lt;&gt;"",$AH198="",$AG198&lt;=集計基準日),"遅3","")))</f>
        <v/>
      </c>
      <c r="CP198" s="271" t="str">
        <f t="array" aca="1" ref="CP198" ca="1">IF(AND($AM198&lt;&gt;"",$AN198="",$AM198&lt;=集計基準日),"遅1",IF(AND($AP198&lt;&gt;"",$AQ198="",$AP198&lt;=集計基準日),"遅2",IF(AND($AS198&lt;&gt;"",$AT198="",$AS198&lt;=集計基準日),"遅3","")))</f>
        <v/>
      </c>
      <c r="CQ198" s="272" t="str">
        <f t="shared" ca="1" si="103"/>
        <v/>
      </c>
      <c r="CR198" s="272" t="str">
        <f t="shared" ca="1" si="104"/>
        <v/>
      </c>
      <c r="CS198" s="273" t="str">
        <f t="shared" ca="1" si="17"/>
        <v/>
      </c>
      <c r="CT198" s="337"/>
      <c r="CU198" s="264">
        <f t="shared" si="92"/>
        <v>190</v>
      </c>
      <c r="CW198" s="324">
        <f t="array" aca="1" ref="CW198" ca="1">MAX(IF((IF(進捗管理票PSPT_進捗率_1_2&lt;&gt;"", O198:V198,O198:S198)&lt;&gt;"")*(IF(進捗管理票PSPT_進捗率_1_2&lt;&gt;"", $O$7:$V$7,$O$7:$S$7)="予定日")*(IF(進捗管理票PSPT_進捗率_1_2&lt;&gt;"", O198:V198,O198:S198)&lt;=集計基準日),COLUMN(IF(進捗管理票PSPT_進捗率_1_2&lt;&gt;"", O198:V198,O198:S198)),""))</f>
        <v>0</v>
      </c>
      <c r="CX198" s="324">
        <f t="array" aca="1" ref="CX198" ca="1">MAX(IF((IF(進捗管理票PSPT_進捗率_2_2&lt;&gt;"", AA198:AH198,AA198:AE198)&lt;&gt;"")*(IF(進捗管理票PSPT_進捗率_2_2&lt;&gt;"", $AA$7:$AH$7,$AA$7:$AE$7)="予定日")*(IF(進捗管理票PSPT_進捗率_2_2&lt;&gt;"", AA198:AH198,AA198:AE198)&lt;=集計基準日),COLUMN(IF(進捗管理票PSPT_進捗率_2_2&lt;&gt;"", AA198:AH198,AA198:AE198)),""))</f>
        <v>0</v>
      </c>
      <c r="CY198" s="324">
        <f t="array" aca="1" ref="CY198" ca="1">MAX(IF((IF(進捗管理票PSPT_進捗率_3_2&lt;&gt;"", AM198:AT198,AM198:AQ198)&lt;&gt;"")*(IF(進捗管理票PSPT_進捗率_3_2&lt;&gt;"", $AM$7:$AT$7,$AM$7:$AQ$7)="予定日")*(IF(進捗管理票PSPT_進捗率_3_2&lt;&gt;"", AM198:AT198,AM198:AQ198)&lt;=集計基準日),COLUMN(IF(進捗管理票PSPT_進捗率_3_2&lt;&gt;"", AM198:AT198,AM198:AQ198)),""))</f>
        <v>0</v>
      </c>
      <c r="CZ198" s="324">
        <f t="array" aca="1" ref="CZ198" ca="1">MAX(IF((IF(進捗管理票PSPT_進捗率_4_2&lt;&gt;"", AY198:BF198,AY198:BC198)&lt;&gt;"")*(IF(進捗管理票PSPT_進捗率_4_2&lt;&gt;"", $AY$7:$BF$7,$AY$7:$BC$7)="予定日")*(IF(進捗管理票PSPT_進捗率_4_2&lt;&gt;"", AY198:BF198,AY198:BC198)&lt;=集計基準日),COLUMN(IF(進捗管理票PSPT_進捗率_4_2&lt;&gt;"", AY198:BF198,AY198:BC198)),""))</f>
        <v>0</v>
      </c>
      <c r="DA198" s="324">
        <f t="array" aca="1" ref="DA198" ca="1">MAX(IF((BJ198:BN198&lt;&gt;"")*($BJ$7:$BN$7="予定日")*(BJ198:BN198&lt;=集計基準日),COLUMN(BJ198:BN198),""))</f>
        <v>0</v>
      </c>
      <c r="DB198" s="324">
        <f t="array" aca="1" ref="DB198" ca="1">MAX(IF((IF(AND(進捗管理票PSPT_進捗率_1_2&lt;&gt;"",U198&lt;&gt;""), O198:V198,O198:S198)&lt;&gt;"")*(IF(AND(進捗管理票PSPT_進捗率_1_2&lt;&gt;"",U198&lt;&gt;""), $O$7:$V$7,$O$7:$S$7)="実績日")*(IF(AND(進捗管理票PSPT_進捗率_1_2&lt;&gt;"",U198&lt;&gt;""), O198:V198,O198:S198)&lt;=集計基準日),COLUMN(IF(AND(進捗管理票PSPT_進捗率_1_2&lt;&gt;"",U198&lt;&gt;""), O198:V198,O198:S198)),""))</f>
        <v>0</v>
      </c>
      <c r="DC198" s="324">
        <f t="array" aca="1" ref="DC198" ca="1">MAX(IF((IF(AND(進捗管理票PSPT_進捗率_2_2&lt;&gt;"",AG198&lt;&gt;""), AA198:AH198,AA198:AE198)&lt;&gt;"")*(IF(AND(進捗管理票PSPT_進捗率_2_2&lt;&gt;"",AG198&lt;&gt;""), $AA$7:$AH$7,$AA$7:$AE$7)="実績日")*(IF(AND(進捗管理票PSPT_進捗率_2_2&lt;&gt;"",AG198&lt;&gt;""), AA198:AH198,AA198:AE198)&lt;=集計基準日),COLUMN(IF(AND(進捗管理票PSPT_進捗率_2_2&lt;&gt;"",AG198&lt;&gt;""), AA198:AH198,AA198:AE198)),""))</f>
        <v>0</v>
      </c>
      <c r="DD198" s="324">
        <f t="array" aca="1" ref="DD198" ca="1">MAX(IF((IF(AND(進捗管理票PSPT_進捗率_3_2&lt;&gt;"",AS198&lt;&gt;""), AM198:AT198,AM198:AQ198)&lt;&gt;"")*(IF(AND(進捗管理票PSPT_進捗率_3_2&lt;&gt;"",AS198&lt;&gt;""), $AM$7:$AT$7,$AM$7:$AQ$7)="実績日")*(IF(AND(進捗管理票PSPT_進捗率_3_2&lt;&gt;"",AS198&lt;&gt;""), AM198:AT198,AM198:AQ198)&lt;=集計基準日),COLUMN(IF(AND(進捗管理票PSPT_進捗率_3_2&lt;&gt;"",AS198&lt;&gt;""), AM198:AT198,AM198:AQ198)),""))</f>
        <v>0</v>
      </c>
      <c r="DE198" s="324">
        <f t="array" aca="1" ref="DE198" ca="1">MAX(IF((IF(AND(進捗管理票PSPT_進捗率_4_2&lt;&gt;"",BE198&lt;&gt;""), AY198:BF198,AY198:BC198)&lt;&gt;"")*(IF(AND(進捗管理票PSPT_進捗率_4_2&lt;&gt;"",BE198&lt;&gt;""), $AY$7:$BF$7,$AY$7:$BC$7)="実績日")*(IF(AND(進捗管理票PSPT_進捗率_4_2&lt;&gt;"",BE198&lt;&gt;""), AY198:BF198,AY198:BC198)&lt;=集計基準日),COLUMN(IF(AND(進捗管理票PSPT_進捗率_4_2&lt;&gt;"",BE198&lt;&gt;""), AY198:BF198,AY198:BC198)),""))</f>
        <v>0</v>
      </c>
      <c r="DF198" s="324">
        <f t="array" aca="1" ref="DF198" ca="1">MAX(IF((BJ198:BN198&lt;&gt;"")*($BJ$7:$BN$7="実績日")*(BJ198:BN198&lt;=集計基準日),COLUMN(BJ198:BN198),""))</f>
        <v>0</v>
      </c>
      <c r="DG198" s="439">
        <f ca="1">MAX(IF(CW198&lt;&gt;0,HLOOKUP(CW198+1,進捗・達成率設定_PS,9,1),0),IF(CX198&lt;&gt;0,HLOOKUP(CX198+1,進捗・達成率設定_PT仕様作成,9,1),0),IF(CY198&lt;&gt;0,HLOOKUP(CY198+1,進捗・達成率設定_PG,9,1),0),IF(CZ198&lt;&gt;0,HLOOKUP(CZ198+1,進捗・達成率設定_PT,9,1),0),IF(DA198&lt;&gt;0,HLOOKUP(DA198+1,進捗・達成率設定_受入,9,1),0),IF(AND(COUNTA(PTレビュー先頭セル:PTレビュー最終セル)=0,AND(BB198&lt;&gt;"", BB198 &lt;= 集計基準日, BE198="",BF198="",BJ198="",BK198="",BM198="",BN198="")),100,0),IF(AND(BE198&lt;&gt;"",BE198 &lt;= 集計基準日, BJ198="",BK198="",BM198="",BN198=""),100,0))</f>
        <v>0</v>
      </c>
      <c r="DH198" s="440">
        <f ca="1">MAX(IF(DB198&lt;&gt;0,HLOOKUP(DB198,進捗・達成率設定_PS,9,1),0),IF(DC198&lt;&gt;0,HLOOKUP(DC198,進捗・達成率設定_PT仕様作成,9,1),0),IF(DD198&lt;&gt;0,HLOOKUP(DD198,進捗・達成率設定_PG,9,1),0),IF(DE198&lt;&gt;0,HLOOKUP(DE198,進捗・達成率設定_PT,9,1),0),IF(DF198&lt;&gt;0,HLOOKUP(DF198,進捗・達成率設定_受入,9,1),0),IF(AND(COUNTA(PTレビュー先頭セル:PTレビュー最終セル)=0,BJ198="",BK198="",BM198="",BN198="",BC198&lt;&gt;"", BC198&lt;=集計基準日),100,0),IF(OR(AND(BF198&lt;&gt;"",BF198&lt;=集計基準日, BJ198="",BK198="",BM198="",BN198=""),AND(BE198&lt;&gt;"",BF198&lt;&gt;"",BF198&lt;=集計基準日, BJ198="",BK198="",BM198="",BN198="")),100,0))</f>
        <v>0</v>
      </c>
      <c r="DI198" s="328" t="str">
        <f>IF(BM198&lt;&gt;"",BM198,IF(AND(BJ198&lt;&gt;"",BM198&lt;&gt;""),BM198,IF(AND(BJ198&lt;&gt;"",BM198=""),"",IF(AND(BK198&lt;&gt;"",BM198=""),"",IF(BE198&lt;&gt;"",BE198,IF(COUNTA(PTレビュー先頭セル:PTレビュー最終セル)&lt;&gt;0,"",IF(BB198&lt;&gt;"",BB198,"")))))))</f>
        <v/>
      </c>
      <c r="DJ198" s="329" t="str">
        <f>IF(AND(BM198&lt;&gt;"",BN198&lt;&gt;""),BN198,IF(AND(BJ198&lt;&gt;"",BN198&lt;&gt;""),BN198,IF(AND(BK198&lt;&gt;"",BN198=""),"",IF(AND(BJ198&lt;&gt;"",BN198=""),"",IF(BF198&lt;&gt;"",BF198,IF(COUNTA(PTレビュー先頭セル:PTレビュー最終セル)&lt;&gt;0,"",IF(BC198&lt;&gt;"",BC198,"")))))))</f>
        <v/>
      </c>
      <c r="DK198" s="450" t="b">
        <f t="shared" si="93"/>
        <v>0</v>
      </c>
      <c r="DL198" s="440" t="b">
        <f t="shared" si="94"/>
        <v>0</v>
      </c>
      <c r="DM198" s="450" t="b">
        <f t="shared" si="95"/>
        <v>0</v>
      </c>
      <c r="DN198" s="440" t="b">
        <f t="shared" si="96"/>
        <v>0</v>
      </c>
      <c r="DO198" s="449" t="b">
        <f t="shared" si="97"/>
        <v>0</v>
      </c>
      <c r="DP198" s="440" t="b">
        <f t="shared" si="98"/>
        <v>0</v>
      </c>
      <c r="DQ198" s="450" t="b">
        <f t="shared" si="99"/>
        <v>0</v>
      </c>
      <c r="DR198" s="440" t="b">
        <f t="shared" si="100"/>
        <v>0</v>
      </c>
      <c r="DS198" s="449" t="b">
        <f t="shared" si="101"/>
        <v>0</v>
      </c>
      <c r="DT198" s="440" t="b">
        <f t="shared" si="102"/>
        <v>0</v>
      </c>
    </row>
    <row r="199" spans="1:124" x14ac:dyDescent="0.25">
      <c r="A199" s="65">
        <f t="shared" si="77"/>
        <v>191</v>
      </c>
      <c r="B199" s="275"/>
      <c r="C199" s="275"/>
      <c r="D199" s="275"/>
      <c r="E199" s="275"/>
      <c r="F199" s="275"/>
      <c r="G199" s="316"/>
      <c r="H199" s="276"/>
      <c r="I199" s="276"/>
      <c r="J199" s="276"/>
      <c r="K199" s="467"/>
      <c r="L199" s="467"/>
      <c r="M199" s="277"/>
      <c r="N199" s="277"/>
      <c r="O199" s="348"/>
      <c r="P199" s="278"/>
      <c r="Q199" s="279"/>
      <c r="R199" s="348"/>
      <c r="S199" s="278"/>
      <c r="T199" s="280"/>
      <c r="U199" s="348"/>
      <c r="V199" s="274"/>
      <c r="W199" s="309" t="str">
        <f t="shared" ca="1" si="78"/>
        <v/>
      </c>
      <c r="X199" s="310" t="str">
        <f t="shared" ca="1" si="79"/>
        <v/>
      </c>
      <c r="Y199" s="277"/>
      <c r="Z199" s="277"/>
      <c r="AA199" s="348"/>
      <c r="AB199" s="278"/>
      <c r="AC199" s="279"/>
      <c r="AD199" s="348"/>
      <c r="AE199" s="278"/>
      <c r="AF199" s="280"/>
      <c r="AG199" s="348"/>
      <c r="AH199" s="274"/>
      <c r="AI199" s="309" t="str">
        <f t="shared" ca="1" si="80"/>
        <v/>
      </c>
      <c r="AJ199" s="310" t="str">
        <f t="shared" ca="1" si="81"/>
        <v/>
      </c>
      <c r="AK199" s="277"/>
      <c r="AL199" s="277"/>
      <c r="AM199" s="348"/>
      <c r="AN199" s="278"/>
      <c r="AO199" s="279"/>
      <c r="AP199" s="348"/>
      <c r="AQ199" s="278"/>
      <c r="AR199" s="280"/>
      <c r="AS199" s="348"/>
      <c r="AT199" s="274"/>
      <c r="AU199" s="309" t="str">
        <f t="shared" ca="1" si="82"/>
        <v/>
      </c>
      <c r="AV199" s="310" t="str">
        <f t="shared" ca="1" si="83"/>
        <v/>
      </c>
      <c r="AW199" s="276"/>
      <c r="AX199" s="276"/>
      <c r="AY199" s="348"/>
      <c r="AZ199" s="278"/>
      <c r="BA199" s="279"/>
      <c r="BB199" s="348"/>
      <c r="BC199" s="278"/>
      <c r="BD199" s="280"/>
      <c r="BE199" s="348"/>
      <c r="BF199" s="274"/>
      <c r="BG199" s="309" t="str">
        <f t="shared" ca="1" si="84"/>
        <v/>
      </c>
      <c r="BH199" s="310" t="str">
        <f t="shared" ca="1" si="85"/>
        <v/>
      </c>
      <c r="BI199" s="276"/>
      <c r="BJ199" s="348"/>
      <c r="BK199" s="278"/>
      <c r="BL199" s="279"/>
      <c r="BM199" s="348"/>
      <c r="BN199" s="278"/>
      <c r="BO199" s="280"/>
      <c r="BP199" s="309" t="str">
        <f t="shared" ca="1" si="86"/>
        <v/>
      </c>
      <c r="BQ199" s="310" t="str">
        <f t="shared" ca="1" si="87"/>
        <v/>
      </c>
      <c r="BR199" s="309" t="str">
        <f t="shared" ca="1" si="88"/>
        <v/>
      </c>
      <c r="BS199" s="438" t="str">
        <f t="shared" ca="1" si="89"/>
        <v/>
      </c>
      <c r="BT199" s="281" t="str">
        <f t="array" ref="BT199">IF(AND($I199&lt;&gt;"",$K199&lt;&gt;""),CEILING(VLOOKUP($I199,ランク別指標,3,FALSE)*$L199,1),"")</f>
        <v/>
      </c>
      <c r="BU199" s="282"/>
      <c r="BV199" s="281" t="str">
        <f t="shared" si="11"/>
        <v/>
      </c>
      <c r="BW199" s="283"/>
      <c r="BX199" s="282"/>
      <c r="BY199" s="284" t="str">
        <f t="shared" si="90"/>
        <v/>
      </c>
      <c r="BZ199" s="285" t="str">
        <f t="shared" si="91"/>
        <v/>
      </c>
      <c r="CA199" s="286"/>
      <c r="CB199" s="287"/>
      <c r="CC199" s="281" t="str">
        <f t="array" ref="CC199">IF(AND($I199&lt;&gt;"",$K199&lt;&gt;""),CEILING(VLOOKUP($I199,ランク別指標,6,FALSE)*$L199,1),"")</f>
        <v/>
      </c>
      <c r="CD199" s="288"/>
      <c r="CE199" s="289" t="str">
        <f t="shared" si="14"/>
        <v/>
      </c>
      <c r="CF199" s="290"/>
      <c r="CG199" s="291" t="str">
        <f t="array" ref="CG199">IF(AND(L199&lt;&gt;"",L199&gt;0),IF(CD199/L199*100 &gt; 0,CD199/L199*100, ""),"")</f>
        <v/>
      </c>
      <c r="CH199" s="292" t="str">
        <f t="array" ref="CH199">IF(AND(L199&lt;&gt;"",L199&gt;0),IF(CF199/L199*100 &gt; 0,CF199/L199*100, ""),"")</f>
        <v/>
      </c>
      <c r="CI199" s="291" t="str">
        <f t="array" ref="CI199">IF(AND(CC199&lt;&gt;"",CC199&gt;0),IF(CD199/CC199*100 &gt; 0,CD199/CC199, ""),"")</f>
        <v/>
      </c>
      <c r="CJ199" s="292" t="str">
        <f t="array" ref="CJ199">IF(AND(CE199&lt;&gt;"",CE199&gt;0),IF(CF199/CE199*100 &gt; 0,CF199/CE199, ""),"")</f>
        <v/>
      </c>
      <c r="CK199" s="281"/>
      <c r="CL199" s="293" t="str">
        <f t="array" ref="CL199">IF(AND(L199&lt;&gt;"",L199&gt;0),IF(CK199/L199*100 &gt; 0,CK199/L199*100, ""),"")</f>
        <v/>
      </c>
      <c r="CM199" s="294"/>
      <c r="CN199" s="270" t="str">
        <f t="array" aca="1" ref="CN199" ca="1">IF(AND($O199&lt;&gt;"",$P199="",$O199&lt;=集計基準日),"遅1",IF(AND($R199&lt;&gt;"",$S199="",$R199&lt;=集計基準日),"遅2",IF(AND($U199&lt;&gt;"",$V199="",$U199&lt;=集計基準日),"遅3","") ) )</f>
        <v/>
      </c>
      <c r="CO199" s="271" t="str">
        <f t="array" aca="1" ref="CO199" ca="1">IF(AND($AA199&lt;&gt;"",$AB199="",$AA199&lt;=集計基準日),"遅1",IF(AND($AD199&lt;&gt;"",$AE199="",$AD199&lt;=集計基準日),"遅2",IF(AND($AG199&lt;&gt;"",$AH199="",$AG199&lt;=集計基準日),"遅3","")))</f>
        <v/>
      </c>
      <c r="CP199" s="271" t="str">
        <f t="array" aca="1" ref="CP199" ca="1">IF(AND($AM199&lt;&gt;"",$AN199="",$AM199&lt;=集計基準日),"遅1",IF(AND($AP199&lt;&gt;"",$AQ199="",$AP199&lt;=集計基準日),"遅2",IF(AND($AS199&lt;&gt;"",$AT199="",$AS199&lt;=集計基準日),"遅3","")))</f>
        <v/>
      </c>
      <c r="CQ199" s="272" t="str">
        <f t="shared" ca="1" si="103"/>
        <v/>
      </c>
      <c r="CR199" s="272" t="str">
        <f t="shared" ca="1" si="104"/>
        <v/>
      </c>
      <c r="CS199" s="273" t="str">
        <f t="shared" ca="1" si="17"/>
        <v/>
      </c>
      <c r="CT199" s="337"/>
      <c r="CU199" s="264">
        <f t="shared" si="92"/>
        <v>191</v>
      </c>
      <c r="CW199" s="324">
        <f t="array" aca="1" ref="CW199" ca="1">MAX(IF((IF(進捗管理票PSPT_進捗率_1_2&lt;&gt;"", O199:V199,O199:S199)&lt;&gt;"")*(IF(進捗管理票PSPT_進捗率_1_2&lt;&gt;"", $O$7:$V$7,$O$7:$S$7)="予定日")*(IF(進捗管理票PSPT_進捗率_1_2&lt;&gt;"", O199:V199,O199:S199)&lt;=集計基準日),COLUMN(IF(進捗管理票PSPT_進捗率_1_2&lt;&gt;"", O199:V199,O199:S199)),""))</f>
        <v>0</v>
      </c>
      <c r="CX199" s="324">
        <f t="array" aca="1" ref="CX199" ca="1">MAX(IF((IF(進捗管理票PSPT_進捗率_2_2&lt;&gt;"", AA199:AH199,AA199:AE199)&lt;&gt;"")*(IF(進捗管理票PSPT_進捗率_2_2&lt;&gt;"", $AA$7:$AH$7,$AA$7:$AE$7)="予定日")*(IF(進捗管理票PSPT_進捗率_2_2&lt;&gt;"", AA199:AH199,AA199:AE199)&lt;=集計基準日),COLUMN(IF(進捗管理票PSPT_進捗率_2_2&lt;&gt;"", AA199:AH199,AA199:AE199)),""))</f>
        <v>0</v>
      </c>
      <c r="CY199" s="324">
        <f t="array" aca="1" ref="CY199" ca="1">MAX(IF((IF(進捗管理票PSPT_進捗率_3_2&lt;&gt;"", AM199:AT199,AM199:AQ199)&lt;&gt;"")*(IF(進捗管理票PSPT_進捗率_3_2&lt;&gt;"", $AM$7:$AT$7,$AM$7:$AQ$7)="予定日")*(IF(進捗管理票PSPT_進捗率_3_2&lt;&gt;"", AM199:AT199,AM199:AQ199)&lt;=集計基準日),COLUMN(IF(進捗管理票PSPT_進捗率_3_2&lt;&gt;"", AM199:AT199,AM199:AQ199)),""))</f>
        <v>0</v>
      </c>
      <c r="CZ199" s="324">
        <f t="array" aca="1" ref="CZ199" ca="1">MAX(IF((IF(進捗管理票PSPT_進捗率_4_2&lt;&gt;"", AY199:BF199,AY199:BC199)&lt;&gt;"")*(IF(進捗管理票PSPT_進捗率_4_2&lt;&gt;"", $AY$7:$BF$7,$AY$7:$BC$7)="予定日")*(IF(進捗管理票PSPT_進捗率_4_2&lt;&gt;"", AY199:BF199,AY199:BC199)&lt;=集計基準日),COLUMN(IF(進捗管理票PSPT_進捗率_4_2&lt;&gt;"", AY199:BF199,AY199:BC199)),""))</f>
        <v>0</v>
      </c>
      <c r="DA199" s="324">
        <f t="array" aca="1" ref="DA199" ca="1">MAX(IF((BJ199:BN199&lt;&gt;"")*($BJ$7:$BN$7="予定日")*(BJ199:BN199&lt;=集計基準日),COLUMN(BJ199:BN199),""))</f>
        <v>0</v>
      </c>
      <c r="DB199" s="324">
        <f t="array" aca="1" ref="DB199" ca="1">MAX(IF((IF(AND(進捗管理票PSPT_進捗率_1_2&lt;&gt;"",U199&lt;&gt;""), O199:V199,O199:S199)&lt;&gt;"")*(IF(AND(進捗管理票PSPT_進捗率_1_2&lt;&gt;"",U199&lt;&gt;""), $O$7:$V$7,$O$7:$S$7)="実績日")*(IF(AND(進捗管理票PSPT_進捗率_1_2&lt;&gt;"",U199&lt;&gt;""), O199:V199,O199:S199)&lt;=集計基準日),COLUMN(IF(AND(進捗管理票PSPT_進捗率_1_2&lt;&gt;"",U199&lt;&gt;""), O199:V199,O199:S199)),""))</f>
        <v>0</v>
      </c>
      <c r="DC199" s="324">
        <f t="array" aca="1" ref="DC199" ca="1">MAX(IF((IF(AND(進捗管理票PSPT_進捗率_2_2&lt;&gt;"",AG199&lt;&gt;""), AA199:AH199,AA199:AE199)&lt;&gt;"")*(IF(AND(進捗管理票PSPT_進捗率_2_2&lt;&gt;"",AG199&lt;&gt;""), $AA$7:$AH$7,$AA$7:$AE$7)="実績日")*(IF(AND(進捗管理票PSPT_進捗率_2_2&lt;&gt;"",AG199&lt;&gt;""), AA199:AH199,AA199:AE199)&lt;=集計基準日),COLUMN(IF(AND(進捗管理票PSPT_進捗率_2_2&lt;&gt;"",AG199&lt;&gt;""), AA199:AH199,AA199:AE199)),""))</f>
        <v>0</v>
      </c>
      <c r="DD199" s="324">
        <f t="array" aca="1" ref="DD199" ca="1">MAX(IF((IF(AND(進捗管理票PSPT_進捗率_3_2&lt;&gt;"",AS199&lt;&gt;""), AM199:AT199,AM199:AQ199)&lt;&gt;"")*(IF(AND(進捗管理票PSPT_進捗率_3_2&lt;&gt;"",AS199&lt;&gt;""), $AM$7:$AT$7,$AM$7:$AQ$7)="実績日")*(IF(AND(進捗管理票PSPT_進捗率_3_2&lt;&gt;"",AS199&lt;&gt;""), AM199:AT199,AM199:AQ199)&lt;=集計基準日),COLUMN(IF(AND(進捗管理票PSPT_進捗率_3_2&lt;&gt;"",AS199&lt;&gt;""), AM199:AT199,AM199:AQ199)),""))</f>
        <v>0</v>
      </c>
      <c r="DE199" s="324">
        <f t="array" aca="1" ref="DE199" ca="1">MAX(IF((IF(AND(進捗管理票PSPT_進捗率_4_2&lt;&gt;"",BE199&lt;&gt;""), AY199:BF199,AY199:BC199)&lt;&gt;"")*(IF(AND(進捗管理票PSPT_進捗率_4_2&lt;&gt;"",BE199&lt;&gt;""), $AY$7:$BF$7,$AY$7:$BC$7)="実績日")*(IF(AND(進捗管理票PSPT_進捗率_4_2&lt;&gt;"",BE199&lt;&gt;""), AY199:BF199,AY199:BC199)&lt;=集計基準日),COLUMN(IF(AND(進捗管理票PSPT_進捗率_4_2&lt;&gt;"",BE199&lt;&gt;""), AY199:BF199,AY199:BC199)),""))</f>
        <v>0</v>
      </c>
      <c r="DF199" s="324">
        <f t="array" aca="1" ref="DF199" ca="1">MAX(IF((BJ199:BN199&lt;&gt;"")*($BJ$7:$BN$7="実績日")*(BJ199:BN199&lt;=集計基準日),COLUMN(BJ199:BN199),""))</f>
        <v>0</v>
      </c>
      <c r="DG199" s="439">
        <f ca="1">MAX(IF(CW199&lt;&gt;0,HLOOKUP(CW199+1,進捗・達成率設定_PS,9,1),0),IF(CX199&lt;&gt;0,HLOOKUP(CX199+1,進捗・達成率設定_PT仕様作成,9,1),0),IF(CY199&lt;&gt;0,HLOOKUP(CY199+1,進捗・達成率設定_PG,9,1),0),IF(CZ199&lt;&gt;0,HLOOKUP(CZ199+1,進捗・達成率設定_PT,9,1),0),IF(DA199&lt;&gt;0,HLOOKUP(DA199+1,進捗・達成率設定_受入,9,1),0),IF(AND(COUNTA(PTレビュー先頭セル:PTレビュー最終セル)=0,AND(BB199&lt;&gt;"", BB199 &lt;= 集計基準日, BE199="",BF199="",BJ199="",BK199="",BM199="",BN199="")),100,0),IF(AND(BE199&lt;&gt;"",BE199 &lt;= 集計基準日, BJ199="",BK199="",BM199="",BN199=""),100,0))</f>
        <v>0</v>
      </c>
      <c r="DH199" s="440">
        <f ca="1">MAX(IF(DB199&lt;&gt;0,HLOOKUP(DB199,進捗・達成率設定_PS,9,1),0),IF(DC199&lt;&gt;0,HLOOKUP(DC199,進捗・達成率設定_PT仕様作成,9,1),0),IF(DD199&lt;&gt;0,HLOOKUP(DD199,進捗・達成率設定_PG,9,1),0),IF(DE199&lt;&gt;0,HLOOKUP(DE199,進捗・達成率設定_PT,9,1),0),IF(DF199&lt;&gt;0,HLOOKUP(DF199,進捗・達成率設定_受入,9,1),0),IF(AND(COUNTA(PTレビュー先頭セル:PTレビュー最終セル)=0,BJ199="",BK199="",BM199="",BN199="",BC199&lt;&gt;"", BC199&lt;=集計基準日),100,0),IF(OR(AND(BF199&lt;&gt;"",BF199&lt;=集計基準日, BJ199="",BK199="",BM199="",BN199=""),AND(BE199&lt;&gt;"",BF199&lt;&gt;"",BF199&lt;=集計基準日, BJ199="",BK199="",BM199="",BN199="")),100,0))</f>
        <v>0</v>
      </c>
      <c r="DI199" s="328" t="str">
        <f>IF(BM199&lt;&gt;"",BM199,IF(AND(BJ199&lt;&gt;"",BM199&lt;&gt;""),BM199,IF(AND(BJ199&lt;&gt;"",BM199=""),"",IF(AND(BK199&lt;&gt;"",BM199=""),"",IF(BE199&lt;&gt;"",BE199,IF(COUNTA(PTレビュー先頭セル:PTレビュー最終セル)&lt;&gt;0,"",IF(BB199&lt;&gt;"",BB199,"")))))))</f>
        <v/>
      </c>
      <c r="DJ199" s="329" t="str">
        <f>IF(AND(BM199&lt;&gt;"",BN199&lt;&gt;""),BN199,IF(AND(BJ199&lt;&gt;"",BN199&lt;&gt;""),BN199,IF(AND(BK199&lt;&gt;"",BN199=""),"",IF(AND(BJ199&lt;&gt;"",BN199=""),"",IF(BF199&lt;&gt;"",BF199,IF(COUNTA(PTレビュー先頭セル:PTレビュー最終セル)&lt;&gt;0,"",IF(BC199&lt;&gt;"",BC199,"")))))))</f>
        <v/>
      </c>
      <c r="DK199" s="450" t="b">
        <f t="shared" si="93"/>
        <v>0</v>
      </c>
      <c r="DL199" s="440" t="b">
        <f t="shared" si="94"/>
        <v>0</v>
      </c>
      <c r="DM199" s="450" t="b">
        <f t="shared" si="95"/>
        <v>0</v>
      </c>
      <c r="DN199" s="440" t="b">
        <f t="shared" si="96"/>
        <v>0</v>
      </c>
      <c r="DO199" s="449" t="b">
        <f t="shared" si="97"/>
        <v>0</v>
      </c>
      <c r="DP199" s="440" t="b">
        <f t="shared" si="98"/>
        <v>0</v>
      </c>
      <c r="DQ199" s="450" t="b">
        <f t="shared" si="99"/>
        <v>0</v>
      </c>
      <c r="DR199" s="440" t="b">
        <f t="shared" si="100"/>
        <v>0</v>
      </c>
      <c r="DS199" s="449" t="b">
        <f t="shared" si="101"/>
        <v>0</v>
      </c>
      <c r="DT199" s="440" t="b">
        <f t="shared" si="102"/>
        <v>0</v>
      </c>
    </row>
    <row r="200" spans="1:124" x14ac:dyDescent="0.25">
      <c r="A200" s="65">
        <f t="shared" si="77"/>
        <v>192</v>
      </c>
      <c r="B200" s="275"/>
      <c r="C200" s="275"/>
      <c r="D200" s="275"/>
      <c r="E200" s="275"/>
      <c r="F200" s="275"/>
      <c r="G200" s="316"/>
      <c r="H200" s="276"/>
      <c r="I200" s="276"/>
      <c r="J200" s="276"/>
      <c r="K200" s="467"/>
      <c r="L200" s="467"/>
      <c r="M200" s="277"/>
      <c r="N200" s="277"/>
      <c r="O200" s="348"/>
      <c r="P200" s="278"/>
      <c r="Q200" s="279"/>
      <c r="R200" s="348"/>
      <c r="S200" s="278"/>
      <c r="T200" s="280"/>
      <c r="U200" s="348"/>
      <c r="V200" s="274"/>
      <c r="W200" s="309" t="str">
        <f t="shared" ca="1" si="78"/>
        <v/>
      </c>
      <c r="X200" s="310" t="str">
        <f t="shared" ca="1" si="79"/>
        <v/>
      </c>
      <c r="Y200" s="277"/>
      <c r="Z200" s="277"/>
      <c r="AA200" s="348"/>
      <c r="AB200" s="278"/>
      <c r="AC200" s="279"/>
      <c r="AD200" s="348"/>
      <c r="AE200" s="278"/>
      <c r="AF200" s="280"/>
      <c r="AG200" s="348"/>
      <c r="AH200" s="274"/>
      <c r="AI200" s="309" t="str">
        <f t="shared" ca="1" si="80"/>
        <v/>
      </c>
      <c r="AJ200" s="310" t="str">
        <f t="shared" ca="1" si="81"/>
        <v/>
      </c>
      <c r="AK200" s="277"/>
      <c r="AL200" s="277"/>
      <c r="AM200" s="348"/>
      <c r="AN200" s="278"/>
      <c r="AO200" s="279"/>
      <c r="AP200" s="348"/>
      <c r="AQ200" s="278"/>
      <c r="AR200" s="280"/>
      <c r="AS200" s="348"/>
      <c r="AT200" s="274"/>
      <c r="AU200" s="309" t="str">
        <f t="shared" ca="1" si="82"/>
        <v/>
      </c>
      <c r="AV200" s="310" t="str">
        <f t="shared" ca="1" si="83"/>
        <v/>
      </c>
      <c r="AW200" s="276"/>
      <c r="AX200" s="276"/>
      <c r="AY200" s="348"/>
      <c r="AZ200" s="278"/>
      <c r="BA200" s="279"/>
      <c r="BB200" s="348"/>
      <c r="BC200" s="278"/>
      <c r="BD200" s="280"/>
      <c r="BE200" s="348"/>
      <c r="BF200" s="274"/>
      <c r="BG200" s="309" t="str">
        <f t="shared" ca="1" si="84"/>
        <v/>
      </c>
      <c r="BH200" s="310" t="str">
        <f t="shared" ca="1" si="85"/>
        <v/>
      </c>
      <c r="BI200" s="276"/>
      <c r="BJ200" s="348"/>
      <c r="BK200" s="278"/>
      <c r="BL200" s="279"/>
      <c r="BM200" s="348"/>
      <c r="BN200" s="278"/>
      <c r="BO200" s="280"/>
      <c r="BP200" s="309" t="str">
        <f t="shared" ca="1" si="86"/>
        <v/>
      </c>
      <c r="BQ200" s="310" t="str">
        <f t="shared" ca="1" si="87"/>
        <v/>
      </c>
      <c r="BR200" s="309" t="str">
        <f t="shared" ca="1" si="88"/>
        <v/>
      </c>
      <c r="BS200" s="438" t="str">
        <f t="shared" ca="1" si="89"/>
        <v/>
      </c>
      <c r="BT200" s="281" t="str">
        <f t="array" ref="BT200">IF(AND($I200&lt;&gt;"",$K200&lt;&gt;""),CEILING(VLOOKUP($I200,ランク別指標,3,FALSE)*$L200,1),"")</f>
        <v/>
      </c>
      <c r="BU200" s="282"/>
      <c r="BV200" s="281" t="str">
        <f t="shared" si="11"/>
        <v/>
      </c>
      <c r="BW200" s="283"/>
      <c r="BX200" s="282"/>
      <c r="BY200" s="284" t="str">
        <f t="shared" si="90"/>
        <v/>
      </c>
      <c r="BZ200" s="285" t="str">
        <f t="shared" si="91"/>
        <v/>
      </c>
      <c r="CA200" s="286"/>
      <c r="CB200" s="287"/>
      <c r="CC200" s="281" t="str">
        <f t="array" ref="CC200">IF(AND($I200&lt;&gt;"",$K200&lt;&gt;""),CEILING(VLOOKUP($I200,ランク別指標,6,FALSE)*$L200,1),"")</f>
        <v/>
      </c>
      <c r="CD200" s="288"/>
      <c r="CE200" s="289" t="str">
        <f t="shared" si="14"/>
        <v/>
      </c>
      <c r="CF200" s="290"/>
      <c r="CG200" s="291" t="str">
        <f t="array" ref="CG200">IF(AND(L200&lt;&gt;"",L200&gt;0),IF(CD200/L200*100 &gt; 0,CD200/L200*100, ""),"")</f>
        <v/>
      </c>
      <c r="CH200" s="292" t="str">
        <f t="array" ref="CH200">IF(AND(L200&lt;&gt;"",L200&gt;0),IF(CF200/L200*100 &gt; 0,CF200/L200*100, ""),"")</f>
        <v/>
      </c>
      <c r="CI200" s="291" t="str">
        <f t="array" ref="CI200">IF(AND(CC200&lt;&gt;"",CC200&gt;0),IF(CD200/CC200*100 &gt; 0,CD200/CC200, ""),"")</f>
        <v/>
      </c>
      <c r="CJ200" s="292" t="str">
        <f t="array" ref="CJ200">IF(AND(CE200&lt;&gt;"",CE200&gt;0),IF(CF200/CE200*100 &gt; 0,CF200/CE200, ""),"")</f>
        <v/>
      </c>
      <c r="CK200" s="281"/>
      <c r="CL200" s="293" t="str">
        <f t="array" ref="CL200">IF(AND(L200&lt;&gt;"",L200&gt;0),IF(CK200/L200*100 &gt; 0,CK200/L200*100, ""),"")</f>
        <v/>
      </c>
      <c r="CM200" s="294"/>
      <c r="CN200" s="270" t="str">
        <f t="array" aca="1" ref="CN200" ca="1">IF(AND($O200&lt;&gt;"",$P200="",$O200&lt;=集計基準日),"遅1",IF(AND($R200&lt;&gt;"",$S200="",$R200&lt;=集計基準日),"遅2",IF(AND($U200&lt;&gt;"",$V200="",$U200&lt;=集計基準日),"遅3","") ) )</f>
        <v/>
      </c>
      <c r="CO200" s="271" t="str">
        <f t="array" aca="1" ref="CO200" ca="1">IF(AND($AA200&lt;&gt;"",$AB200="",$AA200&lt;=集計基準日),"遅1",IF(AND($AD200&lt;&gt;"",$AE200="",$AD200&lt;=集計基準日),"遅2",IF(AND($AG200&lt;&gt;"",$AH200="",$AG200&lt;=集計基準日),"遅3","")))</f>
        <v/>
      </c>
      <c r="CP200" s="271" t="str">
        <f t="array" aca="1" ref="CP200" ca="1">IF(AND($AM200&lt;&gt;"",$AN200="",$AM200&lt;=集計基準日),"遅1",IF(AND($AP200&lt;&gt;"",$AQ200="",$AP200&lt;=集計基準日),"遅2",IF(AND($AS200&lt;&gt;"",$AT200="",$AS200&lt;=集計基準日),"遅3","")))</f>
        <v/>
      </c>
      <c r="CQ200" s="272" t="str">
        <f t="shared" ca="1" si="103"/>
        <v/>
      </c>
      <c r="CR200" s="272" t="str">
        <f t="shared" ca="1" si="104"/>
        <v/>
      </c>
      <c r="CS200" s="273" t="str">
        <f t="shared" ca="1" si="17"/>
        <v/>
      </c>
      <c r="CT200" s="337"/>
      <c r="CU200" s="264">
        <f t="shared" si="92"/>
        <v>192</v>
      </c>
      <c r="CW200" s="324">
        <f t="array" aca="1" ref="CW200" ca="1">MAX(IF((IF(進捗管理票PSPT_進捗率_1_2&lt;&gt;"", O200:V200,O200:S200)&lt;&gt;"")*(IF(進捗管理票PSPT_進捗率_1_2&lt;&gt;"", $O$7:$V$7,$O$7:$S$7)="予定日")*(IF(進捗管理票PSPT_進捗率_1_2&lt;&gt;"", O200:V200,O200:S200)&lt;=集計基準日),COLUMN(IF(進捗管理票PSPT_進捗率_1_2&lt;&gt;"", O200:V200,O200:S200)),""))</f>
        <v>0</v>
      </c>
      <c r="CX200" s="324">
        <f t="array" aca="1" ref="CX200" ca="1">MAX(IF((IF(進捗管理票PSPT_進捗率_2_2&lt;&gt;"", AA200:AH200,AA200:AE200)&lt;&gt;"")*(IF(進捗管理票PSPT_進捗率_2_2&lt;&gt;"", $AA$7:$AH$7,$AA$7:$AE$7)="予定日")*(IF(進捗管理票PSPT_進捗率_2_2&lt;&gt;"", AA200:AH200,AA200:AE200)&lt;=集計基準日),COLUMN(IF(進捗管理票PSPT_進捗率_2_2&lt;&gt;"", AA200:AH200,AA200:AE200)),""))</f>
        <v>0</v>
      </c>
      <c r="CY200" s="324">
        <f t="array" aca="1" ref="CY200" ca="1">MAX(IF((IF(進捗管理票PSPT_進捗率_3_2&lt;&gt;"", AM200:AT200,AM200:AQ200)&lt;&gt;"")*(IF(進捗管理票PSPT_進捗率_3_2&lt;&gt;"", $AM$7:$AT$7,$AM$7:$AQ$7)="予定日")*(IF(進捗管理票PSPT_進捗率_3_2&lt;&gt;"", AM200:AT200,AM200:AQ200)&lt;=集計基準日),COLUMN(IF(進捗管理票PSPT_進捗率_3_2&lt;&gt;"", AM200:AT200,AM200:AQ200)),""))</f>
        <v>0</v>
      </c>
      <c r="CZ200" s="324">
        <f t="array" aca="1" ref="CZ200" ca="1">MAX(IF((IF(進捗管理票PSPT_進捗率_4_2&lt;&gt;"", AY200:BF200,AY200:BC200)&lt;&gt;"")*(IF(進捗管理票PSPT_進捗率_4_2&lt;&gt;"", $AY$7:$BF$7,$AY$7:$BC$7)="予定日")*(IF(進捗管理票PSPT_進捗率_4_2&lt;&gt;"", AY200:BF200,AY200:BC200)&lt;=集計基準日),COLUMN(IF(進捗管理票PSPT_進捗率_4_2&lt;&gt;"", AY200:BF200,AY200:BC200)),""))</f>
        <v>0</v>
      </c>
      <c r="DA200" s="324">
        <f t="array" aca="1" ref="DA200" ca="1">MAX(IF((BJ200:BN200&lt;&gt;"")*($BJ$7:$BN$7="予定日")*(BJ200:BN200&lt;=集計基準日),COLUMN(BJ200:BN200),""))</f>
        <v>0</v>
      </c>
      <c r="DB200" s="324">
        <f t="array" aca="1" ref="DB200" ca="1">MAX(IF((IF(AND(進捗管理票PSPT_進捗率_1_2&lt;&gt;"",U200&lt;&gt;""), O200:V200,O200:S200)&lt;&gt;"")*(IF(AND(進捗管理票PSPT_進捗率_1_2&lt;&gt;"",U200&lt;&gt;""), $O$7:$V$7,$O$7:$S$7)="実績日")*(IF(AND(進捗管理票PSPT_進捗率_1_2&lt;&gt;"",U200&lt;&gt;""), O200:V200,O200:S200)&lt;=集計基準日),COLUMN(IF(AND(進捗管理票PSPT_進捗率_1_2&lt;&gt;"",U200&lt;&gt;""), O200:V200,O200:S200)),""))</f>
        <v>0</v>
      </c>
      <c r="DC200" s="324">
        <f t="array" aca="1" ref="DC200" ca="1">MAX(IF((IF(AND(進捗管理票PSPT_進捗率_2_2&lt;&gt;"",AG200&lt;&gt;""), AA200:AH200,AA200:AE200)&lt;&gt;"")*(IF(AND(進捗管理票PSPT_進捗率_2_2&lt;&gt;"",AG200&lt;&gt;""), $AA$7:$AH$7,$AA$7:$AE$7)="実績日")*(IF(AND(進捗管理票PSPT_進捗率_2_2&lt;&gt;"",AG200&lt;&gt;""), AA200:AH200,AA200:AE200)&lt;=集計基準日),COLUMN(IF(AND(進捗管理票PSPT_進捗率_2_2&lt;&gt;"",AG200&lt;&gt;""), AA200:AH200,AA200:AE200)),""))</f>
        <v>0</v>
      </c>
      <c r="DD200" s="324">
        <f t="array" aca="1" ref="DD200" ca="1">MAX(IF((IF(AND(進捗管理票PSPT_進捗率_3_2&lt;&gt;"",AS200&lt;&gt;""), AM200:AT200,AM200:AQ200)&lt;&gt;"")*(IF(AND(進捗管理票PSPT_進捗率_3_2&lt;&gt;"",AS200&lt;&gt;""), $AM$7:$AT$7,$AM$7:$AQ$7)="実績日")*(IF(AND(進捗管理票PSPT_進捗率_3_2&lt;&gt;"",AS200&lt;&gt;""), AM200:AT200,AM200:AQ200)&lt;=集計基準日),COLUMN(IF(AND(進捗管理票PSPT_進捗率_3_2&lt;&gt;"",AS200&lt;&gt;""), AM200:AT200,AM200:AQ200)),""))</f>
        <v>0</v>
      </c>
      <c r="DE200" s="324">
        <f t="array" aca="1" ref="DE200" ca="1">MAX(IF((IF(AND(進捗管理票PSPT_進捗率_4_2&lt;&gt;"",BE200&lt;&gt;""), AY200:BF200,AY200:BC200)&lt;&gt;"")*(IF(AND(進捗管理票PSPT_進捗率_4_2&lt;&gt;"",BE200&lt;&gt;""), $AY$7:$BF$7,$AY$7:$BC$7)="実績日")*(IF(AND(進捗管理票PSPT_進捗率_4_2&lt;&gt;"",BE200&lt;&gt;""), AY200:BF200,AY200:BC200)&lt;=集計基準日),COLUMN(IF(AND(進捗管理票PSPT_進捗率_4_2&lt;&gt;"",BE200&lt;&gt;""), AY200:BF200,AY200:BC200)),""))</f>
        <v>0</v>
      </c>
      <c r="DF200" s="324">
        <f t="array" aca="1" ref="DF200" ca="1">MAX(IF((BJ200:BN200&lt;&gt;"")*($BJ$7:$BN$7="実績日")*(BJ200:BN200&lt;=集計基準日),COLUMN(BJ200:BN200),""))</f>
        <v>0</v>
      </c>
      <c r="DG200" s="439">
        <f ca="1">MAX(IF(CW200&lt;&gt;0,HLOOKUP(CW200+1,進捗・達成率設定_PS,9,1),0),IF(CX200&lt;&gt;0,HLOOKUP(CX200+1,進捗・達成率設定_PT仕様作成,9,1),0),IF(CY200&lt;&gt;0,HLOOKUP(CY200+1,進捗・達成率設定_PG,9,1),0),IF(CZ200&lt;&gt;0,HLOOKUP(CZ200+1,進捗・達成率設定_PT,9,1),0),IF(DA200&lt;&gt;0,HLOOKUP(DA200+1,進捗・達成率設定_受入,9,1),0),IF(AND(COUNTA(PTレビュー先頭セル:PTレビュー最終セル)=0,AND(BB200&lt;&gt;"", BB200 &lt;= 集計基準日, BE200="",BF200="",BJ200="",BK200="",BM200="",BN200="")),100,0),IF(AND(BE200&lt;&gt;"",BE200 &lt;= 集計基準日, BJ200="",BK200="",BM200="",BN200=""),100,0))</f>
        <v>0</v>
      </c>
      <c r="DH200" s="440">
        <f ca="1">MAX(IF(DB200&lt;&gt;0,HLOOKUP(DB200,進捗・達成率設定_PS,9,1),0),IF(DC200&lt;&gt;0,HLOOKUP(DC200,進捗・達成率設定_PT仕様作成,9,1),0),IF(DD200&lt;&gt;0,HLOOKUP(DD200,進捗・達成率設定_PG,9,1),0),IF(DE200&lt;&gt;0,HLOOKUP(DE200,進捗・達成率設定_PT,9,1),0),IF(DF200&lt;&gt;0,HLOOKUP(DF200,進捗・達成率設定_受入,9,1),0),IF(AND(COUNTA(PTレビュー先頭セル:PTレビュー最終セル)=0,BJ200="",BK200="",BM200="",BN200="",BC200&lt;&gt;"", BC200&lt;=集計基準日),100,0),IF(OR(AND(BF200&lt;&gt;"",BF200&lt;=集計基準日, BJ200="",BK200="",BM200="",BN200=""),AND(BE200&lt;&gt;"",BF200&lt;&gt;"",BF200&lt;=集計基準日, BJ200="",BK200="",BM200="",BN200="")),100,0))</f>
        <v>0</v>
      </c>
      <c r="DI200" s="328" t="str">
        <f>IF(BM200&lt;&gt;"",BM200,IF(AND(BJ200&lt;&gt;"",BM200&lt;&gt;""),BM200,IF(AND(BJ200&lt;&gt;"",BM200=""),"",IF(AND(BK200&lt;&gt;"",BM200=""),"",IF(BE200&lt;&gt;"",BE200,IF(COUNTA(PTレビュー先頭セル:PTレビュー最終セル)&lt;&gt;0,"",IF(BB200&lt;&gt;"",BB200,"")))))))</f>
        <v/>
      </c>
      <c r="DJ200" s="329" t="str">
        <f>IF(AND(BM200&lt;&gt;"",BN200&lt;&gt;""),BN200,IF(AND(BJ200&lt;&gt;"",BN200&lt;&gt;""),BN200,IF(AND(BK200&lt;&gt;"",BN200=""),"",IF(AND(BJ200&lt;&gt;"",BN200=""),"",IF(BF200&lt;&gt;"",BF200,IF(COUNTA(PTレビュー先頭セル:PTレビュー最終セル)&lt;&gt;0,"",IF(BC200&lt;&gt;"",BC200,"")))))))</f>
        <v/>
      </c>
      <c r="DK200" s="450" t="b">
        <f t="shared" si="93"/>
        <v>0</v>
      </c>
      <c r="DL200" s="440" t="b">
        <f t="shared" si="94"/>
        <v>0</v>
      </c>
      <c r="DM200" s="450" t="b">
        <f t="shared" si="95"/>
        <v>0</v>
      </c>
      <c r="DN200" s="440" t="b">
        <f t="shared" si="96"/>
        <v>0</v>
      </c>
      <c r="DO200" s="449" t="b">
        <f t="shared" si="97"/>
        <v>0</v>
      </c>
      <c r="DP200" s="440" t="b">
        <f t="shared" si="98"/>
        <v>0</v>
      </c>
      <c r="DQ200" s="450" t="b">
        <f t="shared" si="99"/>
        <v>0</v>
      </c>
      <c r="DR200" s="440" t="b">
        <f t="shared" si="100"/>
        <v>0</v>
      </c>
      <c r="DS200" s="449" t="b">
        <f t="shared" si="101"/>
        <v>0</v>
      </c>
      <c r="DT200" s="440" t="b">
        <f t="shared" si="102"/>
        <v>0</v>
      </c>
    </row>
    <row r="201" spans="1:124" x14ac:dyDescent="0.25">
      <c r="A201" s="65">
        <f t="shared" ref="A201:A264" si="105">ROW()-8</f>
        <v>193</v>
      </c>
      <c r="B201" s="275"/>
      <c r="C201" s="275"/>
      <c r="D201" s="275"/>
      <c r="E201" s="275"/>
      <c r="F201" s="275"/>
      <c r="G201" s="316"/>
      <c r="H201" s="276"/>
      <c r="I201" s="276"/>
      <c r="J201" s="276"/>
      <c r="K201" s="467"/>
      <c r="L201" s="467"/>
      <c r="M201" s="277"/>
      <c r="N201" s="277"/>
      <c r="O201" s="348"/>
      <c r="P201" s="278"/>
      <c r="Q201" s="279"/>
      <c r="R201" s="348"/>
      <c r="S201" s="278"/>
      <c r="T201" s="280"/>
      <c r="U201" s="348"/>
      <c r="V201" s="274"/>
      <c r="W201" s="309" t="str">
        <f t="shared" ref="W201:W264" ca="1" si="106">IF(ISERROR(HLOOKUP(CW201+1,プロジェクト進捗設定_PS,4,FALSE)),IF(DK201,0,""),HLOOKUP(CW201+1,プロジェクト進捗設定_PS,4,FALSE))</f>
        <v/>
      </c>
      <c r="X201" s="310" t="str">
        <f t="shared" ref="X201:X264" ca="1" si="107">IF(ISERROR(HLOOKUP(DB201,プロジェクト進捗設定_PS,4,FALSE)),IF(DL201,0,""),HLOOKUP(DB201,プロジェクト進捗設定_PS,4,FALSE))</f>
        <v/>
      </c>
      <c r="Y201" s="277"/>
      <c r="Z201" s="277"/>
      <c r="AA201" s="348"/>
      <c r="AB201" s="278"/>
      <c r="AC201" s="279"/>
      <c r="AD201" s="348"/>
      <c r="AE201" s="278"/>
      <c r="AF201" s="280"/>
      <c r="AG201" s="348"/>
      <c r="AH201" s="274"/>
      <c r="AI201" s="309" t="str">
        <f t="shared" ref="AI201:AI264" ca="1" si="108">IF(ISERROR(HLOOKUP(CX201+1,プロジェクト進捗設定_PT仕様作成,4,FALSE)),IF(DM201,0,""),HLOOKUP(CX201+1,プロジェクト進捗設定_PT仕様作成,4,FALSE))</f>
        <v/>
      </c>
      <c r="AJ201" s="310" t="str">
        <f t="shared" ref="AJ201:AJ264" ca="1" si="109">IF(ISERROR(HLOOKUP(DC201,プロジェクト進捗設定_PT仕様作成,4,FALSE)),IF(DN201,0,""),HLOOKUP(DC201,プロジェクト進捗設定_PT仕様作成,4,FALSE))</f>
        <v/>
      </c>
      <c r="AK201" s="277"/>
      <c r="AL201" s="277"/>
      <c r="AM201" s="348"/>
      <c r="AN201" s="278"/>
      <c r="AO201" s="279"/>
      <c r="AP201" s="348"/>
      <c r="AQ201" s="278"/>
      <c r="AR201" s="280"/>
      <c r="AS201" s="348"/>
      <c r="AT201" s="274"/>
      <c r="AU201" s="309" t="str">
        <f t="shared" ref="AU201:AU264" ca="1" si="110">IF(ISERROR(HLOOKUP(CY201+1,プロジェクト進捗設定_PG,4,FALSE)),IF(DO201,0,""),HLOOKUP(CY201+1,プロジェクト進捗設定_PG,4,FALSE))</f>
        <v/>
      </c>
      <c r="AV201" s="310" t="str">
        <f t="shared" ref="AV201:AV264" ca="1" si="111">IF(ISERROR(HLOOKUP(DD201,プロジェクト進捗設定_PG,4,FALSE)),IF(DP201,0,""),HLOOKUP(DD201,プロジェクト進捗設定_PG,4,FALSE))</f>
        <v/>
      </c>
      <c r="AW201" s="276"/>
      <c r="AX201" s="276"/>
      <c r="AY201" s="348"/>
      <c r="AZ201" s="278"/>
      <c r="BA201" s="279"/>
      <c r="BB201" s="348"/>
      <c r="BC201" s="278"/>
      <c r="BD201" s="280"/>
      <c r="BE201" s="348"/>
      <c r="BF201" s="274"/>
      <c r="BG201" s="309" t="str">
        <f t="shared" ref="BG201:BG264" ca="1" si="112">IF(ISERROR(HLOOKUP(CZ201+1,プロジェクト進捗設定_PT,4,FALSE)),IF(DQ201,0,""),HLOOKUP(CZ201+1,プロジェクト進捗設定_PT,4,FALSE))</f>
        <v/>
      </c>
      <c r="BH201" s="310" t="str">
        <f t="shared" ref="BH201:BH264" ca="1" si="113">IF(ISERROR(HLOOKUP(DE201,プロジェクト進捗設定_PT,4,FALSE)),IF(DR201,0,""),HLOOKUP(DE201,プロジェクト進捗設定_PT,4,FALSE))</f>
        <v/>
      </c>
      <c r="BI201" s="276"/>
      <c r="BJ201" s="348"/>
      <c r="BK201" s="278"/>
      <c r="BL201" s="279"/>
      <c r="BM201" s="348"/>
      <c r="BN201" s="278"/>
      <c r="BO201" s="280"/>
      <c r="BP201" s="309" t="str">
        <f t="shared" ref="BP201:BP264" ca="1" si="114">IF(ISERROR(HLOOKUP(DA201+1,プロジェクト進捗設定_R終無_受入,5,TRUE)),IF(DS201,0,""),HLOOKUP(DA201+1,プロジェクト進捗設定_R終無_受入,5,FALSE))</f>
        <v/>
      </c>
      <c r="BQ201" s="310" t="str">
        <f t="shared" ref="BQ201:BQ264" ca="1" si="115">IF(ISERROR(HLOOKUP(DF201,プロジェクト進捗設定_R終無_受入,5,FALSE)),IF(DT201,0,""),HLOOKUP(DF201,プロジェクト進捗設定_R終無_受入,5,FALSE))</f>
        <v/>
      </c>
      <c r="BR201" s="309" t="str">
        <f t="shared" ref="BR201:BR264" ca="1" si="116">IF(AND(W201&lt;&gt;0,W201="",AI201&lt;&gt;0,AI201="",AU201&lt;&gt;0,AU201="",BG201&lt;&gt;0,BG201="",BP201&lt;&gt;0,BP201="",DG201=0),"",DG201)</f>
        <v/>
      </c>
      <c r="BS201" s="438" t="str">
        <f t="shared" ref="BS201:BS264" ca="1" si="117">IF(AND(X201&lt;&gt;0,X201="",AJ201&lt;&gt;0,AJ201="",AV201&lt;&gt;0,AV201="",BH201&lt;&gt;0,BH201="",BQ201&lt;&gt;0,BQ201="",DH201=0),"",DH201)</f>
        <v/>
      </c>
      <c r="BT201" s="281" t="str">
        <f t="array" ref="BT201">IF(AND($I201&lt;&gt;"",$K201&lt;&gt;""),CEILING(VLOOKUP($I201,ランク別指標,3,FALSE)*$L201,1),"")</f>
        <v/>
      </c>
      <c r="BU201" s="282"/>
      <c r="BV201" s="281" t="str">
        <f t="shared" si="11"/>
        <v/>
      </c>
      <c r="BW201" s="283"/>
      <c r="BX201" s="282"/>
      <c r="BY201" s="284" t="str">
        <f t="shared" ref="BY201:BY264" si="118">IF(L201&lt;&gt;"",IF(BU201/L201*100 &gt; 0,BU201/L201*100, ""),"")</f>
        <v/>
      </c>
      <c r="BZ201" s="285" t="str">
        <f t="shared" ref="BZ201:BZ264" si="119">IF(L201&lt;&gt;"",IF(BW201/L201*100 &gt; 0,BW201/L201*100, ""),"")</f>
        <v/>
      </c>
      <c r="CA201" s="286"/>
      <c r="CB201" s="287"/>
      <c r="CC201" s="281" t="str">
        <f t="array" ref="CC201">IF(AND($I201&lt;&gt;"",$K201&lt;&gt;""),CEILING(VLOOKUP($I201,ランク別指標,6,FALSE)*$L201,1),"")</f>
        <v/>
      </c>
      <c r="CD201" s="288"/>
      <c r="CE201" s="289" t="str">
        <f t="shared" si="14"/>
        <v/>
      </c>
      <c r="CF201" s="290"/>
      <c r="CG201" s="291" t="str">
        <f t="array" ref="CG201">IF(AND(L201&lt;&gt;"",L201&gt;0),IF(CD201/L201*100 &gt; 0,CD201/L201*100, ""),"")</f>
        <v/>
      </c>
      <c r="CH201" s="292" t="str">
        <f t="array" ref="CH201">IF(AND(L201&lt;&gt;"",L201&gt;0),IF(CF201/L201*100 &gt; 0,CF201/L201*100, ""),"")</f>
        <v/>
      </c>
      <c r="CI201" s="291" t="str">
        <f t="array" ref="CI201">IF(AND(CC201&lt;&gt;"",CC201&gt;0),IF(CD201/CC201*100 &gt; 0,CD201/CC201, ""),"")</f>
        <v/>
      </c>
      <c r="CJ201" s="292" t="str">
        <f t="array" ref="CJ201">IF(AND(CE201&lt;&gt;"",CE201&gt;0),IF(CF201/CE201*100 &gt; 0,CF201/CE201, ""),"")</f>
        <v/>
      </c>
      <c r="CK201" s="281"/>
      <c r="CL201" s="293" t="str">
        <f t="array" ref="CL201">IF(AND(L201&lt;&gt;"",L201&gt;0),IF(CK201/L201*100 &gt; 0,CK201/L201*100, ""),"")</f>
        <v/>
      </c>
      <c r="CM201" s="294"/>
      <c r="CN201" s="270" t="str">
        <f t="array" aca="1" ref="CN201" ca="1">IF(AND($O201&lt;&gt;"",$P201="",$O201&lt;=集計基準日),"遅1",IF(AND($R201&lt;&gt;"",$S201="",$R201&lt;=集計基準日),"遅2",IF(AND($U201&lt;&gt;"",$V201="",$U201&lt;=集計基準日),"遅3","") ) )</f>
        <v/>
      </c>
      <c r="CO201" s="271" t="str">
        <f t="array" aca="1" ref="CO201" ca="1">IF(AND($AA201&lt;&gt;"",$AB201="",$AA201&lt;=集計基準日),"遅1",IF(AND($AD201&lt;&gt;"",$AE201="",$AD201&lt;=集計基準日),"遅2",IF(AND($AG201&lt;&gt;"",$AH201="",$AG201&lt;=集計基準日),"遅3","")))</f>
        <v/>
      </c>
      <c r="CP201" s="271" t="str">
        <f t="array" aca="1" ref="CP201" ca="1">IF(AND($AM201&lt;&gt;"",$AN201="",$AM201&lt;=集計基準日),"遅1",IF(AND($AP201&lt;&gt;"",$AQ201="",$AP201&lt;=集計基準日),"遅2",IF(AND($AS201&lt;&gt;"",$AT201="",$AS201&lt;=集計基準日),"遅3","")))</f>
        <v/>
      </c>
      <c r="CQ201" s="272" t="str">
        <f t="shared" ca="1" si="103"/>
        <v/>
      </c>
      <c r="CR201" s="272" t="str">
        <f t="shared" ca="1" si="104"/>
        <v/>
      </c>
      <c r="CS201" s="273" t="str">
        <f t="shared" ca="1" si="17"/>
        <v/>
      </c>
      <c r="CT201" s="337"/>
      <c r="CU201" s="264">
        <f t="shared" ref="CU201:CU264" si="120">A201</f>
        <v>193</v>
      </c>
      <c r="CW201" s="324">
        <f t="array" aca="1" ref="CW201" ca="1">MAX(IF((IF(進捗管理票PSPT_進捗率_1_2&lt;&gt;"", O201:V201,O201:S201)&lt;&gt;"")*(IF(進捗管理票PSPT_進捗率_1_2&lt;&gt;"", $O$7:$V$7,$O$7:$S$7)="予定日")*(IF(進捗管理票PSPT_進捗率_1_2&lt;&gt;"", O201:V201,O201:S201)&lt;=集計基準日),COLUMN(IF(進捗管理票PSPT_進捗率_1_2&lt;&gt;"", O201:V201,O201:S201)),""))</f>
        <v>0</v>
      </c>
      <c r="CX201" s="324">
        <f t="array" aca="1" ref="CX201" ca="1">MAX(IF((IF(進捗管理票PSPT_進捗率_2_2&lt;&gt;"", AA201:AH201,AA201:AE201)&lt;&gt;"")*(IF(進捗管理票PSPT_進捗率_2_2&lt;&gt;"", $AA$7:$AH$7,$AA$7:$AE$7)="予定日")*(IF(進捗管理票PSPT_進捗率_2_2&lt;&gt;"", AA201:AH201,AA201:AE201)&lt;=集計基準日),COLUMN(IF(進捗管理票PSPT_進捗率_2_2&lt;&gt;"", AA201:AH201,AA201:AE201)),""))</f>
        <v>0</v>
      </c>
      <c r="CY201" s="324">
        <f t="array" aca="1" ref="CY201" ca="1">MAX(IF((IF(進捗管理票PSPT_進捗率_3_2&lt;&gt;"", AM201:AT201,AM201:AQ201)&lt;&gt;"")*(IF(進捗管理票PSPT_進捗率_3_2&lt;&gt;"", $AM$7:$AT$7,$AM$7:$AQ$7)="予定日")*(IF(進捗管理票PSPT_進捗率_3_2&lt;&gt;"", AM201:AT201,AM201:AQ201)&lt;=集計基準日),COLUMN(IF(進捗管理票PSPT_進捗率_3_2&lt;&gt;"", AM201:AT201,AM201:AQ201)),""))</f>
        <v>0</v>
      </c>
      <c r="CZ201" s="324">
        <f t="array" aca="1" ref="CZ201" ca="1">MAX(IF((IF(進捗管理票PSPT_進捗率_4_2&lt;&gt;"", AY201:BF201,AY201:BC201)&lt;&gt;"")*(IF(進捗管理票PSPT_進捗率_4_2&lt;&gt;"", $AY$7:$BF$7,$AY$7:$BC$7)="予定日")*(IF(進捗管理票PSPT_進捗率_4_2&lt;&gt;"", AY201:BF201,AY201:BC201)&lt;=集計基準日),COLUMN(IF(進捗管理票PSPT_進捗率_4_2&lt;&gt;"", AY201:BF201,AY201:BC201)),""))</f>
        <v>0</v>
      </c>
      <c r="DA201" s="324">
        <f t="array" aca="1" ref="DA201" ca="1">MAX(IF((BJ201:BN201&lt;&gt;"")*($BJ$7:$BN$7="予定日")*(BJ201:BN201&lt;=集計基準日),COLUMN(BJ201:BN201),""))</f>
        <v>0</v>
      </c>
      <c r="DB201" s="324">
        <f t="array" aca="1" ref="DB201" ca="1">MAX(IF((IF(AND(進捗管理票PSPT_進捗率_1_2&lt;&gt;"",U201&lt;&gt;""), O201:V201,O201:S201)&lt;&gt;"")*(IF(AND(進捗管理票PSPT_進捗率_1_2&lt;&gt;"",U201&lt;&gt;""), $O$7:$V$7,$O$7:$S$7)="実績日")*(IF(AND(進捗管理票PSPT_進捗率_1_2&lt;&gt;"",U201&lt;&gt;""), O201:V201,O201:S201)&lt;=集計基準日),COLUMN(IF(AND(進捗管理票PSPT_進捗率_1_2&lt;&gt;"",U201&lt;&gt;""), O201:V201,O201:S201)),""))</f>
        <v>0</v>
      </c>
      <c r="DC201" s="324">
        <f t="array" aca="1" ref="DC201" ca="1">MAX(IF((IF(AND(進捗管理票PSPT_進捗率_2_2&lt;&gt;"",AG201&lt;&gt;""), AA201:AH201,AA201:AE201)&lt;&gt;"")*(IF(AND(進捗管理票PSPT_進捗率_2_2&lt;&gt;"",AG201&lt;&gt;""), $AA$7:$AH$7,$AA$7:$AE$7)="実績日")*(IF(AND(進捗管理票PSPT_進捗率_2_2&lt;&gt;"",AG201&lt;&gt;""), AA201:AH201,AA201:AE201)&lt;=集計基準日),COLUMN(IF(AND(進捗管理票PSPT_進捗率_2_2&lt;&gt;"",AG201&lt;&gt;""), AA201:AH201,AA201:AE201)),""))</f>
        <v>0</v>
      </c>
      <c r="DD201" s="324">
        <f t="array" aca="1" ref="DD201" ca="1">MAX(IF((IF(AND(進捗管理票PSPT_進捗率_3_2&lt;&gt;"",AS201&lt;&gt;""), AM201:AT201,AM201:AQ201)&lt;&gt;"")*(IF(AND(進捗管理票PSPT_進捗率_3_2&lt;&gt;"",AS201&lt;&gt;""), $AM$7:$AT$7,$AM$7:$AQ$7)="実績日")*(IF(AND(進捗管理票PSPT_進捗率_3_2&lt;&gt;"",AS201&lt;&gt;""), AM201:AT201,AM201:AQ201)&lt;=集計基準日),COLUMN(IF(AND(進捗管理票PSPT_進捗率_3_2&lt;&gt;"",AS201&lt;&gt;""), AM201:AT201,AM201:AQ201)),""))</f>
        <v>0</v>
      </c>
      <c r="DE201" s="324">
        <f t="array" aca="1" ref="DE201" ca="1">MAX(IF((IF(AND(進捗管理票PSPT_進捗率_4_2&lt;&gt;"",BE201&lt;&gt;""), AY201:BF201,AY201:BC201)&lt;&gt;"")*(IF(AND(進捗管理票PSPT_進捗率_4_2&lt;&gt;"",BE201&lt;&gt;""), $AY$7:$BF$7,$AY$7:$BC$7)="実績日")*(IF(AND(進捗管理票PSPT_進捗率_4_2&lt;&gt;"",BE201&lt;&gt;""), AY201:BF201,AY201:BC201)&lt;=集計基準日),COLUMN(IF(AND(進捗管理票PSPT_進捗率_4_2&lt;&gt;"",BE201&lt;&gt;""), AY201:BF201,AY201:BC201)),""))</f>
        <v>0</v>
      </c>
      <c r="DF201" s="324">
        <f t="array" aca="1" ref="DF201" ca="1">MAX(IF((BJ201:BN201&lt;&gt;"")*($BJ$7:$BN$7="実績日")*(BJ201:BN201&lt;=集計基準日),COLUMN(BJ201:BN201),""))</f>
        <v>0</v>
      </c>
      <c r="DG201" s="439">
        <f ca="1">MAX(IF(CW201&lt;&gt;0,HLOOKUP(CW201+1,進捗・達成率設定_PS,9,1),0),IF(CX201&lt;&gt;0,HLOOKUP(CX201+1,進捗・達成率設定_PT仕様作成,9,1),0),IF(CY201&lt;&gt;0,HLOOKUP(CY201+1,進捗・達成率設定_PG,9,1),0),IF(CZ201&lt;&gt;0,HLOOKUP(CZ201+1,進捗・達成率設定_PT,9,1),0),IF(DA201&lt;&gt;0,HLOOKUP(DA201+1,進捗・達成率設定_受入,9,1),0),IF(AND(COUNTA(PTレビュー先頭セル:PTレビュー最終セル)=0,AND(BB201&lt;&gt;"", BB201 &lt;= 集計基準日, BE201="",BF201="",BJ201="",BK201="",BM201="",BN201="")),100,0),IF(AND(BE201&lt;&gt;"",BE201 &lt;= 集計基準日, BJ201="",BK201="",BM201="",BN201=""),100,0))</f>
        <v>0</v>
      </c>
      <c r="DH201" s="440">
        <f ca="1">MAX(IF(DB201&lt;&gt;0,HLOOKUP(DB201,進捗・達成率設定_PS,9,1),0),IF(DC201&lt;&gt;0,HLOOKUP(DC201,進捗・達成率設定_PT仕様作成,9,1),0),IF(DD201&lt;&gt;0,HLOOKUP(DD201,進捗・達成率設定_PG,9,1),0),IF(DE201&lt;&gt;0,HLOOKUP(DE201,進捗・達成率設定_PT,9,1),0),IF(DF201&lt;&gt;0,HLOOKUP(DF201,進捗・達成率設定_受入,9,1),0),IF(AND(COUNTA(PTレビュー先頭セル:PTレビュー最終セル)=0,BJ201="",BK201="",BM201="",BN201="",BC201&lt;&gt;"", BC201&lt;=集計基準日),100,0),IF(OR(AND(BF201&lt;&gt;"",BF201&lt;=集計基準日, BJ201="",BK201="",BM201="",BN201=""),AND(BE201&lt;&gt;"",BF201&lt;&gt;"",BF201&lt;=集計基準日, BJ201="",BK201="",BM201="",BN201="")),100,0))</f>
        <v>0</v>
      </c>
      <c r="DI201" s="328" t="str">
        <f>IF(BM201&lt;&gt;"",BM201,IF(AND(BJ201&lt;&gt;"",BM201&lt;&gt;""),BM201,IF(AND(BJ201&lt;&gt;"",BM201=""),"",IF(AND(BK201&lt;&gt;"",BM201=""),"",IF(BE201&lt;&gt;"",BE201,IF(COUNTA(PTレビュー先頭セル:PTレビュー最終セル)&lt;&gt;0,"",IF(BB201&lt;&gt;"",BB201,"")))))))</f>
        <v/>
      </c>
      <c r="DJ201" s="329" t="str">
        <f>IF(AND(BM201&lt;&gt;"",BN201&lt;&gt;""),BN201,IF(AND(BJ201&lt;&gt;"",BN201&lt;&gt;""),BN201,IF(AND(BK201&lt;&gt;"",BN201=""),"",IF(AND(BJ201&lt;&gt;"",BN201=""),"",IF(BF201&lt;&gt;"",BF201,IF(COUNTA(PTレビュー先頭セル:PTレビュー最終セル)&lt;&gt;0,"",IF(BC201&lt;&gt;"",BC201,"")))))))</f>
        <v/>
      </c>
      <c r="DK201" s="450" t="b">
        <f t="shared" ref="DK201:DK264" si="121">OR(AND(NOT(ISTEXT(O201)),O201&lt;&gt;""),AND(NOT(ISTEXT(R201)),R201&lt;&gt;""),AND(NOT(ISTEXT(U201)),U201&lt;&gt;""))</f>
        <v>0</v>
      </c>
      <c r="DL201" s="440" t="b">
        <f t="shared" ref="DL201:DL264" si="122">OR(AND(NOT(ISTEXT(P201)),P201&lt;&gt;""),AND(NOT(ISTEXT(S201)),S201&lt;&gt;""),AND(NOT(ISTEXT(V201)),V201&lt;&gt;""))</f>
        <v>0</v>
      </c>
      <c r="DM201" s="450" t="b">
        <f t="shared" ref="DM201:DM264" si="123">OR(AND(NOT(ISTEXT(AA201)),AA201&lt;&gt;""),AND(NOT(ISTEXT(AD201)),AD201&lt;&gt;""),AND(NOT(ISTEXT(AG201)),AG201&lt;&gt;""))</f>
        <v>0</v>
      </c>
      <c r="DN201" s="440" t="b">
        <f t="shared" ref="DN201:DN264" si="124">OR(AND(NOT(ISTEXT(AB201)),AB201&lt;&gt;""),AND(NOT(ISTEXT(AE201)),AE201&lt;&gt;""),AND(NOT(ISTEXT(AH201)),AH201&lt;&gt;""))</f>
        <v>0</v>
      </c>
      <c r="DO201" s="449" t="b">
        <f t="shared" ref="DO201:DO264" si="125">OR(AND(NOT(ISTEXT(AM201)),AM201&lt;&gt;""),AND(NOT(ISTEXT(AP201)),AP201&lt;&gt;""),AND(NOT(ISTEXT(AS201)),AS201&lt;&gt;""))</f>
        <v>0</v>
      </c>
      <c r="DP201" s="440" t="b">
        <f t="shared" ref="DP201:DP264" si="126">OR(AND(NOT(ISTEXT(AN201)),AN201&lt;&gt;""),AND(NOT(ISTEXT(AQ201)),AQ201&lt;&gt;""),AND(NOT(ISTEXT(AT201)),AT201&lt;&gt;""))</f>
        <v>0</v>
      </c>
      <c r="DQ201" s="450" t="b">
        <f t="shared" ref="DQ201:DQ264" si="127">OR(AND(NOT(ISTEXT(AY201)),AY201&lt;&gt;""),AND(NOT(ISTEXT(BB201)),BB201&lt;&gt;""),AND(NOT(ISTEXT(BE201)),BE201&lt;&gt;""))</f>
        <v>0</v>
      </c>
      <c r="DR201" s="440" t="b">
        <f t="shared" ref="DR201:DR264" si="128">OR(AND(NOT(ISTEXT(AZ201)),AZ201&lt;&gt;""),AND(NOT(ISTEXT(BC201)),BC201&lt;&gt;""),AND(NOT(ISTEXT(BF201)),BF201&lt;&gt;""))</f>
        <v>0</v>
      </c>
      <c r="DS201" s="449" t="b">
        <f t="shared" ref="DS201:DS264" si="129">OR(AND(NOT(ISTEXT(BJ201)),BJ201&lt;&gt;""),AND(NOT(ISTEXT(BM201)),BM201&lt;&gt;""))</f>
        <v>0</v>
      </c>
      <c r="DT201" s="440" t="b">
        <f t="shared" ref="DT201:DT264" si="130">OR(AND(NOT(ISTEXT(BK201)),BK201&lt;&gt;""),AND(NOT(ISTEXT(BN201)),BN201&lt;&gt;""))</f>
        <v>0</v>
      </c>
    </row>
    <row r="202" spans="1:124" x14ac:dyDescent="0.25">
      <c r="A202" s="65">
        <f t="shared" si="105"/>
        <v>194</v>
      </c>
      <c r="B202" s="275"/>
      <c r="C202" s="275"/>
      <c r="D202" s="275"/>
      <c r="E202" s="275"/>
      <c r="F202" s="275"/>
      <c r="G202" s="316"/>
      <c r="H202" s="276"/>
      <c r="I202" s="276"/>
      <c r="J202" s="276"/>
      <c r="K202" s="467"/>
      <c r="L202" s="467"/>
      <c r="M202" s="277"/>
      <c r="N202" s="277"/>
      <c r="O202" s="348"/>
      <c r="P202" s="278"/>
      <c r="Q202" s="279"/>
      <c r="R202" s="348"/>
      <c r="S202" s="278"/>
      <c r="T202" s="280"/>
      <c r="U202" s="348"/>
      <c r="V202" s="274"/>
      <c r="W202" s="309" t="str">
        <f t="shared" ca="1" si="106"/>
        <v/>
      </c>
      <c r="X202" s="310" t="str">
        <f t="shared" ca="1" si="107"/>
        <v/>
      </c>
      <c r="Y202" s="277"/>
      <c r="Z202" s="277"/>
      <c r="AA202" s="348"/>
      <c r="AB202" s="278"/>
      <c r="AC202" s="279"/>
      <c r="AD202" s="348"/>
      <c r="AE202" s="278"/>
      <c r="AF202" s="280"/>
      <c r="AG202" s="348"/>
      <c r="AH202" s="274"/>
      <c r="AI202" s="309" t="str">
        <f t="shared" ca="1" si="108"/>
        <v/>
      </c>
      <c r="AJ202" s="310" t="str">
        <f t="shared" ca="1" si="109"/>
        <v/>
      </c>
      <c r="AK202" s="277"/>
      <c r="AL202" s="277"/>
      <c r="AM202" s="348"/>
      <c r="AN202" s="278"/>
      <c r="AO202" s="279"/>
      <c r="AP202" s="348"/>
      <c r="AQ202" s="278"/>
      <c r="AR202" s="280"/>
      <c r="AS202" s="348"/>
      <c r="AT202" s="274"/>
      <c r="AU202" s="309" t="str">
        <f t="shared" ca="1" si="110"/>
        <v/>
      </c>
      <c r="AV202" s="310" t="str">
        <f t="shared" ca="1" si="111"/>
        <v/>
      </c>
      <c r="AW202" s="276"/>
      <c r="AX202" s="276"/>
      <c r="AY202" s="348"/>
      <c r="AZ202" s="278"/>
      <c r="BA202" s="279"/>
      <c r="BB202" s="348"/>
      <c r="BC202" s="278"/>
      <c r="BD202" s="280"/>
      <c r="BE202" s="348"/>
      <c r="BF202" s="274"/>
      <c r="BG202" s="309" t="str">
        <f t="shared" ca="1" si="112"/>
        <v/>
      </c>
      <c r="BH202" s="310" t="str">
        <f t="shared" ca="1" si="113"/>
        <v/>
      </c>
      <c r="BI202" s="276"/>
      <c r="BJ202" s="348"/>
      <c r="BK202" s="278"/>
      <c r="BL202" s="279"/>
      <c r="BM202" s="348"/>
      <c r="BN202" s="278"/>
      <c r="BO202" s="280"/>
      <c r="BP202" s="309" t="str">
        <f t="shared" ca="1" si="114"/>
        <v/>
      </c>
      <c r="BQ202" s="310" t="str">
        <f t="shared" ca="1" si="115"/>
        <v/>
      </c>
      <c r="BR202" s="309" t="str">
        <f t="shared" ca="1" si="116"/>
        <v/>
      </c>
      <c r="BS202" s="438" t="str">
        <f t="shared" ca="1" si="117"/>
        <v/>
      </c>
      <c r="BT202" s="281" t="str">
        <f t="array" ref="BT202">IF(AND($I202&lt;&gt;"",$K202&lt;&gt;""),CEILING(VLOOKUP($I202,ランク別指標,3,FALSE)*$L202,1),"")</f>
        <v/>
      </c>
      <c r="BU202" s="282"/>
      <c r="BV202" s="281" t="str">
        <f t="shared" si="11"/>
        <v/>
      </c>
      <c r="BW202" s="283"/>
      <c r="BX202" s="282"/>
      <c r="BY202" s="284" t="str">
        <f t="shared" si="118"/>
        <v/>
      </c>
      <c r="BZ202" s="285" t="str">
        <f t="shared" si="119"/>
        <v/>
      </c>
      <c r="CA202" s="286"/>
      <c r="CB202" s="287"/>
      <c r="CC202" s="281" t="str">
        <f t="array" ref="CC202">IF(AND($I202&lt;&gt;"",$K202&lt;&gt;""),CEILING(VLOOKUP($I202,ランク別指標,6,FALSE)*$L202,1),"")</f>
        <v/>
      </c>
      <c r="CD202" s="288"/>
      <c r="CE202" s="289" t="str">
        <f t="shared" si="14"/>
        <v/>
      </c>
      <c r="CF202" s="290"/>
      <c r="CG202" s="291" t="str">
        <f t="array" ref="CG202">IF(AND(L202&lt;&gt;"",L202&gt;0),IF(CD202/L202*100 &gt; 0,CD202/L202*100, ""),"")</f>
        <v/>
      </c>
      <c r="CH202" s="292" t="str">
        <f t="array" ref="CH202">IF(AND(L202&lt;&gt;"",L202&gt;0),IF(CF202/L202*100 &gt; 0,CF202/L202*100, ""),"")</f>
        <v/>
      </c>
      <c r="CI202" s="291" t="str">
        <f t="array" ref="CI202">IF(AND(CC202&lt;&gt;"",CC202&gt;0),IF(CD202/CC202*100 &gt; 0,CD202/CC202, ""),"")</f>
        <v/>
      </c>
      <c r="CJ202" s="292" t="str">
        <f t="array" ref="CJ202">IF(AND(CE202&lt;&gt;"",CE202&gt;0),IF(CF202/CE202*100 &gt; 0,CF202/CE202, ""),"")</f>
        <v/>
      </c>
      <c r="CK202" s="281"/>
      <c r="CL202" s="293" t="str">
        <f t="array" ref="CL202">IF(AND(L202&lt;&gt;"",L202&gt;0),IF(CK202/L202*100 &gt; 0,CK202/L202*100, ""),"")</f>
        <v/>
      </c>
      <c r="CM202" s="294"/>
      <c r="CN202" s="270" t="str">
        <f t="array" aca="1" ref="CN202" ca="1">IF(AND($O202&lt;&gt;"",$P202="",$O202&lt;=集計基準日),"遅1",IF(AND($R202&lt;&gt;"",$S202="",$R202&lt;=集計基準日),"遅2",IF(AND($U202&lt;&gt;"",$V202="",$U202&lt;=集計基準日),"遅3","") ) )</f>
        <v/>
      </c>
      <c r="CO202" s="271" t="str">
        <f t="array" aca="1" ref="CO202" ca="1">IF(AND($AA202&lt;&gt;"",$AB202="",$AA202&lt;=集計基準日),"遅1",IF(AND($AD202&lt;&gt;"",$AE202="",$AD202&lt;=集計基準日),"遅2",IF(AND($AG202&lt;&gt;"",$AH202="",$AG202&lt;=集計基準日),"遅3","")))</f>
        <v/>
      </c>
      <c r="CP202" s="271" t="str">
        <f t="array" aca="1" ref="CP202" ca="1">IF(AND($AM202&lt;&gt;"",$AN202="",$AM202&lt;=集計基準日),"遅1",IF(AND($AP202&lt;&gt;"",$AQ202="",$AP202&lt;=集計基準日),"遅2",IF(AND($AS202&lt;&gt;"",$AT202="",$AS202&lt;=集計基準日),"遅3","")))</f>
        <v/>
      </c>
      <c r="CQ202" s="272" t="str">
        <f t="shared" ca="1" si="103"/>
        <v/>
      </c>
      <c r="CR202" s="272" t="str">
        <f t="shared" ca="1" si="104"/>
        <v/>
      </c>
      <c r="CS202" s="273" t="str">
        <f t="shared" ca="1" si="17"/>
        <v/>
      </c>
      <c r="CT202" s="337"/>
      <c r="CU202" s="264">
        <f t="shared" si="120"/>
        <v>194</v>
      </c>
      <c r="CW202" s="324">
        <f t="array" aca="1" ref="CW202" ca="1">MAX(IF((IF(進捗管理票PSPT_進捗率_1_2&lt;&gt;"", O202:V202,O202:S202)&lt;&gt;"")*(IF(進捗管理票PSPT_進捗率_1_2&lt;&gt;"", $O$7:$V$7,$O$7:$S$7)="予定日")*(IF(進捗管理票PSPT_進捗率_1_2&lt;&gt;"", O202:V202,O202:S202)&lt;=集計基準日),COLUMN(IF(進捗管理票PSPT_進捗率_1_2&lt;&gt;"", O202:V202,O202:S202)),""))</f>
        <v>0</v>
      </c>
      <c r="CX202" s="324">
        <f t="array" aca="1" ref="CX202" ca="1">MAX(IF((IF(進捗管理票PSPT_進捗率_2_2&lt;&gt;"", AA202:AH202,AA202:AE202)&lt;&gt;"")*(IF(進捗管理票PSPT_進捗率_2_2&lt;&gt;"", $AA$7:$AH$7,$AA$7:$AE$7)="予定日")*(IF(進捗管理票PSPT_進捗率_2_2&lt;&gt;"", AA202:AH202,AA202:AE202)&lt;=集計基準日),COLUMN(IF(進捗管理票PSPT_進捗率_2_2&lt;&gt;"", AA202:AH202,AA202:AE202)),""))</f>
        <v>0</v>
      </c>
      <c r="CY202" s="324">
        <f t="array" aca="1" ref="CY202" ca="1">MAX(IF((IF(進捗管理票PSPT_進捗率_3_2&lt;&gt;"", AM202:AT202,AM202:AQ202)&lt;&gt;"")*(IF(進捗管理票PSPT_進捗率_3_2&lt;&gt;"", $AM$7:$AT$7,$AM$7:$AQ$7)="予定日")*(IF(進捗管理票PSPT_進捗率_3_2&lt;&gt;"", AM202:AT202,AM202:AQ202)&lt;=集計基準日),COLUMN(IF(進捗管理票PSPT_進捗率_3_2&lt;&gt;"", AM202:AT202,AM202:AQ202)),""))</f>
        <v>0</v>
      </c>
      <c r="CZ202" s="324">
        <f t="array" aca="1" ref="CZ202" ca="1">MAX(IF((IF(進捗管理票PSPT_進捗率_4_2&lt;&gt;"", AY202:BF202,AY202:BC202)&lt;&gt;"")*(IF(進捗管理票PSPT_進捗率_4_2&lt;&gt;"", $AY$7:$BF$7,$AY$7:$BC$7)="予定日")*(IF(進捗管理票PSPT_進捗率_4_2&lt;&gt;"", AY202:BF202,AY202:BC202)&lt;=集計基準日),COLUMN(IF(進捗管理票PSPT_進捗率_4_2&lt;&gt;"", AY202:BF202,AY202:BC202)),""))</f>
        <v>0</v>
      </c>
      <c r="DA202" s="324">
        <f t="array" aca="1" ref="DA202" ca="1">MAX(IF((BJ202:BN202&lt;&gt;"")*($BJ$7:$BN$7="予定日")*(BJ202:BN202&lt;=集計基準日),COLUMN(BJ202:BN202),""))</f>
        <v>0</v>
      </c>
      <c r="DB202" s="324">
        <f t="array" aca="1" ref="DB202" ca="1">MAX(IF((IF(AND(進捗管理票PSPT_進捗率_1_2&lt;&gt;"",U202&lt;&gt;""), O202:V202,O202:S202)&lt;&gt;"")*(IF(AND(進捗管理票PSPT_進捗率_1_2&lt;&gt;"",U202&lt;&gt;""), $O$7:$V$7,$O$7:$S$7)="実績日")*(IF(AND(進捗管理票PSPT_進捗率_1_2&lt;&gt;"",U202&lt;&gt;""), O202:V202,O202:S202)&lt;=集計基準日),COLUMN(IF(AND(進捗管理票PSPT_進捗率_1_2&lt;&gt;"",U202&lt;&gt;""), O202:V202,O202:S202)),""))</f>
        <v>0</v>
      </c>
      <c r="DC202" s="324">
        <f t="array" aca="1" ref="DC202" ca="1">MAX(IF((IF(AND(進捗管理票PSPT_進捗率_2_2&lt;&gt;"",AG202&lt;&gt;""), AA202:AH202,AA202:AE202)&lt;&gt;"")*(IF(AND(進捗管理票PSPT_進捗率_2_2&lt;&gt;"",AG202&lt;&gt;""), $AA$7:$AH$7,$AA$7:$AE$7)="実績日")*(IF(AND(進捗管理票PSPT_進捗率_2_2&lt;&gt;"",AG202&lt;&gt;""), AA202:AH202,AA202:AE202)&lt;=集計基準日),COLUMN(IF(AND(進捗管理票PSPT_進捗率_2_2&lt;&gt;"",AG202&lt;&gt;""), AA202:AH202,AA202:AE202)),""))</f>
        <v>0</v>
      </c>
      <c r="DD202" s="324">
        <f t="array" aca="1" ref="DD202" ca="1">MAX(IF((IF(AND(進捗管理票PSPT_進捗率_3_2&lt;&gt;"",AS202&lt;&gt;""), AM202:AT202,AM202:AQ202)&lt;&gt;"")*(IF(AND(進捗管理票PSPT_進捗率_3_2&lt;&gt;"",AS202&lt;&gt;""), $AM$7:$AT$7,$AM$7:$AQ$7)="実績日")*(IF(AND(進捗管理票PSPT_進捗率_3_2&lt;&gt;"",AS202&lt;&gt;""), AM202:AT202,AM202:AQ202)&lt;=集計基準日),COLUMN(IF(AND(進捗管理票PSPT_進捗率_3_2&lt;&gt;"",AS202&lt;&gt;""), AM202:AT202,AM202:AQ202)),""))</f>
        <v>0</v>
      </c>
      <c r="DE202" s="324">
        <f t="array" aca="1" ref="DE202" ca="1">MAX(IF((IF(AND(進捗管理票PSPT_進捗率_4_2&lt;&gt;"",BE202&lt;&gt;""), AY202:BF202,AY202:BC202)&lt;&gt;"")*(IF(AND(進捗管理票PSPT_進捗率_4_2&lt;&gt;"",BE202&lt;&gt;""), $AY$7:$BF$7,$AY$7:$BC$7)="実績日")*(IF(AND(進捗管理票PSPT_進捗率_4_2&lt;&gt;"",BE202&lt;&gt;""), AY202:BF202,AY202:BC202)&lt;=集計基準日),COLUMN(IF(AND(進捗管理票PSPT_進捗率_4_2&lt;&gt;"",BE202&lt;&gt;""), AY202:BF202,AY202:BC202)),""))</f>
        <v>0</v>
      </c>
      <c r="DF202" s="324">
        <f t="array" aca="1" ref="DF202" ca="1">MAX(IF((BJ202:BN202&lt;&gt;"")*($BJ$7:$BN$7="実績日")*(BJ202:BN202&lt;=集計基準日),COLUMN(BJ202:BN202),""))</f>
        <v>0</v>
      </c>
      <c r="DG202" s="439">
        <f ca="1">MAX(IF(CW202&lt;&gt;0,HLOOKUP(CW202+1,進捗・達成率設定_PS,9,1),0),IF(CX202&lt;&gt;0,HLOOKUP(CX202+1,進捗・達成率設定_PT仕様作成,9,1),0),IF(CY202&lt;&gt;0,HLOOKUP(CY202+1,進捗・達成率設定_PG,9,1),0),IF(CZ202&lt;&gt;0,HLOOKUP(CZ202+1,進捗・達成率設定_PT,9,1),0),IF(DA202&lt;&gt;0,HLOOKUP(DA202+1,進捗・達成率設定_受入,9,1),0),IF(AND(COUNTA(PTレビュー先頭セル:PTレビュー最終セル)=0,AND(BB202&lt;&gt;"", BB202 &lt;= 集計基準日, BE202="",BF202="",BJ202="",BK202="",BM202="",BN202="")),100,0),IF(AND(BE202&lt;&gt;"",BE202 &lt;= 集計基準日, BJ202="",BK202="",BM202="",BN202=""),100,0))</f>
        <v>0</v>
      </c>
      <c r="DH202" s="440">
        <f ca="1">MAX(IF(DB202&lt;&gt;0,HLOOKUP(DB202,進捗・達成率設定_PS,9,1),0),IF(DC202&lt;&gt;0,HLOOKUP(DC202,進捗・達成率設定_PT仕様作成,9,1),0),IF(DD202&lt;&gt;0,HLOOKUP(DD202,進捗・達成率設定_PG,9,1),0),IF(DE202&lt;&gt;0,HLOOKUP(DE202,進捗・達成率設定_PT,9,1),0),IF(DF202&lt;&gt;0,HLOOKUP(DF202,進捗・達成率設定_受入,9,1),0),IF(AND(COUNTA(PTレビュー先頭セル:PTレビュー最終セル)=0,BJ202="",BK202="",BM202="",BN202="",BC202&lt;&gt;"", BC202&lt;=集計基準日),100,0),IF(OR(AND(BF202&lt;&gt;"",BF202&lt;=集計基準日, BJ202="",BK202="",BM202="",BN202=""),AND(BE202&lt;&gt;"",BF202&lt;&gt;"",BF202&lt;=集計基準日, BJ202="",BK202="",BM202="",BN202="")),100,0))</f>
        <v>0</v>
      </c>
      <c r="DI202" s="328" t="str">
        <f>IF(BM202&lt;&gt;"",BM202,IF(AND(BJ202&lt;&gt;"",BM202&lt;&gt;""),BM202,IF(AND(BJ202&lt;&gt;"",BM202=""),"",IF(AND(BK202&lt;&gt;"",BM202=""),"",IF(BE202&lt;&gt;"",BE202,IF(COUNTA(PTレビュー先頭セル:PTレビュー最終セル)&lt;&gt;0,"",IF(BB202&lt;&gt;"",BB202,"")))))))</f>
        <v/>
      </c>
      <c r="DJ202" s="329" t="str">
        <f>IF(AND(BM202&lt;&gt;"",BN202&lt;&gt;""),BN202,IF(AND(BJ202&lt;&gt;"",BN202&lt;&gt;""),BN202,IF(AND(BK202&lt;&gt;"",BN202=""),"",IF(AND(BJ202&lt;&gt;"",BN202=""),"",IF(BF202&lt;&gt;"",BF202,IF(COUNTA(PTレビュー先頭セル:PTレビュー最終セル)&lt;&gt;0,"",IF(BC202&lt;&gt;"",BC202,"")))))))</f>
        <v/>
      </c>
      <c r="DK202" s="450" t="b">
        <f t="shared" si="121"/>
        <v>0</v>
      </c>
      <c r="DL202" s="440" t="b">
        <f t="shared" si="122"/>
        <v>0</v>
      </c>
      <c r="DM202" s="450" t="b">
        <f t="shared" si="123"/>
        <v>0</v>
      </c>
      <c r="DN202" s="440" t="b">
        <f t="shared" si="124"/>
        <v>0</v>
      </c>
      <c r="DO202" s="449" t="b">
        <f t="shared" si="125"/>
        <v>0</v>
      </c>
      <c r="DP202" s="440" t="b">
        <f t="shared" si="126"/>
        <v>0</v>
      </c>
      <c r="DQ202" s="450" t="b">
        <f t="shared" si="127"/>
        <v>0</v>
      </c>
      <c r="DR202" s="440" t="b">
        <f t="shared" si="128"/>
        <v>0</v>
      </c>
      <c r="DS202" s="449" t="b">
        <f t="shared" si="129"/>
        <v>0</v>
      </c>
      <c r="DT202" s="440" t="b">
        <f t="shared" si="130"/>
        <v>0</v>
      </c>
    </row>
    <row r="203" spans="1:124" x14ac:dyDescent="0.25">
      <c r="A203" s="65">
        <f t="shared" si="105"/>
        <v>195</v>
      </c>
      <c r="B203" s="275"/>
      <c r="C203" s="275"/>
      <c r="D203" s="275"/>
      <c r="E203" s="275"/>
      <c r="F203" s="275"/>
      <c r="G203" s="316"/>
      <c r="H203" s="276"/>
      <c r="I203" s="276"/>
      <c r="J203" s="276"/>
      <c r="K203" s="467"/>
      <c r="L203" s="467"/>
      <c r="M203" s="277"/>
      <c r="N203" s="277"/>
      <c r="O203" s="348"/>
      <c r="P203" s="278"/>
      <c r="Q203" s="279"/>
      <c r="R203" s="348"/>
      <c r="S203" s="278"/>
      <c r="T203" s="280"/>
      <c r="U203" s="348"/>
      <c r="V203" s="274"/>
      <c r="W203" s="309" t="str">
        <f t="shared" ca="1" si="106"/>
        <v/>
      </c>
      <c r="X203" s="310" t="str">
        <f t="shared" ca="1" si="107"/>
        <v/>
      </c>
      <c r="Y203" s="277"/>
      <c r="Z203" s="277"/>
      <c r="AA203" s="348"/>
      <c r="AB203" s="278"/>
      <c r="AC203" s="279"/>
      <c r="AD203" s="348"/>
      <c r="AE203" s="278"/>
      <c r="AF203" s="280"/>
      <c r="AG203" s="348"/>
      <c r="AH203" s="274"/>
      <c r="AI203" s="309" t="str">
        <f t="shared" ca="1" si="108"/>
        <v/>
      </c>
      <c r="AJ203" s="310" t="str">
        <f t="shared" ca="1" si="109"/>
        <v/>
      </c>
      <c r="AK203" s="277"/>
      <c r="AL203" s="277"/>
      <c r="AM203" s="348"/>
      <c r="AN203" s="278"/>
      <c r="AO203" s="279"/>
      <c r="AP203" s="348"/>
      <c r="AQ203" s="278"/>
      <c r="AR203" s="280"/>
      <c r="AS203" s="348"/>
      <c r="AT203" s="274"/>
      <c r="AU203" s="309" t="str">
        <f t="shared" ca="1" si="110"/>
        <v/>
      </c>
      <c r="AV203" s="310" t="str">
        <f t="shared" ca="1" si="111"/>
        <v/>
      </c>
      <c r="AW203" s="276"/>
      <c r="AX203" s="276"/>
      <c r="AY203" s="348"/>
      <c r="AZ203" s="278"/>
      <c r="BA203" s="279"/>
      <c r="BB203" s="348"/>
      <c r="BC203" s="278"/>
      <c r="BD203" s="280"/>
      <c r="BE203" s="348"/>
      <c r="BF203" s="274"/>
      <c r="BG203" s="309" t="str">
        <f t="shared" ca="1" si="112"/>
        <v/>
      </c>
      <c r="BH203" s="310" t="str">
        <f t="shared" ca="1" si="113"/>
        <v/>
      </c>
      <c r="BI203" s="276"/>
      <c r="BJ203" s="348"/>
      <c r="BK203" s="278"/>
      <c r="BL203" s="279"/>
      <c r="BM203" s="348"/>
      <c r="BN203" s="278"/>
      <c r="BO203" s="280"/>
      <c r="BP203" s="309" t="str">
        <f t="shared" ca="1" si="114"/>
        <v/>
      </c>
      <c r="BQ203" s="310" t="str">
        <f t="shared" ca="1" si="115"/>
        <v/>
      </c>
      <c r="BR203" s="309" t="str">
        <f t="shared" ca="1" si="116"/>
        <v/>
      </c>
      <c r="BS203" s="438" t="str">
        <f t="shared" ca="1" si="117"/>
        <v/>
      </c>
      <c r="BT203" s="281" t="str">
        <f t="array" ref="BT203">IF(AND($I203&lt;&gt;"",$K203&lt;&gt;""),CEILING(VLOOKUP($I203,ランク別指標,3,FALSE)*$L203,1),"")</f>
        <v/>
      </c>
      <c r="BU203" s="282"/>
      <c r="BV203" s="281" t="str">
        <f t="shared" si="11"/>
        <v/>
      </c>
      <c r="BW203" s="283"/>
      <c r="BX203" s="282"/>
      <c r="BY203" s="284" t="str">
        <f t="shared" si="118"/>
        <v/>
      </c>
      <c r="BZ203" s="285" t="str">
        <f t="shared" si="119"/>
        <v/>
      </c>
      <c r="CA203" s="286"/>
      <c r="CB203" s="287"/>
      <c r="CC203" s="281" t="str">
        <f t="array" ref="CC203">IF(AND($I203&lt;&gt;"",$K203&lt;&gt;""),CEILING(VLOOKUP($I203,ランク別指標,6,FALSE)*$L203,1),"")</f>
        <v/>
      </c>
      <c r="CD203" s="288"/>
      <c r="CE203" s="289" t="str">
        <f t="shared" si="14"/>
        <v/>
      </c>
      <c r="CF203" s="290"/>
      <c r="CG203" s="291" t="str">
        <f t="array" ref="CG203">IF(AND(L203&lt;&gt;"",L203&gt;0),IF(CD203/L203*100 &gt; 0,CD203/L203*100, ""),"")</f>
        <v/>
      </c>
      <c r="CH203" s="292" t="str">
        <f t="array" ref="CH203">IF(AND(L203&lt;&gt;"",L203&gt;0),IF(CF203/L203*100 &gt; 0,CF203/L203*100, ""),"")</f>
        <v/>
      </c>
      <c r="CI203" s="291" t="str">
        <f t="array" ref="CI203">IF(AND(CC203&lt;&gt;"",CC203&gt;0),IF(CD203/CC203*100 &gt; 0,CD203/CC203, ""),"")</f>
        <v/>
      </c>
      <c r="CJ203" s="292" t="str">
        <f t="array" ref="CJ203">IF(AND(CE203&lt;&gt;"",CE203&gt;0),IF(CF203/CE203*100 &gt; 0,CF203/CE203, ""),"")</f>
        <v/>
      </c>
      <c r="CK203" s="281"/>
      <c r="CL203" s="293" t="str">
        <f t="array" ref="CL203">IF(AND(L203&lt;&gt;"",L203&gt;0),IF(CK203/L203*100 &gt; 0,CK203/L203*100, ""),"")</f>
        <v/>
      </c>
      <c r="CM203" s="294"/>
      <c r="CN203" s="270" t="str">
        <f t="array" aca="1" ref="CN203" ca="1">IF(AND($O203&lt;&gt;"",$P203="",$O203&lt;=集計基準日),"遅1",IF(AND($R203&lt;&gt;"",$S203="",$R203&lt;=集計基準日),"遅2",IF(AND($U203&lt;&gt;"",$V203="",$U203&lt;=集計基準日),"遅3","") ) )</f>
        <v/>
      </c>
      <c r="CO203" s="271" t="str">
        <f t="array" aca="1" ref="CO203" ca="1">IF(AND($AA203&lt;&gt;"",$AB203="",$AA203&lt;=集計基準日),"遅1",IF(AND($AD203&lt;&gt;"",$AE203="",$AD203&lt;=集計基準日),"遅2",IF(AND($AG203&lt;&gt;"",$AH203="",$AG203&lt;=集計基準日),"遅3","")))</f>
        <v/>
      </c>
      <c r="CP203" s="271" t="str">
        <f t="array" aca="1" ref="CP203" ca="1">IF(AND($AM203&lt;&gt;"",$AN203="",$AM203&lt;=集計基準日),"遅1",IF(AND($AP203&lt;&gt;"",$AQ203="",$AP203&lt;=集計基準日),"遅2",IF(AND($AS203&lt;&gt;"",$AT203="",$AS203&lt;=集計基準日),"遅3","")))</f>
        <v/>
      </c>
      <c r="CQ203" s="272" t="str">
        <f t="shared" ca="1" si="103"/>
        <v/>
      </c>
      <c r="CR203" s="272" t="str">
        <f t="shared" ca="1" si="104"/>
        <v/>
      </c>
      <c r="CS203" s="273" t="str">
        <f t="shared" ca="1" si="17"/>
        <v/>
      </c>
      <c r="CT203" s="337"/>
      <c r="CU203" s="264">
        <f t="shared" si="120"/>
        <v>195</v>
      </c>
      <c r="CW203" s="324">
        <f t="array" aca="1" ref="CW203" ca="1">MAX(IF((IF(進捗管理票PSPT_進捗率_1_2&lt;&gt;"", O203:V203,O203:S203)&lt;&gt;"")*(IF(進捗管理票PSPT_進捗率_1_2&lt;&gt;"", $O$7:$V$7,$O$7:$S$7)="予定日")*(IF(進捗管理票PSPT_進捗率_1_2&lt;&gt;"", O203:V203,O203:S203)&lt;=集計基準日),COLUMN(IF(進捗管理票PSPT_進捗率_1_2&lt;&gt;"", O203:V203,O203:S203)),""))</f>
        <v>0</v>
      </c>
      <c r="CX203" s="324">
        <f t="array" aca="1" ref="CX203" ca="1">MAX(IF((IF(進捗管理票PSPT_進捗率_2_2&lt;&gt;"", AA203:AH203,AA203:AE203)&lt;&gt;"")*(IF(進捗管理票PSPT_進捗率_2_2&lt;&gt;"", $AA$7:$AH$7,$AA$7:$AE$7)="予定日")*(IF(進捗管理票PSPT_進捗率_2_2&lt;&gt;"", AA203:AH203,AA203:AE203)&lt;=集計基準日),COLUMN(IF(進捗管理票PSPT_進捗率_2_2&lt;&gt;"", AA203:AH203,AA203:AE203)),""))</f>
        <v>0</v>
      </c>
      <c r="CY203" s="324">
        <f t="array" aca="1" ref="CY203" ca="1">MAX(IF((IF(進捗管理票PSPT_進捗率_3_2&lt;&gt;"", AM203:AT203,AM203:AQ203)&lt;&gt;"")*(IF(進捗管理票PSPT_進捗率_3_2&lt;&gt;"", $AM$7:$AT$7,$AM$7:$AQ$7)="予定日")*(IF(進捗管理票PSPT_進捗率_3_2&lt;&gt;"", AM203:AT203,AM203:AQ203)&lt;=集計基準日),COLUMN(IF(進捗管理票PSPT_進捗率_3_2&lt;&gt;"", AM203:AT203,AM203:AQ203)),""))</f>
        <v>0</v>
      </c>
      <c r="CZ203" s="324">
        <f t="array" aca="1" ref="CZ203" ca="1">MAX(IF((IF(進捗管理票PSPT_進捗率_4_2&lt;&gt;"", AY203:BF203,AY203:BC203)&lt;&gt;"")*(IF(進捗管理票PSPT_進捗率_4_2&lt;&gt;"", $AY$7:$BF$7,$AY$7:$BC$7)="予定日")*(IF(進捗管理票PSPT_進捗率_4_2&lt;&gt;"", AY203:BF203,AY203:BC203)&lt;=集計基準日),COLUMN(IF(進捗管理票PSPT_進捗率_4_2&lt;&gt;"", AY203:BF203,AY203:BC203)),""))</f>
        <v>0</v>
      </c>
      <c r="DA203" s="324">
        <f t="array" aca="1" ref="DA203" ca="1">MAX(IF((BJ203:BN203&lt;&gt;"")*($BJ$7:$BN$7="予定日")*(BJ203:BN203&lt;=集計基準日),COLUMN(BJ203:BN203),""))</f>
        <v>0</v>
      </c>
      <c r="DB203" s="324">
        <f t="array" aca="1" ref="DB203" ca="1">MAX(IF((IF(AND(進捗管理票PSPT_進捗率_1_2&lt;&gt;"",U203&lt;&gt;""), O203:V203,O203:S203)&lt;&gt;"")*(IF(AND(進捗管理票PSPT_進捗率_1_2&lt;&gt;"",U203&lt;&gt;""), $O$7:$V$7,$O$7:$S$7)="実績日")*(IF(AND(進捗管理票PSPT_進捗率_1_2&lt;&gt;"",U203&lt;&gt;""), O203:V203,O203:S203)&lt;=集計基準日),COLUMN(IF(AND(進捗管理票PSPT_進捗率_1_2&lt;&gt;"",U203&lt;&gt;""), O203:V203,O203:S203)),""))</f>
        <v>0</v>
      </c>
      <c r="DC203" s="324">
        <f t="array" aca="1" ref="DC203" ca="1">MAX(IF((IF(AND(進捗管理票PSPT_進捗率_2_2&lt;&gt;"",AG203&lt;&gt;""), AA203:AH203,AA203:AE203)&lt;&gt;"")*(IF(AND(進捗管理票PSPT_進捗率_2_2&lt;&gt;"",AG203&lt;&gt;""), $AA$7:$AH$7,$AA$7:$AE$7)="実績日")*(IF(AND(進捗管理票PSPT_進捗率_2_2&lt;&gt;"",AG203&lt;&gt;""), AA203:AH203,AA203:AE203)&lt;=集計基準日),COLUMN(IF(AND(進捗管理票PSPT_進捗率_2_2&lt;&gt;"",AG203&lt;&gt;""), AA203:AH203,AA203:AE203)),""))</f>
        <v>0</v>
      </c>
      <c r="DD203" s="324">
        <f t="array" aca="1" ref="DD203" ca="1">MAX(IF((IF(AND(進捗管理票PSPT_進捗率_3_2&lt;&gt;"",AS203&lt;&gt;""), AM203:AT203,AM203:AQ203)&lt;&gt;"")*(IF(AND(進捗管理票PSPT_進捗率_3_2&lt;&gt;"",AS203&lt;&gt;""), $AM$7:$AT$7,$AM$7:$AQ$7)="実績日")*(IF(AND(進捗管理票PSPT_進捗率_3_2&lt;&gt;"",AS203&lt;&gt;""), AM203:AT203,AM203:AQ203)&lt;=集計基準日),COLUMN(IF(AND(進捗管理票PSPT_進捗率_3_2&lt;&gt;"",AS203&lt;&gt;""), AM203:AT203,AM203:AQ203)),""))</f>
        <v>0</v>
      </c>
      <c r="DE203" s="324">
        <f t="array" aca="1" ref="DE203" ca="1">MAX(IF((IF(AND(進捗管理票PSPT_進捗率_4_2&lt;&gt;"",BE203&lt;&gt;""), AY203:BF203,AY203:BC203)&lt;&gt;"")*(IF(AND(進捗管理票PSPT_進捗率_4_2&lt;&gt;"",BE203&lt;&gt;""), $AY$7:$BF$7,$AY$7:$BC$7)="実績日")*(IF(AND(進捗管理票PSPT_進捗率_4_2&lt;&gt;"",BE203&lt;&gt;""), AY203:BF203,AY203:BC203)&lt;=集計基準日),COLUMN(IF(AND(進捗管理票PSPT_進捗率_4_2&lt;&gt;"",BE203&lt;&gt;""), AY203:BF203,AY203:BC203)),""))</f>
        <v>0</v>
      </c>
      <c r="DF203" s="324">
        <f t="array" aca="1" ref="DF203" ca="1">MAX(IF((BJ203:BN203&lt;&gt;"")*($BJ$7:$BN$7="実績日")*(BJ203:BN203&lt;=集計基準日),COLUMN(BJ203:BN203),""))</f>
        <v>0</v>
      </c>
      <c r="DG203" s="439">
        <f ca="1">MAX(IF(CW203&lt;&gt;0,HLOOKUP(CW203+1,進捗・達成率設定_PS,9,1),0),IF(CX203&lt;&gt;0,HLOOKUP(CX203+1,進捗・達成率設定_PT仕様作成,9,1),0),IF(CY203&lt;&gt;0,HLOOKUP(CY203+1,進捗・達成率設定_PG,9,1),0),IF(CZ203&lt;&gt;0,HLOOKUP(CZ203+1,進捗・達成率設定_PT,9,1),0),IF(DA203&lt;&gt;0,HLOOKUP(DA203+1,進捗・達成率設定_受入,9,1),0),IF(AND(COUNTA(PTレビュー先頭セル:PTレビュー最終セル)=0,AND(BB203&lt;&gt;"", BB203 &lt;= 集計基準日, BE203="",BF203="",BJ203="",BK203="",BM203="",BN203="")),100,0),IF(AND(BE203&lt;&gt;"",BE203 &lt;= 集計基準日, BJ203="",BK203="",BM203="",BN203=""),100,0))</f>
        <v>0</v>
      </c>
      <c r="DH203" s="440">
        <f ca="1">MAX(IF(DB203&lt;&gt;0,HLOOKUP(DB203,進捗・達成率設定_PS,9,1),0),IF(DC203&lt;&gt;0,HLOOKUP(DC203,進捗・達成率設定_PT仕様作成,9,1),0),IF(DD203&lt;&gt;0,HLOOKUP(DD203,進捗・達成率設定_PG,9,1),0),IF(DE203&lt;&gt;0,HLOOKUP(DE203,進捗・達成率設定_PT,9,1),0),IF(DF203&lt;&gt;0,HLOOKUP(DF203,進捗・達成率設定_受入,9,1),0),IF(AND(COUNTA(PTレビュー先頭セル:PTレビュー最終セル)=0,BJ203="",BK203="",BM203="",BN203="",BC203&lt;&gt;"", BC203&lt;=集計基準日),100,0),IF(OR(AND(BF203&lt;&gt;"",BF203&lt;=集計基準日, BJ203="",BK203="",BM203="",BN203=""),AND(BE203&lt;&gt;"",BF203&lt;&gt;"",BF203&lt;=集計基準日, BJ203="",BK203="",BM203="",BN203="")),100,0))</f>
        <v>0</v>
      </c>
      <c r="DI203" s="328" t="str">
        <f>IF(BM203&lt;&gt;"",BM203,IF(AND(BJ203&lt;&gt;"",BM203&lt;&gt;""),BM203,IF(AND(BJ203&lt;&gt;"",BM203=""),"",IF(AND(BK203&lt;&gt;"",BM203=""),"",IF(BE203&lt;&gt;"",BE203,IF(COUNTA(PTレビュー先頭セル:PTレビュー最終セル)&lt;&gt;0,"",IF(BB203&lt;&gt;"",BB203,"")))))))</f>
        <v/>
      </c>
      <c r="DJ203" s="329" t="str">
        <f>IF(AND(BM203&lt;&gt;"",BN203&lt;&gt;""),BN203,IF(AND(BJ203&lt;&gt;"",BN203&lt;&gt;""),BN203,IF(AND(BK203&lt;&gt;"",BN203=""),"",IF(AND(BJ203&lt;&gt;"",BN203=""),"",IF(BF203&lt;&gt;"",BF203,IF(COUNTA(PTレビュー先頭セル:PTレビュー最終セル)&lt;&gt;0,"",IF(BC203&lt;&gt;"",BC203,"")))))))</f>
        <v/>
      </c>
      <c r="DK203" s="450" t="b">
        <f t="shared" si="121"/>
        <v>0</v>
      </c>
      <c r="DL203" s="440" t="b">
        <f t="shared" si="122"/>
        <v>0</v>
      </c>
      <c r="DM203" s="450" t="b">
        <f t="shared" si="123"/>
        <v>0</v>
      </c>
      <c r="DN203" s="440" t="b">
        <f t="shared" si="124"/>
        <v>0</v>
      </c>
      <c r="DO203" s="449" t="b">
        <f t="shared" si="125"/>
        <v>0</v>
      </c>
      <c r="DP203" s="440" t="b">
        <f t="shared" si="126"/>
        <v>0</v>
      </c>
      <c r="DQ203" s="450" t="b">
        <f t="shared" si="127"/>
        <v>0</v>
      </c>
      <c r="DR203" s="440" t="b">
        <f t="shared" si="128"/>
        <v>0</v>
      </c>
      <c r="DS203" s="449" t="b">
        <f t="shared" si="129"/>
        <v>0</v>
      </c>
      <c r="DT203" s="440" t="b">
        <f t="shared" si="130"/>
        <v>0</v>
      </c>
    </row>
    <row r="204" spans="1:124" x14ac:dyDescent="0.25">
      <c r="A204" s="65">
        <f t="shared" si="105"/>
        <v>196</v>
      </c>
      <c r="B204" s="275"/>
      <c r="C204" s="275"/>
      <c r="D204" s="275"/>
      <c r="E204" s="275"/>
      <c r="F204" s="275"/>
      <c r="G204" s="316"/>
      <c r="H204" s="276"/>
      <c r="I204" s="276"/>
      <c r="J204" s="276"/>
      <c r="K204" s="467"/>
      <c r="L204" s="467"/>
      <c r="M204" s="277"/>
      <c r="N204" s="277"/>
      <c r="O204" s="348"/>
      <c r="P204" s="278"/>
      <c r="Q204" s="279"/>
      <c r="R204" s="348"/>
      <c r="S204" s="278"/>
      <c r="T204" s="280"/>
      <c r="U204" s="348"/>
      <c r="V204" s="274"/>
      <c r="W204" s="309" t="str">
        <f t="shared" ca="1" si="106"/>
        <v/>
      </c>
      <c r="X204" s="310" t="str">
        <f t="shared" ca="1" si="107"/>
        <v/>
      </c>
      <c r="Y204" s="277"/>
      <c r="Z204" s="277"/>
      <c r="AA204" s="348"/>
      <c r="AB204" s="278"/>
      <c r="AC204" s="279"/>
      <c r="AD204" s="348"/>
      <c r="AE204" s="278"/>
      <c r="AF204" s="280"/>
      <c r="AG204" s="348"/>
      <c r="AH204" s="274"/>
      <c r="AI204" s="309" t="str">
        <f t="shared" ca="1" si="108"/>
        <v/>
      </c>
      <c r="AJ204" s="310" t="str">
        <f t="shared" ca="1" si="109"/>
        <v/>
      </c>
      <c r="AK204" s="277"/>
      <c r="AL204" s="277"/>
      <c r="AM204" s="348"/>
      <c r="AN204" s="278"/>
      <c r="AO204" s="279"/>
      <c r="AP204" s="348"/>
      <c r="AQ204" s="278"/>
      <c r="AR204" s="280"/>
      <c r="AS204" s="348"/>
      <c r="AT204" s="274"/>
      <c r="AU204" s="309" t="str">
        <f t="shared" ca="1" si="110"/>
        <v/>
      </c>
      <c r="AV204" s="310" t="str">
        <f t="shared" ca="1" si="111"/>
        <v/>
      </c>
      <c r="AW204" s="276"/>
      <c r="AX204" s="276"/>
      <c r="AY204" s="348"/>
      <c r="AZ204" s="278"/>
      <c r="BA204" s="279"/>
      <c r="BB204" s="348"/>
      <c r="BC204" s="278"/>
      <c r="BD204" s="280"/>
      <c r="BE204" s="348"/>
      <c r="BF204" s="274"/>
      <c r="BG204" s="309" t="str">
        <f t="shared" ca="1" si="112"/>
        <v/>
      </c>
      <c r="BH204" s="310" t="str">
        <f t="shared" ca="1" si="113"/>
        <v/>
      </c>
      <c r="BI204" s="276"/>
      <c r="BJ204" s="348"/>
      <c r="BK204" s="278"/>
      <c r="BL204" s="279"/>
      <c r="BM204" s="348"/>
      <c r="BN204" s="278"/>
      <c r="BO204" s="280"/>
      <c r="BP204" s="309" t="str">
        <f t="shared" ca="1" si="114"/>
        <v/>
      </c>
      <c r="BQ204" s="310" t="str">
        <f t="shared" ca="1" si="115"/>
        <v/>
      </c>
      <c r="BR204" s="309" t="str">
        <f t="shared" ca="1" si="116"/>
        <v/>
      </c>
      <c r="BS204" s="438" t="str">
        <f t="shared" ca="1" si="117"/>
        <v/>
      </c>
      <c r="BT204" s="281" t="str">
        <f t="array" ref="BT204">IF(AND($I204&lt;&gt;"",$K204&lt;&gt;""),CEILING(VLOOKUP($I204,ランク別指標,3,FALSE)*$L204,1),"")</f>
        <v/>
      </c>
      <c r="BU204" s="282"/>
      <c r="BV204" s="281" t="str">
        <f t="shared" si="11"/>
        <v/>
      </c>
      <c r="BW204" s="283"/>
      <c r="BX204" s="282"/>
      <c r="BY204" s="284" t="str">
        <f t="shared" si="118"/>
        <v/>
      </c>
      <c r="BZ204" s="285" t="str">
        <f t="shared" si="119"/>
        <v/>
      </c>
      <c r="CA204" s="286"/>
      <c r="CB204" s="287"/>
      <c r="CC204" s="281" t="str">
        <f t="array" ref="CC204">IF(AND($I204&lt;&gt;"",$K204&lt;&gt;""),CEILING(VLOOKUP($I204,ランク別指標,6,FALSE)*$L204,1),"")</f>
        <v/>
      </c>
      <c r="CD204" s="288"/>
      <c r="CE204" s="289" t="str">
        <f t="shared" si="14"/>
        <v/>
      </c>
      <c r="CF204" s="290"/>
      <c r="CG204" s="291" t="str">
        <f t="array" ref="CG204">IF(AND(L204&lt;&gt;"",L204&gt;0),IF(CD204/L204*100 &gt; 0,CD204/L204*100, ""),"")</f>
        <v/>
      </c>
      <c r="CH204" s="292" t="str">
        <f t="array" ref="CH204">IF(AND(L204&lt;&gt;"",L204&gt;0),IF(CF204/L204*100 &gt; 0,CF204/L204*100, ""),"")</f>
        <v/>
      </c>
      <c r="CI204" s="291" t="str">
        <f t="array" ref="CI204">IF(AND(CC204&lt;&gt;"",CC204&gt;0),IF(CD204/CC204*100 &gt; 0,CD204/CC204, ""),"")</f>
        <v/>
      </c>
      <c r="CJ204" s="292" t="str">
        <f t="array" ref="CJ204">IF(AND(CE204&lt;&gt;"",CE204&gt;0),IF(CF204/CE204*100 &gt; 0,CF204/CE204, ""),"")</f>
        <v/>
      </c>
      <c r="CK204" s="281"/>
      <c r="CL204" s="293" t="str">
        <f t="array" ref="CL204">IF(AND(L204&lt;&gt;"",L204&gt;0),IF(CK204/L204*100 &gt; 0,CK204/L204*100, ""),"")</f>
        <v/>
      </c>
      <c r="CM204" s="294"/>
      <c r="CN204" s="270" t="str">
        <f t="array" aca="1" ref="CN204" ca="1">IF(AND($O204&lt;&gt;"",$P204="",$O204&lt;=集計基準日),"遅1",IF(AND($R204&lt;&gt;"",$S204="",$R204&lt;=集計基準日),"遅2",IF(AND($U204&lt;&gt;"",$V204="",$U204&lt;=集計基準日),"遅3","") ) )</f>
        <v/>
      </c>
      <c r="CO204" s="271" t="str">
        <f t="array" aca="1" ref="CO204" ca="1">IF(AND($AA204&lt;&gt;"",$AB204="",$AA204&lt;=集計基準日),"遅1",IF(AND($AD204&lt;&gt;"",$AE204="",$AD204&lt;=集計基準日),"遅2",IF(AND($AG204&lt;&gt;"",$AH204="",$AG204&lt;=集計基準日),"遅3","")))</f>
        <v/>
      </c>
      <c r="CP204" s="271" t="str">
        <f t="array" aca="1" ref="CP204" ca="1">IF(AND($AM204&lt;&gt;"",$AN204="",$AM204&lt;=集計基準日),"遅1",IF(AND($AP204&lt;&gt;"",$AQ204="",$AP204&lt;=集計基準日),"遅2",IF(AND($AS204&lt;&gt;"",$AT204="",$AS204&lt;=集計基準日),"遅3","")))</f>
        <v/>
      </c>
      <c r="CQ204" s="272" t="str">
        <f t="shared" ca="1" si="103"/>
        <v/>
      </c>
      <c r="CR204" s="272" t="str">
        <f t="shared" ca="1" si="104"/>
        <v/>
      </c>
      <c r="CS204" s="273" t="str">
        <f t="shared" ca="1" si="17"/>
        <v/>
      </c>
      <c r="CT204" s="337"/>
      <c r="CU204" s="264">
        <f t="shared" si="120"/>
        <v>196</v>
      </c>
      <c r="CW204" s="324">
        <f t="array" aca="1" ref="CW204" ca="1">MAX(IF((IF(進捗管理票PSPT_進捗率_1_2&lt;&gt;"", O204:V204,O204:S204)&lt;&gt;"")*(IF(進捗管理票PSPT_進捗率_1_2&lt;&gt;"", $O$7:$V$7,$O$7:$S$7)="予定日")*(IF(進捗管理票PSPT_進捗率_1_2&lt;&gt;"", O204:V204,O204:S204)&lt;=集計基準日),COLUMN(IF(進捗管理票PSPT_進捗率_1_2&lt;&gt;"", O204:V204,O204:S204)),""))</f>
        <v>0</v>
      </c>
      <c r="CX204" s="324">
        <f t="array" aca="1" ref="CX204" ca="1">MAX(IF((IF(進捗管理票PSPT_進捗率_2_2&lt;&gt;"", AA204:AH204,AA204:AE204)&lt;&gt;"")*(IF(進捗管理票PSPT_進捗率_2_2&lt;&gt;"", $AA$7:$AH$7,$AA$7:$AE$7)="予定日")*(IF(進捗管理票PSPT_進捗率_2_2&lt;&gt;"", AA204:AH204,AA204:AE204)&lt;=集計基準日),COLUMN(IF(進捗管理票PSPT_進捗率_2_2&lt;&gt;"", AA204:AH204,AA204:AE204)),""))</f>
        <v>0</v>
      </c>
      <c r="CY204" s="324">
        <f t="array" aca="1" ref="CY204" ca="1">MAX(IF((IF(進捗管理票PSPT_進捗率_3_2&lt;&gt;"", AM204:AT204,AM204:AQ204)&lt;&gt;"")*(IF(進捗管理票PSPT_進捗率_3_2&lt;&gt;"", $AM$7:$AT$7,$AM$7:$AQ$7)="予定日")*(IF(進捗管理票PSPT_進捗率_3_2&lt;&gt;"", AM204:AT204,AM204:AQ204)&lt;=集計基準日),COLUMN(IF(進捗管理票PSPT_進捗率_3_2&lt;&gt;"", AM204:AT204,AM204:AQ204)),""))</f>
        <v>0</v>
      </c>
      <c r="CZ204" s="324">
        <f t="array" aca="1" ref="CZ204" ca="1">MAX(IF((IF(進捗管理票PSPT_進捗率_4_2&lt;&gt;"", AY204:BF204,AY204:BC204)&lt;&gt;"")*(IF(進捗管理票PSPT_進捗率_4_2&lt;&gt;"", $AY$7:$BF$7,$AY$7:$BC$7)="予定日")*(IF(進捗管理票PSPT_進捗率_4_2&lt;&gt;"", AY204:BF204,AY204:BC204)&lt;=集計基準日),COLUMN(IF(進捗管理票PSPT_進捗率_4_2&lt;&gt;"", AY204:BF204,AY204:BC204)),""))</f>
        <v>0</v>
      </c>
      <c r="DA204" s="324">
        <f t="array" aca="1" ref="DA204" ca="1">MAX(IF((BJ204:BN204&lt;&gt;"")*($BJ$7:$BN$7="予定日")*(BJ204:BN204&lt;=集計基準日),COLUMN(BJ204:BN204),""))</f>
        <v>0</v>
      </c>
      <c r="DB204" s="324">
        <f t="array" aca="1" ref="DB204" ca="1">MAX(IF((IF(AND(進捗管理票PSPT_進捗率_1_2&lt;&gt;"",U204&lt;&gt;""), O204:V204,O204:S204)&lt;&gt;"")*(IF(AND(進捗管理票PSPT_進捗率_1_2&lt;&gt;"",U204&lt;&gt;""), $O$7:$V$7,$O$7:$S$7)="実績日")*(IF(AND(進捗管理票PSPT_進捗率_1_2&lt;&gt;"",U204&lt;&gt;""), O204:V204,O204:S204)&lt;=集計基準日),COLUMN(IF(AND(進捗管理票PSPT_進捗率_1_2&lt;&gt;"",U204&lt;&gt;""), O204:V204,O204:S204)),""))</f>
        <v>0</v>
      </c>
      <c r="DC204" s="324">
        <f t="array" aca="1" ref="DC204" ca="1">MAX(IF((IF(AND(進捗管理票PSPT_進捗率_2_2&lt;&gt;"",AG204&lt;&gt;""), AA204:AH204,AA204:AE204)&lt;&gt;"")*(IF(AND(進捗管理票PSPT_進捗率_2_2&lt;&gt;"",AG204&lt;&gt;""), $AA$7:$AH$7,$AA$7:$AE$7)="実績日")*(IF(AND(進捗管理票PSPT_進捗率_2_2&lt;&gt;"",AG204&lt;&gt;""), AA204:AH204,AA204:AE204)&lt;=集計基準日),COLUMN(IF(AND(進捗管理票PSPT_進捗率_2_2&lt;&gt;"",AG204&lt;&gt;""), AA204:AH204,AA204:AE204)),""))</f>
        <v>0</v>
      </c>
      <c r="DD204" s="324">
        <f t="array" aca="1" ref="DD204" ca="1">MAX(IF((IF(AND(進捗管理票PSPT_進捗率_3_2&lt;&gt;"",AS204&lt;&gt;""), AM204:AT204,AM204:AQ204)&lt;&gt;"")*(IF(AND(進捗管理票PSPT_進捗率_3_2&lt;&gt;"",AS204&lt;&gt;""), $AM$7:$AT$7,$AM$7:$AQ$7)="実績日")*(IF(AND(進捗管理票PSPT_進捗率_3_2&lt;&gt;"",AS204&lt;&gt;""), AM204:AT204,AM204:AQ204)&lt;=集計基準日),COLUMN(IF(AND(進捗管理票PSPT_進捗率_3_2&lt;&gt;"",AS204&lt;&gt;""), AM204:AT204,AM204:AQ204)),""))</f>
        <v>0</v>
      </c>
      <c r="DE204" s="324">
        <f t="array" aca="1" ref="DE204" ca="1">MAX(IF((IF(AND(進捗管理票PSPT_進捗率_4_2&lt;&gt;"",BE204&lt;&gt;""), AY204:BF204,AY204:BC204)&lt;&gt;"")*(IF(AND(進捗管理票PSPT_進捗率_4_2&lt;&gt;"",BE204&lt;&gt;""), $AY$7:$BF$7,$AY$7:$BC$7)="実績日")*(IF(AND(進捗管理票PSPT_進捗率_4_2&lt;&gt;"",BE204&lt;&gt;""), AY204:BF204,AY204:BC204)&lt;=集計基準日),COLUMN(IF(AND(進捗管理票PSPT_進捗率_4_2&lt;&gt;"",BE204&lt;&gt;""), AY204:BF204,AY204:BC204)),""))</f>
        <v>0</v>
      </c>
      <c r="DF204" s="324">
        <f t="array" aca="1" ref="DF204" ca="1">MAX(IF((BJ204:BN204&lt;&gt;"")*($BJ$7:$BN$7="実績日")*(BJ204:BN204&lt;=集計基準日),COLUMN(BJ204:BN204),""))</f>
        <v>0</v>
      </c>
      <c r="DG204" s="439">
        <f ca="1">MAX(IF(CW204&lt;&gt;0,HLOOKUP(CW204+1,進捗・達成率設定_PS,9,1),0),IF(CX204&lt;&gt;0,HLOOKUP(CX204+1,進捗・達成率設定_PT仕様作成,9,1),0),IF(CY204&lt;&gt;0,HLOOKUP(CY204+1,進捗・達成率設定_PG,9,1),0),IF(CZ204&lt;&gt;0,HLOOKUP(CZ204+1,進捗・達成率設定_PT,9,1),0),IF(DA204&lt;&gt;0,HLOOKUP(DA204+1,進捗・達成率設定_受入,9,1),0),IF(AND(COUNTA(PTレビュー先頭セル:PTレビュー最終セル)=0,AND(BB204&lt;&gt;"", BB204 &lt;= 集計基準日, BE204="",BF204="",BJ204="",BK204="",BM204="",BN204="")),100,0),IF(AND(BE204&lt;&gt;"",BE204 &lt;= 集計基準日, BJ204="",BK204="",BM204="",BN204=""),100,0))</f>
        <v>0</v>
      </c>
      <c r="DH204" s="440">
        <f ca="1">MAX(IF(DB204&lt;&gt;0,HLOOKUP(DB204,進捗・達成率設定_PS,9,1),0),IF(DC204&lt;&gt;0,HLOOKUP(DC204,進捗・達成率設定_PT仕様作成,9,1),0),IF(DD204&lt;&gt;0,HLOOKUP(DD204,進捗・達成率設定_PG,9,1),0),IF(DE204&lt;&gt;0,HLOOKUP(DE204,進捗・達成率設定_PT,9,1),0),IF(DF204&lt;&gt;0,HLOOKUP(DF204,進捗・達成率設定_受入,9,1),0),IF(AND(COUNTA(PTレビュー先頭セル:PTレビュー最終セル)=0,BJ204="",BK204="",BM204="",BN204="",BC204&lt;&gt;"", BC204&lt;=集計基準日),100,0),IF(OR(AND(BF204&lt;&gt;"",BF204&lt;=集計基準日, BJ204="",BK204="",BM204="",BN204=""),AND(BE204&lt;&gt;"",BF204&lt;&gt;"",BF204&lt;=集計基準日, BJ204="",BK204="",BM204="",BN204="")),100,0))</f>
        <v>0</v>
      </c>
      <c r="DI204" s="328" t="str">
        <f>IF(BM204&lt;&gt;"",BM204,IF(AND(BJ204&lt;&gt;"",BM204&lt;&gt;""),BM204,IF(AND(BJ204&lt;&gt;"",BM204=""),"",IF(AND(BK204&lt;&gt;"",BM204=""),"",IF(BE204&lt;&gt;"",BE204,IF(COUNTA(PTレビュー先頭セル:PTレビュー最終セル)&lt;&gt;0,"",IF(BB204&lt;&gt;"",BB204,"")))))))</f>
        <v/>
      </c>
      <c r="DJ204" s="329" t="str">
        <f>IF(AND(BM204&lt;&gt;"",BN204&lt;&gt;""),BN204,IF(AND(BJ204&lt;&gt;"",BN204&lt;&gt;""),BN204,IF(AND(BK204&lt;&gt;"",BN204=""),"",IF(AND(BJ204&lt;&gt;"",BN204=""),"",IF(BF204&lt;&gt;"",BF204,IF(COUNTA(PTレビュー先頭セル:PTレビュー最終セル)&lt;&gt;0,"",IF(BC204&lt;&gt;"",BC204,"")))))))</f>
        <v/>
      </c>
      <c r="DK204" s="450" t="b">
        <f t="shared" si="121"/>
        <v>0</v>
      </c>
      <c r="DL204" s="440" t="b">
        <f t="shared" si="122"/>
        <v>0</v>
      </c>
      <c r="DM204" s="450" t="b">
        <f t="shared" si="123"/>
        <v>0</v>
      </c>
      <c r="DN204" s="440" t="b">
        <f t="shared" si="124"/>
        <v>0</v>
      </c>
      <c r="DO204" s="449" t="b">
        <f t="shared" si="125"/>
        <v>0</v>
      </c>
      <c r="DP204" s="440" t="b">
        <f t="shared" si="126"/>
        <v>0</v>
      </c>
      <c r="DQ204" s="450" t="b">
        <f t="shared" si="127"/>
        <v>0</v>
      </c>
      <c r="DR204" s="440" t="b">
        <f t="shared" si="128"/>
        <v>0</v>
      </c>
      <c r="DS204" s="449" t="b">
        <f t="shared" si="129"/>
        <v>0</v>
      </c>
      <c r="DT204" s="440" t="b">
        <f t="shared" si="130"/>
        <v>0</v>
      </c>
    </row>
    <row r="205" spans="1:124" x14ac:dyDescent="0.25">
      <c r="A205" s="65">
        <f t="shared" si="105"/>
        <v>197</v>
      </c>
      <c r="B205" s="275"/>
      <c r="C205" s="275"/>
      <c r="D205" s="275"/>
      <c r="E205" s="275"/>
      <c r="F205" s="275"/>
      <c r="G205" s="316"/>
      <c r="H205" s="276"/>
      <c r="I205" s="276"/>
      <c r="J205" s="276"/>
      <c r="K205" s="467"/>
      <c r="L205" s="467"/>
      <c r="M205" s="277"/>
      <c r="N205" s="277"/>
      <c r="O205" s="348"/>
      <c r="P205" s="278"/>
      <c r="Q205" s="279"/>
      <c r="R205" s="348"/>
      <c r="S205" s="278"/>
      <c r="T205" s="280"/>
      <c r="U205" s="348"/>
      <c r="V205" s="274"/>
      <c r="W205" s="309" t="str">
        <f t="shared" ca="1" si="106"/>
        <v/>
      </c>
      <c r="X205" s="310" t="str">
        <f t="shared" ca="1" si="107"/>
        <v/>
      </c>
      <c r="Y205" s="277"/>
      <c r="Z205" s="277"/>
      <c r="AA205" s="348"/>
      <c r="AB205" s="278"/>
      <c r="AC205" s="279"/>
      <c r="AD205" s="348"/>
      <c r="AE205" s="278"/>
      <c r="AF205" s="280"/>
      <c r="AG205" s="348"/>
      <c r="AH205" s="274"/>
      <c r="AI205" s="309" t="str">
        <f t="shared" ca="1" si="108"/>
        <v/>
      </c>
      <c r="AJ205" s="310" t="str">
        <f t="shared" ca="1" si="109"/>
        <v/>
      </c>
      <c r="AK205" s="277"/>
      <c r="AL205" s="277"/>
      <c r="AM205" s="348"/>
      <c r="AN205" s="278"/>
      <c r="AO205" s="279"/>
      <c r="AP205" s="348"/>
      <c r="AQ205" s="278"/>
      <c r="AR205" s="280"/>
      <c r="AS205" s="348"/>
      <c r="AT205" s="274"/>
      <c r="AU205" s="309" t="str">
        <f t="shared" ca="1" si="110"/>
        <v/>
      </c>
      <c r="AV205" s="310" t="str">
        <f t="shared" ca="1" si="111"/>
        <v/>
      </c>
      <c r="AW205" s="276"/>
      <c r="AX205" s="276"/>
      <c r="AY205" s="348"/>
      <c r="AZ205" s="278"/>
      <c r="BA205" s="279"/>
      <c r="BB205" s="348"/>
      <c r="BC205" s="278"/>
      <c r="BD205" s="280"/>
      <c r="BE205" s="348"/>
      <c r="BF205" s="274"/>
      <c r="BG205" s="309" t="str">
        <f t="shared" ca="1" si="112"/>
        <v/>
      </c>
      <c r="BH205" s="310" t="str">
        <f t="shared" ca="1" si="113"/>
        <v/>
      </c>
      <c r="BI205" s="276"/>
      <c r="BJ205" s="348"/>
      <c r="BK205" s="278"/>
      <c r="BL205" s="279"/>
      <c r="BM205" s="348"/>
      <c r="BN205" s="278"/>
      <c r="BO205" s="280"/>
      <c r="BP205" s="309" t="str">
        <f t="shared" ca="1" si="114"/>
        <v/>
      </c>
      <c r="BQ205" s="310" t="str">
        <f t="shared" ca="1" si="115"/>
        <v/>
      </c>
      <c r="BR205" s="309" t="str">
        <f t="shared" ca="1" si="116"/>
        <v/>
      </c>
      <c r="BS205" s="438" t="str">
        <f t="shared" ca="1" si="117"/>
        <v/>
      </c>
      <c r="BT205" s="281" t="str">
        <f t="array" ref="BT205">IF(AND($I205&lt;&gt;"",$K205&lt;&gt;""),CEILING(VLOOKUP($I205,ランク別指標,3,FALSE)*$L205,1),"")</f>
        <v/>
      </c>
      <c r="BU205" s="282"/>
      <c r="BV205" s="281" t="str">
        <f t="shared" si="11"/>
        <v/>
      </c>
      <c r="BW205" s="283"/>
      <c r="BX205" s="282"/>
      <c r="BY205" s="284" t="str">
        <f t="shared" si="118"/>
        <v/>
      </c>
      <c r="BZ205" s="285" t="str">
        <f t="shared" si="119"/>
        <v/>
      </c>
      <c r="CA205" s="286"/>
      <c r="CB205" s="287"/>
      <c r="CC205" s="281" t="str">
        <f t="array" ref="CC205">IF(AND($I205&lt;&gt;"",$K205&lt;&gt;""),CEILING(VLOOKUP($I205,ランク別指標,6,FALSE)*$L205,1),"")</f>
        <v/>
      </c>
      <c r="CD205" s="288"/>
      <c r="CE205" s="289" t="str">
        <f t="shared" si="14"/>
        <v/>
      </c>
      <c r="CF205" s="290"/>
      <c r="CG205" s="291" t="str">
        <f t="array" ref="CG205">IF(AND(L205&lt;&gt;"",L205&gt;0),IF(CD205/L205*100 &gt; 0,CD205/L205*100, ""),"")</f>
        <v/>
      </c>
      <c r="CH205" s="292" t="str">
        <f t="array" ref="CH205">IF(AND(L205&lt;&gt;"",L205&gt;0),IF(CF205/L205*100 &gt; 0,CF205/L205*100, ""),"")</f>
        <v/>
      </c>
      <c r="CI205" s="291" t="str">
        <f t="array" ref="CI205">IF(AND(CC205&lt;&gt;"",CC205&gt;0),IF(CD205/CC205*100 &gt; 0,CD205/CC205, ""),"")</f>
        <v/>
      </c>
      <c r="CJ205" s="292" t="str">
        <f t="array" ref="CJ205">IF(AND(CE205&lt;&gt;"",CE205&gt;0),IF(CF205/CE205*100 &gt; 0,CF205/CE205, ""),"")</f>
        <v/>
      </c>
      <c r="CK205" s="281"/>
      <c r="CL205" s="293" t="str">
        <f t="array" ref="CL205">IF(AND(L205&lt;&gt;"",L205&gt;0),IF(CK205/L205*100 &gt; 0,CK205/L205*100, ""),"")</f>
        <v/>
      </c>
      <c r="CM205" s="294"/>
      <c r="CN205" s="270" t="str">
        <f t="array" aca="1" ref="CN205" ca="1">IF(AND($O205&lt;&gt;"",$P205="",$O205&lt;=集計基準日),"遅1",IF(AND($R205&lt;&gt;"",$S205="",$R205&lt;=集計基準日),"遅2",IF(AND($U205&lt;&gt;"",$V205="",$U205&lt;=集計基準日),"遅3","") ) )</f>
        <v/>
      </c>
      <c r="CO205" s="271" t="str">
        <f t="array" aca="1" ref="CO205" ca="1">IF(AND($AA205&lt;&gt;"",$AB205="",$AA205&lt;=集計基準日),"遅1",IF(AND($AD205&lt;&gt;"",$AE205="",$AD205&lt;=集計基準日),"遅2",IF(AND($AG205&lt;&gt;"",$AH205="",$AG205&lt;=集計基準日),"遅3","")))</f>
        <v/>
      </c>
      <c r="CP205" s="271" t="str">
        <f t="array" aca="1" ref="CP205" ca="1">IF(AND($AM205&lt;&gt;"",$AN205="",$AM205&lt;=集計基準日),"遅1",IF(AND($AP205&lt;&gt;"",$AQ205="",$AP205&lt;=集計基準日),"遅2",IF(AND($AS205&lt;&gt;"",$AT205="",$AS205&lt;=集計基準日),"遅3","")))</f>
        <v/>
      </c>
      <c r="CQ205" s="272" t="str">
        <f t="shared" ca="1" si="103"/>
        <v/>
      </c>
      <c r="CR205" s="272" t="str">
        <f t="shared" ca="1" si="104"/>
        <v/>
      </c>
      <c r="CS205" s="273" t="str">
        <f t="shared" ca="1" si="17"/>
        <v/>
      </c>
      <c r="CT205" s="337"/>
      <c r="CU205" s="264">
        <f t="shared" si="120"/>
        <v>197</v>
      </c>
      <c r="CW205" s="324">
        <f t="array" aca="1" ref="CW205" ca="1">MAX(IF((IF(進捗管理票PSPT_進捗率_1_2&lt;&gt;"", O205:V205,O205:S205)&lt;&gt;"")*(IF(進捗管理票PSPT_進捗率_1_2&lt;&gt;"", $O$7:$V$7,$O$7:$S$7)="予定日")*(IF(進捗管理票PSPT_進捗率_1_2&lt;&gt;"", O205:V205,O205:S205)&lt;=集計基準日),COLUMN(IF(進捗管理票PSPT_進捗率_1_2&lt;&gt;"", O205:V205,O205:S205)),""))</f>
        <v>0</v>
      </c>
      <c r="CX205" s="324">
        <f t="array" aca="1" ref="CX205" ca="1">MAX(IF((IF(進捗管理票PSPT_進捗率_2_2&lt;&gt;"", AA205:AH205,AA205:AE205)&lt;&gt;"")*(IF(進捗管理票PSPT_進捗率_2_2&lt;&gt;"", $AA$7:$AH$7,$AA$7:$AE$7)="予定日")*(IF(進捗管理票PSPT_進捗率_2_2&lt;&gt;"", AA205:AH205,AA205:AE205)&lt;=集計基準日),COLUMN(IF(進捗管理票PSPT_進捗率_2_2&lt;&gt;"", AA205:AH205,AA205:AE205)),""))</f>
        <v>0</v>
      </c>
      <c r="CY205" s="324">
        <f t="array" aca="1" ref="CY205" ca="1">MAX(IF((IF(進捗管理票PSPT_進捗率_3_2&lt;&gt;"", AM205:AT205,AM205:AQ205)&lt;&gt;"")*(IF(進捗管理票PSPT_進捗率_3_2&lt;&gt;"", $AM$7:$AT$7,$AM$7:$AQ$7)="予定日")*(IF(進捗管理票PSPT_進捗率_3_2&lt;&gt;"", AM205:AT205,AM205:AQ205)&lt;=集計基準日),COLUMN(IF(進捗管理票PSPT_進捗率_3_2&lt;&gt;"", AM205:AT205,AM205:AQ205)),""))</f>
        <v>0</v>
      </c>
      <c r="CZ205" s="324">
        <f t="array" aca="1" ref="CZ205" ca="1">MAX(IF((IF(進捗管理票PSPT_進捗率_4_2&lt;&gt;"", AY205:BF205,AY205:BC205)&lt;&gt;"")*(IF(進捗管理票PSPT_進捗率_4_2&lt;&gt;"", $AY$7:$BF$7,$AY$7:$BC$7)="予定日")*(IF(進捗管理票PSPT_進捗率_4_2&lt;&gt;"", AY205:BF205,AY205:BC205)&lt;=集計基準日),COLUMN(IF(進捗管理票PSPT_進捗率_4_2&lt;&gt;"", AY205:BF205,AY205:BC205)),""))</f>
        <v>0</v>
      </c>
      <c r="DA205" s="324">
        <f t="array" aca="1" ref="DA205" ca="1">MAX(IF((BJ205:BN205&lt;&gt;"")*($BJ$7:$BN$7="予定日")*(BJ205:BN205&lt;=集計基準日),COLUMN(BJ205:BN205),""))</f>
        <v>0</v>
      </c>
      <c r="DB205" s="324">
        <f t="array" aca="1" ref="DB205" ca="1">MAX(IF((IF(AND(進捗管理票PSPT_進捗率_1_2&lt;&gt;"",U205&lt;&gt;""), O205:V205,O205:S205)&lt;&gt;"")*(IF(AND(進捗管理票PSPT_進捗率_1_2&lt;&gt;"",U205&lt;&gt;""), $O$7:$V$7,$O$7:$S$7)="実績日")*(IF(AND(進捗管理票PSPT_進捗率_1_2&lt;&gt;"",U205&lt;&gt;""), O205:V205,O205:S205)&lt;=集計基準日),COLUMN(IF(AND(進捗管理票PSPT_進捗率_1_2&lt;&gt;"",U205&lt;&gt;""), O205:V205,O205:S205)),""))</f>
        <v>0</v>
      </c>
      <c r="DC205" s="324">
        <f t="array" aca="1" ref="DC205" ca="1">MAX(IF((IF(AND(進捗管理票PSPT_進捗率_2_2&lt;&gt;"",AG205&lt;&gt;""), AA205:AH205,AA205:AE205)&lt;&gt;"")*(IF(AND(進捗管理票PSPT_進捗率_2_2&lt;&gt;"",AG205&lt;&gt;""), $AA$7:$AH$7,$AA$7:$AE$7)="実績日")*(IF(AND(進捗管理票PSPT_進捗率_2_2&lt;&gt;"",AG205&lt;&gt;""), AA205:AH205,AA205:AE205)&lt;=集計基準日),COLUMN(IF(AND(進捗管理票PSPT_進捗率_2_2&lt;&gt;"",AG205&lt;&gt;""), AA205:AH205,AA205:AE205)),""))</f>
        <v>0</v>
      </c>
      <c r="DD205" s="324">
        <f t="array" aca="1" ref="DD205" ca="1">MAX(IF((IF(AND(進捗管理票PSPT_進捗率_3_2&lt;&gt;"",AS205&lt;&gt;""), AM205:AT205,AM205:AQ205)&lt;&gt;"")*(IF(AND(進捗管理票PSPT_進捗率_3_2&lt;&gt;"",AS205&lt;&gt;""), $AM$7:$AT$7,$AM$7:$AQ$7)="実績日")*(IF(AND(進捗管理票PSPT_進捗率_3_2&lt;&gt;"",AS205&lt;&gt;""), AM205:AT205,AM205:AQ205)&lt;=集計基準日),COLUMN(IF(AND(進捗管理票PSPT_進捗率_3_2&lt;&gt;"",AS205&lt;&gt;""), AM205:AT205,AM205:AQ205)),""))</f>
        <v>0</v>
      </c>
      <c r="DE205" s="324">
        <f t="array" aca="1" ref="DE205" ca="1">MAX(IF((IF(AND(進捗管理票PSPT_進捗率_4_2&lt;&gt;"",BE205&lt;&gt;""), AY205:BF205,AY205:BC205)&lt;&gt;"")*(IF(AND(進捗管理票PSPT_進捗率_4_2&lt;&gt;"",BE205&lt;&gt;""), $AY$7:$BF$7,$AY$7:$BC$7)="実績日")*(IF(AND(進捗管理票PSPT_進捗率_4_2&lt;&gt;"",BE205&lt;&gt;""), AY205:BF205,AY205:BC205)&lt;=集計基準日),COLUMN(IF(AND(進捗管理票PSPT_進捗率_4_2&lt;&gt;"",BE205&lt;&gt;""), AY205:BF205,AY205:BC205)),""))</f>
        <v>0</v>
      </c>
      <c r="DF205" s="324">
        <f t="array" aca="1" ref="DF205" ca="1">MAX(IF((BJ205:BN205&lt;&gt;"")*($BJ$7:$BN$7="実績日")*(BJ205:BN205&lt;=集計基準日),COLUMN(BJ205:BN205),""))</f>
        <v>0</v>
      </c>
      <c r="DG205" s="439">
        <f ca="1">MAX(IF(CW205&lt;&gt;0,HLOOKUP(CW205+1,進捗・達成率設定_PS,9,1),0),IF(CX205&lt;&gt;0,HLOOKUP(CX205+1,進捗・達成率設定_PT仕様作成,9,1),0),IF(CY205&lt;&gt;0,HLOOKUP(CY205+1,進捗・達成率設定_PG,9,1),0),IF(CZ205&lt;&gt;0,HLOOKUP(CZ205+1,進捗・達成率設定_PT,9,1),0),IF(DA205&lt;&gt;0,HLOOKUP(DA205+1,進捗・達成率設定_受入,9,1),0),IF(AND(COUNTA(PTレビュー先頭セル:PTレビュー最終セル)=0,AND(BB205&lt;&gt;"", BB205 &lt;= 集計基準日, BE205="",BF205="",BJ205="",BK205="",BM205="",BN205="")),100,0),IF(AND(BE205&lt;&gt;"",BE205 &lt;= 集計基準日, BJ205="",BK205="",BM205="",BN205=""),100,0))</f>
        <v>0</v>
      </c>
      <c r="DH205" s="440">
        <f ca="1">MAX(IF(DB205&lt;&gt;0,HLOOKUP(DB205,進捗・達成率設定_PS,9,1),0),IF(DC205&lt;&gt;0,HLOOKUP(DC205,進捗・達成率設定_PT仕様作成,9,1),0),IF(DD205&lt;&gt;0,HLOOKUP(DD205,進捗・達成率設定_PG,9,1),0),IF(DE205&lt;&gt;0,HLOOKUP(DE205,進捗・達成率設定_PT,9,1),0),IF(DF205&lt;&gt;0,HLOOKUP(DF205,進捗・達成率設定_受入,9,1),0),IF(AND(COUNTA(PTレビュー先頭セル:PTレビュー最終セル)=0,BJ205="",BK205="",BM205="",BN205="",BC205&lt;&gt;"", BC205&lt;=集計基準日),100,0),IF(OR(AND(BF205&lt;&gt;"",BF205&lt;=集計基準日, BJ205="",BK205="",BM205="",BN205=""),AND(BE205&lt;&gt;"",BF205&lt;&gt;"",BF205&lt;=集計基準日, BJ205="",BK205="",BM205="",BN205="")),100,0))</f>
        <v>0</v>
      </c>
      <c r="DI205" s="328" t="str">
        <f>IF(BM205&lt;&gt;"",BM205,IF(AND(BJ205&lt;&gt;"",BM205&lt;&gt;""),BM205,IF(AND(BJ205&lt;&gt;"",BM205=""),"",IF(AND(BK205&lt;&gt;"",BM205=""),"",IF(BE205&lt;&gt;"",BE205,IF(COUNTA(PTレビュー先頭セル:PTレビュー最終セル)&lt;&gt;0,"",IF(BB205&lt;&gt;"",BB205,"")))))))</f>
        <v/>
      </c>
      <c r="DJ205" s="329" t="str">
        <f>IF(AND(BM205&lt;&gt;"",BN205&lt;&gt;""),BN205,IF(AND(BJ205&lt;&gt;"",BN205&lt;&gt;""),BN205,IF(AND(BK205&lt;&gt;"",BN205=""),"",IF(AND(BJ205&lt;&gt;"",BN205=""),"",IF(BF205&lt;&gt;"",BF205,IF(COUNTA(PTレビュー先頭セル:PTレビュー最終セル)&lt;&gt;0,"",IF(BC205&lt;&gt;"",BC205,"")))))))</f>
        <v/>
      </c>
      <c r="DK205" s="450" t="b">
        <f t="shared" si="121"/>
        <v>0</v>
      </c>
      <c r="DL205" s="440" t="b">
        <f t="shared" si="122"/>
        <v>0</v>
      </c>
      <c r="DM205" s="450" t="b">
        <f t="shared" si="123"/>
        <v>0</v>
      </c>
      <c r="DN205" s="440" t="b">
        <f t="shared" si="124"/>
        <v>0</v>
      </c>
      <c r="DO205" s="449" t="b">
        <f t="shared" si="125"/>
        <v>0</v>
      </c>
      <c r="DP205" s="440" t="b">
        <f t="shared" si="126"/>
        <v>0</v>
      </c>
      <c r="DQ205" s="450" t="b">
        <f t="shared" si="127"/>
        <v>0</v>
      </c>
      <c r="DR205" s="440" t="b">
        <f t="shared" si="128"/>
        <v>0</v>
      </c>
      <c r="DS205" s="449" t="b">
        <f t="shared" si="129"/>
        <v>0</v>
      </c>
      <c r="DT205" s="440" t="b">
        <f t="shared" si="130"/>
        <v>0</v>
      </c>
    </row>
    <row r="206" spans="1:124" x14ac:dyDescent="0.25">
      <c r="A206" s="65">
        <f t="shared" si="105"/>
        <v>198</v>
      </c>
      <c r="B206" s="275"/>
      <c r="C206" s="275"/>
      <c r="D206" s="275"/>
      <c r="E206" s="275"/>
      <c r="F206" s="275"/>
      <c r="G206" s="316"/>
      <c r="H206" s="276"/>
      <c r="I206" s="276"/>
      <c r="J206" s="276"/>
      <c r="K206" s="467"/>
      <c r="L206" s="467"/>
      <c r="M206" s="277"/>
      <c r="N206" s="277"/>
      <c r="O206" s="348"/>
      <c r="P206" s="278"/>
      <c r="Q206" s="279"/>
      <c r="R206" s="348"/>
      <c r="S206" s="278"/>
      <c r="T206" s="280"/>
      <c r="U206" s="348"/>
      <c r="V206" s="274"/>
      <c r="W206" s="309" t="str">
        <f t="shared" ca="1" si="106"/>
        <v/>
      </c>
      <c r="X206" s="310" t="str">
        <f t="shared" ca="1" si="107"/>
        <v/>
      </c>
      <c r="Y206" s="277"/>
      <c r="Z206" s="277"/>
      <c r="AA206" s="348"/>
      <c r="AB206" s="278"/>
      <c r="AC206" s="279"/>
      <c r="AD206" s="348"/>
      <c r="AE206" s="278"/>
      <c r="AF206" s="280"/>
      <c r="AG206" s="348"/>
      <c r="AH206" s="274"/>
      <c r="AI206" s="309" t="str">
        <f t="shared" ca="1" si="108"/>
        <v/>
      </c>
      <c r="AJ206" s="310" t="str">
        <f t="shared" ca="1" si="109"/>
        <v/>
      </c>
      <c r="AK206" s="277"/>
      <c r="AL206" s="277"/>
      <c r="AM206" s="348"/>
      <c r="AN206" s="278"/>
      <c r="AO206" s="279"/>
      <c r="AP206" s="348"/>
      <c r="AQ206" s="278"/>
      <c r="AR206" s="280"/>
      <c r="AS206" s="348"/>
      <c r="AT206" s="274"/>
      <c r="AU206" s="309" t="str">
        <f t="shared" ca="1" si="110"/>
        <v/>
      </c>
      <c r="AV206" s="310" t="str">
        <f t="shared" ca="1" si="111"/>
        <v/>
      </c>
      <c r="AW206" s="276"/>
      <c r="AX206" s="276"/>
      <c r="AY206" s="348"/>
      <c r="AZ206" s="278"/>
      <c r="BA206" s="279"/>
      <c r="BB206" s="348"/>
      <c r="BC206" s="278"/>
      <c r="BD206" s="280"/>
      <c r="BE206" s="348"/>
      <c r="BF206" s="274"/>
      <c r="BG206" s="309" t="str">
        <f t="shared" ca="1" si="112"/>
        <v/>
      </c>
      <c r="BH206" s="310" t="str">
        <f t="shared" ca="1" si="113"/>
        <v/>
      </c>
      <c r="BI206" s="276"/>
      <c r="BJ206" s="348"/>
      <c r="BK206" s="278"/>
      <c r="BL206" s="279"/>
      <c r="BM206" s="348"/>
      <c r="BN206" s="278"/>
      <c r="BO206" s="280"/>
      <c r="BP206" s="309" t="str">
        <f t="shared" ca="1" si="114"/>
        <v/>
      </c>
      <c r="BQ206" s="310" t="str">
        <f t="shared" ca="1" si="115"/>
        <v/>
      </c>
      <c r="BR206" s="309" t="str">
        <f t="shared" ca="1" si="116"/>
        <v/>
      </c>
      <c r="BS206" s="438" t="str">
        <f t="shared" ca="1" si="117"/>
        <v/>
      </c>
      <c r="BT206" s="281" t="str">
        <f t="array" ref="BT206">IF(AND($I206&lt;&gt;"",$K206&lt;&gt;""),CEILING(VLOOKUP($I206,ランク別指標,3,FALSE)*$L206,1),"")</f>
        <v/>
      </c>
      <c r="BU206" s="282"/>
      <c r="BV206" s="281" t="str">
        <f t="shared" si="11"/>
        <v/>
      </c>
      <c r="BW206" s="283"/>
      <c r="BX206" s="282"/>
      <c r="BY206" s="284" t="str">
        <f t="shared" si="118"/>
        <v/>
      </c>
      <c r="BZ206" s="285" t="str">
        <f t="shared" si="119"/>
        <v/>
      </c>
      <c r="CA206" s="286"/>
      <c r="CB206" s="287"/>
      <c r="CC206" s="281" t="str">
        <f t="array" ref="CC206">IF(AND($I206&lt;&gt;"",$K206&lt;&gt;""),CEILING(VLOOKUP($I206,ランク別指標,6,FALSE)*$L206,1),"")</f>
        <v/>
      </c>
      <c r="CD206" s="288"/>
      <c r="CE206" s="289" t="str">
        <f t="shared" si="14"/>
        <v/>
      </c>
      <c r="CF206" s="290"/>
      <c r="CG206" s="291" t="str">
        <f t="array" ref="CG206">IF(AND(L206&lt;&gt;"",L206&gt;0),IF(CD206/L206*100 &gt; 0,CD206/L206*100, ""),"")</f>
        <v/>
      </c>
      <c r="CH206" s="292" t="str">
        <f t="array" ref="CH206">IF(AND(L206&lt;&gt;"",L206&gt;0),IF(CF206/L206*100 &gt; 0,CF206/L206*100, ""),"")</f>
        <v/>
      </c>
      <c r="CI206" s="291" t="str">
        <f t="array" ref="CI206">IF(AND(CC206&lt;&gt;"",CC206&gt;0),IF(CD206/CC206*100 &gt; 0,CD206/CC206, ""),"")</f>
        <v/>
      </c>
      <c r="CJ206" s="292" t="str">
        <f t="array" ref="CJ206">IF(AND(CE206&lt;&gt;"",CE206&gt;0),IF(CF206/CE206*100 &gt; 0,CF206/CE206, ""),"")</f>
        <v/>
      </c>
      <c r="CK206" s="281"/>
      <c r="CL206" s="293" t="str">
        <f t="array" ref="CL206">IF(AND(L206&lt;&gt;"",L206&gt;0),IF(CK206/L206*100 &gt; 0,CK206/L206*100, ""),"")</f>
        <v/>
      </c>
      <c r="CM206" s="294"/>
      <c r="CN206" s="270" t="str">
        <f t="array" aca="1" ref="CN206" ca="1">IF(AND($O206&lt;&gt;"",$P206="",$O206&lt;=集計基準日),"遅1",IF(AND($R206&lt;&gt;"",$S206="",$R206&lt;=集計基準日),"遅2",IF(AND($U206&lt;&gt;"",$V206="",$U206&lt;=集計基準日),"遅3","") ) )</f>
        <v/>
      </c>
      <c r="CO206" s="271" t="str">
        <f t="array" aca="1" ref="CO206" ca="1">IF(AND($AA206&lt;&gt;"",$AB206="",$AA206&lt;=集計基準日),"遅1",IF(AND($AD206&lt;&gt;"",$AE206="",$AD206&lt;=集計基準日),"遅2",IF(AND($AG206&lt;&gt;"",$AH206="",$AG206&lt;=集計基準日),"遅3","")))</f>
        <v/>
      </c>
      <c r="CP206" s="271" t="str">
        <f t="array" aca="1" ref="CP206" ca="1">IF(AND($AM206&lt;&gt;"",$AN206="",$AM206&lt;=集計基準日),"遅1",IF(AND($AP206&lt;&gt;"",$AQ206="",$AP206&lt;=集計基準日),"遅2",IF(AND($AS206&lt;&gt;"",$AT206="",$AS206&lt;=集計基準日),"遅3","")))</f>
        <v/>
      </c>
      <c r="CQ206" s="272" t="str">
        <f t="shared" ca="1" si="103"/>
        <v/>
      </c>
      <c r="CR206" s="272" t="str">
        <f t="shared" ca="1" si="104"/>
        <v/>
      </c>
      <c r="CS206" s="273" t="str">
        <f t="shared" ca="1" si="17"/>
        <v/>
      </c>
      <c r="CT206" s="337"/>
      <c r="CU206" s="264">
        <f t="shared" si="120"/>
        <v>198</v>
      </c>
      <c r="CW206" s="324">
        <f t="array" aca="1" ref="CW206" ca="1">MAX(IF((IF(進捗管理票PSPT_進捗率_1_2&lt;&gt;"", O206:V206,O206:S206)&lt;&gt;"")*(IF(進捗管理票PSPT_進捗率_1_2&lt;&gt;"", $O$7:$V$7,$O$7:$S$7)="予定日")*(IF(進捗管理票PSPT_進捗率_1_2&lt;&gt;"", O206:V206,O206:S206)&lt;=集計基準日),COLUMN(IF(進捗管理票PSPT_進捗率_1_2&lt;&gt;"", O206:V206,O206:S206)),""))</f>
        <v>0</v>
      </c>
      <c r="CX206" s="324">
        <f t="array" aca="1" ref="CX206" ca="1">MAX(IF((IF(進捗管理票PSPT_進捗率_2_2&lt;&gt;"", AA206:AH206,AA206:AE206)&lt;&gt;"")*(IF(進捗管理票PSPT_進捗率_2_2&lt;&gt;"", $AA$7:$AH$7,$AA$7:$AE$7)="予定日")*(IF(進捗管理票PSPT_進捗率_2_2&lt;&gt;"", AA206:AH206,AA206:AE206)&lt;=集計基準日),COLUMN(IF(進捗管理票PSPT_進捗率_2_2&lt;&gt;"", AA206:AH206,AA206:AE206)),""))</f>
        <v>0</v>
      </c>
      <c r="CY206" s="324">
        <f t="array" aca="1" ref="CY206" ca="1">MAX(IF((IF(進捗管理票PSPT_進捗率_3_2&lt;&gt;"", AM206:AT206,AM206:AQ206)&lt;&gt;"")*(IF(進捗管理票PSPT_進捗率_3_2&lt;&gt;"", $AM$7:$AT$7,$AM$7:$AQ$7)="予定日")*(IF(進捗管理票PSPT_進捗率_3_2&lt;&gt;"", AM206:AT206,AM206:AQ206)&lt;=集計基準日),COLUMN(IF(進捗管理票PSPT_進捗率_3_2&lt;&gt;"", AM206:AT206,AM206:AQ206)),""))</f>
        <v>0</v>
      </c>
      <c r="CZ206" s="324">
        <f t="array" aca="1" ref="CZ206" ca="1">MAX(IF((IF(進捗管理票PSPT_進捗率_4_2&lt;&gt;"", AY206:BF206,AY206:BC206)&lt;&gt;"")*(IF(進捗管理票PSPT_進捗率_4_2&lt;&gt;"", $AY$7:$BF$7,$AY$7:$BC$7)="予定日")*(IF(進捗管理票PSPT_進捗率_4_2&lt;&gt;"", AY206:BF206,AY206:BC206)&lt;=集計基準日),COLUMN(IF(進捗管理票PSPT_進捗率_4_2&lt;&gt;"", AY206:BF206,AY206:BC206)),""))</f>
        <v>0</v>
      </c>
      <c r="DA206" s="324">
        <f t="array" aca="1" ref="DA206" ca="1">MAX(IF((BJ206:BN206&lt;&gt;"")*($BJ$7:$BN$7="予定日")*(BJ206:BN206&lt;=集計基準日),COLUMN(BJ206:BN206),""))</f>
        <v>0</v>
      </c>
      <c r="DB206" s="324">
        <f t="array" aca="1" ref="DB206" ca="1">MAX(IF((IF(AND(進捗管理票PSPT_進捗率_1_2&lt;&gt;"",U206&lt;&gt;""), O206:V206,O206:S206)&lt;&gt;"")*(IF(AND(進捗管理票PSPT_進捗率_1_2&lt;&gt;"",U206&lt;&gt;""), $O$7:$V$7,$O$7:$S$7)="実績日")*(IF(AND(進捗管理票PSPT_進捗率_1_2&lt;&gt;"",U206&lt;&gt;""), O206:V206,O206:S206)&lt;=集計基準日),COLUMN(IF(AND(進捗管理票PSPT_進捗率_1_2&lt;&gt;"",U206&lt;&gt;""), O206:V206,O206:S206)),""))</f>
        <v>0</v>
      </c>
      <c r="DC206" s="324">
        <f t="array" aca="1" ref="DC206" ca="1">MAX(IF((IF(AND(進捗管理票PSPT_進捗率_2_2&lt;&gt;"",AG206&lt;&gt;""), AA206:AH206,AA206:AE206)&lt;&gt;"")*(IF(AND(進捗管理票PSPT_進捗率_2_2&lt;&gt;"",AG206&lt;&gt;""), $AA$7:$AH$7,$AA$7:$AE$7)="実績日")*(IF(AND(進捗管理票PSPT_進捗率_2_2&lt;&gt;"",AG206&lt;&gt;""), AA206:AH206,AA206:AE206)&lt;=集計基準日),COLUMN(IF(AND(進捗管理票PSPT_進捗率_2_2&lt;&gt;"",AG206&lt;&gt;""), AA206:AH206,AA206:AE206)),""))</f>
        <v>0</v>
      </c>
      <c r="DD206" s="324">
        <f t="array" aca="1" ref="DD206" ca="1">MAX(IF((IF(AND(進捗管理票PSPT_進捗率_3_2&lt;&gt;"",AS206&lt;&gt;""), AM206:AT206,AM206:AQ206)&lt;&gt;"")*(IF(AND(進捗管理票PSPT_進捗率_3_2&lt;&gt;"",AS206&lt;&gt;""), $AM$7:$AT$7,$AM$7:$AQ$7)="実績日")*(IF(AND(進捗管理票PSPT_進捗率_3_2&lt;&gt;"",AS206&lt;&gt;""), AM206:AT206,AM206:AQ206)&lt;=集計基準日),COLUMN(IF(AND(進捗管理票PSPT_進捗率_3_2&lt;&gt;"",AS206&lt;&gt;""), AM206:AT206,AM206:AQ206)),""))</f>
        <v>0</v>
      </c>
      <c r="DE206" s="324">
        <f t="array" aca="1" ref="DE206" ca="1">MAX(IF((IF(AND(進捗管理票PSPT_進捗率_4_2&lt;&gt;"",BE206&lt;&gt;""), AY206:BF206,AY206:BC206)&lt;&gt;"")*(IF(AND(進捗管理票PSPT_進捗率_4_2&lt;&gt;"",BE206&lt;&gt;""), $AY$7:$BF$7,$AY$7:$BC$7)="実績日")*(IF(AND(進捗管理票PSPT_進捗率_4_2&lt;&gt;"",BE206&lt;&gt;""), AY206:BF206,AY206:BC206)&lt;=集計基準日),COLUMN(IF(AND(進捗管理票PSPT_進捗率_4_2&lt;&gt;"",BE206&lt;&gt;""), AY206:BF206,AY206:BC206)),""))</f>
        <v>0</v>
      </c>
      <c r="DF206" s="324">
        <f t="array" aca="1" ref="DF206" ca="1">MAX(IF((BJ206:BN206&lt;&gt;"")*($BJ$7:$BN$7="実績日")*(BJ206:BN206&lt;=集計基準日),COLUMN(BJ206:BN206),""))</f>
        <v>0</v>
      </c>
      <c r="DG206" s="439">
        <f ca="1">MAX(IF(CW206&lt;&gt;0,HLOOKUP(CW206+1,進捗・達成率設定_PS,9,1),0),IF(CX206&lt;&gt;0,HLOOKUP(CX206+1,進捗・達成率設定_PT仕様作成,9,1),0),IF(CY206&lt;&gt;0,HLOOKUP(CY206+1,進捗・達成率設定_PG,9,1),0),IF(CZ206&lt;&gt;0,HLOOKUP(CZ206+1,進捗・達成率設定_PT,9,1),0),IF(DA206&lt;&gt;0,HLOOKUP(DA206+1,進捗・達成率設定_受入,9,1),0),IF(AND(COUNTA(PTレビュー先頭セル:PTレビュー最終セル)=0,AND(BB206&lt;&gt;"", BB206 &lt;= 集計基準日, BE206="",BF206="",BJ206="",BK206="",BM206="",BN206="")),100,0),IF(AND(BE206&lt;&gt;"",BE206 &lt;= 集計基準日, BJ206="",BK206="",BM206="",BN206=""),100,0))</f>
        <v>0</v>
      </c>
      <c r="DH206" s="440">
        <f ca="1">MAX(IF(DB206&lt;&gt;0,HLOOKUP(DB206,進捗・達成率設定_PS,9,1),0),IF(DC206&lt;&gt;0,HLOOKUP(DC206,進捗・達成率設定_PT仕様作成,9,1),0),IF(DD206&lt;&gt;0,HLOOKUP(DD206,進捗・達成率設定_PG,9,1),0),IF(DE206&lt;&gt;0,HLOOKUP(DE206,進捗・達成率設定_PT,9,1),0),IF(DF206&lt;&gt;0,HLOOKUP(DF206,進捗・達成率設定_受入,9,1),0),IF(AND(COUNTA(PTレビュー先頭セル:PTレビュー最終セル)=0,BJ206="",BK206="",BM206="",BN206="",BC206&lt;&gt;"", BC206&lt;=集計基準日),100,0),IF(OR(AND(BF206&lt;&gt;"",BF206&lt;=集計基準日, BJ206="",BK206="",BM206="",BN206=""),AND(BE206&lt;&gt;"",BF206&lt;&gt;"",BF206&lt;=集計基準日, BJ206="",BK206="",BM206="",BN206="")),100,0))</f>
        <v>0</v>
      </c>
      <c r="DI206" s="328" t="str">
        <f>IF(BM206&lt;&gt;"",BM206,IF(AND(BJ206&lt;&gt;"",BM206&lt;&gt;""),BM206,IF(AND(BJ206&lt;&gt;"",BM206=""),"",IF(AND(BK206&lt;&gt;"",BM206=""),"",IF(BE206&lt;&gt;"",BE206,IF(COUNTA(PTレビュー先頭セル:PTレビュー最終セル)&lt;&gt;0,"",IF(BB206&lt;&gt;"",BB206,"")))))))</f>
        <v/>
      </c>
      <c r="DJ206" s="329" t="str">
        <f>IF(AND(BM206&lt;&gt;"",BN206&lt;&gt;""),BN206,IF(AND(BJ206&lt;&gt;"",BN206&lt;&gt;""),BN206,IF(AND(BK206&lt;&gt;"",BN206=""),"",IF(AND(BJ206&lt;&gt;"",BN206=""),"",IF(BF206&lt;&gt;"",BF206,IF(COUNTA(PTレビュー先頭セル:PTレビュー最終セル)&lt;&gt;0,"",IF(BC206&lt;&gt;"",BC206,"")))))))</f>
        <v/>
      </c>
      <c r="DK206" s="450" t="b">
        <f t="shared" si="121"/>
        <v>0</v>
      </c>
      <c r="DL206" s="440" t="b">
        <f t="shared" si="122"/>
        <v>0</v>
      </c>
      <c r="DM206" s="450" t="b">
        <f t="shared" si="123"/>
        <v>0</v>
      </c>
      <c r="DN206" s="440" t="b">
        <f t="shared" si="124"/>
        <v>0</v>
      </c>
      <c r="DO206" s="449" t="b">
        <f t="shared" si="125"/>
        <v>0</v>
      </c>
      <c r="DP206" s="440" t="b">
        <f t="shared" si="126"/>
        <v>0</v>
      </c>
      <c r="DQ206" s="450" t="b">
        <f t="shared" si="127"/>
        <v>0</v>
      </c>
      <c r="DR206" s="440" t="b">
        <f t="shared" si="128"/>
        <v>0</v>
      </c>
      <c r="DS206" s="449" t="b">
        <f t="shared" si="129"/>
        <v>0</v>
      </c>
      <c r="DT206" s="440" t="b">
        <f t="shared" si="130"/>
        <v>0</v>
      </c>
    </row>
    <row r="207" spans="1:124" x14ac:dyDescent="0.25">
      <c r="A207" s="65">
        <f t="shared" si="105"/>
        <v>199</v>
      </c>
      <c r="B207" s="275"/>
      <c r="C207" s="275"/>
      <c r="D207" s="275"/>
      <c r="E207" s="275"/>
      <c r="F207" s="275"/>
      <c r="G207" s="316"/>
      <c r="H207" s="276"/>
      <c r="I207" s="276"/>
      <c r="J207" s="276"/>
      <c r="K207" s="467"/>
      <c r="L207" s="467"/>
      <c r="M207" s="277"/>
      <c r="N207" s="277"/>
      <c r="O207" s="348"/>
      <c r="P207" s="278"/>
      <c r="Q207" s="279"/>
      <c r="R207" s="348"/>
      <c r="S207" s="278"/>
      <c r="T207" s="280"/>
      <c r="U207" s="348"/>
      <c r="V207" s="274"/>
      <c r="W207" s="309" t="str">
        <f t="shared" ca="1" si="106"/>
        <v/>
      </c>
      <c r="X207" s="310" t="str">
        <f t="shared" ca="1" si="107"/>
        <v/>
      </c>
      <c r="Y207" s="277"/>
      <c r="Z207" s="277"/>
      <c r="AA207" s="348"/>
      <c r="AB207" s="278"/>
      <c r="AC207" s="279"/>
      <c r="AD207" s="348"/>
      <c r="AE207" s="278"/>
      <c r="AF207" s="280"/>
      <c r="AG207" s="348"/>
      <c r="AH207" s="274"/>
      <c r="AI207" s="309" t="str">
        <f t="shared" ca="1" si="108"/>
        <v/>
      </c>
      <c r="AJ207" s="310" t="str">
        <f t="shared" ca="1" si="109"/>
        <v/>
      </c>
      <c r="AK207" s="277"/>
      <c r="AL207" s="277"/>
      <c r="AM207" s="348"/>
      <c r="AN207" s="278"/>
      <c r="AO207" s="279"/>
      <c r="AP207" s="348"/>
      <c r="AQ207" s="278"/>
      <c r="AR207" s="280"/>
      <c r="AS207" s="348"/>
      <c r="AT207" s="274"/>
      <c r="AU207" s="309" t="str">
        <f t="shared" ca="1" si="110"/>
        <v/>
      </c>
      <c r="AV207" s="310" t="str">
        <f t="shared" ca="1" si="111"/>
        <v/>
      </c>
      <c r="AW207" s="276"/>
      <c r="AX207" s="276"/>
      <c r="AY207" s="348"/>
      <c r="AZ207" s="278"/>
      <c r="BA207" s="279"/>
      <c r="BB207" s="348"/>
      <c r="BC207" s="278"/>
      <c r="BD207" s="280"/>
      <c r="BE207" s="348"/>
      <c r="BF207" s="274"/>
      <c r="BG207" s="309" t="str">
        <f t="shared" ca="1" si="112"/>
        <v/>
      </c>
      <c r="BH207" s="310" t="str">
        <f t="shared" ca="1" si="113"/>
        <v/>
      </c>
      <c r="BI207" s="276"/>
      <c r="BJ207" s="348"/>
      <c r="BK207" s="278"/>
      <c r="BL207" s="279"/>
      <c r="BM207" s="348"/>
      <c r="BN207" s="278"/>
      <c r="BO207" s="280"/>
      <c r="BP207" s="309" t="str">
        <f t="shared" ca="1" si="114"/>
        <v/>
      </c>
      <c r="BQ207" s="310" t="str">
        <f t="shared" ca="1" si="115"/>
        <v/>
      </c>
      <c r="BR207" s="309" t="str">
        <f t="shared" ca="1" si="116"/>
        <v/>
      </c>
      <c r="BS207" s="438" t="str">
        <f t="shared" ca="1" si="117"/>
        <v/>
      </c>
      <c r="BT207" s="281" t="str">
        <f t="array" ref="BT207">IF(AND($I207&lt;&gt;"",$K207&lt;&gt;""),CEILING(VLOOKUP($I207,ランク別指標,3,FALSE)*$L207,1),"")</f>
        <v/>
      </c>
      <c r="BU207" s="282"/>
      <c r="BV207" s="281" t="str">
        <f t="shared" si="11"/>
        <v/>
      </c>
      <c r="BW207" s="283"/>
      <c r="BX207" s="282"/>
      <c r="BY207" s="284" t="str">
        <f t="shared" si="118"/>
        <v/>
      </c>
      <c r="BZ207" s="285" t="str">
        <f t="shared" si="119"/>
        <v/>
      </c>
      <c r="CA207" s="286"/>
      <c r="CB207" s="287"/>
      <c r="CC207" s="281" t="str">
        <f t="array" ref="CC207">IF(AND($I207&lt;&gt;"",$K207&lt;&gt;""),CEILING(VLOOKUP($I207,ランク別指標,6,FALSE)*$L207,1),"")</f>
        <v/>
      </c>
      <c r="CD207" s="288"/>
      <c r="CE207" s="289" t="str">
        <f t="shared" si="14"/>
        <v/>
      </c>
      <c r="CF207" s="290"/>
      <c r="CG207" s="291" t="str">
        <f t="array" ref="CG207">IF(AND(L207&lt;&gt;"",L207&gt;0),IF(CD207/L207*100 &gt; 0,CD207/L207*100, ""),"")</f>
        <v/>
      </c>
      <c r="CH207" s="292" t="str">
        <f t="array" ref="CH207">IF(AND(L207&lt;&gt;"",L207&gt;0),IF(CF207/L207*100 &gt; 0,CF207/L207*100, ""),"")</f>
        <v/>
      </c>
      <c r="CI207" s="291" t="str">
        <f t="array" ref="CI207">IF(AND(CC207&lt;&gt;"",CC207&gt;0),IF(CD207/CC207*100 &gt; 0,CD207/CC207, ""),"")</f>
        <v/>
      </c>
      <c r="CJ207" s="292" t="str">
        <f t="array" ref="CJ207">IF(AND(CE207&lt;&gt;"",CE207&gt;0),IF(CF207/CE207*100 &gt; 0,CF207/CE207, ""),"")</f>
        <v/>
      </c>
      <c r="CK207" s="281"/>
      <c r="CL207" s="293" t="str">
        <f t="array" ref="CL207">IF(AND(L207&lt;&gt;"",L207&gt;0),IF(CK207/L207*100 &gt; 0,CK207/L207*100, ""),"")</f>
        <v/>
      </c>
      <c r="CM207" s="294"/>
      <c r="CN207" s="270" t="str">
        <f t="array" aca="1" ref="CN207" ca="1">IF(AND($O207&lt;&gt;"",$P207="",$O207&lt;=集計基準日),"遅1",IF(AND($R207&lt;&gt;"",$S207="",$R207&lt;=集計基準日),"遅2",IF(AND($U207&lt;&gt;"",$V207="",$U207&lt;=集計基準日),"遅3","") ) )</f>
        <v/>
      </c>
      <c r="CO207" s="271" t="str">
        <f t="array" aca="1" ref="CO207" ca="1">IF(AND($AA207&lt;&gt;"",$AB207="",$AA207&lt;=集計基準日),"遅1",IF(AND($AD207&lt;&gt;"",$AE207="",$AD207&lt;=集計基準日),"遅2",IF(AND($AG207&lt;&gt;"",$AH207="",$AG207&lt;=集計基準日),"遅3","")))</f>
        <v/>
      </c>
      <c r="CP207" s="271" t="str">
        <f t="array" aca="1" ref="CP207" ca="1">IF(AND($AM207&lt;&gt;"",$AN207="",$AM207&lt;=集計基準日),"遅1",IF(AND($AP207&lt;&gt;"",$AQ207="",$AP207&lt;=集計基準日),"遅2",IF(AND($AS207&lt;&gt;"",$AT207="",$AS207&lt;=集計基準日),"遅3","")))</f>
        <v/>
      </c>
      <c r="CQ207" s="272" t="str">
        <f t="shared" ca="1" si="103"/>
        <v/>
      </c>
      <c r="CR207" s="272" t="str">
        <f t="shared" ca="1" si="104"/>
        <v/>
      </c>
      <c r="CS207" s="273" t="str">
        <f t="shared" ca="1" si="17"/>
        <v/>
      </c>
      <c r="CT207" s="337"/>
      <c r="CU207" s="264">
        <f t="shared" si="120"/>
        <v>199</v>
      </c>
      <c r="CW207" s="324">
        <f t="array" aca="1" ref="CW207" ca="1">MAX(IF((IF(進捗管理票PSPT_進捗率_1_2&lt;&gt;"", O207:V207,O207:S207)&lt;&gt;"")*(IF(進捗管理票PSPT_進捗率_1_2&lt;&gt;"", $O$7:$V$7,$O$7:$S$7)="予定日")*(IF(進捗管理票PSPT_進捗率_1_2&lt;&gt;"", O207:V207,O207:S207)&lt;=集計基準日),COLUMN(IF(進捗管理票PSPT_進捗率_1_2&lt;&gt;"", O207:V207,O207:S207)),""))</f>
        <v>0</v>
      </c>
      <c r="CX207" s="324">
        <f t="array" aca="1" ref="CX207" ca="1">MAX(IF((IF(進捗管理票PSPT_進捗率_2_2&lt;&gt;"", AA207:AH207,AA207:AE207)&lt;&gt;"")*(IF(進捗管理票PSPT_進捗率_2_2&lt;&gt;"", $AA$7:$AH$7,$AA$7:$AE$7)="予定日")*(IF(進捗管理票PSPT_進捗率_2_2&lt;&gt;"", AA207:AH207,AA207:AE207)&lt;=集計基準日),COLUMN(IF(進捗管理票PSPT_進捗率_2_2&lt;&gt;"", AA207:AH207,AA207:AE207)),""))</f>
        <v>0</v>
      </c>
      <c r="CY207" s="324">
        <f t="array" aca="1" ref="CY207" ca="1">MAX(IF((IF(進捗管理票PSPT_進捗率_3_2&lt;&gt;"", AM207:AT207,AM207:AQ207)&lt;&gt;"")*(IF(進捗管理票PSPT_進捗率_3_2&lt;&gt;"", $AM$7:$AT$7,$AM$7:$AQ$7)="予定日")*(IF(進捗管理票PSPT_進捗率_3_2&lt;&gt;"", AM207:AT207,AM207:AQ207)&lt;=集計基準日),COLUMN(IF(進捗管理票PSPT_進捗率_3_2&lt;&gt;"", AM207:AT207,AM207:AQ207)),""))</f>
        <v>0</v>
      </c>
      <c r="CZ207" s="324">
        <f t="array" aca="1" ref="CZ207" ca="1">MAX(IF((IF(進捗管理票PSPT_進捗率_4_2&lt;&gt;"", AY207:BF207,AY207:BC207)&lt;&gt;"")*(IF(進捗管理票PSPT_進捗率_4_2&lt;&gt;"", $AY$7:$BF$7,$AY$7:$BC$7)="予定日")*(IF(進捗管理票PSPT_進捗率_4_2&lt;&gt;"", AY207:BF207,AY207:BC207)&lt;=集計基準日),COLUMN(IF(進捗管理票PSPT_進捗率_4_2&lt;&gt;"", AY207:BF207,AY207:BC207)),""))</f>
        <v>0</v>
      </c>
      <c r="DA207" s="324">
        <f t="array" aca="1" ref="DA207" ca="1">MAX(IF((BJ207:BN207&lt;&gt;"")*($BJ$7:$BN$7="予定日")*(BJ207:BN207&lt;=集計基準日),COLUMN(BJ207:BN207),""))</f>
        <v>0</v>
      </c>
      <c r="DB207" s="324">
        <f t="array" aca="1" ref="DB207" ca="1">MAX(IF((IF(AND(進捗管理票PSPT_進捗率_1_2&lt;&gt;"",U207&lt;&gt;""), O207:V207,O207:S207)&lt;&gt;"")*(IF(AND(進捗管理票PSPT_進捗率_1_2&lt;&gt;"",U207&lt;&gt;""), $O$7:$V$7,$O$7:$S$7)="実績日")*(IF(AND(進捗管理票PSPT_進捗率_1_2&lt;&gt;"",U207&lt;&gt;""), O207:V207,O207:S207)&lt;=集計基準日),COLUMN(IF(AND(進捗管理票PSPT_進捗率_1_2&lt;&gt;"",U207&lt;&gt;""), O207:V207,O207:S207)),""))</f>
        <v>0</v>
      </c>
      <c r="DC207" s="324">
        <f t="array" aca="1" ref="DC207" ca="1">MAX(IF((IF(AND(進捗管理票PSPT_進捗率_2_2&lt;&gt;"",AG207&lt;&gt;""), AA207:AH207,AA207:AE207)&lt;&gt;"")*(IF(AND(進捗管理票PSPT_進捗率_2_2&lt;&gt;"",AG207&lt;&gt;""), $AA$7:$AH$7,$AA$7:$AE$7)="実績日")*(IF(AND(進捗管理票PSPT_進捗率_2_2&lt;&gt;"",AG207&lt;&gt;""), AA207:AH207,AA207:AE207)&lt;=集計基準日),COLUMN(IF(AND(進捗管理票PSPT_進捗率_2_2&lt;&gt;"",AG207&lt;&gt;""), AA207:AH207,AA207:AE207)),""))</f>
        <v>0</v>
      </c>
      <c r="DD207" s="324">
        <f t="array" aca="1" ref="DD207" ca="1">MAX(IF((IF(AND(進捗管理票PSPT_進捗率_3_2&lt;&gt;"",AS207&lt;&gt;""), AM207:AT207,AM207:AQ207)&lt;&gt;"")*(IF(AND(進捗管理票PSPT_進捗率_3_2&lt;&gt;"",AS207&lt;&gt;""), $AM$7:$AT$7,$AM$7:$AQ$7)="実績日")*(IF(AND(進捗管理票PSPT_進捗率_3_2&lt;&gt;"",AS207&lt;&gt;""), AM207:AT207,AM207:AQ207)&lt;=集計基準日),COLUMN(IF(AND(進捗管理票PSPT_進捗率_3_2&lt;&gt;"",AS207&lt;&gt;""), AM207:AT207,AM207:AQ207)),""))</f>
        <v>0</v>
      </c>
      <c r="DE207" s="324">
        <f t="array" aca="1" ref="DE207" ca="1">MAX(IF((IF(AND(進捗管理票PSPT_進捗率_4_2&lt;&gt;"",BE207&lt;&gt;""), AY207:BF207,AY207:BC207)&lt;&gt;"")*(IF(AND(進捗管理票PSPT_進捗率_4_2&lt;&gt;"",BE207&lt;&gt;""), $AY$7:$BF$7,$AY$7:$BC$7)="実績日")*(IF(AND(進捗管理票PSPT_進捗率_4_2&lt;&gt;"",BE207&lt;&gt;""), AY207:BF207,AY207:BC207)&lt;=集計基準日),COLUMN(IF(AND(進捗管理票PSPT_進捗率_4_2&lt;&gt;"",BE207&lt;&gt;""), AY207:BF207,AY207:BC207)),""))</f>
        <v>0</v>
      </c>
      <c r="DF207" s="324">
        <f t="array" aca="1" ref="DF207" ca="1">MAX(IF((BJ207:BN207&lt;&gt;"")*($BJ$7:$BN$7="実績日")*(BJ207:BN207&lt;=集計基準日),COLUMN(BJ207:BN207),""))</f>
        <v>0</v>
      </c>
      <c r="DG207" s="439">
        <f ca="1">MAX(IF(CW207&lt;&gt;0,HLOOKUP(CW207+1,進捗・達成率設定_PS,9,1),0),IF(CX207&lt;&gt;0,HLOOKUP(CX207+1,進捗・達成率設定_PT仕様作成,9,1),0),IF(CY207&lt;&gt;0,HLOOKUP(CY207+1,進捗・達成率設定_PG,9,1),0),IF(CZ207&lt;&gt;0,HLOOKUP(CZ207+1,進捗・達成率設定_PT,9,1),0),IF(DA207&lt;&gt;0,HLOOKUP(DA207+1,進捗・達成率設定_受入,9,1),0),IF(AND(COUNTA(PTレビュー先頭セル:PTレビュー最終セル)=0,AND(BB207&lt;&gt;"", BB207 &lt;= 集計基準日, BE207="",BF207="",BJ207="",BK207="",BM207="",BN207="")),100,0),IF(AND(BE207&lt;&gt;"",BE207 &lt;= 集計基準日, BJ207="",BK207="",BM207="",BN207=""),100,0))</f>
        <v>0</v>
      </c>
      <c r="DH207" s="440">
        <f ca="1">MAX(IF(DB207&lt;&gt;0,HLOOKUP(DB207,進捗・達成率設定_PS,9,1),0),IF(DC207&lt;&gt;0,HLOOKUP(DC207,進捗・達成率設定_PT仕様作成,9,1),0),IF(DD207&lt;&gt;0,HLOOKUP(DD207,進捗・達成率設定_PG,9,1),0),IF(DE207&lt;&gt;0,HLOOKUP(DE207,進捗・達成率設定_PT,9,1),0),IF(DF207&lt;&gt;0,HLOOKUP(DF207,進捗・達成率設定_受入,9,1),0),IF(AND(COUNTA(PTレビュー先頭セル:PTレビュー最終セル)=0,BJ207="",BK207="",BM207="",BN207="",BC207&lt;&gt;"", BC207&lt;=集計基準日),100,0),IF(OR(AND(BF207&lt;&gt;"",BF207&lt;=集計基準日, BJ207="",BK207="",BM207="",BN207=""),AND(BE207&lt;&gt;"",BF207&lt;&gt;"",BF207&lt;=集計基準日, BJ207="",BK207="",BM207="",BN207="")),100,0))</f>
        <v>0</v>
      </c>
      <c r="DI207" s="328" t="str">
        <f>IF(BM207&lt;&gt;"",BM207,IF(AND(BJ207&lt;&gt;"",BM207&lt;&gt;""),BM207,IF(AND(BJ207&lt;&gt;"",BM207=""),"",IF(AND(BK207&lt;&gt;"",BM207=""),"",IF(BE207&lt;&gt;"",BE207,IF(COUNTA(PTレビュー先頭セル:PTレビュー最終セル)&lt;&gt;0,"",IF(BB207&lt;&gt;"",BB207,"")))))))</f>
        <v/>
      </c>
      <c r="DJ207" s="329" t="str">
        <f>IF(AND(BM207&lt;&gt;"",BN207&lt;&gt;""),BN207,IF(AND(BJ207&lt;&gt;"",BN207&lt;&gt;""),BN207,IF(AND(BK207&lt;&gt;"",BN207=""),"",IF(AND(BJ207&lt;&gt;"",BN207=""),"",IF(BF207&lt;&gt;"",BF207,IF(COUNTA(PTレビュー先頭セル:PTレビュー最終セル)&lt;&gt;0,"",IF(BC207&lt;&gt;"",BC207,"")))))))</f>
        <v/>
      </c>
      <c r="DK207" s="450" t="b">
        <f t="shared" si="121"/>
        <v>0</v>
      </c>
      <c r="DL207" s="440" t="b">
        <f t="shared" si="122"/>
        <v>0</v>
      </c>
      <c r="DM207" s="450" t="b">
        <f t="shared" si="123"/>
        <v>0</v>
      </c>
      <c r="DN207" s="440" t="b">
        <f t="shared" si="124"/>
        <v>0</v>
      </c>
      <c r="DO207" s="449" t="b">
        <f t="shared" si="125"/>
        <v>0</v>
      </c>
      <c r="DP207" s="440" t="b">
        <f t="shared" si="126"/>
        <v>0</v>
      </c>
      <c r="DQ207" s="450" t="b">
        <f t="shared" si="127"/>
        <v>0</v>
      </c>
      <c r="DR207" s="440" t="b">
        <f t="shared" si="128"/>
        <v>0</v>
      </c>
      <c r="DS207" s="449" t="b">
        <f t="shared" si="129"/>
        <v>0</v>
      </c>
      <c r="DT207" s="440" t="b">
        <f t="shared" si="130"/>
        <v>0</v>
      </c>
    </row>
    <row r="208" spans="1:124" x14ac:dyDescent="0.25">
      <c r="A208" s="65">
        <f t="shared" si="105"/>
        <v>200</v>
      </c>
      <c r="B208" s="275"/>
      <c r="C208" s="275"/>
      <c r="D208" s="275"/>
      <c r="E208" s="275"/>
      <c r="F208" s="275"/>
      <c r="G208" s="316"/>
      <c r="H208" s="276"/>
      <c r="I208" s="276"/>
      <c r="J208" s="276"/>
      <c r="K208" s="467"/>
      <c r="L208" s="467"/>
      <c r="M208" s="277"/>
      <c r="N208" s="277"/>
      <c r="O208" s="348"/>
      <c r="P208" s="349"/>
      <c r="Q208" s="279"/>
      <c r="R208" s="348"/>
      <c r="S208" s="349"/>
      <c r="T208" s="280"/>
      <c r="U208" s="348"/>
      <c r="V208" s="274"/>
      <c r="W208" s="309" t="str">
        <f t="shared" ca="1" si="106"/>
        <v/>
      </c>
      <c r="X208" s="310" t="str">
        <f t="shared" ca="1" si="107"/>
        <v/>
      </c>
      <c r="Y208" s="277"/>
      <c r="Z208" s="277"/>
      <c r="AA208" s="348"/>
      <c r="AB208" s="349"/>
      <c r="AC208" s="279"/>
      <c r="AD208" s="348"/>
      <c r="AE208" s="349"/>
      <c r="AF208" s="280"/>
      <c r="AG208" s="348"/>
      <c r="AH208" s="274"/>
      <c r="AI208" s="309" t="str">
        <f t="shared" ca="1" si="108"/>
        <v/>
      </c>
      <c r="AJ208" s="310" t="str">
        <f t="shared" ca="1" si="109"/>
        <v/>
      </c>
      <c r="AK208" s="276"/>
      <c r="AL208" s="276"/>
      <c r="AM208" s="348"/>
      <c r="AN208" s="349"/>
      <c r="AO208" s="279"/>
      <c r="AP208" s="348"/>
      <c r="AQ208" s="349"/>
      <c r="AR208" s="280"/>
      <c r="AS208" s="348"/>
      <c r="AT208" s="274"/>
      <c r="AU208" s="309" t="str">
        <f t="shared" ca="1" si="110"/>
        <v/>
      </c>
      <c r="AV208" s="310" t="str">
        <f t="shared" ca="1" si="111"/>
        <v/>
      </c>
      <c r="AW208" s="276"/>
      <c r="AX208" s="276"/>
      <c r="AY208" s="348"/>
      <c r="AZ208" s="349"/>
      <c r="BA208" s="279"/>
      <c r="BB208" s="348"/>
      <c r="BC208" s="349"/>
      <c r="BD208" s="280"/>
      <c r="BE208" s="348"/>
      <c r="BF208" s="274"/>
      <c r="BG208" s="309" t="str">
        <f t="shared" ca="1" si="112"/>
        <v/>
      </c>
      <c r="BH208" s="310" t="str">
        <f t="shared" ca="1" si="113"/>
        <v/>
      </c>
      <c r="BI208" s="276"/>
      <c r="BJ208" s="348"/>
      <c r="BK208" s="349"/>
      <c r="BL208" s="279"/>
      <c r="BM208" s="348"/>
      <c r="BN208" s="349"/>
      <c r="BO208" s="280"/>
      <c r="BP208" s="309" t="str">
        <f t="shared" ca="1" si="114"/>
        <v/>
      </c>
      <c r="BQ208" s="310" t="str">
        <f t="shared" ca="1" si="115"/>
        <v/>
      </c>
      <c r="BR208" s="309" t="str">
        <f t="shared" ca="1" si="116"/>
        <v/>
      </c>
      <c r="BS208" s="438" t="str">
        <f t="shared" ca="1" si="117"/>
        <v/>
      </c>
      <c r="BT208" s="281" t="str">
        <f t="array" ref="BT208">IF(AND($I208&lt;&gt;"",$K208&lt;&gt;""),CEILING(VLOOKUP($I208,ランク別指標,3,FALSE)*$L208,1),"")</f>
        <v/>
      </c>
      <c r="BU208" s="282"/>
      <c r="BV208" s="281" t="str">
        <f t="shared" si="11"/>
        <v/>
      </c>
      <c r="BW208" s="283"/>
      <c r="BX208" s="282"/>
      <c r="BY208" s="284" t="str">
        <f t="shared" si="118"/>
        <v/>
      </c>
      <c r="BZ208" s="285" t="str">
        <f t="shared" si="119"/>
        <v/>
      </c>
      <c r="CA208" s="286"/>
      <c r="CB208" s="287"/>
      <c r="CC208" s="281" t="str">
        <f t="array" ref="CC208">IF(AND($I208&lt;&gt;"",$K208&lt;&gt;""),CEILING(VLOOKUP($I208,ランク別指標,6,FALSE)*$L208,1),"")</f>
        <v/>
      </c>
      <c r="CD208" s="288"/>
      <c r="CE208" s="289" t="str">
        <f t="shared" si="14"/>
        <v/>
      </c>
      <c r="CF208" s="290"/>
      <c r="CG208" s="291" t="str">
        <f t="array" ref="CG208">IF(AND(L208&lt;&gt;"",L208&gt;0),IF(CD208/L208*100 &gt; 0,CD208/L208*100, ""),"")</f>
        <v/>
      </c>
      <c r="CH208" s="292" t="str">
        <f t="array" ref="CH208">IF(AND(L208&lt;&gt;"",L208&gt;0),IF(CF208/L208*100 &gt; 0,CF208/L208*100, ""),"")</f>
        <v/>
      </c>
      <c r="CI208" s="291" t="str">
        <f t="array" ref="CI208">IF(AND(CC208&lt;&gt;"",CC208&gt;0),IF(CD208/CC208*100 &gt; 0,CD208/CC208, ""),"")</f>
        <v/>
      </c>
      <c r="CJ208" s="292" t="str">
        <f t="array" ref="CJ208">IF(AND(CE208&lt;&gt;"",CE208&gt;0),IF(CF208/CE208*100 &gt; 0,CF208/CE208, ""),"")</f>
        <v/>
      </c>
      <c r="CK208" s="281"/>
      <c r="CL208" s="293" t="str">
        <f t="array" ref="CL208">IF(AND(L208&lt;&gt;"",L208&gt;0),IF(CK208/L208*100 &gt; 0,CK208/L208*100, ""),"")</f>
        <v/>
      </c>
      <c r="CM208" s="294"/>
      <c r="CN208" s="270" t="str">
        <f t="array" aca="1" ref="CN208" ca="1">IF(AND($O208&lt;&gt;"",$P208="",$O208&lt;=集計基準日),"遅1",IF(AND($R208&lt;&gt;"",$S208="",$R208&lt;=集計基準日),"遅2",IF(AND($U208&lt;&gt;"",$V208="",$U208&lt;=集計基準日),"遅3","") ) )</f>
        <v/>
      </c>
      <c r="CO208" s="271" t="str">
        <f t="array" aca="1" ref="CO208" ca="1">IF(AND($AA208&lt;&gt;"",$AB208="",$AA208&lt;=集計基準日),"遅1",IF(AND($AD208&lt;&gt;"",$AE208="",$AD208&lt;=集計基準日),"遅2",IF(AND($AG208&lt;&gt;"",$AH208="",$AG208&lt;=集計基準日),"遅3","")))</f>
        <v/>
      </c>
      <c r="CP208" s="271" t="str">
        <f t="array" aca="1" ref="CP208" ca="1">IF(AND($AM208&lt;&gt;"",$AN208="",$AM208&lt;=集計基準日),"遅1",IF(AND($AP208&lt;&gt;"",$AQ208="",$AP208&lt;=集計基準日),"遅2",IF(AND($AS208&lt;&gt;"",$AT208="",$AS208&lt;=集計基準日),"遅3","")))</f>
        <v/>
      </c>
      <c r="CQ208" s="272" t="str">
        <f t="shared" ca="1" si="103"/>
        <v/>
      </c>
      <c r="CR208" s="272" t="str">
        <f t="shared" ca="1" si="104"/>
        <v/>
      </c>
      <c r="CS208" s="273" t="str">
        <f t="shared" ca="1" si="17"/>
        <v/>
      </c>
      <c r="CT208" s="337"/>
      <c r="CU208" s="264">
        <f t="shared" si="120"/>
        <v>200</v>
      </c>
      <c r="CW208" s="324">
        <f t="array" aca="1" ref="CW208" ca="1">MAX(IF((IF(進捗管理票PSPT_進捗率_1_2&lt;&gt;"", O208:V208,O208:S208)&lt;&gt;"")*(IF(進捗管理票PSPT_進捗率_1_2&lt;&gt;"", $O$7:$V$7,$O$7:$S$7)="予定日")*(IF(進捗管理票PSPT_進捗率_1_2&lt;&gt;"", O208:V208,O208:S208)&lt;=集計基準日),COLUMN(IF(進捗管理票PSPT_進捗率_1_2&lt;&gt;"", O208:V208,O208:S208)),""))</f>
        <v>0</v>
      </c>
      <c r="CX208" s="324">
        <f t="array" aca="1" ref="CX208" ca="1">MAX(IF((IF(進捗管理票PSPT_進捗率_2_2&lt;&gt;"", AA208:AH208,AA208:AE208)&lt;&gt;"")*(IF(進捗管理票PSPT_進捗率_2_2&lt;&gt;"", $AA$7:$AH$7,$AA$7:$AE$7)="予定日")*(IF(進捗管理票PSPT_進捗率_2_2&lt;&gt;"", AA208:AH208,AA208:AE208)&lt;=集計基準日),COLUMN(IF(進捗管理票PSPT_進捗率_2_2&lt;&gt;"", AA208:AH208,AA208:AE208)),""))</f>
        <v>0</v>
      </c>
      <c r="CY208" s="324">
        <f t="array" aca="1" ref="CY208" ca="1">MAX(IF((IF(進捗管理票PSPT_進捗率_3_2&lt;&gt;"", AM208:AT208,AM208:AQ208)&lt;&gt;"")*(IF(進捗管理票PSPT_進捗率_3_2&lt;&gt;"", $AM$7:$AT$7,$AM$7:$AQ$7)="予定日")*(IF(進捗管理票PSPT_進捗率_3_2&lt;&gt;"", AM208:AT208,AM208:AQ208)&lt;=集計基準日),COLUMN(IF(進捗管理票PSPT_進捗率_3_2&lt;&gt;"", AM208:AT208,AM208:AQ208)),""))</f>
        <v>0</v>
      </c>
      <c r="CZ208" s="324">
        <f t="array" aca="1" ref="CZ208" ca="1">MAX(IF((IF(進捗管理票PSPT_進捗率_4_2&lt;&gt;"", AY208:BF208,AY208:BC208)&lt;&gt;"")*(IF(進捗管理票PSPT_進捗率_4_2&lt;&gt;"", $AY$7:$BF$7,$AY$7:$BC$7)="予定日")*(IF(進捗管理票PSPT_進捗率_4_2&lt;&gt;"", AY208:BF208,AY208:BC208)&lt;=集計基準日),COLUMN(IF(進捗管理票PSPT_進捗率_4_2&lt;&gt;"", AY208:BF208,AY208:BC208)),""))</f>
        <v>0</v>
      </c>
      <c r="DA208" s="324">
        <f t="array" aca="1" ref="DA208" ca="1">MAX(IF((BJ208:BN208&lt;&gt;"")*($BJ$7:$BN$7="予定日")*(BJ208:BN208&lt;=集計基準日),COLUMN(BJ208:BN208),""))</f>
        <v>0</v>
      </c>
      <c r="DB208" s="324">
        <f t="array" aca="1" ref="DB208" ca="1">MAX(IF((IF(AND(進捗管理票PSPT_進捗率_1_2&lt;&gt;"",U208&lt;&gt;""), O208:V208,O208:S208)&lt;&gt;"")*(IF(AND(進捗管理票PSPT_進捗率_1_2&lt;&gt;"",U208&lt;&gt;""), $O$7:$V$7,$O$7:$S$7)="実績日")*(IF(AND(進捗管理票PSPT_進捗率_1_2&lt;&gt;"",U208&lt;&gt;""), O208:V208,O208:S208)&lt;=集計基準日),COLUMN(IF(AND(進捗管理票PSPT_進捗率_1_2&lt;&gt;"",U208&lt;&gt;""), O208:V208,O208:S208)),""))</f>
        <v>0</v>
      </c>
      <c r="DC208" s="324">
        <f t="array" aca="1" ref="DC208" ca="1">MAX(IF((IF(AND(進捗管理票PSPT_進捗率_2_2&lt;&gt;"",AG208&lt;&gt;""), AA208:AH208,AA208:AE208)&lt;&gt;"")*(IF(AND(進捗管理票PSPT_進捗率_2_2&lt;&gt;"",AG208&lt;&gt;""), $AA$7:$AH$7,$AA$7:$AE$7)="実績日")*(IF(AND(進捗管理票PSPT_進捗率_2_2&lt;&gt;"",AG208&lt;&gt;""), AA208:AH208,AA208:AE208)&lt;=集計基準日),COLUMN(IF(AND(進捗管理票PSPT_進捗率_2_2&lt;&gt;"",AG208&lt;&gt;""), AA208:AH208,AA208:AE208)),""))</f>
        <v>0</v>
      </c>
      <c r="DD208" s="324">
        <f t="array" aca="1" ref="DD208" ca="1">MAX(IF((IF(AND(進捗管理票PSPT_進捗率_3_2&lt;&gt;"",AS208&lt;&gt;""), AM208:AT208,AM208:AQ208)&lt;&gt;"")*(IF(AND(進捗管理票PSPT_進捗率_3_2&lt;&gt;"",AS208&lt;&gt;""), $AM$7:$AT$7,$AM$7:$AQ$7)="実績日")*(IF(AND(進捗管理票PSPT_進捗率_3_2&lt;&gt;"",AS208&lt;&gt;""), AM208:AT208,AM208:AQ208)&lt;=集計基準日),COLUMN(IF(AND(進捗管理票PSPT_進捗率_3_2&lt;&gt;"",AS208&lt;&gt;""), AM208:AT208,AM208:AQ208)),""))</f>
        <v>0</v>
      </c>
      <c r="DE208" s="324">
        <f t="array" aca="1" ref="DE208" ca="1">MAX(IF((IF(AND(進捗管理票PSPT_進捗率_4_2&lt;&gt;"",BE208&lt;&gt;""), AY208:BF208,AY208:BC208)&lt;&gt;"")*(IF(AND(進捗管理票PSPT_進捗率_4_2&lt;&gt;"",BE208&lt;&gt;""), $AY$7:$BF$7,$AY$7:$BC$7)="実績日")*(IF(AND(進捗管理票PSPT_進捗率_4_2&lt;&gt;"",BE208&lt;&gt;""), AY208:BF208,AY208:BC208)&lt;=集計基準日),COLUMN(IF(AND(進捗管理票PSPT_進捗率_4_2&lt;&gt;"",BE208&lt;&gt;""), AY208:BF208,AY208:BC208)),""))</f>
        <v>0</v>
      </c>
      <c r="DF208" s="324">
        <f t="array" aca="1" ref="DF208" ca="1">MAX(IF((BJ208:BN208&lt;&gt;"")*($BJ$7:$BN$7="実績日")*(BJ208:BN208&lt;=集計基準日),COLUMN(BJ208:BN208),""))</f>
        <v>0</v>
      </c>
      <c r="DG208" s="439">
        <f ca="1">MAX(IF(CW208&lt;&gt;0,HLOOKUP(CW208+1,進捗・達成率設定_PS,9,1),0),IF(CX208&lt;&gt;0,HLOOKUP(CX208+1,進捗・達成率設定_PT仕様作成,9,1),0),IF(CY208&lt;&gt;0,HLOOKUP(CY208+1,進捗・達成率設定_PG,9,1),0),IF(CZ208&lt;&gt;0,HLOOKUP(CZ208+1,進捗・達成率設定_PT,9,1),0),IF(DA208&lt;&gt;0,HLOOKUP(DA208+1,進捗・達成率設定_受入,9,1),0),IF(AND(COUNTA(PTレビュー先頭セル:PTレビュー最終セル)=0,AND(BB208&lt;&gt;"", BB208 &lt;= 集計基準日, BE208="",BF208="",BJ208="",BK208="",BM208="",BN208="")),100,0),IF(AND(BE208&lt;&gt;"",BE208 &lt;= 集計基準日, BJ208="",BK208="",BM208="",BN208=""),100,0))</f>
        <v>0</v>
      </c>
      <c r="DH208" s="440">
        <f ca="1">MAX(IF(DB208&lt;&gt;0,HLOOKUP(DB208,進捗・達成率設定_PS,9,1),0),IF(DC208&lt;&gt;0,HLOOKUP(DC208,進捗・達成率設定_PT仕様作成,9,1),0),IF(DD208&lt;&gt;0,HLOOKUP(DD208,進捗・達成率設定_PG,9,1),0),IF(DE208&lt;&gt;0,HLOOKUP(DE208,進捗・達成率設定_PT,9,1),0),IF(DF208&lt;&gt;0,HLOOKUP(DF208,進捗・達成率設定_受入,9,1),0),IF(AND(COUNTA(PTレビュー先頭セル:PTレビュー最終セル)=0,BJ208="",BK208="",BM208="",BN208="",BC208&lt;&gt;"", BC208&lt;=集計基準日),100,0),IF(OR(AND(BF208&lt;&gt;"",BF208&lt;=集計基準日, BJ208="",BK208="",BM208="",BN208=""),AND(BE208&lt;&gt;"",BF208&lt;&gt;"",BF208&lt;=集計基準日, BJ208="",BK208="",BM208="",BN208="")),100,0))</f>
        <v>0</v>
      </c>
      <c r="DI208" s="328" t="str">
        <f>IF(BM208&lt;&gt;"",BM208,IF(AND(BJ208&lt;&gt;"",BM208&lt;&gt;""),BM208,IF(AND(BJ208&lt;&gt;"",BM208=""),"",IF(AND(BK208&lt;&gt;"",BM208=""),"",IF(BE208&lt;&gt;"",BE208,IF(COUNTA(PTレビュー先頭セル:PTレビュー最終セル)&lt;&gt;0,"",IF(BB208&lt;&gt;"",BB208,"")))))))</f>
        <v/>
      </c>
      <c r="DJ208" s="329" t="str">
        <f>IF(AND(BM208&lt;&gt;"",BN208&lt;&gt;""),BN208,IF(AND(BJ208&lt;&gt;"",BN208&lt;&gt;""),BN208,IF(AND(BK208&lt;&gt;"",BN208=""),"",IF(AND(BJ208&lt;&gt;"",BN208=""),"",IF(BF208&lt;&gt;"",BF208,IF(COUNTA(PTレビュー先頭セル:PTレビュー最終セル)&lt;&gt;0,"",IF(BC208&lt;&gt;"",BC208,"")))))))</f>
        <v/>
      </c>
      <c r="DK208" s="450" t="b">
        <f t="shared" si="121"/>
        <v>0</v>
      </c>
      <c r="DL208" s="440" t="b">
        <f t="shared" si="122"/>
        <v>0</v>
      </c>
      <c r="DM208" s="450" t="b">
        <f t="shared" si="123"/>
        <v>0</v>
      </c>
      <c r="DN208" s="440" t="b">
        <f t="shared" si="124"/>
        <v>0</v>
      </c>
      <c r="DO208" s="449" t="b">
        <f t="shared" si="125"/>
        <v>0</v>
      </c>
      <c r="DP208" s="440" t="b">
        <f t="shared" si="126"/>
        <v>0</v>
      </c>
      <c r="DQ208" s="450" t="b">
        <f t="shared" si="127"/>
        <v>0</v>
      </c>
      <c r="DR208" s="440" t="b">
        <f t="shared" si="128"/>
        <v>0</v>
      </c>
      <c r="DS208" s="449" t="b">
        <f t="shared" si="129"/>
        <v>0</v>
      </c>
      <c r="DT208" s="440" t="b">
        <f t="shared" si="130"/>
        <v>0</v>
      </c>
    </row>
    <row r="209" spans="1:124" x14ac:dyDescent="0.25">
      <c r="A209" s="65">
        <f t="shared" si="105"/>
        <v>201</v>
      </c>
      <c r="B209" s="275"/>
      <c r="C209" s="275"/>
      <c r="D209" s="275"/>
      <c r="E209" s="275"/>
      <c r="F209" s="275"/>
      <c r="G209" s="316"/>
      <c r="H209" s="276"/>
      <c r="I209" s="276"/>
      <c r="J209" s="276"/>
      <c r="K209" s="467"/>
      <c r="L209" s="467"/>
      <c r="M209" s="277"/>
      <c r="N209" s="277"/>
      <c r="O209" s="348"/>
      <c r="P209" s="349"/>
      <c r="Q209" s="279"/>
      <c r="R209" s="348"/>
      <c r="S209" s="349"/>
      <c r="T209" s="280"/>
      <c r="U209" s="348"/>
      <c r="V209" s="274"/>
      <c r="W209" s="309" t="str">
        <f t="shared" ca="1" si="106"/>
        <v/>
      </c>
      <c r="X209" s="310" t="str">
        <f t="shared" ca="1" si="107"/>
        <v/>
      </c>
      <c r="Y209" s="277"/>
      <c r="Z209" s="277"/>
      <c r="AA209" s="348"/>
      <c r="AB209" s="349"/>
      <c r="AC209" s="279"/>
      <c r="AD209" s="348"/>
      <c r="AE209" s="349"/>
      <c r="AF209" s="280"/>
      <c r="AG209" s="348"/>
      <c r="AH209" s="274"/>
      <c r="AI209" s="309" t="str">
        <f t="shared" ca="1" si="108"/>
        <v/>
      </c>
      <c r="AJ209" s="310" t="str">
        <f t="shared" ca="1" si="109"/>
        <v/>
      </c>
      <c r="AK209" s="276"/>
      <c r="AL209" s="276"/>
      <c r="AM209" s="348"/>
      <c r="AN209" s="349"/>
      <c r="AO209" s="279"/>
      <c r="AP209" s="348"/>
      <c r="AQ209" s="349"/>
      <c r="AR209" s="280"/>
      <c r="AS209" s="348"/>
      <c r="AT209" s="274"/>
      <c r="AU209" s="309" t="str">
        <f t="shared" ca="1" si="110"/>
        <v/>
      </c>
      <c r="AV209" s="310" t="str">
        <f t="shared" ca="1" si="111"/>
        <v/>
      </c>
      <c r="AW209" s="276"/>
      <c r="AX209" s="276"/>
      <c r="AY209" s="348"/>
      <c r="AZ209" s="349"/>
      <c r="BA209" s="279"/>
      <c r="BB209" s="348"/>
      <c r="BC209" s="349"/>
      <c r="BD209" s="280"/>
      <c r="BE209" s="348"/>
      <c r="BF209" s="274"/>
      <c r="BG209" s="309" t="str">
        <f t="shared" ca="1" si="112"/>
        <v/>
      </c>
      <c r="BH209" s="310" t="str">
        <f t="shared" ca="1" si="113"/>
        <v/>
      </c>
      <c r="BI209" s="276"/>
      <c r="BJ209" s="348"/>
      <c r="BK209" s="349"/>
      <c r="BL209" s="279"/>
      <c r="BM209" s="348"/>
      <c r="BN209" s="349"/>
      <c r="BO209" s="280"/>
      <c r="BP209" s="309" t="str">
        <f t="shared" ca="1" si="114"/>
        <v/>
      </c>
      <c r="BQ209" s="310" t="str">
        <f t="shared" ca="1" si="115"/>
        <v/>
      </c>
      <c r="BR209" s="309" t="str">
        <f t="shared" ca="1" si="116"/>
        <v/>
      </c>
      <c r="BS209" s="438" t="str">
        <f t="shared" ca="1" si="117"/>
        <v/>
      </c>
      <c r="BT209" s="281" t="str">
        <f t="array" ref="BT209">IF(AND($I209&lt;&gt;"",$K209&lt;&gt;""),CEILING(VLOOKUP($I209,ランク別指標,3,FALSE)*$L209,1),"")</f>
        <v/>
      </c>
      <c r="BU209" s="282"/>
      <c r="BV209" s="281" t="str">
        <f t="shared" si="11"/>
        <v/>
      </c>
      <c r="BW209" s="283"/>
      <c r="BX209" s="282"/>
      <c r="BY209" s="284" t="str">
        <f t="shared" si="118"/>
        <v/>
      </c>
      <c r="BZ209" s="285" t="str">
        <f t="shared" si="119"/>
        <v/>
      </c>
      <c r="CA209" s="286"/>
      <c r="CB209" s="287"/>
      <c r="CC209" s="281" t="str">
        <f t="array" ref="CC209">IF(AND($I209&lt;&gt;"",$K209&lt;&gt;""),CEILING(VLOOKUP($I209,ランク別指標,6,FALSE)*$L209,1),"")</f>
        <v/>
      </c>
      <c r="CD209" s="288"/>
      <c r="CE209" s="289" t="str">
        <f t="shared" si="14"/>
        <v/>
      </c>
      <c r="CF209" s="290"/>
      <c r="CG209" s="291" t="str">
        <f t="array" ref="CG209">IF(AND(L209&lt;&gt;"",L209&gt;0),IF(CD209/L209*100 &gt; 0,CD209/L209*100, ""),"")</f>
        <v/>
      </c>
      <c r="CH209" s="292" t="str">
        <f t="array" ref="CH209">IF(AND(L209&lt;&gt;"",L209&gt;0),IF(CF209/L209*100 &gt; 0,CF209/L209*100, ""),"")</f>
        <v/>
      </c>
      <c r="CI209" s="291" t="str">
        <f t="array" ref="CI209">IF(AND(CC209&lt;&gt;"",CC209&gt;0),IF(CD209/CC209*100 &gt; 0,CD209/CC209, ""),"")</f>
        <v/>
      </c>
      <c r="CJ209" s="292" t="str">
        <f t="array" ref="CJ209">IF(AND(CE209&lt;&gt;"",CE209&gt;0),IF(CF209/CE209*100 &gt; 0,CF209/CE209, ""),"")</f>
        <v/>
      </c>
      <c r="CK209" s="281"/>
      <c r="CL209" s="293" t="str">
        <f t="array" ref="CL209">IF(AND(L209&lt;&gt;"",L209&gt;0),IF(CK209/L209*100 &gt; 0,CK209/L209*100, ""),"")</f>
        <v/>
      </c>
      <c r="CM209" s="294"/>
      <c r="CN209" s="270" t="str">
        <f t="array" aca="1" ref="CN209" ca="1">IF(AND($O209&lt;&gt;"",$P209="",$O209&lt;=集計基準日),"遅1",IF(AND($R209&lt;&gt;"",$S209="",$R209&lt;=集計基準日),"遅2",IF(AND($U209&lt;&gt;"",$V209="",$U209&lt;=集計基準日),"遅3","") ) )</f>
        <v/>
      </c>
      <c r="CO209" s="271" t="str">
        <f t="array" aca="1" ref="CO209" ca="1">IF(AND($AA209&lt;&gt;"",$AB209="",$AA209&lt;=集計基準日),"遅1",IF(AND($AD209&lt;&gt;"",$AE209="",$AD209&lt;=集計基準日),"遅2",IF(AND($AG209&lt;&gt;"",$AH209="",$AG209&lt;=集計基準日),"遅3","")))</f>
        <v/>
      </c>
      <c r="CP209" s="271" t="str">
        <f t="array" aca="1" ref="CP209" ca="1">IF(AND($AM209&lt;&gt;"",$AN209="",$AM209&lt;=集計基準日),"遅1",IF(AND($AP209&lt;&gt;"",$AQ209="",$AP209&lt;=集計基準日),"遅2",IF(AND($AS209&lt;&gt;"",$AT209="",$AS209&lt;=集計基準日),"遅3","")))</f>
        <v/>
      </c>
      <c r="CQ209" s="272" t="str">
        <f t="shared" ca="1" si="103"/>
        <v/>
      </c>
      <c r="CR209" s="272" t="str">
        <f t="shared" ca="1" si="104"/>
        <v/>
      </c>
      <c r="CS209" s="273" t="str">
        <f t="shared" ca="1" si="17"/>
        <v/>
      </c>
      <c r="CT209" s="337"/>
      <c r="CU209" s="264">
        <f t="shared" si="120"/>
        <v>201</v>
      </c>
      <c r="CW209" s="324">
        <f t="array" aca="1" ref="CW209" ca="1">MAX(IF((IF(進捗管理票PSPT_進捗率_1_2&lt;&gt;"", O209:V209,O209:S209)&lt;&gt;"")*(IF(進捗管理票PSPT_進捗率_1_2&lt;&gt;"", $O$7:$V$7,$O$7:$S$7)="予定日")*(IF(進捗管理票PSPT_進捗率_1_2&lt;&gt;"", O209:V209,O209:S209)&lt;=集計基準日),COLUMN(IF(進捗管理票PSPT_進捗率_1_2&lt;&gt;"", O209:V209,O209:S209)),""))</f>
        <v>0</v>
      </c>
      <c r="CX209" s="324">
        <f t="array" aca="1" ref="CX209" ca="1">MAX(IF((IF(進捗管理票PSPT_進捗率_2_2&lt;&gt;"", AA209:AH209,AA209:AE209)&lt;&gt;"")*(IF(進捗管理票PSPT_進捗率_2_2&lt;&gt;"", $AA$7:$AH$7,$AA$7:$AE$7)="予定日")*(IF(進捗管理票PSPT_進捗率_2_2&lt;&gt;"", AA209:AH209,AA209:AE209)&lt;=集計基準日),COLUMN(IF(進捗管理票PSPT_進捗率_2_2&lt;&gt;"", AA209:AH209,AA209:AE209)),""))</f>
        <v>0</v>
      </c>
      <c r="CY209" s="324">
        <f t="array" aca="1" ref="CY209" ca="1">MAX(IF((IF(進捗管理票PSPT_進捗率_3_2&lt;&gt;"", AM209:AT209,AM209:AQ209)&lt;&gt;"")*(IF(進捗管理票PSPT_進捗率_3_2&lt;&gt;"", $AM$7:$AT$7,$AM$7:$AQ$7)="予定日")*(IF(進捗管理票PSPT_進捗率_3_2&lt;&gt;"", AM209:AT209,AM209:AQ209)&lt;=集計基準日),COLUMN(IF(進捗管理票PSPT_進捗率_3_2&lt;&gt;"", AM209:AT209,AM209:AQ209)),""))</f>
        <v>0</v>
      </c>
      <c r="CZ209" s="324">
        <f t="array" aca="1" ref="CZ209" ca="1">MAX(IF((IF(進捗管理票PSPT_進捗率_4_2&lt;&gt;"", AY209:BF209,AY209:BC209)&lt;&gt;"")*(IF(進捗管理票PSPT_進捗率_4_2&lt;&gt;"", $AY$7:$BF$7,$AY$7:$BC$7)="予定日")*(IF(進捗管理票PSPT_進捗率_4_2&lt;&gt;"", AY209:BF209,AY209:BC209)&lt;=集計基準日),COLUMN(IF(進捗管理票PSPT_進捗率_4_2&lt;&gt;"", AY209:BF209,AY209:BC209)),""))</f>
        <v>0</v>
      </c>
      <c r="DA209" s="324">
        <f t="array" aca="1" ref="DA209" ca="1">MAX(IF((BJ209:BN209&lt;&gt;"")*($BJ$7:$BN$7="予定日")*(BJ209:BN209&lt;=集計基準日),COLUMN(BJ209:BN209),""))</f>
        <v>0</v>
      </c>
      <c r="DB209" s="324">
        <f t="array" aca="1" ref="DB209" ca="1">MAX(IF((IF(AND(進捗管理票PSPT_進捗率_1_2&lt;&gt;"",U209&lt;&gt;""), O209:V209,O209:S209)&lt;&gt;"")*(IF(AND(進捗管理票PSPT_進捗率_1_2&lt;&gt;"",U209&lt;&gt;""), $O$7:$V$7,$O$7:$S$7)="実績日")*(IF(AND(進捗管理票PSPT_進捗率_1_2&lt;&gt;"",U209&lt;&gt;""), O209:V209,O209:S209)&lt;=集計基準日),COLUMN(IF(AND(進捗管理票PSPT_進捗率_1_2&lt;&gt;"",U209&lt;&gt;""), O209:V209,O209:S209)),""))</f>
        <v>0</v>
      </c>
      <c r="DC209" s="324">
        <f t="array" aca="1" ref="DC209" ca="1">MAX(IF((IF(AND(進捗管理票PSPT_進捗率_2_2&lt;&gt;"",AG209&lt;&gt;""), AA209:AH209,AA209:AE209)&lt;&gt;"")*(IF(AND(進捗管理票PSPT_進捗率_2_2&lt;&gt;"",AG209&lt;&gt;""), $AA$7:$AH$7,$AA$7:$AE$7)="実績日")*(IF(AND(進捗管理票PSPT_進捗率_2_2&lt;&gt;"",AG209&lt;&gt;""), AA209:AH209,AA209:AE209)&lt;=集計基準日),COLUMN(IF(AND(進捗管理票PSPT_進捗率_2_2&lt;&gt;"",AG209&lt;&gt;""), AA209:AH209,AA209:AE209)),""))</f>
        <v>0</v>
      </c>
      <c r="DD209" s="324">
        <f t="array" aca="1" ref="DD209" ca="1">MAX(IF((IF(AND(進捗管理票PSPT_進捗率_3_2&lt;&gt;"",AS209&lt;&gt;""), AM209:AT209,AM209:AQ209)&lt;&gt;"")*(IF(AND(進捗管理票PSPT_進捗率_3_2&lt;&gt;"",AS209&lt;&gt;""), $AM$7:$AT$7,$AM$7:$AQ$7)="実績日")*(IF(AND(進捗管理票PSPT_進捗率_3_2&lt;&gt;"",AS209&lt;&gt;""), AM209:AT209,AM209:AQ209)&lt;=集計基準日),COLUMN(IF(AND(進捗管理票PSPT_進捗率_3_2&lt;&gt;"",AS209&lt;&gt;""), AM209:AT209,AM209:AQ209)),""))</f>
        <v>0</v>
      </c>
      <c r="DE209" s="324">
        <f t="array" aca="1" ref="DE209" ca="1">MAX(IF((IF(AND(進捗管理票PSPT_進捗率_4_2&lt;&gt;"",BE209&lt;&gt;""), AY209:BF209,AY209:BC209)&lt;&gt;"")*(IF(AND(進捗管理票PSPT_進捗率_4_2&lt;&gt;"",BE209&lt;&gt;""), $AY$7:$BF$7,$AY$7:$BC$7)="実績日")*(IF(AND(進捗管理票PSPT_進捗率_4_2&lt;&gt;"",BE209&lt;&gt;""), AY209:BF209,AY209:BC209)&lt;=集計基準日),COLUMN(IF(AND(進捗管理票PSPT_進捗率_4_2&lt;&gt;"",BE209&lt;&gt;""), AY209:BF209,AY209:BC209)),""))</f>
        <v>0</v>
      </c>
      <c r="DF209" s="324">
        <f t="array" aca="1" ref="DF209" ca="1">MAX(IF((BJ209:BN209&lt;&gt;"")*($BJ$7:$BN$7="実績日")*(BJ209:BN209&lt;=集計基準日),COLUMN(BJ209:BN209),""))</f>
        <v>0</v>
      </c>
      <c r="DG209" s="439">
        <f ca="1">MAX(IF(CW209&lt;&gt;0,HLOOKUP(CW209+1,進捗・達成率設定_PS,9,1),0),IF(CX209&lt;&gt;0,HLOOKUP(CX209+1,進捗・達成率設定_PT仕様作成,9,1),0),IF(CY209&lt;&gt;0,HLOOKUP(CY209+1,進捗・達成率設定_PG,9,1),0),IF(CZ209&lt;&gt;0,HLOOKUP(CZ209+1,進捗・達成率設定_PT,9,1),0),IF(DA209&lt;&gt;0,HLOOKUP(DA209+1,進捗・達成率設定_受入,9,1),0),IF(AND(COUNTA(PTレビュー先頭セル:PTレビュー最終セル)=0,AND(BB209&lt;&gt;"", BB209 &lt;= 集計基準日, BE209="",BF209="",BJ209="",BK209="",BM209="",BN209="")),100,0),IF(AND(BE209&lt;&gt;"",BE209 &lt;= 集計基準日, BJ209="",BK209="",BM209="",BN209=""),100,0))</f>
        <v>0</v>
      </c>
      <c r="DH209" s="440">
        <f ca="1">MAX(IF(DB209&lt;&gt;0,HLOOKUP(DB209,進捗・達成率設定_PS,9,1),0),IF(DC209&lt;&gt;0,HLOOKUP(DC209,進捗・達成率設定_PT仕様作成,9,1),0),IF(DD209&lt;&gt;0,HLOOKUP(DD209,進捗・達成率設定_PG,9,1),0),IF(DE209&lt;&gt;0,HLOOKUP(DE209,進捗・達成率設定_PT,9,1),0),IF(DF209&lt;&gt;0,HLOOKUP(DF209,進捗・達成率設定_受入,9,1),0),IF(AND(COUNTA(PTレビュー先頭セル:PTレビュー最終セル)=0,BJ209="",BK209="",BM209="",BN209="",BC209&lt;&gt;"", BC209&lt;=集計基準日),100,0),IF(OR(AND(BF209&lt;&gt;"",BF209&lt;=集計基準日, BJ209="",BK209="",BM209="",BN209=""),AND(BE209&lt;&gt;"",BF209&lt;&gt;"",BF209&lt;=集計基準日, BJ209="",BK209="",BM209="",BN209="")),100,0))</f>
        <v>0</v>
      </c>
      <c r="DI209" s="328" t="str">
        <f>IF(BM209&lt;&gt;"",BM209,IF(AND(BJ209&lt;&gt;"",BM209&lt;&gt;""),BM209,IF(AND(BJ209&lt;&gt;"",BM209=""),"",IF(AND(BK209&lt;&gt;"",BM209=""),"",IF(BE209&lt;&gt;"",BE209,IF(COUNTA(PTレビュー先頭セル:PTレビュー最終セル)&lt;&gt;0,"",IF(BB209&lt;&gt;"",BB209,"")))))))</f>
        <v/>
      </c>
      <c r="DJ209" s="329" t="str">
        <f>IF(AND(BM209&lt;&gt;"",BN209&lt;&gt;""),BN209,IF(AND(BJ209&lt;&gt;"",BN209&lt;&gt;""),BN209,IF(AND(BK209&lt;&gt;"",BN209=""),"",IF(AND(BJ209&lt;&gt;"",BN209=""),"",IF(BF209&lt;&gt;"",BF209,IF(COUNTA(PTレビュー先頭セル:PTレビュー最終セル)&lt;&gt;0,"",IF(BC209&lt;&gt;"",BC209,"")))))))</f>
        <v/>
      </c>
      <c r="DK209" s="450" t="b">
        <f t="shared" si="121"/>
        <v>0</v>
      </c>
      <c r="DL209" s="440" t="b">
        <f t="shared" si="122"/>
        <v>0</v>
      </c>
      <c r="DM209" s="450" t="b">
        <f t="shared" si="123"/>
        <v>0</v>
      </c>
      <c r="DN209" s="440" t="b">
        <f t="shared" si="124"/>
        <v>0</v>
      </c>
      <c r="DO209" s="449" t="b">
        <f t="shared" si="125"/>
        <v>0</v>
      </c>
      <c r="DP209" s="440" t="b">
        <f t="shared" si="126"/>
        <v>0</v>
      </c>
      <c r="DQ209" s="450" t="b">
        <f t="shared" si="127"/>
        <v>0</v>
      </c>
      <c r="DR209" s="440" t="b">
        <f t="shared" si="128"/>
        <v>0</v>
      </c>
      <c r="DS209" s="449" t="b">
        <f t="shared" si="129"/>
        <v>0</v>
      </c>
      <c r="DT209" s="440" t="b">
        <f t="shared" si="130"/>
        <v>0</v>
      </c>
    </row>
    <row r="210" spans="1:124" x14ac:dyDescent="0.25">
      <c r="A210" s="65">
        <f t="shared" si="105"/>
        <v>202</v>
      </c>
      <c r="B210" s="275"/>
      <c r="C210" s="275"/>
      <c r="D210" s="275"/>
      <c r="E210" s="275"/>
      <c r="F210" s="275"/>
      <c r="G210" s="316"/>
      <c r="H210" s="276"/>
      <c r="I210" s="276"/>
      <c r="J210" s="276"/>
      <c r="K210" s="467"/>
      <c r="L210" s="467"/>
      <c r="M210" s="277"/>
      <c r="N210" s="277"/>
      <c r="O210" s="348"/>
      <c r="P210" s="349"/>
      <c r="Q210" s="279"/>
      <c r="R210" s="348"/>
      <c r="S210" s="349"/>
      <c r="T210" s="280"/>
      <c r="U210" s="348"/>
      <c r="V210" s="274"/>
      <c r="W210" s="309" t="str">
        <f t="shared" ca="1" si="106"/>
        <v/>
      </c>
      <c r="X210" s="310" t="str">
        <f t="shared" ca="1" si="107"/>
        <v/>
      </c>
      <c r="Y210" s="277"/>
      <c r="Z210" s="277"/>
      <c r="AA210" s="348"/>
      <c r="AB210" s="349"/>
      <c r="AC210" s="279"/>
      <c r="AD210" s="348"/>
      <c r="AE210" s="349"/>
      <c r="AF210" s="280"/>
      <c r="AG210" s="348"/>
      <c r="AH210" s="274"/>
      <c r="AI210" s="309" t="str">
        <f t="shared" ca="1" si="108"/>
        <v/>
      </c>
      <c r="AJ210" s="310" t="str">
        <f t="shared" ca="1" si="109"/>
        <v/>
      </c>
      <c r="AK210" s="276"/>
      <c r="AL210" s="276"/>
      <c r="AM210" s="348"/>
      <c r="AN210" s="349"/>
      <c r="AO210" s="279"/>
      <c r="AP210" s="348"/>
      <c r="AQ210" s="349"/>
      <c r="AR210" s="280"/>
      <c r="AS210" s="348"/>
      <c r="AT210" s="274"/>
      <c r="AU210" s="309" t="str">
        <f t="shared" ca="1" si="110"/>
        <v/>
      </c>
      <c r="AV210" s="310" t="str">
        <f t="shared" ca="1" si="111"/>
        <v/>
      </c>
      <c r="AW210" s="276"/>
      <c r="AX210" s="276"/>
      <c r="AY210" s="348"/>
      <c r="AZ210" s="349"/>
      <c r="BA210" s="279"/>
      <c r="BB210" s="348"/>
      <c r="BC210" s="349"/>
      <c r="BD210" s="280"/>
      <c r="BE210" s="348"/>
      <c r="BF210" s="274"/>
      <c r="BG210" s="309" t="str">
        <f t="shared" ca="1" si="112"/>
        <v/>
      </c>
      <c r="BH210" s="310" t="str">
        <f t="shared" ca="1" si="113"/>
        <v/>
      </c>
      <c r="BI210" s="276"/>
      <c r="BJ210" s="348"/>
      <c r="BK210" s="349"/>
      <c r="BL210" s="279"/>
      <c r="BM210" s="348"/>
      <c r="BN210" s="349"/>
      <c r="BO210" s="280"/>
      <c r="BP210" s="309" t="str">
        <f t="shared" ca="1" si="114"/>
        <v/>
      </c>
      <c r="BQ210" s="310" t="str">
        <f t="shared" ca="1" si="115"/>
        <v/>
      </c>
      <c r="BR210" s="309" t="str">
        <f t="shared" ca="1" si="116"/>
        <v/>
      </c>
      <c r="BS210" s="438" t="str">
        <f t="shared" ca="1" si="117"/>
        <v/>
      </c>
      <c r="BT210" s="281" t="str">
        <f t="array" ref="BT210">IF(AND($I210&lt;&gt;"",$K210&lt;&gt;""),CEILING(VLOOKUP($I210,ランク別指標,3,FALSE)*$L210,1),"")</f>
        <v/>
      </c>
      <c r="BU210" s="282"/>
      <c r="BV210" s="281" t="str">
        <f t="shared" si="11"/>
        <v/>
      </c>
      <c r="BW210" s="283"/>
      <c r="BX210" s="282"/>
      <c r="BY210" s="284" t="str">
        <f t="shared" si="118"/>
        <v/>
      </c>
      <c r="BZ210" s="285" t="str">
        <f t="shared" si="119"/>
        <v/>
      </c>
      <c r="CA210" s="286"/>
      <c r="CB210" s="287"/>
      <c r="CC210" s="281" t="str">
        <f t="array" ref="CC210">IF(AND($I210&lt;&gt;"",$K210&lt;&gt;""),CEILING(VLOOKUP($I210,ランク別指標,6,FALSE)*$L210,1),"")</f>
        <v/>
      </c>
      <c r="CD210" s="288"/>
      <c r="CE210" s="289" t="str">
        <f t="shared" si="14"/>
        <v/>
      </c>
      <c r="CF210" s="290"/>
      <c r="CG210" s="291" t="str">
        <f t="array" ref="CG210">IF(AND(L210&lt;&gt;"",L210&gt;0),IF(CD210/L210*100 &gt; 0,CD210/L210*100, ""),"")</f>
        <v/>
      </c>
      <c r="CH210" s="292" t="str">
        <f t="array" ref="CH210">IF(AND(L210&lt;&gt;"",L210&gt;0),IF(CF210/L210*100 &gt; 0,CF210/L210*100, ""),"")</f>
        <v/>
      </c>
      <c r="CI210" s="291" t="str">
        <f t="array" ref="CI210">IF(AND(CC210&lt;&gt;"",CC210&gt;0),IF(CD210/CC210*100 &gt; 0,CD210/CC210, ""),"")</f>
        <v/>
      </c>
      <c r="CJ210" s="292" t="str">
        <f t="array" ref="CJ210">IF(AND(CE210&lt;&gt;"",CE210&gt;0),IF(CF210/CE210*100 &gt; 0,CF210/CE210, ""),"")</f>
        <v/>
      </c>
      <c r="CK210" s="281"/>
      <c r="CL210" s="293" t="str">
        <f t="array" ref="CL210">IF(AND(L210&lt;&gt;"",L210&gt;0),IF(CK210/L210*100 &gt; 0,CK210/L210*100, ""),"")</f>
        <v/>
      </c>
      <c r="CM210" s="294"/>
      <c r="CN210" s="270" t="str">
        <f t="array" aca="1" ref="CN210" ca="1">IF(AND($O210&lt;&gt;"",$P210="",$O210&lt;=集計基準日),"遅1",IF(AND($R210&lt;&gt;"",$S210="",$R210&lt;=集計基準日),"遅2",IF(AND($U210&lt;&gt;"",$V210="",$U210&lt;=集計基準日),"遅3","") ) )</f>
        <v/>
      </c>
      <c r="CO210" s="271" t="str">
        <f t="array" aca="1" ref="CO210" ca="1">IF(AND($AA210&lt;&gt;"",$AB210="",$AA210&lt;=集計基準日),"遅1",IF(AND($AD210&lt;&gt;"",$AE210="",$AD210&lt;=集計基準日),"遅2",IF(AND($AG210&lt;&gt;"",$AH210="",$AG210&lt;=集計基準日),"遅3","")))</f>
        <v/>
      </c>
      <c r="CP210" s="271" t="str">
        <f t="array" aca="1" ref="CP210" ca="1">IF(AND($AM210&lt;&gt;"",$AN210="",$AM210&lt;=集計基準日),"遅1",IF(AND($AP210&lt;&gt;"",$AQ210="",$AP210&lt;=集計基準日),"遅2",IF(AND($AS210&lt;&gt;"",$AT210="",$AS210&lt;=集計基準日),"遅3","")))</f>
        <v/>
      </c>
      <c r="CQ210" s="272" t="str">
        <f t="shared" ca="1" si="103"/>
        <v/>
      </c>
      <c r="CR210" s="272" t="str">
        <f t="shared" ca="1" si="104"/>
        <v/>
      </c>
      <c r="CS210" s="273" t="str">
        <f t="shared" ca="1" si="17"/>
        <v/>
      </c>
      <c r="CT210" s="337"/>
      <c r="CU210" s="264">
        <f t="shared" si="120"/>
        <v>202</v>
      </c>
      <c r="CW210" s="324">
        <f t="array" aca="1" ref="CW210" ca="1">MAX(IF((IF(進捗管理票PSPT_進捗率_1_2&lt;&gt;"", O210:V210,O210:S210)&lt;&gt;"")*(IF(進捗管理票PSPT_進捗率_1_2&lt;&gt;"", $O$7:$V$7,$O$7:$S$7)="予定日")*(IF(進捗管理票PSPT_進捗率_1_2&lt;&gt;"", O210:V210,O210:S210)&lt;=集計基準日),COLUMN(IF(進捗管理票PSPT_進捗率_1_2&lt;&gt;"", O210:V210,O210:S210)),""))</f>
        <v>0</v>
      </c>
      <c r="CX210" s="324">
        <f t="array" aca="1" ref="CX210" ca="1">MAX(IF((IF(進捗管理票PSPT_進捗率_2_2&lt;&gt;"", AA210:AH210,AA210:AE210)&lt;&gt;"")*(IF(進捗管理票PSPT_進捗率_2_2&lt;&gt;"", $AA$7:$AH$7,$AA$7:$AE$7)="予定日")*(IF(進捗管理票PSPT_進捗率_2_2&lt;&gt;"", AA210:AH210,AA210:AE210)&lt;=集計基準日),COLUMN(IF(進捗管理票PSPT_進捗率_2_2&lt;&gt;"", AA210:AH210,AA210:AE210)),""))</f>
        <v>0</v>
      </c>
      <c r="CY210" s="324">
        <f t="array" aca="1" ref="CY210" ca="1">MAX(IF((IF(進捗管理票PSPT_進捗率_3_2&lt;&gt;"", AM210:AT210,AM210:AQ210)&lt;&gt;"")*(IF(進捗管理票PSPT_進捗率_3_2&lt;&gt;"", $AM$7:$AT$7,$AM$7:$AQ$7)="予定日")*(IF(進捗管理票PSPT_進捗率_3_2&lt;&gt;"", AM210:AT210,AM210:AQ210)&lt;=集計基準日),COLUMN(IF(進捗管理票PSPT_進捗率_3_2&lt;&gt;"", AM210:AT210,AM210:AQ210)),""))</f>
        <v>0</v>
      </c>
      <c r="CZ210" s="324">
        <f t="array" aca="1" ref="CZ210" ca="1">MAX(IF((IF(進捗管理票PSPT_進捗率_4_2&lt;&gt;"", AY210:BF210,AY210:BC210)&lt;&gt;"")*(IF(進捗管理票PSPT_進捗率_4_2&lt;&gt;"", $AY$7:$BF$7,$AY$7:$BC$7)="予定日")*(IF(進捗管理票PSPT_進捗率_4_2&lt;&gt;"", AY210:BF210,AY210:BC210)&lt;=集計基準日),COLUMN(IF(進捗管理票PSPT_進捗率_4_2&lt;&gt;"", AY210:BF210,AY210:BC210)),""))</f>
        <v>0</v>
      </c>
      <c r="DA210" s="324">
        <f t="array" aca="1" ref="DA210" ca="1">MAX(IF((BJ210:BN210&lt;&gt;"")*($BJ$7:$BN$7="予定日")*(BJ210:BN210&lt;=集計基準日),COLUMN(BJ210:BN210),""))</f>
        <v>0</v>
      </c>
      <c r="DB210" s="324">
        <f t="array" aca="1" ref="DB210" ca="1">MAX(IF((IF(AND(進捗管理票PSPT_進捗率_1_2&lt;&gt;"",U210&lt;&gt;""), O210:V210,O210:S210)&lt;&gt;"")*(IF(AND(進捗管理票PSPT_進捗率_1_2&lt;&gt;"",U210&lt;&gt;""), $O$7:$V$7,$O$7:$S$7)="実績日")*(IF(AND(進捗管理票PSPT_進捗率_1_2&lt;&gt;"",U210&lt;&gt;""), O210:V210,O210:S210)&lt;=集計基準日),COLUMN(IF(AND(進捗管理票PSPT_進捗率_1_2&lt;&gt;"",U210&lt;&gt;""), O210:V210,O210:S210)),""))</f>
        <v>0</v>
      </c>
      <c r="DC210" s="324">
        <f t="array" aca="1" ref="DC210" ca="1">MAX(IF((IF(AND(進捗管理票PSPT_進捗率_2_2&lt;&gt;"",AG210&lt;&gt;""), AA210:AH210,AA210:AE210)&lt;&gt;"")*(IF(AND(進捗管理票PSPT_進捗率_2_2&lt;&gt;"",AG210&lt;&gt;""), $AA$7:$AH$7,$AA$7:$AE$7)="実績日")*(IF(AND(進捗管理票PSPT_進捗率_2_2&lt;&gt;"",AG210&lt;&gt;""), AA210:AH210,AA210:AE210)&lt;=集計基準日),COLUMN(IF(AND(進捗管理票PSPT_進捗率_2_2&lt;&gt;"",AG210&lt;&gt;""), AA210:AH210,AA210:AE210)),""))</f>
        <v>0</v>
      </c>
      <c r="DD210" s="324">
        <f t="array" aca="1" ref="DD210" ca="1">MAX(IF((IF(AND(進捗管理票PSPT_進捗率_3_2&lt;&gt;"",AS210&lt;&gt;""), AM210:AT210,AM210:AQ210)&lt;&gt;"")*(IF(AND(進捗管理票PSPT_進捗率_3_2&lt;&gt;"",AS210&lt;&gt;""), $AM$7:$AT$7,$AM$7:$AQ$7)="実績日")*(IF(AND(進捗管理票PSPT_進捗率_3_2&lt;&gt;"",AS210&lt;&gt;""), AM210:AT210,AM210:AQ210)&lt;=集計基準日),COLUMN(IF(AND(進捗管理票PSPT_進捗率_3_2&lt;&gt;"",AS210&lt;&gt;""), AM210:AT210,AM210:AQ210)),""))</f>
        <v>0</v>
      </c>
      <c r="DE210" s="324">
        <f t="array" aca="1" ref="DE210" ca="1">MAX(IF((IF(AND(進捗管理票PSPT_進捗率_4_2&lt;&gt;"",BE210&lt;&gt;""), AY210:BF210,AY210:BC210)&lt;&gt;"")*(IF(AND(進捗管理票PSPT_進捗率_4_2&lt;&gt;"",BE210&lt;&gt;""), $AY$7:$BF$7,$AY$7:$BC$7)="実績日")*(IF(AND(進捗管理票PSPT_進捗率_4_2&lt;&gt;"",BE210&lt;&gt;""), AY210:BF210,AY210:BC210)&lt;=集計基準日),COLUMN(IF(AND(進捗管理票PSPT_進捗率_4_2&lt;&gt;"",BE210&lt;&gt;""), AY210:BF210,AY210:BC210)),""))</f>
        <v>0</v>
      </c>
      <c r="DF210" s="324">
        <f t="array" aca="1" ref="DF210" ca="1">MAX(IF((BJ210:BN210&lt;&gt;"")*($BJ$7:$BN$7="実績日")*(BJ210:BN210&lt;=集計基準日),COLUMN(BJ210:BN210),""))</f>
        <v>0</v>
      </c>
      <c r="DG210" s="439">
        <f ca="1">MAX(IF(CW210&lt;&gt;0,HLOOKUP(CW210+1,進捗・達成率設定_PS,9,1),0),IF(CX210&lt;&gt;0,HLOOKUP(CX210+1,進捗・達成率設定_PT仕様作成,9,1),0),IF(CY210&lt;&gt;0,HLOOKUP(CY210+1,進捗・達成率設定_PG,9,1),0),IF(CZ210&lt;&gt;0,HLOOKUP(CZ210+1,進捗・達成率設定_PT,9,1),0),IF(DA210&lt;&gt;0,HLOOKUP(DA210+1,進捗・達成率設定_受入,9,1),0),IF(AND(COUNTA(PTレビュー先頭セル:PTレビュー最終セル)=0,AND(BB210&lt;&gt;"", BB210 &lt;= 集計基準日, BE210="",BF210="",BJ210="",BK210="",BM210="",BN210="")),100,0),IF(AND(BE210&lt;&gt;"",BE210 &lt;= 集計基準日, BJ210="",BK210="",BM210="",BN210=""),100,0))</f>
        <v>0</v>
      </c>
      <c r="DH210" s="440">
        <f ca="1">MAX(IF(DB210&lt;&gt;0,HLOOKUP(DB210,進捗・達成率設定_PS,9,1),0),IF(DC210&lt;&gt;0,HLOOKUP(DC210,進捗・達成率設定_PT仕様作成,9,1),0),IF(DD210&lt;&gt;0,HLOOKUP(DD210,進捗・達成率設定_PG,9,1),0),IF(DE210&lt;&gt;0,HLOOKUP(DE210,進捗・達成率設定_PT,9,1),0),IF(DF210&lt;&gt;0,HLOOKUP(DF210,進捗・達成率設定_受入,9,1),0),IF(AND(COUNTA(PTレビュー先頭セル:PTレビュー最終セル)=0,BJ210="",BK210="",BM210="",BN210="",BC210&lt;&gt;"", BC210&lt;=集計基準日),100,0),IF(OR(AND(BF210&lt;&gt;"",BF210&lt;=集計基準日, BJ210="",BK210="",BM210="",BN210=""),AND(BE210&lt;&gt;"",BF210&lt;&gt;"",BF210&lt;=集計基準日, BJ210="",BK210="",BM210="",BN210="")),100,0))</f>
        <v>0</v>
      </c>
      <c r="DI210" s="328" t="str">
        <f>IF(BM210&lt;&gt;"",BM210,IF(AND(BJ210&lt;&gt;"",BM210&lt;&gt;""),BM210,IF(AND(BJ210&lt;&gt;"",BM210=""),"",IF(AND(BK210&lt;&gt;"",BM210=""),"",IF(BE210&lt;&gt;"",BE210,IF(COUNTA(PTレビュー先頭セル:PTレビュー最終セル)&lt;&gt;0,"",IF(BB210&lt;&gt;"",BB210,"")))))))</f>
        <v/>
      </c>
      <c r="DJ210" s="329" t="str">
        <f>IF(AND(BM210&lt;&gt;"",BN210&lt;&gt;""),BN210,IF(AND(BJ210&lt;&gt;"",BN210&lt;&gt;""),BN210,IF(AND(BK210&lt;&gt;"",BN210=""),"",IF(AND(BJ210&lt;&gt;"",BN210=""),"",IF(BF210&lt;&gt;"",BF210,IF(COUNTA(PTレビュー先頭セル:PTレビュー最終セル)&lt;&gt;0,"",IF(BC210&lt;&gt;"",BC210,"")))))))</f>
        <v/>
      </c>
      <c r="DK210" s="450" t="b">
        <f t="shared" si="121"/>
        <v>0</v>
      </c>
      <c r="DL210" s="440" t="b">
        <f t="shared" si="122"/>
        <v>0</v>
      </c>
      <c r="DM210" s="450" t="b">
        <f t="shared" si="123"/>
        <v>0</v>
      </c>
      <c r="DN210" s="440" t="b">
        <f t="shared" si="124"/>
        <v>0</v>
      </c>
      <c r="DO210" s="449" t="b">
        <f t="shared" si="125"/>
        <v>0</v>
      </c>
      <c r="DP210" s="440" t="b">
        <f t="shared" si="126"/>
        <v>0</v>
      </c>
      <c r="DQ210" s="450" t="b">
        <f t="shared" si="127"/>
        <v>0</v>
      </c>
      <c r="DR210" s="440" t="b">
        <f t="shared" si="128"/>
        <v>0</v>
      </c>
      <c r="DS210" s="449" t="b">
        <f t="shared" si="129"/>
        <v>0</v>
      </c>
      <c r="DT210" s="440" t="b">
        <f t="shared" si="130"/>
        <v>0</v>
      </c>
    </row>
    <row r="211" spans="1:124" x14ac:dyDescent="0.25">
      <c r="A211" s="65">
        <f t="shared" si="105"/>
        <v>203</v>
      </c>
      <c r="B211" s="275"/>
      <c r="C211" s="275"/>
      <c r="D211" s="275"/>
      <c r="E211" s="275"/>
      <c r="F211" s="275"/>
      <c r="G211" s="316"/>
      <c r="H211" s="276"/>
      <c r="I211" s="276"/>
      <c r="J211" s="276"/>
      <c r="K211" s="467"/>
      <c r="L211" s="467"/>
      <c r="M211" s="277"/>
      <c r="N211" s="277"/>
      <c r="O211" s="348"/>
      <c r="P211" s="349"/>
      <c r="Q211" s="279"/>
      <c r="R211" s="348"/>
      <c r="S211" s="349"/>
      <c r="T211" s="280"/>
      <c r="U211" s="348"/>
      <c r="V211" s="274"/>
      <c r="W211" s="309" t="str">
        <f t="shared" ca="1" si="106"/>
        <v/>
      </c>
      <c r="X211" s="310" t="str">
        <f t="shared" ca="1" si="107"/>
        <v/>
      </c>
      <c r="Y211" s="277"/>
      <c r="Z211" s="277"/>
      <c r="AA211" s="348"/>
      <c r="AB211" s="349"/>
      <c r="AC211" s="279"/>
      <c r="AD211" s="348"/>
      <c r="AE211" s="349"/>
      <c r="AF211" s="280"/>
      <c r="AG211" s="348"/>
      <c r="AH211" s="274"/>
      <c r="AI211" s="309" t="str">
        <f t="shared" ca="1" si="108"/>
        <v/>
      </c>
      <c r="AJ211" s="310" t="str">
        <f t="shared" ca="1" si="109"/>
        <v/>
      </c>
      <c r="AK211" s="276"/>
      <c r="AL211" s="276"/>
      <c r="AM211" s="348"/>
      <c r="AN211" s="349"/>
      <c r="AO211" s="279"/>
      <c r="AP211" s="348"/>
      <c r="AQ211" s="349"/>
      <c r="AR211" s="280"/>
      <c r="AS211" s="348"/>
      <c r="AT211" s="274"/>
      <c r="AU211" s="309" t="str">
        <f t="shared" ca="1" si="110"/>
        <v/>
      </c>
      <c r="AV211" s="310" t="str">
        <f t="shared" ca="1" si="111"/>
        <v/>
      </c>
      <c r="AW211" s="276"/>
      <c r="AX211" s="276"/>
      <c r="AY211" s="348"/>
      <c r="AZ211" s="349"/>
      <c r="BA211" s="279"/>
      <c r="BB211" s="348"/>
      <c r="BC211" s="349"/>
      <c r="BD211" s="280"/>
      <c r="BE211" s="348"/>
      <c r="BF211" s="274"/>
      <c r="BG211" s="309" t="str">
        <f t="shared" ca="1" si="112"/>
        <v/>
      </c>
      <c r="BH211" s="310" t="str">
        <f t="shared" ca="1" si="113"/>
        <v/>
      </c>
      <c r="BI211" s="276"/>
      <c r="BJ211" s="348"/>
      <c r="BK211" s="349"/>
      <c r="BL211" s="279"/>
      <c r="BM211" s="348"/>
      <c r="BN211" s="349"/>
      <c r="BO211" s="280"/>
      <c r="BP211" s="309" t="str">
        <f t="shared" ca="1" si="114"/>
        <v/>
      </c>
      <c r="BQ211" s="310" t="str">
        <f t="shared" ca="1" si="115"/>
        <v/>
      </c>
      <c r="BR211" s="309" t="str">
        <f t="shared" ca="1" si="116"/>
        <v/>
      </c>
      <c r="BS211" s="438" t="str">
        <f t="shared" ca="1" si="117"/>
        <v/>
      </c>
      <c r="BT211" s="281" t="str">
        <f t="array" ref="BT211">IF(AND($I211&lt;&gt;"",$K211&lt;&gt;""),CEILING(VLOOKUP($I211,ランク別指標,3,FALSE)*$L211,1),"")</f>
        <v/>
      </c>
      <c r="BU211" s="282"/>
      <c r="BV211" s="281" t="str">
        <f t="shared" si="11"/>
        <v/>
      </c>
      <c r="BW211" s="283"/>
      <c r="BX211" s="282"/>
      <c r="BY211" s="284" t="str">
        <f t="shared" si="118"/>
        <v/>
      </c>
      <c r="BZ211" s="285" t="str">
        <f t="shared" si="119"/>
        <v/>
      </c>
      <c r="CA211" s="286"/>
      <c r="CB211" s="287"/>
      <c r="CC211" s="281" t="str">
        <f t="array" ref="CC211">IF(AND($I211&lt;&gt;"",$K211&lt;&gt;""),CEILING(VLOOKUP($I211,ランク別指標,6,FALSE)*$L211,1),"")</f>
        <v/>
      </c>
      <c r="CD211" s="288"/>
      <c r="CE211" s="289" t="str">
        <f t="shared" si="14"/>
        <v/>
      </c>
      <c r="CF211" s="290"/>
      <c r="CG211" s="291" t="str">
        <f t="array" ref="CG211">IF(AND(L211&lt;&gt;"",L211&gt;0),IF(CD211/L211*100 &gt; 0,CD211/L211*100, ""),"")</f>
        <v/>
      </c>
      <c r="CH211" s="292" t="str">
        <f t="array" ref="CH211">IF(AND(L211&lt;&gt;"",L211&gt;0),IF(CF211/L211*100 &gt; 0,CF211/L211*100, ""),"")</f>
        <v/>
      </c>
      <c r="CI211" s="291" t="str">
        <f t="array" ref="CI211">IF(AND(CC211&lt;&gt;"",CC211&gt;0),IF(CD211/CC211*100 &gt; 0,CD211/CC211, ""),"")</f>
        <v/>
      </c>
      <c r="CJ211" s="292" t="str">
        <f t="array" ref="CJ211">IF(AND(CE211&lt;&gt;"",CE211&gt;0),IF(CF211/CE211*100 &gt; 0,CF211/CE211, ""),"")</f>
        <v/>
      </c>
      <c r="CK211" s="281"/>
      <c r="CL211" s="293" t="str">
        <f t="array" ref="CL211">IF(AND(L211&lt;&gt;"",L211&gt;0),IF(CK211/L211*100 &gt; 0,CK211/L211*100, ""),"")</f>
        <v/>
      </c>
      <c r="CM211" s="294"/>
      <c r="CN211" s="270" t="str">
        <f t="array" aca="1" ref="CN211" ca="1">IF(AND($O211&lt;&gt;"",$P211="",$O211&lt;=集計基準日),"遅1",IF(AND($R211&lt;&gt;"",$S211="",$R211&lt;=集計基準日),"遅2",IF(AND($U211&lt;&gt;"",$V211="",$U211&lt;=集計基準日),"遅3","") ) )</f>
        <v/>
      </c>
      <c r="CO211" s="271" t="str">
        <f t="array" aca="1" ref="CO211" ca="1">IF(AND($AA211&lt;&gt;"",$AB211="",$AA211&lt;=集計基準日),"遅1",IF(AND($AD211&lt;&gt;"",$AE211="",$AD211&lt;=集計基準日),"遅2",IF(AND($AG211&lt;&gt;"",$AH211="",$AG211&lt;=集計基準日),"遅3","")))</f>
        <v/>
      </c>
      <c r="CP211" s="271" t="str">
        <f t="array" aca="1" ref="CP211" ca="1">IF(AND($AM211&lt;&gt;"",$AN211="",$AM211&lt;=集計基準日),"遅1",IF(AND($AP211&lt;&gt;"",$AQ211="",$AP211&lt;=集計基準日),"遅2",IF(AND($AS211&lt;&gt;"",$AT211="",$AS211&lt;=集計基準日),"遅3","")))</f>
        <v/>
      </c>
      <c r="CQ211" s="272" t="str">
        <f t="shared" ca="1" si="103"/>
        <v/>
      </c>
      <c r="CR211" s="272" t="str">
        <f t="shared" ca="1" si="104"/>
        <v/>
      </c>
      <c r="CS211" s="273" t="str">
        <f t="shared" ca="1" si="17"/>
        <v/>
      </c>
      <c r="CT211" s="337"/>
      <c r="CU211" s="264">
        <f t="shared" si="120"/>
        <v>203</v>
      </c>
      <c r="CW211" s="324">
        <f t="array" aca="1" ref="CW211" ca="1">MAX(IF((IF(進捗管理票PSPT_進捗率_1_2&lt;&gt;"", O211:V211,O211:S211)&lt;&gt;"")*(IF(進捗管理票PSPT_進捗率_1_2&lt;&gt;"", $O$7:$V$7,$O$7:$S$7)="予定日")*(IF(進捗管理票PSPT_進捗率_1_2&lt;&gt;"", O211:V211,O211:S211)&lt;=集計基準日),COLUMN(IF(進捗管理票PSPT_進捗率_1_2&lt;&gt;"", O211:V211,O211:S211)),""))</f>
        <v>0</v>
      </c>
      <c r="CX211" s="324">
        <f t="array" aca="1" ref="CX211" ca="1">MAX(IF((IF(進捗管理票PSPT_進捗率_2_2&lt;&gt;"", AA211:AH211,AA211:AE211)&lt;&gt;"")*(IF(進捗管理票PSPT_進捗率_2_2&lt;&gt;"", $AA$7:$AH$7,$AA$7:$AE$7)="予定日")*(IF(進捗管理票PSPT_進捗率_2_2&lt;&gt;"", AA211:AH211,AA211:AE211)&lt;=集計基準日),COLUMN(IF(進捗管理票PSPT_進捗率_2_2&lt;&gt;"", AA211:AH211,AA211:AE211)),""))</f>
        <v>0</v>
      </c>
      <c r="CY211" s="324">
        <f t="array" aca="1" ref="CY211" ca="1">MAX(IF((IF(進捗管理票PSPT_進捗率_3_2&lt;&gt;"", AM211:AT211,AM211:AQ211)&lt;&gt;"")*(IF(進捗管理票PSPT_進捗率_3_2&lt;&gt;"", $AM$7:$AT$7,$AM$7:$AQ$7)="予定日")*(IF(進捗管理票PSPT_進捗率_3_2&lt;&gt;"", AM211:AT211,AM211:AQ211)&lt;=集計基準日),COLUMN(IF(進捗管理票PSPT_進捗率_3_2&lt;&gt;"", AM211:AT211,AM211:AQ211)),""))</f>
        <v>0</v>
      </c>
      <c r="CZ211" s="324">
        <f t="array" aca="1" ref="CZ211" ca="1">MAX(IF((IF(進捗管理票PSPT_進捗率_4_2&lt;&gt;"", AY211:BF211,AY211:BC211)&lt;&gt;"")*(IF(進捗管理票PSPT_進捗率_4_2&lt;&gt;"", $AY$7:$BF$7,$AY$7:$BC$7)="予定日")*(IF(進捗管理票PSPT_進捗率_4_2&lt;&gt;"", AY211:BF211,AY211:BC211)&lt;=集計基準日),COLUMN(IF(進捗管理票PSPT_進捗率_4_2&lt;&gt;"", AY211:BF211,AY211:BC211)),""))</f>
        <v>0</v>
      </c>
      <c r="DA211" s="324">
        <f t="array" aca="1" ref="DA211" ca="1">MAX(IF((BJ211:BN211&lt;&gt;"")*($BJ$7:$BN$7="予定日")*(BJ211:BN211&lt;=集計基準日),COLUMN(BJ211:BN211),""))</f>
        <v>0</v>
      </c>
      <c r="DB211" s="324">
        <f t="array" aca="1" ref="DB211" ca="1">MAX(IF((IF(AND(進捗管理票PSPT_進捗率_1_2&lt;&gt;"",U211&lt;&gt;""), O211:V211,O211:S211)&lt;&gt;"")*(IF(AND(進捗管理票PSPT_進捗率_1_2&lt;&gt;"",U211&lt;&gt;""), $O$7:$V$7,$O$7:$S$7)="実績日")*(IF(AND(進捗管理票PSPT_進捗率_1_2&lt;&gt;"",U211&lt;&gt;""), O211:V211,O211:S211)&lt;=集計基準日),COLUMN(IF(AND(進捗管理票PSPT_進捗率_1_2&lt;&gt;"",U211&lt;&gt;""), O211:V211,O211:S211)),""))</f>
        <v>0</v>
      </c>
      <c r="DC211" s="324">
        <f t="array" aca="1" ref="DC211" ca="1">MAX(IF((IF(AND(進捗管理票PSPT_進捗率_2_2&lt;&gt;"",AG211&lt;&gt;""), AA211:AH211,AA211:AE211)&lt;&gt;"")*(IF(AND(進捗管理票PSPT_進捗率_2_2&lt;&gt;"",AG211&lt;&gt;""), $AA$7:$AH$7,$AA$7:$AE$7)="実績日")*(IF(AND(進捗管理票PSPT_進捗率_2_2&lt;&gt;"",AG211&lt;&gt;""), AA211:AH211,AA211:AE211)&lt;=集計基準日),COLUMN(IF(AND(進捗管理票PSPT_進捗率_2_2&lt;&gt;"",AG211&lt;&gt;""), AA211:AH211,AA211:AE211)),""))</f>
        <v>0</v>
      </c>
      <c r="DD211" s="324">
        <f t="array" aca="1" ref="DD211" ca="1">MAX(IF((IF(AND(進捗管理票PSPT_進捗率_3_2&lt;&gt;"",AS211&lt;&gt;""), AM211:AT211,AM211:AQ211)&lt;&gt;"")*(IF(AND(進捗管理票PSPT_進捗率_3_2&lt;&gt;"",AS211&lt;&gt;""), $AM$7:$AT$7,$AM$7:$AQ$7)="実績日")*(IF(AND(進捗管理票PSPT_進捗率_3_2&lt;&gt;"",AS211&lt;&gt;""), AM211:AT211,AM211:AQ211)&lt;=集計基準日),COLUMN(IF(AND(進捗管理票PSPT_進捗率_3_2&lt;&gt;"",AS211&lt;&gt;""), AM211:AT211,AM211:AQ211)),""))</f>
        <v>0</v>
      </c>
      <c r="DE211" s="324">
        <f t="array" aca="1" ref="DE211" ca="1">MAX(IF((IF(AND(進捗管理票PSPT_進捗率_4_2&lt;&gt;"",BE211&lt;&gt;""), AY211:BF211,AY211:BC211)&lt;&gt;"")*(IF(AND(進捗管理票PSPT_進捗率_4_2&lt;&gt;"",BE211&lt;&gt;""), $AY$7:$BF$7,$AY$7:$BC$7)="実績日")*(IF(AND(進捗管理票PSPT_進捗率_4_2&lt;&gt;"",BE211&lt;&gt;""), AY211:BF211,AY211:BC211)&lt;=集計基準日),COLUMN(IF(AND(進捗管理票PSPT_進捗率_4_2&lt;&gt;"",BE211&lt;&gt;""), AY211:BF211,AY211:BC211)),""))</f>
        <v>0</v>
      </c>
      <c r="DF211" s="324">
        <f t="array" aca="1" ref="DF211" ca="1">MAX(IF((BJ211:BN211&lt;&gt;"")*($BJ$7:$BN$7="実績日")*(BJ211:BN211&lt;=集計基準日),COLUMN(BJ211:BN211),""))</f>
        <v>0</v>
      </c>
      <c r="DG211" s="439">
        <f ca="1">MAX(IF(CW211&lt;&gt;0,HLOOKUP(CW211+1,進捗・達成率設定_PS,9,1),0),IF(CX211&lt;&gt;0,HLOOKUP(CX211+1,進捗・達成率設定_PT仕様作成,9,1),0),IF(CY211&lt;&gt;0,HLOOKUP(CY211+1,進捗・達成率設定_PG,9,1),0),IF(CZ211&lt;&gt;0,HLOOKUP(CZ211+1,進捗・達成率設定_PT,9,1),0),IF(DA211&lt;&gt;0,HLOOKUP(DA211+1,進捗・達成率設定_受入,9,1),0),IF(AND(COUNTA(PTレビュー先頭セル:PTレビュー最終セル)=0,AND(BB211&lt;&gt;"", BB211 &lt;= 集計基準日, BE211="",BF211="",BJ211="",BK211="",BM211="",BN211="")),100,0),IF(AND(BE211&lt;&gt;"",BE211 &lt;= 集計基準日, BJ211="",BK211="",BM211="",BN211=""),100,0))</f>
        <v>0</v>
      </c>
      <c r="DH211" s="440">
        <f ca="1">MAX(IF(DB211&lt;&gt;0,HLOOKUP(DB211,進捗・達成率設定_PS,9,1),0),IF(DC211&lt;&gt;0,HLOOKUP(DC211,進捗・達成率設定_PT仕様作成,9,1),0),IF(DD211&lt;&gt;0,HLOOKUP(DD211,進捗・達成率設定_PG,9,1),0),IF(DE211&lt;&gt;0,HLOOKUP(DE211,進捗・達成率設定_PT,9,1),0),IF(DF211&lt;&gt;0,HLOOKUP(DF211,進捗・達成率設定_受入,9,1),0),IF(AND(COUNTA(PTレビュー先頭セル:PTレビュー最終セル)=0,BJ211="",BK211="",BM211="",BN211="",BC211&lt;&gt;"", BC211&lt;=集計基準日),100,0),IF(OR(AND(BF211&lt;&gt;"",BF211&lt;=集計基準日, BJ211="",BK211="",BM211="",BN211=""),AND(BE211&lt;&gt;"",BF211&lt;&gt;"",BF211&lt;=集計基準日, BJ211="",BK211="",BM211="",BN211="")),100,0))</f>
        <v>0</v>
      </c>
      <c r="DI211" s="328" t="str">
        <f>IF(BM211&lt;&gt;"",BM211,IF(AND(BJ211&lt;&gt;"",BM211&lt;&gt;""),BM211,IF(AND(BJ211&lt;&gt;"",BM211=""),"",IF(AND(BK211&lt;&gt;"",BM211=""),"",IF(BE211&lt;&gt;"",BE211,IF(COUNTA(PTレビュー先頭セル:PTレビュー最終セル)&lt;&gt;0,"",IF(BB211&lt;&gt;"",BB211,"")))))))</f>
        <v/>
      </c>
      <c r="DJ211" s="329" t="str">
        <f>IF(AND(BM211&lt;&gt;"",BN211&lt;&gt;""),BN211,IF(AND(BJ211&lt;&gt;"",BN211&lt;&gt;""),BN211,IF(AND(BK211&lt;&gt;"",BN211=""),"",IF(AND(BJ211&lt;&gt;"",BN211=""),"",IF(BF211&lt;&gt;"",BF211,IF(COUNTA(PTレビュー先頭セル:PTレビュー最終セル)&lt;&gt;0,"",IF(BC211&lt;&gt;"",BC211,"")))))))</f>
        <v/>
      </c>
      <c r="DK211" s="450" t="b">
        <f t="shared" si="121"/>
        <v>0</v>
      </c>
      <c r="DL211" s="440" t="b">
        <f t="shared" si="122"/>
        <v>0</v>
      </c>
      <c r="DM211" s="450" t="b">
        <f t="shared" si="123"/>
        <v>0</v>
      </c>
      <c r="DN211" s="440" t="b">
        <f t="shared" si="124"/>
        <v>0</v>
      </c>
      <c r="DO211" s="449" t="b">
        <f t="shared" si="125"/>
        <v>0</v>
      </c>
      <c r="DP211" s="440" t="b">
        <f t="shared" si="126"/>
        <v>0</v>
      </c>
      <c r="DQ211" s="450" t="b">
        <f t="shared" si="127"/>
        <v>0</v>
      </c>
      <c r="DR211" s="440" t="b">
        <f t="shared" si="128"/>
        <v>0</v>
      </c>
      <c r="DS211" s="449" t="b">
        <f t="shared" si="129"/>
        <v>0</v>
      </c>
      <c r="DT211" s="440" t="b">
        <f t="shared" si="130"/>
        <v>0</v>
      </c>
    </row>
    <row r="212" spans="1:124" x14ac:dyDescent="0.25">
      <c r="A212" s="65">
        <f t="shared" si="105"/>
        <v>204</v>
      </c>
      <c r="B212" s="275"/>
      <c r="C212" s="275"/>
      <c r="D212" s="275"/>
      <c r="E212" s="275"/>
      <c r="F212" s="275"/>
      <c r="G212" s="316"/>
      <c r="H212" s="276"/>
      <c r="I212" s="276"/>
      <c r="J212" s="276"/>
      <c r="K212" s="467"/>
      <c r="L212" s="467"/>
      <c r="M212" s="277"/>
      <c r="N212" s="277"/>
      <c r="O212" s="348"/>
      <c r="P212" s="349"/>
      <c r="Q212" s="279"/>
      <c r="R212" s="348"/>
      <c r="S212" s="349"/>
      <c r="T212" s="280"/>
      <c r="U212" s="348"/>
      <c r="V212" s="274"/>
      <c r="W212" s="309" t="str">
        <f t="shared" ca="1" si="106"/>
        <v/>
      </c>
      <c r="X212" s="310" t="str">
        <f t="shared" ca="1" si="107"/>
        <v/>
      </c>
      <c r="Y212" s="277"/>
      <c r="Z212" s="277"/>
      <c r="AA212" s="348"/>
      <c r="AB212" s="349"/>
      <c r="AC212" s="279"/>
      <c r="AD212" s="348"/>
      <c r="AE212" s="349"/>
      <c r="AF212" s="280"/>
      <c r="AG212" s="348"/>
      <c r="AH212" s="274"/>
      <c r="AI212" s="309" t="str">
        <f t="shared" ca="1" si="108"/>
        <v/>
      </c>
      <c r="AJ212" s="310" t="str">
        <f t="shared" ca="1" si="109"/>
        <v/>
      </c>
      <c r="AK212" s="276"/>
      <c r="AL212" s="276"/>
      <c r="AM212" s="348"/>
      <c r="AN212" s="349"/>
      <c r="AO212" s="279"/>
      <c r="AP212" s="348"/>
      <c r="AQ212" s="349"/>
      <c r="AR212" s="280"/>
      <c r="AS212" s="348"/>
      <c r="AT212" s="274"/>
      <c r="AU212" s="309" t="str">
        <f t="shared" ca="1" si="110"/>
        <v/>
      </c>
      <c r="AV212" s="310" t="str">
        <f t="shared" ca="1" si="111"/>
        <v/>
      </c>
      <c r="AW212" s="276"/>
      <c r="AX212" s="276"/>
      <c r="AY212" s="348"/>
      <c r="AZ212" s="349"/>
      <c r="BA212" s="279"/>
      <c r="BB212" s="348"/>
      <c r="BC212" s="349"/>
      <c r="BD212" s="280"/>
      <c r="BE212" s="348"/>
      <c r="BF212" s="274"/>
      <c r="BG212" s="309" t="str">
        <f t="shared" ca="1" si="112"/>
        <v/>
      </c>
      <c r="BH212" s="310" t="str">
        <f t="shared" ca="1" si="113"/>
        <v/>
      </c>
      <c r="BI212" s="276"/>
      <c r="BJ212" s="348"/>
      <c r="BK212" s="349"/>
      <c r="BL212" s="279"/>
      <c r="BM212" s="348"/>
      <c r="BN212" s="349"/>
      <c r="BO212" s="280"/>
      <c r="BP212" s="309" t="str">
        <f t="shared" ca="1" si="114"/>
        <v/>
      </c>
      <c r="BQ212" s="310" t="str">
        <f t="shared" ca="1" si="115"/>
        <v/>
      </c>
      <c r="BR212" s="309" t="str">
        <f t="shared" ca="1" si="116"/>
        <v/>
      </c>
      <c r="BS212" s="438" t="str">
        <f t="shared" ca="1" si="117"/>
        <v/>
      </c>
      <c r="BT212" s="281" t="str">
        <f t="array" ref="BT212">IF(AND($I212&lt;&gt;"",$K212&lt;&gt;""),CEILING(VLOOKUP($I212,ランク別指標,3,FALSE)*$L212,1),"")</f>
        <v/>
      </c>
      <c r="BU212" s="282"/>
      <c r="BV212" s="281" t="str">
        <f t="shared" si="11"/>
        <v/>
      </c>
      <c r="BW212" s="283"/>
      <c r="BX212" s="282"/>
      <c r="BY212" s="284" t="str">
        <f t="shared" si="118"/>
        <v/>
      </c>
      <c r="BZ212" s="285" t="str">
        <f t="shared" si="119"/>
        <v/>
      </c>
      <c r="CA212" s="286"/>
      <c r="CB212" s="287"/>
      <c r="CC212" s="281" t="str">
        <f t="array" ref="CC212">IF(AND($I212&lt;&gt;"",$K212&lt;&gt;""),CEILING(VLOOKUP($I212,ランク別指標,6,FALSE)*$L212,1),"")</f>
        <v/>
      </c>
      <c r="CD212" s="288"/>
      <c r="CE212" s="289" t="str">
        <f t="shared" si="14"/>
        <v/>
      </c>
      <c r="CF212" s="290"/>
      <c r="CG212" s="291" t="str">
        <f t="array" ref="CG212">IF(AND(L212&lt;&gt;"",L212&gt;0),IF(CD212/L212*100 &gt; 0,CD212/L212*100, ""),"")</f>
        <v/>
      </c>
      <c r="CH212" s="292" t="str">
        <f t="array" ref="CH212">IF(AND(L212&lt;&gt;"",L212&gt;0),IF(CF212/L212*100 &gt; 0,CF212/L212*100, ""),"")</f>
        <v/>
      </c>
      <c r="CI212" s="291" t="str">
        <f t="array" ref="CI212">IF(AND(CC212&lt;&gt;"",CC212&gt;0),IF(CD212/CC212*100 &gt; 0,CD212/CC212, ""),"")</f>
        <v/>
      </c>
      <c r="CJ212" s="292" t="str">
        <f t="array" ref="CJ212">IF(AND(CE212&lt;&gt;"",CE212&gt;0),IF(CF212/CE212*100 &gt; 0,CF212/CE212, ""),"")</f>
        <v/>
      </c>
      <c r="CK212" s="281"/>
      <c r="CL212" s="293" t="str">
        <f t="array" ref="CL212">IF(AND(L212&lt;&gt;"",L212&gt;0),IF(CK212/L212*100 &gt; 0,CK212/L212*100, ""),"")</f>
        <v/>
      </c>
      <c r="CM212" s="294"/>
      <c r="CN212" s="270" t="str">
        <f t="array" aca="1" ref="CN212" ca="1">IF(AND($O212&lt;&gt;"",$P212="",$O212&lt;=集計基準日),"遅1",IF(AND($R212&lt;&gt;"",$S212="",$R212&lt;=集計基準日),"遅2",IF(AND($U212&lt;&gt;"",$V212="",$U212&lt;=集計基準日),"遅3","") ) )</f>
        <v/>
      </c>
      <c r="CO212" s="271" t="str">
        <f t="array" aca="1" ref="CO212" ca="1">IF(AND($AA212&lt;&gt;"",$AB212="",$AA212&lt;=集計基準日),"遅1",IF(AND($AD212&lt;&gt;"",$AE212="",$AD212&lt;=集計基準日),"遅2",IF(AND($AG212&lt;&gt;"",$AH212="",$AG212&lt;=集計基準日),"遅3","")))</f>
        <v/>
      </c>
      <c r="CP212" s="271" t="str">
        <f t="array" aca="1" ref="CP212" ca="1">IF(AND($AM212&lt;&gt;"",$AN212="",$AM212&lt;=集計基準日),"遅1",IF(AND($AP212&lt;&gt;"",$AQ212="",$AP212&lt;=集計基準日),"遅2",IF(AND($AS212&lt;&gt;"",$AT212="",$AS212&lt;=集計基準日),"遅3","")))</f>
        <v/>
      </c>
      <c r="CQ212" s="272" t="str">
        <f t="shared" ca="1" si="103"/>
        <v/>
      </c>
      <c r="CR212" s="272" t="str">
        <f t="shared" ca="1" si="104"/>
        <v/>
      </c>
      <c r="CS212" s="273" t="str">
        <f t="shared" ca="1" si="17"/>
        <v/>
      </c>
      <c r="CT212" s="337"/>
      <c r="CU212" s="264">
        <f t="shared" si="120"/>
        <v>204</v>
      </c>
      <c r="CW212" s="324">
        <f t="array" aca="1" ref="CW212" ca="1">MAX(IF((IF(進捗管理票PSPT_進捗率_1_2&lt;&gt;"", O212:V212,O212:S212)&lt;&gt;"")*(IF(進捗管理票PSPT_進捗率_1_2&lt;&gt;"", $O$7:$V$7,$O$7:$S$7)="予定日")*(IF(進捗管理票PSPT_進捗率_1_2&lt;&gt;"", O212:V212,O212:S212)&lt;=集計基準日),COLUMN(IF(進捗管理票PSPT_進捗率_1_2&lt;&gt;"", O212:V212,O212:S212)),""))</f>
        <v>0</v>
      </c>
      <c r="CX212" s="324">
        <f t="array" aca="1" ref="CX212" ca="1">MAX(IF((IF(進捗管理票PSPT_進捗率_2_2&lt;&gt;"", AA212:AH212,AA212:AE212)&lt;&gt;"")*(IF(進捗管理票PSPT_進捗率_2_2&lt;&gt;"", $AA$7:$AH$7,$AA$7:$AE$7)="予定日")*(IF(進捗管理票PSPT_進捗率_2_2&lt;&gt;"", AA212:AH212,AA212:AE212)&lt;=集計基準日),COLUMN(IF(進捗管理票PSPT_進捗率_2_2&lt;&gt;"", AA212:AH212,AA212:AE212)),""))</f>
        <v>0</v>
      </c>
      <c r="CY212" s="324">
        <f t="array" aca="1" ref="CY212" ca="1">MAX(IF((IF(進捗管理票PSPT_進捗率_3_2&lt;&gt;"", AM212:AT212,AM212:AQ212)&lt;&gt;"")*(IF(進捗管理票PSPT_進捗率_3_2&lt;&gt;"", $AM$7:$AT$7,$AM$7:$AQ$7)="予定日")*(IF(進捗管理票PSPT_進捗率_3_2&lt;&gt;"", AM212:AT212,AM212:AQ212)&lt;=集計基準日),COLUMN(IF(進捗管理票PSPT_進捗率_3_2&lt;&gt;"", AM212:AT212,AM212:AQ212)),""))</f>
        <v>0</v>
      </c>
      <c r="CZ212" s="324">
        <f t="array" aca="1" ref="CZ212" ca="1">MAX(IF((IF(進捗管理票PSPT_進捗率_4_2&lt;&gt;"", AY212:BF212,AY212:BC212)&lt;&gt;"")*(IF(進捗管理票PSPT_進捗率_4_2&lt;&gt;"", $AY$7:$BF$7,$AY$7:$BC$7)="予定日")*(IF(進捗管理票PSPT_進捗率_4_2&lt;&gt;"", AY212:BF212,AY212:BC212)&lt;=集計基準日),COLUMN(IF(進捗管理票PSPT_進捗率_4_2&lt;&gt;"", AY212:BF212,AY212:BC212)),""))</f>
        <v>0</v>
      </c>
      <c r="DA212" s="324">
        <f t="array" aca="1" ref="DA212" ca="1">MAX(IF((BJ212:BN212&lt;&gt;"")*($BJ$7:$BN$7="予定日")*(BJ212:BN212&lt;=集計基準日),COLUMN(BJ212:BN212),""))</f>
        <v>0</v>
      </c>
      <c r="DB212" s="324">
        <f t="array" aca="1" ref="DB212" ca="1">MAX(IF((IF(AND(進捗管理票PSPT_進捗率_1_2&lt;&gt;"",U212&lt;&gt;""), O212:V212,O212:S212)&lt;&gt;"")*(IF(AND(進捗管理票PSPT_進捗率_1_2&lt;&gt;"",U212&lt;&gt;""), $O$7:$V$7,$O$7:$S$7)="実績日")*(IF(AND(進捗管理票PSPT_進捗率_1_2&lt;&gt;"",U212&lt;&gt;""), O212:V212,O212:S212)&lt;=集計基準日),COLUMN(IF(AND(進捗管理票PSPT_進捗率_1_2&lt;&gt;"",U212&lt;&gt;""), O212:V212,O212:S212)),""))</f>
        <v>0</v>
      </c>
      <c r="DC212" s="324">
        <f t="array" aca="1" ref="DC212" ca="1">MAX(IF((IF(AND(進捗管理票PSPT_進捗率_2_2&lt;&gt;"",AG212&lt;&gt;""), AA212:AH212,AA212:AE212)&lt;&gt;"")*(IF(AND(進捗管理票PSPT_進捗率_2_2&lt;&gt;"",AG212&lt;&gt;""), $AA$7:$AH$7,$AA$7:$AE$7)="実績日")*(IF(AND(進捗管理票PSPT_進捗率_2_2&lt;&gt;"",AG212&lt;&gt;""), AA212:AH212,AA212:AE212)&lt;=集計基準日),COLUMN(IF(AND(進捗管理票PSPT_進捗率_2_2&lt;&gt;"",AG212&lt;&gt;""), AA212:AH212,AA212:AE212)),""))</f>
        <v>0</v>
      </c>
      <c r="DD212" s="324">
        <f t="array" aca="1" ref="DD212" ca="1">MAX(IF((IF(AND(進捗管理票PSPT_進捗率_3_2&lt;&gt;"",AS212&lt;&gt;""), AM212:AT212,AM212:AQ212)&lt;&gt;"")*(IF(AND(進捗管理票PSPT_進捗率_3_2&lt;&gt;"",AS212&lt;&gt;""), $AM$7:$AT$7,$AM$7:$AQ$7)="実績日")*(IF(AND(進捗管理票PSPT_進捗率_3_2&lt;&gt;"",AS212&lt;&gt;""), AM212:AT212,AM212:AQ212)&lt;=集計基準日),COLUMN(IF(AND(進捗管理票PSPT_進捗率_3_2&lt;&gt;"",AS212&lt;&gt;""), AM212:AT212,AM212:AQ212)),""))</f>
        <v>0</v>
      </c>
      <c r="DE212" s="324">
        <f t="array" aca="1" ref="DE212" ca="1">MAX(IF((IF(AND(進捗管理票PSPT_進捗率_4_2&lt;&gt;"",BE212&lt;&gt;""), AY212:BF212,AY212:BC212)&lt;&gt;"")*(IF(AND(進捗管理票PSPT_進捗率_4_2&lt;&gt;"",BE212&lt;&gt;""), $AY$7:$BF$7,$AY$7:$BC$7)="実績日")*(IF(AND(進捗管理票PSPT_進捗率_4_2&lt;&gt;"",BE212&lt;&gt;""), AY212:BF212,AY212:BC212)&lt;=集計基準日),COLUMN(IF(AND(進捗管理票PSPT_進捗率_4_2&lt;&gt;"",BE212&lt;&gt;""), AY212:BF212,AY212:BC212)),""))</f>
        <v>0</v>
      </c>
      <c r="DF212" s="324">
        <f t="array" aca="1" ref="DF212" ca="1">MAX(IF((BJ212:BN212&lt;&gt;"")*($BJ$7:$BN$7="実績日")*(BJ212:BN212&lt;=集計基準日),COLUMN(BJ212:BN212),""))</f>
        <v>0</v>
      </c>
      <c r="DG212" s="439">
        <f ca="1">MAX(IF(CW212&lt;&gt;0,HLOOKUP(CW212+1,進捗・達成率設定_PS,9,1),0),IF(CX212&lt;&gt;0,HLOOKUP(CX212+1,進捗・達成率設定_PT仕様作成,9,1),0),IF(CY212&lt;&gt;0,HLOOKUP(CY212+1,進捗・達成率設定_PG,9,1),0),IF(CZ212&lt;&gt;0,HLOOKUP(CZ212+1,進捗・達成率設定_PT,9,1),0),IF(DA212&lt;&gt;0,HLOOKUP(DA212+1,進捗・達成率設定_受入,9,1),0),IF(AND(COUNTA(PTレビュー先頭セル:PTレビュー最終セル)=0,AND(BB212&lt;&gt;"", BB212 &lt;= 集計基準日, BE212="",BF212="",BJ212="",BK212="",BM212="",BN212="")),100,0),IF(AND(BE212&lt;&gt;"",BE212 &lt;= 集計基準日, BJ212="",BK212="",BM212="",BN212=""),100,0))</f>
        <v>0</v>
      </c>
      <c r="DH212" s="440">
        <f ca="1">MAX(IF(DB212&lt;&gt;0,HLOOKUP(DB212,進捗・達成率設定_PS,9,1),0),IF(DC212&lt;&gt;0,HLOOKUP(DC212,進捗・達成率設定_PT仕様作成,9,1),0),IF(DD212&lt;&gt;0,HLOOKUP(DD212,進捗・達成率設定_PG,9,1),0),IF(DE212&lt;&gt;0,HLOOKUP(DE212,進捗・達成率設定_PT,9,1),0),IF(DF212&lt;&gt;0,HLOOKUP(DF212,進捗・達成率設定_受入,9,1),0),IF(AND(COUNTA(PTレビュー先頭セル:PTレビュー最終セル)=0,BJ212="",BK212="",BM212="",BN212="",BC212&lt;&gt;"", BC212&lt;=集計基準日),100,0),IF(OR(AND(BF212&lt;&gt;"",BF212&lt;=集計基準日, BJ212="",BK212="",BM212="",BN212=""),AND(BE212&lt;&gt;"",BF212&lt;&gt;"",BF212&lt;=集計基準日, BJ212="",BK212="",BM212="",BN212="")),100,0))</f>
        <v>0</v>
      </c>
      <c r="DI212" s="328" t="str">
        <f>IF(BM212&lt;&gt;"",BM212,IF(AND(BJ212&lt;&gt;"",BM212&lt;&gt;""),BM212,IF(AND(BJ212&lt;&gt;"",BM212=""),"",IF(AND(BK212&lt;&gt;"",BM212=""),"",IF(BE212&lt;&gt;"",BE212,IF(COUNTA(PTレビュー先頭セル:PTレビュー最終セル)&lt;&gt;0,"",IF(BB212&lt;&gt;"",BB212,"")))))))</f>
        <v/>
      </c>
      <c r="DJ212" s="329" t="str">
        <f>IF(AND(BM212&lt;&gt;"",BN212&lt;&gt;""),BN212,IF(AND(BJ212&lt;&gt;"",BN212&lt;&gt;""),BN212,IF(AND(BK212&lt;&gt;"",BN212=""),"",IF(AND(BJ212&lt;&gt;"",BN212=""),"",IF(BF212&lt;&gt;"",BF212,IF(COUNTA(PTレビュー先頭セル:PTレビュー最終セル)&lt;&gt;0,"",IF(BC212&lt;&gt;"",BC212,"")))))))</f>
        <v/>
      </c>
      <c r="DK212" s="450" t="b">
        <f t="shared" si="121"/>
        <v>0</v>
      </c>
      <c r="DL212" s="440" t="b">
        <f t="shared" si="122"/>
        <v>0</v>
      </c>
      <c r="DM212" s="450" t="b">
        <f t="shared" si="123"/>
        <v>0</v>
      </c>
      <c r="DN212" s="440" t="b">
        <f t="shared" si="124"/>
        <v>0</v>
      </c>
      <c r="DO212" s="449" t="b">
        <f t="shared" si="125"/>
        <v>0</v>
      </c>
      <c r="DP212" s="440" t="b">
        <f t="shared" si="126"/>
        <v>0</v>
      </c>
      <c r="DQ212" s="450" t="b">
        <f t="shared" si="127"/>
        <v>0</v>
      </c>
      <c r="DR212" s="440" t="b">
        <f t="shared" si="128"/>
        <v>0</v>
      </c>
      <c r="DS212" s="449" t="b">
        <f t="shared" si="129"/>
        <v>0</v>
      </c>
      <c r="DT212" s="440" t="b">
        <f t="shared" si="130"/>
        <v>0</v>
      </c>
    </row>
    <row r="213" spans="1:124" x14ac:dyDescent="0.25">
      <c r="A213" s="65">
        <f t="shared" si="105"/>
        <v>205</v>
      </c>
      <c r="B213" s="275"/>
      <c r="C213" s="275"/>
      <c r="D213" s="275"/>
      <c r="E213" s="275"/>
      <c r="F213" s="275"/>
      <c r="G213" s="316"/>
      <c r="H213" s="276"/>
      <c r="I213" s="276"/>
      <c r="J213" s="276"/>
      <c r="K213" s="467"/>
      <c r="L213" s="467"/>
      <c r="M213" s="277"/>
      <c r="N213" s="277"/>
      <c r="O213" s="348"/>
      <c r="P213" s="278"/>
      <c r="Q213" s="279"/>
      <c r="R213" s="348"/>
      <c r="S213" s="278"/>
      <c r="T213" s="280"/>
      <c r="U213" s="348"/>
      <c r="V213" s="274"/>
      <c r="W213" s="309" t="str">
        <f t="shared" ca="1" si="106"/>
        <v/>
      </c>
      <c r="X213" s="310" t="str">
        <f t="shared" ca="1" si="107"/>
        <v/>
      </c>
      <c r="Y213" s="277"/>
      <c r="Z213" s="277"/>
      <c r="AA213" s="348"/>
      <c r="AB213" s="278"/>
      <c r="AC213" s="279"/>
      <c r="AD213" s="348"/>
      <c r="AE213" s="278"/>
      <c r="AF213" s="280"/>
      <c r="AG213" s="348"/>
      <c r="AH213" s="274"/>
      <c r="AI213" s="309" t="str">
        <f t="shared" ca="1" si="108"/>
        <v/>
      </c>
      <c r="AJ213" s="310" t="str">
        <f t="shared" ca="1" si="109"/>
        <v/>
      </c>
      <c r="AK213" s="277"/>
      <c r="AL213" s="277"/>
      <c r="AM213" s="348"/>
      <c r="AN213" s="278"/>
      <c r="AO213" s="279"/>
      <c r="AP213" s="348"/>
      <c r="AQ213" s="278"/>
      <c r="AR213" s="280"/>
      <c r="AS213" s="348"/>
      <c r="AT213" s="274"/>
      <c r="AU213" s="309" t="str">
        <f t="shared" ca="1" si="110"/>
        <v/>
      </c>
      <c r="AV213" s="310" t="str">
        <f t="shared" ca="1" si="111"/>
        <v/>
      </c>
      <c r="AW213" s="276"/>
      <c r="AX213" s="276"/>
      <c r="AY213" s="348"/>
      <c r="AZ213" s="278"/>
      <c r="BA213" s="279"/>
      <c r="BB213" s="348"/>
      <c r="BC213" s="278"/>
      <c r="BD213" s="280"/>
      <c r="BE213" s="348"/>
      <c r="BF213" s="274"/>
      <c r="BG213" s="309" t="str">
        <f t="shared" ca="1" si="112"/>
        <v/>
      </c>
      <c r="BH213" s="310" t="str">
        <f t="shared" ca="1" si="113"/>
        <v/>
      </c>
      <c r="BI213" s="276"/>
      <c r="BJ213" s="348"/>
      <c r="BK213" s="278"/>
      <c r="BL213" s="279"/>
      <c r="BM213" s="348"/>
      <c r="BN213" s="278"/>
      <c r="BO213" s="280"/>
      <c r="BP213" s="309" t="str">
        <f t="shared" ca="1" si="114"/>
        <v/>
      </c>
      <c r="BQ213" s="310" t="str">
        <f t="shared" ca="1" si="115"/>
        <v/>
      </c>
      <c r="BR213" s="309" t="str">
        <f t="shared" ca="1" si="116"/>
        <v/>
      </c>
      <c r="BS213" s="438" t="str">
        <f t="shared" ca="1" si="117"/>
        <v/>
      </c>
      <c r="BT213" s="281" t="str">
        <f t="array" ref="BT213">IF(AND($I213&lt;&gt;"",$K213&lt;&gt;""),CEILING(VLOOKUP($I213,ランク別指標,3,FALSE)*$L213,1),"")</f>
        <v/>
      </c>
      <c r="BU213" s="282"/>
      <c r="BV213" s="281" t="str">
        <f t="shared" si="11"/>
        <v/>
      </c>
      <c r="BW213" s="283"/>
      <c r="BX213" s="282"/>
      <c r="BY213" s="284" t="str">
        <f t="shared" si="118"/>
        <v/>
      </c>
      <c r="BZ213" s="285" t="str">
        <f t="shared" si="119"/>
        <v/>
      </c>
      <c r="CA213" s="286"/>
      <c r="CB213" s="287"/>
      <c r="CC213" s="281" t="str">
        <f t="array" ref="CC213">IF(AND($I213&lt;&gt;"",$K213&lt;&gt;""),CEILING(VLOOKUP($I213,ランク別指標,6,FALSE)*$L213,1),"")</f>
        <v/>
      </c>
      <c r="CD213" s="288"/>
      <c r="CE213" s="289" t="str">
        <f t="shared" si="14"/>
        <v/>
      </c>
      <c r="CF213" s="290"/>
      <c r="CG213" s="291" t="str">
        <f t="array" ref="CG213">IF(AND(L213&lt;&gt;"",L213&gt;0),IF(CD213/L213*100 &gt; 0,CD213/L213*100, ""),"")</f>
        <v/>
      </c>
      <c r="CH213" s="292" t="str">
        <f t="array" ref="CH213">IF(AND(L213&lt;&gt;"",L213&gt;0),IF(CF213/L213*100 &gt; 0,CF213/L213*100, ""),"")</f>
        <v/>
      </c>
      <c r="CI213" s="291" t="str">
        <f t="array" ref="CI213">IF(AND(CC213&lt;&gt;"",CC213&gt;0),IF(CD213/CC213*100 &gt; 0,CD213/CC213, ""),"")</f>
        <v/>
      </c>
      <c r="CJ213" s="292" t="str">
        <f t="array" ref="CJ213">IF(AND(CE213&lt;&gt;"",CE213&gt;0),IF(CF213/CE213*100 &gt; 0,CF213/CE213, ""),"")</f>
        <v/>
      </c>
      <c r="CK213" s="281"/>
      <c r="CL213" s="293" t="str">
        <f t="array" ref="CL213">IF(AND(L213&lt;&gt;"",L213&gt;0),IF(CK213/L213*100 &gt; 0,CK213/L213*100, ""),"")</f>
        <v/>
      </c>
      <c r="CM213" s="294"/>
      <c r="CN213" s="270" t="str">
        <f t="array" aca="1" ref="CN213" ca="1">IF(AND($O213&lt;&gt;"",$P213="",$O213&lt;=集計基準日),"遅1",IF(AND($R213&lt;&gt;"",$S213="",$R213&lt;=集計基準日),"遅2",IF(AND($U213&lt;&gt;"",$V213="",$U213&lt;=集計基準日),"遅3","") ) )</f>
        <v/>
      </c>
      <c r="CO213" s="271" t="str">
        <f t="array" aca="1" ref="CO213" ca="1">IF(AND($AA213&lt;&gt;"",$AB213="",$AA213&lt;=集計基準日),"遅1",IF(AND($AD213&lt;&gt;"",$AE213="",$AD213&lt;=集計基準日),"遅2",IF(AND($AG213&lt;&gt;"",$AH213="",$AG213&lt;=集計基準日),"遅3","")))</f>
        <v/>
      </c>
      <c r="CP213" s="271" t="str">
        <f t="array" aca="1" ref="CP213" ca="1">IF(AND($AM213&lt;&gt;"",$AN213="",$AM213&lt;=集計基準日),"遅1",IF(AND($AP213&lt;&gt;"",$AQ213="",$AP213&lt;=集計基準日),"遅2",IF(AND($AS213&lt;&gt;"",$AT213="",$AS213&lt;=集計基準日),"遅3","")))</f>
        <v/>
      </c>
      <c r="CQ213" s="272" t="str">
        <f t="shared" ca="1" si="103"/>
        <v/>
      </c>
      <c r="CR213" s="272" t="str">
        <f t="shared" ca="1" si="104"/>
        <v/>
      </c>
      <c r="CS213" s="273" t="str">
        <f t="shared" ca="1" si="17"/>
        <v/>
      </c>
      <c r="CT213" s="337"/>
      <c r="CU213" s="264">
        <f t="shared" si="120"/>
        <v>205</v>
      </c>
      <c r="CW213" s="324">
        <f t="array" aca="1" ref="CW213" ca="1">MAX(IF((IF(進捗管理票PSPT_進捗率_1_2&lt;&gt;"", O213:V213,O213:S213)&lt;&gt;"")*(IF(進捗管理票PSPT_進捗率_1_2&lt;&gt;"", $O$7:$V$7,$O$7:$S$7)="予定日")*(IF(進捗管理票PSPT_進捗率_1_2&lt;&gt;"", O213:V213,O213:S213)&lt;=集計基準日),COLUMN(IF(進捗管理票PSPT_進捗率_1_2&lt;&gt;"", O213:V213,O213:S213)),""))</f>
        <v>0</v>
      </c>
      <c r="CX213" s="324">
        <f t="array" aca="1" ref="CX213" ca="1">MAX(IF((IF(進捗管理票PSPT_進捗率_2_2&lt;&gt;"", AA213:AH213,AA213:AE213)&lt;&gt;"")*(IF(進捗管理票PSPT_進捗率_2_2&lt;&gt;"", $AA$7:$AH$7,$AA$7:$AE$7)="予定日")*(IF(進捗管理票PSPT_進捗率_2_2&lt;&gt;"", AA213:AH213,AA213:AE213)&lt;=集計基準日),COLUMN(IF(進捗管理票PSPT_進捗率_2_2&lt;&gt;"", AA213:AH213,AA213:AE213)),""))</f>
        <v>0</v>
      </c>
      <c r="CY213" s="324">
        <f t="array" aca="1" ref="CY213" ca="1">MAX(IF((IF(進捗管理票PSPT_進捗率_3_2&lt;&gt;"", AM213:AT213,AM213:AQ213)&lt;&gt;"")*(IF(進捗管理票PSPT_進捗率_3_2&lt;&gt;"", $AM$7:$AT$7,$AM$7:$AQ$7)="予定日")*(IF(進捗管理票PSPT_進捗率_3_2&lt;&gt;"", AM213:AT213,AM213:AQ213)&lt;=集計基準日),COLUMN(IF(進捗管理票PSPT_進捗率_3_2&lt;&gt;"", AM213:AT213,AM213:AQ213)),""))</f>
        <v>0</v>
      </c>
      <c r="CZ213" s="324">
        <f t="array" aca="1" ref="CZ213" ca="1">MAX(IF((IF(進捗管理票PSPT_進捗率_4_2&lt;&gt;"", AY213:BF213,AY213:BC213)&lt;&gt;"")*(IF(進捗管理票PSPT_進捗率_4_2&lt;&gt;"", $AY$7:$BF$7,$AY$7:$BC$7)="予定日")*(IF(進捗管理票PSPT_進捗率_4_2&lt;&gt;"", AY213:BF213,AY213:BC213)&lt;=集計基準日),COLUMN(IF(進捗管理票PSPT_進捗率_4_2&lt;&gt;"", AY213:BF213,AY213:BC213)),""))</f>
        <v>0</v>
      </c>
      <c r="DA213" s="324">
        <f t="array" aca="1" ref="DA213" ca="1">MAX(IF((BJ213:BN213&lt;&gt;"")*($BJ$7:$BN$7="予定日")*(BJ213:BN213&lt;=集計基準日),COLUMN(BJ213:BN213),""))</f>
        <v>0</v>
      </c>
      <c r="DB213" s="324">
        <f t="array" aca="1" ref="DB213" ca="1">MAX(IF((IF(AND(進捗管理票PSPT_進捗率_1_2&lt;&gt;"",U213&lt;&gt;""), O213:V213,O213:S213)&lt;&gt;"")*(IF(AND(進捗管理票PSPT_進捗率_1_2&lt;&gt;"",U213&lt;&gt;""), $O$7:$V$7,$O$7:$S$7)="実績日")*(IF(AND(進捗管理票PSPT_進捗率_1_2&lt;&gt;"",U213&lt;&gt;""), O213:V213,O213:S213)&lt;=集計基準日),COLUMN(IF(AND(進捗管理票PSPT_進捗率_1_2&lt;&gt;"",U213&lt;&gt;""), O213:V213,O213:S213)),""))</f>
        <v>0</v>
      </c>
      <c r="DC213" s="324">
        <f t="array" aca="1" ref="DC213" ca="1">MAX(IF((IF(AND(進捗管理票PSPT_進捗率_2_2&lt;&gt;"",AG213&lt;&gt;""), AA213:AH213,AA213:AE213)&lt;&gt;"")*(IF(AND(進捗管理票PSPT_進捗率_2_2&lt;&gt;"",AG213&lt;&gt;""), $AA$7:$AH$7,$AA$7:$AE$7)="実績日")*(IF(AND(進捗管理票PSPT_進捗率_2_2&lt;&gt;"",AG213&lt;&gt;""), AA213:AH213,AA213:AE213)&lt;=集計基準日),COLUMN(IF(AND(進捗管理票PSPT_進捗率_2_2&lt;&gt;"",AG213&lt;&gt;""), AA213:AH213,AA213:AE213)),""))</f>
        <v>0</v>
      </c>
      <c r="DD213" s="324">
        <f t="array" aca="1" ref="DD213" ca="1">MAX(IF((IF(AND(進捗管理票PSPT_進捗率_3_2&lt;&gt;"",AS213&lt;&gt;""), AM213:AT213,AM213:AQ213)&lt;&gt;"")*(IF(AND(進捗管理票PSPT_進捗率_3_2&lt;&gt;"",AS213&lt;&gt;""), $AM$7:$AT$7,$AM$7:$AQ$7)="実績日")*(IF(AND(進捗管理票PSPT_進捗率_3_2&lt;&gt;"",AS213&lt;&gt;""), AM213:AT213,AM213:AQ213)&lt;=集計基準日),COLUMN(IF(AND(進捗管理票PSPT_進捗率_3_2&lt;&gt;"",AS213&lt;&gt;""), AM213:AT213,AM213:AQ213)),""))</f>
        <v>0</v>
      </c>
      <c r="DE213" s="324">
        <f t="array" aca="1" ref="DE213" ca="1">MAX(IF((IF(AND(進捗管理票PSPT_進捗率_4_2&lt;&gt;"",BE213&lt;&gt;""), AY213:BF213,AY213:BC213)&lt;&gt;"")*(IF(AND(進捗管理票PSPT_進捗率_4_2&lt;&gt;"",BE213&lt;&gt;""), $AY$7:$BF$7,$AY$7:$BC$7)="実績日")*(IF(AND(進捗管理票PSPT_進捗率_4_2&lt;&gt;"",BE213&lt;&gt;""), AY213:BF213,AY213:BC213)&lt;=集計基準日),COLUMN(IF(AND(進捗管理票PSPT_進捗率_4_2&lt;&gt;"",BE213&lt;&gt;""), AY213:BF213,AY213:BC213)),""))</f>
        <v>0</v>
      </c>
      <c r="DF213" s="324">
        <f t="array" aca="1" ref="DF213" ca="1">MAX(IF((BJ213:BN213&lt;&gt;"")*($BJ$7:$BN$7="実績日")*(BJ213:BN213&lt;=集計基準日),COLUMN(BJ213:BN213),""))</f>
        <v>0</v>
      </c>
      <c r="DG213" s="439">
        <f ca="1">MAX(IF(CW213&lt;&gt;0,HLOOKUP(CW213+1,進捗・達成率設定_PS,9,1),0),IF(CX213&lt;&gt;0,HLOOKUP(CX213+1,進捗・達成率設定_PT仕様作成,9,1),0),IF(CY213&lt;&gt;0,HLOOKUP(CY213+1,進捗・達成率設定_PG,9,1),0),IF(CZ213&lt;&gt;0,HLOOKUP(CZ213+1,進捗・達成率設定_PT,9,1),0),IF(DA213&lt;&gt;0,HLOOKUP(DA213+1,進捗・達成率設定_受入,9,1),0),IF(AND(COUNTA(PTレビュー先頭セル:PTレビュー最終セル)=0,AND(BB213&lt;&gt;"", BB213 &lt;= 集計基準日, BE213="",BF213="",BJ213="",BK213="",BM213="",BN213="")),100,0),IF(AND(BE213&lt;&gt;"",BE213 &lt;= 集計基準日, BJ213="",BK213="",BM213="",BN213=""),100,0))</f>
        <v>0</v>
      </c>
      <c r="DH213" s="440">
        <f ca="1">MAX(IF(DB213&lt;&gt;0,HLOOKUP(DB213,進捗・達成率設定_PS,9,1),0),IF(DC213&lt;&gt;0,HLOOKUP(DC213,進捗・達成率設定_PT仕様作成,9,1),0),IF(DD213&lt;&gt;0,HLOOKUP(DD213,進捗・達成率設定_PG,9,1),0),IF(DE213&lt;&gt;0,HLOOKUP(DE213,進捗・達成率設定_PT,9,1),0),IF(DF213&lt;&gt;0,HLOOKUP(DF213,進捗・達成率設定_受入,9,1),0),IF(AND(COUNTA(PTレビュー先頭セル:PTレビュー最終セル)=0,BJ213="",BK213="",BM213="",BN213="",BC213&lt;&gt;"", BC213&lt;=集計基準日),100,0),IF(OR(AND(BF213&lt;&gt;"",BF213&lt;=集計基準日, BJ213="",BK213="",BM213="",BN213=""),AND(BE213&lt;&gt;"",BF213&lt;&gt;"",BF213&lt;=集計基準日, BJ213="",BK213="",BM213="",BN213="")),100,0))</f>
        <v>0</v>
      </c>
      <c r="DI213" s="328" t="str">
        <f>IF(BM213&lt;&gt;"",BM213,IF(AND(BJ213&lt;&gt;"",BM213&lt;&gt;""),BM213,IF(AND(BJ213&lt;&gt;"",BM213=""),"",IF(AND(BK213&lt;&gt;"",BM213=""),"",IF(BE213&lt;&gt;"",BE213,IF(COUNTA(PTレビュー先頭セル:PTレビュー最終セル)&lt;&gt;0,"",IF(BB213&lt;&gt;"",BB213,"")))))))</f>
        <v/>
      </c>
      <c r="DJ213" s="329" t="str">
        <f>IF(AND(BM213&lt;&gt;"",BN213&lt;&gt;""),BN213,IF(AND(BJ213&lt;&gt;"",BN213&lt;&gt;""),BN213,IF(AND(BK213&lt;&gt;"",BN213=""),"",IF(AND(BJ213&lt;&gt;"",BN213=""),"",IF(BF213&lt;&gt;"",BF213,IF(COUNTA(PTレビュー先頭セル:PTレビュー最終セル)&lt;&gt;0,"",IF(BC213&lt;&gt;"",BC213,"")))))))</f>
        <v/>
      </c>
      <c r="DK213" s="450" t="b">
        <f t="shared" si="121"/>
        <v>0</v>
      </c>
      <c r="DL213" s="440" t="b">
        <f t="shared" si="122"/>
        <v>0</v>
      </c>
      <c r="DM213" s="450" t="b">
        <f t="shared" si="123"/>
        <v>0</v>
      </c>
      <c r="DN213" s="440" t="b">
        <f t="shared" si="124"/>
        <v>0</v>
      </c>
      <c r="DO213" s="449" t="b">
        <f t="shared" si="125"/>
        <v>0</v>
      </c>
      <c r="DP213" s="440" t="b">
        <f t="shared" si="126"/>
        <v>0</v>
      </c>
      <c r="DQ213" s="450" t="b">
        <f t="shared" si="127"/>
        <v>0</v>
      </c>
      <c r="DR213" s="440" t="b">
        <f t="shared" si="128"/>
        <v>0</v>
      </c>
      <c r="DS213" s="449" t="b">
        <f t="shared" si="129"/>
        <v>0</v>
      </c>
      <c r="DT213" s="440" t="b">
        <f t="shared" si="130"/>
        <v>0</v>
      </c>
    </row>
    <row r="214" spans="1:124" x14ac:dyDescent="0.25">
      <c r="A214" s="65">
        <f t="shared" si="105"/>
        <v>206</v>
      </c>
      <c r="B214" s="275"/>
      <c r="C214" s="275"/>
      <c r="D214" s="275"/>
      <c r="E214" s="275"/>
      <c r="F214" s="275"/>
      <c r="G214" s="316"/>
      <c r="H214" s="276"/>
      <c r="I214" s="276"/>
      <c r="J214" s="276"/>
      <c r="K214" s="467"/>
      <c r="L214" s="467"/>
      <c r="M214" s="277"/>
      <c r="N214" s="277"/>
      <c r="O214" s="348"/>
      <c r="P214" s="278"/>
      <c r="Q214" s="279"/>
      <c r="R214" s="348"/>
      <c r="S214" s="278"/>
      <c r="T214" s="280"/>
      <c r="U214" s="348"/>
      <c r="V214" s="274"/>
      <c r="W214" s="309" t="str">
        <f t="shared" ca="1" si="106"/>
        <v/>
      </c>
      <c r="X214" s="310" t="str">
        <f t="shared" ca="1" si="107"/>
        <v/>
      </c>
      <c r="Y214" s="277"/>
      <c r="Z214" s="277"/>
      <c r="AA214" s="348"/>
      <c r="AB214" s="278"/>
      <c r="AC214" s="279"/>
      <c r="AD214" s="348"/>
      <c r="AE214" s="278"/>
      <c r="AF214" s="280"/>
      <c r="AG214" s="348"/>
      <c r="AH214" s="274"/>
      <c r="AI214" s="309" t="str">
        <f t="shared" ca="1" si="108"/>
        <v/>
      </c>
      <c r="AJ214" s="310" t="str">
        <f t="shared" ca="1" si="109"/>
        <v/>
      </c>
      <c r="AK214" s="277"/>
      <c r="AL214" s="277"/>
      <c r="AM214" s="348"/>
      <c r="AN214" s="278"/>
      <c r="AO214" s="279"/>
      <c r="AP214" s="348"/>
      <c r="AQ214" s="278"/>
      <c r="AR214" s="280"/>
      <c r="AS214" s="348"/>
      <c r="AT214" s="274"/>
      <c r="AU214" s="309" t="str">
        <f t="shared" ca="1" si="110"/>
        <v/>
      </c>
      <c r="AV214" s="310" t="str">
        <f t="shared" ca="1" si="111"/>
        <v/>
      </c>
      <c r="AW214" s="276"/>
      <c r="AX214" s="276"/>
      <c r="AY214" s="348"/>
      <c r="AZ214" s="278"/>
      <c r="BA214" s="279"/>
      <c r="BB214" s="348"/>
      <c r="BC214" s="278"/>
      <c r="BD214" s="280"/>
      <c r="BE214" s="348"/>
      <c r="BF214" s="274"/>
      <c r="BG214" s="309" t="str">
        <f t="shared" ca="1" si="112"/>
        <v/>
      </c>
      <c r="BH214" s="310" t="str">
        <f t="shared" ca="1" si="113"/>
        <v/>
      </c>
      <c r="BI214" s="276"/>
      <c r="BJ214" s="348"/>
      <c r="BK214" s="278"/>
      <c r="BL214" s="279"/>
      <c r="BM214" s="348"/>
      <c r="BN214" s="278"/>
      <c r="BO214" s="280"/>
      <c r="BP214" s="309" t="str">
        <f t="shared" ca="1" si="114"/>
        <v/>
      </c>
      <c r="BQ214" s="310" t="str">
        <f t="shared" ca="1" si="115"/>
        <v/>
      </c>
      <c r="BR214" s="309" t="str">
        <f t="shared" ca="1" si="116"/>
        <v/>
      </c>
      <c r="BS214" s="438" t="str">
        <f t="shared" ca="1" si="117"/>
        <v/>
      </c>
      <c r="BT214" s="281" t="str">
        <f t="array" ref="BT214">IF(AND($I214&lt;&gt;"",$K214&lt;&gt;""),CEILING(VLOOKUP($I214,ランク別指標,3,FALSE)*$L214,1),"")</f>
        <v/>
      </c>
      <c r="BU214" s="282"/>
      <c r="BV214" s="281" t="str">
        <f t="shared" si="11"/>
        <v/>
      </c>
      <c r="BW214" s="283"/>
      <c r="BX214" s="282"/>
      <c r="BY214" s="284" t="str">
        <f t="shared" si="118"/>
        <v/>
      </c>
      <c r="BZ214" s="285" t="str">
        <f t="shared" si="119"/>
        <v/>
      </c>
      <c r="CA214" s="286"/>
      <c r="CB214" s="287"/>
      <c r="CC214" s="281" t="str">
        <f t="array" ref="CC214">IF(AND($I214&lt;&gt;"",$K214&lt;&gt;""),CEILING(VLOOKUP($I214,ランク別指標,6,FALSE)*$L214,1),"")</f>
        <v/>
      </c>
      <c r="CD214" s="288"/>
      <c r="CE214" s="289" t="str">
        <f t="shared" si="14"/>
        <v/>
      </c>
      <c r="CF214" s="290"/>
      <c r="CG214" s="291" t="str">
        <f t="array" ref="CG214">IF(AND(L214&lt;&gt;"",L214&gt;0),IF(CD214/L214*100 &gt; 0,CD214/L214*100, ""),"")</f>
        <v/>
      </c>
      <c r="CH214" s="292" t="str">
        <f t="array" ref="CH214">IF(AND(L214&lt;&gt;"",L214&gt;0),IF(CF214/L214*100 &gt; 0,CF214/L214*100, ""),"")</f>
        <v/>
      </c>
      <c r="CI214" s="291" t="str">
        <f t="array" ref="CI214">IF(AND(CC214&lt;&gt;"",CC214&gt;0),IF(CD214/CC214*100 &gt; 0,CD214/CC214, ""),"")</f>
        <v/>
      </c>
      <c r="CJ214" s="292" t="str">
        <f t="array" ref="CJ214">IF(AND(CE214&lt;&gt;"",CE214&gt;0),IF(CF214/CE214*100 &gt; 0,CF214/CE214, ""),"")</f>
        <v/>
      </c>
      <c r="CK214" s="281"/>
      <c r="CL214" s="293" t="str">
        <f t="array" ref="CL214">IF(AND(L214&lt;&gt;"",L214&gt;0),IF(CK214/L214*100 &gt; 0,CK214/L214*100, ""),"")</f>
        <v/>
      </c>
      <c r="CM214" s="294"/>
      <c r="CN214" s="270" t="str">
        <f t="array" aca="1" ref="CN214" ca="1">IF(AND($O214&lt;&gt;"",$P214="",$O214&lt;=集計基準日),"遅1",IF(AND($R214&lt;&gt;"",$S214="",$R214&lt;=集計基準日),"遅2",IF(AND($U214&lt;&gt;"",$V214="",$U214&lt;=集計基準日),"遅3","") ) )</f>
        <v/>
      </c>
      <c r="CO214" s="271" t="str">
        <f t="array" aca="1" ref="CO214" ca="1">IF(AND($AA214&lt;&gt;"",$AB214="",$AA214&lt;=集計基準日),"遅1",IF(AND($AD214&lt;&gt;"",$AE214="",$AD214&lt;=集計基準日),"遅2",IF(AND($AG214&lt;&gt;"",$AH214="",$AG214&lt;=集計基準日),"遅3","")))</f>
        <v/>
      </c>
      <c r="CP214" s="271" t="str">
        <f t="array" aca="1" ref="CP214" ca="1">IF(AND($AM214&lt;&gt;"",$AN214="",$AM214&lt;=集計基準日),"遅1",IF(AND($AP214&lt;&gt;"",$AQ214="",$AP214&lt;=集計基準日),"遅2",IF(AND($AS214&lt;&gt;"",$AT214="",$AS214&lt;=集計基準日),"遅3","")))</f>
        <v/>
      </c>
      <c r="CQ214" s="272" t="str">
        <f t="shared" ca="1" si="103"/>
        <v/>
      </c>
      <c r="CR214" s="272" t="str">
        <f t="shared" ca="1" si="104"/>
        <v/>
      </c>
      <c r="CS214" s="273" t="str">
        <f t="shared" ca="1" si="17"/>
        <v/>
      </c>
      <c r="CT214" s="337"/>
      <c r="CU214" s="264">
        <f t="shared" si="120"/>
        <v>206</v>
      </c>
      <c r="CW214" s="324">
        <f t="array" aca="1" ref="CW214" ca="1">MAX(IF((IF(進捗管理票PSPT_進捗率_1_2&lt;&gt;"", O214:V214,O214:S214)&lt;&gt;"")*(IF(進捗管理票PSPT_進捗率_1_2&lt;&gt;"", $O$7:$V$7,$O$7:$S$7)="予定日")*(IF(進捗管理票PSPT_進捗率_1_2&lt;&gt;"", O214:V214,O214:S214)&lt;=集計基準日),COLUMN(IF(進捗管理票PSPT_進捗率_1_2&lt;&gt;"", O214:V214,O214:S214)),""))</f>
        <v>0</v>
      </c>
      <c r="CX214" s="324">
        <f t="array" aca="1" ref="CX214" ca="1">MAX(IF((IF(進捗管理票PSPT_進捗率_2_2&lt;&gt;"", AA214:AH214,AA214:AE214)&lt;&gt;"")*(IF(進捗管理票PSPT_進捗率_2_2&lt;&gt;"", $AA$7:$AH$7,$AA$7:$AE$7)="予定日")*(IF(進捗管理票PSPT_進捗率_2_2&lt;&gt;"", AA214:AH214,AA214:AE214)&lt;=集計基準日),COLUMN(IF(進捗管理票PSPT_進捗率_2_2&lt;&gt;"", AA214:AH214,AA214:AE214)),""))</f>
        <v>0</v>
      </c>
      <c r="CY214" s="324">
        <f t="array" aca="1" ref="CY214" ca="1">MAX(IF((IF(進捗管理票PSPT_進捗率_3_2&lt;&gt;"", AM214:AT214,AM214:AQ214)&lt;&gt;"")*(IF(進捗管理票PSPT_進捗率_3_2&lt;&gt;"", $AM$7:$AT$7,$AM$7:$AQ$7)="予定日")*(IF(進捗管理票PSPT_進捗率_3_2&lt;&gt;"", AM214:AT214,AM214:AQ214)&lt;=集計基準日),COLUMN(IF(進捗管理票PSPT_進捗率_3_2&lt;&gt;"", AM214:AT214,AM214:AQ214)),""))</f>
        <v>0</v>
      </c>
      <c r="CZ214" s="324">
        <f t="array" aca="1" ref="CZ214" ca="1">MAX(IF((IF(進捗管理票PSPT_進捗率_4_2&lt;&gt;"", AY214:BF214,AY214:BC214)&lt;&gt;"")*(IF(進捗管理票PSPT_進捗率_4_2&lt;&gt;"", $AY$7:$BF$7,$AY$7:$BC$7)="予定日")*(IF(進捗管理票PSPT_進捗率_4_2&lt;&gt;"", AY214:BF214,AY214:BC214)&lt;=集計基準日),COLUMN(IF(進捗管理票PSPT_進捗率_4_2&lt;&gt;"", AY214:BF214,AY214:BC214)),""))</f>
        <v>0</v>
      </c>
      <c r="DA214" s="324">
        <f t="array" aca="1" ref="DA214" ca="1">MAX(IF((BJ214:BN214&lt;&gt;"")*($BJ$7:$BN$7="予定日")*(BJ214:BN214&lt;=集計基準日),COLUMN(BJ214:BN214),""))</f>
        <v>0</v>
      </c>
      <c r="DB214" s="324">
        <f t="array" aca="1" ref="DB214" ca="1">MAX(IF((IF(AND(進捗管理票PSPT_進捗率_1_2&lt;&gt;"",U214&lt;&gt;""), O214:V214,O214:S214)&lt;&gt;"")*(IF(AND(進捗管理票PSPT_進捗率_1_2&lt;&gt;"",U214&lt;&gt;""), $O$7:$V$7,$O$7:$S$7)="実績日")*(IF(AND(進捗管理票PSPT_進捗率_1_2&lt;&gt;"",U214&lt;&gt;""), O214:V214,O214:S214)&lt;=集計基準日),COLUMN(IF(AND(進捗管理票PSPT_進捗率_1_2&lt;&gt;"",U214&lt;&gt;""), O214:V214,O214:S214)),""))</f>
        <v>0</v>
      </c>
      <c r="DC214" s="324">
        <f t="array" aca="1" ref="DC214" ca="1">MAX(IF((IF(AND(進捗管理票PSPT_進捗率_2_2&lt;&gt;"",AG214&lt;&gt;""), AA214:AH214,AA214:AE214)&lt;&gt;"")*(IF(AND(進捗管理票PSPT_進捗率_2_2&lt;&gt;"",AG214&lt;&gt;""), $AA$7:$AH$7,$AA$7:$AE$7)="実績日")*(IF(AND(進捗管理票PSPT_進捗率_2_2&lt;&gt;"",AG214&lt;&gt;""), AA214:AH214,AA214:AE214)&lt;=集計基準日),COLUMN(IF(AND(進捗管理票PSPT_進捗率_2_2&lt;&gt;"",AG214&lt;&gt;""), AA214:AH214,AA214:AE214)),""))</f>
        <v>0</v>
      </c>
      <c r="DD214" s="324">
        <f t="array" aca="1" ref="DD214" ca="1">MAX(IF((IF(AND(進捗管理票PSPT_進捗率_3_2&lt;&gt;"",AS214&lt;&gt;""), AM214:AT214,AM214:AQ214)&lt;&gt;"")*(IF(AND(進捗管理票PSPT_進捗率_3_2&lt;&gt;"",AS214&lt;&gt;""), $AM$7:$AT$7,$AM$7:$AQ$7)="実績日")*(IF(AND(進捗管理票PSPT_進捗率_3_2&lt;&gt;"",AS214&lt;&gt;""), AM214:AT214,AM214:AQ214)&lt;=集計基準日),COLUMN(IF(AND(進捗管理票PSPT_進捗率_3_2&lt;&gt;"",AS214&lt;&gt;""), AM214:AT214,AM214:AQ214)),""))</f>
        <v>0</v>
      </c>
      <c r="DE214" s="324">
        <f t="array" aca="1" ref="DE214" ca="1">MAX(IF((IF(AND(進捗管理票PSPT_進捗率_4_2&lt;&gt;"",BE214&lt;&gt;""), AY214:BF214,AY214:BC214)&lt;&gt;"")*(IF(AND(進捗管理票PSPT_進捗率_4_2&lt;&gt;"",BE214&lt;&gt;""), $AY$7:$BF$7,$AY$7:$BC$7)="実績日")*(IF(AND(進捗管理票PSPT_進捗率_4_2&lt;&gt;"",BE214&lt;&gt;""), AY214:BF214,AY214:BC214)&lt;=集計基準日),COLUMN(IF(AND(進捗管理票PSPT_進捗率_4_2&lt;&gt;"",BE214&lt;&gt;""), AY214:BF214,AY214:BC214)),""))</f>
        <v>0</v>
      </c>
      <c r="DF214" s="324">
        <f t="array" aca="1" ref="DF214" ca="1">MAX(IF((BJ214:BN214&lt;&gt;"")*($BJ$7:$BN$7="実績日")*(BJ214:BN214&lt;=集計基準日),COLUMN(BJ214:BN214),""))</f>
        <v>0</v>
      </c>
      <c r="DG214" s="439">
        <f ca="1">MAX(IF(CW214&lt;&gt;0,HLOOKUP(CW214+1,進捗・達成率設定_PS,9,1),0),IF(CX214&lt;&gt;0,HLOOKUP(CX214+1,進捗・達成率設定_PT仕様作成,9,1),0),IF(CY214&lt;&gt;0,HLOOKUP(CY214+1,進捗・達成率設定_PG,9,1),0),IF(CZ214&lt;&gt;0,HLOOKUP(CZ214+1,進捗・達成率設定_PT,9,1),0),IF(DA214&lt;&gt;0,HLOOKUP(DA214+1,進捗・達成率設定_受入,9,1),0),IF(AND(COUNTA(PTレビュー先頭セル:PTレビュー最終セル)=0,AND(BB214&lt;&gt;"", BB214 &lt;= 集計基準日, BE214="",BF214="",BJ214="",BK214="",BM214="",BN214="")),100,0),IF(AND(BE214&lt;&gt;"",BE214 &lt;= 集計基準日, BJ214="",BK214="",BM214="",BN214=""),100,0))</f>
        <v>0</v>
      </c>
      <c r="DH214" s="440">
        <f ca="1">MAX(IF(DB214&lt;&gt;0,HLOOKUP(DB214,進捗・達成率設定_PS,9,1),0),IF(DC214&lt;&gt;0,HLOOKUP(DC214,進捗・達成率設定_PT仕様作成,9,1),0),IF(DD214&lt;&gt;0,HLOOKUP(DD214,進捗・達成率設定_PG,9,1),0),IF(DE214&lt;&gt;0,HLOOKUP(DE214,進捗・達成率設定_PT,9,1),0),IF(DF214&lt;&gt;0,HLOOKUP(DF214,進捗・達成率設定_受入,9,1),0),IF(AND(COUNTA(PTレビュー先頭セル:PTレビュー最終セル)=0,BJ214="",BK214="",BM214="",BN214="",BC214&lt;&gt;"", BC214&lt;=集計基準日),100,0),IF(OR(AND(BF214&lt;&gt;"",BF214&lt;=集計基準日, BJ214="",BK214="",BM214="",BN214=""),AND(BE214&lt;&gt;"",BF214&lt;&gt;"",BF214&lt;=集計基準日, BJ214="",BK214="",BM214="",BN214="")),100,0))</f>
        <v>0</v>
      </c>
      <c r="DI214" s="328" t="str">
        <f>IF(BM214&lt;&gt;"",BM214,IF(AND(BJ214&lt;&gt;"",BM214&lt;&gt;""),BM214,IF(AND(BJ214&lt;&gt;"",BM214=""),"",IF(AND(BK214&lt;&gt;"",BM214=""),"",IF(BE214&lt;&gt;"",BE214,IF(COUNTA(PTレビュー先頭セル:PTレビュー最終セル)&lt;&gt;0,"",IF(BB214&lt;&gt;"",BB214,"")))))))</f>
        <v/>
      </c>
      <c r="DJ214" s="329" t="str">
        <f>IF(AND(BM214&lt;&gt;"",BN214&lt;&gt;""),BN214,IF(AND(BJ214&lt;&gt;"",BN214&lt;&gt;""),BN214,IF(AND(BK214&lt;&gt;"",BN214=""),"",IF(AND(BJ214&lt;&gt;"",BN214=""),"",IF(BF214&lt;&gt;"",BF214,IF(COUNTA(PTレビュー先頭セル:PTレビュー最終セル)&lt;&gt;0,"",IF(BC214&lt;&gt;"",BC214,"")))))))</f>
        <v/>
      </c>
      <c r="DK214" s="450" t="b">
        <f t="shared" si="121"/>
        <v>0</v>
      </c>
      <c r="DL214" s="440" t="b">
        <f t="shared" si="122"/>
        <v>0</v>
      </c>
      <c r="DM214" s="450" t="b">
        <f t="shared" si="123"/>
        <v>0</v>
      </c>
      <c r="DN214" s="440" t="b">
        <f t="shared" si="124"/>
        <v>0</v>
      </c>
      <c r="DO214" s="449" t="b">
        <f t="shared" si="125"/>
        <v>0</v>
      </c>
      <c r="DP214" s="440" t="b">
        <f t="shared" si="126"/>
        <v>0</v>
      </c>
      <c r="DQ214" s="450" t="b">
        <f t="shared" si="127"/>
        <v>0</v>
      </c>
      <c r="DR214" s="440" t="b">
        <f t="shared" si="128"/>
        <v>0</v>
      </c>
      <c r="DS214" s="449" t="b">
        <f t="shared" si="129"/>
        <v>0</v>
      </c>
      <c r="DT214" s="440" t="b">
        <f t="shared" si="130"/>
        <v>0</v>
      </c>
    </row>
    <row r="215" spans="1:124" x14ac:dyDescent="0.25">
      <c r="A215" s="65">
        <f t="shared" si="105"/>
        <v>207</v>
      </c>
      <c r="B215" s="275"/>
      <c r="C215" s="275"/>
      <c r="D215" s="275"/>
      <c r="E215" s="275"/>
      <c r="F215" s="275"/>
      <c r="G215" s="316"/>
      <c r="H215" s="276"/>
      <c r="I215" s="276"/>
      <c r="J215" s="276"/>
      <c r="K215" s="467"/>
      <c r="L215" s="467"/>
      <c r="M215" s="277"/>
      <c r="N215" s="277"/>
      <c r="O215" s="348"/>
      <c r="P215" s="278"/>
      <c r="Q215" s="279"/>
      <c r="R215" s="348"/>
      <c r="S215" s="278"/>
      <c r="T215" s="280"/>
      <c r="U215" s="348"/>
      <c r="V215" s="274"/>
      <c r="W215" s="309" t="str">
        <f t="shared" ca="1" si="106"/>
        <v/>
      </c>
      <c r="X215" s="310" t="str">
        <f t="shared" ca="1" si="107"/>
        <v/>
      </c>
      <c r="Y215" s="277"/>
      <c r="Z215" s="277"/>
      <c r="AA215" s="348"/>
      <c r="AB215" s="278"/>
      <c r="AC215" s="279"/>
      <c r="AD215" s="348"/>
      <c r="AE215" s="278"/>
      <c r="AF215" s="280"/>
      <c r="AG215" s="348"/>
      <c r="AH215" s="274"/>
      <c r="AI215" s="309" t="str">
        <f t="shared" ca="1" si="108"/>
        <v/>
      </c>
      <c r="AJ215" s="310" t="str">
        <f t="shared" ca="1" si="109"/>
        <v/>
      </c>
      <c r="AK215" s="277"/>
      <c r="AL215" s="277"/>
      <c r="AM215" s="348"/>
      <c r="AN215" s="278"/>
      <c r="AO215" s="279"/>
      <c r="AP215" s="348"/>
      <c r="AQ215" s="278"/>
      <c r="AR215" s="280"/>
      <c r="AS215" s="348"/>
      <c r="AT215" s="274"/>
      <c r="AU215" s="309" t="str">
        <f t="shared" ca="1" si="110"/>
        <v/>
      </c>
      <c r="AV215" s="310" t="str">
        <f t="shared" ca="1" si="111"/>
        <v/>
      </c>
      <c r="AW215" s="276"/>
      <c r="AX215" s="276"/>
      <c r="AY215" s="348"/>
      <c r="AZ215" s="278"/>
      <c r="BA215" s="279"/>
      <c r="BB215" s="348"/>
      <c r="BC215" s="278"/>
      <c r="BD215" s="280"/>
      <c r="BE215" s="348"/>
      <c r="BF215" s="274"/>
      <c r="BG215" s="309" t="str">
        <f t="shared" ca="1" si="112"/>
        <v/>
      </c>
      <c r="BH215" s="310" t="str">
        <f t="shared" ca="1" si="113"/>
        <v/>
      </c>
      <c r="BI215" s="276"/>
      <c r="BJ215" s="348"/>
      <c r="BK215" s="278"/>
      <c r="BL215" s="279"/>
      <c r="BM215" s="348"/>
      <c r="BN215" s="278"/>
      <c r="BO215" s="280"/>
      <c r="BP215" s="309" t="str">
        <f t="shared" ca="1" si="114"/>
        <v/>
      </c>
      <c r="BQ215" s="310" t="str">
        <f t="shared" ca="1" si="115"/>
        <v/>
      </c>
      <c r="BR215" s="309" t="str">
        <f t="shared" ca="1" si="116"/>
        <v/>
      </c>
      <c r="BS215" s="438" t="str">
        <f t="shared" ca="1" si="117"/>
        <v/>
      </c>
      <c r="BT215" s="281" t="str">
        <f t="array" ref="BT215">IF(AND($I215&lt;&gt;"",$K215&lt;&gt;""),CEILING(VLOOKUP($I215,ランク別指標,3,FALSE)*$L215,1),"")</f>
        <v/>
      </c>
      <c r="BU215" s="282"/>
      <c r="BV215" s="281" t="str">
        <f t="shared" si="11"/>
        <v/>
      </c>
      <c r="BW215" s="283"/>
      <c r="BX215" s="282"/>
      <c r="BY215" s="284" t="str">
        <f t="shared" si="118"/>
        <v/>
      </c>
      <c r="BZ215" s="285" t="str">
        <f t="shared" si="119"/>
        <v/>
      </c>
      <c r="CA215" s="286"/>
      <c r="CB215" s="287"/>
      <c r="CC215" s="281" t="str">
        <f t="array" ref="CC215">IF(AND($I215&lt;&gt;"",$K215&lt;&gt;""),CEILING(VLOOKUP($I215,ランク別指標,6,FALSE)*$L215,1),"")</f>
        <v/>
      </c>
      <c r="CD215" s="288"/>
      <c r="CE215" s="289" t="str">
        <f t="shared" si="14"/>
        <v/>
      </c>
      <c r="CF215" s="290"/>
      <c r="CG215" s="291" t="str">
        <f t="array" ref="CG215">IF(AND(L215&lt;&gt;"",L215&gt;0),IF(CD215/L215*100 &gt; 0,CD215/L215*100, ""),"")</f>
        <v/>
      </c>
      <c r="CH215" s="292" t="str">
        <f t="array" ref="CH215">IF(AND(L215&lt;&gt;"",L215&gt;0),IF(CF215/L215*100 &gt; 0,CF215/L215*100, ""),"")</f>
        <v/>
      </c>
      <c r="CI215" s="291" t="str">
        <f t="array" ref="CI215">IF(AND(CC215&lt;&gt;"",CC215&gt;0),IF(CD215/CC215*100 &gt; 0,CD215/CC215, ""),"")</f>
        <v/>
      </c>
      <c r="CJ215" s="292" t="str">
        <f t="array" ref="CJ215">IF(AND(CE215&lt;&gt;"",CE215&gt;0),IF(CF215/CE215*100 &gt; 0,CF215/CE215, ""),"")</f>
        <v/>
      </c>
      <c r="CK215" s="281"/>
      <c r="CL215" s="293" t="str">
        <f t="array" ref="CL215">IF(AND(L215&lt;&gt;"",L215&gt;0),IF(CK215/L215*100 &gt; 0,CK215/L215*100, ""),"")</f>
        <v/>
      </c>
      <c r="CM215" s="294"/>
      <c r="CN215" s="270" t="str">
        <f t="array" aca="1" ref="CN215" ca="1">IF(AND($O215&lt;&gt;"",$P215="",$O215&lt;=集計基準日),"遅1",IF(AND($R215&lt;&gt;"",$S215="",$R215&lt;=集計基準日),"遅2",IF(AND($U215&lt;&gt;"",$V215="",$U215&lt;=集計基準日),"遅3","") ) )</f>
        <v/>
      </c>
      <c r="CO215" s="271" t="str">
        <f t="array" aca="1" ref="CO215" ca="1">IF(AND($AA215&lt;&gt;"",$AB215="",$AA215&lt;=集計基準日),"遅1",IF(AND($AD215&lt;&gt;"",$AE215="",$AD215&lt;=集計基準日),"遅2",IF(AND($AG215&lt;&gt;"",$AH215="",$AG215&lt;=集計基準日),"遅3","")))</f>
        <v/>
      </c>
      <c r="CP215" s="271" t="str">
        <f t="array" aca="1" ref="CP215" ca="1">IF(AND($AM215&lt;&gt;"",$AN215="",$AM215&lt;=集計基準日),"遅1",IF(AND($AP215&lt;&gt;"",$AQ215="",$AP215&lt;=集計基準日),"遅2",IF(AND($AS215&lt;&gt;"",$AT215="",$AS215&lt;=集計基準日),"遅3","")))</f>
        <v/>
      </c>
      <c r="CQ215" s="272" t="str">
        <f t="shared" ca="1" si="103"/>
        <v/>
      </c>
      <c r="CR215" s="272" t="str">
        <f t="shared" ca="1" si="104"/>
        <v/>
      </c>
      <c r="CS215" s="273" t="str">
        <f t="shared" ca="1" si="17"/>
        <v/>
      </c>
      <c r="CT215" s="337"/>
      <c r="CU215" s="264">
        <f t="shared" si="120"/>
        <v>207</v>
      </c>
      <c r="CW215" s="324">
        <f t="array" aca="1" ref="CW215" ca="1">MAX(IF((IF(進捗管理票PSPT_進捗率_1_2&lt;&gt;"", O215:V215,O215:S215)&lt;&gt;"")*(IF(進捗管理票PSPT_進捗率_1_2&lt;&gt;"", $O$7:$V$7,$O$7:$S$7)="予定日")*(IF(進捗管理票PSPT_進捗率_1_2&lt;&gt;"", O215:V215,O215:S215)&lt;=集計基準日),COLUMN(IF(進捗管理票PSPT_進捗率_1_2&lt;&gt;"", O215:V215,O215:S215)),""))</f>
        <v>0</v>
      </c>
      <c r="CX215" s="324">
        <f t="array" aca="1" ref="CX215" ca="1">MAX(IF((IF(進捗管理票PSPT_進捗率_2_2&lt;&gt;"", AA215:AH215,AA215:AE215)&lt;&gt;"")*(IF(進捗管理票PSPT_進捗率_2_2&lt;&gt;"", $AA$7:$AH$7,$AA$7:$AE$7)="予定日")*(IF(進捗管理票PSPT_進捗率_2_2&lt;&gt;"", AA215:AH215,AA215:AE215)&lt;=集計基準日),COLUMN(IF(進捗管理票PSPT_進捗率_2_2&lt;&gt;"", AA215:AH215,AA215:AE215)),""))</f>
        <v>0</v>
      </c>
      <c r="CY215" s="324">
        <f t="array" aca="1" ref="CY215" ca="1">MAX(IF((IF(進捗管理票PSPT_進捗率_3_2&lt;&gt;"", AM215:AT215,AM215:AQ215)&lt;&gt;"")*(IF(進捗管理票PSPT_進捗率_3_2&lt;&gt;"", $AM$7:$AT$7,$AM$7:$AQ$7)="予定日")*(IF(進捗管理票PSPT_進捗率_3_2&lt;&gt;"", AM215:AT215,AM215:AQ215)&lt;=集計基準日),COLUMN(IF(進捗管理票PSPT_進捗率_3_2&lt;&gt;"", AM215:AT215,AM215:AQ215)),""))</f>
        <v>0</v>
      </c>
      <c r="CZ215" s="324">
        <f t="array" aca="1" ref="CZ215" ca="1">MAX(IF((IF(進捗管理票PSPT_進捗率_4_2&lt;&gt;"", AY215:BF215,AY215:BC215)&lt;&gt;"")*(IF(進捗管理票PSPT_進捗率_4_2&lt;&gt;"", $AY$7:$BF$7,$AY$7:$BC$7)="予定日")*(IF(進捗管理票PSPT_進捗率_4_2&lt;&gt;"", AY215:BF215,AY215:BC215)&lt;=集計基準日),COLUMN(IF(進捗管理票PSPT_進捗率_4_2&lt;&gt;"", AY215:BF215,AY215:BC215)),""))</f>
        <v>0</v>
      </c>
      <c r="DA215" s="324">
        <f t="array" aca="1" ref="DA215" ca="1">MAX(IF((BJ215:BN215&lt;&gt;"")*($BJ$7:$BN$7="予定日")*(BJ215:BN215&lt;=集計基準日),COLUMN(BJ215:BN215),""))</f>
        <v>0</v>
      </c>
      <c r="DB215" s="324">
        <f t="array" aca="1" ref="DB215" ca="1">MAX(IF((IF(AND(進捗管理票PSPT_進捗率_1_2&lt;&gt;"",U215&lt;&gt;""), O215:V215,O215:S215)&lt;&gt;"")*(IF(AND(進捗管理票PSPT_進捗率_1_2&lt;&gt;"",U215&lt;&gt;""), $O$7:$V$7,$O$7:$S$7)="実績日")*(IF(AND(進捗管理票PSPT_進捗率_1_2&lt;&gt;"",U215&lt;&gt;""), O215:V215,O215:S215)&lt;=集計基準日),COLUMN(IF(AND(進捗管理票PSPT_進捗率_1_2&lt;&gt;"",U215&lt;&gt;""), O215:V215,O215:S215)),""))</f>
        <v>0</v>
      </c>
      <c r="DC215" s="324">
        <f t="array" aca="1" ref="DC215" ca="1">MAX(IF((IF(AND(進捗管理票PSPT_進捗率_2_2&lt;&gt;"",AG215&lt;&gt;""), AA215:AH215,AA215:AE215)&lt;&gt;"")*(IF(AND(進捗管理票PSPT_進捗率_2_2&lt;&gt;"",AG215&lt;&gt;""), $AA$7:$AH$7,$AA$7:$AE$7)="実績日")*(IF(AND(進捗管理票PSPT_進捗率_2_2&lt;&gt;"",AG215&lt;&gt;""), AA215:AH215,AA215:AE215)&lt;=集計基準日),COLUMN(IF(AND(進捗管理票PSPT_進捗率_2_2&lt;&gt;"",AG215&lt;&gt;""), AA215:AH215,AA215:AE215)),""))</f>
        <v>0</v>
      </c>
      <c r="DD215" s="324">
        <f t="array" aca="1" ref="DD215" ca="1">MAX(IF((IF(AND(進捗管理票PSPT_進捗率_3_2&lt;&gt;"",AS215&lt;&gt;""), AM215:AT215,AM215:AQ215)&lt;&gt;"")*(IF(AND(進捗管理票PSPT_進捗率_3_2&lt;&gt;"",AS215&lt;&gt;""), $AM$7:$AT$7,$AM$7:$AQ$7)="実績日")*(IF(AND(進捗管理票PSPT_進捗率_3_2&lt;&gt;"",AS215&lt;&gt;""), AM215:AT215,AM215:AQ215)&lt;=集計基準日),COLUMN(IF(AND(進捗管理票PSPT_進捗率_3_2&lt;&gt;"",AS215&lt;&gt;""), AM215:AT215,AM215:AQ215)),""))</f>
        <v>0</v>
      </c>
      <c r="DE215" s="324">
        <f t="array" aca="1" ref="DE215" ca="1">MAX(IF((IF(AND(進捗管理票PSPT_進捗率_4_2&lt;&gt;"",BE215&lt;&gt;""), AY215:BF215,AY215:BC215)&lt;&gt;"")*(IF(AND(進捗管理票PSPT_進捗率_4_2&lt;&gt;"",BE215&lt;&gt;""), $AY$7:$BF$7,$AY$7:$BC$7)="実績日")*(IF(AND(進捗管理票PSPT_進捗率_4_2&lt;&gt;"",BE215&lt;&gt;""), AY215:BF215,AY215:BC215)&lt;=集計基準日),COLUMN(IF(AND(進捗管理票PSPT_進捗率_4_2&lt;&gt;"",BE215&lt;&gt;""), AY215:BF215,AY215:BC215)),""))</f>
        <v>0</v>
      </c>
      <c r="DF215" s="324">
        <f t="array" aca="1" ref="DF215" ca="1">MAX(IF((BJ215:BN215&lt;&gt;"")*($BJ$7:$BN$7="実績日")*(BJ215:BN215&lt;=集計基準日),COLUMN(BJ215:BN215),""))</f>
        <v>0</v>
      </c>
      <c r="DG215" s="439">
        <f ca="1">MAX(IF(CW215&lt;&gt;0,HLOOKUP(CW215+1,進捗・達成率設定_PS,9,1),0),IF(CX215&lt;&gt;0,HLOOKUP(CX215+1,進捗・達成率設定_PT仕様作成,9,1),0),IF(CY215&lt;&gt;0,HLOOKUP(CY215+1,進捗・達成率設定_PG,9,1),0),IF(CZ215&lt;&gt;0,HLOOKUP(CZ215+1,進捗・達成率設定_PT,9,1),0),IF(DA215&lt;&gt;0,HLOOKUP(DA215+1,進捗・達成率設定_受入,9,1),0),IF(AND(COUNTA(PTレビュー先頭セル:PTレビュー最終セル)=0,AND(BB215&lt;&gt;"", BB215 &lt;= 集計基準日, BE215="",BF215="",BJ215="",BK215="",BM215="",BN215="")),100,0),IF(AND(BE215&lt;&gt;"",BE215 &lt;= 集計基準日, BJ215="",BK215="",BM215="",BN215=""),100,0))</f>
        <v>0</v>
      </c>
      <c r="DH215" s="440">
        <f ca="1">MAX(IF(DB215&lt;&gt;0,HLOOKUP(DB215,進捗・達成率設定_PS,9,1),0),IF(DC215&lt;&gt;0,HLOOKUP(DC215,進捗・達成率設定_PT仕様作成,9,1),0),IF(DD215&lt;&gt;0,HLOOKUP(DD215,進捗・達成率設定_PG,9,1),0),IF(DE215&lt;&gt;0,HLOOKUP(DE215,進捗・達成率設定_PT,9,1),0),IF(DF215&lt;&gt;0,HLOOKUP(DF215,進捗・達成率設定_受入,9,1),0),IF(AND(COUNTA(PTレビュー先頭セル:PTレビュー最終セル)=0,BJ215="",BK215="",BM215="",BN215="",BC215&lt;&gt;"", BC215&lt;=集計基準日),100,0),IF(OR(AND(BF215&lt;&gt;"",BF215&lt;=集計基準日, BJ215="",BK215="",BM215="",BN215=""),AND(BE215&lt;&gt;"",BF215&lt;&gt;"",BF215&lt;=集計基準日, BJ215="",BK215="",BM215="",BN215="")),100,0))</f>
        <v>0</v>
      </c>
      <c r="DI215" s="328" t="str">
        <f>IF(BM215&lt;&gt;"",BM215,IF(AND(BJ215&lt;&gt;"",BM215&lt;&gt;""),BM215,IF(AND(BJ215&lt;&gt;"",BM215=""),"",IF(AND(BK215&lt;&gt;"",BM215=""),"",IF(BE215&lt;&gt;"",BE215,IF(COUNTA(PTレビュー先頭セル:PTレビュー最終セル)&lt;&gt;0,"",IF(BB215&lt;&gt;"",BB215,"")))))))</f>
        <v/>
      </c>
      <c r="DJ215" s="329" t="str">
        <f>IF(AND(BM215&lt;&gt;"",BN215&lt;&gt;""),BN215,IF(AND(BJ215&lt;&gt;"",BN215&lt;&gt;""),BN215,IF(AND(BK215&lt;&gt;"",BN215=""),"",IF(AND(BJ215&lt;&gt;"",BN215=""),"",IF(BF215&lt;&gt;"",BF215,IF(COUNTA(PTレビュー先頭セル:PTレビュー最終セル)&lt;&gt;0,"",IF(BC215&lt;&gt;"",BC215,"")))))))</f>
        <v/>
      </c>
      <c r="DK215" s="450" t="b">
        <f t="shared" si="121"/>
        <v>0</v>
      </c>
      <c r="DL215" s="440" t="b">
        <f t="shared" si="122"/>
        <v>0</v>
      </c>
      <c r="DM215" s="450" t="b">
        <f t="shared" si="123"/>
        <v>0</v>
      </c>
      <c r="DN215" s="440" t="b">
        <f t="shared" si="124"/>
        <v>0</v>
      </c>
      <c r="DO215" s="449" t="b">
        <f t="shared" si="125"/>
        <v>0</v>
      </c>
      <c r="DP215" s="440" t="b">
        <f t="shared" si="126"/>
        <v>0</v>
      </c>
      <c r="DQ215" s="450" t="b">
        <f t="shared" si="127"/>
        <v>0</v>
      </c>
      <c r="DR215" s="440" t="b">
        <f t="shared" si="128"/>
        <v>0</v>
      </c>
      <c r="DS215" s="449" t="b">
        <f t="shared" si="129"/>
        <v>0</v>
      </c>
      <c r="DT215" s="440" t="b">
        <f t="shared" si="130"/>
        <v>0</v>
      </c>
    </row>
    <row r="216" spans="1:124" x14ac:dyDescent="0.25">
      <c r="A216" s="65">
        <f t="shared" si="105"/>
        <v>208</v>
      </c>
      <c r="B216" s="275"/>
      <c r="C216" s="275"/>
      <c r="D216" s="275"/>
      <c r="E216" s="275"/>
      <c r="F216" s="275"/>
      <c r="G216" s="316"/>
      <c r="H216" s="276"/>
      <c r="I216" s="276"/>
      <c r="J216" s="276"/>
      <c r="K216" s="467"/>
      <c r="L216" s="467"/>
      <c r="M216" s="277"/>
      <c r="N216" s="277"/>
      <c r="O216" s="348"/>
      <c r="P216" s="278"/>
      <c r="Q216" s="279"/>
      <c r="R216" s="348"/>
      <c r="S216" s="278"/>
      <c r="T216" s="280"/>
      <c r="U216" s="348"/>
      <c r="V216" s="274"/>
      <c r="W216" s="309" t="str">
        <f t="shared" ca="1" si="106"/>
        <v/>
      </c>
      <c r="X216" s="310" t="str">
        <f t="shared" ca="1" si="107"/>
        <v/>
      </c>
      <c r="Y216" s="277"/>
      <c r="Z216" s="277"/>
      <c r="AA216" s="348"/>
      <c r="AB216" s="278"/>
      <c r="AC216" s="279"/>
      <c r="AD216" s="348"/>
      <c r="AE216" s="278"/>
      <c r="AF216" s="280"/>
      <c r="AG216" s="348"/>
      <c r="AH216" s="274"/>
      <c r="AI216" s="309" t="str">
        <f t="shared" ca="1" si="108"/>
        <v/>
      </c>
      <c r="AJ216" s="310" t="str">
        <f t="shared" ca="1" si="109"/>
        <v/>
      </c>
      <c r="AK216" s="277"/>
      <c r="AL216" s="277"/>
      <c r="AM216" s="348"/>
      <c r="AN216" s="278"/>
      <c r="AO216" s="279"/>
      <c r="AP216" s="348"/>
      <c r="AQ216" s="278"/>
      <c r="AR216" s="280"/>
      <c r="AS216" s="348"/>
      <c r="AT216" s="274"/>
      <c r="AU216" s="309" t="str">
        <f t="shared" ca="1" si="110"/>
        <v/>
      </c>
      <c r="AV216" s="310" t="str">
        <f t="shared" ca="1" si="111"/>
        <v/>
      </c>
      <c r="AW216" s="276"/>
      <c r="AX216" s="276"/>
      <c r="AY216" s="348"/>
      <c r="AZ216" s="278"/>
      <c r="BA216" s="279"/>
      <c r="BB216" s="348"/>
      <c r="BC216" s="278"/>
      <c r="BD216" s="280"/>
      <c r="BE216" s="348"/>
      <c r="BF216" s="274"/>
      <c r="BG216" s="309" t="str">
        <f t="shared" ca="1" si="112"/>
        <v/>
      </c>
      <c r="BH216" s="310" t="str">
        <f t="shared" ca="1" si="113"/>
        <v/>
      </c>
      <c r="BI216" s="276"/>
      <c r="BJ216" s="348"/>
      <c r="BK216" s="278"/>
      <c r="BL216" s="279"/>
      <c r="BM216" s="348"/>
      <c r="BN216" s="278"/>
      <c r="BO216" s="280"/>
      <c r="BP216" s="309" t="str">
        <f t="shared" ca="1" si="114"/>
        <v/>
      </c>
      <c r="BQ216" s="310" t="str">
        <f t="shared" ca="1" si="115"/>
        <v/>
      </c>
      <c r="BR216" s="309" t="str">
        <f t="shared" ca="1" si="116"/>
        <v/>
      </c>
      <c r="BS216" s="438" t="str">
        <f t="shared" ca="1" si="117"/>
        <v/>
      </c>
      <c r="BT216" s="281" t="str">
        <f t="array" ref="BT216">IF(AND($I216&lt;&gt;"",$K216&lt;&gt;""),CEILING(VLOOKUP($I216,ランク別指標,3,FALSE)*$L216,1),"")</f>
        <v/>
      </c>
      <c r="BU216" s="282"/>
      <c r="BV216" s="281" t="str">
        <f t="shared" si="11"/>
        <v/>
      </c>
      <c r="BW216" s="283"/>
      <c r="BX216" s="282"/>
      <c r="BY216" s="284" t="str">
        <f t="shared" si="118"/>
        <v/>
      </c>
      <c r="BZ216" s="285" t="str">
        <f t="shared" si="119"/>
        <v/>
      </c>
      <c r="CA216" s="286"/>
      <c r="CB216" s="287"/>
      <c r="CC216" s="281" t="str">
        <f t="array" ref="CC216">IF(AND($I216&lt;&gt;"",$K216&lt;&gt;""),CEILING(VLOOKUP($I216,ランク別指標,6,FALSE)*$L216,1),"")</f>
        <v/>
      </c>
      <c r="CD216" s="288"/>
      <c r="CE216" s="289" t="str">
        <f t="shared" si="14"/>
        <v/>
      </c>
      <c r="CF216" s="290"/>
      <c r="CG216" s="291" t="str">
        <f t="array" ref="CG216">IF(AND(L216&lt;&gt;"",L216&gt;0),IF(CD216/L216*100 &gt; 0,CD216/L216*100, ""),"")</f>
        <v/>
      </c>
      <c r="CH216" s="292" t="str">
        <f t="array" ref="CH216">IF(AND(L216&lt;&gt;"",L216&gt;0),IF(CF216/L216*100 &gt; 0,CF216/L216*100, ""),"")</f>
        <v/>
      </c>
      <c r="CI216" s="291" t="str">
        <f t="array" ref="CI216">IF(AND(CC216&lt;&gt;"",CC216&gt;0),IF(CD216/CC216*100 &gt; 0,CD216/CC216, ""),"")</f>
        <v/>
      </c>
      <c r="CJ216" s="292" t="str">
        <f t="array" ref="CJ216">IF(AND(CE216&lt;&gt;"",CE216&gt;0),IF(CF216/CE216*100 &gt; 0,CF216/CE216, ""),"")</f>
        <v/>
      </c>
      <c r="CK216" s="281"/>
      <c r="CL216" s="293" t="str">
        <f t="array" ref="CL216">IF(AND(L216&lt;&gt;"",L216&gt;0),IF(CK216/L216*100 &gt; 0,CK216/L216*100, ""),"")</f>
        <v/>
      </c>
      <c r="CM216" s="294"/>
      <c r="CN216" s="270" t="str">
        <f t="array" aca="1" ref="CN216" ca="1">IF(AND($O216&lt;&gt;"",$P216="",$O216&lt;=集計基準日),"遅1",IF(AND($R216&lt;&gt;"",$S216="",$R216&lt;=集計基準日),"遅2",IF(AND($U216&lt;&gt;"",$V216="",$U216&lt;=集計基準日),"遅3","") ) )</f>
        <v/>
      </c>
      <c r="CO216" s="271" t="str">
        <f t="array" aca="1" ref="CO216" ca="1">IF(AND($AA216&lt;&gt;"",$AB216="",$AA216&lt;=集計基準日),"遅1",IF(AND($AD216&lt;&gt;"",$AE216="",$AD216&lt;=集計基準日),"遅2",IF(AND($AG216&lt;&gt;"",$AH216="",$AG216&lt;=集計基準日),"遅3","")))</f>
        <v/>
      </c>
      <c r="CP216" s="271" t="str">
        <f t="array" aca="1" ref="CP216" ca="1">IF(AND($AM216&lt;&gt;"",$AN216="",$AM216&lt;=集計基準日),"遅1",IF(AND($AP216&lt;&gt;"",$AQ216="",$AP216&lt;=集計基準日),"遅2",IF(AND($AS216&lt;&gt;"",$AT216="",$AS216&lt;=集計基準日),"遅3","")))</f>
        <v/>
      </c>
      <c r="CQ216" s="272" t="str">
        <f t="shared" ca="1" si="103"/>
        <v/>
      </c>
      <c r="CR216" s="272" t="str">
        <f t="shared" ca="1" si="104"/>
        <v/>
      </c>
      <c r="CS216" s="273" t="str">
        <f t="shared" ca="1" si="17"/>
        <v/>
      </c>
      <c r="CT216" s="337"/>
      <c r="CU216" s="264">
        <f t="shared" si="120"/>
        <v>208</v>
      </c>
      <c r="CW216" s="324">
        <f t="array" aca="1" ref="CW216" ca="1">MAX(IF((IF(進捗管理票PSPT_進捗率_1_2&lt;&gt;"", O216:V216,O216:S216)&lt;&gt;"")*(IF(進捗管理票PSPT_進捗率_1_2&lt;&gt;"", $O$7:$V$7,$O$7:$S$7)="予定日")*(IF(進捗管理票PSPT_進捗率_1_2&lt;&gt;"", O216:V216,O216:S216)&lt;=集計基準日),COLUMN(IF(進捗管理票PSPT_進捗率_1_2&lt;&gt;"", O216:V216,O216:S216)),""))</f>
        <v>0</v>
      </c>
      <c r="CX216" s="324">
        <f t="array" aca="1" ref="CX216" ca="1">MAX(IF((IF(進捗管理票PSPT_進捗率_2_2&lt;&gt;"", AA216:AH216,AA216:AE216)&lt;&gt;"")*(IF(進捗管理票PSPT_進捗率_2_2&lt;&gt;"", $AA$7:$AH$7,$AA$7:$AE$7)="予定日")*(IF(進捗管理票PSPT_進捗率_2_2&lt;&gt;"", AA216:AH216,AA216:AE216)&lt;=集計基準日),COLUMN(IF(進捗管理票PSPT_進捗率_2_2&lt;&gt;"", AA216:AH216,AA216:AE216)),""))</f>
        <v>0</v>
      </c>
      <c r="CY216" s="324">
        <f t="array" aca="1" ref="CY216" ca="1">MAX(IF((IF(進捗管理票PSPT_進捗率_3_2&lt;&gt;"", AM216:AT216,AM216:AQ216)&lt;&gt;"")*(IF(進捗管理票PSPT_進捗率_3_2&lt;&gt;"", $AM$7:$AT$7,$AM$7:$AQ$7)="予定日")*(IF(進捗管理票PSPT_進捗率_3_2&lt;&gt;"", AM216:AT216,AM216:AQ216)&lt;=集計基準日),COLUMN(IF(進捗管理票PSPT_進捗率_3_2&lt;&gt;"", AM216:AT216,AM216:AQ216)),""))</f>
        <v>0</v>
      </c>
      <c r="CZ216" s="324">
        <f t="array" aca="1" ref="CZ216" ca="1">MAX(IF((IF(進捗管理票PSPT_進捗率_4_2&lt;&gt;"", AY216:BF216,AY216:BC216)&lt;&gt;"")*(IF(進捗管理票PSPT_進捗率_4_2&lt;&gt;"", $AY$7:$BF$7,$AY$7:$BC$7)="予定日")*(IF(進捗管理票PSPT_進捗率_4_2&lt;&gt;"", AY216:BF216,AY216:BC216)&lt;=集計基準日),COLUMN(IF(進捗管理票PSPT_進捗率_4_2&lt;&gt;"", AY216:BF216,AY216:BC216)),""))</f>
        <v>0</v>
      </c>
      <c r="DA216" s="324">
        <f t="array" aca="1" ref="DA216" ca="1">MAX(IF((BJ216:BN216&lt;&gt;"")*($BJ$7:$BN$7="予定日")*(BJ216:BN216&lt;=集計基準日),COLUMN(BJ216:BN216),""))</f>
        <v>0</v>
      </c>
      <c r="DB216" s="324">
        <f t="array" aca="1" ref="DB216" ca="1">MAX(IF((IF(AND(進捗管理票PSPT_進捗率_1_2&lt;&gt;"",U216&lt;&gt;""), O216:V216,O216:S216)&lt;&gt;"")*(IF(AND(進捗管理票PSPT_進捗率_1_2&lt;&gt;"",U216&lt;&gt;""), $O$7:$V$7,$O$7:$S$7)="実績日")*(IF(AND(進捗管理票PSPT_進捗率_1_2&lt;&gt;"",U216&lt;&gt;""), O216:V216,O216:S216)&lt;=集計基準日),COLUMN(IF(AND(進捗管理票PSPT_進捗率_1_2&lt;&gt;"",U216&lt;&gt;""), O216:V216,O216:S216)),""))</f>
        <v>0</v>
      </c>
      <c r="DC216" s="324">
        <f t="array" aca="1" ref="DC216" ca="1">MAX(IF((IF(AND(進捗管理票PSPT_進捗率_2_2&lt;&gt;"",AG216&lt;&gt;""), AA216:AH216,AA216:AE216)&lt;&gt;"")*(IF(AND(進捗管理票PSPT_進捗率_2_2&lt;&gt;"",AG216&lt;&gt;""), $AA$7:$AH$7,$AA$7:$AE$7)="実績日")*(IF(AND(進捗管理票PSPT_進捗率_2_2&lt;&gt;"",AG216&lt;&gt;""), AA216:AH216,AA216:AE216)&lt;=集計基準日),COLUMN(IF(AND(進捗管理票PSPT_進捗率_2_2&lt;&gt;"",AG216&lt;&gt;""), AA216:AH216,AA216:AE216)),""))</f>
        <v>0</v>
      </c>
      <c r="DD216" s="324">
        <f t="array" aca="1" ref="DD216" ca="1">MAX(IF((IF(AND(進捗管理票PSPT_進捗率_3_2&lt;&gt;"",AS216&lt;&gt;""), AM216:AT216,AM216:AQ216)&lt;&gt;"")*(IF(AND(進捗管理票PSPT_進捗率_3_2&lt;&gt;"",AS216&lt;&gt;""), $AM$7:$AT$7,$AM$7:$AQ$7)="実績日")*(IF(AND(進捗管理票PSPT_進捗率_3_2&lt;&gt;"",AS216&lt;&gt;""), AM216:AT216,AM216:AQ216)&lt;=集計基準日),COLUMN(IF(AND(進捗管理票PSPT_進捗率_3_2&lt;&gt;"",AS216&lt;&gt;""), AM216:AT216,AM216:AQ216)),""))</f>
        <v>0</v>
      </c>
      <c r="DE216" s="324">
        <f t="array" aca="1" ref="DE216" ca="1">MAX(IF((IF(AND(進捗管理票PSPT_進捗率_4_2&lt;&gt;"",BE216&lt;&gt;""), AY216:BF216,AY216:BC216)&lt;&gt;"")*(IF(AND(進捗管理票PSPT_進捗率_4_2&lt;&gt;"",BE216&lt;&gt;""), $AY$7:$BF$7,$AY$7:$BC$7)="実績日")*(IF(AND(進捗管理票PSPT_進捗率_4_2&lt;&gt;"",BE216&lt;&gt;""), AY216:BF216,AY216:BC216)&lt;=集計基準日),COLUMN(IF(AND(進捗管理票PSPT_進捗率_4_2&lt;&gt;"",BE216&lt;&gt;""), AY216:BF216,AY216:BC216)),""))</f>
        <v>0</v>
      </c>
      <c r="DF216" s="324">
        <f t="array" aca="1" ref="DF216" ca="1">MAX(IF((BJ216:BN216&lt;&gt;"")*($BJ$7:$BN$7="実績日")*(BJ216:BN216&lt;=集計基準日),COLUMN(BJ216:BN216),""))</f>
        <v>0</v>
      </c>
      <c r="DG216" s="439">
        <f ca="1">MAX(IF(CW216&lt;&gt;0,HLOOKUP(CW216+1,進捗・達成率設定_PS,9,1),0),IF(CX216&lt;&gt;0,HLOOKUP(CX216+1,進捗・達成率設定_PT仕様作成,9,1),0),IF(CY216&lt;&gt;0,HLOOKUP(CY216+1,進捗・達成率設定_PG,9,1),0),IF(CZ216&lt;&gt;0,HLOOKUP(CZ216+1,進捗・達成率設定_PT,9,1),0),IF(DA216&lt;&gt;0,HLOOKUP(DA216+1,進捗・達成率設定_受入,9,1),0),IF(AND(COUNTA(PTレビュー先頭セル:PTレビュー最終セル)=0,AND(BB216&lt;&gt;"", BB216 &lt;= 集計基準日, BE216="",BF216="",BJ216="",BK216="",BM216="",BN216="")),100,0),IF(AND(BE216&lt;&gt;"",BE216 &lt;= 集計基準日, BJ216="",BK216="",BM216="",BN216=""),100,0))</f>
        <v>0</v>
      </c>
      <c r="DH216" s="440">
        <f ca="1">MAX(IF(DB216&lt;&gt;0,HLOOKUP(DB216,進捗・達成率設定_PS,9,1),0),IF(DC216&lt;&gt;0,HLOOKUP(DC216,進捗・達成率設定_PT仕様作成,9,1),0),IF(DD216&lt;&gt;0,HLOOKUP(DD216,進捗・達成率設定_PG,9,1),0),IF(DE216&lt;&gt;0,HLOOKUP(DE216,進捗・達成率設定_PT,9,1),0),IF(DF216&lt;&gt;0,HLOOKUP(DF216,進捗・達成率設定_受入,9,1),0),IF(AND(COUNTA(PTレビュー先頭セル:PTレビュー最終セル)=0,BJ216="",BK216="",BM216="",BN216="",BC216&lt;&gt;"", BC216&lt;=集計基準日),100,0),IF(OR(AND(BF216&lt;&gt;"",BF216&lt;=集計基準日, BJ216="",BK216="",BM216="",BN216=""),AND(BE216&lt;&gt;"",BF216&lt;&gt;"",BF216&lt;=集計基準日, BJ216="",BK216="",BM216="",BN216="")),100,0))</f>
        <v>0</v>
      </c>
      <c r="DI216" s="328" t="str">
        <f>IF(BM216&lt;&gt;"",BM216,IF(AND(BJ216&lt;&gt;"",BM216&lt;&gt;""),BM216,IF(AND(BJ216&lt;&gt;"",BM216=""),"",IF(AND(BK216&lt;&gt;"",BM216=""),"",IF(BE216&lt;&gt;"",BE216,IF(COUNTA(PTレビュー先頭セル:PTレビュー最終セル)&lt;&gt;0,"",IF(BB216&lt;&gt;"",BB216,"")))))))</f>
        <v/>
      </c>
      <c r="DJ216" s="329" t="str">
        <f>IF(AND(BM216&lt;&gt;"",BN216&lt;&gt;""),BN216,IF(AND(BJ216&lt;&gt;"",BN216&lt;&gt;""),BN216,IF(AND(BK216&lt;&gt;"",BN216=""),"",IF(AND(BJ216&lt;&gt;"",BN216=""),"",IF(BF216&lt;&gt;"",BF216,IF(COUNTA(PTレビュー先頭セル:PTレビュー最終セル)&lt;&gt;0,"",IF(BC216&lt;&gt;"",BC216,"")))))))</f>
        <v/>
      </c>
      <c r="DK216" s="450" t="b">
        <f t="shared" si="121"/>
        <v>0</v>
      </c>
      <c r="DL216" s="440" t="b">
        <f t="shared" si="122"/>
        <v>0</v>
      </c>
      <c r="DM216" s="450" t="b">
        <f t="shared" si="123"/>
        <v>0</v>
      </c>
      <c r="DN216" s="440" t="b">
        <f t="shared" si="124"/>
        <v>0</v>
      </c>
      <c r="DO216" s="449" t="b">
        <f t="shared" si="125"/>
        <v>0</v>
      </c>
      <c r="DP216" s="440" t="b">
        <f t="shared" si="126"/>
        <v>0</v>
      </c>
      <c r="DQ216" s="450" t="b">
        <f t="shared" si="127"/>
        <v>0</v>
      </c>
      <c r="DR216" s="440" t="b">
        <f t="shared" si="128"/>
        <v>0</v>
      </c>
      <c r="DS216" s="449" t="b">
        <f t="shared" si="129"/>
        <v>0</v>
      </c>
      <c r="DT216" s="440" t="b">
        <f t="shared" si="130"/>
        <v>0</v>
      </c>
    </row>
    <row r="217" spans="1:124" x14ac:dyDescent="0.25">
      <c r="A217" s="65">
        <f t="shared" si="105"/>
        <v>209</v>
      </c>
      <c r="B217" s="275"/>
      <c r="C217" s="275"/>
      <c r="D217" s="275"/>
      <c r="E217" s="275"/>
      <c r="F217" s="275"/>
      <c r="G217" s="316"/>
      <c r="H217" s="276"/>
      <c r="I217" s="276"/>
      <c r="J217" s="276"/>
      <c r="K217" s="467"/>
      <c r="L217" s="467"/>
      <c r="M217" s="277"/>
      <c r="N217" s="277"/>
      <c r="O217" s="348"/>
      <c r="P217" s="278"/>
      <c r="Q217" s="279"/>
      <c r="R217" s="348"/>
      <c r="S217" s="278"/>
      <c r="T217" s="280"/>
      <c r="U217" s="348"/>
      <c r="V217" s="274"/>
      <c r="W217" s="309" t="str">
        <f t="shared" ca="1" si="106"/>
        <v/>
      </c>
      <c r="X217" s="310" t="str">
        <f t="shared" ca="1" si="107"/>
        <v/>
      </c>
      <c r="Y217" s="277"/>
      <c r="Z217" s="277"/>
      <c r="AA217" s="348"/>
      <c r="AB217" s="278"/>
      <c r="AC217" s="279"/>
      <c r="AD217" s="348"/>
      <c r="AE217" s="278"/>
      <c r="AF217" s="280"/>
      <c r="AG217" s="348"/>
      <c r="AH217" s="274"/>
      <c r="AI217" s="309" t="str">
        <f t="shared" ca="1" si="108"/>
        <v/>
      </c>
      <c r="AJ217" s="310" t="str">
        <f t="shared" ca="1" si="109"/>
        <v/>
      </c>
      <c r="AK217" s="277"/>
      <c r="AL217" s="277"/>
      <c r="AM217" s="348"/>
      <c r="AN217" s="278"/>
      <c r="AO217" s="279"/>
      <c r="AP217" s="348"/>
      <c r="AQ217" s="278"/>
      <c r="AR217" s="280"/>
      <c r="AS217" s="348"/>
      <c r="AT217" s="274"/>
      <c r="AU217" s="309" t="str">
        <f t="shared" ca="1" si="110"/>
        <v/>
      </c>
      <c r="AV217" s="310" t="str">
        <f t="shared" ca="1" si="111"/>
        <v/>
      </c>
      <c r="AW217" s="276"/>
      <c r="AX217" s="276"/>
      <c r="AY217" s="348"/>
      <c r="AZ217" s="278"/>
      <c r="BA217" s="279"/>
      <c r="BB217" s="348"/>
      <c r="BC217" s="278"/>
      <c r="BD217" s="280"/>
      <c r="BE217" s="348"/>
      <c r="BF217" s="274"/>
      <c r="BG217" s="309" t="str">
        <f t="shared" ca="1" si="112"/>
        <v/>
      </c>
      <c r="BH217" s="310" t="str">
        <f t="shared" ca="1" si="113"/>
        <v/>
      </c>
      <c r="BI217" s="276"/>
      <c r="BJ217" s="348"/>
      <c r="BK217" s="278"/>
      <c r="BL217" s="279"/>
      <c r="BM217" s="348"/>
      <c r="BN217" s="278"/>
      <c r="BO217" s="280"/>
      <c r="BP217" s="309" t="str">
        <f t="shared" ca="1" si="114"/>
        <v/>
      </c>
      <c r="BQ217" s="310" t="str">
        <f t="shared" ca="1" si="115"/>
        <v/>
      </c>
      <c r="BR217" s="309" t="str">
        <f t="shared" ca="1" si="116"/>
        <v/>
      </c>
      <c r="BS217" s="438" t="str">
        <f t="shared" ca="1" si="117"/>
        <v/>
      </c>
      <c r="BT217" s="281" t="str">
        <f t="array" ref="BT217">IF(AND($I217&lt;&gt;"",$K217&lt;&gt;""),CEILING(VLOOKUP($I217,ランク別指標,3,FALSE)*$L217,1),"")</f>
        <v/>
      </c>
      <c r="BU217" s="282"/>
      <c r="BV217" s="281" t="str">
        <f t="shared" si="11"/>
        <v/>
      </c>
      <c r="BW217" s="283"/>
      <c r="BX217" s="282"/>
      <c r="BY217" s="284" t="str">
        <f t="shared" si="118"/>
        <v/>
      </c>
      <c r="BZ217" s="285" t="str">
        <f t="shared" si="119"/>
        <v/>
      </c>
      <c r="CA217" s="286"/>
      <c r="CB217" s="287"/>
      <c r="CC217" s="281" t="str">
        <f t="array" ref="CC217">IF(AND($I217&lt;&gt;"",$K217&lt;&gt;""),CEILING(VLOOKUP($I217,ランク別指標,6,FALSE)*$L217,1),"")</f>
        <v/>
      </c>
      <c r="CD217" s="288"/>
      <c r="CE217" s="289" t="str">
        <f t="shared" si="14"/>
        <v/>
      </c>
      <c r="CF217" s="290"/>
      <c r="CG217" s="291" t="str">
        <f t="array" ref="CG217">IF(AND(L217&lt;&gt;"",L217&gt;0),IF(CD217/L217*100 &gt; 0,CD217/L217*100, ""),"")</f>
        <v/>
      </c>
      <c r="CH217" s="292" t="str">
        <f t="array" ref="CH217">IF(AND(L217&lt;&gt;"",L217&gt;0),IF(CF217/L217*100 &gt; 0,CF217/L217*100, ""),"")</f>
        <v/>
      </c>
      <c r="CI217" s="291" t="str">
        <f t="array" ref="CI217">IF(AND(CC217&lt;&gt;"",CC217&gt;0),IF(CD217/CC217*100 &gt; 0,CD217/CC217, ""),"")</f>
        <v/>
      </c>
      <c r="CJ217" s="292" t="str">
        <f t="array" ref="CJ217">IF(AND(CE217&lt;&gt;"",CE217&gt;0),IF(CF217/CE217*100 &gt; 0,CF217/CE217, ""),"")</f>
        <v/>
      </c>
      <c r="CK217" s="281"/>
      <c r="CL217" s="293" t="str">
        <f t="array" ref="CL217">IF(AND(L217&lt;&gt;"",L217&gt;0),IF(CK217/L217*100 &gt; 0,CK217/L217*100, ""),"")</f>
        <v/>
      </c>
      <c r="CM217" s="294"/>
      <c r="CN217" s="270" t="str">
        <f t="array" aca="1" ref="CN217" ca="1">IF(AND($O217&lt;&gt;"",$P217="",$O217&lt;=集計基準日),"遅1",IF(AND($R217&lt;&gt;"",$S217="",$R217&lt;=集計基準日),"遅2",IF(AND($U217&lt;&gt;"",$V217="",$U217&lt;=集計基準日),"遅3","") ) )</f>
        <v/>
      </c>
      <c r="CO217" s="271" t="str">
        <f t="array" aca="1" ref="CO217" ca="1">IF(AND($AA217&lt;&gt;"",$AB217="",$AA217&lt;=集計基準日),"遅1",IF(AND($AD217&lt;&gt;"",$AE217="",$AD217&lt;=集計基準日),"遅2",IF(AND($AG217&lt;&gt;"",$AH217="",$AG217&lt;=集計基準日),"遅3","")))</f>
        <v/>
      </c>
      <c r="CP217" s="271" t="str">
        <f t="array" aca="1" ref="CP217" ca="1">IF(AND($AM217&lt;&gt;"",$AN217="",$AM217&lt;=集計基準日),"遅1",IF(AND($AP217&lt;&gt;"",$AQ217="",$AP217&lt;=集計基準日),"遅2",IF(AND($AS217&lt;&gt;"",$AT217="",$AS217&lt;=集計基準日),"遅3","")))</f>
        <v/>
      </c>
      <c r="CQ217" s="272" t="str">
        <f t="shared" ca="1" si="103"/>
        <v/>
      </c>
      <c r="CR217" s="272" t="str">
        <f t="shared" ca="1" si="104"/>
        <v/>
      </c>
      <c r="CS217" s="273" t="str">
        <f t="shared" ca="1" si="17"/>
        <v/>
      </c>
      <c r="CT217" s="337"/>
      <c r="CU217" s="264">
        <f t="shared" si="120"/>
        <v>209</v>
      </c>
      <c r="CW217" s="324">
        <f t="array" aca="1" ref="CW217" ca="1">MAX(IF((IF(進捗管理票PSPT_進捗率_1_2&lt;&gt;"", O217:V217,O217:S217)&lt;&gt;"")*(IF(進捗管理票PSPT_進捗率_1_2&lt;&gt;"", $O$7:$V$7,$O$7:$S$7)="予定日")*(IF(進捗管理票PSPT_進捗率_1_2&lt;&gt;"", O217:V217,O217:S217)&lt;=集計基準日),COLUMN(IF(進捗管理票PSPT_進捗率_1_2&lt;&gt;"", O217:V217,O217:S217)),""))</f>
        <v>0</v>
      </c>
      <c r="CX217" s="324">
        <f t="array" aca="1" ref="CX217" ca="1">MAX(IF((IF(進捗管理票PSPT_進捗率_2_2&lt;&gt;"", AA217:AH217,AA217:AE217)&lt;&gt;"")*(IF(進捗管理票PSPT_進捗率_2_2&lt;&gt;"", $AA$7:$AH$7,$AA$7:$AE$7)="予定日")*(IF(進捗管理票PSPT_進捗率_2_2&lt;&gt;"", AA217:AH217,AA217:AE217)&lt;=集計基準日),COLUMN(IF(進捗管理票PSPT_進捗率_2_2&lt;&gt;"", AA217:AH217,AA217:AE217)),""))</f>
        <v>0</v>
      </c>
      <c r="CY217" s="324">
        <f t="array" aca="1" ref="CY217" ca="1">MAX(IF((IF(進捗管理票PSPT_進捗率_3_2&lt;&gt;"", AM217:AT217,AM217:AQ217)&lt;&gt;"")*(IF(進捗管理票PSPT_進捗率_3_2&lt;&gt;"", $AM$7:$AT$7,$AM$7:$AQ$7)="予定日")*(IF(進捗管理票PSPT_進捗率_3_2&lt;&gt;"", AM217:AT217,AM217:AQ217)&lt;=集計基準日),COLUMN(IF(進捗管理票PSPT_進捗率_3_2&lt;&gt;"", AM217:AT217,AM217:AQ217)),""))</f>
        <v>0</v>
      </c>
      <c r="CZ217" s="324">
        <f t="array" aca="1" ref="CZ217" ca="1">MAX(IF((IF(進捗管理票PSPT_進捗率_4_2&lt;&gt;"", AY217:BF217,AY217:BC217)&lt;&gt;"")*(IF(進捗管理票PSPT_進捗率_4_2&lt;&gt;"", $AY$7:$BF$7,$AY$7:$BC$7)="予定日")*(IF(進捗管理票PSPT_進捗率_4_2&lt;&gt;"", AY217:BF217,AY217:BC217)&lt;=集計基準日),COLUMN(IF(進捗管理票PSPT_進捗率_4_2&lt;&gt;"", AY217:BF217,AY217:BC217)),""))</f>
        <v>0</v>
      </c>
      <c r="DA217" s="324">
        <f t="array" aca="1" ref="DA217" ca="1">MAX(IF((BJ217:BN217&lt;&gt;"")*($BJ$7:$BN$7="予定日")*(BJ217:BN217&lt;=集計基準日),COLUMN(BJ217:BN217),""))</f>
        <v>0</v>
      </c>
      <c r="DB217" s="324">
        <f t="array" aca="1" ref="DB217" ca="1">MAX(IF((IF(AND(進捗管理票PSPT_進捗率_1_2&lt;&gt;"",U217&lt;&gt;""), O217:V217,O217:S217)&lt;&gt;"")*(IF(AND(進捗管理票PSPT_進捗率_1_2&lt;&gt;"",U217&lt;&gt;""), $O$7:$V$7,$O$7:$S$7)="実績日")*(IF(AND(進捗管理票PSPT_進捗率_1_2&lt;&gt;"",U217&lt;&gt;""), O217:V217,O217:S217)&lt;=集計基準日),COLUMN(IF(AND(進捗管理票PSPT_進捗率_1_2&lt;&gt;"",U217&lt;&gt;""), O217:V217,O217:S217)),""))</f>
        <v>0</v>
      </c>
      <c r="DC217" s="324">
        <f t="array" aca="1" ref="DC217" ca="1">MAX(IF((IF(AND(進捗管理票PSPT_進捗率_2_2&lt;&gt;"",AG217&lt;&gt;""), AA217:AH217,AA217:AE217)&lt;&gt;"")*(IF(AND(進捗管理票PSPT_進捗率_2_2&lt;&gt;"",AG217&lt;&gt;""), $AA$7:$AH$7,$AA$7:$AE$7)="実績日")*(IF(AND(進捗管理票PSPT_進捗率_2_2&lt;&gt;"",AG217&lt;&gt;""), AA217:AH217,AA217:AE217)&lt;=集計基準日),COLUMN(IF(AND(進捗管理票PSPT_進捗率_2_2&lt;&gt;"",AG217&lt;&gt;""), AA217:AH217,AA217:AE217)),""))</f>
        <v>0</v>
      </c>
      <c r="DD217" s="324">
        <f t="array" aca="1" ref="DD217" ca="1">MAX(IF((IF(AND(進捗管理票PSPT_進捗率_3_2&lt;&gt;"",AS217&lt;&gt;""), AM217:AT217,AM217:AQ217)&lt;&gt;"")*(IF(AND(進捗管理票PSPT_進捗率_3_2&lt;&gt;"",AS217&lt;&gt;""), $AM$7:$AT$7,$AM$7:$AQ$7)="実績日")*(IF(AND(進捗管理票PSPT_進捗率_3_2&lt;&gt;"",AS217&lt;&gt;""), AM217:AT217,AM217:AQ217)&lt;=集計基準日),COLUMN(IF(AND(進捗管理票PSPT_進捗率_3_2&lt;&gt;"",AS217&lt;&gt;""), AM217:AT217,AM217:AQ217)),""))</f>
        <v>0</v>
      </c>
      <c r="DE217" s="324">
        <f t="array" aca="1" ref="DE217" ca="1">MAX(IF((IF(AND(進捗管理票PSPT_進捗率_4_2&lt;&gt;"",BE217&lt;&gt;""), AY217:BF217,AY217:BC217)&lt;&gt;"")*(IF(AND(進捗管理票PSPT_進捗率_4_2&lt;&gt;"",BE217&lt;&gt;""), $AY$7:$BF$7,$AY$7:$BC$7)="実績日")*(IF(AND(進捗管理票PSPT_進捗率_4_2&lt;&gt;"",BE217&lt;&gt;""), AY217:BF217,AY217:BC217)&lt;=集計基準日),COLUMN(IF(AND(進捗管理票PSPT_進捗率_4_2&lt;&gt;"",BE217&lt;&gt;""), AY217:BF217,AY217:BC217)),""))</f>
        <v>0</v>
      </c>
      <c r="DF217" s="324">
        <f t="array" aca="1" ref="DF217" ca="1">MAX(IF((BJ217:BN217&lt;&gt;"")*($BJ$7:$BN$7="実績日")*(BJ217:BN217&lt;=集計基準日),COLUMN(BJ217:BN217),""))</f>
        <v>0</v>
      </c>
      <c r="DG217" s="439">
        <f ca="1">MAX(IF(CW217&lt;&gt;0,HLOOKUP(CW217+1,進捗・達成率設定_PS,9,1),0),IF(CX217&lt;&gt;0,HLOOKUP(CX217+1,進捗・達成率設定_PT仕様作成,9,1),0),IF(CY217&lt;&gt;0,HLOOKUP(CY217+1,進捗・達成率設定_PG,9,1),0),IF(CZ217&lt;&gt;0,HLOOKUP(CZ217+1,進捗・達成率設定_PT,9,1),0),IF(DA217&lt;&gt;0,HLOOKUP(DA217+1,進捗・達成率設定_受入,9,1),0),IF(AND(COUNTA(PTレビュー先頭セル:PTレビュー最終セル)=0,AND(BB217&lt;&gt;"", BB217 &lt;= 集計基準日, BE217="",BF217="",BJ217="",BK217="",BM217="",BN217="")),100,0),IF(AND(BE217&lt;&gt;"",BE217 &lt;= 集計基準日, BJ217="",BK217="",BM217="",BN217=""),100,0))</f>
        <v>0</v>
      </c>
      <c r="DH217" s="440">
        <f ca="1">MAX(IF(DB217&lt;&gt;0,HLOOKUP(DB217,進捗・達成率設定_PS,9,1),0),IF(DC217&lt;&gt;0,HLOOKUP(DC217,進捗・達成率設定_PT仕様作成,9,1),0),IF(DD217&lt;&gt;0,HLOOKUP(DD217,進捗・達成率設定_PG,9,1),0),IF(DE217&lt;&gt;0,HLOOKUP(DE217,進捗・達成率設定_PT,9,1),0),IF(DF217&lt;&gt;0,HLOOKUP(DF217,進捗・達成率設定_受入,9,1),0),IF(AND(COUNTA(PTレビュー先頭セル:PTレビュー最終セル)=0,BJ217="",BK217="",BM217="",BN217="",BC217&lt;&gt;"", BC217&lt;=集計基準日),100,0),IF(OR(AND(BF217&lt;&gt;"",BF217&lt;=集計基準日, BJ217="",BK217="",BM217="",BN217=""),AND(BE217&lt;&gt;"",BF217&lt;&gt;"",BF217&lt;=集計基準日, BJ217="",BK217="",BM217="",BN217="")),100,0))</f>
        <v>0</v>
      </c>
      <c r="DI217" s="328" t="str">
        <f>IF(BM217&lt;&gt;"",BM217,IF(AND(BJ217&lt;&gt;"",BM217&lt;&gt;""),BM217,IF(AND(BJ217&lt;&gt;"",BM217=""),"",IF(AND(BK217&lt;&gt;"",BM217=""),"",IF(BE217&lt;&gt;"",BE217,IF(COUNTA(PTレビュー先頭セル:PTレビュー最終セル)&lt;&gt;0,"",IF(BB217&lt;&gt;"",BB217,"")))))))</f>
        <v/>
      </c>
      <c r="DJ217" s="329" t="str">
        <f>IF(AND(BM217&lt;&gt;"",BN217&lt;&gt;""),BN217,IF(AND(BJ217&lt;&gt;"",BN217&lt;&gt;""),BN217,IF(AND(BK217&lt;&gt;"",BN217=""),"",IF(AND(BJ217&lt;&gt;"",BN217=""),"",IF(BF217&lt;&gt;"",BF217,IF(COUNTA(PTレビュー先頭セル:PTレビュー最終セル)&lt;&gt;0,"",IF(BC217&lt;&gt;"",BC217,"")))))))</f>
        <v/>
      </c>
      <c r="DK217" s="450" t="b">
        <f t="shared" si="121"/>
        <v>0</v>
      </c>
      <c r="DL217" s="440" t="b">
        <f t="shared" si="122"/>
        <v>0</v>
      </c>
      <c r="DM217" s="450" t="b">
        <f t="shared" si="123"/>
        <v>0</v>
      </c>
      <c r="DN217" s="440" t="b">
        <f t="shared" si="124"/>
        <v>0</v>
      </c>
      <c r="DO217" s="449" t="b">
        <f t="shared" si="125"/>
        <v>0</v>
      </c>
      <c r="DP217" s="440" t="b">
        <f t="shared" si="126"/>
        <v>0</v>
      </c>
      <c r="DQ217" s="450" t="b">
        <f t="shared" si="127"/>
        <v>0</v>
      </c>
      <c r="DR217" s="440" t="b">
        <f t="shared" si="128"/>
        <v>0</v>
      </c>
      <c r="DS217" s="449" t="b">
        <f t="shared" si="129"/>
        <v>0</v>
      </c>
      <c r="DT217" s="440" t="b">
        <f t="shared" si="130"/>
        <v>0</v>
      </c>
    </row>
    <row r="218" spans="1:124" x14ac:dyDescent="0.25">
      <c r="A218" s="65">
        <f t="shared" si="105"/>
        <v>210</v>
      </c>
      <c r="B218" s="275"/>
      <c r="C218" s="275"/>
      <c r="D218" s="275"/>
      <c r="E218" s="275"/>
      <c r="F218" s="275"/>
      <c r="G218" s="316"/>
      <c r="H218" s="276"/>
      <c r="I218" s="276"/>
      <c r="J218" s="276"/>
      <c r="K218" s="467"/>
      <c r="L218" s="467"/>
      <c r="M218" s="277"/>
      <c r="N218" s="277"/>
      <c r="O218" s="348"/>
      <c r="P218" s="278"/>
      <c r="Q218" s="279"/>
      <c r="R218" s="348"/>
      <c r="S218" s="278"/>
      <c r="T218" s="280"/>
      <c r="U218" s="348"/>
      <c r="V218" s="274"/>
      <c r="W218" s="309" t="str">
        <f t="shared" ca="1" si="106"/>
        <v/>
      </c>
      <c r="X218" s="310" t="str">
        <f t="shared" ca="1" si="107"/>
        <v/>
      </c>
      <c r="Y218" s="277"/>
      <c r="Z218" s="277"/>
      <c r="AA218" s="348"/>
      <c r="AB218" s="278"/>
      <c r="AC218" s="279"/>
      <c r="AD218" s="348"/>
      <c r="AE218" s="278"/>
      <c r="AF218" s="280"/>
      <c r="AG218" s="348"/>
      <c r="AH218" s="274"/>
      <c r="AI218" s="309" t="str">
        <f t="shared" ca="1" si="108"/>
        <v/>
      </c>
      <c r="AJ218" s="310" t="str">
        <f t="shared" ca="1" si="109"/>
        <v/>
      </c>
      <c r="AK218" s="277"/>
      <c r="AL218" s="277"/>
      <c r="AM218" s="348"/>
      <c r="AN218" s="278"/>
      <c r="AO218" s="279"/>
      <c r="AP218" s="348"/>
      <c r="AQ218" s="278"/>
      <c r="AR218" s="280"/>
      <c r="AS218" s="348"/>
      <c r="AT218" s="274"/>
      <c r="AU218" s="309" t="str">
        <f t="shared" ca="1" si="110"/>
        <v/>
      </c>
      <c r="AV218" s="310" t="str">
        <f t="shared" ca="1" si="111"/>
        <v/>
      </c>
      <c r="AW218" s="276"/>
      <c r="AX218" s="276"/>
      <c r="AY218" s="348"/>
      <c r="AZ218" s="278"/>
      <c r="BA218" s="279"/>
      <c r="BB218" s="348"/>
      <c r="BC218" s="278"/>
      <c r="BD218" s="280"/>
      <c r="BE218" s="348"/>
      <c r="BF218" s="274"/>
      <c r="BG218" s="309" t="str">
        <f t="shared" ca="1" si="112"/>
        <v/>
      </c>
      <c r="BH218" s="310" t="str">
        <f t="shared" ca="1" si="113"/>
        <v/>
      </c>
      <c r="BI218" s="276"/>
      <c r="BJ218" s="348"/>
      <c r="BK218" s="278"/>
      <c r="BL218" s="279"/>
      <c r="BM218" s="348"/>
      <c r="BN218" s="278"/>
      <c r="BO218" s="280"/>
      <c r="BP218" s="309" t="str">
        <f t="shared" ca="1" si="114"/>
        <v/>
      </c>
      <c r="BQ218" s="310" t="str">
        <f t="shared" ca="1" si="115"/>
        <v/>
      </c>
      <c r="BR218" s="309" t="str">
        <f t="shared" ca="1" si="116"/>
        <v/>
      </c>
      <c r="BS218" s="438" t="str">
        <f t="shared" ca="1" si="117"/>
        <v/>
      </c>
      <c r="BT218" s="281" t="str">
        <f t="array" ref="BT218">IF(AND($I218&lt;&gt;"",$K218&lt;&gt;""),CEILING(VLOOKUP($I218,ランク別指標,3,FALSE)*$L218,1),"")</f>
        <v/>
      </c>
      <c r="BU218" s="282"/>
      <c r="BV218" s="281" t="str">
        <f t="shared" si="11"/>
        <v/>
      </c>
      <c r="BW218" s="283"/>
      <c r="BX218" s="282"/>
      <c r="BY218" s="284" t="str">
        <f t="shared" si="118"/>
        <v/>
      </c>
      <c r="BZ218" s="285" t="str">
        <f t="shared" si="119"/>
        <v/>
      </c>
      <c r="CA218" s="286"/>
      <c r="CB218" s="287"/>
      <c r="CC218" s="281" t="str">
        <f t="array" ref="CC218">IF(AND($I218&lt;&gt;"",$K218&lt;&gt;""),CEILING(VLOOKUP($I218,ランク別指標,6,FALSE)*$L218,1),"")</f>
        <v/>
      </c>
      <c r="CD218" s="288"/>
      <c r="CE218" s="289" t="str">
        <f t="shared" si="14"/>
        <v/>
      </c>
      <c r="CF218" s="290"/>
      <c r="CG218" s="291" t="str">
        <f t="array" ref="CG218">IF(AND(L218&lt;&gt;"",L218&gt;0),IF(CD218/L218*100 &gt; 0,CD218/L218*100, ""),"")</f>
        <v/>
      </c>
      <c r="CH218" s="292" t="str">
        <f t="array" ref="CH218">IF(AND(L218&lt;&gt;"",L218&gt;0),IF(CF218/L218*100 &gt; 0,CF218/L218*100, ""),"")</f>
        <v/>
      </c>
      <c r="CI218" s="291" t="str">
        <f t="array" ref="CI218">IF(AND(CC218&lt;&gt;"",CC218&gt;0),IF(CD218/CC218*100 &gt; 0,CD218/CC218, ""),"")</f>
        <v/>
      </c>
      <c r="CJ218" s="292" t="str">
        <f t="array" ref="CJ218">IF(AND(CE218&lt;&gt;"",CE218&gt;0),IF(CF218/CE218*100 &gt; 0,CF218/CE218, ""),"")</f>
        <v/>
      </c>
      <c r="CK218" s="281"/>
      <c r="CL218" s="293" t="str">
        <f t="array" ref="CL218">IF(AND(L218&lt;&gt;"",L218&gt;0),IF(CK218/L218*100 &gt; 0,CK218/L218*100, ""),"")</f>
        <v/>
      </c>
      <c r="CM218" s="294"/>
      <c r="CN218" s="270" t="str">
        <f t="array" aca="1" ref="CN218" ca="1">IF(AND($O218&lt;&gt;"",$P218="",$O218&lt;=集計基準日),"遅1",IF(AND($R218&lt;&gt;"",$S218="",$R218&lt;=集計基準日),"遅2",IF(AND($U218&lt;&gt;"",$V218="",$U218&lt;=集計基準日),"遅3","") ) )</f>
        <v/>
      </c>
      <c r="CO218" s="271" t="str">
        <f t="array" aca="1" ref="CO218" ca="1">IF(AND($AA218&lt;&gt;"",$AB218="",$AA218&lt;=集計基準日),"遅1",IF(AND($AD218&lt;&gt;"",$AE218="",$AD218&lt;=集計基準日),"遅2",IF(AND($AG218&lt;&gt;"",$AH218="",$AG218&lt;=集計基準日),"遅3","")))</f>
        <v/>
      </c>
      <c r="CP218" s="271" t="str">
        <f t="array" aca="1" ref="CP218" ca="1">IF(AND($AM218&lt;&gt;"",$AN218="",$AM218&lt;=集計基準日),"遅1",IF(AND($AP218&lt;&gt;"",$AQ218="",$AP218&lt;=集計基準日),"遅2",IF(AND($AS218&lt;&gt;"",$AT218="",$AS218&lt;=集計基準日),"遅3","")))</f>
        <v/>
      </c>
      <c r="CQ218" s="272" t="str">
        <f t="shared" ca="1" si="103"/>
        <v/>
      </c>
      <c r="CR218" s="272" t="str">
        <f t="shared" ca="1" si="104"/>
        <v/>
      </c>
      <c r="CS218" s="273" t="str">
        <f t="shared" ca="1" si="17"/>
        <v/>
      </c>
      <c r="CT218" s="337"/>
      <c r="CU218" s="264">
        <f t="shared" si="120"/>
        <v>210</v>
      </c>
      <c r="CW218" s="324">
        <f t="array" aca="1" ref="CW218" ca="1">MAX(IF((IF(進捗管理票PSPT_進捗率_1_2&lt;&gt;"", O218:V218,O218:S218)&lt;&gt;"")*(IF(進捗管理票PSPT_進捗率_1_2&lt;&gt;"", $O$7:$V$7,$O$7:$S$7)="予定日")*(IF(進捗管理票PSPT_進捗率_1_2&lt;&gt;"", O218:V218,O218:S218)&lt;=集計基準日),COLUMN(IF(進捗管理票PSPT_進捗率_1_2&lt;&gt;"", O218:V218,O218:S218)),""))</f>
        <v>0</v>
      </c>
      <c r="CX218" s="324">
        <f t="array" aca="1" ref="CX218" ca="1">MAX(IF((IF(進捗管理票PSPT_進捗率_2_2&lt;&gt;"", AA218:AH218,AA218:AE218)&lt;&gt;"")*(IF(進捗管理票PSPT_進捗率_2_2&lt;&gt;"", $AA$7:$AH$7,$AA$7:$AE$7)="予定日")*(IF(進捗管理票PSPT_進捗率_2_2&lt;&gt;"", AA218:AH218,AA218:AE218)&lt;=集計基準日),COLUMN(IF(進捗管理票PSPT_進捗率_2_2&lt;&gt;"", AA218:AH218,AA218:AE218)),""))</f>
        <v>0</v>
      </c>
      <c r="CY218" s="324">
        <f t="array" aca="1" ref="CY218" ca="1">MAX(IF((IF(進捗管理票PSPT_進捗率_3_2&lt;&gt;"", AM218:AT218,AM218:AQ218)&lt;&gt;"")*(IF(進捗管理票PSPT_進捗率_3_2&lt;&gt;"", $AM$7:$AT$7,$AM$7:$AQ$7)="予定日")*(IF(進捗管理票PSPT_進捗率_3_2&lt;&gt;"", AM218:AT218,AM218:AQ218)&lt;=集計基準日),COLUMN(IF(進捗管理票PSPT_進捗率_3_2&lt;&gt;"", AM218:AT218,AM218:AQ218)),""))</f>
        <v>0</v>
      </c>
      <c r="CZ218" s="324">
        <f t="array" aca="1" ref="CZ218" ca="1">MAX(IF((IF(進捗管理票PSPT_進捗率_4_2&lt;&gt;"", AY218:BF218,AY218:BC218)&lt;&gt;"")*(IF(進捗管理票PSPT_進捗率_4_2&lt;&gt;"", $AY$7:$BF$7,$AY$7:$BC$7)="予定日")*(IF(進捗管理票PSPT_進捗率_4_2&lt;&gt;"", AY218:BF218,AY218:BC218)&lt;=集計基準日),COLUMN(IF(進捗管理票PSPT_進捗率_4_2&lt;&gt;"", AY218:BF218,AY218:BC218)),""))</f>
        <v>0</v>
      </c>
      <c r="DA218" s="324">
        <f t="array" aca="1" ref="DA218" ca="1">MAX(IF((BJ218:BN218&lt;&gt;"")*($BJ$7:$BN$7="予定日")*(BJ218:BN218&lt;=集計基準日),COLUMN(BJ218:BN218),""))</f>
        <v>0</v>
      </c>
      <c r="DB218" s="324">
        <f t="array" aca="1" ref="DB218" ca="1">MAX(IF((IF(AND(進捗管理票PSPT_進捗率_1_2&lt;&gt;"",U218&lt;&gt;""), O218:V218,O218:S218)&lt;&gt;"")*(IF(AND(進捗管理票PSPT_進捗率_1_2&lt;&gt;"",U218&lt;&gt;""), $O$7:$V$7,$O$7:$S$7)="実績日")*(IF(AND(進捗管理票PSPT_進捗率_1_2&lt;&gt;"",U218&lt;&gt;""), O218:V218,O218:S218)&lt;=集計基準日),COLUMN(IF(AND(進捗管理票PSPT_進捗率_1_2&lt;&gt;"",U218&lt;&gt;""), O218:V218,O218:S218)),""))</f>
        <v>0</v>
      </c>
      <c r="DC218" s="324">
        <f t="array" aca="1" ref="DC218" ca="1">MAX(IF((IF(AND(進捗管理票PSPT_進捗率_2_2&lt;&gt;"",AG218&lt;&gt;""), AA218:AH218,AA218:AE218)&lt;&gt;"")*(IF(AND(進捗管理票PSPT_進捗率_2_2&lt;&gt;"",AG218&lt;&gt;""), $AA$7:$AH$7,$AA$7:$AE$7)="実績日")*(IF(AND(進捗管理票PSPT_進捗率_2_2&lt;&gt;"",AG218&lt;&gt;""), AA218:AH218,AA218:AE218)&lt;=集計基準日),COLUMN(IF(AND(進捗管理票PSPT_進捗率_2_2&lt;&gt;"",AG218&lt;&gt;""), AA218:AH218,AA218:AE218)),""))</f>
        <v>0</v>
      </c>
      <c r="DD218" s="324">
        <f t="array" aca="1" ref="DD218" ca="1">MAX(IF((IF(AND(進捗管理票PSPT_進捗率_3_2&lt;&gt;"",AS218&lt;&gt;""), AM218:AT218,AM218:AQ218)&lt;&gt;"")*(IF(AND(進捗管理票PSPT_進捗率_3_2&lt;&gt;"",AS218&lt;&gt;""), $AM$7:$AT$7,$AM$7:$AQ$7)="実績日")*(IF(AND(進捗管理票PSPT_進捗率_3_2&lt;&gt;"",AS218&lt;&gt;""), AM218:AT218,AM218:AQ218)&lt;=集計基準日),COLUMN(IF(AND(進捗管理票PSPT_進捗率_3_2&lt;&gt;"",AS218&lt;&gt;""), AM218:AT218,AM218:AQ218)),""))</f>
        <v>0</v>
      </c>
      <c r="DE218" s="324">
        <f t="array" aca="1" ref="DE218" ca="1">MAX(IF((IF(AND(進捗管理票PSPT_進捗率_4_2&lt;&gt;"",BE218&lt;&gt;""), AY218:BF218,AY218:BC218)&lt;&gt;"")*(IF(AND(進捗管理票PSPT_進捗率_4_2&lt;&gt;"",BE218&lt;&gt;""), $AY$7:$BF$7,$AY$7:$BC$7)="実績日")*(IF(AND(進捗管理票PSPT_進捗率_4_2&lt;&gt;"",BE218&lt;&gt;""), AY218:BF218,AY218:BC218)&lt;=集計基準日),COLUMN(IF(AND(進捗管理票PSPT_進捗率_4_2&lt;&gt;"",BE218&lt;&gt;""), AY218:BF218,AY218:BC218)),""))</f>
        <v>0</v>
      </c>
      <c r="DF218" s="324">
        <f t="array" aca="1" ref="DF218" ca="1">MAX(IF((BJ218:BN218&lt;&gt;"")*($BJ$7:$BN$7="実績日")*(BJ218:BN218&lt;=集計基準日),COLUMN(BJ218:BN218),""))</f>
        <v>0</v>
      </c>
      <c r="DG218" s="439">
        <f ca="1">MAX(IF(CW218&lt;&gt;0,HLOOKUP(CW218+1,進捗・達成率設定_PS,9,1),0),IF(CX218&lt;&gt;0,HLOOKUP(CX218+1,進捗・達成率設定_PT仕様作成,9,1),0),IF(CY218&lt;&gt;0,HLOOKUP(CY218+1,進捗・達成率設定_PG,9,1),0),IF(CZ218&lt;&gt;0,HLOOKUP(CZ218+1,進捗・達成率設定_PT,9,1),0),IF(DA218&lt;&gt;0,HLOOKUP(DA218+1,進捗・達成率設定_受入,9,1),0),IF(AND(COUNTA(PTレビュー先頭セル:PTレビュー最終セル)=0,AND(BB218&lt;&gt;"", BB218 &lt;= 集計基準日, BE218="",BF218="",BJ218="",BK218="",BM218="",BN218="")),100,0),IF(AND(BE218&lt;&gt;"",BE218 &lt;= 集計基準日, BJ218="",BK218="",BM218="",BN218=""),100,0))</f>
        <v>0</v>
      </c>
      <c r="DH218" s="440">
        <f ca="1">MAX(IF(DB218&lt;&gt;0,HLOOKUP(DB218,進捗・達成率設定_PS,9,1),0),IF(DC218&lt;&gt;0,HLOOKUP(DC218,進捗・達成率設定_PT仕様作成,9,1),0),IF(DD218&lt;&gt;0,HLOOKUP(DD218,進捗・達成率設定_PG,9,1),0),IF(DE218&lt;&gt;0,HLOOKUP(DE218,進捗・達成率設定_PT,9,1),0),IF(DF218&lt;&gt;0,HLOOKUP(DF218,進捗・達成率設定_受入,9,1),0),IF(AND(COUNTA(PTレビュー先頭セル:PTレビュー最終セル)=0,BJ218="",BK218="",BM218="",BN218="",BC218&lt;&gt;"", BC218&lt;=集計基準日),100,0),IF(OR(AND(BF218&lt;&gt;"",BF218&lt;=集計基準日, BJ218="",BK218="",BM218="",BN218=""),AND(BE218&lt;&gt;"",BF218&lt;&gt;"",BF218&lt;=集計基準日, BJ218="",BK218="",BM218="",BN218="")),100,0))</f>
        <v>0</v>
      </c>
      <c r="DI218" s="328" t="str">
        <f>IF(BM218&lt;&gt;"",BM218,IF(AND(BJ218&lt;&gt;"",BM218&lt;&gt;""),BM218,IF(AND(BJ218&lt;&gt;"",BM218=""),"",IF(AND(BK218&lt;&gt;"",BM218=""),"",IF(BE218&lt;&gt;"",BE218,IF(COUNTA(PTレビュー先頭セル:PTレビュー最終セル)&lt;&gt;0,"",IF(BB218&lt;&gt;"",BB218,"")))))))</f>
        <v/>
      </c>
      <c r="DJ218" s="329" t="str">
        <f>IF(AND(BM218&lt;&gt;"",BN218&lt;&gt;""),BN218,IF(AND(BJ218&lt;&gt;"",BN218&lt;&gt;""),BN218,IF(AND(BK218&lt;&gt;"",BN218=""),"",IF(AND(BJ218&lt;&gt;"",BN218=""),"",IF(BF218&lt;&gt;"",BF218,IF(COUNTA(PTレビュー先頭セル:PTレビュー最終セル)&lt;&gt;0,"",IF(BC218&lt;&gt;"",BC218,"")))))))</f>
        <v/>
      </c>
      <c r="DK218" s="450" t="b">
        <f t="shared" si="121"/>
        <v>0</v>
      </c>
      <c r="DL218" s="440" t="b">
        <f t="shared" si="122"/>
        <v>0</v>
      </c>
      <c r="DM218" s="450" t="b">
        <f t="shared" si="123"/>
        <v>0</v>
      </c>
      <c r="DN218" s="440" t="b">
        <f t="shared" si="124"/>
        <v>0</v>
      </c>
      <c r="DO218" s="449" t="b">
        <f t="shared" si="125"/>
        <v>0</v>
      </c>
      <c r="DP218" s="440" t="b">
        <f t="shared" si="126"/>
        <v>0</v>
      </c>
      <c r="DQ218" s="450" t="b">
        <f t="shared" si="127"/>
        <v>0</v>
      </c>
      <c r="DR218" s="440" t="b">
        <f t="shared" si="128"/>
        <v>0</v>
      </c>
      <c r="DS218" s="449" t="b">
        <f t="shared" si="129"/>
        <v>0</v>
      </c>
      <c r="DT218" s="440" t="b">
        <f t="shared" si="130"/>
        <v>0</v>
      </c>
    </row>
    <row r="219" spans="1:124" x14ac:dyDescent="0.25">
      <c r="A219" s="65">
        <f t="shared" si="105"/>
        <v>211</v>
      </c>
      <c r="B219" s="275"/>
      <c r="C219" s="275"/>
      <c r="D219" s="275"/>
      <c r="E219" s="275"/>
      <c r="F219" s="275"/>
      <c r="G219" s="316"/>
      <c r="H219" s="276"/>
      <c r="I219" s="276"/>
      <c r="J219" s="276"/>
      <c r="K219" s="467"/>
      <c r="L219" s="467"/>
      <c r="M219" s="277"/>
      <c r="N219" s="277"/>
      <c r="O219" s="348"/>
      <c r="P219" s="278"/>
      <c r="Q219" s="279"/>
      <c r="R219" s="348"/>
      <c r="S219" s="278"/>
      <c r="T219" s="280"/>
      <c r="U219" s="348"/>
      <c r="V219" s="274"/>
      <c r="W219" s="309" t="str">
        <f t="shared" ca="1" si="106"/>
        <v/>
      </c>
      <c r="X219" s="310" t="str">
        <f t="shared" ca="1" si="107"/>
        <v/>
      </c>
      <c r="Y219" s="277"/>
      <c r="Z219" s="277"/>
      <c r="AA219" s="348"/>
      <c r="AB219" s="278"/>
      <c r="AC219" s="279"/>
      <c r="AD219" s="348"/>
      <c r="AE219" s="278"/>
      <c r="AF219" s="280"/>
      <c r="AG219" s="348"/>
      <c r="AH219" s="274"/>
      <c r="AI219" s="309" t="str">
        <f t="shared" ca="1" si="108"/>
        <v/>
      </c>
      <c r="AJ219" s="310" t="str">
        <f t="shared" ca="1" si="109"/>
        <v/>
      </c>
      <c r="AK219" s="277"/>
      <c r="AL219" s="277"/>
      <c r="AM219" s="348"/>
      <c r="AN219" s="278"/>
      <c r="AO219" s="279"/>
      <c r="AP219" s="348"/>
      <c r="AQ219" s="278"/>
      <c r="AR219" s="280"/>
      <c r="AS219" s="348"/>
      <c r="AT219" s="274"/>
      <c r="AU219" s="309" t="str">
        <f t="shared" ca="1" si="110"/>
        <v/>
      </c>
      <c r="AV219" s="310" t="str">
        <f t="shared" ca="1" si="111"/>
        <v/>
      </c>
      <c r="AW219" s="276"/>
      <c r="AX219" s="276"/>
      <c r="AY219" s="348"/>
      <c r="AZ219" s="278"/>
      <c r="BA219" s="279"/>
      <c r="BB219" s="348"/>
      <c r="BC219" s="278"/>
      <c r="BD219" s="280"/>
      <c r="BE219" s="348"/>
      <c r="BF219" s="274"/>
      <c r="BG219" s="309" t="str">
        <f t="shared" ca="1" si="112"/>
        <v/>
      </c>
      <c r="BH219" s="310" t="str">
        <f t="shared" ca="1" si="113"/>
        <v/>
      </c>
      <c r="BI219" s="276"/>
      <c r="BJ219" s="348"/>
      <c r="BK219" s="278"/>
      <c r="BL219" s="279"/>
      <c r="BM219" s="348"/>
      <c r="BN219" s="278"/>
      <c r="BO219" s="280"/>
      <c r="BP219" s="309" t="str">
        <f t="shared" ca="1" si="114"/>
        <v/>
      </c>
      <c r="BQ219" s="310" t="str">
        <f t="shared" ca="1" si="115"/>
        <v/>
      </c>
      <c r="BR219" s="309" t="str">
        <f t="shared" ca="1" si="116"/>
        <v/>
      </c>
      <c r="BS219" s="438" t="str">
        <f t="shared" ca="1" si="117"/>
        <v/>
      </c>
      <c r="BT219" s="281" t="str">
        <f t="array" ref="BT219">IF(AND($I219&lt;&gt;"",$K219&lt;&gt;""),CEILING(VLOOKUP($I219,ランク別指標,3,FALSE)*$L219,1),"")</f>
        <v/>
      </c>
      <c r="BU219" s="282"/>
      <c r="BV219" s="281" t="str">
        <f t="shared" si="11"/>
        <v/>
      </c>
      <c r="BW219" s="283"/>
      <c r="BX219" s="282"/>
      <c r="BY219" s="284" t="str">
        <f t="shared" si="118"/>
        <v/>
      </c>
      <c r="BZ219" s="285" t="str">
        <f t="shared" si="119"/>
        <v/>
      </c>
      <c r="CA219" s="286"/>
      <c r="CB219" s="287"/>
      <c r="CC219" s="281" t="str">
        <f t="array" ref="CC219">IF(AND($I219&lt;&gt;"",$K219&lt;&gt;""),CEILING(VLOOKUP($I219,ランク別指標,6,FALSE)*$L219,1),"")</f>
        <v/>
      </c>
      <c r="CD219" s="288"/>
      <c r="CE219" s="289" t="str">
        <f t="shared" si="14"/>
        <v/>
      </c>
      <c r="CF219" s="290"/>
      <c r="CG219" s="291" t="str">
        <f t="array" ref="CG219">IF(AND(L219&lt;&gt;"",L219&gt;0),IF(CD219/L219*100 &gt; 0,CD219/L219*100, ""),"")</f>
        <v/>
      </c>
      <c r="CH219" s="292" t="str">
        <f t="array" ref="CH219">IF(AND(L219&lt;&gt;"",L219&gt;0),IF(CF219/L219*100 &gt; 0,CF219/L219*100, ""),"")</f>
        <v/>
      </c>
      <c r="CI219" s="291" t="str">
        <f t="array" ref="CI219">IF(AND(CC219&lt;&gt;"",CC219&gt;0),IF(CD219/CC219*100 &gt; 0,CD219/CC219, ""),"")</f>
        <v/>
      </c>
      <c r="CJ219" s="292" t="str">
        <f t="array" ref="CJ219">IF(AND(CE219&lt;&gt;"",CE219&gt;0),IF(CF219/CE219*100 &gt; 0,CF219/CE219, ""),"")</f>
        <v/>
      </c>
      <c r="CK219" s="281"/>
      <c r="CL219" s="293" t="str">
        <f t="array" ref="CL219">IF(AND(L219&lt;&gt;"",L219&gt;0),IF(CK219/L219*100 &gt; 0,CK219/L219*100, ""),"")</f>
        <v/>
      </c>
      <c r="CM219" s="294"/>
      <c r="CN219" s="270" t="str">
        <f t="array" aca="1" ref="CN219" ca="1">IF(AND($O219&lt;&gt;"",$P219="",$O219&lt;=集計基準日),"遅1",IF(AND($R219&lt;&gt;"",$S219="",$R219&lt;=集計基準日),"遅2",IF(AND($U219&lt;&gt;"",$V219="",$U219&lt;=集計基準日),"遅3","") ) )</f>
        <v/>
      </c>
      <c r="CO219" s="271" t="str">
        <f t="array" aca="1" ref="CO219" ca="1">IF(AND($AA219&lt;&gt;"",$AB219="",$AA219&lt;=集計基準日),"遅1",IF(AND($AD219&lt;&gt;"",$AE219="",$AD219&lt;=集計基準日),"遅2",IF(AND($AG219&lt;&gt;"",$AH219="",$AG219&lt;=集計基準日),"遅3","")))</f>
        <v/>
      </c>
      <c r="CP219" s="271" t="str">
        <f t="array" aca="1" ref="CP219" ca="1">IF(AND($AM219&lt;&gt;"",$AN219="",$AM219&lt;=集計基準日),"遅1",IF(AND($AP219&lt;&gt;"",$AQ219="",$AP219&lt;=集計基準日),"遅2",IF(AND($AS219&lt;&gt;"",$AT219="",$AS219&lt;=集計基準日),"遅3","")))</f>
        <v/>
      </c>
      <c r="CQ219" s="272" t="str">
        <f t="shared" ca="1" si="103"/>
        <v/>
      </c>
      <c r="CR219" s="272" t="str">
        <f t="shared" ca="1" si="104"/>
        <v/>
      </c>
      <c r="CS219" s="273" t="str">
        <f t="shared" ca="1" si="17"/>
        <v/>
      </c>
      <c r="CT219" s="337"/>
      <c r="CU219" s="264">
        <f t="shared" si="120"/>
        <v>211</v>
      </c>
      <c r="CW219" s="324">
        <f t="array" aca="1" ref="CW219" ca="1">MAX(IF((IF(進捗管理票PSPT_進捗率_1_2&lt;&gt;"", O219:V219,O219:S219)&lt;&gt;"")*(IF(進捗管理票PSPT_進捗率_1_2&lt;&gt;"", $O$7:$V$7,$O$7:$S$7)="予定日")*(IF(進捗管理票PSPT_進捗率_1_2&lt;&gt;"", O219:V219,O219:S219)&lt;=集計基準日),COLUMN(IF(進捗管理票PSPT_進捗率_1_2&lt;&gt;"", O219:V219,O219:S219)),""))</f>
        <v>0</v>
      </c>
      <c r="CX219" s="324">
        <f t="array" aca="1" ref="CX219" ca="1">MAX(IF((IF(進捗管理票PSPT_進捗率_2_2&lt;&gt;"", AA219:AH219,AA219:AE219)&lt;&gt;"")*(IF(進捗管理票PSPT_進捗率_2_2&lt;&gt;"", $AA$7:$AH$7,$AA$7:$AE$7)="予定日")*(IF(進捗管理票PSPT_進捗率_2_2&lt;&gt;"", AA219:AH219,AA219:AE219)&lt;=集計基準日),COLUMN(IF(進捗管理票PSPT_進捗率_2_2&lt;&gt;"", AA219:AH219,AA219:AE219)),""))</f>
        <v>0</v>
      </c>
      <c r="CY219" s="324">
        <f t="array" aca="1" ref="CY219" ca="1">MAX(IF((IF(進捗管理票PSPT_進捗率_3_2&lt;&gt;"", AM219:AT219,AM219:AQ219)&lt;&gt;"")*(IF(進捗管理票PSPT_進捗率_3_2&lt;&gt;"", $AM$7:$AT$7,$AM$7:$AQ$7)="予定日")*(IF(進捗管理票PSPT_進捗率_3_2&lt;&gt;"", AM219:AT219,AM219:AQ219)&lt;=集計基準日),COLUMN(IF(進捗管理票PSPT_進捗率_3_2&lt;&gt;"", AM219:AT219,AM219:AQ219)),""))</f>
        <v>0</v>
      </c>
      <c r="CZ219" s="324">
        <f t="array" aca="1" ref="CZ219" ca="1">MAX(IF((IF(進捗管理票PSPT_進捗率_4_2&lt;&gt;"", AY219:BF219,AY219:BC219)&lt;&gt;"")*(IF(進捗管理票PSPT_進捗率_4_2&lt;&gt;"", $AY$7:$BF$7,$AY$7:$BC$7)="予定日")*(IF(進捗管理票PSPT_進捗率_4_2&lt;&gt;"", AY219:BF219,AY219:BC219)&lt;=集計基準日),COLUMN(IF(進捗管理票PSPT_進捗率_4_2&lt;&gt;"", AY219:BF219,AY219:BC219)),""))</f>
        <v>0</v>
      </c>
      <c r="DA219" s="324">
        <f t="array" aca="1" ref="DA219" ca="1">MAX(IF((BJ219:BN219&lt;&gt;"")*($BJ$7:$BN$7="予定日")*(BJ219:BN219&lt;=集計基準日),COLUMN(BJ219:BN219),""))</f>
        <v>0</v>
      </c>
      <c r="DB219" s="324">
        <f t="array" aca="1" ref="DB219" ca="1">MAX(IF((IF(AND(進捗管理票PSPT_進捗率_1_2&lt;&gt;"",U219&lt;&gt;""), O219:V219,O219:S219)&lt;&gt;"")*(IF(AND(進捗管理票PSPT_進捗率_1_2&lt;&gt;"",U219&lt;&gt;""), $O$7:$V$7,$O$7:$S$7)="実績日")*(IF(AND(進捗管理票PSPT_進捗率_1_2&lt;&gt;"",U219&lt;&gt;""), O219:V219,O219:S219)&lt;=集計基準日),COLUMN(IF(AND(進捗管理票PSPT_進捗率_1_2&lt;&gt;"",U219&lt;&gt;""), O219:V219,O219:S219)),""))</f>
        <v>0</v>
      </c>
      <c r="DC219" s="324">
        <f t="array" aca="1" ref="DC219" ca="1">MAX(IF((IF(AND(進捗管理票PSPT_進捗率_2_2&lt;&gt;"",AG219&lt;&gt;""), AA219:AH219,AA219:AE219)&lt;&gt;"")*(IF(AND(進捗管理票PSPT_進捗率_2_2&lt;&gt;"",AG219&lt;&gt;""), $AA$7:$AH$7,$AA$7:$AE$7)="実績日")*(IF(AND(進捗管理票PSPT_進捗率_2_2&lt;&gt;"",AG219&lt;&gt;""), AA219:AH219,AA219:AE219)&lt;=集計基準日),COLUMN(IF(AND(進捗管理票PSPT_進捗率_2_2&lt;&gt;"",AG219&lt;&gt;""), AA219:AH219,AA219:AE219)),""))</f>
        <v>0</v>
      </c>
      <c r="DD219" s="324">
        <f t="array" aca="1" ref="DD219" ca="1">MAX(IF((IF(AND(進捗管理票PSPT_進捗率_3_2&lt;&gt;"",AS219&lt;&gt;""), AM219:AT219,AM219:AQ219)&lt;&gt;"")*(IF(AND(進捗管理票PSPT_進捗率_3_2&lt;&gt;"",AS219&lt;&gt;""), $AM$7:$AT$7,$AM$7:$AQ$7)="実績日")*(IF(AND(進捗管理票PSPT_進捗率_3_2&lt;&gt;"",AS219&lt;&gt;""), AM219:AT219,AM219:AQ219)&lt;=集計基準日),COLUMN(IF(AND(進捗管理票PSPT_進捗率_3_2&lt;&gt;"",AS219&lt;&gt;""), AM219:AT219,AM219:AQ219)),""))</f>
        <v>0</v>
      </c>
      <c r="DE219" s="324">
        <f t="array" aca="1" ref="DE219" ca="1">MAX(IF((IF(AND(進捗管理票PSPT_進捗率_4_2&lt;&gt;"",BE219&lt;&gt;""), AY219:BF219,AY219:BC219)&lt;&gt;"")*(IF(AND(進捗管理票PSPT_進捗率_4_2&lt;&gt;"",BE219&lt;&gt;""), $AY$7:$BF$7,$AY$7:$BC$7)="実績日")*(IF(AND(進捗管理票PSPT_進捗率_4_2&lt;&gt;"",BE219&lt;&gt;""), AY219:BF219,AY219:BC219)&lt;=集計基準日),COLUMN(IF(AND(進捗管理票PSPT_進捗率_4_2&lt;&gt;"",BE219&lt;&gt;""), AY219:BF219,AY219:BC219)),""))</f>
        <v>0</v>
      </c>
      <c r="DF219" s="324">
        <f t="array" aca="1" ref="DF219" ca="1">MAX(IF((BJ219:BN219&lt;&gt;"")*($BJ$7:$BN$7="実績日")*(BJ219:BN219&lt;=集計基準日),COLUMN(BJ219:BN219),""))</f>
        <v>0</v>
      </c>
      <c r="DG219" s="439">
        <f ca="1">MAX(IF(CW219&lt;&gt;0,HLOOKUP(CW219+1,進捗・達成率設定_PS,9,1),0),IF(CX219&lt;&gt;0,HLOOKUP(CX219+1,進捗・達成率設定_PT仕様作成,9,1),0),IF(CY219&lt;&gt;0,HLOOKUP(CY219+1,進捗・達成率設定_PG,9,1),0),IF(CZ219&lt;&gt;0,HLOOKUP(CZ219+1,進捗・達成率設定_PT,9,1),0),IF(DA219&lt;&gt;0,HLOOKUP(DA219+1,進捗・達成率設定_受入,9,1),0),IF(AND(COUNTA(PTレビュー先頭セル:PTレビュー最終セル)=0,AND(BB219&lt;&gt;"", BB219 &lt;= 集計基準日, BE219="",BF219="",BJ219="",BK219="",BM219="",BN219="")),100,0),IF(AND(BE219&lt;&gt;"",BE219 &lt;= 集計基準日, BJ219="",BK219="",BM219="",BN219=""),100,0))</f>
        <v>0</v>
      </c>
      <c r="DH219" s="440">
        <f ca="1">MAX(IF(DB219&lt;&gt;0,HLOOKUP(DB219,進捗・達成率設定_PS,9,1),0),IF(DC219&lt;&gt;0,HLOOKUP(DC219,進捗・達成率設定_PT仕様作成,9,1),0),IF(DD219&lt;&gt;0,HLOOKUP(DD219,進捗・達成率設定_PG,9,1),0),IF(DE219&lt;&gt;0,HLOOKUP(DE219,進捗・達成率設定_PT,9,1),0),IF(DF219&lt;&gt;0,HLOOKUP(DF219,進捗・達成率設定_受入,9,1),0),IF(AND(COUNTA(PTレビュー先頭セル:PTレビュー最終セル)=0,BJ219="",BK219="",BM219="",BN219="",BC219&lt;&gt;"", BC219&lt;=集計基準日),100,0),IF(OR(AND(BF219&lt;&gt;"",BF219&lt;=集計基準日, BJ219="",BK219="",BM219="",BN219=""),AND(BE219&lt;&gt;"",BF219&lt;&gt;"",BF219&lt;=集計基準日, BJ219="",BK219="",BM219="",BN219="")),100,0))</f>
        <v>0</v>
      </c>
      <c r="DI219" s="328" t="str">
        <f>IF(BM219&lt;&gt;"",BM219,IF(AND(BJ219&lt;&gt;"",BM219&lt;&gt;""),BM219,IF(AND(BJ219&lt;&gt;"",BM219=""),"",IF(AND(BK219&lt;&gt;"",BM219=""),"",IF(BE219&lt;&gt;"",BE219,IF(COUNTA(PTレビュー先頭セル:PTレビュー最終セル)&lt;&gt;0,"",IF(BB219&lt;&gt;"",BB219,"")))))))</f>
        <v/>
      </c>
      <c r="DJ219" s="329" t="str">
        <f>IF(AND(BM219&lt;&gt;"",BN219&lt;&gt;""),BN219,IF(AND(BJ219&lt;&gt;"",BN219&lt;&gt;""),BN219,IF(AND(BK219&lt;&gt;"",BN219=""),"",IF(AND(BJ219&lt;&gt;"",BN219=""),"",IF(BF219&lt;&gt;"",BF219,IF(COUNTA(PTレビュー先頭セル:PTレビュー最終セル)&lt;&gt;0,"",IF(BC219&lt;&gt;"",BC219,"")))))))</f>
        <v/>
      </c>
      <c r="DK219" s="450" t="b">
        <f t="shared" si="121"/>
        <v>0</v>
      </c>
      <c r="DL219" s="440" t="b">
        <f t="shared" si="122"/>
        <v>0</v>
      </c>
      <c r="DM219" s="450" t="b">
        <f t="shared" si="123"/>
        <v>0</v>
      </c>
      <c r="DN219" s="440" t="b">
        <f t="shared" si="124"/>
        <v>0</v>
      </c>
      <c r="DO219" s="449" t="b">
        <f t="shared" si="125"/>
        <v>0</v>
      </c>
      <c r="DP219" s="440" t="b">
        <f t="shared" si="126"/>
        <v>0</v>
      </c>
      <c r="DQ219" s="450" t="b">
        <f t="shared" si="127"/>
        <v>0</v>
      </c>
      <c r="DR219" s="440" t="b">
        <f t="shared" si="128"/>
        <v>0</v>
      </c>
      <c r="DS219" s="449" t="b">
        <f t="shared" si="129"/>
        <v>0</v>
      </c>
      <c r="DT219" s="440" t="b">
        <f t="shared" si="130"/>
        <v>0</v>
      </c>
    </row>
    <row r="220" spans="1:124" x14ac:dyDescent="0.25">
      <c r="A220" s="65">
        <f t="shared" si="105"/>
        <v>212</v>
      </c>
      <c r="B220" s="275"/>
      <c r="C220" s="275"/>
      <c r="D220" s="275"/>
      <c r="E220" s="275"/>
      <c r="F220" s="275"/>
      <c r="G220" s="316"/>
      <c r="H220" s="276"/>
      <c r="I220" s="276"/>
      <c r="J220" s="276"/>
      <c r="K220" s="467"/>
      <c r="L220" s="467"/>
      <c r="M220" s="277"/>
      <c r="N220" s="277"/>
      <c r="O220" s="348"/>
      <c r="P220" s="278"/>
      <c r="Q220" s="279"/>
      <c r="R220" s="348"/>
      <c r="S220" s="278"/>
      <c r="T220" s="280"/>
      <c r="U220" s="348"/>
      <c r="V220" s="274"/>
      <c r="W220" s="309" t="str">
        <f t="shared" ca="1" si="106"/>
        <v/>
      </c>
      <c r="X220" s="310" t="str">
        <f t="shared" ca="1" si="107"/>
        <v/>
      </c>
      <c r="Y220" s="277"/>
      <c r="Z220" s="277"/>
      <c r="AA220" s="348"/>
      <c r="AB220" s="278"/>
      <c r="AC220" s="279"/>
      <c r="AD220" s="348"/>
      <c r="AE220" s="278"/>
      <c r="AF220" s="280"/>
      <c r="AG220" s="348"/>
      <c r="AH220" s="274"/>
      <c r="AI220" s="309" t="str">
        <f t="shared" ca="1" si="108"/>
        <v/>
      </c>
      <c r="AJ220" s="310" t="str">
        <f t="shared" ca="1" si="109"/>
        <v/>
      </c>
      <c r="AK220" s="277"/>
      <c r="AL220" s="277"/>
      <c r="AM220" s="348"/>
      <c r="AN220" s="278"/>
      <c r="AO220" s="279"/>
      <c r="AP220" s="348"/>
      <c r="AQ220" s="278"/>
      <c r="AR220" s="280"/>
      <c r="AS220" s="348"/>
      <c r="AT220" s="274"/>
      <c r="AU220" s="309" t="str">
        <f t="shared" ca="1" si="110"/>
        <v/>
      </c>
      <c r="AV220" s="310" t="str">
        <f t="shared" ca="1" si="111"/>
        <v/>
      </c>
      <c r="AW220" s="276"/>
      <c r="AX220" s="276"/>
      <c r="AY220" s="348"/>
      <c r="AZ220" s="278"/>
      <c r="BA220" s="279"/>
      <c r="BB220" s="348"/>
      <c r="BC220" s="278"/>
      <c r="BD220" s="280"/>
      <c r="BE220" s="348"/>
      <c r="BF220" s="274"/>
      <c r="BG220" s="309" t="str">
        <f t="shared" ca="1" si="112"/>
        <v/>
      </c>
      <c r="BH220" s="310" t="str">
        <f t="shared" ca="1" si="113"/>
        <v/>
      </c>
      <c r="BI220" s="276"/>
      <c r="BJ220" s="348"/>
      <c r="BK220" s="278"/>
      <c r="BL220" s="279"/>
      <c r="BM220" s="348"/>
      <c r="BN220" s="278"/>
      <c r="BO220" s="280"/>
      <c r="BP220" s="309" t="str">
        <f t="shared" ca="1" si="114"/>
        <v/>
      </c>
      <c r="BQ220" s="310" t="str">
        <f t="shared" ca="1" si="115"/>
        <v/>
      </c>
      <c r="BR220" s="309" t="str">
        <f t="shared" ca="1" si="116"/>
        <v/>
      </c>
      <c r="BS220" s="438" t="str">
        <f t="shared" ca="1" si="117"/>
        <v/>
      </c>
      <c r="BT220" s="281" t="str">
        <f t="array" ref="BT220">IF(AND($I220&lt;&gt;"",$K220&lt;&gt;""),CEILING(VLOOKUP($I220,ランク別指標,3,FALSE)*$L220,1),"")</f>
        <v/>
      </c>
      <c r="BU220" s="282"/>
      <c r="BV220" s="281" t="str">
        <f t="shared" si="11"/>
        <v/>
      </c>
      <c r="BW220" s="283"/>
      <c r="BX220" s="282"/>
      <c r="BY220" s="284" t="str">
        <f t="shared" si="118"/>
        <v/>
      </c>
      <c r="BZ220" s="285" t="str">
        <f t="shared" si="119"/>
        <v/>
      </c>
      <c r="CA220" s="286"/>
      <c r="CB220" s="287"/>
      <c r="CC220" s="281" t="str">
        <f t="array" ref="CC220">IF(AND($I220&lt;&gt;"",$K220&lt;&gt;""),CEILING(VLOOKUP($I220,ランク別指標,6,FALSE)*$L220,1),"")</f>
        <v/>
      </c>
      <c r="CD220" s="288"/>
      <c r="CE220" s="289" t="str">
        <f t="shared" si="14"/>
        <v/>
      </c>
      <c r="CF220" s="290"/>
      <c r="CG220" s="291" t="str">
        <f t="array" ref="CG220">IF(AND(L220&lt;&gt;"",L220&gt;0),IF(CD220/L220*100 &gt; 0,CD220/L220*100, ""),"")</f>
        <v/>
      </c>
      <c r="CH220" s="292" t="str">
        <f t="array" ref="CH220">IF(AND(L220&lt;&gt;"",L220&gt;0),IF(CF220/L220*100 &gt; 0,CF220/L220*100, ""),"")</f>
        <v/>
      </c>
      <c r="CI220" s="291" t="str">
        <f t="array" ref="CI220">IF(AND(CC220&lt;&gt;"",CC220&gt;0),IF(CD220/CC220*100 &gt; 0,CD220/CC220, ""),"")</f>
        <v/>
      </c>
      <c r="CJ220" s="292" t="str">
        <f t="array" ref="CJ220">IF(AND(CE220&lt;&gt;"",CE220&gt;0),IF(CF220/CE220*100 &gt; 0,CF220/CE220, ""),"")</f>
        <v/>
      </c>
      <c r="CK220" s="281"/>
      <c r="CL220" s="293" t="str">
        <f t="array" ref="CL220">IF(AND(L220&lt;&gt;"",L220&gt;0),IF(CK220/L220*100 &gt; 0,CK220/L220*100, ""),"")</f>
        <v/>
      </c>
      <c r="CM220" s="294"/>
      <c r="CN220" s="270" t="str">
        <f t="array" aca="1" ref="CN220" ca="1">IF(AND($O220&lt;&gt;"",$P220="",$O220&lt;=集計基準日),"遅1",IF(AND($R220&lt;&gt;"",$S220="",$R220&lt;=集計基準日),"遅2",IF(AND($U220&lt;&gt;"",$V220="",$U220&lt;=集計基準日),"遅3","") ) )</f>
        <v/>
      </c>
      <c r="CO220" s="271" t="str">
        <f t="array" aca="1" ref="CO220" ca="1">IF(AND($AA220&lt;&gt;"",$AB220="",$AA220&lt;=集計基準日),"遅1",IF(AND($AD220&lt;&gt;"",$AE220="",$AD220&lt;=集計基準日),"遅2",IF(AND($AG220&lt;&gt;"",$AH220="",$AG220&lt;=集計基準日),"遅3","")))</f>
        <v/>
      </c>
      <c r="CP220" s="271" t="str">
        <f t="array" aca="1" ref="CP220" ca="1">IF(AND($AM220&lt;&gt;"",$AN220="",$AM220&lt;=集計基準日),"遅1",IF(AND($AP220&lt;&gt;"",$AQ220="",$AP220&lt;=集計基準日),"遅2",IF(AND($AS220&lt;&gt;"",$AT220="",$AS220&lt;=集計基準日),"遅3","")))</f>
        <v/>
      </c>
      <c r="CQ220" s="272" t="str">
        <f t="shared" ca="1" si="103"/>
        <v/>
      </c>
      <c r="CR220" s="272" t="str">
        <f t="shared" ca="1" si="104"/>
        <v/>
      </c>
      <c r="CS220" s="273" t="str">
        <f t="shared" ca="1" si="17"/>
        <v/>
      </c>
      <c r="CT220" s="337"/>
      <c r="CU220" s="264">
        <f t="shared" si="120"/>
        <v>212</v>
      </c>
      <c r="CW220" s="324">
        <f t="array" aca="1" ref="CW220" ca="1">MAX(IF((IF(進捗管理票PSPT_進捗率_1_2&lt;&gt;"", O220:V220,O220:S220)&lt;&gt;"")*(IF(進捗管理票PSPT_進捗率_1_2&lt;&gt;"", $O$7:$V$7,$O$7:$S$7)="予定日")*(IF(進捗管理票PSPT_進捗率_1_2&lt;&gt;"", O220:V220,O220:S220)&lt;=集計基準日),COLUMN(IF(進捗管理票PSPT_進捗率_1_2&lt;&gt;"", O220:V220,O220:S220)),""))</f>
        <v>0</v>
      </c>
      <c r="CX220" s="324">
        <f t="array" aca="1" ref="CX220" ca="1">MAX(IF((IF(進捗管理票PSPT_進捗率_2_2&lt;&gt;"", AA220:AH220,AA220:AE220)&lt;&gt;"")*(IF(進捗管理票PSPT_進捗率_2_2&lt;&gt;"", $AA$7:$AH$7,$AA$7:$AE$7)="予定日")*(IF(進捗管理票PSPT_進捗率_2_2&lt;&gt;"", AA220:AH220,AA220:AE220)&lt;=集計基準日),COLUMN(IF(進捗管理票PSPT_進捗率_2_2&lt;&gt;"", AA220:AH220,AA220:AE220)),""))</f>
        <v>0</v>
      </c>
      <c r="CY220" s="324">
        <f t="array" aca="1" ref="CY220" ca="1">MAX(IF((IF(進捗管理票PSPT_進捗率_3_2&lt;&gt;"", AM220:AT220,AM220:AQ220)&lt;&gt;"")*(IF(進捗管理票PSPT_進捗率_3_2&lt;&gt;"", $AM$7:$AT$7,$AM$7:$AQ$7)="予定日")*(IF(進捗管理票PSPT_進捗率_3_2&lt;&gt;"", AM220:AT220,AM220:AQ220)&lt;=集計基準日),COLUMN(IF(進捗管理票PSPT_進捗率_3_2&lt;&gt;"", AM220:AT220,AM220:AQ220)),""))</f>
        <v>0</v>
      </c>
      <c r="CZ220" s="324">
        <f t="array" aca="1" ref="CZ220" ca="1">MAX(IF((IF(進捗管理票PSPT_進捗率_4_2&lt;&gt;"", AY220:BF220,AY220:BC220)&lt;&gt;"")*(IF(進捗管理票PSPT_進捗率_4_2&lt;&gt;"", $AY$7:$BF$7,$AY$7:$BC$7)="予定日")*(IF(進捗管理票PSPT_進捗率_4_2&lt;&gt;"", AY220:BF220,AY220:BC220)&lt;=集計基準日),COLUMN(IF(進捗管理票PSPT_進捗率_4_2&lt;&gt;"", AY220:BF220,AY220:BC220)),""))</f>
        <v>0</v>
      </c>
      <c r="DA220" s="324">
        <f t="array" aca="1" ref="DA220" ca="1">MAX(IF((BJ220:BN220&lt;&gt;"")*($BJ$7:$BN$7="予定日")*(BJ220:BN220&lt;=集計基準日),COLUMN(BJ220:BN220),""))</f>
        <v>0</v>
      </c>
      <c r="DB220" s="324">
        <f t="array" aca="1" ref="DB220" ca="1">MAX(IF((IF(AND(進捗管理票PSPT_進捗率_1_2&lt;&gt;"",U220&lt;&gt;""), O220:V220,O220:S220)&lt;&gt;"")*(IF(AND(進捗管理票PSPT_進捗率_1_2&lt;&gt;"",U220&lt;&gt;""), $O$7:$V$7,$O$7:$S$7)="実績日")*(IF(AND(進捗管理票PSPT_進捗率_1_2&lt;&gt;"",U220&lt;&gt;""), O220:V220,O220:S220)&lt;=集計基準日),COLUMN(IF(AND(進捗管理票PSPT_進捗率_1_2&lt;&gt;"",U220&lt;&gt;""), O220:V220,O220:S220)),""))</f>
        <v>0</v>
      </c>
      <c r="DC220" s="324">
        <f t="array" aca="1" ref="DC220" ca="1">MAX(IF((IF(AND(進捗管理票PSPT_進捗率_2_2&lt;&gt;"",AG220&lt;&gt;""), AA220:AH220,AA220:AE220)&lt;&gt;"")*(IF(AND(進捗管理票PSPT_進捗率_2_2&lt;&gt;"",AG220&lt;&gt;""), $AA$7:$AH$7,$AA$7:$AE$7)="実績日")*(IF(AND(進捗管理票PSPT_進捗率_2_2&lt;&gt;"",AG220&lt;&gt;""), AA220:AH220,AA220:AE220)&lt;=集計基準日),COLUMN(IF(AND(進捗管理票PSPT_進捗率_2_2&lt;&gt;"",AG220&lt;&gt;""), AA220:AH220,AA220:AE220)),""))</f>
        <v>0</v>
      </c>
      <c r="DD220" s="324">
        <f t="array" aca="1" ref="DD220" ca="1">MAX(IF((IF(AND(進捗管理票PSPT_進捗率_3_2&lt;&gt;"",AS220&lt;&gt;""), AM220:AT220,AM220:AQ220)&lt;&gt;"")*(IF(AND(進捗管理票PSPT_進捗率_3_2&lt;&gt;"",AS220&lt;&gt;""), $AM$7:$AT$7,$AM$7:$AQ$7)="実績日")*(IF(AND(進捗管理票PSPT_進捗率_3_2&lt;&gt;"",AS220&lt;&gt;""), AM220:AT220,AM220:AQ220)&lt;=集計基準日),COLUMN(IF(AND(進捗管理票PSPT_進捗率_3_2&lt;&gt;"",AS220&lt;&gt;""), AM220:AT220,AM220:AQ220)),""))</f>
        <v>0</v>
      </c>
      <c r="DE220" s="324">
        <f t="array" aca="1" ref="DE220" ca="1">MAX(IF((IF(AND(進捗管理票PSPT_進捗率_4_2&lt;&gt;"",BE220&lt;&gt;""), AY220:BF220,AY220:BC220)&lt;&gt;"")*(IF(AND(進捗管理票PSPT_進捗率_4_2&lt;&gt;"",BE220&lt;&gt;""), $AY$7:$BF$7,$AY$7:$BC$7)="実績日")*(IF(AND(進捗管理票PSPT_進捗率_4_2&lt;&gt;"",BE220&lt;&gt;""), AY220:BF220,AY220:BC220)&lt;=集計基準日),COLUMN(IF(AND(進捗管理票PSPT_進捗率_4_2&lt;&gt;"",BE220&lt;&gt;""), AY220:BF220,AY220:BC220)),""))</f>
        <v>0</v>
      </c>
      <c r="DF220" s="324">
        <f t="array" aca="1" ref="DF220" ca="1">MAX(IF((BJ220:BN220&lt;&gt;"")*($BJ$7:$BN$7="実績日")*(BJ220:BN220&lt;=集計基準日),COLUMN(BJ220:BN220),""))</f>
        <v>0</v>
      </c>
      <c r="DG220" s="439">
        <f ca="1">MAX(IF(CW220&lt;&gt;0,HLOOKUP(CW220+1,進捗・達成率設定_PS,9,1),0),IF(CX220&lt;&gt;0,HLOOKUP(CX220+1,進捗・達成率設定_PT仕様作成,9,1),0),IF(CY220&lt;&gt;0,HLOOKUP(CY220+1,進捗・達成率設定_PG,9,1),0),IF(CZ220&lt;&gt;0,HLOOKUP(CZ220+1,進捗・達成率設定_PT,9,1),0),IF(DA220&lt;&gt;0,HLOOKUP(DA220+1,進捗・達成率設定_受入,9,1),0),IF(AND(COUNTA(PTレビュー先頭セル:PTレビュー最終セル)=0,AND(BB220&lt;&gt;"", BB220 &lt;= 集計基準日, BE220="",BF220="",BJ220="",BK220="",BM220="",BN220="")),100,0),IF(AND(BE220&lt;&gt;"",BE220 &lt;= 集計基準日, BJ220="",BK220="",BM220="",BN220=""),100,0))</f>
        <v>0</v>
      </c>
      <c r="DH220" s="440">
        <f ca="1">MAX(IF(DB220&lt;&gt;0,HLOOKUP(DB220,進捗・達成率設定_PS,9,1),0),IF(DC220&lt;&gt;0,HLOOKUP(DC220,進捗・達成率設定_PT仕様作成,9,1),0),IF(DD220&lt;&gt;0,HLOOKUP(DD220,進捗・達成率設定_PG,9,1),0),IF(DE220&lt;&gt;0,HLOOKUP(DE220,進捗・達成率設定_PT,9,1),0),IF(DF220&lt;&gt;0,HLOOKUP(DF220,進捗・達成率設定_受入,9,1),0),IF(AND(COUNTA(PTレビュー先頭セル:PTレビュー最終セル)=0,BJ220="",BK220="",BM220="",BN220="",BC220&lt;&gt;"", BC220&lt;=集計基準日),100,0),IF(OR(AND(BF220&lt;&gt;"",BF220&lt;=集計基準日, BJ220="",BK220="",BM220="",BN220=""),AND(BE220&lt;&gt;"",BF220&lt;&gt;"",BF220&lt;=集計基準日, BJ220="",BK220="",BM220="",BN220="")),100,0))</f>
        <v>0</v>
      </c>
      <c r="DI220" s="328" t="str">
        <f>IF(BM220&lt;&gt;"",BM220,IF(AND(BJ220&lt;&gt;"",BM220&lt;&gt;""),BM220,IF(AND(BJ220&lt;&gt;"",BM220=""),"",IF(AND(BK220&lt;&gt;"",BM220=""),"",IF(BE220&lt;&gt;"",BE220,IF(COUNTA(PTレビュー先頭セル:PTレビュー最終セル)&lt;&gt;0,"",IF(BB220&lt;&gt;"",BB220,"")))))))</f>
        <v/>
      </c>
      <c r="DJ220" s="329" t="str">
        <f>IF(AND(BM220&lt;&gt;"",BN220&lt;&gt;""),BN220,IF(AND(BJ220&lt;&gt;"",BN220&lt;&gt;""),BN220,IF(AND(BK220&lt;&gt;"",BN220=""),"",IF(AND(BJ220&lt;&gt;"",BN220=""),"",IF(BF220&lt;&gt;"",BF220,IF(COUNTA(PTレビュー先頭セル:PTレビュー最終セル)&lt;&gt;0,"",IF(BC220&lt;&gt;"",BC220,"")))))))</f>
        <v/>
      </c>
      <c r="DK220" s="450" t="b">
        <f t="shared" si="121"/>
        <v>0</v>
      </c>
      <c r="DL220" s="440" t="b">
        <f t="shared" si="122"/>
        <v>0</v>
      </c>
      <c r="DM220" s="450" t="b">
        <f t="shared" si="123"/>
        <v>0</v>
      </c>
      <c r="DN220" s="440" t="b">
        <f t="shared" si="124"/>
        <v>0</v>
      </c>
      <c r="DO220" s="449" t="b">
        <f t="shared" si="125"/>
        <v>0</v>
      </c>
      <c r="DP220" s="440" t="b">
        <f t="shared" si="126"/>
        <v>0</v>
      </c>
      <c r="DQ220" s="450" t="b">
        <f t="shared" si="127"/>
        <v>0</v>
      </c>
      <c r="DR220" s="440" t="b">
        <f t="shared" si="128"/>
        <v>0</v>
      </c>
      <c r="DS220" s="449" t="b">
        <f t="shared" si="129"/>
        <v>0</v>
      </c>
      <c r="DT220" s="440" t="b">
        <f t="shared" si="130"/>
        <v>0</v>
      </c>
    </row>
    <row r="221" spans="1:124" x14ac:dyDescent="0.25">
      <c r="A221" s="65">
        <f t="shared" si="105"/>
        <v>213</v>
      </c>
      <c r="B221" s="275"/>
      <c r="C221" s="275"/>
      <c r="D221" s="275"/>
      <c r="E221" s="275"/>
      <c r="F221" s="275"/>
      <c r="G221" s="316"/>
      <c r="H221" s="276"/>
      <c r="I221" s="276"/>
      <c r="J221" s="276"/>
      <c r="K221" s="467"/>
      <c r="L221" s="467"/>
      <c r="M221" s="277"/>
      <c r="N221" s="277"/>
      <c r="O221" s="348"/>
      <c r="P221" s="278"/>
      <c r="Q221" s="279"/>
      <c r="R221" s="348"/>
      <c r="S221" s="278"/>
      <c r="T221" s="280"/>
      <c r="U221" s="348"/>
      <c r="V221" s="274"/>
      <c r="W221" s="309" t="str">
        <f t="shared" ca="1" si="106"/>
        <v/>
      </c>
      <c r="X221" s="310" t="str">
        <f t="shared" ca="1" si="107"/>
        <v/>
      </c>
      <c r="Y221" s="277"/>
      <c r="Z221" s="277"/>
      <c r="AA221" s="348"/>
      <c r="AB221" s="278"/>
      <c r="AC221" s="279"/>
      <c r="AD221" s="348"/>
      <c r="AE221" s="278"/>
      <c r="AF221" s="280"/>
      <c r="AG221" s="348"/>
      <c r="AH221" s="274"/>
      <c r="AI221" s="309" t="str">
        <f t="shared" ca="1" si="108"/>
        <v/>
      </c>
      <c r="AJ221" s="310" t="str">
        <f t="shared" ca="1" si="109"/>
        <v/>
      </c>
      <c r="AK221" s="277"/>
      <c r="AL221" s="277"/>
      <c r="AM221" s="348"/>
      <c r="AN221" s="278"/>
      <c r="AO221" s="279"/>
      <c r="AP221" s="348"/>
      <c r="AQ221" s="278"/>
      <c r="AR221" s="280"/>
      <c r="AS221" s="348"/>
      <c r="AT221" s="274"/>
      <c r="AU221" s="309" t="str">
        <f t="shared" ca="1" si="110"/>
        <v/>
      </c>
      <c r="AV221" s="310" t="str">
        <f t="shared" ca="1" si="111"/>
        <v/>
      </c>
      <c r="AW221" s="276"/>
      <c r="AX221" s="276"/>
      <c r="AY221" s="348"/>
      <c r="AZ221" s="278"/>
      <c r="BA221" s="279"/>
      <c r="BB221" s="348"/>
      <c r="BC221" s="278"/>
      <c r="BD221" s="280"/>
      <c r="BE221" s="348"/>
      <c r="BF221" s="274"/>
      <c r="BG221" s="309" t="str">
        <f t="shared" ca="1" si="112"/>
        <v/>
      </c>
      <c r="BH221" s="310" t="str">
        <f t="shared" ca="1" si="113"/>
        <v/>
      </c>
      <c r="BI221" s="276"/>
      <c r="BJ221" s="348"/>
      <c r="BK221" s="278"/>
      <c r="BL221" s="279"/>
      <c r="BM221" s="348"/>
      <c r="BN221" s="278"/>
      <c r="BO221" s="280"/>
      <c r="BP221" s="309" t="str">
        <f t="shared" ca="1" si="114"/>
        <v/>
      </c>
      <c r="BQ221" s="310" t="str">
        <f t="shared" ca="1" si="115"/>
        <v/>
      </c>
      <c r="BR221" s="309" t="str">
        <f t="shared" ca="1" si="116"/>
        <v/>
      </c>
      <c r="BS221" s="438" t="str">
        <f t="shared" ca="1" si="117"/>
        <v/>
      </c>
      <c r="BT221" s="281" t="str">
        <f t="array" ref="BT221">IF(AND($I221&lt;&gt;"",$K221&lt;&gt;""),CEILING(VLOOKUP($I221,ランク別指標,3,FALSE)*$L221,1),"")</f>
        <v/>
      </c>
      <c r="BU221" s="282"/>
      <c r="BV221" s="281" t="str">
        <f t="shared" si="11"/>
        <v/>
      </c>
      <c r="BW221" s="283"/>
      <c r="BX221" s="282"/>
      <c r="BY221" s="284" t="str">
        <f t="shared" si="118"/>
        <v/>
      </c>
      <c r="BZ221" s="285" t="str">
        <f t="shared" si="119"/>
        <v/>
      </c>
      <c r="CA221" s="286"/>
      <c r="CB221" s="287"/>
      <c r="CC221" s="281" t="str">
        <f t="array" ref="CC221">IF(AND($I221&lt;&gt;"",$K221&lt;&gt;""),CEILING(VLOOKUP($I221,ランク別指標,6,FALSE)*$L221,1),"")</f>
        <v/>
      </c>
      <c r="CD221" s="288"/>
      <c r="CE221" s="289" t="str">
        <f t="shared" si="14"/>
        <v/>
      </c>
      <c r="CF221" s="290"/>
      <c r="CG221" s="291" t="str">
        <f t="array" ref="CG221">IF(AND(L221&lt;&gt;"",L221&gt;0),IF(CD221/L221*100 &gt; 0,CD221/L221*100, ""),"")</f>
        <v/>
      </c>
      <c r="CH221" s="292" t="str">
        <f t="array" ref="CH221">IF(AND(L221&lt;&gt;"",L221&gt;0),IF(CF221/L221*100 &gt; 0,CF221/L221*100, ""),"")</f>
        <v/>
      </c>
      <c r="CI221" s="291" t="str">
        <f t="array" ref="CI221">IF(AND(CC221&lt;&gt;"",CC221&gt;0),IF(CD221/CC221*100 &gt; 0,CD221/CC221, ""),"")</f>
        <v/>
      </c>
      <c r="CJ221" s="292" t="str">
        <f t="array" ref="CJ221">IF(AND(CE221&lt;&gt;"",CE221&gt;0),IF(CF221/CE221*100 &gt; 0,CF221/CE221, ""),"")</f>
        <v/>
      </c>
      <c r="CK221" s="281"/>
      <c r="CL221" s="293" t="str">
        <f t="array" ref="CL221">IF(AND(L221&lt;&gt;"",L221&gt;0),IF(CK221/L221*100 &gt; 0,CK221/L221*100, ""),"")</f>
        <v/>
      </c>
      <c r="CM221" s="294"/>
      <c r="CN221" s="270" t="str">
        <f t="array" aca="1" ref="CN221" ca="1">IF(AND($O221&lt;&gt;"",$P221="",$O221&lt;=集計基準日),"遅1",IF(AND($R221&lt;&gt;"",$S221="",$R221&lt;=集計基準日),"遅2",IF(AND($U221&lt;&gt;"",$V221="",$U221&lt;=集計基準日),"遅3","") ) )</f>
        <v/>
      </c>
      <c r="CO221" s="271" t="str">
        <f t="array" aca="1" ref="CO221" ca="1">IF(AND($AA221&lt;&gt;"",$AB221="",$AA221&lt;=集計基準日),"遅1",IF(AND($AD221&lt;&gt;"",$AE221="",$AD221&lt;=集計基準日),"遅2",IF(AND($AG221&lt;&gt;"",$AH221="",$AG221&lt;=集計基準日),"遅3","")))</f>
        <v/>
      </c>
      <c r="CP221" s="271" t="str">
        <f t="array" aca="1" ref="CP221" ca="1">IF(AND($AM221&lt;&gt;"",$AN221="",$AM221&lt;=集計基準日),"遅1",IF(AND($AP221&lt;&gt;"",$AQ221="",$AP221&lt;=集計基準日),"遅2",IF(AND($AS221&lt;&gt;"",$AT221="",$AS221&lt;=集計基準日),"遅3","")))</f>
        <v/>
      </c>
      <c r="CQ221" s="272" t="str">
        <f t="shared" ca="1" si="103"/>
        <v/>
      </c>
      <c r="CR221" s="272" t="str">
        <f t="shared" ca="1" si="104"/>
        <v/>
      </c>
      <c r="CS221" s="273" t="str">
        <f t="shared" ca="1" si="17"/>
        <v/>
      </c>
      <c r="CT221" s="337"/>
      <c r="CU221" s="264">
        <f t="shared" si="120"/>
        <v>213</v>
      </c>
      <c r="CW221" s="324">
        <f t="array" aca="1" ref="CW221" ca="1">MAX(IF((IF(進捗管理票PSPT_進捗率_1_2&lt;&gt;"", O221:V221,O221:S221)&lt;&gt;"")*(IF(進捗管理票PSPT_進捗率_1_2&lt;&gt;"", $O$7:$V$7,$O$7:$S$7)="予定日")*(IF(進捗管理票PSPT_進捗率_1_2&lt;&gt;"", O221:V221,O221:S221)&lt;=集計基準日),COLUMN(IF(進捗管理票PSPT_進捗率_1_2&lt;&gt;"", O221:V221,O221:S221)),""))</f>
        <v>0</v>
      </c>
      <c r="CX221" s="324">
        <f t="array" aca="1" ref="CX221" ca="1">MAX(IF((IF(進捗管理票PSPT_進捗率_2_2&lt;&gt;"", AA221:AH221,AA221:AE221)&lt;&gt;"")*(IF(進捗管理票PSPT_進捗率_2_2&lt;&gt;"", $AA$7:$AH$7,$AA$7:$AE$7)="予定日")*(IF(進捗管理票PSPT_進捗率_2_2&lt;&gt;"", AA221:AH221,AA221:AE221)&lt;=集計基準日),COLUMN(IF(進捗管理票PSPT_進捗率_2_2&lt;&gt;"", AA221:AH221,AA221:AE221)),""))</f>
        <v>0</v>
      </c>
      <c r="CY221" s="324">
        <f t="array" aca="1" ref="CY221" ca="1">MAX(IF((IF(進捗管理票PSPT_進捗率_3_2&lt;&gt;"", AM221:AT221,AM221:AQ221)&lt;&gt;"")*(IF(進捗管理票PSPT_進捗率_3_2&lt;&gt;"", $AM$7:$AT$7,$AM$7:$AQ$7)="予定日")*(IF(進捗管理票PSPT_進捗率_3_2&lt;&gt;"", AM221:AT221,AM221:AQ221)&lt;=集計基準日),COLUMN(IF(進捗管理票PSPT_進捗率_3_2&lt;&gt;"", AM221:AT221,AM221:AQ221)),""))</f>
        <v>0</v>
      </c>
      <c r="CZ221" s="324">
        <f t="array" aca="1" ref="CZ221" ca="1">MAX(IF((IF(進捗管理票PSPT_進捗率_4_2&lt;&gt;"", AY221:BF221,AY221:BC221)&lt;&gt;"")*(IF(進捗管理票PSPT_進捗率_4_2&lt;&gt;"", $AY$7:$BF$7,$AY$7:$BC$7)="予定日")*(IF(進捗管理票PSPT_進捗率_4_2&lt;&gt;"", AY221:BF221,AY221:BC221)&lt;=集計基準日),COLUMN(IF(進捗管理票PSPT_進捗率_4_2&lt;&gt;"", AY221:BF221,AY221:BC221)),""))</f>
        <v>0</v>
      </c>
      <c r="DA221" s="324">
        <f t="array" aca="1" ref="DA221" ca="1">MAX(IF((BJ221:BN221&lt;&gt;"")*($BJ$7:$BN$7="予定日")*(BJ221:BN221&lt;=集計基準日),COLUMN(BJ221:BN221),""))</f>
        <v>0</v>
      </c>
      <c r="DB221" s="324">
        <f t="array" aca="1" ref="DB221" ca="1">MAX(IF((IF(AND(進捗管理票PSPT_進捗率_1_2&lt;&gt;"",U221&lt;&gt;""), O221:V221,O221:S221)&lt;&gt;"")*(IF(AND(進捗管理票PSPT_進捗率_1_2&lt;&gt;"",U221&lt;&gt;""), $O$7:$V$7,$O$7:$S$7)="実績日")*(IF(AND(進捗管理票PSPT_進捗率_1_2&lt;&gt;"",U221&lt;&gt;""), O221:V221,O221:S221)&lt;=集計基準日),COLUMN(IF(AND(進捗管理票PSPT_進捗率_1_2&lt;&gt;"",U221&lt;&gt;""), O221:V221,O221:S221)),""))</f>
        <v>0</v>
      </c>
      <c r="DC221" s="324">
        <f t="array" aca="1" ref="DC221" ca="1">MAX(IF((IF(AND(進捗管理票PSPT_進捗率_2_2&lt;&gt;"",AG221&lt;&gt;""), AA221:AH221,AA221:AE221)&lt;&gt;"")*(IF(AND(進捗管理票PSPT_進捗率_2_2&lt;&gt;"",AG221&lt;&gt;""), $AA$7:$AH$7,$AA$7:$AE$7)="実績日")*(IF(AND(進捗管理票PSPT_進捗率_2_2&lt;&gt;"",AG221&lt;&gt;""), AA221:AH221,AA221:AE221)&lt;=集計基準日),COLUMN(IF(AND(進捗管理票PSPT_進捗率_2_2&lt;&gt;"",AG221&lt;&gt;""), AA221:AH221,AA221:AE221)),""))</f>
        <v>0</v>
      </c>
      <c r="DD221" s="324">
        <f t="array" aca="1" ref="DD221" ca="1">MAX(IF((IF(AND(進捗管理票PSPT_進捗率_3_2&lt;&gt;"",AS221&lt;&gt;""), AM221:AT221,AM221:AQ221)&lt;&gt;"")*(IF(AND(進捗管理票PSPT_進捗率_3_2&lt;&gt;"",AS221&lt;&gt;""), $AM$7:$AT$7,$AM$7:$AQ$7)="実績日")*(IF(AND(進捗管理票PSPT_進捗率_3_2&lt;&gt;"",AS221&lt;&gt;""), AM221:AT221,AM221:AQ221)&lt;=集計基準日),COLUMN(IF(AND(進捗管理票PSPT_進捗率_3_2&lt;&gt;"",AS221&lt;&gt;""), AM221:AT221,AM221:AQ221)),""))</f>
        <v>0</v>
      </c>
      <c r="DE221" s="324">
        <f t="array" aca="1" ref="DE221" ca="1">MAX(IF((IF(AND(進捗管理票PSPT_進捗率_4_2&lt;&gt;"",BE221&lt;&gt;""), AY221:BF221,AY221:BC221)&lt;&gt;"")*(IF(AND(進捗管理票PSPT_進捗率_4_2&lt;&gt;"",BE221&lt;&gt;""), $AY$7:$BF$7,$AY$7:$BC$7)="実績日")*(IF(AND(進捗管理票PSPT_進捗率_4_2&lt;&gt;"",BE221&lt;&gt;""), AY221:BF221,AY221:BC221)&lt;=集計基準日),COLUMN(IF(AND(進捗管理票PSPT_進捗率_4_2&lt;&gt;"",BE221&lt;&gt;""), AY221:BF221,AY221:BC221)),""))</f>
        <v>0</v>
      </c>
      <c r="DF221" s="324">
        <f t="array" aca="1" ref="DF221" ca="1">MAX(IF((BJ221:BN221&lt;&gt;"")*($BJ$7:$BN$7="実績日")*(BJ221:BN221&lt;=集計基準日),COLUMN(BJ221:BN221),""))</f>
        <v>0</v>
      </c>
      <c r="DG221" s="439">
        <f ca="1">MAX(IF(CW221&lt;&gt;0,HLOOKUP(CW221+1,進捗・達成率設定_PS,9,1),0),IF(CX221&lt;&gt;0,HLOOKUP(CX221+1,進捗・達成率設定_PT仕様作成,9,1),0),IF(CY221&lt;&gt;0,HLOOKUP(CY221+1,進捗・達成率設定_PG,9,1),0),IF(CZ221&lt;&gt;0,HLOOKUP(CZ221+1,進捗・達成率設定_PT,9,1),0),IF(DA221&lt;&gt;0,HLOOKUP(DA221+1,進捗・達成率設定_受入,9,1),0),IF(AND(COUNTA(PTレビュー先頭セル:PTレビュー最終セル)=0,AND(BB221&lt;&gt;"", BB221 &lt;= 集計基準日, BE221="",BF221="",BJ221="",BK221="",BM221="",BN221="")),100,0),IF(AND(BE221&lt;&gt;"",BE221 &lt;= 集計基準日, BJ221="",BK221="",BM221="",BN221=""),100,0))</f>
        <v>0</v>
      </c>
      <c r="DH221" s="440">
        <f ca="1">MAX(IF(DB221&lt;&gt;0,HLOOKUP(DB221,進捗・達成率設定_PS,9,1),0),IF(DC221&lt;&gt;0,HLOOKUP(DC221,進捗・達成率設定_PT仕様作成,9,1),0),IF(DD221&lt;&gt;0,HLOOKUP(DD221,進捗・達成率設定_PG,9,1),0),IF(DE221&lt;&gt;0,HLOOKUP(DE221,進捗・達成率設定_PT,9,1),0),IF(DF221&lt;&gt;0,HLOOKUP(DF221,進捗・達成率設定_受入,9,1),0),IF(AND(COUNTA(PTレビュー先頭セル:PTレビュー最終セル)=0,BJ221="",BK221="",BM221="",BN221="",BC221&lt;&gt;"", BC221&lt;=集計基準日),100,0),IF(OR(AND(BF221&lt;&gt;"",BF221&lt;=集計基準日, BJ221="",BK221="",BM221="",BN221=""),AND(BE221&lt;&gt;"",BF221&lt;&gt;"",BF221&lt;=集計基準日, BJ221="",BK221="",BM221="",BN221="")),100,0))</f>
        <v>0</v>
      </c>
      <c r="DI221" s="328" t="str">
        <f>IF(BM221&lt;&gt;"",BM221,IF(AND(BJ221&lt;&gt;"",BM221&lt;&gt;""),BM221,IF(AND(BJ221&lt;&gt;"",BM221=""),"",IF(AND(BK221&lt;&gt;"",BM221=""),"",IF(BE221&lt;&gt;"",BE221,IF(COUNTA(PTレビュー先頭セル:PTレビュー最終セル)&lt;&gt;0,"",IF(BB221&lt;&gt;"",BB221,"")))))))</f>
        <v/>
      </c>
      <c r="DJ221" s="329" t="str">
        <f>IF(AND(BM221&lt;&gt;"",BN221&lt;&gt;""),BN221,IF(AND(BJ221&lt;&gt;"",BN221&lt;&gt;""),BN221,IF(AND(BK221&lt;&gt;"",BN221=""),"",IF(AND(BJ221&lt;&gt;"",BN221=""),"",IF(BF221&lt;&gt;"",BF221,IF(COUNTA(PTレビュー先頭セル:PTレビュー最終セル)&lt;&gt;0,"",IF(BC221&lt;&gt;"",BC221,"")))))))</f>
        <v/>
      </c>
      <c r="DK221" s="450" t="b">
        <f t="shared" si="121"/>
        <v>0</v>
      </c>
      <c r="DL221" s="440" t="b">
        <f t="shared" si="122"/>
        <v>0</v>
      </c>
      <c r="DM221" s="450" t="b">
        <f t="shared" si="123"/>
        <v>0</v>
      </c>
      <c r="DN221" s="440" t="b">
        <f t="shared" si="124"/>
        <v>0</v>
      </c>
      <c r="DO221" s="449" t="b">
        <f t="shared" si="125"/>
        <v>0</v>
      </c>
      <c r="DP221" s="440" t="b">
        <f t="shared" si="126"/>
        <v>0</v>
      </c>
      <c r="DQ221" s="450" t="b">
        <f t="shared" si="127"/>
        <v>0</v>
      </c>
      <c r="DR221" s="440" t="b">
        <f t="shared" si="128"/>
        <v>0</v>
      </c>
      <c r="DS221" s="449" t="b">
        <f t="shared" si="129"/>
        <v>0</v>
      </c>
      <c r="DT221" s="440" t="b">
        <f t="shared" si="130"/>
        <v>0</v>
      </c>
    </row>
    <row r="222" spans="1:124" x14ac:dyDescent="0.25">
      <c r="A222" s="65">
        <f t="shared" si="105"/>
        <v>214</v>
      </c>
      <c r="B222" s="275"/>
      <c r="C222" s="275"/>
      <c r="D222" s="275"/>
      <c r="E222" s="275"/>
      <c r="F222" s="275"/>
      <c r="G222" s="316"/>
      <c r="H222" s="276"/>
      <c r="I222" s="276"/>
      <c r="J222" s="276"/>
      <c r="K222" s="467"/>
      <c r="L222" s="467"/>
      <c r="M222" s="277"/>
      <c r="N222" s="277"/>
      <c r="O222" s="348"/>
      <c r="P222" s="278"/>
      <c r="Q222" s="279"/>
      <c r="R222" s="348"/>
      <c r="S222" s="278"/>
      <c r="T222" s="280"/>
      <c r="U222" s="348"/>
      <c r="V222" s="274"/>
      <c r="W222" s="309" t="str">
        <f t="shared" ca="1" si="106"/>
        <v/>
      </c>
      <c r="X222" s="310" t="str">
        <f t="shared" ca="1" si="107"/>
        <v/>
      </c>
      <c r="Y222" s="277"/>
      <c r="Z222" s="277"/>
      <c r="AA222" s="348"/>
      <c r="AB222" s="278"/>
      <c r="AC222" s="279"/>
      <c r="AD222" s="348"/>
      <c r="AE222" s="278"/>
      <c r="AF222" s="280"/>
      <c r="AG222" s="348"/>
      <c r="AH222" s="274"/>
      <c r="AI222" s="309" t="str">
        <f t="shared" ca="1" si="108"/>
        <v/>
      </c>
      <c r="AJ222" s="310" t="str">
        <f t="shared" ca="1" si="109"/>
        <v/>
      </c>
      <c r="AK222" s="277"/>
      <c r="AL222" s="277"/>
      <c r="AM222" s="348"/>
      <c r="AN222" s="278"/>
      <c r="AO222" s="279"/>
      <c r="AP222" s="348"/>
      <c r="AQ222" s="278"/>
      <c r="AR222" s="280"/>
      <c r="AS222" s="348"/>
      <c r="AT222" s="274"/>
      <c r="AU222" s="309" t="str">
        <f t="shared" ca="1" si="110"/>
        <v/>
      </c>
      <c r="AV222" s="310" t="str">
        <f t="shared" ca="1" si="111"/>
        <v/>
      </c>
      <c r="AW222" s="276"/>
      <c r="AX222" s="276"/>
      <c r="AY222" s="348"/>
      <c r="AZ222" s="278"/>
      <c r="BA222" s="279"/>
      <c r="BB222" s="348"/>
      <c r="BC222" s="278"/>
      <c r="BD222" s="280"/>
      <c r="BE222" s="348"/>
      <c r="BF222" s="274"/>
      <c r="BG222" s="309" t="str">
        <f t="shared" ca="1" si="112"/>
        <v/>
      </c>
      <c r="BH222" s="310" t="str">
        <f t="shared" ca="1" si="113"/>
        <v/>
      </c>
      <c r="BI222" s="276"/>
      <c r="BJ222" s="348"/>
      <c r="BK222" s="278"/>
      <c r="BL222" s="279"/>
      <c r="BM222" s="348"/>
      <c r="BN222" s="278"/>
      <c r="BO222" s="280"/>
      <c r="BP222" s="309" t="str">
        <f t="shared" ca="1" si="114"/>
        <v/>
      </c>
      <c r="BQ222" s="310" t="str">
        <f t="shared" ca="1" si="115"/>
        <v/>
      </c>
      <c r="BR222" s="309" t="str">
        <f t="shared" ca="1" si="116"/>
        <v/>
      </c>
      <c r="BS222" s="438" t="str">
        <f t="shared" ca="1" si="117"/>
        <v/>
      </c>
      <c r="BT222" s="281" t="str">
        <f t="array" ref="BT222">IF(AND($I222&lt;&gt;"",$K222&lt;&gt;""),CEILING(VLOOKUP($I222,ランク別指標,3,FALSE)*$L222,1),"")</f>
        <v/>
      </c>
      <c r="BU222" s="282"/>
      <c r="BV222" s="281" t="str">
        <f t="shared" si="11"/>
        <v/>
      </c>
      <c r="BW222" s="283"/>
      <c r="BX222" s="282"/>
      <c r="BY222" s="284" t="str">
        <f t="shared" si="118"/>
        <v/>
      </c>
      <c r="BZ222" s="285" t="str">
        <f t="shared" si="119"/>
        <v/>
      </c>
      <c r="CA222" s="286"/>
      <c r="CB222" s="287"/>
      <c r="CC222" s="281" t="str">
        <f t="array" ref="CC222">IF(AND($I222&lt;&gt;"",$K222&lt;&gt;""),CEILING(VLOOKUP($I222,ランク別指標,6,FALSE)*$L222,1),"")</f>
        <v/>
      </c>
      <c r="CD222" s="288"/>
      <c r="CE222" s="289" t="str">
        <f t="shared" si="14"/>
        <v/>
      </c>
      <c r="CF222" s="290"/>
      <c r="CG222" s="291" t="str">
        <f t="array" ref="CG222">IF(AND(L222&lt;&gt;"",L222&gt;0),IF(CD222/L222*100 &gt; 0,CD222/L222*100, ""),"")</f>
        <v/>
      </c>
      <c r="CH222" s="292" t="str">
        <f t="array" ref="CH222">IF(AND(L222&lt;&gt;"",L222&gt;0),IF(CF222/L222*100 &gt; 0,CF222/L222*100, ""),"")</f>
        <v/>
      </c>
      <c r="CI222" s="291" t="str">
        <f t="array" ref="CI222">IF(AND(CC222&lt;&gt;"",CC222&gt;0),IF(CD222/CC222*100 &gt; 0,CD222/CC222, ""),"")</f>
        <v/>
      </c>
      <c r="CJ222" s="292" t="str">
        <f t="array" ref="CJ222">IF(AND(CE222&lt;&gt;"",CE222&gt;0),IF(CF222/CE222*100 &gt; 0,CF222/CE222, ""),"")</f>
        <v/>
      </c>
      <c r="CK222" s="281"/>
      <c r="CL222" s="293" t="str">
        <f t="array" ref="CL222">IF(AND(L222&lt;&gt;"",L222&gt;0),IF(CK222/L222*100 &gt; 0,CK222/L222*100, ""),"")</f>
        <v/>
      </c>
      <c r="CM222" s="294"/>
      <c r="CN222" s="270" t="str">
        <f t="array" aca="1" ref="CN222" ca="1">IF(AND($O222&lt;&gt;"",$P222="",$O222&lt;=集計基準日),"遅1",IF(AND($R222&lt;&gt;"",$S222="",$R222&lt;=集計基準日),"遅2",IF(AND($U222&lt;&gt;"",$V222="",$U222&lt;=集計基準日),"遅3","") ) )</f>
        <v/>
      </c>
      <c r="CO222" s="271" t="str">
        <f t="array" aca="1" ref="CO222" ca="1">IF(AND($AA222&lt;&gt;"",$AB222="",$AA222&lt;=集計基準日),"遅1",IF(AND($AD222&lt;&gt;"",$AE222="",$AD222&lt;=集計基準日),"遅2",IF(AND($AG222&lt;&gt;"",$AH222="",$AG222&lt;=集計基準日),"遅3","")))</f>
        <v/>
      </c>
      <c r="CP222" s="271" t="str">
        <f t="array" aca="1" ref="CP222" ca="1">IF(AND($AM222&lt;&gt;"",$AN222="",$AM222&lt;=集計基準日),"遅1",IF(AND($AP222&lt;&gt;"",$AQ222="",$AP222&lt;=集計基準日),"遅2",IF(AND($AS222&lt;&gt;"",$AT222="",$AS222&lt;=集計基準日),"遅3","")))</f>
        <v/>
      </c>
      <c r="CQ222" s="272" t="str">
        <f t="shared" ca="1" si="103"/>
        <v/>
      </c>
      <c r="CR222" s="272" t="str">
        <f t="shared" ca="1" si="104"/>
        <v/>
      </c>
      <c r="CS222" s="273" t="str">
        <f t="shared" ca="1" si="17"/>
        <v/>
      </c>
      <c r="CT222" s="337"/>
      <c r="CU222" s="264">
        <f t="shared" si="120"/>
        <v>214</v>
      </c>
      <c r="CW222" s="324">
        <f t="array" aca="1" ref="CW222" ca="1">MAX(IF((IF(進捗管理票PSPT_進捗率_1_2&lt;&gt;"", O222:V222,O222:S222)&lt;&gt;"")*(IF(進捗管理票PSPT_進捗率_1_2&lt;&gt;"", $O$7:$V$7,$O$7:$S$7)="予定日")*(IF(進捗管理票PSPT_進捗率_1_2&lt;&gt;"", O222:V222,O222:S222)&lt;=集計基準日),COLUMN(IF(進捗管理票PSPT_進捗率_1_2&lt;&gt;"", O222:V222,O222:S222)),""))</f>
        <v>0</v>
      </c>
      <c r="CX222" s="324">
        <f t="array" aca="1" ref="CX222" ca="1">MAX(IF((IF(進捗管理票PSPT_進捗率_2_2&lt;&gt;"", AA222:AH222,AA222:AE222)&lt;&gt;"")*(IF(進捗管理票PSPT_進捗率_2_2&lt;&gt;"", $AA$7:$AH$7,$AA$7:$AE$7)="予定日")*(IF(進捗管理票PSPT_進捗率_2_2&lt;&gt;"", AA222:AH222,AA222:AE222)&lt;=集計基準日),COLUMN(IF(進捗管理票PSPT_進捗率_2_2&lt;&gt;"", AA222:AH222,AA222:AE222)),""))</f>
        <v>0</v>
      </c>
      <c r="CY222" s="324">
        <f t="array" aca="1" ref="CY222" ca="1">MAX(IF((IF(進捗管理票PSPT_進捗率_3_2&lt;&gt;"", AM222:AT222,AM222:AQ222)&lt;&gt;"")*(IF(進捗管理票PSPT_進捗率_3_2&lt;&gt;"", $AM$7:$AT$7,$AM$7:$AQ$7)="予定日")*(IF(進捗管理票PSPT_進捗率_3_2&lt;&gt;"", AM222:AT222,AM222:AQ222)&lt;=集計基準日),COLUMN(IF(進捗管理票PSPT_進捗率_3_2&lt;&gt;"", AM222:AT222,AM222:AQ222)),""))</f>
        <v>0</v>
      </c>
      <c r="CZ222" s="324">
        <f t="array" aca="1" ref="CZ222" ca="1">MAX(IF((IF(進捗管理票PSPT_進捗率_4_2&lt;&gt;"", AY222:BF222,AY222:BC222)&lt;&gt;"")*(IF(進捗管理票PSPT_進捗率_4_2&lt;&gt;"", $AY$7:$BF$7,$AY$7:$BC$7)="予定日")*(IF(進捗管理票PSPT_進捗率_4_2&lt;&gt;"", AY222:BF222,AY222:BC222)&lt;=集計基準日),COLUMN(IF(進捗管理票PSPT_進捗率_4_2&lt;&gt;"", AY222:BF222,AY222:BC222)),""))</f>
        <v>0</v>
      </c>
      <c r="DA222" s="324">
        <f t="array" aca="1" ref="DA222" ca="1">MAX(IF((BJ222:BN222&lt;&gt;"")*($BJ$7:$BN$7="予定日")*(BJ222:BN222&lt;=集計基準日),COLUMN(BJ222:BN222),""))</f>
        <v>0</v>
      </c>
      <c r="DB222" s="324">
        <f t="array" aca="1" ref="DB222" ca="1">MAX(IF((IF(AND(進捗管理票PSPT_進捗率_1_2&lt;&gt;"",U222&lt;&gt;""), O222:V222,O222:S222)&lt;&gt;"")*(IF(AND(進捗管理票PSPT_進捗率_1_2&lt;&gt;"",U222&lt;&gt;""), $O$7:$V$7,$O$7:$S$7)="実績日")*(IF(AND(進捗管理票PSPT_進捗率_1_2&lt;&gt;"",U222&lt;&gt;""), O222:V222,O222:S222)&lt;=集計基準日),COLUMN(IF(AND(進捗管理票PSPT_進捗率_1_2&lt;&gt;"",U222&lt;&gt;""), O222:V222,O222:S222)),""))</f>
        <v>0</v>
      </c>
      <c r="DC222" s="324">
        <f t="array" aca="1" ref="DC222" ca="1">MAX(IF((IF(AND(進捗管理票PSPT_進捗率_2_2&lt;&gt;"",AG222&lt;&gt;""), AA222:AH222,AA222:AE222)&lt;&gt;"")*(IF(AND(進捗管理票PSPT_進捗率_2_2&lt;&gt;"",AG222&lt;&gt;""), $AA$7:$AH$7,$AA$7:$AE$7)="実績日")*(IF(AND(進捗管理票PSPT_進捗率_2_2&lt;&gt;"",AG222&lt;&gt;""), AA222:AH222,AA222:AE222)&lt;=集計基準日),COLUMN(IF(AND(進捗管理票PSPT_進捗率_2_2&lt;&gt;"",AG222&lt;&gt;""), AA222:AH222,AA222:AE222)),""))</f>
        <v>0</v>
      </c>
      <c r="DD222" s="324">
        <f t="array" aca="1" ref="DD222" ca="1">MAX(IF((IF(AND(進捗管理票PSPT_進捗率_3_2&lt;&gt;"",AS222&lt;&gt;""), AM222:AT222,AM222:AQ222)&lt;&gt;"")*(IF(AND(進捗管理票PSPT_進捗率_3_2&lt;&gt;"",AS222&lt;&gt;""), $AM$7:$AT$7,$AM$7:$AQ$7)="実績日")*(IF(AND(進捗管理票PSPT_進捗率_3_2&lt;&gt;"",AS222&lt;&gt;""), AM222:AT222,AM222:AQ222)&lt;=集計基準日),COLUMN(IF(AND(進捗管理票PSPT_進捗率_3_2&lt;&gt;"",AS222&lt;&gt;""), AM222:AT222,AM222:AQ222)),""))</f>
        <v>0</v>
      </c>
      <c r="DE222" s="324">
        <f t="array" aca="1" ref="DE222" ca="1">MAX(IF((IF(AND(進捗管理票PSPT_進捗率_4_2&lt;&gt;"",BE222&lt;&gt;""), AY222:BF222,AY222:BC222)&lt;&gt;"")*(IF(AND(進捗管理票PSPT_進捗率_4_2&lt;&gt;"",BE222&lt;&gt;""), $AY$7:$BF$7,$AY$7:$BC$7)="実績日")*(IF(AND(進捗管理票PSPT_進捗率_4_2&lt;&gt;"",BE222&lt;&gt;""), AY222:BF222,AY222:BC222)&lt;=集計基準日),COLUMN(IF(AND(進捗管理票PSPT_進捗率_4_2&lt;&gt;"",BE222&lt;&gt;""), AY222:BF222,AY222:BC222)),""))</f>
        <v>0</v>
      </c>
      <c r="DF222" s="324">
        <f t="array" aca="1" ref="DF222" ca="1">MAX(IF((BJ222:BN222&lt;&gt;"")*($BJ$7:$BN$7="実績日")*(BJ222:BN222&lt;=集計基準日),COLUMN(BJ222:BN222),""))</f>
        <v>0</v>
      </c>
      <c r="DG222" s="439">
        <f ca="1">MAX(IF(CW222&lt;&gt;0,HLOOKUP(CW222+1,進捗・達成率設定_PS,9,1),0),IF(CX222&lt;&gt;0,HLOOKUP(CX222+1,進捗・達成率設定_PT仕様作成,9,1),0),IF(CY222&lt;&gt;0,HLOOKUP(CY222+1,進捗・達成率設定_PG,9,1),0),IF(CZ222&lt;&gt;0,HLOOKUP(CZ222+1,進捗・達成率設定_PT,9,1),0),IF(DA222&lt;&gt;0,HLOOKUP(DA222+1,進捗・達成率設定_受入,9,1),0),IF(AND(COUNTA(PTレビュー先頭セル:PTレビュー最終セル)=0,AND(BB222&lt;&gt;"", BB222 &lt;= 集計基準日, BE222="",BF222="",BJ222="",BK222="",BM222="",BN222="")),100,0),IF(AND(BE222&lt;&gt;"",BE222 &lt;= 集計基準日, BJ222="",BK222="",BM222="",BN222=""),100,0))</f>
        <v>0</v>
      </c>
      <c r="DH222" s="440">
        <f ca="1">MAX(IF(DB222&lt;&gt;0,HLOOKUP(DB222,進捗・達成率設定_PS,9,1),0),IF(DC222&lt;&gt;0,HLOOKUP(DC222,進捗・達成率設定_PT仕様作成,9,1),0),IF(DD222&lt;&gt;0,HLOOKUP(DD222,進捗・達成率設定_PG,9,1),0),IF(DE222&lt;&gt;0,HLOOKUP(DE222,進捗・達成率設定_PT,9,1),0),IF(DF222&lt;&gt;0,HLOOKUP(DF222,進捗・達成率設定_受入,9,1),0),IF(AND(COUNTA(PTレビュー先頭セル:PTレビュー最終セル)=0,BJ222="",BK222="",BM222="",BN222="",BC222&lt;&gt;"", BC222&lt;=集計基準日),100,0),IF(OR(AND(BF222&lt;&gt;"",BF222&lt;=集計基準日, BJ222="",BK222="",BM222="",BN222=""),AND(BE222&lt;&gt;"",BF222&lt;&gt;"",BF222&lt;=集計基準日, BJ222="",BK222="",BM222="",BN222="")),100,0))</f>
        <v>0</v>
      </c>
      <c r="DI222" s="328" t="str">
        <f>IF(BM222&lt;&gt;"",BM222,IF(AND(BJ222&lt;&gt;"",BM222&lt;&gt;""),BM222,IF(AND(BJ222&lt;&gt;"",BM222=""),"",IF(AND(BK222&lt;&gt;"",BM222=""),"",IF(BE222&lt;&gt;"",BE222,IF(COUNTA(PTレビュー先頭セル:PTレビュー最終セル)&lt;&gt;0,"",IF(BB222&lt;&gt;"",BB222,"")))))))</f>
        <v/>
      </c>
      <c r="DJ222" s="329" t="str">
        <f>IF(AND(BM222&lt;&gt;"",BN222&lt;&gt;""),BN222,IF(AND(BJ222&lt;&gt;"",BN222&lt;&gt;""),BN222,IF(AND(BK222&lt;&gt;"",BN222=""),"",IF(AND(BJ222&lt;&gt;"",BN222=""),"",IF(BF222&lt;&gt;"",BF222,IF(COUNTA(PTレビュー先頭セル:PTレビュー最終セル)&lt;&gt;0,"",IF(BC222&lt;&gt;"",BC222,"")))))))</f>
        <v/>
      </c>
      <c r="DK222" s="450" t="b">
        <f t="shared" si="121"/>
        <v>0</v>
      </c>
      <c r="DL222" s="440" t="b">
        <f t="shared" si="122"/>
        <v>0</v>
      </c>
      <c r="DM222" s="450" t="b">
        <f t="shared" si="123"/>
        <v>0</v>
      </c>
      <c r="DN222" s="440" t="b">
        <f t="shared" si="124"/>
        <v>0</v>
      </c>
      <c r="DO222" s="449" t="b">
        <f t="shared" si="125"/>
        <v>0</v>
      </c>
      <c r="DP222" s="440" t="b">
        <f t="shared" si="126"/>
        <v>0</v>
      </c>
      <c r="DQ222" s="450" t="b">
        <f t="shared" si="127"/>
        <v>0</v>
      </c>
      <c r="DR222" s="440" t="b">
        <f t="shared" si="128"/>
        <v>0</v>
      </c>
      <c r="DS222" s="449" t="b">
        <f t="shared" si="129"/>
        <v>0</v>
      </c>
      <c r="DT222" s="440" t="b">
        <f t="shared" si="130"/>
        <v>0</v>
      </c>
    </row>
    <row r="223" spans="1:124" x14ac:dyDescent="0.25">
      <c r="A223" s="65">
        <f t="shared" si="105"/>
        <v>215</v>
      </c>
      <c r="B223" s="275"/>
      <c r="C223" s="275"/>
      <c r="D223" s="275"/>
      <c r="E223" s="275"/>
      <c r="F223" s="275"/>
      <c r="G223" s="316"/>
      <c r="H223" s="276"/>
      <c r="I223" s="276"/>
      <c r="J223" s="276"/>
      <c r="K223" s="467"/>
      <c r="L223" s="467"/>
      <c r="M223" s="277"/>
      <c r="N223" s="277"/>
      <c r="O223" s="348"/>
      <c r="P223" s="278"/>
      <c r="Q223" s="279"/>
      <c r="R223" s="348"/>
      <c r="S223" s="278"/>
      <c r="T223" s="280"/>
      <c r="U223" s="348"/>
      <c r="V223" s="274"/>
      <c r="W223" s="309" t="str">
        <f t="shared" ca="1" si="106"/>
        <v/>
      </c>
      <c r="X223" s="310" t="str">
        <f t="shared" ca="1" si="107"/>
        <v/>
      </c>
      <c r="Y223" s="277"/>
      <c r="Z223" s="277"/>
      <c r="AA223" s="348"/>
      <c r="AB223" s="278"/>
      <c r="AC223" s="279"/>
      <c r="AD223" s="348"/>
      <c r="AE223" s="278"/>
      <c r="AF223" s="280"/>
      <c r="AG223" s="348"/>
      <c r="AH223" s="274"/>
      <c r="AI223" s="309" t="str">
        <f t="shared" ca="1" si="108"/>
        <v/>
      </c>
      <c r="AJ223" s="310" t="str">
        <f t="shared" ca="1" si="109"/>
        <v/>
      </c>
      <c r="AK223" s="277"/>
      <c r="AL223" s="277"/>
      <c r="AM223" s="348"/>
      <c r="AN223" s="278"/>
      <c r="AO223" s="279"/>
      <c r="AP223" s="348"/>
      <c r="AQ223" s="278"/>
      <c r="AR223" s="280"/>
      <c r="AS223" s="348"/>
      <c r="AT223" s="274"/>
      <c r="AU223" s="309" t="str">
        <f t="shared" ca="1" si="110"/>
        <v/>
      </c>
      <c r="AV223" s="310" t="str">
        <f t="shared" ca="1" si="111"/>
        <v/>
      </c>
      <c r="AW223" s="276"/>
      <c r="AX223" s="276"/>
      <c r="AY223" s="348"/>
      <c r="AZ223" s="278"/>
      <c r="BA223" s="279"/>
      <c r="BB223" s="348"/>
      <c r="BC223" s="278"/>
      <c r="BD223" s="280"/>
      <c r="BE223" s="348"/>
      <c r="BF223" s="274"/>
      <c r="BG223" s="309" t="str">
        <f t="shared" ca="1" si="112"/>
        <v/>
      </c>
      <c r="BH223" s="310" t="str">
        <f t="shared" ca="1" si="113"/>
        <v/>
      </c>
      <c r="BI223" s="276"/>
      <c r="BJ223" s="348"/>
      <c r="BK223" s="278"/>
      <c r="BL223" s="279"/>
      <c r="BM223" s="348"/>
      <c r="BN223" s="278"/>
      <c r="BO223" s="280"/>
      <c r="BP223" s="309" t="str">
        <f t="shared" ca="1" si="114"/>
        <v/>
      </c>
      <c r="BQ223" s="310" t="str">
        <f t="shared" ca="1" si="115"/>
        <v/>
      </c>
      <c r="BR223" s="309" t="str">
        <f t="shared" ca="1" si="116"/>
        <v/>
      </c>
      <c r="BS223" s="438" t="str">
        <f t="shared" ca="1" si="117"/>
        <v/>
      </c>
      <c r="BT223" s="281" t="str">
        <f t="array" ref="BT223">IF(AND($I223&lt;&gt;"",$K223&lt;&gt;""),CEILING(VLOOKUP($I223,ランク別指標,3,FALSE)*$L223,1),"")</f>
        <v/>
      </c>
      <c r="BU223" s="282"/>
      <c r="BV223" s="281" t="str">
        <f t="shared" si="11"/>
        <v/>
      </c>
      <c r="BW223" s="283"/>
      <c r="BX223" s="282"/>
      <c r="BY223" s="284" t="str">
        <f t="shared" si="118"/>
        <v/>
      </c>
      <c r="BZ223" s="285" t="str">
        <f t="shared" si="119"/>
        <v/>
      </c>
      <c r="CA223" s="286"/>
      <c r="CB223" s="287"/>
      <c r="CC223" s="281" t="str">
        <f t="array" ref="CC223">IF(AND($I223&lt;&gt;"",$K223&lt;&gt;""),CEILING(VLOOKUP($I223,ランク別指標,6,FALSE)*$L223,1),"")</f>
        <v/>
      </c>
      <c r="CD223" s="288"/>
      <c r="CE223" s="289" t="str">
        <f t="shared" si="14"/>
        <v/>
      </c>
      <c r="CF223" s="290"/>
      <c r="CG223" s="291" t="str">
        <f t="array" ref="CG223">IF(AND(L223&lt;&gt;"",L223&gt;0),IF(CD223/L223*100 &gt; 0,CD223/L223*100, ""),"")</f>
        <v/>
      </c>
      <c r="CH223" s="292" t="str">
        <f t="array" ref="CH223">IF(AND(L223&lt;&gt;"",L223&gt;0),IF(CF223/L223*100 &gt; 0,CF223/L223*100, ""),"")</f>
        <v/>
      </c>
      <c r="CI223" s="291" t="str">
        <f t="array" ref="CI223">IF(AND(CC223&lt;&gt;"",CC223&gt;0),IF(CD223/CC223*100 &gt; 0,CD223/CC223, ""),"")</f>
        <v/>
      </c>
      <c r="CJ223" s="292" t="str">
        <f t="array" ref="CJ223">IF(AND(CE223&lt;&gt;"",CE223&gt;0),IF(CF223/CE223*100 &gt; 0,CF223/CE223, ""),"")</f>
        <v/>
      </c>
      <c r="CK223" s="281"/>
      <c r="CL223" s="293" t="str">
        <f t="array" ref="CL223">IF(AND(L223&lt;&gt;"",L223&gt;0),IF(CK223/L223*100 &gt; 0,CK223/L223*100, ""),"")</f>
        <v/>
      </c>
      <c r="CM223" s="294"/>
      <c r="CN223" s="270" t="str">
        <f t="array" aca="1" ref="CN223" ca="1">IF(AND($O223&lt;&gt;"",$P223="",$O223&lt;=集計基準日),"遅1",IF(AND($R223&lt;&gt;"",$S223="",$R223&lt;=集計基準日),"遅2",IF(AND($U223&lt;&gt;"",$V223="",$U223&lt;=集計基準日),"遅3","") ) )</f>
        <v/>
      </c>
      <c r="CO223" s="271" t="str">
        <f t="array" aca="1" ref="CO223" ca="1">IF(AND($AA223&lt;&gt;"",$AB223="",$AA223&lt;=集計基準日),"遅1",IF(AND($AD223&lt;&gt;"",$AE223="",$AD223&lt;=集計基準日),"遅2",IF(AND($AG223&lt;&gt;"",$AH223="",$AG223&lt;=集計基準日),"遅3","")))</f>
        <v/>
      </c>
      <c r="CP223" s="271" t="str">
        <f t="array" aca="1" ref="CP223" ca="1">IF(AND($AM223&lt;&gt;"",$AN223="",$AM223&lt;=集計基準日),"遅1",IF(AND($AP223&lt;&gt;"",$AQ223="",$AP223&lt;=集計基準日),"遅2",IF(AND($AS223&lt;&gt;"",$AT223="",$AS223&lt;=集計基準日),"遅3","")))</f>
        <v/>
      </c>
      <c r="CQ223" s="272" t="str">
        <f t="shared" ca="1" si="103"/>
        <v/>
      </c>
      <c r="CR223" s="272" t="str">
        <f t="shared" ca="1" si="104"/>
        <v/>
      </c>
      <c r="CS223" s="273" t="str">
        <f t="shared" ca="1" si="17"/>
        <v/>
      </c>
      <c r="CT223" s="337"/>
      <c r="CU223" s="264">
        <f t="shared" si="120"/>
        <v>215</v>
      </c>
      <c r="CW223" s="324">
        <f t="array" aca="1" ref="CW223" ca="1">MAX(IF((IF(進捗管理票PSPT_進捗率_1_2&lt;&gt;"", O223:V223,O223:S223)&lt;&gt;"")*(IF(進捗管理票PSPT_進捗率_1_2&lt;&gt;"", $O$7:$V$7,$O$7:$S$7)="予定日")*(IF(進捗管理票PSPT_進捗率_1_2&lt;&gt;"", O223:V223,O223:S223)&lt;=集計基準日),COLUMN(IF(進捗管理票PSPT_進捗率_1_2&lt;&gt;"", O223:V223,O223:S223)),""))</f>
        <v>0</v>
      </c>
      <c r="CX223" s="324">
        <f t="array" aca="1" ref="CX223" ca="1">MAX(IF((IF(進捗管理票PSPT_進捗率_2_2&lt;&gt;"", AA223:AH223,AA223:AE223)&lt;&gt;"")*(IF(進捗管理票PSPT_進捗率_2_2&lt;&gt;"", $AA$7:$AH$7,$AA$7:$AE$7)="予定日")*(IF(進捗管理票PSPT_進捗率_2_2&lt;&gt;"", AA223:AH223,AA223:AE223)&lt;=集計基準日),COLUMN(IF(進捗管理票PSPT_進捗率_2_2&lt;&gt;"", AA223:AH223,AA223:AE223)),""))</f>
        <v>0</v>
      </c>
      <c r="CY223" s="324">
        <f t="array" aca="1" ref="CY223" ca="1">MAX(IF((IF(進捗管理票PSPT_進捗率_3_2&lt;&gt;"", AM223:AT223,AM223:AQ223)&lt;&gt;"")*(IF(進捗管理票PSPT_進捗率_3_2&lt;&gt;"", $AM$7:$AT$7,$AM$7:$AQ$7)="予定日")*(IF(進捗管理票PSPT_進捗率_3_2&lt;&gt;"", AM223:AT223,AM223:AQ223)&lt;=集計基準日),COLUMN(IF(進捗管理票PSPT_進捗率_3_2&lt;&gt;"", AM223:AT223,AM223:AQ223)),""))</f>
        <v>0</v>
      </c>
      <c r="CZ223" s="324">
        <f t="array" aca="1" ref="CZ223" ca="1">MAX(IF((IF(進捗管理票PSPT_進捗率_4_2&lt;&gt;"", AY223:BF223,AY223:BC223)&lt;&gt;"")*(IF(進捗管理票PSPT_進捗率_4_2&lt;&gt;"", $AY$7:$BF$7,$AY$7:$BC$7)="予定日")*(IF(進捗管理票PSPT_進捗率_4_2&lt;&gt;"", AY223:BF223,AY223:BC223)&lt;=集計基準日),COLUMN(IF(進捗管理票PSPT_進捗率_4_2&lt;&gt;"", AY223:BF223,AY223:BC223)),""))</f>
        <v>0</v>
      </c>
      <c r="DA223" s="324">
        <f t="array" aca="1" ref="DA223" ca="1">MAX(IF((BJ223:BN223&lt;&gt;"")*($BJ$7:$BN$7="予定日")*(BJ223:BN223&lt;=集計基準日),COLUMN(BJ223:BN223),""))</f>
        <v>0</v>
      </c>
      <c r="DB223" s="324">
        <f t="array" aca="1" ref="DB223" ca="1">MAX(IF((IF(AND(進捗管理票PSPT_進捗率_1_2&lt;&gt;"",U223&lt;&gt;""), O223:V223,O223:S223)&lt;&gt;"")*(IF(AND(進捗管理票PSPT_進捗率_1_2&lt;&gt;"",U223&lt;&gt;""), $O$7:$V$7,$O$7:$S$7)="実績日")*(IF(AND(進捗管理票PSPT_進捗率_1_2&lt;&gt;"",U223&lt;&gt;""), O223:V223,O223:S223)&lt;=集計基準日),COLUMN(IF(AND(進捗管理票PSPT_進捗率_1_2&lt;&gt;"",U223&lt;&gt;""), O223:V223,O223:S223)),""))</f>
        <v>0</v>
      </c>
      <c r="DC223" s="324">
        <f t="array" aca="1" ref="DC223" ca="1">MAX(IF((IF(AND(進捗管理票PSPT_進捗率_2_2&lt;&gt;"",AG223&lt;&gt;""), AA223:AH223,AA223:AE223)&lt;&gt;"")*(IF(AND(進捗管理票PSPT_進捗率_2_2&lt;&gt;"",AG223&lt;&gt;""), $AA$7:$AH$7,$AA$7:$AE$7)="実績日")*(IF(AND(進捗管理票PSPT_進捗率_2_2&lt;&gt;"",AG223&lt;&gt;""), AA223:AH223,AA223:AE223)&lt;=集計基準日),COLUMN(IF(AND(進捗管理票PSPT_進捗率_2_2&lt;&gt;"",AG223&lt;&gt;""), AA223:AH223,AA223:AE223)),""))</f>
        <v>0</v>
      </c>
      <c r="DD223" s="324">
        <f t="array" aca="1" ref="DD223" ca="1">MAX(IF((IF(AND(進捗管理票PSPT_進捗率_3_2&lt;&gt;"",AS223&lt;&gt;""), AM223:AT223,AM223:AQ223)&lt;&gt;"")*(IF(AND(進捗管理票PSPT_進捗率_3_2&lt;&gt;"",AS223&lt;&gt;""), $AM$7:$AT$7,$AM$7:$AQ$7)="実績日")*(IF(AND(進捗管理票PSPT_進捗率_3_2&lt;&gt;"",AS223&lt;&gt;""), AM223:AT223,AM223:AQ223)&lt;=集計基準日),COLUMN(IF(AND(進捗管理票PSPT_進捗率_3_2&lt;&gt;"",AS223&lt;&gt;""), AM223:AT223,AM223:AQ223)),""))</f>
        <v>0</v>
      </c>
      <c r="DE223" s="324">
        <f t="array" aca="1" ref="DE223" ca="1">MAX(IF((IF(AND(進捗管理票PSPT_進捗率_4_2&lt;&gt;"",BE223&lt;&gt;""), AY223:BF223,AY223:BC223)&lt;&gt;"")*(IF(AND(進捗管理票PSPT_進捗率_4_2&lt;&gt;"",BE223&lt;&gt;""), $AY$7:$BF$7,$AY$7:$BC$7)="実績日")*(IF(AND(進捗管理票PSPT_進捗率_4_2&lt;&gt;"",BE223&lt;&gt;""), AY223:BF223,AY223:BC223)&lt;=集計基準日),COLUMN(IF(AND(進捗管理票PSPT_進捗率_4_2&lt;&gt;"",BE223&lt;&gt;""), AY223:BF223,AY223:BC223)),""))</f>
        <v>0</v>
      </c>
      <c r="DF223" s="324">
        <f t="array" aca="1" ref="DF223" ca="1">MAX(IF((BJ223:BN223&lt;&gt;"")*($BJ$7:$BN$7="実績日")*(BJ223:BN223&lt;=集計基準日),COLUMN(BJ223:BN223),""))</f>
        <v>0</v>
      </c>
      <c r="DG223" s="439">
        <f ca="1">MAX(IF(CW223&lt;&gt;0,HLOOKUP(CW223+1,進捗・達成率設定_PS,9,1),0),IF(CX223&lt;&gt;0,HLOOKUP(CX223+1,進捗・達成率設定_PT仕様作成,9,1),0),IF(CY223&lt;&gt;0,HLOOKUP(CY223+1,進捗・達成率設定_PG,9,1),0),IF(CZ223&lt;&gt;0,HLOOKUP(CZ223+1,進捗・達成率設定_PT,9,1),0),IF(DA223&lt;&gt;0,HLOOKUP(DA223+1,進捗・達成率設定_受入,9,1),0),IF(AND(COUNTA(PTレビュー先頭セル:PTレビュー最終セル)=0,AND(BB223&lt;&gt;"", BB223 &lt;= 集計基準日, BE223="",BF223="",BJ223="",BK223="",BM223="",BN223="")),100,0),IF(AND(BE223&lt;&gt;"",BE223 &lt;= 集計基準日, BJ223="",BK223="",BM223="",BN223=""),100,0))</f>
        <v>0</v>
      </c>
      <c r="DH223" s="440">
        <f ca="1">MAX(IF(DB223&lt;&gt;0,HLOOKUP(DB223,進捗・達成率設定_PS,9,1),0),IF(DC223&lt;&gt;0,HLOOKUP(DC223,進捗・達成率設定_PT仕様作成,9,1),0),IF(DD223&lt;&gt;0,HLOOKUP(DD223,進捗・達成率設定_PG,9,1),0),IF(DE223&lt;&gt;0,HLOOKUP(DE223,進捗・達成率設定_PT,9,1),0),IF(DF223&lt;&gt;0,HLOOKUP(DF223,進捗・達成率設定_受入,9,1),0),IF(AND(COUNTA(PTレビュー先頭セル:PTレビュー最終セル)=0,BJ223="",BK223="",BM223="",BN223="",BC223&lt;&gt;"", BC223&lt;=集計基準日),100,0),IF(OR(AND(BF223&lt;&gt;"",BF223&lt;=集計基準日, BJ223="",BK223="",BM223="",BN223=""),AND(BE223&lt;&gt;"",BF223&lt;&gt;"",BF223&lt;=集計基準日, BJ223="",BK223="",BM223="",BN223="")),100,0))</f>
        <v>0</v>
      </c>
      <c r="DI223" s="328" t="str">
        <f>IF(BM223&lt;&gt;"",BM223,IF(AND(BJ223&lt;&gt;"",BM223&lt;&gt;""),BM223,IF(AND(BJ223&lt;&gt;"",BM223=""),"",IF(AND(BK223&lt;&gt;"",BM223=""),"",IF(BE223&lt;&gt;"",BE223,IF(COUNTA(PTレビュー先頭セル:PTレビュー最終セル)&lt;&gt;0,"",IF(BB223&lt;&gt;"",BB223,"")))))))</f>
        <v/>
      </c>
      <c r="DJ223" s="329" t="str">
        <f>IF(AND(BM223&lt;&gt;"",BN223&lt;&gt;""),BN223,IF(AND(BJ223&lt;&gt;"",BN223&lt;&gt;""),BN223,IF(AND(BK223&lt;&gt;"",BN223=""),"",IF(AND(BJ223&lt;&gt;"",BN223=""),"",IF(BF223&lt;&gt;"",BF223,IF(COUNTA(PTレビュー先頭セル:PTレビュー最終セル)&lt;&gt;0,"",IF(BC223&lt;&gt;"",BC223,"")))))))</f>
        <v/>
      </c>
      <c r="DK223" s="450" t="b">
        <f t="shared" si="121"/>
        <v>0</v>
      </c>
      <c r="DL223" s="440" t="b">
        <f t="shared" si="122"/>
        <v>0</v>
      </c>
      <c r="DM223" s="450" t="b">
        <f t="shared" si="123"/>
        <v>0</v>
      </c>
      <c r="DN223" s="440" t="b">
        <f t="shared" si="124"/>
        <v>0</v>
      </c>
      <c r="DO223" s="449" t="b">
        <f t="shared" si="125"/>
        <v>0</v>
      </c>
      <c r="DP223" s="440" t="b">
        <f t="shared" si="126"/>
        <v>0</v>
      </c>
      <c r="DQ223" s="450" t="b">
        <f t="shared" si="127"/>
        <v>0</v>
      </c>
      <c r="DR223" s="440" t="b">
        <f t="shared" si="128"/>
        <v>0</v>
      </c>
      <c r="DS223" s="449" t="b">
        <f t="shared" si="129"/>
        <v>0</v>
      </c>
      <c r="DT223" s="440" t="b">
        <f t="shared" si="130"/>
        <v>0</v>
      </c>
    </row>
    <row r="224" spans="1:124" x14ac:dyDescent="0.25">
      <c r="A224" s="65">
        <f t="shared" si="105"/>
        <v>216</v>
      </c>
      <c r="B224" s="275"/>
      <c r="C224" s="275"/>
      <c r="D224" s="275"/>
      <c r="E224" s="275"/>
      <c r="F224" s="275"/>
      <c r="G224" s="316"/>
      <c r="H224" s="276"/>
      <c r="I224" s="276"/>
      <c r="J224" s="276"/>
      <c r="K224" s="467"/>
      <c r="L224" s="467"/>
      <c r="M224" s="277"/>
      <c r="N224" s="277"/>
      <c r="O224" s="348"/>
      <c r="P224" s="278"/>
      <c r="Q224" s="279"/>
      <c r="R224" s="348"/>
      <c r="S224" s="278"/>
      <c r="T224" s="280"/>
      <c r="U224" s="348"/>
      <c r="V224" s="274"/>
      <c r="W224" s="309" t="str">
        <f t="shared" ca="1" si="106"/>
        <v/>
      </c>
      <c r="X224" s="310" t="str">
        <f t="shared" ca="1" si="107"/>
        <v/>
      </c>
      <c r="Y224" s="277"/>
      <c r="Z224" s="277"/>
      <c r="AA224" s="348"/>
      <c r="AB224" s="278"/>
      <c r="AC224" s="279"/>
      <c r="AD224" s="348"/>
      <c r="AE224" s="278"/>
      <c r="AF224" s="280"/>
      <c r="AG224" s="348"/>
      <c r="AH224" s="274"/>
      <c r="AI224" s="309" t="str">
        <f t="shared" ca="1" si="108"/>
        <v/>
      </c>
      <c r="AJ224" s="310" t="str">
        <f t="shared" ca="1" si="109"/>
        <v/>
      </c>
      <c r="AK224" s="277"/>
      <c r="AL224" s="277"/>
      <c r="AM224" s="348"/>
      <c r="AN224" s="278"/>
      <c r="AO224" s="279"/>
      <c r="AP224" s="348"/>
      <c r="AQ224" s="278"/>
      <c r="AR224" s="280"/>
      <c r="AS224" s="348"/>
      <c r="AT224" s="274"/>
      <c r="AU224" s="309" t="str">
        <f t="shared" ca="1" si="110"/>
        <v/>
      </c>
      <c r="AV224" s="310" t="str">
        <f t="shared" ca="1" si="111"/>
        <v/>
      </c>
      <c r="AW224" s="276"/>
      <c r="AX224" s="276"/>
      <c r="AY224" s="348"/>
      <c r="AZ224" s="278"/>
      <c r="BA224" s="279"/>
      <c r="BB224" s="348"/>
      <c r="BC224" s="278"/>
      <c r="BD224" s="280"/>
      <c r="BE224" s="348"/>
      <c r="BF224" s="274"/>
      <c r="BG224" s="309" t="str">
        <f t="shared" ca="1" si="112"/>
        <v/>
      </c>
      <c r="BH224" s="310" t="str">
        <f t="shared" ca="1" si="113"/>
        <v/>
      </c>
      <c r="BI224" s="276"/>
      <c r="BJ224" s="348"/>
      <c r="BK224" s="278"/>
      <c r="BL224" s="279"/>
      <c r="BM224" s="348"/>
      <c r="BN224" s="278"/>
      <c r="BO224" s="280"/>
      <c r="BP224" s="309" t="str">
        <f t="shared" ca="1" si="114"/>
        <v/>
      </c>
      <c r="BQ224" s="310" t="str">
        <f t="shared" ca="1" si="115"/>
        <v/>
      </c>
      <c r="BR224" s="309" t="str">
        <f t="shared" ca="1" si="116"/>
        <v/>
      </c>
      <c r="BS224" s="438" t="str">
        <f t="shared" ca="1" si="117"/>
        <v/>
      </c>
      <c r="BT224" s="281" t="str">
        <f t="array" ref="BT224">IF(AND($I224&lt;&gt;"",$K224&lt;&gt;""),CEILING(VLOOKUP($I224,ランク別指標,3,FALSE)*$L224,1),"")</f>
        <v/>
      </c>
      <c r="BU224" s="282"/>
      <c r="BV224" s="281" t="str">
        <f t="shared" si="11"/>
        <v/>
      </c>
      <c r="BW224" s="283"/>
      <c r="BX224" s="282"/>
      <c r="BY224" s="284" t="str">
        <f t="shared" si="118"/>
        <v/>
      </c>
      <c r="BZ224" s="285" t="str">
        <f t="shared" si="119"/>
        <v/>
      </c>
      <c r="CA224" s="286"/>
      <c r="CB224" s="287"/>
      <c r="CC224" s="281" t="str">
        <f t="array" ref="CC224">IF(AND($I224&lt;&gt;"",$K224&lt;&gt;""),CEILING(VLOOKUP($I224,ランク別指標,6,FALSE)*$L224,1),"")</f>
        <v/>
      </c>
      <c r="CD224" s="288"/>
      <c r="CE224" s="289" t="str">
        <f t="shared" si="14"/>
        <v/>
      </c>
      <c r="CF224" s="290"/>
      <c r="CG224" s="291" t="str">
        <f t="array" ref="CG224">IF(AND(L224&lt;&gt;"",L224&gt;0),IF(CD224/L224*100 &gt; 0,CD224/L224*100, ""),"")</f>
        <v/>
      </c>
      <c r="CH224" s="292" t="str">
        <f t="array" ref="CH224">IF(AND(L224&lt;&gt;"",L224&gt;0),IF(CF224/L224*100 &gt; 0,CF224/L224*100, ""),"")</f>
        <v/>
      </c>
      <c r="CI224" s="291" t="str">
        <f t="array" ref="CI224">IF(AND(CC224&lt;&gt;"",CC224&gt;0),IF(CD224/CC224*100 &gt; 0,CD224/CC224, ""),"")</f>
        <v/>
      </c>
      <c r="CJ224" s="292" t="str">
        <f t="array" ref="CJ224">IF(AND(CE224&lt;&gt;"",CE224&gt;0),IF(CF224/CE224*100 &gt; 0,CF224/CE224, ""),"")</f>
        <v/>
      </c>
      <c r="CK224" s="281"/>
      <c r="CL224" s="293" t="str">
        <f t="array" ref="CL224">IF(AND(L224&lt;&gt;"",L224&gt;0),IF(CK224/L224*100 &gt; 0,CK224/L224*100, ""),"")</f>
        <v/>
      </c>
      <c r="CM224" s="294"/>
      <c r="CN224" s="270" t="str">
        <f t="array" aca="1" ref="CN224" ca="1">IF(AND($O224&lt;&gt;"",$P224="",$O224&lt;=集計基準日),"遅1",IF(AND($R224&lt;&gt;"",$S224="",$R224&lt;=集計基準日),"遅2",IF(AND($U224&lt;&gt;"",$V224="",$U224&lt;=集計基準日),"遅3","") ) )</f>
        <v/>
      </c>
      <c r="CO224" s="271" t="str">
        <f t="array" aca="1" ref="CO224" ca="1">IF(AND($AA224&lt;&gt;"",$AB224="",$AA224&lt;=集計基準日),"遅1",IF(AND($AD224&lt;&gt;"",$AE224="",$AD224&lt;=集計基準日),"遅2",IF(AND($AG224&lt;&gt;"",$AH224="",$AG224&lt;=集計基準日),"遅3","")))</f>
        <v/>
      </c>
      <c r="CP224" s="271" t="str">
        <f t="array" aca="1" ref="CP224" ca="1">IF(AND($AM224&lt;&gt;"",$AN224="",$AM224&lt;=集計基準日),"遅1",IF(AND($AP224&lt;&gt;"",$AQ224="",$AP224&lt;=集計基準日),"遅2",IF(AND($AS224&lt;&gt;"",$AT224="",$AS224&lt;=集計基準日),"遅3","")))</f>
        <v/>
      </c>
      <c r="CQ224" s="272" t="str">
        <f t="shared" ca="1" si="103"/>
        <v/>
      </c>
      <c r="CR224" s="272" t="str">
        <f t="shared" ca="1" si="104"/>
        <v/>
      </c>
      <c r="CS224" s="273" t="str">
        <f t="shared" ca="1" si="17"/>
        <v/>
      </c>
      <c r="CT224" s="337"/>
      <c r="CU224" s="264">
        <f t="shared" si="120"/>
        <v>216</v>
      </c>
      <c r="CW224" s="324">
        <f t="array" aca="1" ref="CW224" ca="1">MAX(IF((IF(進捗管理票PSPT_進捗率_1_2&lt;&gt;"", O224:V224,O224:S224)&lt;&gt;"")*(IF(進捗管理票PSPT_進捗率_1_2&lt;&gt;"", $O$7:$V$7,$O$7:$S$7)="予定日")*(IF(進捗管理票PSPT_進捗率_1_2&lt;&gt;"", O224:V224,O224:S224)&lt;=集計基準日),COLUMN(IF(進捗管理票PSPT_進捗率_1_2&lt;&gt;"", O224:V224,O224:S224)),""))</f>
        <v>0</v>
      </c>
      <c r="CX224" s="324">
        <f t="array" aca="1" ref="CX224" ca="1">MAX(IF((IF(進捗管理票PSPT_進捗率_2_2&lt;&gt;"", AA224:AH224,AA224:AE224)&lt;&gt;"")*(IF(進捗管理票PSPT_進捗率_2_2&lt;&gt;"", $AA$7:$AH$7,$AA$7:$AE$7)="予定日")*(IF(進捗管理票PSPT_進捗率_2_2&lt;&gt;"", AA224:AH224,AA224:AE224)&lt;=集計基準日),COLUMN(IF(進捗管理票PSPT_進捗率_2_2&lt;&gt;"", AA224:AH224,AA224:AE224)),""))</f>
        <v>0</v>
      </c>
      <c r="CY224" s="324">
        <f t="array" aca="1" ref="CY224" ca="1">MAX(IF((IF(進捗管理票PSPT_進捗率_3_2&lt;&gt;"", AM224:AT224,AM224:AQ224)&lt;&gt;"")*(IF(進捗管理票PSPT_進捗率_3_2&lt;&gt;"", $AM$7:$AT$7,$AM$7:$AQ$7)="予定日")*(IF(進捗管理票PSPT_進捗率_3_2&lt;&gt;"", AM224:AT224,AM224:AQ224)&lt;=集計基準日),COLUMN(IF(進捗管理票PSPT_進捗率_3_2&lt;&gt;"", AM224:AT224,AM224:AQ224)),""))</f>
        <v>0</v>
      </c>
      <c r="CZ224" s="324">
        <f t="array" aca="1" ref="CZ224" ca="1">MAX(IF((IF(進捗管理票PSPT_進捗率_4_2&lt;&gt;"", AY224:BF224,AY224:BC224)&lt;&gt;"")*(IF(進捗管理票PSPT_進捗率_4_2&lt;&gt;"", $AY$7:$BF$7,$AY$7:$BC$7)="予定日")*(IF(進捗管理票PSPT_進捗率_4_2&lt;&gt;"", AY224:BF224,AY224:BC224)&lt;=集計基準日),COLUMN(IF(進捗管理票PSPT_進捗率_4_2&lt;&gt;"", AY224:BF224,AY224:BC224)),""))</f>
        <v>0</v>
      </c>
      <c r="DA224" s="324">
        <f t="array" aca="1" ref="DA224" ca="1">MAX(IF((BJ224:BN224&lt;&gt;"")*($BJ$7:$BN$7="予定日")*(BJ224:BN224&lt;=集計基準日),COLUMN(BJ224:BN224),""))</f>
        <v>0</v>
      </c>
      <c r="DB224" s="324">
        <f t="array" aca="1" ref="DB224" ca="1">MAX(IF((IF(AND(進捗管理票PSPT_進捗率_1_2&lt;&gt;"",U224&lt;&gt;""), O224:V224,O224:S224)&lt;&gt;"")*(IF(AND(進捗管理票PSPT_進捗率_1_2&lt;&gt;"",U224&lt;&gt;""), $O$7:$V$7,$O$7:$S$7)="実績日")*(IF(AND(進捗管理票PSPT_進捗率_1_2&lt;&gt;"",U224&lt;&gt;""), O224:V224,O224:S224)&lt;=集計基準日),COLUMN(IF(AND(進捗管理票PSPT_進捗率_1_2&lt;&gt;"",U224&lt;&gt;""), O224:V224,O224:S224)),""))</f>
        <v>0</v>
      </c>
      <c r="DC224" s="324">
        <f t="array" aca="1" ref="DC224" ca="1">MAX(IF((IF(AND(進捗管理票PSPT_進捗率_2_2&lt;&gt;"",AG224&lt;&gt;""), AA224:AH224,AA224:AE224)&lt;&gt;"")*(IF(AND(進捗管理票PSPT_進捗率_2_2&lt;&gt;"",AG224&lt;&gt;""), $AA$7:$AH$7,$AA$7:$AE$7)="実績日")*(IF(AND(進捗管理票PSPT_進捗率_2_2&lt;&gt;"",AG224&lt;&gt;""), AA224:AH224,AA224:AE224)&lt;=集計基準日),COLUMN(IF(AND(進捗管理票PSPT_進捗率_2_2&lt;&gt;"",AG224&lt;&gt;""), AA224:AH224,AA224:AE224)),""))</f>
        <v>0</v>
      </c>
      <c r="DD224" s="324">
        <f t="array" aca="1" ref="DD224" ca="1">MAX(IF((IF(AND(進捗管理票PSPT_進捗率_3_2&lt;&gt;"",AS224&lt;&gt;""), AM224:AT224,AM224:AQ224)&lt;&gt;"")*(IF(AND(進捗管理票PSPT_進捗率_3_2&lt;&gt;"",AS224&lt;&gt;""), $AM$7:$AT$7,$AM$7:$AQ$7)="実績日")*(IF(AND(進捗管理票PSPT_進捗率_3_2&lt;&gt;"",AS224&lt;&gt;""), AM224:AT224,AM224:AQ224)&lt;=集計基準日),COLUMN(IF(AND(進捗管理票PSPT_進捗率_3_2&lt;&gt;"",AS224&lt;&gt;""), AM224:AT224,AM224:AQ224)),""))</f>
        <v>0</v>
      </c>
      <c r="DE224" s="324">
        <f t="array" aca="1" ref="DE224" ca="1">MAX(IF((IF(AND(進捗管理票PSPT_進捗率_4_2&lt;&gt;"",BE224&lt;&gt;""), AY224:BF224,AY224:BC224)&lt;&gt;"")*(IF(AND(進捗管理票PSPT_進捗率_4_2&lt;&gt;"",BE224&lt;&gt;""), $AY$7:$BF$7,$AY$7:$BC$7)="実績日")*(IF(AND(進捗管理票PSPT_進捗率_4_2&lt;&gt;"",BE224&lt;&gt;""), AY224:BF224,AY224:BC224)&lt;=集計基準日),COLUMN(IF(AND(進捗管理票PSPT_進捗率_4_2&lt;&gt;"",BE224&lt;&gt;""), AY224:BF224,AY224:BC224)),""))</f>
        <v>0</v>
      </c>
      <c r="DF224" s="324">
        <f t="array" aca="1" ref="DF224" ca="1">MAX(IF((BJ224:BN224&lt;&gt;"")*($BJ$7:$BN$7="実績日")*(BJ224:BN224&lt;=集計基準日),COLUMN(BJ224:BN224),""))</f>
        <v>0</v>
      </c>
      <c r="DG224" s="439">
        <f ca="1">MAX(IF(CW224&lt;&gt;0,HLOOKUP(CW224+1,進捗・達成率設定_PS,9,1),0),IF(CX224&lt;&gt;0,HLOOKUP(CX224+1,進捗・達成率設定_PT仕様作成,9,1),0),IF(CY224&lt;&gt;0,HLOOKUP(CY224+1,進捗・達成率設定_PG,9,1),0),IF(CZ224&lt;&gt;0,HLOOKUP(CZ224+1,進捗・達成率設定_PT,9,1),0),IF(DA224&lt;&gt;0,HLOOKUP(DA224+1,進捗・達成率設定_受入,9,1),0),IF(AND(COUNTA(PTレビュー先頭セル:PTレビュー最終セル)=0,AND(BB224&lt;&gt;"", BB224 &lt;= 集計基準日, BE224="",BF224="",BJ224="",BK224="",BM224="",BN224="")),100,0),IF(AND(BE224&lt;&gt;"",BE224 &lt;= 集計基準日, BJ224="",BK224="",BM224="",BN224=""),100,0))</f>
        <v>0</v>
      </c>
      <c r="DH224" s="440">
        <f ca="1">MAX(IF(DB224&lt;&gt;0,HLOOKUP(DB224,進捗・達成率設定_PS,9,1),0),IF(DC224&lt;&gt;0,HLOOKUP(DC224,進捗・達成率設定_PT仕様作成,9,1),0),IF(DD224&lt;&gt;0,HLOOKUP(DD224,進捗・達成率設定_PG,9,1),0),IF(DE224&lt;&gt;0,HLOOKUP(DE224,進捗・達成率設定_PT,9,1),0),IF(DF224&lt;&gt;0,HLOOKUP(DF224,進捗・達成率設定_受入,9,1),0),IF(AND(COUNTA(PTレビュー先頭セル:PTレビュー最終セル)=0,BJ224="",BK224="",BM224="",BN224="",BC224&lt;&gt;"", BC224&lt;=集計基準日),100,0),IF(OR(AND(BF224&lt;&gt;"",BF224&lt;=集計基準日, BJ224="",BK224="",BM224="",BN224=""),AND(BE224&lt;&gt;"",BF224&lt;&gt;"",BF224&lt;=集計基準日, BJ224="",BK224="",BM224="",BN224="")),100,0))</f>
        <v>0</v>
      </c>
      <c r="DI224" s="328" t="str">
        <f>IF(BM224&lt;&gt;"",BM224,IF(AND(BJ224&lt;&gt;"",BM224&lt;&gt;""),BM224,IF(AND(BJ224&lt;&gt;"",BM224=""),"",IF(AND(BK224&lt;&gt;"",BM224=""),"",IF(BE224&lt;&gt;"",BE224,IF(COUNTA(PTレビュー先頭セル:PTレビュー最終セル)&lt;&gt;0,"",IF(BB224&lt;&gt;"",BB224,"")))))))</f>
        <v/>
      </c>
      <c r="DJ224" s="329" t="str">
        <f>IF(AND(BM224&lt;&gt;"",BN224&lt;&gt;""),BN224,IF(AND(BJ224&lt;&gt;"",BN224&lt;&gt;""),BN224,IF(AND(BK224&lt;&gt;"",BN224=""),"",IF(AND(BJ224&lt;&gt;"",BN224=""),"",IF(BF224&lt;&gt;"",BF224,IF(COUNTA(PTレビュー先頭セル:PTレビュー最終セル)&lt;&gt;0,"",IF(BC224&lt;&gt;"",BC224,"")))))))</f>
        <v/>
      </c>
      <c r="DK224" s="450" t="b">
        <f t="shared" si="121"/>
        <v>0</v>
      </c>
      <c r="DL224" s="440" t="b">
        <f t="shared" si="122"/>
        <v>0</v>
      </c>
      <c r="DM224" s="450" t="b">
        <f t="shared" si="123"/>
        <v>0</v>
      </c>
      <c r="DN224" s="440" t="b">
        <f t="shared" si="124"/>
        <v>0</v>
      </c>
      <c r="DO224" s="449" t="b">
        <f t="shared" si="125"/>
        <v>0</v>
      </c>
      <c r="DP224" s="440" t="b">
        <f t="shared" si="126"/>
        <v>0</v>
      </c>
      <c r="DQ224" s="450" t="b">
        <f t="shared" si="127"/>
        <v>0</v>
      </c>
      <c r="DR224" s="440" t="b">
        <f t="shared" si="128"/>
        <v>0</v>
      </c>
      <c r="DS224" s="449" t="b">
        <f t="shared" si="129"/>
        <v>0</v>
      </c>
      <c r="DT224" s="440" t="b">
        <f t="shared" si="130"/>
        <v>0</v>
      </c>
    </row>
    <row r="225" spans="1:124" x14ac:dyDescent="0.25">
      <c r="A225" s="65">
        <f t="shared" si="105"/>
        <v>217</v>
      </c>
      <c r="B225" s="275"/>
      <c r="C225" s="275"/>
      <c r="D225" s="275"/>
      <c r="E225" s="275"/>
      <c r="F225" s="275"/>
      <c r="G225" s="316"/>
      <c r="H225" s="276"/>
      <c r="I225" s="276"/>
      <c r="J225" s="276"/>
      <c r="K225" s="467"/>
      <c r="L225" s="467"/>
      <c r="M225" s="277"/>
      <c r="N225" s="277"/>
      <c r="O225" s="348"/>
      <c r="P225" s="278"/>
      <c r="Q225" s="279"/>
      <c r="R225" s="348"/>
      <c r="S225" s="278"/>
      <c r="T225" s="280"/>
      <c r="U225" s="348"/>
      <c r="V225" s="274"/>
      <c r="W225" s="309" t="str">
        <f t="shared" ca="1" si="106"/>
        <v/>
      </c>
      <c r="X225" s="310" t="str">
        <f t="shared" ca="1" si="107"/>
        <v/>
      </c>
      <c r="Y225" s="277"/>
      <c r="Z225" s="277"/>
      <c r="AA225" s="348"/>
      <c r="AB225" s="278"/>
      <c r="AC225" s="279"/>
      <c r="AD225" s="348"/>
      <c r="AE225" s="278"/>
      <c r="AF225" s="280"/>
      <c r="AG225" s="348"/>
      <c r="AH225" s="274"/>
      <c r="AI225" s="309" t="str">
        <f t="shared" ca="1" si="108"/>
        <v/>
      </c>
      <c r="AJ225" s="310" t="str">
        <f t="shared" ca="1" si="109"/>
        <v/>
      </c>
      <c r="AK225" s="277"/>
      <c r="AL225" s="277"/>
      <c r="AM225" s="348"/>
      <c r="AN225" s="278"/>
      <c r="AO225" s="279"/>
      <c r="AP225" s="348"/>
      <c r="AQ225" s="278"/>
      <c r="AR225" s="280"/>
      <c r="AS225" s="348"/>
      <c r="AT225" s="274"/>
      <c r="AU225" s="309" t="str">
        <f t="shared" ca="1" si="110"/>
        <v/>
      </c>
      <c r="AV225" s="310" t="str">
        <f t="shared" ca="1" si="111"/>
        <v/>
      </c>
      <c r="AW225" s="276"/>
      <c r="AX225" s="276"/>
      <c r="AY225" s="348"/>
      <c r="AZ225" s="278"/>
      <c r="BA225" s="279"/>
      <c r="BB225" s="348"/>
      <c r="BC225" s="278"/>
      <c r="BD225" s="280"/>
      <c r="BE225" s="348"/>
      <c r="BF225" s="274"/>
      <c r="BG225" s="309" t="str">
        <f t="shared" ca="1" si="112"/>
        <v/>
      </c>
      <c r="BH225" s="310" t="str">
        <f t="shared" ca="1" si="113"/>
        <v/>
      </c>
      <c r="BI225" s="276"/>
      <c r="BJ225" s="348"/>
      <c r="BK225" s="278"/>
      <c r="BL225" s="279"/>
      <c r="BM225" s="348"/>
      <c r="BN225" s="278"/>
      <c r="BO225" s="280"/>
      <c r="BP225" s="309" t="str">
        <f t="shared" ca="1" si="114"/>
        <v/>
      </c>
      <c r="BQ225" s="310" t="str">
        <f t="shared" ca="1" si="115"/>
        <v/>
      </c>
      <c r="BR225" s="309" t="str">
        <f t="shared" ca="1" si="116"/>
        <v/>
      </c>
      <c r="BS225" s="438" t="str">
        <f t="shared" ca="1" si="117"/>
        <v/>
      </c>
      <c r="BT225" s="281" t="str">
        <f t="array" ref="BT225">IF(AND($I225&lt;&gt;"",$K225&lt;&gt;""),CEILING(VLOOKUP($I225,ランク別指標,3,FALSE)*$L225,1),"")</f>
        <v/>
      </c>
      <c r="BU225" s="282"/>
      <c r="BV225" s="281" t="str">
        <f t="shared" si="11"/>
        <v/>
      </c>
      <c r="BW225" s="283"/>
      <c r="BX225" s="282"/>
      <c r="BY225" s="284" t="str">
        <f t="shared" si="118"/>
        <v/>
      </c>
      <c r="BZ225" s="285" t="str">
        <f t="shared" si="119"/>
        <v/>
      </c>
      <c r="CA225" s="286"/>
      <c r="CB225" s="287"/>
      <c r="CC225" s="281" t="str">
        <f t="array" ref="CC225">IF(AND($I225&lt;&gt;"",$K225&lt;&gt;""),CEILING(VLOOKUP($I225,ランク別指標,6,FALSE)*$L225,1),"")</f>
        <v/>
      </c>
      <c r="CD225" s="288"/>
      <c r="CE225" s="289" t="str">
        <f t="shared" si="14"/>
        <v/>
      </c>
      <c r="CF225" s="290"/>
      <c r="CG225" s="291" t="str">
        <f t="array" ref="CG225">IF(AND(L225&lt;&gt;"",L225&gt;0),IF(CD225/L225*100 &gt; 0,CD225/L225*100, ""),"")</f>
        <v/>
      </c>
      <c r="CH225" s="292" t="str">
        <f t="array" ref="CH225">IF(AND(L225&lt;&gt;"",L225&gt;0),IF(CF225/L225*100 &gt; 0,CF225/L225*100, ""),"")</f>
        <v/>
      </c>
      <c r="CI225" s="291" t="str">
        <f t="array" ref="CI225">IF(AND(CC225&lt;&gt;"",CC225&gt;0),IF(CD225/CC225*100 &gt; 0,CD225/CC225, ""),"")</f>
        <v/>
      </c>
      <c r="CJ225" s="292" t="str">
        <f t="array" ref="CJ225">IF(AND(CE225&lt;&gt;"",CE225&gt;0),IF(CF225/CE225*100 &gt; 0,CF225/CE225, ""),"")</f>
        <v/>
      </c>
      <c r="CK225" s="281"/>
      <c r="CL225" s="293" t="str">
        <f t="array" ref="CL225">IF(AND(L225&lt;&gt;"",L225&gt;0),IF(CK225/L225*100 &gt; 0,CK225/L225*100, ""),"")</f>
        <v/>
      </c>
      <c r="CM225" s="294"/>
      <c r="CN225" s="270" t="str">
        <f t="array" aca="1" ref="CN225" ca="1">IF(AND($O225&lt;&gt;"",$P225="",$O225&lt;=集計基準日),"遅1",IF(AND($R225&lt;&gt;"",$S225="",$R225&lt;=集計基準日),"遅2",IF(AND($U225&lt;&gt;"",$V225="",$U225&lt;=集計基準日),"遅3","") ) )</f>
        <v/>
      </c>
      <c r="CO225" s="271" t="str">
        <f t="array" aca="1" ref="CO225" ca="1">IF(AND($AA225&lt;&gt;"",$AB225="",$AA225&lt;=集計基準日),"遅1",IF(AND($AD225&lt;&gt;"",$AE225="",$AD225&lt;=集計基準日),"遅2",IF(AND($AG225&lt;&gt;"",$AH225="",$AG225&lt;=集計基準日),"遅3","")))</f>
        <v/>
      </c>
      <c r="CP225" s="271" t="str">
        <f t="array" aca="1" ref="CP225" ca="1">IF(AND($AM225&lt;&gt;"",$AN225="",$AM225&lt;=集計基準日),"遅1",IF(AND($AP225&lt;&gt;"",$AQ225="",$AP225&lt;=集計基準日),"遅2",IF(AND($AS225&lt;&gt;"",$AT225="",$AS225&lt;=集計基準日),"遅3","")))</f>
        <v/>
      </c>
      <c r="CQ225" s="272" t="str">
        <f t="shared" ca="1" si="103"/>
        <v/>
      </c>
      <c r="CR225" s="272" t="str">
        <f t="shared" ca="1" si="104"/>
        <v/>
      </c>
      <c r="CS225" s="273" t="str">
        <f t="shared" ca="1" si="17"/>
        <v/>
      </c>
      <c r="CT225" s="337"/>
      <c r="CU225" s="264">
        <f t="shared" si="120"/>
        <v>217</v>
      </c>
      <c r="CW225" s="324">
        <f t="array" aca="1" ref="CW225" ca="1">MAX(IF((IF(進捗管理票PSPT_進捗率_1_2&lt;&gt;"", O225:V225,O225:S225)&lt;&gt;"")*(IF(進捗管理票PSPT_進捗率_1_2&lt;&gt;"", $O$7:$V$7,$O$7:$S$7)="予定日")*(IF(進捗管理票PSPT_進捗率_1_2&lt;&gt;"", O225:V225,O225:S225)&lt;=集計基準日),COLUMN(IF(進捗管理票PSPT_進捗率_1_2&lt;&gt;"", O225:V225,O225:S225)),""))</f>
        <v>0</v>
      </c>
      <c r="CX225" s="324">
        <f t="array" aca="1" ref="CX225" ca="1">MAX(IF((IF(進捗管理票PSPT_進捗率_2_2&lt;&gt;"", AA225:AH225,AA225:AE225)&lt;&gt;"")*(IF(進捗管理票PSPT_進捗率_2_2&lt;&gt;"", $AA$7:$AH$7,$AA$7:$AE$7)="予定日")*(IF(進捗管理票PSPT_進捗率_2_2&lt;&gt;"", AA225:AH225,AA225:AE225)&lt;=集計基準日),COLUMN(IF(進捗管理票PSPT_進捗率_2_2&lt;&gt;"", AA225:AH225,AA225:AE225)),""))</f>
        <v>0</v>
      </c>
      <c r="CY225" s="324">
        <f t="array" aca="1" ref="CY225" ca="1">MAX(IF((IF(進捗管理票PSPT_進捗率_3_2&lt;&gt;"", AM225:AT225,AM225:AQ225)&lt;&gt;"")*(IF(進捗管理票PSPT_進捗率_3_2&lt;&gt;"", $AM$7:$AT$7,$AM$7:$AQ$7)="予定日")*(IF(進捗管理票PSPT_進捗率_3_2&lt;&gt;"", AM225:AT225,AM225:AQ225)&lt;=集計基準日),COLUMN(IF(進捗管理票PSPT_進捗率_3_2&lt;&gt;"", AM225:AT225,AM225:AQ225)),""))</f>
        <v>0</v>
      </c>
      <c r="CZ225" s="324">
        <f t="array" aca="1" ref="CZ225" ca="1">MAX(IF((IF(進捗管理票PSPT_進捗率_4_2&lt;&gt;"", AY225:BF225,AY225:BC225)&lt;&gt;"")*(IF(進捗管理票PSPT_進捗率_4_2&lt;&gt;"", $AY$7:$BF$7,$AY$7:$BC$7)="予定日")*(IF(進捗管理票PSPT_進捗率_4_2&lt;&gt;"", AY225:BF225,AY225:BC225)&lt;=集計基準日),COLUMN(IF(進捗管理票PSPT_進捗率_4_2&lt;&gt;"", AY225:BF225,AY225:BC225)),""))</f>
        <v>0</v>
      </c>
      <c r="DA225" s="324">
        <f t="array" aca="1" ref="DA225" ca="1">MAX(IF((BJ225:BN225&lt;&gt;"")*($BJ$7:$BN$7="予定日")*(BJ225:BN225&lt;=集計基準日),COLUMN(BJ225:BN225),""))</f>
        <v>0</v>
      </c>
      <c r="DB225" s="324">
        <f t="array" aca="1" ref="DB225" ca="1">MAX(IF((IF(AND(進捗管理票PSPT_進捗率_1_2&lt;&gt;"",U225&lt;&gt;""), O225:V225,O225:S225)&lt;&gt;"")*(IF(AND(進捗管理票PSPT_進捗率_1_2&lt;&gt;"",U225&lt;&gt;""), $O$7:$V$7,$O$7:$S$7)="実績日")*(IF(AND(進捗管理票PSPT_進捗率_1_2&lt;&gt;"",U225&lt;&gt;""), O225:V225,O225:S225)&lt;=集計基準日),COLUMN(IF(AND(進捗管理票PSPT_進捗率_1_2&lt;&gt;"",U225&lt;&gt;""), O225:V225,O225:S225)),""))</f>
        <v>0</v>
      </c>
      <c r="DC225" s="324">
        <f t="array" aca="1" ref="DC225" ca="1">MAX(IF((IF(AND(進捗管理票PSPT_進捗率_2_2&lt;&gt;"",AG225&lt;&gt;""), AA225:AH225,AA225:AE225)&lt;&gt;"")*(IF(AND(進捗管理票PSPT_進捗率_2_2&lt;&gt;"",AG225&lt;&gt;""), $AA$7:$AH$7,$AA$7:$AE$7)="実績日")*(IF(AND(進捗管理票PSPT_進捗率_2_2&lt;&gt;"",AG225&lt;&gt;""), AA225:AH225,AA225:AE225)&lt;=集計基準日),COLUMN(IF(AND(進捗管理票PSPT_進捗率_2_2&lt;&gt;"",AG225&lt;&gt;""), AA225:AH225,AA225:AE225)),""))</f>
        <v>0</v>
      </c>
      <c r="DD225" s="324">
        <f t="array" aca="1" ref="DD225" ca="1">MAX(IF((IF(AND(進捗管理票PSPT_進捗率_3_2&lt;&gt;"",AS225&lt;&gt;""), AM225:AT225,AM225:AQ225)&lt;&gt;"")*(IF(AND(進捗管理票PSPT_進捗率_3_2&lt;&gt;"",AS225&lt;&gt;""), $AM$7:$AT$7,$AM$7:$AQ$7)="実績日")*(IF(AND(進捗管理票PSPT_進捗率_3_2&lt;&gt;"",AS225&lt;&gt;""), AM225:AT225,AM225:AQ225)&lt;=集計基準日),COLUMN(IF(AND(進捗管理票PSPT_進捗率_3_2&lt;&gt;"",AS225&lt;&gt;""), AM225:AT225,AM225:AQ225)),""))</f>
        <v>0</v>
      </c>
      <c r="DE225" s="324">
        <f t="array" aca="1" ref="DE225" ca="1">MAX(IF((IF(AND(進捗管理票PSPT_進捗率_4_2&lt;&gt;"",BE225&lt;&gt;""), AY225:BF225,AY225:BC225)&lt;&gt;"")*(IF(AND(進捗管理票PSPT_進捗率_4_2&lt;&gt;"",BE225&lt;&gt;""), $AY$7:$BF$7,$AY$7:$BC$7)="実績日")*(IF(AND(進捗管理票PSPT_進捗率_4_2&lt;&gt;"",BE225&lt;&gt;""), AY225:BF225,AY225:BC225)&lt;=集計基準日),COLUMN(IF(AND(進捗管理票PSPT_進捗率_4_2&lt;&gt;"",BE225&lt;&gt;""), AY225:BF225,AY225:BC225)),""))</f>
        <v>0</v>
      </c>
      <c r="DF225" s="324">
        <f t="array" aca="1" ref="DF225" ca="1">MAX(IF((BJ225:BN225&lt;&gt;"")*($BJ$7:$BN$7="実績日")*(BJ225:BN225&lt;=集計基準日),COLUMN(BJ225:BN225),""))</f>
        <v>0</v>
      </c>
      <c r="DG225" s="439">
        <f ca="1">MAX(IF(CW225&lt;&gt;0,HLOOKUP(CW225+1,進捗・達成率設定_PS,9,1),0),IF(CX225&lt;&gt;0,HLOOKUP(CX225+1,進捗・達成率設定_PT仕様作成,9,1),0),IF(CY225&lt;&gt;0,HLOOKUP(CY225+1,進捗・達成率設定_PG,9,1),0),IF(CZ225&lt;&gt;0,HLOOKUP(CZ225+1,進捗・達成率設定_PT,9,1),0),IF(DA225&lt;&gt;0,HLOOKUP(DA225+1,進捗・達成率設定_受入,9,1),0),IF(AND(COUNTA(PTレビュー先頭セル:PTレビュー最終セル)=0,AND(BB225&lt;&gt;"", BB225 &lt;= 集計基準日, BE225="",BF225="",BJ225="",BK225="",BM225="",BN225="")),100,0),IF(AND(BE225&lt;&gt;"",BE225 &lt;= 集計基準日, BJ225="",BK225="",BM225="",BN225=""),100,0))</f>
        <v>0</v>
      </c>
      <c r="DH225" s="440">
        <f ca="1">MAX(IF(DB225&lt;&gt;0,HLOOKUP(DB225,進捗・達成率設定_PS,9,1),0),IF(DC225&lt;&gt;0,HLOOKUP(DC225,進捗・達成率設定_PT仕様作成,9,1),0),IF(DD225&lt;&gt;0,HLOOKUP(DD225,進捗・達成率設定_PG,9,1),0),IF(DE225&lt;&gt;0,HLOOKUP(DE225,進捗・達成率設定_PT,9,1),0),IF(DF225&lt;&gt;0,HLOOKUP(DF225,進捗・達成率設定_受入,9,1),0),IF(AND(COUNTA(PTレビュー先頭セル:PTレビュー最終セル)=0,BJ225="",BK225="",BM225="",BN225="",BC225&lt;&gt;"", BC225&lt;=集計基準日),100,0),IF(OR(AND(BF225&lt;&gt;"",BF225&lt;=集計基準日, BJ225="",BK225="",BM225="",BN225=""),AND(BE225&lt;&gt;"",BF225&lt;&gt;"",BF225&lt;=集計基準日, BJ225="",BK225="",BM225="",BN225="")),100,0))</f>
        <v>0</v>
      </c>
      <c r="DI225" s="328" t="str">
        <f>IF(BM225&lt;&gt;"",BM225,IF(AND(BJ225&lt;&gt;"",BM225&lt;&gt;""),BM225,IF(AND(BJ225&lt;&gt;"",BM225=""),"",IF(AND(BK225&lt;&gt;"",BM225=""),"",IF(BE225&lt;&gt;"",BE225,IF(COUNTA(PTレビュー先頭セル:PTレビュー最終セル)&lt;&gt;0,"",IF(BB225&lt;&gt;"",BB225,"")))))))</f>
        <v/>
      </c>
      <c r="DJ225" s="329" t="str">
        <f>IF(AND(BM225&lt;&gt;"",BN225&lt;&gt;""),BN225,IF(AND(BJ225&lt;&gt;"",BN225&lt;&gt;""),BN225,IF(AND(BK225&lt;&gt;"",BN225=""),"",IF(AND(BJ225&lt;&gt;"",BN225=""),"",IF(BF225&lt;&gt;"",BF225,IF(COUNTA(PTレビュー先頭セル:PTレビュー最終セル)&lt;&gt;0,"",IF(BC225&lt;&gt;"",BC225,"")))))))</f>
        <v/>
      </c>
      <c r="DK225" s="450" t="b">
        <f t="shared" si="121"/>
        <v>0</v>
      </c>
      <c r="DL225" s="440" t="b">
        <f t="shared" si="122"/>
        <v>0</v>
      </c>
      <c r="DM225" s="450" t="b">
        <f t="shared" si="123"/>
        <v>0</v>
      </c>
      <c r="DN225" s="440" t="b">
        <f t="shared" si="124"/>
        <v>0</v>
      </c>
      <c r="DO225" s="449" t="b">
        <f t="shared" si="125"/>
        <v>0</v>
      </c>
      <c r="DP225" s="440" t="b">
        <f t="shared" si="126"/>
        <v>0</v>
      </c>
      <c r="DQ225" s="450" t="b">
        <f t="shared" si="127"/>
        <v>0</v>
      </c>
      <c r="DR225" s="440" t="b">
        <f t="shared" si="128"/>
        <v>0</v>
      </c>
      <c r="DS225" s="449" t="b">
        <f t="shared" si="129"/>
        <v>0</v>
      </c>
      <c r="DT225" s="440" t="b">
        <f t="shared" si="130"/>
        <v>0</v>
      </c>
    </row>
    <row r="226" spans="1:124" x14ac:dyDescent="0.25">
      <c r="A226" s="65">
        <f t="shared" si="105"/>
        <v>218</v>
      </c>
      <c r="B226" s="275"/>
      <c r="C226" s="275"/>
      <c r="D226" s="275"/>
      <c r="E226" s="275"/>
      <c r="F226" s="275"/>
      <c r="G226" s="316"/>
      <c r="H226" s="276"/>
      <c r="I226" s="276"/>
      <c r="J226" s="276"/>
      <c r="K226" s="467"/>
      <c r="L226" s="467"/>
      <c r="M226" s="277"/>
      <c r="N226" s="277"/>
      <c r="O226" s="348"/>
      <c r="P226" s="278"/>
      <c r="Q226" s="279"/>
      <c r="R226" s="348"/>
      <c r="S226" s="278"/>
      <c r="T226" s="280"/>
      <c r="U226" s="348"/>
      <c r="V226" s="274"/>
      <c r="W226" s="309" t="str">
        <f t="shared" ca="1" si="106"/>
        <v/>
      </c>
      <c r="X226" s="310" t="str">
        <f t="shared" ca="1" si="107"/>
        <v/>
      </c>
      <c r="Y226" s="277"/>
      <c r="Z226" s="277"/>
      <c r="AA226" s="348"/>
      <c r="AB226" s="278"/>
      <c r="AC226" s="279"/>
      <c r="AD226" s="348"/>
      <c r="AE226" s="278"/>
      <c r="AF226" s="280"/>
      <c r="AG226" s="348"/>
      <c r="AH226" s="274"/>
      <c r="AI226" s="309" t="str">
        <f t="shared" ca="1" si="108"/>
        <v/>
      </c>
      <c r="AJ226" s="310" t="str">
        <f t="shared" ca="1" si="109"/>
        <v/>
      </c>
      <c r="AK226" s="277"/>
      <c r="AL226" s="277"/>
      <c r="AM226" s="348"/>
      <c r="AN226" s="278"/>
      <c r="AO226" s="279"/>
      <c r="AP226" s="348"/>
      <c r="AQ226" s="278"/>
      <c r="AR226" s="280"/>
      <c r="AS226" s="348"/>
      <c r="AT226" s="274"/>
      <c r="AU226" s="309" t="str">
        <f t="shared" ca="1" si="110"/>
        <v/>
      </c>
      <c r="AV226" s="310" t="str">
        <f t="shared" ca="1" si="111"/>
        <v/>
      </c>
      <c r="AW226" s="276"/>
      <c r="AX226" s="276"/>
      <c r="AY226" s="348"/>
      <c r="AZ226" s="278"/>
      <c r="BA226" s="279"/>
      <c r="BB226" s="348"/>
      <c r="BC226" s="278"/>
      <c r="BD226" s="280"/>
      <c r="BE226" s="348"/>
      <c r="BF226" s="274"/>
      <c r="BG226" s="309" t="str">
        <f t="shared" ca="1" si="112"/>
        <v/>
      </c>
      <c r="BH226" s="310" t="str">
        <f t="shared" ca="1" si="113"/>
        <v/>
      </c>
      <c r="BI226" s="276"/>
      <c r="BJ226" s="348"/>
      <c r="BK226" s="278"/>
      <c r="BL226" s="279"/>
      <c r="BM226" s="348"/>
      <c r="BN226" s="278"/>
      <c r="BO226" s="280"/>
      <c r="BP226" s="309" t="str">
        <f t="shared" ca="1" si="114"/>
        <v/>
      </c>
      <c r="BQ226" s="310" t="str">
        <f t="shared" ca="1" si="115"/>
        <v/>
      </c>
      <c r="BR226" s="309" t="str">
        <f t="shared" ca="1" si="116"/>
        <v/>
      </c>
      <c r="BS226" s="438" t="str">
        <f t="shared" ca="1" si="117"/>
        <v/>
      </c>
      <c r="BT226" s="281" t="str">
        <f t="array" ref="BT226">IF(AND($I226&lt;&gt;"",$K226&lt;&gt;""),CEILING(VLOOKUP($I226,ランク別指標,3,FALSE)*$L226,1),"")</f>
        <v/>
      </c>
      <c r="BU226" s="282"/>
      <c r="BV226" s="281" t="str">
        <f t="shared" si="11"/>
        <v/>
      </c>
      <c r="BW226" s="283"/>
      <c r="BX226" s="282"/>
      <c r="BY226" s="284" t="str">
        <f t="shared" si="118"/>
        <v/>
      </c>
      <c r="BZ226" s="285" t="str">
        <f t="shared" si="119"/>
        <v/>
      </c>
      <c r="CA226" s="286"/>
      <c r="CB226" s="287"/>
      <c r="CC226" s="281" t="str">
        <f t="array" ref="CC226">IF(AND($I226&lt;&gt;"",$K226&lt;&gt;""),CEILING(VLOOKUP($I226,ランク別指標,6,FALSE)*$L226,1),"")</f>
        <v/>
      </c>
      <c r="CD226" s="288"/>
      <c r="CE226" s="289" t="str">
        <f t="shared" si="14"/>
        <v/>
      </c>
      <c r="CF226" s="290"/>
      <c r="CG226" s="291" t="str">
        <f t="array" ref="CG226">IF(AND(L226&lt;&gt;"",L226&gt;0),IF(CD226/L226*100 &gt; 0,CD226/L226*100, ""),"")</f>
        <v/>
      </c>
      <c r="CH226" s="292" t="str">
        <f t="array" ref="CH226">IF(AND(L226&lt;&gt;"",L226&gt;0),IF(CF226/L226*100 &gt; 0,CF226/L226*100, ""),"")</f>
        <v/>
      </c>
      <c r="CI226" s="291" t="str">
        <f t="array" ref="CI226">IF(AND(CC226&lt;&gt;"",CC226&gt;0),IF(CD226/CC226*100 &gt; 0,CD226/CC226, ""),"")</f>
        <v/>
      </c>
      <c r="CJ226" s="292" t="str">
        <f t="array" ref="CJ226">IF(AND(CE226&lt;&gt;"",CE226&gt;0),IF(CF226/CE226*100 &gt; 0,CF226/CE226, ""),"")</f>
        <v/>
      </c>
      <c r="CK226" s="281"/>
      <c r="CL226" s="293" t="str">
        <f t="array" ref="CL226">IF(AND(L226&lt;&gt;"",L226&gt;0),IF(CK226/L226*100 &gt; 0,CK226/L226*100, ""),"")</f>
        <v/>
      </c>
      <c r="CM226" s="294"/>
      <c r="CN226" s="270" t="str">
        <f t="array" aca="1" ref="CN226" ca="1">IF(AND($O226&lt;&gt;"",$P226="",$O226&lt;=集計基準日),"遅1",IF(AND($R226&lt;&gt;"",$S226="",$R226&lt;=集計基準日),"遅2",IF(AND($U226&lt;&gt;"",$V226="",$U226&lt;=集計基準日),"遅3","") ) )</f>
        <v/>
      </c>
      <c r="CO226" s="271" t="str">
        <f t="array" aca="1" ref="CO226" ca="1">IF(AND($AA226&lt;&gt;"",$AB226="",$AA226&lt;=集計基準日),"遅1",IF(AND($AD226&lt;&gt;"",$AE226="",$AD226&lt;=集計基準日),"遅2",IF(AND($AG226&lt;&gt;"",$AH226="",$AG226&lt;=集計基準日),"遅3","")))</f>
        <v/>
      </c>
      <c r="CP226" s="271" t="str">
        <f t="array" aca="1" ref="CP226" ca="1">IF(AND($AM226&lt;&gt;"",$AN226="",$AM226&lt;=集計基準日),"遅1",IF(AND($AP226&lt;&gt;"",$AQ226="",$AP226&lt;=集計基準日),"遅2",IF(AND($AS226&lt;&gt;"",$AT226="",$AS226&lt;=集計基準日),"遅3","")))</f>
        <v/>
      </c>
      <c r="CQ226" s="272" t="str">
        <f t="shared" ca="1" si="103"/>
        <v/>
      </c>
      <c r="CR226" s="272" t="str">
        <f t="shared" ca="1" si="104"/>
        <v/>
      </c>
      <c r="CS226" s="273" t="str">
        <f t="shared" ca="1" si="17"/>
        <v/>
      </c>
      <c r="CT226" s="337"/>
      <c r="CU226" s="264">
        <f t="shared" si="120"/>
        <v>218</v>
      </c>
      <c r="CW226" s="324">
        <f t="array" aca="1" ref="CW226" ca="1">MAX(IF((IF(進捗管理票PSPT_進捗率_1_2&lt;&gt;"", O226:V226,O226:S226)&lt;&gt;"")*(IF(進捗管理票PSPT_進捗率_1_2&lt;&gt;"", $O$7:$V$7,$O$7:$S$7)="予定日")*(IF(進捗管理票PSPT_進捗率_1_2&lt;&gt;"", O226:V226,O226:S226)&lt;=集計基準日),COLUMN(IF(進捗管理票PSPT_進捗率_1_2&lt;&gt;"", O226:V226,O226:S226)),""))</f>
        <v>0</v>
      </c>
      <c r="CX226" s="324">
        <f t="array" aca="1" ref="CX226" ca="1">MAX(IF((IF(進捗管理票PSPT_進捗率_2_2&lt;&gt;"", AA226:AH226,AA226:AE226)&lt;&gt;"")*(IF(進捗管理票PSPT_進捗率_2_2&lt;&gt;"", $AA$7:$AH$7,$AA$7:$AE$7)="予定日")*(IF(進捗管理票PSPT_進捗率_2_2&lt;&gt;"", AA226:AH226,AA226:AE226)&lt;=集計基準日),COLUMN(IF(進捗管理票PSPT_進捗率_2_2&lt;&gt;"", AA226:AH226,AA226:AE226)),""))</f>
        <v>0</v>
      </c>
      <c r="CY226" s="324">
        <f t="array" aca="1" ref="CY226" ca="1">MAX(IF((IF(進捗管理票PSPT_進捗率_3_2&lt;&gt;"", AM226:AT226,AM226:AQ226)&lt;&gt;"")*(IF(進捗管理票PSPT_進捗率_3_2&lt;&gt;"", $AM$7:$AT$7,$AM$7:$AQ$7)="予定日")*(IF(進捗管理票PSPT_進捗率_3_2&lt;&gt;"", AM226:AT226,AM226:AQ226)&lt;=集計基準日),COLUMN(IF(進捗管理票PSPT_進捗率_3_2&lt;&gt;"", AM226:AT226,AM226:AQ226)),""))</f>
        <v>0</v>
      </c>
      <c r="CZ226" s="324">
        <f t="array" aca="1" ref="CZ226" ca="1">MAX(IF((IF(進捗管理票PSPT_進捗率_4_2&lt;&gt;"", AY226:BF226,AY226:BC226)&lt;&gt;"")*(IF(進捗管理票PSPT_進捗率_4_2&lt;&gt;"", $AY$7:$BF$7,$AY$7:$BC$7)="予定日")*(IF(進捗管理票PSPT_進捗率_4_2&lt;&gt;"", AY226:BF226,AY226:BC226)&lt;=集計基準日),COLUMN(IF(進捗管理票PSPT_進捗率_4_2&lt;&gt;"", AY226:BF226,AY226:BC226)),""))</f>
        <v>0</v>
      </c>
      <c r="DA226" s="324">
        <f t="array" aca="1" ref="DA226" ca="1">MAX(IF((BJ226:BN226&lt;&gt;"")*($BJ$7:$BN$7="予定日")*(BJ226:BN226&lt;=集計基準日),COLUMN(BJ226:BN226),""))</f>
        <v>0</v>
      </c>
      <c r="DB226" s="324">
        <f t="array" aca="1" ref="DB226" ca="1">MAX(IF((IF(AND(進捗管理票PSPT_進捗率_1_2&lt;&gt;"",U226&lt;&gt;""), O226:V226,O226:S226)&lt;&gt;"")*(IF(AND(進捗管理票PSPT_進捗率_1_2&lt;&gt;"",U226&lt;&gt;""), $O$7:$V$7,$O$7:$S$7)="実績日")*(IF(AND(進捗管理票PSPT_進捗率_1_2&lt;&gt;"",U226&lt;&gt;""), O226:V226,O226:S226)&lt;=集計基準日),COLUMN(IF(AND(進捗管理票PSPT_進捗率_1_2&lt;&gt;"",U226&lt;&gt;""), O226:V226,O226:S226)),""))</f>
        <v>0</v>
      </c>
      <c r="DC226" s="324">
        <f t="array" aca="1" ref="DC226" ca="1">MAX(IF((IF(AND(進捗管理票PSPT_進捗率_2_2&lt;&gt;"",AG226&lt;&gt;""), AA226:AH226,AA226:AE226)&lt;&gt;"")*(IF(AND(進捗管理票PSPT_進捗率_2_2&lt;&gt;"",AG226&lt;&gt;""), $AA$7:$AH$7,$AA$7:$AE$7)="実績日")*(IF(AND(進捗管理票PSPT_進捗率_2_2&lt;&gt;"",AG226&lt;&gt;""), AA226:AH226,AA226:AE226)&lt;=集計基準日),COLUMN(IF(AND(進捗管理票PSPT_進捗率_2_2&lt;&gt;"",AG226&lt;&gt;""), AA226:AH226,AA226:AE226)),""))</f>
        <v>0</v>
      </c>
      <c r="DD226" s="324">
        <f t="array" aca="1" ref="DD226" ca="1">MAX(IF((IF(AND(進捗管理票PSPT_進捗率_3_2&lt;&gt;"",AS226&lt;&gt;""), AM226:AT226,AM226:AQ226)&lt;&gt;"")*(IF(AND(進捗管理票PSPT_進捗率_3_2&lt;&gt;"",AS226&lt;&gt;""), $AM$7:$AT$7,$AM$7:$AQ$7)="実績日")*(IF(AND(進捗管理票PSPT_進捗率_3_2&lt;&gt;"",AS226&lt;&gt;""), AM226:AT226,AM226:AQ226)&lt;=集計基準日),COLUMN(IF(AND(進捗管理票PSPT_進捗率_3_2&lt;&gt;"",AS226&lt;&gt;""), AM226:AT226,AM226:AQ226)),""))</f>
        <v>0</v>
      </c>
      <c r="DE226" s="324">
        <f t="array" aca="1" ref="DE226" ca="1">MAX(IF((IF(AND(進捗管理票PSPT_進捗率_4_2&lt;&gt;"",BE226&lt;&gt;""), AY226:BF226,AY226:BC226)&lt;&gt;"")*(IF(AND(進捗管理票PSPT_進捗率_4_2&lt;&gt;"",BE226&lt;&gt;""), $AY$7:$BF$7,$AY$7:$BC$7)="実績日")*(IF(AND(進捗管理票PSPT_進捗率_4_2&lt;&gt;"",BE226&lt;&gt;""), AY226:BF226,AY226:BC226)&lt;=集計基準日),COLUMN(IF(AND(進捗管理票PSPT_進捗率_4_2&lt;&gt;"",BE226&lt;&gt;""), AY226:BF226,AY226:BC226)),""))</f>
        <v>0</v>
      </c>
      <c r="DF226" s="324">
        <f t="array" aca="1" ref="DF226" ca="1">MAX(IF((BJ226:BN226&lt;&gt;"")*($BJ$7:$BN$7="実績日")*(BJ226:BN226&lt;=集計基準日),COLUMN(BJ226:BN226),""))</f>
        <v>0</v>
      </c>
      <c r="DG226" s="439">
        <f ca="1">MAX(IF(CW226&lt;&gt;0,HLOOKUP(CW226+1,進捗・達成率設定_PS,9,1),0),IF(CX226&lt;&gt;0,HLOOKUP(CX226+1,進捗・達成率設定_PT仕様作成,9,1),0),IF(CY226&lt;&gt;0,HLOOKUP(CY226+1,進捗・達成率設定_PG,9,1),0),IF(CZ226&lt;&gt;0,HLOOKUP(CZ226+1,進捗・達成率設定_PT,9,1),0),IF(DA226&lt;&gt;0,HLOOKUP(DA226+1,進捗・達成率設定_受入,9,1),0),IF(AND(COUNTA(PTレビュー先頭セル:PTレビュー最終セル)=0,AND(BB226&lt;&gt;"", BB226 &lt;= 集計基準日, BE226="",BF226="",BJ226="",BK226="",BM226="",BN226="")),100,0),IF(AND(BE226&lt;&gt;"",BE226 &lt;= 集計基準日, BJ226="",BK226="",BM226="",BN226=""),100,0))</f>
        <v>0</v>
      </c>
      <c r="DH226" s="440">
        <f ca="1">MAX(IF(DB226&lt;&gt;0,HLOOKUP(DB226,進捗・達成率設定_PS,9,1),0),IF(DC226&lt;&gt;0,HLOOKUP(DC226,進捗・達成率設定_PT仕様作成,9,1),0),IF(DD226&lt;&gt;0,HLOOKUP(DD226,進捗・達成率設定_PG,9,1),0),IF(DE226&lt;&gt;0,HLOOKUP(DE226,進捗・達成率設定_PT,9,1),0),IF(DF226&lt;&gt;0,HLOOKUP(DF226,進捗・達成率設定_受入,9,1),0),IF(AND(COUNTA(PTレビュー先頭セル:PTレビュー最終セル)=0,BJ226="",BK226="",BM226="",BN226="",BC226&lt;&gt;"", BC226&lt;=集計基準日),100,0),IF(OR(AND(BF226&lt;&gt;"",BF226&lt;=集計基準日, BJ226="",BK226="",BM226="",BN226=""),AND(BE226&lt;&gt;"",BF226&lt;&gt;"",BF226&lt;=集計基準日, BJ226="",BK226="",BM226="",BN226="")),100,0))</f>
        <v>0</v>
      </c>
      <c r="DI226" s="328" t="str">
        <f>IF(BM226&lt;&gt;"",BM226,IF(AND(BJ226&lt;&gt;"",BM226&lt;&gt;""),BM226,IF(AND(BJ226&lt;&gt;"",BM226=""),"",IF(AND(BK226&lt;&gt;"",BM226=""),"",IF(BE226&lt;&gt;"",BE226,IF(COUNTA(PTレビュー先頭セル:PTレビュー最終セル)&lt;&gt;0,"",IF(BB226&lt;&gt;"",BB226,"")))))))</f>
        <v/>
      </c>
      <c r="DJ226" s="329" t="str">
        <f>IF(AND(BM226&lt;&gt;"",BN226&lt;&gt;""),BN226,IF(AND(BJ226&lt;&gt;"",BN226&lt;&gt;""),BN226,IF(AND(BK226&lt;&gt;"",BN226=""),"",IF(AND(BJ226&lt;&gt;"",BN226=""),"",IF(BF226&lt;&gt;"",BF226,IF(COUNTA(PTレビュー先頭セル:PTレビュー最終セル)&lt;&gt;0,"",IF(BC226&lt;&gt;"",BC226,"")))))))</f>
        <v/>
      </c>
      <c r="DK226" s="450" t="b">
        <f t="shared" si="121"/>
        <v>0</v>
      </c>
      <c r="DL226" s="440" t="b">
        <f t="shared" si="122"/>
        <v>0</v>
      </c>
      <c r="DM226" s="450" t="b">
        <f t="shared" si="123"/>
        <v>0</v>
      </c>
      <c r="DN226" s="440" t="b">
        <f t="shared" si="124"/>
        <v>0</v>
      </c>
      <c r="DO226" s="449" t="b">
        <f t="shared" si="125"/>
        <v>0</v>
      </c>
      <c r="DP226" s="440" t="b">
        <f t="shared" si="126"/>
        <v>0</v>
      </c>
      <c r="DQ226" s="450" t="b">
        <f t="shared" si="127"/>
        <v>0</v>
      </c>
      <c r="DR226" s="440" t="b">
        <f t="shared" si="128"/>
        <v>0</v>
      </c>
      <c r="DS226" s="449" t="b">
        <f t="shared" si="129"/>
        <v>0</v>
      </c>
      <c r="DT226" s="440" t="b">
        <f t="shared" si="130"/>
        <v>0</v>
      </c>
    </row>
    <row r="227" spans="1:124" x14ac:dyDescent="0.25">
      <c r="A227" s="65">
        <f t="shared" si="105"/>
        <v>219</v>
      </c>
      <c r="B227" s="275"/>
      <c r="C227" s="275"/>
      <c r="D227" s="275"/>
      <c r="E227" s="275"/>
      <c r="F227" s="275"/>
      <c r="G227" s="316"/>
      <c r="H227" s="276"/>
      <c r="I227" s="276"/>
      <c r="J227" s="276"/>
      <c r="K227" s="467"/>
      <c r="L227" s="467"/>
      <c r="M227" s="277"/>
      <c r="N227" s="277"/>
      <c r="O227" s="348"/>
      <c r="P227" s="278"/>
      <c r="Q227" s="279"/>
      <c r="R227" s="348"/>
      <c r="S227" s="278"/>
      <c r="T227" s="280"/>
      <c r="U227" s="348"/>
      <c r="V227" s="274"/>
      <c r="W227" s="309" t="str">
        <f t="shared" ca="1" si="106"/>
        <v/>
      </c>
      <c r="X227" s="310" t="str">
        <f t="shared" ca="1" si="107"/>
        <v/>
      </c>
      <c r="Y227" s="277"/>
      <c r="Z227" s="277"/>
      <c r="AA227" s="348"/>
      <c r="AB227" s="278"/>
      <c r="AC227" s="279"/>
      <c r="AD227" s="348"/>
      <c r="AE227" s="278"/>
      <c r="AF227" s="280"/>
      <c r="AG227" s="348"/>
      <c r="AH227" s="274"/>
      <c r="AI227" s="309" t="str">
        <f t="shared" ca="1" si="108"/>
        <v/>
      </c>
      <c r="AJ227" s="310" t="str">
        <f t="shared" ca="1" si="109"/>
        <v/>
      </c>
      <c r="AK227" s="277"/>
      <c r="AL227" s="277"/>
      <c r="AM227" s="348"/>
      <c r="AN227" s="278"/>
      <c r="AO227" s="279"/>
      <c r="AP227" s="348"/>
      <c r="AQ227" s="278"/>
      <c r="AR227" s="280"/>
      <c r="AS227" s="348"/>
      <c r="AT227" s="274"/>
      <c r="AU227" s="309" t="str">
        <f t="shared" ca="1" si="110"/>
        <v/>
      </c>
      <c r="AV227" s="310" t="str">
        <f t="shared" ca="1" si="111"/>
        <v/>
      </c>
      <c r="AW227" s="276"/>
      <c r="AX227" s="276"/>
      <c r="AY227" s="348"/>
      <c r="AZ227" s="278"/>
      <c r="BA227" s="279"/>
      <c r="BB227" s="348"/>
      <c r="BC227" s="278"/>
      <c r="BD227" s="280"/>
      <c r="BE227" s="348"/>
      <c r="BF227" s="274"/>
      <c r="BG227" s="309" t="str">
        <f t="shared" ca="1" si="112"/>
        <v/>
      </c>
      <c r="BH227" s="310" t="str">
        <f t="shared" ca="1" si="113"/>
        <v/>
      </c>
      <c r="BI227" s="276"/>
      <c r="BJ227" s="348"/>
      <c r="BK227" s="278"/>
      <c r="BL227" s="279"/>
      <c r="BM227" s="348"/>
      <c r="BN227" s="278"/>
      <c r="BO227" s="280"/>
      <c r="BP227" s="309" t="str">
        <f t="shared" ca="1" si="114"/>
        <v/>
      </c>
      <c r="BQ227" s="310" t="str">
        <f t="shared" ca="1" si="115"/>
        <v/>
      </c>
      <c r="BR227" s="309" t="str">
        <f t="shared" ca="1" si="116"/>
        <v/>
      </c>
      <c r="BS227" s="438" t="str">
        <f t="shared" ca="1" si="117"/>
        <v/>
      </c>
      <c r="BT227" s="281" t="str">
        <f t="array" ref="BT227">IF(AND($I227&lt;&gt;"",$K227&lt;&gt;""),CEILING(VLOOKUP($I227,ランク別指標,3,FALSE)*$L227,1),"")</f>
        <v/>
      </c>
      <c r="BU227" s="282"/>
      <c r="BV227" s="281" t="str">
        <f t="shared" si="11"/>
        <v/>
      </c>
      <c r="BW227" s="283"/>
      <c r="BX227" s="282"/>
      <c r="BY227" s="284" t="str">
        <f t="shared" si="118"/>
        <v/>
      </c>
      <c r="BZ227" s="285" t="str">
        <f t="shared" si="119"/>
        <v/>
      </c>
      <c r="CA227" s="286"/>
      <c r="CB227" s="287"/>
      <c r="CC227" s="281" t="str">
        <f t="array" ref="CC227">IF(AND($I227&lt;&gt;"",$K227&lt;&gt;""),CEILING(VLOOKUP($I227,ランク別指標,6,FALSE)*$L227,1),"")</f>
        <v/>
      </c>
      <c r="CD227" s="288"/>
      <c r="CE227" s="289" t="str">
        <f t="shared" si="14"/>
        <v/>
      </c>
      <c r="CF227" s="290"/>
      <c r="CG227" s="291" t="str">
        <f t="array" ref="CG227">IF(AND(L227&lt;&gt;"",L227&gt;0),IF(CD227/L227*100 &gt; 0,CD227/L227*100, ""),"")</f>
        <v/>
      </c>
      <c r="CH227" s="292" t="str">
        <f t="array" ref="CH227">IF(AND(L227&lt;&gt;"",L227&gt;0),IF(CF227/L227*100 &gt; 0,CF227/L227*100, ""),"")</f>
        <v/>
      </c>
      <c r="CI227" s="291" t="str">
        <f t="array" ref="CI227">IF(AND(CC227&lt;&gt;"",CC227&gt;0),IF(CD227/CC227*100 &gt; 0,CD227/CC227, ""),"")</f>
        <v/>
      </c>
      <c r="CJ227" s="292" t="str">
        <f t="array" ref="CJ227">IF(AND(CE227&lt;&gt;"",CE227&gt;0),IF(CF227/CE227*100 &gt; 0,CF227/CE227, ""),"")</f>
        <v/>
      </c>
      <c r="CK227" s="281"/>
      <c r="CL227" s="293" t="str">
        <f t="array" ref="CL227">IF(AND(L227&lt;&gt;"",L227&gt;0),IF(CK227/L227*100 &gt; 0,CK227/L227*100, ""),"")</f>
        <v/>
      </c>
      <c r="CM227" s="294"/>
      <c r="CN227" s="270" t="str">
        <f t="array" aca="1" ref="CN227" ca="1">IF(AND($O227&lt;&gt;"",$P227="",$O227&lt;=集計基準日),"遅1",IF(AND($R227&lt;&gt;"",$S227="",$R227&lt;=集計基準日),"遅2",IF(AND($U227&lt;&gt;"",$V227="",$U227&lt;=集計基準日),"遅3","") ) )</f>
        <v/>
      </c>
      <c r="CO227" s="271" t="str">
        <f t="array" aca="1" ref="CO227" ca="1">IF(AND($AA227&lt;&gt;"",$AB227="",$AA227&lt;=集計基準日),"遅1",IF(AND($AD227&lt;&gt;"",$AE227="",$AD227&lt;=集計基準日),"遅2",IF(AND($AG227&lt;&gt;"",$AH227="",$AG227&lt;=集計基準日),"遅3","")))</f>
        <v/>
      </c>
      <c r="CP227" s="271" t="str">
        <f t="array" aca="1" ref="CP227" ca="1">IF(AND($AM227&lt;&gt;"",$AN227="",$AM227&lt;=集計基準日),"遅1",IF(AND($AP227&lt;&gt;"",$AQ227="",$AP227&lt;=集計基準日),"遅2",IF(AND($AS227&lt;&gt;"",$AT227="",$AS227&lt;=集計基準日),"遅3","")))</f>
        <v/>
      </c>
      <c r="CQ227" s="272" t="str">
        <f t="shared" ca="1" si="103"/>
        <v/>
      </c>
      <c r="CR227" s="272" t="str">
        <f t="shared" ca="1" si="104"/>
        <v/>
      </c>
      <c r="CS227" s="273" t="str">
        <f t="shared" ca="1" si="17"/>
        <v/>
      </c>
      <c r="CT227" s="337"/>
      <c r="CU227" s="264">
        <f t="shared" si="120"/>
        <v>219</v>
      </c>
      <c r="CW227" s="324">
        <f t="array" aca="1" ref="CW227" ca="1">MAX(IF((IF(進捗管理票PSPT_進捗率_1_2&lt;&gt;"", O227:V227,O227:S227)&lt;&gt;"")*(IF(進捗管理票PSPT_進捗率_1_2&lt;&gt;"", $O$7:$V$7,$O$7:$S$7)="予定日")*(IF(進捗管理票PSPT_進捗率_1_2&lt;&gt;"", O227:V227,O227:S227)&lt;=集計基準日),COLUMN(IF(進捗管理票PSPT_進捗率_1_2&lt;&gt;"", O227:V227,O227:S227)),""))</f>
        <v>0</v>
      </c>
      <c r="CX227" s="324">
        <f t="array" aca="1" ref="CX227" ca="1">MAX(IF((IF(進捗管理票PSPT_進捗率_2_2&lt;&gt;"", AA227:AH227,AA227:AE227)&lt;&gt;"")*(IF(進捗管理票PSPT_進捗率_2_2&lt;&gt;"", $AA$7:$AH$7,$AA$7:$AE$7)="予定日")*(IF(進捗管理票PSPT_進捗率_2_2&lt;&gt;"", AA227:AH227,AA227:AE227)&lt;=集計基準日),COLUMN(IF(進捗管理票PSPT_進捗率_2_2&lt;&gt;"", AA227:AH227,AA227:AE227)),""))</f>
        <v>0</v>
      </c>
      <c r="CY227" s="324">
        <f t="array" aca="1" ref="CY227" ca="1">MAX(IF((IF(進捗管理票PSPT_進捗率_3_2&lt;&gt;"", AM227:AT227,AM227:AQ227)&lt;&gt;"")*(IF(進捗管理票PSPT_進捗率_3_2&lt;&gt;"", $AM$7:$AT$7,$AM$7:$AQ$7)="予定日")*(IF(進捗管理票PSPT_進捗率_3_2&lt;&gt;"", AM227:AT227,AM227:AQ227)&lt;=集計基準日),COLUMN(IF(進捗管理票PSPT_進捗率_3_2&lt;&gt;"", AM227:AT227,AM227:AQ227)),""))</f>
        <v>0</v>
      </c>
      <c r="CZ227" s="324">
        <f t="array" aca="1" ref="CZ227" ca="1">MAX(IF((IF(進捗管理票PSPT_進捗率_4_2&lt;&gt;"", AY227:BF227,AY227:BC227)&lt;&gt;"")*(IF(進捗管理票PSPT_進捗率_4_2&lt;&gt;"", $AY$7:$BF$7,$AY$7:$BC$7)="予定日")*(IF(進捗管理票PSPT_進捗率_4_2&lt;&gt;"", AY227:BF227,AY227:BC227)&lt;=集計基準日),COLUMN(IF(進捗管理票PSPT_進捗率_4_2&lt;&gt;"", AY227:BF227,AY227:BC227)),""))</f>
        <v>0</v>
      </c>
      <c r="DA227" s="324">
        <f t="array" aca="1" ref="DA227" ca="1">MAX(IF((BJ227:BN227&lt;&gt;"")*($BJ$7:$BN$7="予定日")*(BJ227:BN227&lt;=集計基準日),COLUMN(BJ227:BN227),""))</f>
        <v>0</v>
      </c>
      <c r="DB227" s="324">
        <f t="array" aca="1" ref="DB227" ca="1">MAX(IF((IF(AND(進捗管理票PSPT_進捗率_1_2&lt;&gt;"",U227&lt;&gt;""), O227:V227,O227:S227)&lt;&gt;"")*(IF(AND(進捗管理票PSPT_進捗率_1_2&lt;&gt;"",U227&lt;&gt;""), $O$7:$V$7,$O$7:$S$7)="実績日")*(IF(AND(進捗管理票PSPT_進捗率_1_2&lt;&gt;"",U227&lt;&gt;""), O227:V227,O227:S227)&lt;=集計基準日),COLUMN(IF(AND(進捗管理票PSPT_進捗率_1_2&lt;&gt;"",U227&lt;&gt;""), O227:V227,O227:S227)),""))</f>
        <v>0</v>
      </c>
      <c r="DC227" s="324">
        <f t="array" aca="1" ref="DC227" ca="1">MAX(IF((IF(AND(進捗管理票PSPT_進捗率_2_2&lt;&gt;"",AG227&lt;&gt;""), AA227:AH227,AA227:AE227)&lt;&gt;"")*(IF(AND(進捗管理票PSPT_進捗率_2_2&lt;&gt;"",AG227&lt;&gt;""), $AA$7:$AH$7,$AA$7:$AE$7)="実績日")*(IF(AND(進捗管理票PSPT_進捗率_2_2&lt;&gt;"",AG227&lt;&gt;""), AA227:AH227,AA227:AE227)&lt;=集計基準日),COLUMN(IF(AND(進捗管理票PSPT_進捗率_2_2&lt;&gt;"",AG227&lt;&gt;""), AA227:AH227,AA227:AE227)),""))</f>
        <v>0</v>
      </c>
      <c r="DD227" s="324">
        <f t="array" aca="1" ref="DD227" ca="1">MAX(IF((IF(AND(進捗管理票PSPT_進捗率_3_2&lt;&gt;"",AS227&lt;&gt;""), AM227:AT227,AM227:AQ227)&lt;&gt;"")*(IF(AND(進捗管理票PSPT_進捗率_3_2&lt;&gt;"",AS227&lt;&gt;""), $AM$7:$AT$7,$AM$7:$AQ$7)="実績日")*(IF(AND(進捗管理票PSPT_進捗率_3_2&lt;&gt;"",AS227&lt;&gt;""), AM227:AT227,AM227:AQ227)&lt;=集計基準日),COLUMN(IF(AND(進捗管理票PSPT_進捗率_3_2&lt;&gt;"",AS227&lt;&gt;""), AM227:AT227,AM227:AQ227)),""))</f>
        <v>0</v>
      </c>
      <c r="DE227" s="324">
        <f t="array" aca="1" ref="DE227" ca="1">MAX(IF((IF(AND(進捗管理票PSPT_進捗率_4_2&lt;&gt;"",BE227&lt;&gt;""), AY227:BF227,AY227:BC227)&lt;&gt;"")*(IF(AND(進捗管理票PSPT_進捗率_4_2&lt;&gt;"",BE227&lt;&gt;""), $AY$7:$BF$7,$AY$7:$BC$7)="実績日")*(IF(AND(進捗管理票PSPT_進捗率_4_2&lt;&gt;"",BE227&lt;&gt;""), AY227:BF227,AY227:BC227)&lt;=集計基準日),COLUMN(IF(AND(進捗管理票PSPT_進捗率_4_2&lt;&gt;"",BE227&lt;&gt;""), AY227:BF227,AY227:BC227)),""))</f>
        <v>0</v>
      </c>
      <c r="DF227" s="324">
        <f t="array" aca="1" ref="DF227" ca="1">MAX(IF((BJ227:BN227&lt;&gt;"")*($BJ$7:$BN$7="実績日")*(BJ227:BN227&lt;=集計基準日),COLUMN(BJ227:BN227),""))</f>
        <v>0</v>
      </c>
      <c r="DG227" s="439">
        <f ca="1">MAX(IF(CW227&lt;&gt;0,HLOOKUP(CW227+1,進捗・達成率設定_PS,9,1),0),IF(CX227&lt;&gt;0,HLOOKUP(CX227+1,進捗・達成率設定_PT仕様作成,9,1),0),IF(CY227&lt;&gt;0,HLOOKUP(CY227+1,進捗・達成率設定_PG,9,1),0),IF(CZ227&lt;&gt;0,HLOOKUP(CZ227+1,進捗・達成率設定_PT,9,1),0),IF(DA227&lt;&gt;0,HLOOKUP(DA227+1,進捗・達成率設定_受入,9,1),0),IF(AND(COUNTA(PTレビュー先頭セル:PTレビュー最終セル)=0,AND(BB227&lt;&gt;"", BB227 &lt;= 集計基準日, BE227="",BF227="",BJ227="",BK227="",BM227="",BN227="")),100,0),IF(AND(BE227&lt;&gt;"",BE227 &lt;= 集計基準日, BJ227="",BK227="",BM227="",BN227=""),100,0))</f>
        <v>0</v>
      </c>
      <c r="DH227" s="440">
        <f ca="1">MAX(IF(DB227&lt;&gt;0,HLOOKUP(DB227,進捗・達成率設定_PS,9,1),0),IF(DC227&lt;&gt;0,HLOOKUP(DC227,進捗・達成率設定_PT仕様作成,9,1),0),IF(DD227&lt;&gt;0,HLOOKUP(DD227,進捗・達成率設定_PG,9,1),0),IF(DE227&lt;&gt;0,HLOOKUP(DE227,進捗・達成率設定_PT,9,1),0),IF(DF227&lt;&gt;0,HLOOKUP(DF227,進捗・達成率設定_受入,9,1),0),IF(AND(COUNTA(PTレビュー先頭セル:PTレビュー最終セル)=0,BJ227="",BK227="",BM227="",BN227="",BC227&lt;&gt;"", BC227&lt;=集計基準日),100,0),IF(OR(AND(BF227&lt;&gt;"",BF227&lt;=集計基準日, BJ227="",BK227="",BM227="",BN227=""),AND(BE227&lt;&gt;"",BF227&lt;&gt;"",BF227&lt;=集計基準日, BJ227="",BK227="",BM227="",BN227="")),100,0))</f>
        <v>0</v>
      </c>
      <c r="DI227" s="328" t="str">
        <f>IF(BM227&lt;&gt;"",BM227,IF(AND(BJ227&lt;&gt;"",BM227&lt;&gt;""),BM227,IF(AND(BJ227&lt;&gt;"",BM227=""),"",IF(AND(BK227&lt;&gt;"",BM227=""),"",IF(BE227&lt;&gt;"",BE227,IF(COUNTA(PTレビュー先頭セル:PTレビュー最終セル)&lt;&gt;0,"",IF(BB227&lt;&gt;"",BB227,"")))))))</f>
        <v/>
      </c>
      <c r="DJ227" s="329" t="str">
        <f>IF(AND(BM227&lt;&gt;"",BN227&lt;&gt;""),BN227,IF(AND(BJ227&lt;&gt;"",BN227&lt;&gt;""),BN227,IF(AND(BK227&lt;&gt;"",BN227=""),"",IF(AND(BJ227&lt;&gt;"",BN227=""),"",IF(BF227&lt;&gt;"",BF227,IF(COUNTA(PTレビュー先頭セル:PTレビュー最終セル)&lt;&gt;0,"",IF(BC227&lt;&gt;"",BC227,"")))))))</f>
        <v/>
      </c>
      <c r="DK227" s="450" t="b">
        <f t="shared" si="121"/>
        <v>0</v>
      </c>
      <c r="DL227" s="440" t="b">
        <f t="shared" si="122"/>
        <v>0</v>
      </c>
      <c r="DM227" s="450" t="b">
        <f t="shared" si="123"/>
        <v>0</v>
      </c>
      <c r="DN227" s="440" t="b">
        <f t="shared" si="124"/>
        <v>0</v>
      </c>
      <c r="DO227" s="449" t="b">
        <f t="shared" si="125"/>
        <v>0</v>
      </c>
      <c r="DP227" s="440" t="b">
        <f t="shared" si="126"/>
        <v>0</v>
      </c>
      <c r="DQ227" s="450" t="b">
        <f t="shared" si="127"/>
        <v>0</v>
      </c>
      <c r="DR227" s="440" t="b">
        <f t="shared" si="128"/>
        <v>0</v>
      </c>
      <c r="DS227" s="449" t="b">
        <f t="shared" si="129"/>
        <v>0</v>
      </c>
      <c r="DT227" s="440" t="b">
        <f t="shared" si="130"/>
        <v>0</v>
      </c>
    </row>
    <row r="228" spans="1:124" x14ac:dyDescent="0.25">
      <c r="A228" s="65">
        <f t="shared" si="105"/>
        <v>220</v>
      </c>
      <c r="B228" s="275"/>
      <c r="C228" s="275"/>
      <c r="D228" s="275"/>
      <c r="E228" s="275"/>
      <c r="F228" s="275"/>
      <c r="G228" s="316"/>
      <c r="H228" s="276"/>
      <c r="I228" s="276"/>
      <c r="J228" s="276"/>
      <c r="K228" s="467"/>
      <c r="L228" s="467"/>
      <c r="M228" s="277"/>
      <c r="N228" s="277"/>
      <c r="O228" s="348"/>
      <c r="P228" s="278"/>
      <c r="Q228" s="279"/>
      <c r="R228" s="348"/>
      <c r="S228" s="278"/>
      <c r="T228" s="280"/>
      <c r="U228" s="348"/>
      <c r="V228" s="274"/>
      <c r="W228" s="309" t="str">
        <f t="shared" ca="1" si="106"/>
        <v/>
      </c>
      <c r="X228" s="310" t="str">
        <f t="shared" ca="1" si="107"/>
        <v/>
      </c>
      <c r="Y228" s="277"/>
      <c r="Z228" s="277"/>
      <c r="AA228" s="348"/>
      <c r="AB228" s="278"/>
      <c r="AC228" s="279"/>
      <c r="AD228" s="348"/>
      <c r="AE228" s="278"/>
      <c r="AF228" s="280"/>
      <c r="AG228" s="348"/>
      <c r="AH228" s="274"/>
      <c r="AI228" s="309" t="str">
        <f t="shared" ca="1" si="108"/>
        <v/>
      </c>
      <c r="AJ228" s="310" t="str">
        <f t="shared" ca="1" si="109"/>
        <v/>
      </c>
      <c r="AK228" s="277"/>
      <c r="AL228" s="277"/>
      <c r="AM228" s="348"/>
      <c r="AN228" s="278"/>
      <c r="AO228" s="279"/>
      <c r="AP228" s="348"/>
      <c r="AQ228" s="278"/>
      <c r="AR228" s="280"/>
      <c r="AS228" s="348"/>
      <c r="AT228" s="274"/>
      <c r="AU228" s="309" t="str">
        <f t="shared" ca="1" si="110"/>
        <v/>
      </c>
      <c r="AV228" s="310" t="str">
        <f t="shared" ca="1" si="111"/>
        <v/>
      </c>
      <c r="AW228" s="276"/>
      <c r="AX228" s="276"/>
      <c r="AY228" s="348"/>
      <c r="AZ228" s="278"/>
      <c r="BA228" s="279"/>
      <c r="BB228" s="348"/>
      <c r="BC228" s="278"/>
      <c r="BD228" s="280"/>
      <c r="BE228" s="348"/>
      <c r="BF228" s="274"/>
      <c r="BG228" s="309" t="str">
        <f t="shared" ca="1" si="112"/>
        <v/>
      </c>
      <c r="BH228" s="310" t="str">
        <f t="shared" ca="1" si="113"/>
        <v/>
      </c>
      <c r="BI228" s="276"/>
      <c r="BJ228" s="348"/>
      <c r="BK228" s="278"/>
      <c r="BL228" s="279"/>
      <c r="BM228" s="348"/>
      <c r="BN228" s="278"/>
      <c r="BO228" s="280"/>
      <c r="BP228" s="309" t="str">
        <f t="shared" ca="1" si="114"/>
        <v/>
      </c>
      <c r="BQ228" s="310" t="str">
        <f t="shared" ca="1" si="115"/>
        <v/>
      </c>
      <c r="BR228" s="309" t="str">
        <f t="shared" ca="1" si="116"/>
        <v/>
      </c>
      <c r="BS228" s="438" t="str">
        <f t="shared" ca="1" si="117"/>
        <v/>
      </c>
      <c r="BT228" s="281" t="str">
        <f t="array" ref="BT228">IF(AND($I228&lt;&gt;"",$K228&lt;&gt;""),CEILING(VLOOKUP($I228,ランク別指標,3,FALSE)*$L228,1),"")</f>
        <v/>
      </c>
      <c r="BU228" s="282"/>
      <c r="BV228" s="281" t="str">
        <f t="shared" si="11"/>
        <v/>
      </c>
      <c r="BW228" s="283"/>
      <c r="BX228" s="282"/>
      <c r="BY228" s="284" t="str">
        <f t="shared" si="118"/>
        <v/>
      </c>
      <c r="BZ228" s="285" t="str">
        <f t="shared" si="119"/>
        <v/>
      </c>
      <c r="CA228" s="286"/>
      <c r="CB228" s="287"/>
      <c r="CC228" s="281" t="str">
        <f t="array" ref="CC228">IF(AND($I228&lt;&gt;"",$K228&lt;&gt;""),CEILING(VLOOKUP($I228,ランク別指標,6,FALSE)*$L228,1),"")</f>
        <v/>
      </c>
      <c r="CD228" s="288"/>
      <c r="CE228" s="289" t="str">
        <f t="shared" si="14"/>
        <v/>
      </c>
      <c r="CF228" s="290"/>
      <c r="CG228" s="291" t="str">
        <f t="array" ref="CG228">IF(AND(L228&lt;&gt;"",L228&gt;0),IF(CD228/L228*100 &gt; 0,CD228/L228*100, ""),"")</f>
        <v/>
      </c>
      <c r="CH228" s="292" t="str">
        <f t="array" ref="CH228">IF(AND(L228&lt;&gt;"",L228&gt;0),IF(CF228/L228*100 &gt; 0,CF228/L228*100, ""),"")</f>
        <v/>
      </c>
      <c r="CI228" s="291" t="str">
        <f t="array" ref="CI228">IF(AND(CC228&lt;&gt;"",CC228&gt;0),IF(CD228/CC228*100 &gt; 0,CD228/CC228, ""),"")</f>
        <v/>
      </c>
      <c r="CJ228" s="292" t="str">
        <f t="array" ref="CJ228">IF(AND(CE228&lt;&gt;"",CE228&gt;0),IF(CF228/CE228*100 &gt; 0,CF228/CE228, ""),"")</f>
        <v/>
      </c>
      <c r="CK228" s="281"/>
      <c r="CL228" s="293" t="str">
        <f t="array" ref="CL228">IF(AND(L228&lt;&gt;"",L228&gt;0),IF(CK228/L228*100 &gt; 0,CK228/L228*100, ""),"")</f>
        <v/>
      </c>
      <c r="CM228" s="294"/>
      <c r="CN228" s="270" t="str">
        <f t="array" aca="1" ref="CN228" ca="1">IF(AND($O228&lt;&gt;"",$P228="",$O228&lt;=集計基準日),"遅1",IF(AND($R228&lt;&gt;"",$S228="",$R228&lt;=集計基準日),"遅2",IF(AND($U228&lt;&gt;"",$V228="",$U228&lt;=集計基準日),"遅3","") ) )</f>
        <v/>
      </c>
      <c r="CO228" s="271" t="str">
        <f t="array" aca="1" ref="CO228" ca="1">IF(AND($AA228&lt;&gt;"",$AB228="",$AA228&lt;=集計基準日),"遅1",IF(AND($AD228&lt;&gt;"",$AE228="",$AD228&lt;=集計基準日),"遅2",IF(AND($AG228&lt;&gt;"",$AH228="",$AG228&lt;=集計基準日),"遅3","")))</f>
        <v/>
      </c>
      <c r="CP228" s="271" t="str">
        <f t="array" aca="1" ref="CP228" ca="1">IF(AND($AM228&lt;&gt;"",$AN228="",$AM228&lt;=集計基準日),"遅1",IF(AND($AP228&lt;&gt;"",$AQ228="",$AP228&lt;=集計基準日),"遅2",IF(AND($AS228&lt;&gt;"",$AT228="",$AS228&lt;=集計基準日),"遅3","")))</f>
        <v/>
      </c>
      <c r="CQ228" s="272" t="str">
        <f t="shared" ca="1" si="103"/>
        <v/>
      </c>
      <c r="CR228" s="272" t="str">
        <f t="shared" ca="1" si="104"/>
        <v/>
      </c>
      <c r="CS228" s="273" t="str">
        <f t="shared" ca="1" si="17"/>
        <v/>
      </c>
      <c r="CT228" s="337"/>
      <c r="CU228" s="264">
        <f t="shared" si="120"/>
        <v>220</v>
      </c>
      <c r="CW228" s="324">
        <f t="array" aca="1" ref="CW228" ca="1">MAX(IF((IF(進捗管理票PSPT_進捗率_1_2&lt;&gt;"", O228:V228,O228:S228)&lt;&gt;"")*(IF(進捗管理票PSPT_進捗率_1_2&lt;&gt;"", $O$7:$V$7,$O$7:$S$7)="予定日")*(IF(進捗管理票PSPT_進捗率_1_2&lt;&gt;"", O228:V228,O228:S228)&lt;=集計基準日),COLUMN(IF(進捗管理票PSPT_進捗率_1_2&lt;&gt;"", O228:V228,O228:S228)),""))</f>
        <v>0</v>
      </c>
      <c r="CX228" s="324">
        <f t="array" aca="1" ref="CX228" ca="1">MAX(IF((IF(進捗管理票PSPT_進捗率_2_2&lt;&gt;"", AA228:AH228,AA228:AE228)&lt;&gt;"")*(IF(進捗管理票PSPT_進捗率_2_2&lt;&gt;"", $AA$7:$AH$7,$AA$7:$AE$7)="予定日")*(IF(進捗管理票PSPT_進捗率_2_2&lt;&gt;"", AA228:AH228,AA228:AE228)&lt;=集計基準日),COLUMN(IF(進捗管理票PSPT_進捗率_2_2&lt;&gt;"", AA228:AH228,AA228:AE228)),""))</f>
        <v>0</v>
      </c>
      <c r="CY228" s="324">
        <f t="array" aca="1" ref="CY228" ca="1">MAX(IF((IF(進捗管理票PSPT_進捗率_3_2&lt;&gt;"", AM228:AT228,AM228:AQ228)&lt;&gt;"")*(IF(進捗管理票PSPT_進捗率_3_2&lt;&gt;"", $AM$7:$AT$7,$AM$7:$AQ$7)="予定日")*(IF(進捗管理票PSPT_進捗率_3_2&lt;&gt;"", AM228:AT228,AM228:AQ228)&lt;=集計基準日),COLUMN(IF(進捗管理票PSPT_進捗率_3_2&lt;&gt;"", AM228:AT228,AM228:AQ228)),""))</f>
        <v>0</v>
      </c>
      <c r="CZ228" s="324">
        <f t="array" aca="1" ref="CZ228" ca="1">MAX(IF((IF(進捗管理票PSPT_進捗率_4_2&lt;&gt;"", AY228:BF228,AY228:BC228)&lt;&gt;"")*(IF(進捗管理票PSPT_進捗率_4_2&lt;&gt;"", $AY$7:$BF$7,$AY$7:$BC$7)="予定日")*(IF(進捗管理票PSPT_進捗率_4_2&lt;&gt;"", AY228:BF228,AY228:BC228)&lt;=集計基準日),COLUMN(IF(進捗管理票PSPT_進捗率_4_2&lt;&gt;"", AY228:BF228,AY228:BC228)),""))</f>
        <v>0</v>
      </c>
      <c r="DA228" s="324">
        <f t="array" aca="1" ref="DA228" ca="1">MAX(IF((BJ228:BN228&lt;&gt;"")*($BJ$7:$BN$7="予定日")*(BJ228:BN228&lt;=集計基準日),COLUMN(BJ228:BN228),""))</f>
        <v>0</v>
      </c>
      <c r="DB228" s="324">
        <f t="array" aca="1" ref="DB228" ca="1">MAX(IF((IF(AND(進捗管理票PSPT_進捗率_1_2&lt;&gt;"",U228&lt;&gt;""), O228:V228,O228:S228)&lt;&gt;"")*(IF(AND(進捗管理票PSPT_進捗率_1_2&lt;&gt;"",U228&lt;&gt;""), $O$7:$V$7,$O$7:$S$7)="実績日")*(IF(AND(進捗管理票PSPT_進捗率_1_2&lt;&gt;"",U228&lt;&gt;""), O228:V228,O228:S228)&lt;=集計基準日),COLUMN(IF(AND(進捗管理票PSPT_進捗率_1_2&lt;&gt;"",U228&lt;&gt;""), O228:V228,O228:S228)),""))</f>
        <v>0</v>
      </c>
      <c r="DC228" s="324">
        <f t="array" aca="1" ref="DC228" ca="1">MAX(IF((IF(AND(進捗管理票PSPT_進捗率_2_2&lt;&gt;"",AG228&lt;&gt;""), AA228:AH228,AA228:AE228)&lt;&gt;"")*(IF(AND(進捗管理票PSPT_進捗率_2_2&lt;&gt;"",AG228&lt;&gt;""), $AA$7:$AH$7,$AA$7:$AE$7)="実績日")*(IF(AND(進捗管理票PSPT_進捗率_2_2&lt;&gt;"",AG228&lt;&gt;""), AA228:AH228,AA228:AE228)&lt;=集計基準日),COLUMN(IF(AND(進捗管理票PSPT_進捗率_2_2&lt;&gt;"",AG228&lt;&gt;""), AA228:AH228,AA228:AE228)),""))</f>
        <v>0</v>
      </c>
      <c r="DD228" s="324">
        <f t="array" aca="1" ref="DD228" ca="1">MAX(IF((IF(AND(進捗管理票PSPT_進捗率_3_2&lt;&gt;"",AS228&lt;&gt;""), AM228:AT228,AM228:AQ228)&lt;&gt;"")*(IF(AND(進捗管理票PSPT_進捗率_3_2&lt;&gt;"",AS228&lt;&gt;""), $AM$7:$AT$7,$AM$7:$AQ$7)="実績日")*(IF(AND(進捗管理票PSPT_進捗率_3_2&lt;&gt;"",AS228&lt;&gt;""), AM228:AT228,AM228:AQ228)&lt;=集計基準日),COLUMN(IF(AND(進捗管理票PSPT_進捗率_3_2&lt;&gt;"",AS228&lt;&gt;""), AM228:AT228,AM228:AQ228)),""))</f>
        <v>0</v>
      </c>
      <c r="DE228" s="324">
        <f t="array" aca="1" ref="DE228" ca="1">MAX(IF((IF(AND(進捗管理票PSPT_進捗率_4_2&lt;&gt;"",BE228&lt;&gt;""), AY228:BF228,AY228:BC228)&lt;&gt;"")*(IF(AND(進捗管理票PSPT_進捗率_4_2&lt;&gt;"",BE228&lt;&gt;""), $AY$7:$BF$7,$AY$7:$BC$7)="実績日")*(IF(AND(進捗管理票PSPT_進捗率_4_2&lt;&gt;"",BE228&lt;&gt;""), AY228:BF228,AY228:BC228)&lt;=集計基準日),COLUMN(IF(AND(進捗管理票PSPT_進捗率_4_2&lt;&gt;"",BE228&lt;&gt;""), AY228:BF228,AY228:BC228)),""))</f>
        <v>0</v>
      </c>
      <c r="DF228" s="324">
        <f t="array" aca="1" ref="DF228" ca="1">MAX(IF((BJ228:BN228&lt;&gt;"")*($BJ$7:$BN$7="実績日")*(BJ228:BN228&lt;=集計基準日),COLUMN(BJ228:BN228),""))</f>
        <v>0</v>
      </c>
      <c r="DG228" s="439">
        <f ca="1">MAX(IF(CW228&lt;&gt;0,HLOOKUP(CW228+1,進捗・達成率設定_PS,9,1),0),IF(CX228&lt;&gt;0,HLOOKUP(CX228+1,進捗・達成率設定_PT仕様作成,9,1),0),IF(CY228&lt;&gt;0,HLOOKUP(CY228+1,進捗・達成率設定_PG,9,1),0),IF(CZ228&lt;&gt;0,HLOOKUP(CZ228+1,進捗・達成率設定_PT,9,1),0),IF(DA228&lt;&gt;0,HLOOKUP(DA228+1,進捗・達成率設定_受入,9,1),0),IF(AND(COUNTA(PTレビュー先頭セル:PTレビュー最終セル)=0,AND(BB228&lt;&gt;"", BB228 &lt;= 集計基準日, BE228="",BF228="",BJ228="",BK228="",BM228="",BN228="")),100,0),IF(AND(BE228&lt;&gt;"",BE228 &lt;= 集計基準日, BJ228="",BK228="",BM228="",BN228=""),100,0))</f>
        <v>0</v>
      </c>
      <c r="DH228" s="440">
        <f ca="1">MAX(IF(DB228&lt;&gt;0,HLOOKUP(DB228,進捗・達成率設定_PS,9,1),0),IF(DC228&lt;&gt;0,HLOOKUP(DC228,進捗・達成率設定_PT仕様作成,9,1),0),IF(DD228&lt;&gt;0,HLOOKUP(DD228,進捗・達成率設定_PG,9,1),0),IF(DE228&lt;&gt;0,HLOOKUP(DE228,進捗・達成率設定_PT,9,1),0),IF(DF228&lt;&gt;0,HLOOKUP(DF228,進捗・達成率設定_受入,9,1),0),IF(AND(COUNTA(PTレビュー先頭セル:PTレビュー最終セル)=0,BJ228="",BK228="",BM228="",BN228="",BC228&lt;&gt;"", BC228&lt;=集計基準日),100,0),IF(OR(AND(BF228&lt;&gt;"",BF228&lt;=集計基準日, BJ228="",BK228="",BM228="",BN228=""),AND(BE228&lt;&gt;"",BF228&lt;&gt;"",BF228&lt;=集計基準日, BJ228="",BK228="",BM228="",BN228="")),100,0))</f>
        <v>0</v>
      </c>
      <c r="DI228" s="328" t="str">
        <f>IF(BM228&lt;&gt;"",BM228,IF(AND(BJ228&lt;&gt;"",BM228&lt;&gt;""),BM228,IF(AND(BJ228&lt;&gt;"",BM228=""),"",IF(AND(BK228&lt;&gt;"",BM228=""),"",IF(BE228&lt;&gt;"",BE228,IF(COUNTA(PTレビュー先頭セル:PTレビュー最終セル)&lt;&gt;0,"",IF(BB228&lt;&gt;"",BB228,"")))))))</f>
        <v/>
      </c>
      <c r="DJ228" s="329" t="str">
        <f>IF(AND(BM228&lt;&gt;"",BN228&lt;&gt;""),BN228,IF(AND(BJ228&lt;&gt;"",BN228&lt;&gt;""),BN228,IF(AND(BK228&lt;&gt;"",BN228=""),"",IF(AND(BJ228&lt;&gt;"",BN228=""),"",IF(BF228&lt;&gt;"",BF228,IF(COUNTA(PTレビュー先頭セル:PTレビュー最終セル)&lt;&gt;0,"",IF(BC228&lt;&gt;"",BC228,"")))))))</f>
        <v/>
      </c>
      <c r="DK228" s="450" t="b">
        <f t="shared" si="121"/>
        <v>0</v>
      </c>
      <c r="DL228" s="440" t="b">
        <f t="shared" si="122"/>
        <v>0</v>
      </c>
      <c r="DM228" s="450" t="b">
        <f t="shared" si="123"/>
        <v>0</v>
      </c>
      <c r="DN228" s="440" t="b">
        <f t="shared" si="124"/>
        <v>0</v>
      </c>
      <c r="DO228" s="449" t="b">
        <f t="shared" si="125"/>
        <v>0</v>
      </c>
      <c r="DP228" s="440" t="b">
        <f t="shared" si="126"/>
        <v>0</v>
      </c>
      <c r="DQ228" s="450" t="b">
        <f t="shared" si="127"/>
        <v>0</v>
      </c>
      <c r="DR228" s="440" t="b">
        <f t="shared" si="128"/>
        <v>0</v>
      </c>
      <c r="DS228" s="449" t="b">
        <f t="shared" si="129"/>
        <v>0</v>
      </c>
      <c r="DT228" s="440" t="b">
        <f t="shared" si="130"/>
        <v>0</v>
      </c>
    </row>
    <row r="229" spans="1:124" x14ac:dyDescent="0.25">
      <c r="A229" s="65">
        <f t="shared" si="105"/>
        <v>221</v>
      </c>
      <c r="B229" s="275"/>
      <c r="C229" s="275"/>
      <c r="D229" s="275"/>
      <c r="E229" s="275"/>
      <c r="F229" s="275"/>
      <c r="G229" s="316"/>
      <c r="H229" s="276"/>
      <c r="I229" s="276"/>
      <c r="J229" s="276"/>
      <c r="K229" s="467"/>
      <c r="L229" s="467"/>
      <c r="M229" s="277"/>
      <c r="N229" s="277"/>
      <c r="O229" s="348"/>
      <c r="P229" s="278"/>
      <c r="Q229" s="279"/>
      <c r="R229" s="348"/>
      <c r="S229" s="278"/>
      <c r="T229" s="280"/>
      <c r="U229" s="348"/>
      <c r="V229" s="274"/>
      <c r="W229" s="309" t="str">
        <f t="shared" ca="1" si="106"/>
        <v/>
      </c>
      <c r="X229" s="310" t="str">
        <f t="shared" ca="1" si="107"/>
        <v/>
      </c>
      <c r="Y229" s="277"/>
      <c r="Z229" s="277"/>
      <c r="AA229" s="348"/>
      <c r="AB229" s="278"/>
      <c r="AC229" s="279"/>
      <c r="AD229" s="348"/>
      <c r="AE229" s="278"/>
      <c r="AF229" s="280"/>
      <c r="AG229" s="348"/>
      <c r="AH229" s="274"/>
      <c r="AI229" s="309" t="str">
        <f t="shared" ca="1" si="108"/>
        <v/>
      </c>
      <c r="AJ229" s="310" t="str">
        <f t="shared" ca="1" si="109"/>
        <v/>
      </c>
      <c r="AK229" s="277"/>
      <c r="AL229" s="277"/>
      <c r="AM229" s="348"/>
      <c r="AN229" s="278"/>
      <c r="AO229" s="279"/>
      <c r="AP229" s="348"/>
      <c r="AQ229" s="278"/>
      <c r="AR229" s="280"/>
      <c r="AS229" s="348"/>
      <c r="AT229" s="274"/>
      <c r="AU229" s="309" t="str">
        <f t="shared" ca="1" si="110"/>
        <v/>
      </c>
      <c r="AV229" s="310" t="str">
        <f t="shared" ca="1" si="111"/>
        <v/>
      </c>
      <c r="AW229" s="276"/>
      <c r="AX229" s="276"/>
      <c r="AY229" s="348"/>
      <c r="AZ229" s="278"/>
      <c r="BA229" s="279"/>
      <c r="BB229" s="348"/>
      <c r="BC229" s="278"/>
      <c r="BD229" s="280"/>
      <c r="BE229" s="348"/>
      <c r="BF229" s="274"/>
      <c r="BG229" s="309" t="str">
        <f t="shared" ca="1" si="112"/>
        <v/>
      </c>
      <c r="BH229" s="310" t="str">
        <f t="shared" ca="1" si="113"/>
        <v/>
      </c>
      <c r="BI229" s="276"/>
      <c r="BJ229" s="348"/>
      <c r="BK229" s="278"/>
      <c r="BL229" s="279"/>
      <c r="BM229" s="348"/>
      <c r="BN229" s="278"/>
      <c r="BO229" s="280"/>
      <c r="BP229" s="309" t="str">
        <f t="shared" ca="1" si="114"/>
        <v/>
      </c>
      <c r="BQ229" s="310" t="str">
        <f t="shared" ca="1" si="115"/>
        <v/>
      </c>
      <c r="BR229" s="309" t="str">
        <f t="shared" ca="1" si="116"/>
        <v/>
      </c>
      <c r="BS229" s="438" t="str">
        <f t="shared" ca="1" si="117"/>
        <v/>
      </c>
      <c r="BT229" s="281" t="str">
        <f t="array" ref="BT229">IF(AND($I229&lt;&gt;"",$K229&lt;&gt;""),CEILING(VLOOKUP($I229,ランク別指標,3,FALSE)*$L229,1),"")</f>
        <v/>
      </c>
      <c r="BU229" s="282"/>
      <c r="BV229" s="281" t="str">
        <f t="shared" si="11"/>
        <v/>
      </c>
      <c r="BW229" s="283"/>
      <c r="BX229" s="282"/>
      <c r="BY229" s="284" t="str">
        <f t="shared" si="118"/>
        <v/>
      </c>
      <c r="BZ229" s="285" t="str">
        <f t="shared" si="119"/>
        <v/>
      </c>
      <c r="CA229" s="286"/>
      <c r="CB229" s="287"/>
      <c r="CC229" s="281" t="str">
        <f t="array" ref="CC229">IF(AND($I229&lt;&gt;"",$K229&lt;&gt;""),CEILING(VLOOKUP($I229,ランク別指標,6,FALSE)*$L229,1),"")</f>
        <v/>
      </c>
      <c r="CD229" s="288"/>
      <c r="CE229" s="289" t="str">
        <f t="shared" si="14"/>
        <v/>
      </c>
      <c r="CF229" s="290"/>
      <c r="CG229" s="291" t="str">
        <f t="array" ref="CG229">IF(AND(L229&lt;&gt;"",L229&gt;0),IF(CD229/L229*100 &gt; 0,CD229/L229*100, ""),"")</f>
        <v/>
      </c>
      <c r="CH229" s="292" t="str">
        <f t="array" ref="CH229">IF(AND(L229&lt;&gt;"",L229&gt;0),IF(CF229/L229*100 &gt; 0,CF229/L229*100, ""),"")</f>
        <v/>
      </c>
      <c r="CI229" s="291" t="str">
        <f t="array" ref="CI229">IF(AND(CC229&lt;&gt;"",CC229&gt;0),IF(CD229/CC229*100 &gt; 0,CD229/CC229, ""),"")</f>
        <v/>
      </c>
      <c r="CJ229" s="292" t="str">
        <f t="array" ref="CJ229">IF(AND(CE229&lt;&gt;"",CE229&gt;0),IF(CF229/CE229*100 &gt; 0,CF229/CE229, ""),"")</f>
        <v/>
      </c>
      <c r="CK229" s="281"/>
      <c r="CL229" s="293" t="str">
        <f t="array" ref="CL229">IF(AND(L229&lt;&gt;"",L229&gt;0),IF(CK229/L229*100 &gt; 0,CK229/L229*100, ""),"")</f>
        <v/>
      </c>
      <c r="CM229" s="294"/>
      <c r="CN229" s="270" t="str">
        <f t="array" aca="1" ref="CN229" ca="1">IF(AND($O229&lt;&gt;"",$P229="",$O229&lt;=集計基準日),"遅1",IF(AND($R229&lt;&gt;"",$S229="",$R229&lt;=集計基準日),"遅2",IF(AND($U229&lt;&gt;"",$V229="",$U229&lt;=集計基準日),"遅3","") ) )</f>
        <v/>
      </c>
      <c r="CO229" s="271" t="str">
        <f t="array" aca="1" ref="CO229" ca="1">IF(AND($AA229&lt;&gt;"",$AB229="",$AA229&lt;=集計基準日),"遅1",IF(AND($AD229&lt;&gt;"",$AE229="",$AD229&lt;=集計基準日),"遅2",IF(AND($AG229&lt;&gt;"",$AH229="",$AG229&lt;=集計基準日),"遅3","")))</f>
        <v/>
      </c>
      <c r="CP229" s="271" t="str">
        <f t="array" aca="1" ref="CP229" ca="1">IF(AND($AM229&lt;&gt;"",$AN229="",$AM229&lt;=集計基準日),"遅1",IF(AND($AP229&lt;&gt;"",$AQ229="",$AP229&lt;=集計基準日),"遅2",IF(AND($AS229&lt;&gt;"",$AT229="",$AS229&lt;=集計基準日),"遅3","")))</f>
        <v/>
      </c>
      <c r="CQ229" s="272" t="str">
        <f t="shared" ca="1" si="103"/>
        <v/>
      </c>
      <c r="CR229" s="272" t="str">
        <f t="shared" ca="1" si="104"/>
        <v/>
      </c>
      <c r="CS229" s="273" t="str">
        <f t="shared" ca="1" si="17"/>
        <v/>
      </c>
      <c r="CT229" s="337"/>
      <c r="CU229" s="264">
        <f t="shared" si="120"/>
        <v>221</v>
      </c>
      <c r="CW229" s="324">
        <f t="array" aca="1" ref="CW229" ca="1">MAX(IF((IF(進捗管理票PSPT_進捗率_1_2&lt;&gt;"", O229:V229,O229:S229)&lt;&gt;"")*(IF(進捗管理票PSPT_進捗率_1_2&lt;&gt;"", $O$7:$V$7,$O$7:$S$7)="予定日")*(IF(進捗管理票PSPT_進捗率_1_2&lt;&gt;"", O229:V229,O229:S229)&lt;=集計基準日),COLUMN(IF(進捗管理票PSPT_進捗率_1_2&lt;&gt;"", O229:V229,O229:S229)),""))</f>
        <v>0</v>
      </c>
      <c r="CX229" s="324">
        <f t="array" aca="1" ref="CX229" ca="1">MAX(IF((IF(進捗管理票PSPT_進捗率_2_2&lt;&gt;"", AA229:AH229,AA229:AE229)&lt;&gt;"")*(IF(進捗管理票PSPT_進捗率_2_2&lt;&gt;"", $AA$7:$AH$7,$AA$7:$AE$7)="予定日")*(IF(進捗管理票PSPT_進捗率_2_2&lt;&gt;"", AA229:AH229,AA229:AE229)&lt;=集計基準日),COLUMN(IF(進捗管理票PSPT_進捗率_2_2&lt;&gt;"", AA229:AH229,AA229:AE229)),""))</f>
        <v>0</v>
      </c>
      <c r="CY229" s="324">
        <f t="array" aca="1" ref="CY229" ca="1">MAX(IF((IF(進捗管理票PSPT_進捗率_3_2&lt;&gt;"", AM229:AT229,AM229:AQ229)&lt;&gt;"")*(IF(進捗管理票PSPT_進捗率_3_2&lt;&gt;"", $AM$7:$AT$7,$AM$7:$AQ$7)="予定日")*(IF(進捗管理票PSPT_進捗率_3_2&lt;&gt;"", AM229:AT229,AM229:AQ229)&lt;=集計基準日),COLUMN(IF(進捗管理票PSPT_進捗率_3_2&lt;&gt;"", AM229:AT229,AM229:AQ229)),""))</f>
        <v>0</v>
      </c>
      <c r="CZ229" s="324">
        <f t="array" aca="1" ref="CZ229" ca="1">MAX(IF((IF(進捗管理票PSPT_進捗率_4_2&lt;&gt;"", AY229:BF229,AY229:BC229)&lt;&gt;"")*(IF(進捗管理票PSPT_進捗率_4_2&lt;&gt;"", $AY$7:$BF$7,$AY$7:$BC$7)="予定日")*(IF(進捗管理票PSPT_進捗率_4_2&lt;&gt;"", AY229:BF229,AY229:BC229)&lt;=集計基準日),COLUMN(IF(進捗管理票PSPT_進捗率_4_2&lt;&gt;"", AY229:BF229,AY229:BC229)),""))</f>
        <v>0</v>
      </c>
      <c r="DA229" s="324">
        <f t="array" aca="1" ref="DA229" ca="1">MAX(IF((BJ229:BN229&lt;&gt;"")*($BJ$7:$BN$7="予定日")*(BJ229:BN229&lt;=集計基準日),COLUMN(BJ229:BN229),""))</f>
        <v>0</v>
      </c>
      <c r="DB229" s="324">
        <f t="array" aca="1" ref="DB229" ca="1">MAX(IF((IF(AND(進捗管理票PSPT_進捗率_1_2&lt;&gt;"",U229&lt;&gt;""), O229:V229,O229:S229)&lt;&gt;"")*(IF(AND(進捗管理票PSPT_進捗率_1_2&lt;&gt;"",U229&lt;&gt;""), $O$7:$V$7,$O$7:$S$7)="実績日")*(IF(AND(進捗管理票PSPT_進捗率_1_2&lt;&gt;"",U229&lt;&gt;""), O229:V229,O229:S229)&lt;=集計基準日),COLUMN(IF(AND(進捗管理票PSPT_進捗率_1_2&lt;&gt;"",U229&lt;&gt;""), O229:V229,O229:S229)),""))</f>
        <v>0</v>
      </c>
      <c r="DC229" s="324">
        <f t="array" aca="1" ref="DC229" ca="1">MAX(IF((IF(AND(進捗管理票PSPT_進捗率_2_2&lt;&gt;"",AG229&lt;&gt;""), AA229:AH229,AA229:AE229)&lt;&gt;"")*(IF(AND(進捗管理票PSPT_進捗率_2_2&lt;&gt;"",AG229&lt;&gt;""), $AA$7:$AH$7,$AA$7:$AE$7)="実績日")*(IF(AND(進捗管理票PSPT_進捗率_2_2&lt;&gt;"",AG229&lt;&gt;""), AA229:AH229,AA229:AE229)&lt;=集計基準日),COLUMN(IF(AND(進捗管理票PSPT_進捗率_2_2&lt;&gt;"",AG229&lt;&gt;""), AA229:AH229,AA229:AE229)),""))</f>
        <v>0</v>
      </c>
      <c r="DD229" s="324">
        <f t="array" aca="1" ref="DD229" ca="1">MAX(IF((IF(AND(進捗管理票PSPT_進捗率_3_2&lt;&gt;"",AS229&lt;&gt;""), AM229:AT229,AM229:AQ229)&lt;&gt;"")*(IF(AND(進捗管理票PSPT_進捗率_3_2&lt;&gt;"",AS229&lt;&gt;""), $AM$7:$AT$7,$AM$7:$AQ$7)="実績日")*(IF(AND(進捗管理票PSPT_進捗率_3_2&lt;&gt;"",AS229&lt;&gt;""), AM229:AT229,AM229:AQ229)&lt;=集計基準日),COLUMN(IF(AND(進捗管理票PSPT_進捗率_3_2&lt;&gt;"",AS229&lt;&gt;""), AM229:AT229,AM229:AQ229)),""))</f>
        <v>0</v>
      </c>
      <c r="DE229" s="324">
        <f t="array" aca="1" ref="DE229" ca="1">MAX(IF((IF(AND(進捗管理票PSPT_進捗率_4_2&lt;&gt;"",BE229&lt;&gt;""), AY229:BF229,AY229:BC229)&lt;&gt;"")*(IF(AND(進捗管理票PSPT_進捗率_4_2&lt;&gt;"",BE229&lt;&gt;""), $AY$7:$BF$7,$AY$7:$BC$7)="実績日")*(IF(AND(進捗管理票PSPT_進捗率_4_2&lt;&gt;"",BE229&lt;&gt;""), AY229:BF229,AY229:BC229)&lt;=集計基準日),COLUMN(IF(AND(進捗管理票PSPT_進捗率_4_2&lt;&gt;"",BE229&lt;&gt;""), AY229:BF229,AY229:BC229)),""))</f>
        <v>0</v>
      </c>
      <c r="DF229" s="324">
        <f t="array" aca="1" ref="DF229" ca="1">MAX(IF((BJ229:BN229&lt;&gt;"")*($BJ$7:$BN$7="実績日")*(BJ229:BN229&lt;=集計基準日),COLUMN(BJ229:BN229),""))</f>
        <v>0</v>
      </c>
      <c r="DG229" s="439">
        <f ca="1">MAX(IF(CW229&lt;&gt;0,HLOOKUP(CW229+1,進捗・達成率設定_PS,9,1),0),IF(CX229&lt;&gt;0,HLOOKUP(CX229+1,進捗・達成率設定_PT仕様作成,9,1),0),IF(CY229&lt;&gt;0,HLOOKUP(CY229+1,進捗・達成率設定_PG,9,1),0),IF(CZ229&lt;&gt;0,HLOOKUP(CZ229+1,進捗・達成率設定_PT,9,1),0),IF(DA229&lt;&gt;0,HLOOKUP(DA229+1,進捗・達成率設定_受入,9,1),0),IF(AND(COUNTA(PTレビュー先頭セル:PTレビュー最終セル)=0,AND(BB229&lt;&gt;"", BB229 &lt;= 集計基準日, BE229="",BF229="",BJ229="",BK229="",BM229="",BN229="")),100,0),IF(AND(BE229&lt;&gt;"",BE229 &lt;= 集計基準日, BJ229="",BK229="",BM229="",BN229=""),100,0))</f>
        <v>0</v>
      </c>
      <c r="DH229" s="440">
        <f ca="1">MAX(IF(DB229&lt;&gt;0,HLOOKUP(DB229,進捗・達成率設定_PS,9,1),0),IF(DC229&lt;&gt;0,HLOOKUP(DC229,進捗・達成率設定_PT仕様作成,9,1),0),IF(DD229&lt;&gt;0,HLOOKUP(DD229,進捗・達成率設定_PG,9,1),0),IF(DE229&lt;&gt;0,HLOOKUP(DE229,進捗・達成率設定_PT,9,1),0),IF(DF229&lt;&gt;0,HLOOKUP(DF229,進捗・達成率設定_受入,9,1),0),IF(AND(COUNTA(PTレビュー先頭セル:PTレビュー最終セル)=0,BJ229="",BK229="",BM229="",BN229="",BC229&lt;&gt;"", BC229&lt;=集計基準日),100,0),IF(OR(AND(BF229&lt;&gt;"",BF229&lt;=集計基準日, BJ229="",BK229="",BM229="",BN229=""),AND(BE229&lt;&gt;"",BF229&lt;&gt;"",BF229&lt;=集計基準日, BJ229="",BK229="",BM229="",BN229="")),100,0))</f>
        <v>0</v>
      </c>
      <c r="DI229" s="328" t="str">
        <f>IF(BM229&lt;&gt;"",BM229,IF(AND(BJ229&lt;&gt;"",BM229&lt;&gt;""),BM229,IF(AND(BJ229&lt;&gt;"",BM229=""),"",IF(AND(BK229&lt;&gt;"",BM229=""),"",IF(BE229&lt;&gt;"",BE229,IF(COUNTA(PTレビュー先頭セル:PTレビュー最終セル)&lt;&gt;0,"",IF(BB229&lt;&gt;"",BB229,"")))))))</f>
        <v/>
      </c>
      <c r="DJ229" s="329" t="str">
        <f>IF(AND(BM229&lt;&gt;"",BN229&lt;&gt;""),BN229,IF(AND(BJ229&lt;&gt;"",BN229&lt;&gt;""),BN229,IF(AND(BK229&lt;&gt;"",BN229=""),"",IF(AND(BJ229&lt;&gt;"",BN229=""),"",IF(BF229&lt;&gt;"",BF229,IF(COUNTA(PTレビュー先頭セル:PTレビュー最終セル)&lt;&gt;0,"",IF(BC229&lt;&gt;"",BC229,"")))))))</f>
        <v/>
      </c>
      <c r="DK229" s="450" t="b">
        <f t="shared" si="121"/>
        <v>0</v>
      </c>
      <c r="DL229" s="440" t="b">
        <f t="shared" si="122"/>
        <v>0</v>
      </c>
      <c r="DM229" s="450" t="b">
        <f t="shared" si="123"/>
        <v>0</v>
      </c>
      <c r="DN229" s="440" t="b">
        <f t="shared" si="124"/>
        <v>0</v>
      </c>
      <c r="DO229" s="449" t="b">
        <f t="shared" si="125"/>
        <v>0</v>
      </c>
      <c r="DP229" s="440" t="b">
        <f t="shared" si="126"/>
        <v>0</v>
      </c>
      <c r="DQ229" s="450" t="b">
        <f t="shared" si="127"/>
        <v>0</v>
      </c>
      <c r="DR229" s="440" t="b">
        <f t="shared" si="128"/>
        <v>0</v>
      </c>
      <c r="DS229" s="449" t="b">
        <f t="shared" si="129"/>
        <v>0</v>
      </c>
      <c r="DT229" s="440" t="b">
        <f t="shared" si="130"/>
        <v>0</v>
      </c>
    </row>
    <row r="230" spans="1:124" x14ac:dyDescent="0.25">
      <c r="A230" s="65">
        <f t="shared" si="105"/>
        <v>222</v>
      </c>
      <c r="B230" s="275"/>
      <c r="C230" s="275"/>
      <c r="D230" s="275"/>
      <c r="E230" s="275"/>
      <c r="F230" s="275"/>
      <c r="G230" s="316"/>
      <c r="H230" s="276"/>
      <c r="I230" s="276"/>
      <c r="J230" s="276"/>
      <c r="K230" s="467"/>
      <c r="L230" s="467"/>
      <c r="M230" s="277"/>
      <c r="N230" s="277"/>
      <c r="O230" s="348"/>
      <c r="P230" s="278"/>
      <c r="Q230" s="279"/>
      <c r="R230" s="348"/>
      <c r="S230" s="278"/>
      <c r="T230" s="280"/>
      <c r="U230" s="348"/>
      <c r="V230" s="274"/>
      <c r="W230" s="309" t="str">
        <f t="shared" ca="1" si="106"/>
        <v/>
      </c>
      <c r="X230" s="310" t="str">
        <f t="shared" ca="1" si="107"/>
        <v/>
      </c>
      <c r="Y230" s="277"/>
      <c r="Z230" s="277"/>
      <c r="AA230" s="348"/>
      <c r="AB230" s="278"/>
      <c r="AC230" s="279"/>
      <c r="AD230" s="348"/>
      <c r="AE230" s="278"/>
      <c r="AF230" s="280"/>
      <c r="AG230" s="348"/>
      <c r="AH230" s="274"/>
      <c r="AI230" s="309" t="str">
        <f t="shared" ca="1" si="108"/>
        <v/>
      </c>
      <c r="AJ230" s="310" t="str">
        <f t="shared" ca="1" si="109"/>
        <v/>
      </c>
      <c r="AK230" s="277"/>
      <c r="AL230" s="277"/>
      <c r="AM230" s="348"/>
      <c r="AN230" s="278"/>
      <c r="AO230" s="279"/>
      <c r="AP230" s="348"/>
      <c r="AQ230" s="278"/>
      <c r="AR230" s="280"/>
      <c r="AS230" s="348"/>
      <c r="AT230" s="274"/>
      <c r="AU230" s="309" t="str">
        <f t="shared" ca="1" si="110"/>
        <v/>
      </c>
      <c r="AV230" s="310" t="str">
        <f t="shared" ca="1" si="111"/>
        <v/>
      </c>
      <c r="AW230" s="276"/>
      <c r="AX230" s="276"/>
      <c r="AY230" s="348"/>
      <c r="AZ230" s="278"/>
      <c r="BA230" s="279"/>
      <c r="BB230" s="348"/>
      <c r="BC230" s="278"/>
      <c r="BD230" s="280"/>
      <c r="BE230" s="348"/>
      <c r="BF230" s="274"/>
      <c r="BG230" s="309" t="str">
        <f t="shared" ca="1" si="112"/>
        <v/>
      </c>
      <c r="BH230" s="310" t="str">
        <f t="shared" ca="1" si="113"/>
        <v/>
      </c>
      <c r="BI230" s="276"/>
      <c r="BJ230" s="348"/>
      <c r="BK230" s="278"/>
      <c r="BL230" s="279"/>
      <c r="BM230" s="348"/>
      <c r="BN230" s="278"/>
      <c r="BO230" s="280"/>
      <c r="BP230" s="309" t="str">
        <f t="shared" ca="1" si="114"/>
        <v/>
      </c>
      <c r="BQ230" s="310" t="str">
        <f t="shared" ca="1" si="115"/>
        <v/>
      </c>
      <c r="BR230" s="309" t="str">
        <f t="shared" ca="1" si="116"/>
        <v/>
      </c>
      <c r="BS230" s="438" t="str">
        <f t="shared" ca="1" si="117"/>
        <v/>
      </c>
      <c r="BT230" s="281" t="str">
        <f t="array" ref="BT230">IF(AND($I230&lt;&gt;"",$K230&lt;&gt;""),CEILING(VLOOKUP($I230,ランク別指標,3,FALSE)*$L230,1),"")</f>
        <v/>
      </c>
      <c r="BU230" s="282"/>
      <c r="BV230" s="281" t="str">
        <f t="shared" si="11"/>
        <v/>
      </c>
      <c r="BW230" s="283"/>
      <c r="BX230" s="282"/>
      <c r="BY230" s="284" t="str">
        <f t="shared" si="118"/>
        <v/>
      </c>
      <c r="BZ230" s="285" t="str">
        <f t="shared" si="119"/>
        <v/>
      </c>
      <c r="CA230" s="286"/>
      <c r="CB230" s="287"/>
      <c r="CC230" s="281" t="str">
        <f t="array" ref="CC230">IF(AND($I230&lt;&gt;"",$K230&lt;&gt;""),CEILING(VLOOKUP($I230,ランク別指標,6,FALSE)*$L230,1),"")</f>
        <v/>
      </c>
      <c r="CD230" s="288"/>
      <c r="CE230" s="289" t="str">
        <f t="shared" si="14"/>
        <v/>
      </c>
      <c r="CF230" s="290"/>
      <c r="CG230" s="291" t="str">
        <f t="array" ref="CG230">IF(AND(L230&lt;&gt;"",L230&gt;0),IF(CD230/L230*100 &gt; 0,CD230/L230*100, ""),"")</f>
        <v/>
      </c>
      <c r="CH230" s="292" t="str">
        <f t="array" ref="CH230">IF(AND(L230&lt;&gt;"",L230&gt;0),IF(CF230/L230*100 &gt; 0,CF230/L230*100, ""),"")</f>
        <v/>
      </c>
      <c r="CI230" s="291" t="str">
        <f t="array" ref="CI230">IF(AND(CC230&lt;&gt;"",CC230&gt;0),IF(CD230/CC230*100 &gt; 0,CD230/CC230, ""),"")</f>
        <v/>
      </c>
      <c r="CJ230" s="292" t="str">
        <f t="array" ref="CJ230">IF(AND(CE230&lt;&gt;"",CE230&gt;0),IF(CF230/CE230*100 &gt; 0,CF230/CE230, ""),"")</f>
        <v/>
      </c>
      <c r="CK230" s="281"/>
      <c r="CL230" s="293" t="str">
        <f t="array" ref="CL230">IF(AND(L230&lt;&gt;"",L230&gt;0),IF(CK230/L230*100 &gt; 0,CK230/L230*100, ""),"")</f>
        <v/>
      </c>
      <c r="CM230" s="294"/>
      <c r="CN230" s="270" t="str">
        <f t="array" aca="1" ref="CN230" ca="1">IF(AND($O230&lt;&gt;"",$P230="",$O230&lt;=集計基準日),"遅1",IF(AND($R230&lt;&gt;"",$S230="",$R230&lt;=集計基準日),"遅2",IF(AND($U230&lt;&gt;"",$V230="",$U230&lt;=集計基準日),"遅3","") ) )</f>
        <v/>
      </c>
      <c r="CO230" s="271" t="str">
        <f t="array" aca="1" ref="CO230" ca="1">IF(AND($AA230&lt;&gt;"",$AB230="",$AA230&lt;=集計基準日),"遅1",IF(AND($AD230&lt;&gt;"",$AE230="",$AD230&lt;=集計基準日),"遅2",IF(AND($AG230&lt;&gt;"",$AH230="",$AG230&lt;=集計基準日),"遅3","")))</f>
        <v/>
      </c>
      <c r="CP230" s="271" t="str">
        <f t="array" aca="1" ref="CP230" ca="1">IF(AND($AM230&lt;&gt;"",$AN230="",$AM230&lt;=集計基準日),"遅1",IF(AND($AP230&lt;&gt;"",$AQ230="",$AP230&lt;=集計基準日),"遅2",IF(AND($AS230&lt;&gt;"",$AT230="",$AS230&lt;=集計基準日),"遅3","")))</f>
        <v/>
      </c>
      <c r="CQ230" s="272" t="str">
        <f t="shared" ca="1" si="103"/>
        <v/>
      </c>
      <c r="CR230" s="272" t="str">
        <f t="shared" ca="1" si="104"/>
        <v/>
      </c>
      <c r="CS230" s="273" t="str">
        <f t="shared" ca="1" si="17"/>
        <v/>
      </c>
      <c r="CT230" s="337"/>
      <c r="CU230" s="264">
        <f t="shared" si="120"/>
        <v>222</v>
      </c>
      <c r="CW230" s="324">
        <f t="array" aca="1" ref="CW230" ca="1">MAX(IF((IF(進捗管理票PSPT_進捗率_1_2&lt;&gt;"", O230:V230,O230:S230)&lt;&gt;"")*(IF(進捗管理票PSPT_進捗率_1_2&lt;&gt;"", $O$7:$V$7,$O$7:$S$7)="予定日")*(IF(進捗管理票PSPT_進捗率_1_2&lt;&gt;"", O230:V230,O230:S230)&lt;=集計基準日),COLUMN(IF(進捗管理票PSPT_進捗率_1_2&lt;&gt;"", O230:V230,O230:S230)),""))</f>
        <v>0</v>
      </c>
      <c r="CX230" s="324">
        <f t="array" aca="1" ref="CX230" ca="1">MAX(IF((IF(進捗管理票PSPT_進捗率_2_2&lt;&gt;"", AA230:AH230,AA230:AE230)&lt;&gt;"")*(IF(進捗管理票PSPT_進捗率_2_2&lt;&gt;"", $AA$7:$AH$7,$AA$7:$AE$7)="予定日")*(IF(進捗管理票PSPT_進捗率_2_2&lt;&gt;"", AA230:AH230,AA230:AE230)&lt;=集計基準日),COLUMN(IF(進捗管理票PSPT_進捗率_2_2&lt;&gt;"", AA230:AH230,AA230:AE230)),""))</f>
        <v>0</v>
      </c>
      <c r="CY230" s="324">
        <f t="array" aca="1" ref="CY230" ca="1">MAX(IF((IF(進捗管理票PSPT_進捗率_3_2&lt;&gt;"", AM230:AT230,AM230:AQ230)&lt;&gt;"")*(IF(進捗管理票PSPT_進捗率_3_2&lt;&gt;"", $AM$7:$AT$7,$AM$7:$AQ$7)="予定日")*(IF(進捗管理票PSPT_進捗率_3_2&lt;&gt;"", AM230:AT230,AM230:AQ230)&lt;=集計基準日),COLUMN(IF(進捗管理票PSPT_進捗率_3_2&lt;&gt;"", AM230:AT230,AM230:AQ230)),""))</f>
        <v>0</v>
      </c>
      <c r="CZ230" s="324">
        <f t="array" aca="1" ref="CZ230" ca="1">MAX(IF((IF(進捗管理票PSPT_進捗率_4_2&lt;&gt;"", AY230:BF230,AY230:BC230)&lt;&gt;"")*(IF(進捗管理票PSPT_進捗率_4_2&lt;&gt;"", $AY$7:$BF$7,$AY$7:$BC$7)="予定日")*(IF(進捗管理票PSPT_進捗率_4_2&lt;&gt;"", AY230:BF230,AY230:BC230)&lt;=集計基準日),COLUMN(IF(進捗管理票PSPT_進捗率_4_2&lt;&gt;"", AY230:BF230,AY230:BC230)),""))</f>
        <v>0</v>
      </c>
      <c r="DA230" s="324">
        <f t="array" aca="1" ref="DA230" ca="1">MAX(IF((BJ230:BN230&lt;&gt;"")*($BJ$7:$BN$7="予定日")*(BJ230:BN230&lt;=集計基準日),COLUMN(BJ230:BN230),""))</f>
        <v>0</v>
      </c>
      <c r="DB230" s="324">
        <f t="array" aca="1" ref="DB230" ca="1">MAX(IF((IF(AND(進捗管理票PSPT_進捗率_1_2&lt;&gt;"",U230&lt;&gt;""), O230:V230,O230:S230)&lt;&gt;"")*(IF(AND(進捗管理票PSPT_進捗率_1_2&lt;&gt;"",U230&lt;&gt;""), $O$7:$V$7,$O$7:$S$7)="実績日")*(IF(AND(進捗管理票PSPT_進捗率_1_2&lt;&gt;"",U230&lt;&gt;""), O230:V230,O230:S230)&lt;=集計基準日),COLUMN(IF(AND(進捗管理票PSPT_進捗率_1_2&lt;&gt;"",U230&lt;&gt;""), O230:V230,O230:S230)),""))</f>
        <v>0</v>
      </c>
      <c r="DC230" s="324">
        <f t="array" aca="1" ref="DC230" ca="1">MAX(IF((IF(AND(進捗管理票PSPT_進捗率_2_2&lt;&gt;"",AG230&lt;&gt;""), AA230:AH230,AA230:AE230)&lt;&gt;"")*(IF(AND(進捗管理票PSPT_進捗率_2_2&lt;&gt;"",AG230&lt;&gt;""), $AA$7:$AH$7,$AA$7:$AE$7)="実績日")*(IF(AND(進捗管理票PSPT_進捗率_2_2&lt;&gt;"",AG230&lt;&gt;""), AA230:AH230,AA230:AE230)&lt;=集計基準日),COLUMN(IF(AND(進捗管理票PSPT_進捗率_2_2&lt;&gt;"",AG230&lt;&gt;""), AA230:AH230,AA230:AE230)),""))</f>
        <v>0</v>
      </c>
      <c r="DD230" s="324">
        <f t="array" aca="1" ref="DD230" ca="1">MAX(IF((IF(AND(進捗管理票PSPT_進捗率_3_2&lt;&gt;"",AS230&lt;&gt;""), AM230:AT230,AM230:AQ230)&lt;&gt;"")*(IF(AND(進捗管理票PSPT_進捗率_3_2&lt;&gt;"",AS230&lt;&gt;""), $AM$7:$AT$7,$AM$7:$AQ$7)="実績日")*(IF(AND(進捗管理票PSPT_進捗率_3_2&lt;&gt;"",AS230&lt;&gt;""), AM230:AT230,AM230:AQ230)&lt;=集計基準日),COLUMN(IF(AND(進捗管理票PSPT_進捗率_3_2&lt;&gt;"",AS230&lt;&gt;""), AM230:AT230,AM230:AQ230)),""))</f>
        <v>0</v>
      </c>
      <c r="DE230" s="324">
        <f t="array" aca="1" ref="DE230" ca="1">MAX(IF((IF(AND(進捗管理票PSPT_進捗率_4_2&lt;&gt;"",BE230&lt;&gt;""), AY230:BF230,AY230:BC230)&lt;&gt;"")*(IF(AND(進捗管理票PSPT_進捗率_4_2&lt;&gt;"",BE230&lt;&gt;""), $AY$7:$BF$7,$AY$7:$BC$7)="実績日")*(IF(AND(進捗管理票PSPT_進捗率_4_2&lt;&gt;"",BE230&lt;&gt;""), AY230:BF230,AY230:BC230)&lt;=集計基準日),COLUMN(IF(AND(進捗管理票PSPT_進捗率_4_2&lt;&gt;"",BE230&lt;&gt;""), AY230:BF230,AY230:BC230)),""))</f>
        <v>0</v>
      </c>
      <c r="DF230" s="324">
        <f t="array" aca="1" ref="DF230" ca="1">MAX(IF((BJ230:BN230&lt;&gt;"")*($BJ$7:$BN$7="実績日")*(BJ230:BN230&lt;=集計基準日),COLUMN(BJ230:BN230),""))</f>
        <v>0</v>
      </c>
      <c r="DG230" s="439">
        <f ca="1">MAX(IF(CW230&lt;&gt;0,HLOOKUP(CW230+1,進捗・達成率設定_PS,9,1),0),IF(CX230&lt;&gt;0,HLOOKUP(CX230+1,進捗・達成率設定_PT仕様作成,9,1),0),IF(CY230&lt;&gt;0,HLOOKUP(CY230+1,進捗・達成率設定_PG,9,1),0),IF(CZ230&lt;&gt;0,HLOOKUP(CZ230+1,進捗・達成率設定_PT,9,1),0),IF(DA230&lt;&gt;0,HLOOKUP(DA230+1,進捗・達成率設定_受入,9,1),0),IF(AND(COUNTA(PTレビュー先頭セル:PTレビュー最終セル)=0,AND(BB230&lt;&gt;"", BB230 &lt;= 集計基準日, BE230="",BF230="",BJ230="",BK230="",BM230="",BN230="")),100,0),IF(AND(BE230&lt;&gt;"",BE230 &lt;= 集計基準日, BJ230="",BK230="",BM230="",BN230=""),100,0))</f>
        <v>0</v>
      </c>
      <c r="DH230" s="440">
        <f ca="1">MAX(IF(DB230&lt;&gt;0,HLOOKUP(DB230,進捗・達成率設定_PS,9,1),0),IF(DC230&lt;&gt;0,HLOOKUP(DC230,進捗・達成率設定_PT仕様作成,9,1),0),IF(DD230&lt;&gt;0,HLOOKUP(DD230,進捗・達成率設定_PG,9,1),0),IF(DE230&lt;&gt;0,HLOOKUP(DE230,進捗・達成率設定_PT,9,1),0),IF(DF230&lt;&gt;0,HLOOKUP(DF230,進捗・達成率設定_受入,9,1),0),IF(AND(COUNTA(PTレビュー先頭セル:PTレビュー最終セル)=0,BJ230="",BK230="",BM230="",BN230="",BC230&lt;&gt;"", BC230&lt;=集計基準日),100,0),IF(OR(AND(BF230&lt;&gt;"",BF230&lt;=集計基準日, BJ230="",BK230="",BM230="",BN230=""),AND(BE230&lt;&gt;"",BF230&lt;&gt;"",BF230&lt;=集計基準日, BJ230="",BK230="",BM230="",BN230="")),100,0))</f>
        <v>0</v>
      </c>
      <c r="DI230" s="328" t="str">
        <f>IF(BM230&lt;&gt;"",BM230,IF(AND(BJ230&lt;&gt;"",BM230&lt;&gt;""),BM230,IF(AND(BJ230&lt;&gt;"",BM230=""),"",IF(AND(BK230&lt;&gt;"",BM230=""),"",IF(BE230&lt;&gt;"",BE230,IF(COUNTA(PTレビュー先頭セル:PTレビュー最終セル)&lt;&gt;0,"",IF(BB230&lt;&gt;"",BB230,"")))))))</f>
        <v/>
      </c>
      <c r="DJ230" s="329" t="str">
        <f>IF(AND(BM230&lt;&gt;"",BN230&lt;&gt;""),BN230,IF(AND(BJ230&lt;&gt;"",BN230&lt;&gt;""),BN230,IF(AND(BK230&lt;&gt;"",BN230=""),"",IF(AND(BJ230&lt;&gt;"",BN230=""),"",IF(BF230&lt;&gt;"",BF230,IF(COUNTA(PTレビュー先頭セル:PTレビュー最終セル)&lt;&gt;0,"",IF(BC230&lt;&gt;"",BC230,"")))))))</f>
        <v/>
      </c>
      <c r="DK230" s="450" t="b">
        <f t="shared" si="121"/>
        <v>0</v>
      </c>
      <c r="DL230" s="440" t="b">
        <f t="shared" si="122"/>
        <v>0</v>
      </c>
      <c r="DM230" s="450" t="b">
        <f t="shared" si="123"/>
        <v>0</v>
      </c>
      <c r="DN230" s="440" t="b">
        <f t="shared" si="124"/>
        <v>0</v>
      </c>
      <c r="DO230" s="449" t="b">
        <f t="shared" si="125"/>
        <v>0</v>
      </c>
      <c r="DP230" s="440" t="b">
        <f t="shared" si="126"/>
        <v>0</v>
      </c>
      <c r="DQ230" s="450" t="b">
        <f t="shared" si="127"/>
        <v>0</v>
      </c>
      <c r="DR230" s="440" t="b">
        <f t="shared" si="128"/>
        <v>0</v>
      </c>
      <c r="DS230" s="449" t="b">
        <f t="shared" si="129"/>
        <v>0</v>
      </c>
      <c r="DT230" s="440" t="b">
        <f t="shared" si="130"/>
        <v>0</v>
      </c>
    </row>
    <row r="231" spans="1:124" x14ac:dyDescent="0.25">
      <c r="A231" s="65">
        <f t="shared" si="105"/>
        <v>223</v>
      </c>
      <c r="B231" s="275"/>
      <c r="C231" s="275"/>
      <c r="D231" s="275"/>
      <c r="E231" s="275"/>
      <c r="F231" s="275"/>
      <c r="G231" s="316"/>
      <c r="H231" s="276"/>
      <c r="I231" s="276"/>
      <c r="J231" s="276"/>
      <c r="K231" s="467"/>
      <c r="L231" s="467"/>
      <c r="M231" s="277"/>
      <c r="N231" s="277"/>
      <c r="O231" s="348"/>
      <c r="P231" s="278"/>
      <c r="Q231" s="279"/>
      <c r="R231" s="348"/>
      <c r="S231" s="278"/>
      <c r="T231" s="280"/>
      <c r="U231" s="348"/>
      <c r="V231" s="274"/>
      <c r="W231" s="309" t="str">
        <f t="shared" ca="1" si="106"/>
        <v/>
      </c>
      <c r="X231" s="310" t="str">
        <f t="shared" ca="1" si="107"/>
        <v/>
      </c>
      <c r="Y231" s="277"/>
      <c r="Z231" s="277"/>
      <c r="AA231" s="348"/>
      <c r="AB231" s="278"/>
      <c r="AC231" s="279"/>
      <c r="AD231" s="348"/>
      <c r="AE231" s="278"/>
      <c r="AF231" s="280"/>
      <c r="AG231" s="348"/>
      <c r="AH231" s="274"/>
      <c r="AI231" s="309" t="str">
        <f t="shared" ca="1" si="108"/>
        <v/>
      </c>
      <c r="AJ231" s="310" t="str">
        <f t="shared" ca="1" si="109"/>
        <v/>
      </c>
      <c r="AK231" s="277"/>
      <c r="AL231" s="277"/>
      <c r="AM231" s="348"/>
      <c r="AN231" s="278"/>
      <c r="AO231" s="279"/>
      <c r="AP231" s="348"/>
      <c r="AQ231" s="278"/>
      <c r="AR231" s="280"/>
      <c r="AS231" s="348"/>
      <c r="AT231" s="274"/>
      <c r="AU231" s="309" t="str">
        <f t="shared" ca="1" si="110"/>
        <v/>
      </c>
      <c r="AV231" s="310" t="str">
        <f t="shared" ca="1" si="111"/>
        <v/>
      </c>
      <c r="AW231" s="276"/>
      <c r="AX231" s="276"/>
      <c r="AY231" s="348"/>
      <c r="AZ231" s="278"/>
      <c r="BA231" s="279"/>
      <c r="BB231" s="348"/>
      <c r="BC231" s="278"/>
      <c r="BD231" s="280"/>
      <c r="BE231" s="348"/>
      <c r="BF231" s="274"/>
      <c r="BG231" s="309" t="str">
        <f t="shared" ca="1" si="112"/>
        <v/>
      </c>
      <c r="BH231" s="310" t="str">
        <f t="shared" ca="1" si="113"/>
        <v/>
      </c>
      <c r="BI231" s="276"/>
      <c r="BJ231" s="348"/>
      <c r="BK231" s="278"/>
      <c r="BL231" s="279"/>
      <c r="BM231" s="348"/>
      <c r="BN231" s="278"/>
      <c r="BO231" s="280"/>
      <c r="BP231" s="309" t="str">
        <f t="shared" ca="1" si="114"/>
        <v/>
      </c>
      <c r="BQ231" s="310" t="str">
        <f t="shared" ca="1" si="115"/>
        <v/>
      </c>
      <c r="BR231" s="309" t="str">
        <f t="shared" ca="1" si="116"/>
        <v/>
      </c>
      <c r="BS231" s="438" t="str">
        <f t="shared" ca="1" si="117"/>
        <v/>
      </c>
      <c r="BT231" s="281" t="str">
        <f t="array" ref="BT231">IF(AND($I231&lt;&gt;"",$K231&lt;&gt;""),CEILING(VLOOKUP($I231,ランク別指標,3,FALSE)*$L231,1),"")</f>
        <v/>
      </c>
      <c r="BU231" s="282"/>
      <c r="BV231" s="281" t="str">
        <f t="shared" si="11"/>
        <v/>
      </c>
      <c r="BW231" s="283"/>
      <c r="BX231" s="282"/>
      <c r="BY231" s="284" t="str">
        <f t="shared" si="118"/>
        <v/>
      </c>
      <c r="BZ231" s="285" t="str">
        <f t="shared" si="119"/>
        <v/>
      </c>
      <c r="CA231" s="286"/>
      <c r="CB231" s="287"/>
      <c r="CC231" s="281" t="str">
        <f t="array" ref="CC231">IF(AND($I231&lt;&gt;"",$K231&lt;&gt;""),CEILING(VLOOKUP($I231,ランク別指標,6,FALSE)*$L231,1),"")</f>
        <v/>
      </c>
      <c r="CD231" s="288"/>
      <c r="CE231" s="289" t="str">
        <f t="shared" si="14"/>
        <v/>
      </c>
      <c r="CF231" s="290"/>
      <c r="CG231" s="291" t="str">
        <f t="array" ref="CG231">IF(AND(L231&lt;&gt;"",L231&gt;0),IF(CD231/L231*100 &gt; 0,CD231/L231*100, ""),"")</f>
        <v/>
      </c>
      <c r="CH231" s="292" t="str">
        <f t="array" ref="CH231">IF(AND(L231&lt;&gt;"",L231&gt;0),IF(CF231/L231*100 &gt; 0,CF231/L231*100, ""),"")</f>
        <v/>
      </c>
      <c r="CI231" s="291" t="str">
        <f t="array" ref="CI231">IF(AND(CC231&lt;&gt;"",CC231&gt;0),IF(CD231/CC231*100 &gt; 0,CD231/CC231, ""),"")</f>
        <v/>
      </c>
      <c r="CJ231" s="292" t="str">
        <f t="array" ref="CJ231">IF(AND(CE231&lt;&gt;"",CE231&gt;0),IF(CF231/CE231*100 &gt; 0,CF231/CE231, ""),"")</f>
        <v/>
      </c>
      <c r="CK231" s="281"/>
      <c r="CL231" s="293" t="str">
        <f t="array" ref="CL231">IF(AND(L231&lt;&gt;"",L231&gt;0),IF(CK231/L231*100 &gt; 0,CK231/L231*100, ""),"")</f>
        <v/>
      </c>
      <c r="CM231" s="294"/>
      <c r="CN231" s="270" t="str">
        <f t="array" aca="1" ref="CN231" ca="1">IF(AND($O231&lt;&gt;"",$P231="",$O231&lt;=集計基準日),"遅1",IF(AND($R231&lt;&gt;"",$S231="",$R231&lt;=集計基準日),"遅2",IF(AND($U231&lt;&gt;"",$V231="",$U231&lt;=集計基準日),"遅3","") ) )</f>
        <v/>
      </c>
      <c r="CO231" s="271" t="str">
        <f t="array" aca="1" ref="CO231" ca="1">IF(AND($AA231&lt;&gt;"",$AB231="",$AA231&lt;=集計基準日),"遅1",IF(AND($AD231&lt;&gt;"",$AE231="",$AD231&lt;=集計基準日),"遅2",IF(AND($AG231&lt;&gt;"",$AH231="",$AG231&lt;=集計基準日),"遅3","")))</f>
        <v/>
      </c>
      <c r="CP231" s="271" t="str">
        <f t="array" aca="1" ref="CP231" ca="1">IF(AND($AM231&lt;&gt;"",$AN231="",$AM231&lt;=集計基準日),"遅1",IF(AND($AP231&lt;&gt;"",$AQ231="",$AP231&lt;=集計基準日),"遅2",IF(AND($AS231&lt;&gt;"",$AT231="",$AS231&lt;=集計基準日),"遅3","")))</f>
        <v/>
      </c>
      <c r="CQ231" s="272" t="str">
        <f t="shared" ca="1" si="103"/>
        <v/>
      </c>
      <c r="CR231" s="272" t="str">
        <f t="shared" ca="1" si="104"/>
        <v/>
      </c>
      <c r="CS231" s="273" t="str">
        <f t="shared" ca="1" si="17"/>
        <v/>
      </c>
      <c r="CT231" s="337"/>
      <c r="CU231" s="264">
        <f t="shared" si="120"/>
        <v>223</v>
      </c>
      <c r="CW231" s="324">
        <f t="array" aca="1" ref="CW231" ca="1">MAX(IF((IF(進捗管理票PSPT_進捗率_1_2&lt;&gt;"", O231:V231,O231:S231)&lt;&gt;"")*(IF(進捗管理票PSPT_進捗率_1_2&lt;&gt;"", $O$7:$V$7,$O$7:$S$7)="予定日")*(IF(進捗管理票PSPT_進捗率_1_2&lt;&gt;"", O231:V231,O231:S231)&lt;=集計基準日),COLUMN(IF(進捗管理票PSPT_進捗率_1_2&lt;&gt;"", O231:V231,O231:S231)),""))</f>
        <v>0</v>
      </c>
      <c r="CX231" s="324">
        <f t="array" aca="1" ref="CX231" ca="1">MAX(IF((IF(進捗管理票PSPT_進捗率_2_2&lt;&gt;"", AA231:AH231,AA231:AE231)&lt;&gt;"")*(IF(進捗管理票PSPT_進捗率_2_2&lt;&gt;"", $AA$7:$AH$7,$AA$7:$AE$7)="予定日")*(IF(進捗管理票PSPT_進捗率_2_2&lt;&gt;"", AA231:AH231,AA231:AE231)&lt;=集計基準日),COLUMN(IF(進捗管理票PSPT_進捗率_2_2&lt;&gt;"", AA231:AH231,AA231:AE231)),""))</f>
        <v>0</v>
      </c>
      <c r="CY231" s="324">
        <f t="array" aca="1" ref="CY231" ca="1">MAX(IF((IF(進捗管理票PSPT_進捗率_3_2&lt;&gt;"", AM231:AT231,AM231:AQ231)&lt;&gt;"")*(IF(進捗管理票PSPT_進捗率_3_2&lt;&gt;"", $AM$7:$AT$7,$AM$7:$AQ$7)="予定日")*(IF(進捗管理票PSPT_進捗率_3_2&lt;&gt;"", AM231:AT231,AM231:AQ231)&lt;=集計基準日),COLUMN(IF(進捗管理票PSPT_進捗率_3_2&lt;&gt;"", AM231:AT231,AM231:AQ231)),""))</f>
        <v>0</v>
      </c>
      <c r="CZ231" s="324">
        <f t="array" aca="1" ref="CZ231" ca="1">MAX(IF((IF(進捗管理票PSPT_進捗率_4_2&lt;&gt;"", AY231:BF231,AY231:BC231)&lt;&gt;"")*(IF(進捗管理票PSPT_進捗率_4_2&lt;&gt;"", $AY$7:$BF$7,$AY$7:$BC$7)="予定日")*(IF(進捗管理票PSPT_進捗率_4_2&lt;&gt;"", AY231:BF231,AY231:BC231)&lt;=集計基準日),COLUMN(IF(進捗管理票PSPT_進捗率_4_2&lt;&gt;"", AY231:BF231,AY231:BC231)),""))</f>
        <v>0</v>
      </c>
      <c r="DA231" s="324">
        <f t="array" aca="1" ref="DA231" ca="1">MAX(IF((BJ231:BN231&lt;&gt;"")*($BJ$7:$BN$7="予定日")*(BJ231:BN231&lt;=集計基準日),COLUMN(BJ231:BN231),""))</f>
        <v>0</v>
      </c>
      <c r="DB231" s="324">
        <f t="array" aca="1" ref="DB231" ca="1">MAX(IF((IF(AND(進捗管理票PSPT_進捗率_1_2&lt;&gt;"",U231&lt;&gt;""), O231:V231,O231:S231)&lt;&gt;"")*(IF(AND(進捗管理票PSPT_進捗率_1_2&lt;&gt;"",U231&lt;&gt;""), $O$7:$V$7,$O$7:$S$7)="実績日")*(IF(AND(進捗管理票PSPT_進捗率_1_2&lt;&gt;"",U231&lt;&gt;""), O231:V231,O231:S231)&lt;=集計基準日),COLUMN(IF(AND(進捗管理票PSPT_進捗率_1_2&lt;&gt;"",U231&lt;&gt;""), O231:V231,O231:S231)),""))</f>
        <v>0</v>
      </c>
      <c r="DC231" s="324">
        <f t="array" aca="1" ref="DC231" ca="1">MAX(IF((IF(AND(進捗管理票PSPT_進捗率_2_2&lt;&gt;"",AG231&lt;&gt;""), AA231:AH231,AA231:AE231)&lt;&gt;"")*(IF(AND(進捗管理票PSPT_進捗率_2_2&lt;&gt;"",AG231&lt;&gt;""), $AA$7:$AH$7,$AA$7:$AE$7)="実績日")*(IF(AND(進捗管理票PSPT_進捗率_2_2&lt;&gt;"",AG231&lt;&gt;""), AA231:AH231,AA231:AE231)&lt;=集計基準日),COLUMN(IF(AND(進捗管理票PSPT_進捗率_2_2&lt;&gt;"",AG231&lt;&gt;""), AA231:AH231,AA231:AE231)),""))</f>
        <v>0</v>
      </c>
      <c r="DD231" s="324">
        <f t="array" aca="1" ref="DD231" ca="1">MAX(IF((IF(AND(進捗管理票PSPT_進捗率_3_2&lt;&gt;"",AS231&lt;&gt;""), AM231:AT231,AM231:AQ231)&lt;&gt;"")*(IF(AND(進捗管理票PSPT_進捗率_3_2&lt;&gt;"",AS231&lt;&gt;""), $AM$7:$AT$7,$AM$7:$AQ$7)="実績日")*(IF(AND(進捗管理票PSPT_進捗率_3_2&lt;&gt;"",AS231&lt;&gt;""), AM231:AT231,AM231:AQ231)&lt;=集計基準日),COLUMN(IF(AND(進捗管理票PSPT_進捗率_3_2&lt;&gt;"",AS231&lt;&gt;""), AM231:AT231,AM231:AQ231)),""))</f>
        <v>0</v>
      </c>
      <c r="DE231" s="324">
        <f t="array" aca="1" ref="DE231" ca="1">MAX(IF((IF(AND(進捗管理票PSPT_進捗率_4_2&lt;&gt;"",BE231&lt;&gt;""), AY231:BF231,AY231:BC231)&lt;&gt;"")*(IF(AND(進捗管理票PSPT_進捗率_4_2&lt;&gt;"",BE231&lt;&gt;""), $AY$7:$BF$7,$AY$7:$BC$7)="実績日")*(IF(AND(進捗管理票PSPT_進捗率_4_2&lt;&gt;"",BE231&lt;&gt;""), AY231:BF231,AY231:BC231)&lt;=集計基準日),COLUMN(IF(AND(進捗管理票PSPT_進捗率_4_2&lt;&gt;"",BE231&lt;&gt;""), AY231:BF231,AY231:BC231)),""))</f>
        <v>0</v>
      </c>
      <c r="DF231" s="324">
        <f t="array" aca="1" ref="DF231" ca="1">MAX(IF((BJ231:BN231&lt;&gt;"")*($BJ$7:$BN$7="実績日")*(BJ231:BN231&lt;=集計基準日),COLUMN(BJ231:BN231),""))</f>
        <v>0</v>
      </c>
      <c r="DG231" s="439">
        <f ca="1">MAX(IF(CW231&lt;&gt;0,HLOOKUP(CW231+1,進捗・達成率設定_PS,9,1),0),IF(CX231&lt;&gt;0,HLOOKUP(CX231+1,進捗・達成率設定_PT仕様作成,9,1),0),IF(CY231&lt;&gt;0,HLOOKUP(CY231+1,進捗・達成率設定_PG,9,1),0),IF(CZ231&lt;&gt;0,HLOOKUP(CZ231+1,進捗・達成率設定_PT,9,1),0),IF(DA231&lt;&gt;0,HLOOKUP(DA231+1,進捗・達成率設定_受入,9,1),0),IF(AND(COUNTA(PTレビュー先頭セル:PTレビュー最終セル)=0,AND(BB231&lt;&gt;"", BB231 &lt;= 集計基準日, BE231="",BF231="",BJ231="",BK231="",BM231="",BN231="")),100,0),IF(AND(BE231&lt;&gt;"",BE231 &lt;= 集計基準日, BJ231="",BK231="",BM231="",BN231=""),100,0))</f>
        <v>0</v>
      </c>
      <c r="DH231" s="440">
        <f ca="1">MAX(IF(DB231&lt;&gt;0,HLOOKUP(DB231,進捗・達成率設定_PS,9,1),0),IF(DC231&lt;&gt;0,HLOOKUP(DC231,進捗・達成率設定_PT仕様作成,9,1),0),IF(DD231&lt;&gt;0,HLOOKUP(DD231,進捗・達成率設定_PG,9,1),0),IF(DE231&lt;&gt;0,HLOOKUP(DE231,進捗・達成率設定_PT,9,1),0),IF(DF231&lt;&gt;0,HLOOKUP(DF231,進捗・達成率設定_受入,9,1),0),IF(AND(COUNTA(PTレビュー先頭セル:PTレビュー最終セル)=0,BJ231="",BK231="",BM231="",BN231="",BC231&lt;&gt;"", BC231&lt;=集計基準日),100,0),IF(OR(AND(BF231&lt;&gt;"",BF231&lt;=集計基準日, BJ231="",BK231="",BM231="",BN231=""),AND(BE231&lt;&gt;"",BF231&lt;&gt;"",BF231&lt;=集計基準日, BJ231="",BK231="",BM231="",BN231="")),100,0))</f>
        <v>0</v>
      </c>
      <c r="DI231" s="328" t="str">
        <f>IF(BM231&lt;&gt;"",BM231,IF(AND(BJ231&lt;&gt;"",BM231&lt;&gt;""),BM231,IF(AND(BJ231&lt;&gt;"",BM231=""),"",IF(AND(BK231&lt;&gt;"",BM231=""),"",IF(BE231&lt;&gt;"",BE231,IF(COUNTA(PTレビュー先頭セル:PTレビュー最終セル)&lt;&gt;0,"",IF(BB231&lt;&gt;"",BB231,"")))))))</f>
        <v/>
      </c>
      <c r="DJ231" s="329" t="str">
        <f>IF(AND(BM231&lt;&gt;"",BN231&lt;&gt;""),BN231,IF(AND(BJ231&lt;&gt;"",BN231&lt;&gt;""),BN231,IF(AND(BK231&lt;&gt;"",BN231=""),"",IF(AND(BJ231&lt;&gt;"",BN231=""),"",IF(BF231&lt;&gt;"",BF231,IF(COUNTA(PTレビュー先頭セル:PTレビュー最終セル)&lt;&gt;0,"",IF(BC231&lt;&gt;"",BC231,"")))))))</f>
        <v/>
      </c>
      <c r="DK231" s="450" t="b">
        <f t="shared" si="121"/>
        <v>0</v>
      </c>
      <c r="DL231" s="440" t="b">
        <f t="shared" si="122"/>
        <v>0</v>
      </c>
      <c r="DM231" s="450" t="b">
        <f t="shared" si="123"/>
        <v>0</v>
      </c>
      <c r="DN231" s="440" t="b">
        <f t="shared" si="124"/>
        <v>0</v>
      </c>
      <c r="DO231" s="449" t="b">
        <f t="shared" si="125"/>
        <v>0</v>
      </c>
      <c r="DP231" s="440" t="b">
        <f t="shared" si="126"/>
        <v>0</v>
      </c>
      <c r="DQ231" s="450" t="b">
        <f t="shared" si="127"/>
        <v>0</v>
      </c>
      <c r="DR231" s="440" t="b">
        <f t="shared" si="128"/>
        <v>0</v>
      </c>
      <c r="DS231" s="449" t="b">
        <f t="shared" si="129"/>
        <v>0</v>
      </c>
      <c r="DT231" s="440" t="b">
        <f t="shared" si="130"/>
        <v>0</v>
      </c>
    </row>
    <row r="232" spans="1:124" x14ac:dyDescent="0.25">
      <c r="A232" s="65">
        <f t="shared" si="105"/>
        <v>224</v>
      </c>
      <c r="B232" s="275"/>
      <c r="C232" s="275"/>
      <c r="D232" s="275"/>
      <c r="E232" s="275"/>
      <c r="F232" s="275"/>
      <c r="G232" s="316"/>
      <c r="H232" s="276"/>
      <c r="I232" s="276"/>
      <c r="J232" s="276"/>
      <c r="K232" s="467"/>
      <c r="L232" s="467"/>
      <c r="M232" s="277"/>
      <c r="N232" s="277"/>
      <c r="O232" s="348"/>
      <c r="P232" s="278"/>
      <c r="Q232" s="279"/>
      <c r="R232" s="348"/>
      <c r="S232" s="278"/>
      <c r="T232" s="280"/>
      <c r="U232" s="348"/>
      <c r="V232" s="274"/>
      <c r="W232" s="309" t="str">
        <f t="shared" ca="1" si="106"/>
        <v/>
      </c>
      <c r="X232" s="310" t="str">
        <f t="shared" ca="1" si="107"/>
        <v/>
      </c>
      <c r="Y232" s="277"/>
      <c r="Z232" s="277"/>
      <c r="AA232" s="348"/>
      <c r="AB232" s="278"/>
      <c r="AC232" s="279"/>
      <c r="AD232" s="348"/>
      <c r="AE232" s="278"/>
      <c r="AF232" s="280"/>
      <c r="AG232" s="348"/>
      <c r="AH232" s="274"/>
      <c r="AI232" s="309" t="str">
        <f t="shared" ca="1" si="108"/>
        <v/>
      </c>
      <c r="AJ232" s="310" t="str">
        <f t="shared" ca="1" si="109"/>
        <v/>
      </c>
      <c r="AK232" s="277"/>
      <c r="AL232" s="277"/>
      <c r="AM232" s="348"/>
      <c r="AN232" s="278"/>
      <c r="AO232" s="279"/>
      <c r="AP232" s="348"/>
      <c r="AQ232" s="278"/>
      <c r="AR232" s="280"/>
      <c r="AS232" s="348"/>
      <c r="AT232" s="274"/>
      <c r="AU232" s="309" t="str">
        <f t="shared" ca="1" si="110"/>
        <v/>
      </c>
      <c r="AV232" s="310" t="str">
        <f t="shared" ca="1" si="111"/>
        <v/>
      </c>
      <c r="AW232" s="276"/>
      <c r="AX232" s="276"/>
      <c r="AY232" s="348"/>
      <c r="AZ232" s="278"/>
      <c r="BA232" s="279"/>
      <c r="BB232" s="348"/>
      <c r="BC232" s="278"/>
      <c r="BD232" s="280"/>
      <c r="BE232" s="348"/>
      <c r="BF232" s="274"/>
      <c r="BG232" s="309" t="str">
        <f t="shared" ca="1" si="112"/>
        <v/>
      </c>
      <c r="BH232" s="310" t="str">
        <f t="shared" ca="1" si="113"/>
        <v/>
      </c>
      <c r="BI232" s="276"/>
      <c r="BJ232" s="348"/>
      <c r="BK232" s="278"/>
      <c r="BL232" s="279"/>
      <c r="BM232" s="348"/>
      <c r="BN232" s="278"/>
      <c r="BO232" s="280"/>
      <c r="BP232" s="309" t="str">
        <f t="shared" ca="1" si="114"/>
        <v/>
      </c>
      <c r="BQ232" s="310" t="str">
        <f t="shared" ca="1" si="115"/>
        <v/>
      </c>
      <c r="BR232" s="309" t="str">
        <f t="shared" ca="1" si="116"/>
        <v/>
      </c>
      <c r="BS232" s="438" t="str">
        <f t="shared" ca="1" si="117"/>
        <v/>
      </c>
      <c r="BT232" s="281" t="str">
        <f t="array" ref="BT232">IF(AND($I232&lt;&gt;"",$K232&lt;&gt;""),CEILING(VLOOKUP($I232,ランク別指標,3,FALSE)*$L232,1),"")</f>
        <v/>
      </c>
      <c r="BU232" s="282"/>
      <c r="BV232" s="281" t="str">
        <f t="shared" si="11"/>
        <v/>
      </c>
      <c r="BW232" s="283"/>
      <c r="BX232" s="282"/>
      <c r="BY232" s="284" t="str">
        <f t="shared" si="118"/>
        <v/>
      </c>
      <c r="BZ232" s="285" t="str">
        <f t="shared" si="119"/>
        <v/>
      </c>
      <c r="CA232" s="286"/>
      <c r="CB232" s="287"/>
      <c r="CC232" s="281" t="str">
        <f t="array" ref="CC232">IF(AND($I232&lt;&gt;"",$K232&lt;&gt;""),CEILING(VLOOKUP($I232,ランク別指標,6,FALSE)*$L232,1),"")</f>
        <v/>
      </c>
      <c r="CD232" s="288"/>
      <c r="CE232" s="289" t="str">
        <f t="shared" si="14"/>
        <v/>
      </c>
      <c r="CF232" s="290"/>
      <c r="CG232" s="291" t="str">
        <f t="array" ref="CG232">IF(AND(L232&lt;&gt;"",L232&gt;0),IF(CD232/L232*100 &gt; 0,CD232/L232*100, ""),"")</f>
        <v/>
      </c>
      <c r="CH232" s="292" t="str">
        <f t="array" ref="CH232">IF(AND(L232&lt;&gt;"",L232&gt;0),IF(CF232/L232*100 &gt; 0,CF232/L232*100, ""),"")</f>
        <v/>
      </c>
      <c r="CI232" s="291" t="str">
        <f t="array" ref="CI232">IF(AND(CC232&lt;&gt;"",CC232&gt;0),IF(CD232/CC232*100 &gt; 0,CD232/CC232, ""),"")</f>
        <v/>
      </c>
      <c r="CJ232" s="292" t="str">
        <f t="array" ref="CJ232">IF(AND(CE232&lt;&gt;"",CE232&gt;0),IF(CF232/CE232*100 &gt; 0,CF232/CE232, ""),"")</f>
        <v/>
      </c>
      <c r="CK232" s="281"/>
      <c r="CL232" s="293" t="str">
        <f t="array" ref="CL232">IF(AND(L232&lt;&gt;"",L232&gt;0),IF(CK232/L232*100 &gt; 0,CK232/L232*100, ""),"")</f>
        <v/>
      </c>
      <c r="CM232" s="294"/>
      <c r="CN232" s="270" t="str">
        <f t="array" aca="1" ref="CN232" ca="1">IF(AND($O232&lt;&gt;"",$P232="",$O232&lt;=集計基準日),"遅1",IF(AND($R232&lt;&gt;"",$S232="",$R232&lt;=集計基準日),"遅2",IF(AND($U232&lt;&gt;"",$V232="",$U232&lt;=集計基準日),"遅3","") ) )</f>
        <v/>
      </c>
      <c r="CO232" s="271" t="str">
        <f t="array" aca="1" ref="CO232" ca="1">IF(AND($AA232&lt;&gt;"",$AB232="",$AA232&lt;=集計基準日),"遅1",IF(AND($AD232&lt;&gt;"",$AE232="",$AD232&lt;=集計基準日),"遅2",IF(AND($AG232&lt;&gt;"",$AH232="",$AG232&lt;=集計基準日),"遅3","")))</f>
        <v/>
      </c>
      <c r="CP232" s="271" t="str">
        <f t="array" aca="1" ref="CP232" ca="1">IF(AND($AM232&lt;&gt;"",$AN232="",$AM232&lt;=集計基準日),"遅1",IF(AND($AP232&lt;&gt;"",$AQ232="",$AP232&lt;=集計基準日),"遅2",IF(AND($AS232&lt;&gt;"",$AT232="",$AS232&lt;=集計基準日),"遅3","")))</f>
        <v/>
      </c>
      <c r="CQ232" s="272" t="str">
        <f t="shared" ca="1" si="103"/>
        <v/>
      </c>
      <c r="CR232" s="272" t="str">
        <f t="shared" ca="1" si="104"/>
        <v/>
      </c>
      <c r="CS232" s="273" t="str">
        <f t="shared" ca="1" si="17"/>
        <v/>
      </c>
      <c r="CT232" s="337"/>
      <c r="CU232" s="264">
        <f t="shared" si="120"/>
        <v>224</v>
      </c>
      <c r="CW232" s="324">
        <f t="array" aca="1" ref="CW232" ca="1">MAX(IF((IF(進捗管理票PSPT_進捗率_1_2&lt;&gt;"", O232:V232,O232:S232)&lt;&gt;"")*(IF(進捗管理票PSPT_進捗率_1_2&lt;&gt;"", $O$7:$V$7,$O$7:$S$7)="予定日")*(IF(進捗管理票PSPT_進捗率_1_2&lt;&gt;"", O232:V232,O232:S232)&lt;=集計基準日),COLUMN(IF(進捗管理票PSPT_進捗率_1_2&lt;&gt;"", O232:V232,O232:S232)),""))</f>
        <v>0</v>
      </c>
      <c r="CX232" s="324">
        <f t="array" aca="1" ref="CX232" ca="1">MAX(IF((IF(進捗管理票PSPT_進捗率_2_2&lt;&gt;"", AA232:AH232,AA232:AE232)&lt;&gt;"")*(IF(進捗管理票PSPT_進捗率_2_2&lt;&gt;"", $AA$7:$AH$7,$AA$7:$AE$7)="予定日")*(IF(進捗管理票PSPT_進捗率_2_2&lt;&gt;"", AA232:AH232,AA232:AE232)&lt;=集計基準日),COLUMN(IF(進捗管理票PSPT_進捗率_2_2&lt;&gt;"", AA232:AH232,AA232:AE232)),""))</f>
        <v>0</v>
      </c>
      <c r="CY232" s="324">
        <f t="array" aca="1" ref="CY232" ca="1">MAX(IF((IF(進捗管理票PSPT_進捗率_3_2&lt;&gt;"", AM232:AT232,AM232:AQ232)&lt;&gt;"")*(IF(進捗管理票PSPT_進捗率_3_2&lt;&gt;"", $AM$7:$AT$7,$AM$7:$AQ$7)="予定日")*(IF(進捗管理票PSPT_進捗率_3_2&lt;&gt;"", AM232:AT232,AM232:AQ232)&lt;=集計基準日),COLUMN(IF(進捗管理票PSPT_進捗率_3_2&lt;&gt;"", AM232:AT232,AM232:AQ232)),""))</f>
        <v>0</v>
      </c>
      <c r="CZ232" s="324">
        <f t="array" aca="1" ref="CZ232" ca="1">MAX(IF((IF(進捗管理票PSPT_進捗率_4_2&lt;&gt;"", AY232:BF232,AY232:BC232)&lt;&gt;"")*(IF(進捗管理票PSPT_進捗率_4_2&lt;&gt;"", $AY$7:$BF$7,$AY$7:$BC$7)="予定日")*(IF(進捗管理票PSPT_進捗率_4_2&lt;&gt;"", AY232:BF232,AY232:BC232)&lt;=集計基準日),COLUMN(IF(進捗管理票PSPT_進捗率_4_2&lt;&gt;"", AY232:BF232,AY232:BC232)),""))</f>
        <v>0</v>
      </c>
      <c r="DA232" s="324">
        <f t="array" aca="1" ref="DA232" ca="1">MAX(IF((BJ232:BN232&lt;&gt;"")*($BJ$7:$BN$7="予定日")*(BJ232:BN232&lt;=集計基準日),COLUMN(BJ232:BN232),""))</f>
        <v>0</v>
      </c>
      <c r="DB232" s="324">
        <f t="array" aca="1" ref="DB232" ca="1">MAX(IF((IF(AND(進捗管理票PSPT_進捗率_1_2&lt;&gt;"",U232&lt;&gt;""), O232:V232,O232:S232)&lt;&gt;"")*(IF(AND(進捗管理票PSPT_進捗率_1_2&lt;&gt;"",U232&lt;&gt;""), $O$7:$V$7,$O$7:$S$7)="実績日")*(IF(AND(進捗管理票PSPT_進捗率_1_2&lt;&gt;"",U232&lt;&gt;""), O232:V232,O232:S232)&lt;=集計基準日),COLUMN(IF(AND(進捗管理票PSPT_進捗率_1_2&lt;&gt;"",U232&lt;&gt;""), O232:V232,O232:S232)),""))</f>
        <v>0</v>
      </c>
      <c r="DC232" s="324">
        <f t="array" aca="1" ref="DC232" ca="1">MAX(IF((IF(AND(進捗管理票PSPT_進捗率_2_2&lt;&gt;"",AG232&lt;&gt;""), AA232:AH232,AA232:AE232)&lt;&gt;"")*(IF(AND(進捗管理票PSPT_進捗率_2_2&lt;&gt;"",AG232&lt;&gt;""), $AA$7:$AH$7,$AA$7:$AE$7)="実績日")*(IF(AND(進捗管理票PSPT_進捗率_2_2&lt;&gt;"",AG232&lt;&gt;""), AA232:AH232,AA232:AE232)&lt;=集計基準日),COLUMN(IF(AND(進捗管理票PSPT_進捗率_2_2&lt;&gt;"",AG232&lt;&gt;""), AA232:AH232,AA232:AE232)),""))</f>
        <v>0</v>
      </c>
      <c r="DD232" s="324">
        <f t="array" aca="1" ref="DD232" ca="1">MAX(IF((IF(AND(進捗管理票PSPT_進捗率_3_2&lt;&gt;"",AS232&lt;&gt;""), AM232:AT232,AM232:AQ232)&lt;&gt;"")*(IF(AND(進捗管理票PSPT_進捗率_3_2&lt;&gt;"",AS232&lt;&gt;""), $AM$7:$AT$7,$AM$7:$AQ$7)="実績日")*(IF(AND(進捗管理票PSPT_進捗率_3_2&lt;&gt;"",AS232&lt;&gt;""), AM232:AT232,AM232:AQ232)&lt;=集計基準日),COLUMN(IF(AND(進捗管理票PSPT_進捗率_3_2&lt;&gt;"",AS232&lt;&gt;""), AM232:AT232,AM232:AQ232)),""))</f>
        <v>0</v>
      </c>
      <c r="DE232" s="324">
        <f t="array" aca="1" ref="DE232" ca="1">MAX(IF((IF(AND(進捗管理票PSPT_進捗率_4_2&lt;&gt;"",BE232&lt;&gt;""), AY232:BF232,AY232:BC232)&lt;&gt;"")*(IF(AND(進捗管理票PSPT_進捗率_4_2&lt;&gt;"",BE232&lt;&gt;""), $AY$7:$BF$7,$AY$7:$BC$7)="実績日")*(IF(AND(進捗管理票PSPT_進捗率_4_2&lt;&gt;"",BE232&lt;&gt;""), AY232:BF232,AY232:BC232)&lt;=集計基準日),COLUMN(IF(AND(進捗管理票PSPT_進捗率_4_2&lt;&gt;"",BE232&lt;&gt;""), AY232:BF232,AY232:BC232)),""))</f>
        <v>0</v>
      </c>
      <c r="DF232" s="324">
        <f t="array" aca="1" ref="DF232" ca="1">MAX(IF((BJ232:BN232&lt;&gt;"")*($BJ$7:$BN$7="実績日")*(BJ232:BN232&lt;=集計基準日),COLUMN(BJ232:BN232),""))</f>
        <v>0</v>
      </c>
      <c r="DG232" s="439">
        <f ca="1">MAX(IF(CW232&lt;&gt;0,HLOOKUP(CW232+1,進捗・達成率設定_PS,9,1),0),IF(CX232&lt;&gt;0,HLOOKUP(CX232+1,進捗・達成率設定_PT仕様作成,9,1),0),IF(CY232&lt;&gt;0,HLOOKUP(CY232+1,進捗・達成率設定_PG,9,1),0),IF(CZ232&lt;&gt;0,HLOOKUP(CZ232+1,進捗・達成率設定_PT,9,1),0),IF(DA232&lt;&gt;0,HLOOKUP(DA232+1,進捗・達成率設定_受入,9,1),0),IF(AND(COUNTA(PTレビュー先頭セル:PTレビュー最終セル)=0,AND(BB232&lt;&gt;"", BB232 &lt;= 集計基準日, BE232="",BF232="",BJ232="",BK232="",BM232="",BN232="")),100,0),IF(AND(BE232&lt;&gt;"",BE232 &lt;= 集計基準日, BJ232="",BK232="",BM232="",BN232=""),100,0))</f>
        <v>0</v>
      </c>
      <c r="DH232" s="440">
        <f ca="1">MAX(IF(DB232&lt;&gt;0,HLOOKUP(DB232,進捗・達成率設定_PS,9,1),0),IF(DC232&lt;&gt;0,HLOOKUP(DC232,進捗・達成率設定_PT仕様作成,9,1),0),IF(DD232&lt;&gt;0,HLOOKUP(DD232,進捗・達成率設定_PG,9,1),0),IF(DE232&lt;&gt;0,HLOOKUP(DE232,進捗・達成率設定_PT,9,1),0),IF(DF232&lt;&gt;0,HLOOKUP(DF232,進捗・達成率設定_受入,9,1),0),IF(AND(COUNTA(PTレビュー先頭セル:PTレビュー最終セル)=0,BJ232="",BK232="",BM232="",BN232="",BC232&lt;&gt;"", BC232&lt;=集計基準日),100,0),IF(OR(AND(BF232&lt;&gt;"",BF232&lt;=集計基準日, BJ232="",BK232="",BM232="",BN232=""),AND(BE232&lt;&gt;"",BF232&lt;&gt;"",BF232&lt;=集計基準日, BJ232="",BK232="",BM232="",BN232="")),100,0))</f>
        <v>0</v>
      </c>
      <c r="DI232" s="328" t="str">
        <f>IF(BM232&lt;&gt;"",BM232,IF(AND(BJ232&lt;&gt;"",BM232&lt;&gt;""),BM232,IF(AND(BJ232&lt;&gt;"",BM232=""),"",IF(AND(BK232&lt;&gt;"",BM232=""),"",IF(BE232&lt;&gt;"",BE232,IF(COUNTA(PTレビュー先頭セル:PTレビュー最終セル)&lt;&gt;0,"",IF(BB232&lt;&gt;"",BB232,"")))))))</f>
        <v/>
      </c>
      <c r="DJ232" s="329" t="str">
        <f>IF(AND(BM232&lt;&gt;"",BN232&lt;&gt;""),BN232,IF(AND(BJ232&lt;&gt;"",BN232&lt;&gt;""),BN232,IF(AND(BK232&lt;&gt;"",BN232=""),"",IF(AND(BJ232&lt;&gt;"",BN232=""),"",IF(BF232&lt;&gt;"",BF232,IF(COUNTA(PTレビュー先頭セル:PTレビュー最終セル)&lt;&gt;0,"",IF(BC232&lt;&gt;"",BC232,"")))))))</f>
        <v/>
      </c>
      <c r="DK232" s="450" t="b">
        <f t="shared" si="121"/>
        <v>0</v>
      </c>
      <c r="DL232" s="440" t="b">
        <f t="shared" si="122"/>
        <v>0</v>
      </c>
      <c r="DM232" s="450" t="b">
        <f t="shared" si="123"/>
        <v>0</v>
      </c>
      <c r="DN232" s="440" t="b">
        <f t="shared" si="124"/>
        <v>0</v>
      </c>
      <c r="DO232" s="449" t="b">
        <f t="shared" si="125"/>
        <v>0</v>
      </c>
      <c r="DP232" s="440" t="b">
        <f t="shared" si="126"/>
        <v>0</v>
      </c>
      <c r="DQ232" s="450" t="b">
        <f t="shared" si="127"/>
        <v>0</v>
      </c>
      <c r="DR232" s="440" t="b">
        <f t="shared" si="128"/>
        <v>0</v>
      </c>
      <c r="DS232" s="449" t="b">
        <f t="shared" si="129"/>
        <v>0</v>
      </c>
      <c r="DT232" s="440" t="b">
        <f t="shared" si="130"/>
        <v>0</v>
      </c>
    </row>
    <row r="233" spans="1:124" x14ac:dyDescent="0.25">
      <c r="A233" s="65">
        <f t="shared" si="105"/>
        <v>225</v>
      </c>
      <c r="B233" s="275"/>
      <c r="C233" s="275"/>
      <c r="D233" s="275"/>
      <c r="E233" s="275"/>
      <c r="F233" s="275"/>
      <c r="G233" s="316"/>
      <c r="H233" s="276"/>
      <c r="I233" s="276"/>
      <c r="J233" s="276"/>
      <c r="K233" s="467"/>
      <c r="L233" s="467"/>
      <c r="M233" s="277"/>
      <c r="N233" s="277"/>
      <c r="O233" s="348"/>
      <c r="P233" s="349"/>
      <c r="Q233" s="279"/>
      <c r="R233" s="348"/>
      <c r="S233" s="349"/>
      <c r="T233" s="280"/>
      <c r="U233" s="348"/>
      <c r="V233" s="274"/>
      <c r="W233" s="309" t="str">
        <f t="shared" ca="1" si="106"/>
        <v/>
      </c>
      <c r="X233" s="310" t="str">
        <f t="shared" ca="1" si="107"/>
        <v/>
      </c>
      <c r="Y233" s="277"/>
      <c r="Z233" s="277"/>
      <c r="AA233" s="348"/>
      <c r="AB233" s="349"/>
      <c r="AC233" s="279"/>
      <c r="AD233" s="348"/>
      <c r="AE233" s="349"/>
      <c r="AF233" s="280"/>
      <c r="AG233" s="348"/>
      <c r="AH233" s="274"/>
      <c r="AI233" s="309" t="str">
        <f t="shared" ca="1" si="108"/>
        <v/>
      </c>
      <c r="AJ233" s="310" t="str">
        <f t="shared" ca="1" si="109"/>
        <v/>
      </c>
      <c r="AK233" s="276"/>
      <c r="AL233" s="276"/>
      <c r="AM233" s="348"/>
      <c r="AN233" s="349"/>
      <c r="AO233" s="279"/>
      <c r="AP233" s="348"/>
      <c r="AQ233" s="349"/>
      <c r="AR233" s="280"/>
      <c r="AS233" s="348"/>
      <c r="AT233" s="274"/>
      <c r="AU233" s="309" t="str">
        <f t="shared" ca="1" si="110"/>
        <v/>
      </c>
      <c r="AV233" s="310" t="str">
        <f t="shared" ca="1" si="111"/>
        <v/>
      </c>
      <c r="AW233" s="276"/>
      <c r="AX233" s="276"/>
      <c r="AY233" s="348"/>
      <c r="AZ233" s="349"/>
      <c r="BA233" s="279"/>
      <c r="BB233" s="348"/>
      <c r="BC233" s="349"/>
      <c r="BD233" s="280"/>
      <c r="BE233" s="348"/>
      <c r="BF233" s="274"/>
      <c r="BG233" s="309" t="str">
        <f t="shared" ca="1" si="112"/>
        <v/>
      </c>
      <c r="BH233" s="310" t="str">
        <f t="shared" ca="1" si="113"/>
        <v/>
      </c>
      <c r="BI233" s="276"/>
      <c r="BJ233" s="348"/>
      <c r="BK233" s="349"/>
      <c r="BL233" s="279"/>
      <c r="BM233" s="348"/>
      <c r="BN233" s="349"/>
      <c r="BO233" s="280"/>
      <c r="BP233" s="309" t="str">
        <f t="shared" ca="1" si="114"/>
        <v/>
      </c>
      <c r="BQ233" s="310" t="str">
        <f t="shared" ca="1" si="115"/>
        <v/>
      </c>
      <c r="BR233" s="309" t="str">
        <f t="shared" ca="1" si="116"/>
        <v/>
      </c>
      <c r="BS233" s="438" t="str">
        <f t="shared" ca="1" si="117"/>
        <v/>
      </c>
      <c r="BT233" s="281" t="str">
        <f t="array" ref="BT233">IF(AND($I233&lt;&gt;"",$K233&lt;&gt;""),CEILING(VLOOKUP($I233,ランク別指標,3,FALSE)*$L233,1),"")</f>
        <v/>
      </c>
      <c r="BU233" s="282"/>
      <c r="BV233" s="281" t="str">
        <f t="shared" si="11"/>
        <v/>
      </c>
      <c r="BW233" s="283"/>
      <c r="BX233" s="282"/>
      <c r="BY233" s="284" t="str">
        <f t="shared" si="118"/>
        <v/>
      </c>
      <c r="BZ233" s="285" t="str">
        <f t="shared" si="119"/>
        <v/>
      </c>
      <c r="CA233" s="286"/>
      <c r="CB233" s="287"/>
      <c r="CC233" s="281" t="str">
        <f t="array" ref="CC233">IF(AND($I233&lt;&gt;"",$K233&lt;&gt;""),CEILING(VLOOKUP($I233,ランク別指標,6,FALSE)*$L233,1),"")</f>
        <v/>
      </c>
      <c r="CD233" s="288"/>
      <c r="CE233" s="289" t="str">
        <f t="shared" si="14"/>
        <v/>
      </c>
      <c r="CF233" s="290"/>
      <c r="CG233" s="291" t="str">
        <f t="array" ref="CG233">IF(AND(L233&lt;&gt;"",L233&gt;0),IF(CD233/L233*100 &gt; 0,CD233/L233*100, ""),"")</f>
        <v/>
      </c>
      <c r="CH233" s="292" t="str">
        <f t="array" ref="CH233">IF(AND(L233&lt;&gt;"",L233&gt;0),IF(CF233/L233*100 &gt; 0,CF233/L233*100, ""),"")</f>
        <v/>
      </c>
      <c r="CI233" s="291" t="str">
        <f t="array" ref="CI233">IF(AND(CC233&lt;&gt;"",CC233&gt;0),IF(CD233/CC233*100 &gt; 0,CD233/CC233, ""),"")</f>
        <v/>
      </c>
      <c r="CJ233" s="292" t="str">
        <f t="array" ref="CJ233">IF(AND(CE233&lt;&gt;"",CE233&gt;0),IF(CF233/CE233*100 &gt; 0,CF233/CE233, ""),"")</f>
        <v/>
      </c>
      <c r="CK233" s="281"/>
      <c r="CL233" s="293" t="str">
        <f t="array" ref="CL233">IF(AND(L233&lt;&gt;"",L233&gt;0),IF(CK233/L233*100 &gt; 0,CK233/L233*100, ""),"")</f>
        <v/>
      </c>
      <c r="CM233" s="294"/>
      <c r="CN233" s="270" t="str">
        <f t="array" aca="1" ref="CN233" ca="1">IF(AND($O233&lt;&gt;"",$P233="",$O233&lt;=集計基準日),"遅1",IF(AND($R233&lt;&gt;"",$S233="",$R233&lt;=集計基準日),"遅2",IF(AND($U233&lt;&gt;"",$V233="",$U233&lt;=集計基準日),"遅3","") ) )</f>
        <v/>
      </c>
      <c r="CO233" s="271" t="str">
        <f t="array" aca="1" ref="CO233" ca="1">IF(AND($AA233&lt;&gt;"",$AB233="",$AA233&lt;=集計基準日),"遅1",IF(AND($AD233&lt;&gt;"",$AE233="",$AD233&lt;=集計基準日),"遅2",IF(AND($AG233&lt;&gt;"",$AH233="",$AG233&lt;=集計基準日),"遅3","")))</f>
        <v/>
      </c>
      <c r="CP233" s="271" t="str">
        <f t="array" aca="1" ref="CP233" ca="1">IF(AND($AM233&lt;&gt;"",$AN233="",$AM233&lt;=集計基準日),"遅1",IF(AND($AP233&lt;&gt;"",$AQ233="",$AP233&lt;=集計基準日),"遅2",IF(AND($AS233&lt;&gt;"",$AT233="",$AS233&lt;=集計基準日),"遅3","")))</f>
        <v/>
      </c>
      <c r="CQ233" s="272" t="str">
        <f t="shared" ca="1" si="103"/>
        <v/>
      </c>
      <c r="CR233" s="272" t="str">
        <f t="shared" ca="1" si="104"/>
        <v/>
      </c>
      <c r="CS233" s="273" t="str">
        <f t="shared" ca="1" si="17"/>
        <v/>
      </c>
      <c r="CT233" s="337"/>
      <c r="CU233" s="264">
        <f t="shared" si="120"/>
        <v>225</v>
      </c>
      <c r="CW233" s="324">
        <f t="array" aca="1" ref="CW233" ca="1">MAX(IF((IF(進捗管理票PSPT_進捗率_1_2&lt;&gt;"", O233:V233,O233:S233)&lt;&gt;"")*(IF(進捗管理票PSPT_進捗率_1_2&lt;&gt;"", $O$7:$V$7,$O$7:$S$7)="予定日")*(IF(進捗管理票PSPT_進捗率_1_2&lt;&gt;"", O233:V233,O233:S233)&lt;=集計基準日),COLUMN(IF(進捗管理票PSPT_進捗率_1_2&lt;&gt;"", O233:V233,O233:S233)),""))</f>
        <v>0</v>
      </c>
      <c r="CX233" s="324">
        <f t="array" aca="1" ref="CX233" ca="1">MAX(IF((IF(進捗管理票PSPT_進捗率_2_2&lt;&gt;"", AA233:AH233,AA233:AE233)&lt;&gt;"")*(IF(進捗管理票PSPT_進捗率_2_2&lt;&gt;"", $AA$7:$AH$7,$AA$7:$AE$7)="予定日")*(IF(進捗管理票PSPT_進捗率_2_2&lt;&gt;"", AA233:AH233,AA233:AE233)&lt;=集計基準日),COLUMN(IF(進捗管理票PSPT_進捗率_2_2&lt;&gt;"", AA233:AH233,AA233:AE233)),""))</f>
        <v>0</v>
      </c>
      <c r="CY233" s="324">
        <f t="array" aca="1" ref="CY233" ca="1">MAX(IF((IF(進捗管理票PSPT_進捗率_3_2&lt;&gt;"", AM233:AT233,AM233:AQ233)&lt;&gt;"")*(IF(進捗管理票PSPT_進捗率_3_2&lt;&gt;"", $AM$7:$AT$7,$AM$7:$AQ$7)="予定日")*(IF(進捗管理票PSPT_進捗率_3_2&lt;&gt;"", AM233:AT233,AM233:AQ233)&lt;=集計基準日),COLUMN(IF(進捗管理票PSPT_進捗率_3_2&lt;&gt;"", AM233:AT233,AM233:AQ233)),""))</f>
        <v>0</v>
      </c>
      <c r="CZ233" s="324">
        <f t="array" aca="1" ref="CZ233" ca="1">MAX(IF((IF(進捗管理票PSPT_進捗率_4_2&lt;&gt;"", AY233:BF233,AY233:BC233)&lt;&gt;"")*(IF(進捗管理票PSPT_進捗率_4_2&lt;&gt;"", $AY$7:$BF$7,$AY$7:$BC$7)="予定日")*(IF(進捗管理票PSPT_進捗率_4_2&lt;&gt;"", AY233:BF233,AY233:BC233)&lt;=集計基準日),COLUMN(IF(進捗管理票PSPT_進捗率_4_2&lt;&gt;"", AY233:BF233,AY233:BC233)),""))</f>
        <v>0</v>
      </c>
      <c r="DA233" s="324">
        <f t="array" aca="1" ref="DA233" ca="1">MAX(IF((BJ233:BN233&lt;&gt;"")*($BJ$7:$BN$7="予定日")*(BJ233:BN233&lt;=集計基準日),COLUMN(BJ233:BN233),""))</f>
        <v>0</v>
      </c>
      <c r="DB233" s="324">
        <f t="array" aca="1" ref="DB233" ca="1">MAX(IF((IF(AND(進捗管理票PSPT_進捗率_1_2&lt;&gt;"",U233&lt;&gt;""), O233:V233,O233:S233)&lt;&gt;"")*(IF(AND(進捗管理票PSPT_進捗率_1_2&lt;&gt;"",U233&lt;&gt;""), $O$7:$V$7,$O$7:$S$7)="実績日")*(IF(AND(進捗管理票PSPT_進捗率_1_2&lt;&gt;"",U233&lt;&gt;""), O233:V233,O233:S233)&lt;=集計基準日),COLUMN(IF(AND(進捗管理票PSPT_進捗率_1_2&lt;&gt;"",U233&lt;&gt;""), O233:V233,O233:S233)),""))</f>
        <v>0</v>
      </c>
      <c r="DC233" s="324">
        <f t="array" aca="1" ref="DC233" ca="1">MAX(IF((IF(AND(進捗管理票PSPT_進捗率_2_2&lt;&gt;"",AG233&lt;&gt;""), AA233:AH233,AA233:AE233)&lt;&gt;"")*(IF(AND(進捗管理票PSPT_進捗率_2_2&lt;&gt;"",AG233&lt;&gt;""), $AA$7:$AH$7,$AA$7:$AE$7)="実績日")*(IF(AND(進捗管理票PSPT_進捗率_2_2&lt;&gt;"",AG233&lt;&gt;""), AA233:AH233,AA233:AE233)&lt;=集計基準日),COLUMN(IF(AND(進捗管理票PSPT_進捗率_2_2&lt;&gt;"",AG233&lt;&gt;""), AA233:AH233,AA233:AE233)),""))</f>
        <v>0</v>
      </c>
      <c r="DD233" s="324">
        <f t="array" aca="1" ref="DD233" ca="1">MAX(IF((IF(AND(進捗管理票PSPT_進捗率_3_2&lt;&gt;"",AS233&lt;&gt;""), AM233:AT233,AM233:AQ233)&lt;&gt;"")*(IF(AND(進捗管理票PSPT_進捗率_3_2&lt;&gt;"",AS233&lt;&gt;""), $AM$7:$AT$7,$AM$7:$AQ$7)="実績日")*(IF(AND(進捗管理票PSPT_進捗率_3_2&lt;&gt;"",AS233&lt;&gt;""), AM233:AT233,AM233:AQ233)&lt;=集計基準日),COLUMN(IF(AND(進捗管理票PSPT_進捗率_3_2&lt;&gt;"",AS233&lt;&gt;""), AM233:AT233,AM233:AQ233)),""))</f>
        <v>0</v>
      </c>
      <c r="DE233" s="324">
        <f t="array" aca="1" ref="DE233" ca="1">MAX(IF((IF(AND(進捗管理票PSPT_進捗率_4_2&lt;&gt;"",BE233&lt;&gt;""), AY233:BF233,AY233:BC233)&lt;&gt;"")*(IF(AND(進捗管理票PSPT_進捗率_4_2&lt;&gt;"",BE233&lt;&gt;""), $AY$7:$BF$7,$AY$7:$BC$7)="実績日")*(IF(AND(進捗管理票PSPT_進捗率_4_2&lt;&gt;"",BE233&lt;&gt;""), AY233:BF233,AY233:BC233)&lt;=集計基準日),COLUMN(IF(AND(進捗管理票PSPT_進捗率_4_2&lt;&gt;"",BE233&lt;&gt;""), AY233:BF233,AY233:BC233)),""))</f>
        <v>0</v>
      </c>
      <c r="DF233" s="324">
        <f t="array" aca="1" ref="DF233" ca="1">MAX(IF((BJ233:BN233&lt;&gt;"")*($BJ$7:$BN$7="実績日")*(BJ233:BN233&lt;=集計基準日),COLUMN(BJ233:BN233),""))</f>
        <v>0</v>
      </c>
      <c r="DG233" s="439">
        <f ca="1">MAX(IF(CW233&lt;&gt;0,HLOOKUP(CW233+1,進捗・達成率設定_PS,9,1),0),IF(CX233&lt;&gt;0,HLOOKUP(CX233+1,進捗・達成率設定_PT仕様作成,9,1),0),IF(CY233&lt;&gt;0,HLOOKUP(CY233+1,進捗・達成率設定_PG,9,1),0),IF(CZ233&lt;&gt;0,HLOOKUP(CZ233+1,進捗・達成率設定_PT,9,1),0),IF(DA233&lt;&gt;0,HLOOKUP(DA233+1,進捗・達成率設定_受入,9,1),0),IF(AND(COUNTA(PTレビュー先頭セル:PTレビュー最終セル)=0,AND(BB233&lt;&gt;"", BB233 &lt;= 集計基準日, BE233="",BF233="",BJ233="",BK233="",BM233="",BN233="")),100,0),IF(AND(BE233&lt;&gt;"",BE233 &lt;= 集計基準日, BJ233="",BK233="",BM233="",BN233=""),100,0))</f>
        <v>0</v>
      </c>
      <c r="DH233" s="440">
        <f ca="1">MAX(IF(DB233&lt;&gt;0,HLOOKUP(DB233,進捗・達成率設定_PS,9,1),0),IF(DC233&lt;&gt;0,HLOOKUP(DC233,進捗・達成率設定_PT仕様作成,9,1),0),IF(DD233&lt;&gt;0,HLOOKUP(DD233,進捗・達成率設定_PG,9,1),0),IF(DE233&lt;&gt;0,HLOOKUP(DE233,進捗・達成率設定_PT,9,1),0),IF(DF233&lt;&gt;0,HLOOKUP(DF233,進捗・達成率設定_受入,9,1),0),IF(AND(COUNTA(PTレビュー先頭セル:PTレビュー最終セル)=0,BJ233="",BK233="",BM233="",BN233="",BC233&lt;&gt;"", BC233&lt;=集計基準日),100,0),IF(OR(AND(BF233&lt;&gt;"",BF233&lt;=集計基準日, BJ233="",BK233="",BM233="",BN233=""),AND(BE233&lt;&gt;"",BF233&lt;&gt;"",BF233&lt;=集計基準日, BJ233="",BK233="",BM233="",BN233="")),100,0))</f>
        <v>0</v>
      </c>
      <c r="DI233" s="328" t="str">
        <f>IF(BM233&lt;&gt;"",BM233,IF(AND(BJ233&lt;&gt;"",BM233&lt;&gt;""),BM233,IF(AND(BJ233&lt;&gt;"",BM233=""),"",IF(AND(BK233&lt;&gt;"",BM233=""),"",IF(BE233&lt;&gt;"",BE233,IF(COUNTA(PTレビュー先頭セル:PTレビュー最終セル)&lt;&gt;0,"",IF(BB233&lt;&gt;"",BB233,"")))))))</f>
        <v/>
      </c>
      <c r="DJ233" s="329" t="str">
        <f>IF(AND(BM233&lt;&gt;"",BN233&lt;&gt;""),BN233,IF(AND(BJ233&lt;&gt;"",BN233&lt;&gt;""),BN233,IF(AND(BK233&lt;&gt;"",BN233=""),"",IF(AND(BJ233&lt;&gt;"",BN233=""),"",IF(BF233&lt;&gt;"",BF233,IF(COUNTA(PTレビュー先頭セル:PTレビュー最終セル)&lt;&gt;0,"",IF(BC233&lt;&gt;"",BC233,"")))))))</f>
        <v/>
      </c>
      <c r="DK233" s="450" t="b">
        <f t="shared" si="121"/>
        <v>0</v>
      </c>
      <c r="DL233" s="440" t="b">
        <f t="shared" si="122"/>
        <v>0</v>
      </c>
      <c r="DM233" s="450" t="b">
        <f t="shared" si="123"/>
        <v>0</v>
      </c>
      <c r="DN233" s="440" t="b">
        <f t="shared" si="124"/>
        <v>0</v>
      </c>
      <c r="DO233" s="449" t="b">
        <f t="shared" si="125"/>
        <v>0</v>
      </c>
      <c r="DP233" s="440" t="b">
        <f t="shared" si="126"/>
        <v>0</v>
      </c>
      <c r="DQ233" s="450" t="b">
        <f t="shared" si="127"/>
        <v>0</v>
      </c>
      <c r="DR233" s="440" t="b">
        <f t="shared" si="128"/>
        <v>0</v>
      </c>
      <c r="DS233" s="449" t="b">
        <f t="shared" si="129"/>
        <v>0</v>
      </c>
      <c r="DT233" s="440" t="b">
        <f t="shared" si="130"/>
        <v>0</v>
      </c>
    </row>
    <row r="234" spans="1:124" x14ac:dyDescent="0.25">
      <c r="A234" s="65">
        <f t="shared" si="105"/>
        <v>226</v>
      </c>
      <c r="B234" s="275"/>
      <c r="C234" s="275"/>
      <c r="D234" s="275"/>
      <c r="E234" s="275"/>
      <c r="F234" s="275"/>
      <c r="G234" s="316"/>
      <c r="H234" s="276"/>
      <c r="I234" s="276"/>
      <c r="J234" s="276"/>
      <c r="K234" s="467"/>
      <c r="L234" s="467"/>
      <c r="M234" s="277"/>
      <c r="N234" s="277"/>
      <c r="O234" s="348"/>
      <c r="P234" s="349"/>
      <c r="Q234" s="279"/>
      <c r="R234" s="348"/>
      <c r="S234" s="349"/>
      <c r="T234" s="280"/>
      <c r="U234" s="348"/>
      <c r="V234" s="274"/>
      <c r="W234" s="309" t="str">
        <f t="shared" ca="1" si="106"/>
        <v/>
      </c>
      <c r="X234" s="310" t="str">
        <f t="shared" ca="1" si="107"/>
        <v/>
      </c>
      <c r="Y234" s="277"/>
      <c r="Z234" s="277"/>
      <c r="AA234" s="348"/>
      <c r="AB234" s="349"/>
      <c r="AC234" s="279"/>
      <c r="AD234" s="348"/>
      <c r="AE234" s="349"/>
      <c r="AF234" s="280"/>
      <c r="AG234" s="348"/>
      <c r="AH234" s="274"/>
      <c r="AI234" s="309" t="str">
        <f t="shared" ca="1" si="108"/>
        <v/>
      </c>
      <c r="AJ234" s="310" t="str">
        <f t="shared" ca="1" si="109"/>
        <v/>
      </c>
      <c r="AK234" s="276"/>
      <c r="AL234" s="276"/>
      <c r="AM234" s="348"/>
      <c r="AN234" s="349"/>
      <c r="AO234" s="279"/>
      <c r="AP234" s="348"/>
      <c r="AQ234" s="349"/>
      <c r="AR234" s="280"/>
      <c r="AS234" s="348"/>
      <c r="AT234" s="274"/>
      <c r="AU234" s="309" t="str">
        <f t="shared" ca="1" si="110"/>
        <v/>
      </c>
      <c r="AV234" s="310" t="str">
        <f t="shared" ca="1" si="111"/>
        <v/>
      </c>
      <c r="AW234" s="276"/>
      <c r="AX234" s="276"/>
      <c r="AY234" s="348"/>
      <c r="AZ234" s="349"/>
      <c r="BA234" s="279"/>
      <c r="BB234" s="348"/>
      <c r="BC234" s="349"/>
      <c r="BD234" s="280"/>
      <c r="BE234" s="348"/>
      <c r="BF234" s="274"/>
      <c r="BG234" s="309" t="str">
        <f t="shared" ca="1" si="112"/>
        <v/>
      </c>
      <c r="BH234" s="310" t="str">
        <f t="shared" ca="1" si="113"/>
        <v/>
      </c>
      <c r="BI234" s="276"/>
      <c r="BJ234" s="348"/>
      <c r="BK234" s="349"/>
      <c r="BL234" s="279"/>
      <c r="BM234" s="348"/>
      <c r="BN234" s="349"/>
      <c r="BO234" s="280"/>
      <c r="BP234" s="309" t="str">
        <f t="shared" ca="1" si="114"/>
        <v/>
      </c>
      <c r="BQ234" s="310" t="str">
        <f t="shared" ca="1" si="115"/>
        <v/>
      </c>
      <c r="BR234" s="309" t="str">
        <f t="shared" ca="1" si="116"/>
        <v/>
      </c>
      <c r="BS234" s="438" t="str">
        <f t="shared" ca="1" si="117"/>
        <v/>
      </c>
      <c r="BT234" s="281" t="str">
        <f t="array" ref="BT234">IF(AND($I234&lt;&gt;"",$K234&lt;&gt;""),CEILING(VLOOKUP($I234,ランク別指標,3,FALSE)*$L234,1),"")</f>
        <v/>
      </c>
      <c r="BU234" s="282"/>
      <c r="BV234" s="281" t="str">
        <f t="shared" si="11"/>
        <v/>
      </c>
      <c r="BW234" s="283"/>
      <c r="BX234" s="282"/>
      <c r="BY234" s="284" t="str">
        <f t="shared" si="118"/>
        <v/>
      </c>
      <c r="BZ234" s="285" t="str">
        <f t="shared" si="119"/>
        <v/>
      </c>
      <c r="CA234" s="286"/>
      <c r="CB234" s="287"/>
      <c r="CC234" s="281" t="str">
        <f t="array" ref="CC234">IF(AND($I234&lt;&gt;"",$K234&lt;&gt;""),CEILING(VLOOKUP($I234,ランク別指標,6,FALSE)*$L234,1),"")</f>
        <v/>
      </c>
      <c r="CD234" s="288"/>
      <c r="CE234" s="289" t="str">
        <f t="shared" si="14"/>
        <v/>
      </c>
      <c r="CF234" s="290"/>
      <c r="CG234" s="291" t="str">
        <f t="array" ref="CG234">IF(AND(L234&lt;&gt;"",L234&gt;0),IF(CD234/L234*100 &gt; 0,CD234/L234*100, ""),"")</f>
        <v/>
      </c>
      <c r="CH234" s="292" t="str">
        <f t="array" ref="CH234">IF(AND(L234&lt;&gt;"",L234&gt;0),IF(CF234/L234*100 &gt; 0,CF234/L234*100, ""),"")</f>
        <v/>
      </c>
      <c r="CI234" s="291" t="str">
        <f t="array" ref="CI234">IF(AND(CC234&lt;&gt;"",CC234&gt;0),IF(CD234/CC234*100 &gt; 0,CD234/CC234, ""),"")</f>
        <v/>
      </c>
      <c r="CJ234" s="292" t="str">
        <f t="array" ref="CJ234">IF(AND(CE234&lt;&gt;"",CE234&gt;0),IF(CF234/CE234*100 &gt; 0,CF234/CE234, ""),"")</f>
        <v/>
      </c>
      <c r="CK234" s="281"/>
      <c r="CL234" s="293" t="str">
        <f t="array" ref="CL234">IF(AND(L234&lt;&gt;"",L234&gt;0),IF(CK234/L234*100 &gt; 0,CK234/L234*100, ""),"")</f>
        <v/>
      </c>
      <c r="CM234" s="294"/>
      <c r="CN234" s="270" t="str">
        <f t="array" aca="1" ref="CN234" ca="1">IF(AND($O234&lt;&gt;"",$P234="",$O234&lt;=集計基準日),"遅1",IF(AND($R234&lt;&gt;"",$S234="",$R234&lt;=集計基準日),"遅2",IF(AND($U234&lt;&gt;"",$V234="",$U234&lt;=集計基準日),"遅3","") ) )</f>
        <v/>
      </c>
      <c r="CO234" s="271" t="str">
        <f t="array" aca="1" ref="CO234" ca="1">IF(AND($AA234&lt;&gt;"",$AB234="",$AA234&lt;=集計基準日),"遅1",IF(AND($AD234&lt;&gt;"",$AE234="",$AD234&lt;=集計基準日),"遅2",IF(AND($AG234&lt;&gt;"",$AH234="",$AG234&lt;=集計基準日),"遅3","")))</f>
        <v/>
      </c>
      <c r="CP234" s="271" t="str">
        <f t="array" aca="1" ref="CP234" ca="1">IF(AND($AM234&lt;&gt;"",$AN234="",$AM234&lt;=集計基準日),"遅1",IF(AND($AP234&lt;&gt;"",$AQ234="",$AP234&lt;=集計基準日),"遅2",IF(AND($AS234&lt;&gt;"",$AT234="",$AS234&lt;=集計基準日),"遅3","")))</f>
        <v/>
      </c>
      <c r="CQ234" s="272" t="str">
        <f t="shared" ca="1" si="103"/>
        <v/>
      </c>
      <c r="CR234" s="272" t="str">
        <f t="shared" ca="1" si="104"/>
        <v/>
      </c>
      <c r="CS234" s="273" t="str">
        <f t="shared" ca="1" si="17"/>
        <v/>
      </c>
      <c r="CT234" s="337"/>
      <c r="CU234" s="264">
        <f t="shared" si="120"/>
        <v>226</v>
      </c>
      <c r="CW234" s="324">
        <f t="array" aca="1" ref="CW234" ca="1">MAX(IF((IF(進捗管理票PSPT_進捗率_1_2&lt;&gt;"", O234:V234,O234:S234)&lt;&gt;"")*(IF(進捗管理票PSPT_進捗率_1_2&lt;&gt;"", $O$7:$V$7,$O$7:$S$7)="予定日")*(IF(進捗管理票PSPT_進捗率_1_2&lt;&gt;"", O234:V234,O234:S234)&lt;=集計基準日),COLUMN(IF(進捗管理票PSPT_進捗率_1_2&lt;&gt;"", O234:V234,O234:S234)),""))</f>
        <v>0</v>
      </c>
      <c r="CX234" s="324">
        <f t="array" aca="1" ref="CX234" ca="1">MAX(IF((IF(進捗管理票PSPT_進捗率_2_2&lt;&gt;"", AA234:AH234,AA234:AE234)&lt;&gt;"")*(IF(進捗管理票PSPT_進捗率_2_2&lt;&gt;"", $AA$7:$AH$7,$AA$7:$AE$7)="予定日")*(IF(進捗管理票PSPT_進捗率_2_2&lt;&gt;"", AA234:AH234,AA234:AE234)&lt;=集計基準日),COLUMN(IF(進捗管理票PSPT_進捗率_2_2&lt;&gt;"", AA234:AH234,AA234:AE234)),""))</f>
        <v>0</v>
      </c>
      <c r="CY234" s="324">
        <f t="array" aca="1" ref="CY234" ca="1">MAX(IF((IF(進捗管理票PSPT_進捗率_3_2&lt;&gt;"", AM234:AT234,AM234:AQ234)&lt;&gt;"")*(IF(進捗管理票PSPT_進捗率_3_2&lt;&gt;"", $AM$7:$AT$7,$AM$7:$AQ$7)="予定日")*(IF(進捗管理票PSPT_進捗率_3_2&lt;&gt;"", AM234:AT234,AM234:AQ234)&lt;=集計基準日),COLUMN(IF(進捗管理票PSPT_進捗率_3_2&lt;&gt;"", AM234:AT234,AM234:AQ234)),""))</f>
        <v>0</v>
      </c>
      <c r="CZ234" s="324">
        <f t="array" aca="1" ref="CZ234" ca="1">MAX(IF((IF(進捗管理票PSPT_進捗率_4_2&lt;&gt;"", AY234:BF234,AY234:BC234)&lt;&gt;"")*(IF(進捗管理票PSPT_進捗率_4_2&lt;&gt;"", $AY$7:$BF$7,$AY$7:$BC$7)="予定日")*(IF(進捗管理票PSPT_進捗率_4_2&lt;&gt;"", AY234:BF234,AY234:BC234)&lt;=集計基準日),COLUMN(IF(進捗管理票PSPT_進捗率_4_2&lt;&gt;"", AY234:BF234,AY234:BC234)),""))</f>
        <v>0</v>
      </c>
      <c r="DA234" s="324">
        <f t="array" aca="1" ref="DA234" ca="1">MAX(IF((BJ234:BN234&lt;&gt;"")*($BJ$7:$BN$7="予定日")*(BJ234:BN234&lt;=集計基準日),COLUMN(BJ234:BN234),""))</f>
        <v>0</v>
      </c>
      <c r="DB234" s="324">
        <f t="array" aca="1" ref="DB234" ca="1">MAX(IF((IF(AND(進捗管理票PSPT_進捗率_1_2&lt;&gt;"",U234&lt;&gt;""), O234:V234,O234:S234)&lt;&gt;"")*(IF(AND(進捗管理票PSPT_進捗率_1_2&lt;&gt;"",U234&lt;&gt;""), $O$7:$V$7,$O$7:$S$7)="実績日")*(IF(AND(進捗管理票PSPT_進捗率_1_2&lt;&gt;"",U234&lt;&gt;""), O234:V234,O234:S234)&lt;=集計基準日),COLUMN(IF(AND(進捗管理票PSPT_進捗率_1_2&lt;&gt;"",U234&lt;&gt;""), O234:V234,O234:S234)),""))</f>
        <v>0</v>
      </c>
      <c r="DC234" s="324">
        <f t="array" aca="1" ref="DC234" ca="1">MAX(IF((IF(AND(進捗管理票PSPT_進捗率_2_2&lt;&gt;"",AG234&lt;&gt;""), AA234:AH234,AA234:AE234)&lt;&gt;"")*(IF(AND(進捗管理票PSPT_進捗率_2_2&lt;&gt;"",AG234&lt;&gt;""), $AA$7:$AH$7,$AA$7:$AE$7)="実績日")*(IF(AND(進捗管理票PSPT_進捗率_2_2&lt;&gt;"",AG234&lt;&gt;""), AA234:AH234,AA234:AE234)&lt;=集計基準日),COLUMN(IF(AND(進捗管理票PSPT_進捗率_2_2&lt;&gt;"",AG234&lt;&gt;""), AA234:AH234,AA234:AE234)),""))</f>
        <v>0</v>
      </c>
      <c r="DD234" s="324">
        <f t="array" aca="1" ref="DD234" ca="1">MAX(IF((IF(AND(進捗管理票PSPT_進捗率_3_2&lt;&gt;"",AS234&lt;&gt;""), AM234:AT234,AM234:AQ234)&lt;&gt;"")*(IF(AND(進捗管理票PSPT_進捗率_3_2&lt;&gt;"",AS234&lt;&gt;""), $AM$7:$AT$7,$AM$7:$AQ$7)="実績日")*(IF(AND(進捗管理票PSPT_進捗率_3_2&lt;&gt;"",AS234&lt;&gt;""), AM234:AT234,AM234:AQ234)&lt;=集計基準日),COLUMN(IF(AND(進捗管理票PSPT_進捗率_3_2&lt;&gt;"",AS234&lt;&gt;""), AM234:AT234,AM234:AQ234)),""))</f>
        <v>0</v>
      </c>
      <c r="DE234" s="324">
        <f t="array" aca="1" ref="DE234" ca="1">MAX(IF((IF(AND(進捗管理票PSPT_進捗率_4_2&lt;&gt;"",BE234&lt;&gt;""), AY234:BF234,AY234:BC234)&lt;&gt;"")*(IF(AND(進捗管理票PSPT_進捗率_4_2&lt;&gt;"",BE234&lt;&gt;""), $AY$7:$BF$7,$AY$7:$BC$7)="実績日")*(IF(AND(進捗管理票PSPT_進捗率_4_2&lt;&gt;"",BE234&lt;&gt;""), AY234:BF234,AY234:BC234)&lt;=集計基準日),COLUMN(IF(AND(進捗管理票PSPT_進捗率_4_2&lt;&gt;"",BE234&lt;&gt;""), AY234:BF234,AY234:BC234)),""))</f>
        <v>0</v>
      </c>
      <c r="DF234" s="324">
        <f t="array" aca="1" ref="DF234" ca="1">MAX(IF((BJ234:BN234&lt;&gt;"")*($BJ$7:$BN$7="実績日")*(BJ234:BN234&lt;=集計基準日),COLUMN(BJ234:BN234),""))</f>
        <v>0</v>
      </c>
      <c r="DG234" s="439">
        <f ca="1">MAX(IF(CW234&lt;&gt;0,HLOOKUP(CW234+1,進捗・達成率設定_PS,9,1),0),IF(CX234&lt;&gt;0,HLOOKUP(CX234+1,進捗・達成率設定_PT仕様作成,9,1),0),IF(CY234&lt;&gt;0,HLOOKUP(CY234+1,進捗・達成率設定_PG,9,1),0),IF(CZ234&lt;&gt;0,HLOOKUP(CZ234+1,進捗・達成率設定_PT,9,1),0),IF(DA234&lt;&gt;0,HLOOKUP(DA234+1,進捗・達成率設定_受入,9,1),0),IF(AND(COUNTA(PTレビュー先頭セル:PTレビュー最終セル)=0,AND(BB234&lt;&gt;"", BB234 &lt;= 集計基準日, BE234="",BF234="",BJ234="",BK234="",BM234="",BN234="")),100,0),IF(AND(BE234&lt;&gt;"",BE234 &lt;= 集計基準日, BJ234="",BK234="",BM234="",BN234=""),100,0))</f>
        <v>0</v>
      </c>
      <c r="DH234" s="440">
        <f ca="1">MAX(IF(DB234&lt;&gt;0,HLOOKUP(DB234,進捗・達成率設定_PS,9,1),0),IF(DC234&lt;&gt;0,HLOOKUP(DC234,進捗・達成率設定_PT仕様作成,9,1),0),IF(DD234&lt;&gt;0,HLOOKUP(DD234,進捗・達成率設定_PG,9,1),0),IF(DE234&lt;&gt;0,HLOOKUP(DE234,進捗・達成率設定_PT,9,1),0),IF(DF234&lt;&gt;0,HLOOKUP(DF234,進捗・達成率設定_受入,9,1),0),IF(AND(COUNTA(PTレビュー先頭セル:PTレビュー最終セル)=0,BJ234="",BK234="",BM234="",BN234="",BC234&lt;&gt;"", BC234&lt;=集計基準日),100,0),IF(OR(AND(BF234&lt;&gt;"",BF234&lt;=集計基準日, BJ234="",BK234="",BM234="",BN234=""),AND(BE234&lt;&gt;"",BF234&lt;&gt;"",BF234&lt;=集計基準日, BJ234="",BK234="",BM234="",BN234="")),100,0))</f>
        <v>0</v>
      </c>
      <c r="DI234" s="328" t="str">
        <f>IF(BM234&lt;&gt;"",BM234,IF(AND(BJ234&lt;&gt;"",BM234&lt;&gt;""),BM234,IF(AND(BJ234&lt;&gt;"",BM234=""),"",IF(AND(BK234&lt;&gt;"",BM234=""),"",IF(BE234&lt;&gt;"",BE234,IF(COUNTA(PTレビュー先頭セル:PTレビュー最終セル)&lt;&gt;0,"",IF(BB234&lt;&gt;"",BB234,"")))))))</f>
        <v/>
      </c>
      <c r="DJ234" s="329" t="str">
        <f>IF(AND(BM234&lt;&gt;"",BN234&lt;&gt;""),BN234,IF(AND(BJ234&lt;&gt;"",BN234&lt;&gt;""),BN234,IF(AND(BK234&lt;&gt;"",BN234=""),"",IF(AND(BJ234&lt;&gt;"",BN234=""),"",IF(BF234&lt;&gt;"",BF234,IF(COUNTA(PTレビュー先頭セル:PTレビュー最終セル)&lt;&gt;0,"",IF(BC234&lt;&gt;"",BC234,"")))))))</f>
        <v/>
      </c>
      <c r="DK234" s="450" t="b">
        <f t="shared" si="121"/>
        <v>0</v>
      </c>
      <c r="DL234" s="440" t="b">
        <f t="shared" si="122"/>
        <v>0</v>
      </c>
      <c r="DM234" s="450" t="b">
        <f t="shared" si="123"/>
        <v>0</v>
      </c>
      <c r="DN234" s="440" t="b">
        <f t="shared" si="124"/>
        <v>0</v>
      </c>
      <c r="DO234" s="449" t="b">
        <f t="shared" si="125"/>
        <v>0</v>
      </c>
      <c r="DP234" s="440" t="b">
        <f t="shared" si="126"/>
        <v>0</v>
      </c>
      <c r="DQ234" s="450" t="b">
        <f t="shared" si="127"/>
        <v>0</v>
      </c>
      <c r="DR234" s="440" t="b">
        <f t="shared" si="128"/>
        <v>0</v>
      </c>
      <c r="DS234" s="449" t="b">
        <f t="shared" si="129"/>
        <v>0</v>
      </c>
      <c r="DT234" s="440" t="b">
        <f t="shared" si="130"/>
        <v>0</v>
      </c>
    </row>
    <row r="235" spans="1:124" x14ac:dyDescent="0.25">
      <c r="A235" s="65">
        <f t="shared" si="105"/>
        <v>227</v>
      </c>
      <c r="B235" s="275"/>
      <c r="C235" s="275"/>
      <c r="D235" s="275"/>
      <c r="E235" s="275"/>
      <c r="F235" s="275"/>
      <c r="G235" s="316"/>
      <c r="H235" s="276"/>
      <c r="I235" s="276"/>
      <c r="J235" s="276"/>
      <c r="K235" s="467"/>
      <c r="L235" s="467"/>
      <c r="M235" s="277"/>
      <c r="N235" s="277"/>
      <c r="O235" s="348"/>
      <c r="P235" s="349"/>
      <c r="Q235" s="279"/>
      <c r="R235" s="348"/>
      <c r="S235" s="349"/>
      <c r="T235" s="280"/>
      <c r="U235" s="348"/>
      <c r="V235" s="274"/>
      <c r="W235" s="309" t="str">
        <f t="shared" ca="1" si="106"/>
        <v/>
      </c>
      <c r="X235" s="310" t="str">
        <f t="shared" ca="1" si="107"/>
        <v/>
      </c>
      <c r="Y235" s="277"/>
      <c r="Z235" s="277"/>
      <c r="AA235" s="348"/>
      <c r="AB235" s="349"/>
      <c r="AC235" s="279"/>
      <c r="AD235" s="348"/>
      <c r="AE235" s="349"/>
      <c r="AF235" s="280"/>
      <c r="AG235" s="348"/>
      <c r="AH235" s="274"/>
      <c r="AI235" s="309" t="str">
        <f t="shared" ca="1" si="108"/>
        <v/>
      </c>
      <c r="AJ235" s="310" t="str">
        <f t="shared" ca="1" si="109"/>
        <v/>
      </c>
      <c r="AK235" s="276"/>
      <c r="AL235" s="276"/>
      <c r="AM235" s="348"/>
      <c r="AN235" s="349"/>
      <c r="AO235" s="279"/>
      <c r="AP235" s="348"/>
      <c r="AQ235" s="349"/>
      <c r="AR235" s="280"/>
      <c r="AS235" s="348"/>
      <c r="AT235" s="274"/>
      <c r="AU235" s="309" t="str">
        <f t="shared" ca="1" si="110"/>
        <v/>
      </c>
      <c r="AV235" s="310" t="str">
        <f t="shared" ca="1" si="111"/>
        <v/>
      </c>
      <c r="AW235" s="276"/>
      <c r="AX235" s="276"/>
      <c r="AY235" s="348"/>
      <c r="AZ235" s="349"/>
      <c r="BA235" s="279"/>
      <c r="BB235" s="348"/>
      <c r="BC235" s="349"/>
      <c r="BD235" s="280"/>
      <c r="BE235" s="348"/>
      <c r="BF235" s="274"/>
      <c r="BG235" s="309" t="str">
        <f t="shared" ca="1" si="112"/>
        <v/>
      </c>
      <c r="BH235" s="310" t="str">
        <f t="shared" ca="1" si="113"/>
        <v/>
      </c>
      <c r="BI235" s="276"/>
      <c r="BJ235" s="348"/>
      <c r="BK235" s="349"/>
      <c r="BL235" s="279"/>
      <c r="BM235" s="348"/>
      <c r="BN235" s="349"/>
      <c r="BO235" s="280"/>
      <c r="BP235" s="309" t="str">
        <f t="shared" ca="1" si="114"/>
        <v/>
      </c>
      <c r="BQ235" s="310" t="str">
        <f t="shared" ca="1" si="115"/>
        <v/>
      </c>
      <c r="BR235" s="309" t="str">
        <f t="shared" ca="1" si="116"/>
        <v/>
      </c>
      <c r="BS235" s="438" t="str">
        <f t="shared" ca="1" si="117"/>
        <v/>
      </c>
      <c r="BT235" s="281" t="str">
        <f t="array" ref="BT235">IF(AND($I235&lt;&gt;"",$K235&lt;&gt;""),CEILING(VLOOKUP($I235,ランク別指標,3,FALSE)*$L235,1),"")</f>
        <v/>
      </c>
      <c r="BU235" s="282"/>
      <c r="BV235" s="281" t="str">
        <f t="shared" si="11"/>
        <v/>
      </c>
      <c r="BW235" s="283"/>
      <c r="BX235" s="282"/>
      <c r="BY235" s="284" t="str">
        <f t="shared" si="118"/>
        <v/>
      </c>
      <c r="BZ235" s="285" t="str">
        <f t="shared" si="119"/>
        <v/>
      </c>
      <c r="CA235" s="286"/>
      <c r="CB235" s="287"/>
      <c r="CC235" s="281" t="str">
        <f t="array" ref="CC235">IF(AND($I235&lt;&gt;"",$K235&lt;&gt;""),CEILING(VLOOKUP($I235,ランク別指標,6,FALSE)*$L235,1),"")</f>
        <v/>
      </c>
      <c r="CD235" s="288"/>
      <c r="CE235" s="289" t="str">
        <f t="shared" si="14"/>
        <v/>
      </c>
      <c r="CF235" s="290"/>
      <c r="CG235" s="291" t="str">
        <f t="array" ref="CG235">IF(AND(L235&lt;&gt;"",L235&gt;0),IF(CD235/L235*100 &gt; 0,CD235/L235*100, ""),"")</f>
        <v/>
      </c>
      <c r="CH235" s="292" t="str">
        <f t="array" ref="CH235">IF(AND(L235&lt;&gt;"",L235&gt;0),IF(CF235/L235*100 &gt; 0,CF235/L235*100, ""),"")</f>
        <v/>
      </c>
      <c r="CI235" s="291" t="str">
        <f t="array" ref="CI235">IF(AND(CC235&lt;&gt;"",CC235&gt;0),IF(CD235/CC235*100 &gt; 0,CD235/CC235, ""),"")</f>
        <v/>
      </c>
      <c r="CJ235" s="292" t="str">
        <f t="array" ref="CJ235">IF(AND(CE235&lt;&gt;"",CE235&gt;0),IF(CF235/CE235*100 &gt; 0,CF235/CE235, ""),"")</f>
        <v/>
      </c>
      <c r="CK235" s="281"/>
      <c r="CL235" s="293" t="str">
        <f t="array" ref="CL235">IF(AND(L235&lt;&gt;"",L235&gt;0),IF(CK235/L235*100 &gt; 0,CK235/L235*100, ""),"")</f>
        <v/>
      </c>
      <c r="CM235" s="294"/>
      <c r="CN235" s="270" t="str">
        <f t="array" aca="1" ref="CN235" ca="1">IF(AND($O235&lt;&gt;"",$P235="",$O235&lt;=集計基準日),"遅1",IF(AND($R235&lt;&gt;"",$S235="",$R235&lt;=集計基準日),"遅2",IF(AND($U235&lt;&gt;"",$V235="",$U235&lt;=集計基準日),"遅3","") ) )</f>
        <v/>
      </c>
      <c r="CO235" s="271" t="str">
        <f t="array" aca="1" ref="CO235" ca="1">IF(AND($AA235&lt;&gt;"",$AB235="",$AA235&lt;=集計基準日),"遅1",IF(AND($AD235&lt;&gt;"",$AE235="",$AD235&lt;=集計基準日),"遅2",IF(AND($AG235&lt;&gt;"",$AH235="",$AG235&lt;=集計基準日),"遅3","")))</f>
        <v/>
      </c>
      <c r="CP235" s="271" t="str">
        <f t="array" aca="1" ref="CP235" ca="1">IF(AND($AM235&lt;&gt;"",$AN235="",$AM235&lt;=集計基準日),"遅1",IF(AND($AP235&lt;&gt;"",$AQ235="",$AP235&lt;=集計基準日),"遅2",IF(AND($AS235&lt;&gt;"",$AT235="",$AS235&lt;=集計基準日),"遅3","")))</f>
        <v/>
      </c>
      <c r="CQ235" s="272" t="str">
        <f t="shared" ca="1" si="103"/>
        <v/>
      </c>
      <c r="CR235" s="272" t="str">
        <f t="shared" ca="1" si="104"/>
        <v/>
      </c>
      <c r="CS235" s="273" t="str">
        <f t="shared" ca="1" si="17"/>
        <v/>
      </c>
      <c r="CT235" s="337"/>
      <c r="CU235" s="264">
        <f t="shared" si="120"/>
        <v>227</v>
      </c>
      <c r="CW235" s="324">
        <f t="array" aca="1" ref="CW235" ca="1">MAX(IF((IF(進捗管理票PSPT_進捗率_1_2&lt;&gt;"", O235:V235,O235:S235)&lt;&gt;"")*(IF(進捗管理票PSPT_進捗率_1_2&lt;&gt;"", $O$7:$V$7,$O$7:$S$7)="予定日")*(IF(進捗管理票PSPT_進捗率_1_2&lt;&gt;"", O235:V235,O235:S235)&lt;=集計基準日),COLUMN(IF(進捗管理票PSPT_進捗率_1_2&lt;&gt;"", O235:V235,O235:S235)),""))</f>
        <v>0</v>
      </c>
      <c r="CX235" s="324">
        <f t="array" aca="1" ref="CX235" ca="1">MAX(IF((IF(進捗管理票PSPT_進捗率_2_2&lt;&gt;"", AA235:AH235,AA235:AE235)&lt;&gt;"")*(IF(進捗管理票PSPT_進捗率_2_2&lt;&gt;"", $AA$7:$AH$7,$AA$7:$AE$7)="予定日")*(IF(進捗管理票PSPT_進捗率_2_2&lt;&gt;"", AA235:AH235,AA235:AE235)&lt;=集計基準日),COLUMN(IF(進捗管理票PSPT_進捗率_2_2&lt;&gt;"", AA235:AH235,AA235:AE235)),""))</f>
        <v>0</v>
      </c>
      <c r="CY235" s="324">
        <f t="array" aca="1" ref="CY235" ca="1">MAX(IF((IF(進捗管理票PSPT_進捗率_3_2&lt;&gt;"", AM235:AT235,AM235:AQ235)&lt;&gt;"")*(IF(進捗管理票PSPT_進捗率_3_2&lt;&gt;"", $AM$7:$AT$7,$AM$7:$AQ$7)="予定日")*(IF(進捗管理票PSPT_進捗率_3_2&lt;&gt;"", AM235:AT235,AM235:AQ235)&lt;=集計基準日),COLUMN(IF(進捗管理票PSPT_進捗率_3_2&lt;&gt;"", AM235:AT235,AM235:AQ235)),""))</f>
        <v>0</v>
      </c>
      <c r="CZ235" s="324">
        <f t="array" aca="1" ref="CZ235" ca="1">MAX(IF((IF(進捗管理票PSPT_進捗率_4_2&lt;&gt;"", AY235:BF235,AY235:BC235)&lt;&gt;"")*(IF(進捗管理票PSPT_進捗率_4_2&lt;&gt;"", $AY$7:$BF$7,$AY$7:$BC$7)="予定日")*(IF(進捗管理票PSPT_進捗率_4_2&lt;&gt;"", AY235:BF235,AY235:BC235)&lt;=集計基準日),COLUMN(IF(進捗管理票PSPT_進捗率_4_2&lt;&gt;"", AY235:BF235,AY235:BC235)),""))</f>
        <v>0</v>
      </c>
      <c r="DA235" s="324">
        <f t="array" aca="1" ref="DA235" ca="1">MAX(IF((BJ235:BN235&lt;&gt;"")*($BJ$7:$BN$7="予定日")*(BJ235:BN235&lt;=集計基準日),COLUMN(BJ235:BN235),""))</f>
        <v>0</v>
      </c>
      <c r="DB235" s="324">
        <f t="array" aca="1" ref="DB235" ca="1">MAX(IF((IF(AND(進捗管理票PSPT_進捗率_1_2&lt;&gt;"",U235&lt;&gt;""), O235:V235,O235:S235)&lt;&gt;"")*(IF(AND(進捗管理票PSPT_進捗率_1_2&lt;&gt;"",U235&lt;&gt;""), $O$7:$V$7,$O$7:$S$7)="実績日")*(IF(AND(進捗管理票PSPT_進捗率_1_2&lt;&gt;"",U235&lt;&gt;""), O235:V235,O235:S235)&lt;=集計基準日),COLUMN(IF(AND(進捗管理票PSPT_進捗率_1_2&lt;&gt;"",U235&lt;&gt;""), O235:V235,O235:S235)),""))</f>
        <v>0</v>
      </c>
      <c r="DC235" s="324">
        <f t="array" aca="1" ref="DC235" ca="1">MAX(IF((IF(AND(進捗管理票PSPT_進捗率_2_2&lt;&gt;"",AG235&lt;&gt;""), AA235:AH235,AA235:AE235)&lt;&gt;"")*(IF(AND(進捗管理票PSPT_進捗率_2_2&lt;&gt;"",AG235&lt;&gt;""), $AA$7:$AH$7,$AA$7:$AE$7)="実績日")*(IF(AND(進捗管理票PSPT_進捗率_2_2&lt;&gt;"",AG235&lt;&gt;""), AA235:AH235,AA235:AE235)&lt;=集計基準日),COLUMN(IF(AND(進捗管理票PSPT_進捗率_2_2&lt;&gt;"",AG235&lt;&gt;""), AA235:AH235,AA235:AE235)),""))</f>
        <v>0</v>
      </c>
      <c r="DD235" s="324">
        <f t="array" aca="1" ref="DD235" ca="1">MAX(IF((IF(AND(進捗管理票PSPT_進捗率_3_2&lt;&gt;"",AS235&lt;&gt;""), AM235:AT235,AM235:AQ235)&lt;&gt;"")*(IF(AND(進捗管理票PSPT_進捗率_3_2&lt;&gt;"",AS235&lt;&gt;""), $AM$7:$AT$7,$AM$7:$AQ$7)="実績日")*(IF(AND(進捗管理票PSPT_進捗率_3_2&lt;&gt;"",AS235&lt;&gt;""), AM235:AT235,AM235:AQ235)&lt;=集計基準日),COLUMN(IF(AND(進捗管理票PSPT_進捗率_3_2&lt;&gt;"",AS235&lt;&gt;""), AM235:AT235,AM235:AQ235)),""))</f>
        <v>0</v>
      </c>
      <c r="DE235" s="324">
        <f t="array" aca="1" ref="DE235" ca="1">MAX(IF((IF(AND(進捗管理票PSPT_進捗率_4_2&lt;&gt;"",BE235&lt;&gt;""), AY235:BF235,AY235:BC235)&lt;&gt;"")*(IF(AND(進捗管理票PSPT_進捗率_4_2&lt;&gt;"",BE235&lt;&gt;""), $AY$7:$BF$7,$AY$7:$BC$7)="実績日")*(IF(AND(進捗管理票PSPT_進捗率_4_2&lt;&gt;"",BE235&lt;&gt;""), AY235:BF235,AY235:BC235)&lt;=集計基準日),COLUMN(IF(AND(進捗管理票PSPT_進捗率_4_2&lt;&gt;"",BE235&lt;&gt;""), AY235:BF235,AY235:BC235)),""))</f>
        <v>0</v>
      </c>
      <c r="DF235" s="324">
        <f t="array" aca="1" ref="DF235" ca="1">MAX(IF((BJ235:BN235&lt;&gt;"")*($BJ$7:$BN$7="実績日")*(BJ235:BN235&lt;=集計基準日),COLUMN(BJ235:BN235),""))</f>
        <v>0</v>
      </c>
      <c r="DG235" s="439">
        <f ca="1">MAX(IF(CW235&lt;&gt;0,HLOOKUP(CW235+1,進捗・達成率設定_PS,9,1),0),IF(CX235&lt;&gt;0,HLOOKUP(CX235+1,進捗・達成率設定_PT仕様作成,9,1),0),IF(CY235&lt;&gt;0,HLOOKUP(CY235+1,進捗・達成率設定_PG,9,1),0),IF(CZ235&lt;&gt;0,HLOOKUP(CZ235+1,進捗・達成率設定_PT,9,1),0),IF(DA235&lt;&gt;0,HLOOKUP(DA235+1,進捗・達成率設定_受入,9,1),0),IF(AND(COUNTA(PTレビュー先頭セル:PTレビュー最終セル)=0,AND(BB235&lt;&gt;"", BB235 &lt;= 集計基準日, BE235="",BF235="",BJ235="",BK235="",BM235="",BN235="")),100,0),IF(AND(BE235&lt;&gt;"",BE235 &lt;= 集計基準日, BJ235="",BK235="",BM235="",BN235=""),100,0))</f>
        <v>0</v>
      </c>
      <c r="DH235" s="440">
        <f ca="1">MAX(IF(DB235&lt;&gt;0,HLOOKUP(DB235,進捗・達成率設定_PS,9,1),0),IF(DC235&lt;&gt;0,HLOOKUP(DC235,進捗・達成率設定_PT仕様作成,9,1),0),IF(DD235&lt;&gt;0,HLOOKUP(DD235,進捗・達成率設定_PG,9,1),0),IF(DE235&lt;&gt;0,HLOOKUP(DE235,進捗・達成率設定_PT,9,1),0),IF(DF235&lt;&gt;0,HLOOKUP(DF235,進捗・達成率設定_受入,9,1),0),IF(AND(COUNTA(PTレビュー先頭セル:PTレビュー最終セル)=0,BJ235="",BK235="",BM235="",BN235="",BC235&lt;&gt;"", BC235&lt;=集計基準日),100,0),IF(OR(AND(BF235&lt;&gt;"",BF235&lt;=集計基準日, BJ235="",BK235="",BM235="",BN235=""),AND(BE235&lt;&gt;"",BF235&lt;&gt;"",BF235&lt;=集計基準日, BJ235="",BK235="",BM235="",BN235="")),100,0))</f>
        <v>0</v>
      </c>
      <c r="DI235" s="328" t="str">
        <f>IF(BM235&lt;&gt;"",BM235,IF(AND(BJ235&lt;&gt;"",BM235&lt;&gt;""),BM235,IF(AND(BJ235&lt;&gt;"",BM235=""),"",IF(AND(BK235&lt;&gt;"",BM235=""),"",IF(BE235&lt;&gt;"",BE235,IF(COUNTA(PTレビュー先頭セル:PTレビュー最終セル)&lt;&gt;0,"",IF(BB235&lt;&gt;"",BB235,"")))))))</f>
        <v/>
      </c>
      <c r="DJ235" s="329" t="str">
        <f>IF(AND(BM235&lt;&gt;"",BN235&lt;&gt;""),BN235,IF(AND(BJ235&lt;&gt;"",BN235&lt;&gt;""),BN235,IF(AND(BK235&lt;&gt;"",BN235=""),"",IF(AND(BJ235&lt;&gt;"",BN235=""),"",IF(BF235&lt;&gt;"",BF235,IF(COUNTA(PTレビュー先頭セル:PTレビュー最終セル)&lt;&gt;0,"",IF(BC235&lt;&gt;"",BC235,"")))))))</f>
        <v/>
      </c>
      <c r="DK235" s="450" t="b">
        <f t="shared" si="121"/>
        <v>0</v>
      </c>
      <c r="DL235" s="440" t="b">
        <f t="shared" si="122"/>
        <v>0</v>
      </c>
      <c r="DM235" s="450" t="b">
        <f t="shared" si="123"/>
        <v>0</v>
      </c>
      <c r="DN235" s="440" t="b">
        <f t="shared" si="124"/>
        <v>0</v>
      </c>
      <c r="DO235" s="449" t="b">
        <f t="shared" si="125"/>
        <v>0</v>
      </c>
      <c r="DP235" s="440" t="b">
        <f t="shared" si="126"/>
        <v>0</v>
      </c>
      <c r="DQ235" s="450" t="b">
        <f t="shared" si="127"/>
        <v>0</v>
      </c>
      <c r="DR235" s="440" t="b">
        <f t="shared" si="128"/>
        <v>0</v>
      </c>
      <c r="DS235" s="449" t="b">
        <f t="shared" si="129"/>
        <v>0</v>
      </c>
      <c r="DT235" s="440" t="b">
        <f t="shared" si="130"/>
        <v>0</v>
      </c>
    </row>
    <row r="236" spans="1:124" x14ac:dyDescent="0.25">
      <c r="A236" s="65">
        <f t="shared" si="105"/>
        <v>228</v>
      </c>
      <c r="B236" s="275"/>
      <c r="C236" s="275"/>
      <c r="D236" s="275"/>
      <c r="E236" s="275"/>
      <c r="F236" s="275"/>
      <c r="G236" s="316"/>
      <c r="H236" s="276"/>
      <c r="I236" s="276"/>
      <c r="J236" s="276"/>
      <c r="K236" s="467"/>
      <c r="L236" s="467"/>
      <c r="M236" s="277"/>
      <c r="N236" s="277"/>
      <c r="O236" s="348"/>
      <c r="P236" s="349"/>
      <c r="Q236" s="279"/>
      <c r="R236" s="348"/>
      <c r="S236" s="349"/>
      <c r="T236" s="280"/>
      <c r="U236" s="348"/>
      <c r="V236" s="274"/>
      <c r="W236" s="309" t="str">
        <f t="shared" ca="1" si="106"/>
        <v/>
      </c>
      <c r="X236" s="310" t="str">
        <f t="shared" ca="1" si="107"/>
        <v/>
      </c>
      <c r="Y236" s="277"/>
      <c r="Z236" s="277"/>
      <c r="AA236" s="348"/>
      <c r="AB236" s="349"/>
      <c r="AC236" s="279"/>
      <c r="AD236" s="348"/>
      <c r="AE236" s="349"/>
      <c r="AF236" s="280"/>
      <c r="AG236" s="348"/>
      <c r="AH236" s="274"/>
      <c r="AI236" s="309" t="str">
        <f t="shared" ca="1" si="108"/>
        <v/>
      </c>
      <c r="AJ236" s="310" t="str">
        <f t="shared" ca="1" si="109"/>
        <v/>
      </c>
      <c r="AK236" s="276"/>
      <c r="AL236" s="276"/>
      <c r="AM236" s="348"/>
      <c r="AN236" s="349"/>
      <c r="AO236" s="279"/>
      <c r="AP236" s="348"/>
      <c r="AQ236" s="349"/>
      <c r="AR236" s="280"/>
      <c r="AS236" s="348"/>
      <c r="AT236" s="274"/>
      <c r="AU236" s="309" t="str">
        <f t="shared" ca="1" si="110"/>
        <v/>
      </c>
      <c r="AV236" s="310" t="str">
        <f t="shared" ca="1" si="111"/>
        <v/>
      </c>
      <c r="AW236" s="276"/>
      <c r="AX236" s="276"/>
      <c r="AY236" s="348"/>
      <c r="AZ236" s="349"/>
      <c r="BA236" s="279"/>
      <c r="BB236" s="348"/>
      <c r="BC236" s="349"/>
      <c r="BD236" s="280"/>
      <c r="BE236" s="348"/>
      <c r="BF236" s="274"/>
      <c r="BG236" s="309" t="str">
        <f t="shared" ca="1" si="112"/>
        <v/>
      </c>
      <c r="BH236" s="310" t="str">
        <f t="shared" ca="1" si="113"/>
        <v/>
      </c>
      <c r="BI236" s="276"/>
      <c r="BJ236" s="348"/>
      <c r="BK236" s="349"/>
      <c r="BL236" s="279"/>
      <c r="BM236" s="348"/>
      <c r="BN236" s="349"/>
      <c r="BO236" s="280"/>
      <c r="BP236" s="309" t="str">
        <f t="shared" ca="1" si="114"/>
        <v/>
      </c>
      <c r="BQ236" s="310" t="str">
        <f t="shared" ca="1" si="115"/>
        <v/>
      </c>
      <c r="BR236" s="309" t="str">
        <f t="shared" ca="1" si="116"/>
        <v/>
      </c>
      <c r="BS236" s="438" t="str">
        <f t="shared" ca="1" si="117"/>
        <v/>
      </c>
      <c r="BT236" s="281" t="str">
        <f t="array" ref="BT236">IF(AND($I236&lt;&gt;"",$K236&lt;&gt;""),CEILING(VLOOKUP($I236,ランク別指標,3,FALSE)*$L236,1),"")</f>
        <v/>
      </c>
      <c r="BU236" s="282"/>
      <c r="BV236" s="281" t="str">
        <f t="shared" si="11"/>
        <v/>
      </c>
      <c r="BW236" s="283"/>
      <c r="BX236" s="282"/>
      <c r="BY236" s="284" t="str">
        <f t="shared" si="118"/>
        <v/>
      </c>
      <c r="BZ236" s="285" t="str">
        <f t="shared" si="119"/>
        <v/>
      </c>
      <c r="CA236" s="286"/>
      <c r="CB236" s="287"/>
      <c r="CC236" s="281" t="str">
        <f t="array" ref="CC236">IF(AND($I236&lt;&gt;"",$K236&lt;&gt;""),CEILING(VLOOKUP($I236,ランク別指標,6,FALSE)*$L236,1),"")</f>
        <v/>
      </c>
      <c r="CD236" s="288"/>
      <c r="CE236" s="289" t="str">
        <f t="shared" si="14"/>
        <v/>
      </c>
      <c r="CF236" s="290"/>
      <c r="CG236" s="291" t="str">
        <f t="array" ref="CG236">IF(AND(L236&lt;&gt;"",L236&gt;0),IF(CD236/L236*100 &gt; 0,CD236/L236*100, ""),"")</f>
        <v/>
      </c>
      <c r="CH236" s="292" t="str">
        <f t="array" ref="CH236">IF(AND(L236&lt;&gt;"",L236&gt;0),IF(CF236/L236*100 &gt; 0,CF236/L236*100, ""),"")</f>
        <v/>
      </c>
      <c r="CI236" s="291" t="str">
        <f t="array" ref="CI236">IF(AND(CC236&lt;&gt;"",CC236&gt;0),IF(CD236/CC236*100 &gt; 0,CD236/CC236, ""),"")</f>
        <v/>
      </c>
      <c r="CJ236" s="292" t="str">
        <f t="array" ref="CJ236">IF(AND(CE236&lt;&gt;"",CE236&gt;0),IF(CF236/CE236*100 &gt; 0,CF236/CE236, ""),"")</f>
        <v/>
      </c>
      <c r="CK236" s="281"/>
      <c r="CL236" s="293" t="str">
        <f t="array" ref="CL236">IF(AND(L236&lt;&gt;"",L236&gt;0),IF(CK236/L236*100 &gt; 0,CK236/L236*100, ""),"")</f>
        <v/>
      </c>
      <c r="CM236" s="294"/>
      <c r="CN236" s="270" t="str">
        <f t="array" aca="1" ref="CN236" ca="1">IF(AND($O236&lt;&gt;"",$P236="",$O236&lt;=集計基準日),"遅1",IF(AND($R236&lt;&gt;"",$S236="",$R236&lt;=集計基準日),"遅2",IF(AND($U236&lt;&gt;"",$V236="",$U236&lt;=集計基準日),"遅3","") ) )</f>
        <v/>
      </c>
      <c r="CO236" s="271" t="str">
        <f t="array" aca="1" ref="CO236" ca="1">IF(AND($AA236&lt;&gt;"",$AB236="",$AA236&lt;=集計基準日),"遅1",IF(AND($AD236&lt;&gt;"",$AE236="",$AD236&lt;=集計基準日),"遅2",IF(AND($AG236&lt;&gt;"",$AH236="",$AG236&lt;=集計基準日),"遅3","")))</f>
        <v/>
      </c>
      <c r="CP236" s="271" t="str">
        <f t="array" aca="1" ref="CP236" ca="1">IF(AND($AM236&lt;&gt;"",$AN236="",$AM236&lt;=集計基準日),"遅1",IF(AND($AP236&lt;&gt;"",$AQ236="",$AP236&lt;=集計基準日),"遅2",IF(AND($AS236&lt;&gt;"",$AT236="",$AS236&lt;=集計基準日),"遅3","")))</f>
        <v/>
      </c>
      <c r="CQ236" s="272" t="str">
        <f t="shared" ca="1" si="103"/>
        <v/>
      </c>
      <c r="CR236" s="272" t="str">
        <f t="shared" ca="1" si="104"/>
        <v/>
      </c>
      <c r="CS236" s="273" t="str">
        <f t="shared" ca="1" si="17"/>
        <v/>
      </c>
      <c r="CT236" s="337"/>
      <c r="CU236" s="264">
        <f t="shared" si="120"/>
        <v>228</v>
      </c>
      <c r="CW236" s="324">
        <f t="array" aca="1" ref="CW236" ca="1">MAX(IF((IF(進捗管理票PSPT_進捗率_1_2&lt;&gt;"", O236:V236,O236:S236)&lt;&gt;"")*(IF(進捗管理票PSPT_進捗率_1_2&lt;&gt;"", $O$7:$V$7,$O$7:$S$7)="予定日")*(IF(進捗管理票PSPT_進捗率_1_2&lt;&gt;"", O236:V236,O236:S236)&lt;=集計基準日),COLUMN(IF(進捗管理票PSPT_進捗率_1_2&lt;&gt;"", O236:V236,O236:S236)),""))</f>
        <v>0</v>
      </c>
      <c r="CX236" s="324">
        <f t="array" aca="1" ref="CX236" ca="1">MAX(IF((IF(進捗管理票PSPT_進捗率_2_2&lt;&gt;"", AA236:AH236,AA236:AE236)&lt;&gt;"")*(IF(進捗管理票PSPT_進捗率_2_2&lt;&gt;"", $AA$7:$AH$7,$AA$7:$AE$7)="予定日")*(IF(進捗管理票PSPT_進捗率_2_2&lt;&gt;"", AA236:AH236,AA236:AE236)&lt;=集計基準日),COLUMN(IF(進捗管理票PSPT_進捗率_2_2&lt;&gt;"", AA236:AH236,AA236:AE236)),""))</f>
        <v>0</v>
      </c>
      <c r="CY236" s="324">
        <f t="array" aca="1" ref="CY236" ca="1">MAX(IF((IF(進捗管理票PSPT_進捗率_3_2&lt;&gt;"", AM236:AT236,AM236:AQ236)&lt;&gt;"")*(IF(進捗管理票PSPT_進捗率_3_2&lt;&gt;"", $AM$7:$AT$7,$AM$7:$AQ$7)="予定日")*(IF(進捗管理票PSPT_進捗率_3_2&lt;&gt;"", AM236:AT236,AM236:AQ236)&lt;=集計基準日),COLUMN(IF(進捗管理票PSPT_進捗率_3_2&lt;&gt;"", AM236:AT236,AM236:AQ236)),""))</f>
        <v>0</v>
      </c>
      <c r="CZ236" s="324">
        <f t="array" aca="1" ref="CZ236" ca="1">MAX(IF((IF(進捗管理票PSPT_進捗率_4_2&lt;&gt;"", AY236:BF236,AY236:BC236)&lt;&gt;"")*(IF(進捗管理票PSPT_進捗率_4_2&lt;&gt;"", $AY$7:$BF$7,$AY$7:$BC$7)="予定日")*(IF(進捗管理票PSPT_進捗率_4_2&lt;&gt;"", AY236:BF236,AY236:BC236)&lt;=集計基準日),COLUMN(IF(進捗管理票PSPT_進捗率_4_2&lt;&gt;"", AY236:BF236,AY236:BC236)),""))</f>
        <v>0</v>
      </c>
      <c r="DA236" s="324">
        <f t="array" aca="1" ref="DA236" ca="1">MAX(IF((BJ236:BN236&lt;&gt;"")*($BJ$7:$BN$7="予定日")*(BJ236:BN236&lt;=集計基準日),COLUMN(BJ236:BN236),""))</f>
        <v>0</v>
      </c>
      <c r="DB236" s="324">
        <f t="array" aca="1" ref="DB236" ca="1">MAX(IF((IF(AND(進捗管理票PSPT_進捗率_1_2&lt;&gt;"",U236&lt;&gt;""), O236:V236,O236:S236)&lt;&gt;"")*(IF(AND(進捗管理票PSPT_進捗率_1_2&lt;&gt;"",U236&lt;&gt;""), $O$7:$V$7,$O$7:$S$7)="実績日")*(IF(AND(進捗管理票PSPT_進捗率_1_2&lt;&gt;"",U236&lt;&gt;""), O236:V236,O236:S236)&lt;=集計基準日),COLUMN(IF(AND(進捗管理票PSPT_進捗率_1_2&lt;&gt;"",U236&lt;&gt;""), O236:V236,O236:S236)),""))</f>
        <v>0</v>
      </c>
      <c r="DC236" s="324">
        <f t="array" aca="1" ref="DC236" ca="1">MAX(IF((IF(AND(進捗管理票PSPT_進捗率_2_2&lt;&gt;"",AG236&lt;&gt;""), AA236:AH236,AA236:AE236)&lt;&gt;"")*(IF(AND(進捗管理票PSPT_進捗率_2_2&lt;&gt;"",AG236&lt;&gt;""), $AA$7:$AH$7,$AA$7:$AE$7)="実績日")*(IF(AND(進捗管理票PSPT_進捗率_2_2&lt;&gt;"",AG236&lt;&gt;""), AA236:AH236,AA236:AE236)&lt;=集計基準日),COLUMN(IF(AND(進捗管理票PSPT_進捗率_2_2&lt;&gt;"",AG236&lt;&gt;""), AA236:AH236,AA236:AE236)),""))</f>
        <v>0</v>
      </c>
      <c r="DD236" s="324">
        <f t="array" aca="1" ref="DD236" ca="1">MAX(IF((IF(AND(進捗管理票PSPT_進捗率_3_2&lt;&gt;"",AS236&lt;&gt;""), AM236:AT236,AM236:AQ236)&lt;&gt;"")*(IF(AND(進捗管理票PSPT_進捗率_3_2&lt;&gt;"",AS236&lt;&gt;""), $AM$7:$AT$7,$AM$7:$AQ$7)="実績日")*(IF(AND(進捗管理票PSPT_進捗率_3_2&lt;&gt;"",AS236&lt;&gt;""), AM236:AT236,AM236:AQ236)&lt;=集計基準日),COLUMN(IF(AND(進捗管理票PSPT_進捗率_3_2&lt;&gt;"",AS236&lt;&gt;""), AM236:AT236,AM236:AQ236)),""))</f>
        <v>0</v>
      </c>
      <c r="DE236" s="324">
        <f t="array" aca="1" ref="DE236" ca="1">MAX(IF((IF(AND(進捗管理票PSPT_進捗率_4_2&lt;&gt;"",BE236&lt;&gt;""), AY236:BF236,AY236:BC236)&lt;&gt;"")*(IF(AND(進捗管理票PSPT_進捗率_4_2&lt;&gt;"",BE236&lt;&gt;""), $AY$7:$BF$7,$AY$7:$BC$7)="実績日")*(IF(AND(進捗管理票PSPT_進捗率_4_2&lt;&gt;"",BE236&lt;&gt;""), AY236:BF236,AY236:BC236)&lt;=集計基準日),COLUMN(IF(AND(進捗管理票PSPT_進捗率_4_2&lt;&gt;"",BE236&lt;&gt;""), AY236:BF236,AY236:BC236)),""))</f>
        <v>0</v>
      </c>
      <c r="DF236" s="324">
        <f t="array" aca="1" ref="DF236" ca="1">MAX(IF((BJ236:BN236&lt;&gt;"")*($BJ$7:$BN$7="実績日")*(BJ236:BN236&lt;=集計基準日),COLUMN(BJ236:BN236),""))</f>
        <v>0</v>
      </c>
      <c r="DG236" s="439">
        <f ca="1">MAX(IF(CW236&lt;&gt;0,HLOOKUP(CW236+1,進捗・達成率設定_PS,9,1),0),IF(CX236&lt;&gt;0,HLOOKUP(CX236+1,進捗・達成率設定_PT仕様作成,9,1),0),IF(CY236&lt;&gt;0,HLOOKUP(CY236+1,進捗・達成率設定_PG,9,1),0),IF(CZ236&lt;&gt;0,HLOOKUP(CZ236+1,進捗・達成率設定_PT,9,1),0),IF(DA236&lt;&gt;0,HLOOKUP(DA236+1,進捗・達成率設定_受入,9,1),0),IF(AND(COUNTA(PTレビュー先頭セル:PTレビュー最終セル)=0,AND(BB236&lt;&gt;"", BB236 &lt;= 集計基準日, BE236="",BF236="",BJ236="",BK236="",BM236="",BN236="")),100,0),IF(AND(BE236&lt;&gt;"",BE236 &lt;= 集計基準日, BJ236="",BK236="",BM236="",BN236=""),100,0))</f>
        <v>0</v>
      </c>
      <c r="DH236" s="440">
        <f ca="1">MAX(IF(DB236&lt;&gt;0,HLOOKUP(DB236,進捗・達成率設定_PS,9,1),0),IF(DC236&lt;&gt;0,HLOOKUP(DC236,進捗・達成率設定_PT仕様作成,9,1),0),IF(DD236&lt;&gt;0,HLOOKUP(DD236,進捗・達成率設定_PG,9,1),0),IF(DE236&lt;&gt;0,HLOOKUP(DE236,進捗・達成率設定_PT,9,1),0),IF(DF236&lt;&gt;0,HLOOKUP(DF236,進捗・達成率設定_受入,9,1),0),IF(AND(COUNTA(PTレビュー先頭セル:PTレビュー最終セル)=0,BJ236="",BK236="",BM236="",BN236="",BC236&lt;&gt;"", BC236&lt;=集計基準日),100,0),IF(OR(AND(BF236&lt;&gt;"",BF236&lt;=集計基準日, BJ236="",BK236="",BM236="",BN236=""),AND(BE236&lt;&gt;"",BF236&lt;&gt;"",BF236&lt;=集計基準日, BJ236="",BK236="",BM236="",BN236="")),100,0))</f>
        <v>0</v>
      </c>
      <c r="DI236" s="328" t="str">
        <f>IF(BM236&lt;&gt;"",BM236,IF(AND(BJ236&lt;&gt;"",BM236&lt;&gt;""),BM236,IF(AND(BJ236&lt;&gt;"",BM236=""),"",IF(AND(BK236&lt;&gt;"",BM236=""),"",IF(BE236&lt;&gt;"",BE236,IF(COUNTA(PTレビュー先頭セル:PTレビュー最終セル)&lt;&gt;0,"",IF(BB236&lt;&gt;"",BB236,"")))))))</f>
        <v/>
      </c>
      <c r="DJ236" s="329" t="str">
        <f>IF(AND(BM236&lt;&gt;"",BN236&lt;&gt;""),BN236,IF(AND(BJ236&lt;&gt;"",BN236&lt;&gt;""),BN236,IF(AND(BK236&lt;&gt;"",BN236=""),"",IF(AND(BJ236&lt;&gt;"",BN236=""),"",IF(BF236&lt;&gt;"",BF236,IF(COUNTA(PTレビュー先頭セル:PTレビュー最終セル)&lt;&gt;0,"",IF(BC236&lt;&gt;"",BC236,"")))))))</f>
        <v/>
      </c>
      <c r="DK236" s="450" t="b">
        <f t="shared" si="121"/>
        <v>0</v>
      </c>
      <c r="DL236" s="440" t="b">
        <f t="shared" si="122"/>
        <v>0</v>
      </c>
      <c r="DM236" s="450" t="b">
        <f t="shared" si="123"/>
        <v>0</v>
      </c>
      <c r="DN236" s="440" t="b">
        <f t="shared" si="124"/>
        <v>0</v>
      </c>
      <c r="DO236" s="449" t="b">
        <f t="shared" si="125"/>
        <v>0</v>
      </c>
      <c r="DP236" s="440" t="b">
        <f t="shared" si="126"/>
        <v>0</v>
      </c>
      <c r="DQ236" s="450" t="b">
        <f t="shared" si="127"/>
        <v>0</v>
      </c>
      <c r="DR236" s="440" t="b">
        <f t="shared" si="128"/>
        <v>0</v>
      </c>
      <c r="DS236" s="449" t="b">
        <f t="shared" si="129"/>
        <v>0</v>
      </c>
      <c r="DT236" s="440" t="b">
        <f t="shared" si="130"/>
        <v>0</v>
      </c>
    </row>
    <row r="237" spans="1:124" x14ac:dyDescent="0.25">
      <c r="A237" s="65">
        <f t="shared" si="105"/>
        <v>229</v>
      </c>
      <c r="B237" s="275"/>
      <c r="C237" s="275"/>
      <c r="D237" s="275"/>
      <c r="E237" s="275"/>
      <c r="F237" s="275"/>
      <c r="G237" s="316"/>
      <c r="H237" s="276"/>
      <c r="I237" s="276"/>
      <c r="J237" s="276"/>
      <c r="K237" s="467"/>
      <c r="L237" s="467"/>
      <c r="M237" s="277"/>
      <c r="N237" s="277"/>
      <c r="O237" s="348"/>
      <c r="P237" s="349"/>
      <c r="Q237" s="279"/>
      <c r="R237" s="348"/>
      <c r="S237" s="349"/>
      <c r="T237" s="280"/>
      <c r="U237" s="348"/>
      <c r="V237" s="274"/>
      <c r="W237" s="309" t="str">
        <f t="shared" ca="1" si="106"/>
        <v/>
      </c>
      <c r="X237" s="310" t="str">
        <f t="shared" ca="1" si="107"/>
        <v/>
      </c>
      <c r="Y237" s="277"/>
      <c r="Z237" s="277"/>
      <c r="AA237" s="348"/>
      <c r="AB237" s="349"/>
      <c r="AC237" s="279"/>
      <c r="AD237" s="348"/>
      <c r="AE237" s="349"/>
      <c r="AF237" s="280"/>
      <c r="AG237" s="348"/>
      <c r="AH237" s="274"/>
      <c r="AI237" s="309" t="str">
        <f t="shared" ca="1" si="108"/>
        <v/>
      </c>
      <c r="AJ237" s="310" t="str">
        <f t="shared" ca="1" si="109"/>
        <v/>
      </c>
      <c r="AK237" s="276"/>
      <c r="AL237" s="276"/>
      <c r="AM237" s="348"/>
      <c r="AN237" s="349"/>
      <c r="AO237" s="279"/>
      <c r="AP237" s="348"/>
      <c r="AQ237" s="349"/>
      <c r="AR237" s="280"/>
      <c r="AS237" s="348"/>
      <c r="AT237" s="274"/>
      <c r="AU237" s="309" t="str">
        <f t="shared" ca="1" si="110"/>
        <v/>
      </c>
      <c r="AV237" s="310" t="str">
        <f t="shared" ca="1" si="111"/>
        <v/>
      </c>
      <c r="AW237" s="276"/>
      <c r="AX237" s="276"/>
      <c r="AY237" s="348"/>
      <c r="AZ237" s="349"/>
      <c r="BA237" s="279"/>
      <c r="BB237" s="348"/>
      <c r="BC237" s="349"/>
      <c r="BD237" s="280"/>
      <c r="BE237" s="348"/>
      <c r="BF237" s="274"/>
      <c r="BG237" s="309" t="str">
        <f t="shared" ca="1" si="112"/>
        <v/>
      </c>
      <c r="BH237" s="310" t="str">
        <f t="shared" ca="1" si="113"/>
        <v/>
      </c>
      <c r="BI237" s="276"/>
      <c r="BJ237" s="348"/>
      <c r="BK237" s="349"/>
      <c r="BL237" s="279"/>
      <c r="BM237" s="348"/>
      <c r="BN237" s="349"/>
      <c r="BO237" s="280"/>
      <c r="BP237" s="309" t="str">
        <f t="shared" ca="1" si="114"/>
        <v/>
      </c>
      <c r="BQ237" s="310" t="str">
        <f t="shared" ca="1" si="115"/>
        <v/>
      </c>
      <c r="BR237" s="309" t="str">
        <f t="shared" ca="1" si="116"/>
        <v/>
      </c>
      <c r="BS237" s="438" t="str">
        <f t="shared" ca="1" si="117"/>
        <v/>
      </c>
      <c r="BT237" s="281" t="str">
        <f t="array" ref="BT237">IF(AND($I237&lt;&gt;"",$K237&lt;&gt;""),CEILING(VLOOKUP($I237,ランク別指標,3,FALSE)*$L237,1),"")</f>
        <v/>
      </c>
      <c r="BU237" s="282"/>
      <c r="BV237" s="281" t="str">
        <f t="shared" si="11"/>
        <v/>
      </c>
      <c r="BW237" s="283"/>
      <c r="BX237" s="282"/>
      <c r="BY237" s="284" t="str">
        <f t="shared" si="118"/>
        <v/>
      </c>
      <c r="BZ237" s="285" t="str">
        <f t="shared" si="119"/>
        <v/>
      </c>
      <c r="CA237" s="286"/>
      <c r="CB237" s="287"/>
      <c r="CC237" s="281" t="str">
        <f t="array" ref="CC237">IF(AND($I237&lt;&gt;"",$K237&lt;&gt;""),CEILING(VLOOKUP($I237,ランク別指標,6,FALSE)*$L237,1),"")</f>
        <v/>
      </c>
      <c r="CD237" s="288"/>
      <c r="CE237" s="289" t="str">
        <f t="shared" si="14"/>
        <v/>
      </c>
      <c r="CF237" s="290"/>
      <c r="CG237" s="291" t="str">
        <f t="array" ref="CG237">IF(AND(L237&lt;&gt;"",L237&gt;0),IF(CD237/L237*100 &gt; 0,CD237/L237*100, ""),"")</f>
        <v/>
      </c>
      <c r="CH237" s="292" t="str">
        <f t="array" ref="CH237">IF(AND(L237&lt;&gt;"",L237&gt;0),IF(CF237/L237*100 &gt; 0,CF237/L237*100, ""),"")</f>
        <v/>
      </c>
      <c r="CI237" s="291" t="str">
        <f t="array" ref="CI237">IF(AND(CC237&lt;&gt;"",CC237&gt;0),IF(CD237/CC237*100 &gt; 0,CD237/CC237, ""),"")</f>
        <v/>
      </c>
      <c r="CJ237" s="292" t="str">
        <f t="array" ref="CJ237">IF(AND(CE237&lt;&gt;"",CE237&gt;0),IF(CF237/CE237*100 &gt; 0,CF237/CE237, ""),"")</f>
        <v/>
      </c>
      <c r="CK237" s="281"/>
      <c r="CL237" s="293" t="str">
        <f t="array" ref="CL237">IF(AND(L237&lt;&gt;"",L237&gt;0),IF(CK237/L237*100 &gt; 0,CK237/L237*100, ""),"")</f>
        <v/>
      </c>
      <c r="CM237" s="294"/>
      <c r="CN237" s="270" t="str">
        <f t="array" aca="1" ref="CN237" ca="1">IF(AND($O237&lt;&gt;"",$P237="",$O237&lt;=集計基準日),"遅1",IF(AND($R237&lt;&gt;"",$S237="",$R237&lt;=集計基準日),"遅2",IF(AND($U237&lt;&gt;"",$V237="",$U237&lt;=集計基準日),"遅3","") ) )</f>
        <v/>
      </c>
      <c r="CO237" s="271" t="str">
        <f t="array" aca="1" ref="CO237" ca="1">IF(AND($AA237&lt;&gt;"",$AB237="",$AA237&lt;=集計基準日),"遅1",IF(AND($AD237&lt;&gt;"",$AE237="",$AD237&lt;=集計基準日),"遅2",IF(AND($AG237&lt;&gt;"",$AH237="",$AG237&lt;=集計基準日),"遅3","")))</f>
        <v/>
      </c>
      <c r="CP237" s="271" t="str">
        <f t="array" aca="1" ref="CP237" ca="1">IF(AND($AM237&lt;&gt;"",$AN237="",$AM237&lt;=集計基準日),"遅1",IF(AND($AP237&lt;&gt;"",$AQ237="",$AP237&lt;=集計基準日),"遅2",IF(AND($AS237&lt;&gt;"",$AT237="",$AS237&lt;=集計基準日),"遅3","")))</f>
        <v/>
      </c>
      <c r="CQ237" s="272" t="str">
        <f t="shared" ca="1" si="103"/>
        <v/>
      </c>
      <c r="CR237" s="272" t="str">
        <f t="shared" ca="1" si="104"/>
        <v/>
      </c>
      <c r="CS237" s="273" t="str">
        <f t="shared" ca="1" si="17"/>
        <v/>
      </c>
      <c r="CT237" s="337"/>
      <c r="CU237" s="264">
        <f t="shared" si="120"/>
        <v>229</v>
      </c>
      <c r="CW237" s="324">
        <f t="array" aca="1" ref="CW237" ca="1">MAX(IF((IF(進捗管理票PSPT_進捗率_1_2&lt;&gt;"", O237:V237,O237:S237)&lt;&gt;"")*(IF(進捗管理票PSPT_進捗率_1_2&lt;&gt;"", $O$7:$V$7,$O$7:$S$7)="予定日")*(IF(進捗管理票PSPT_進捗率_1_2&lt;&gt;"", O237:V237,O237:S237)&lt;=集計基準日),COLUMN(IF(進捗管理票PSPT_進捗率_1_2&lt;&gt;"", O237:V237,O237:S237)),""))</f>
        <v>0</v>
      </c>
      <c r="CX237" s="324">
        <f t="array" aca="1" ref="CX237" ca="1">MAX(IF((IF(進捗管理票PSPT_進捗率_2_2&lt;&gt;"", AA237:AH237,AA237:AE237)&lt;&gt;"")*(IF(進捗管理票PSPT_進捗率_2_2&lt;&gt;"", $AA$7:$AH$7,$AA$7:$AE$7)="予定日")*(IF(進捗管理票PSPT_進捗率_2_2&lt;&gt;"", AA237:AH237,AA237:AE237)&lt;=集計基準日),COLUMN(IF(進捗管理票PSPT_進捗率_2_2&lt;&gt;"", AA237:AH237,AA237:AE237)),""))</f>
        <v>0</v>
      </c>
      <c r="CY237" s="324">
        <f t="array" aca="1" ref="CY237" ca="1">MAX(IF((IF(進捗管理票PSPT_進捗率_3_2&lt;&gt;"", AM237:AT237,AM237:AQ237)&lt;&gt;"")*(IF(進捗管理票PSPT_進捗率_3_2&lt;&gt;"", $AM$7:$AT$7,$AM$7:$AQ$7)="予定日")*(IF(進捗管理票PSPT_進捗率_3_2&lt;&gt;"", AM237:AT237,AM237:AQ237)&lt;=集計基準日),COLUMN(IF(進捗管理票PSPT_進捗率_3_2&lt;&gt;"", AM237:AT237,AM237:AQ237)),""))</f>
        <v>0</v>
      </c>
      <c r="CZ237" s="324">
        <f t="array" aca="1" ref="CZ237" ca="1">MAX(IF((IF(進捗管理票PSPT_進捗率_4_2&lt;&gt;"", AY237:BF237,AY237:BC237)&lt;&gt;"")*(IF(進捗管理票PSPT_進捗率_4_2&lt;&gt;"", $AY$7:$BF$7,$AY$7:$BC$7)="予定日")*(IF(進捗管理票PSPT_進捗率_4_2&lt;&gt;"", AY237:BF237,AY237:BC237)&lt;=集計基準日),COLUMN(IF(進捗管理票PSPT_進捗率_4_2&lt;&gt;"", AY237:BF237,AY237:BC237)),""))</f>
        <v>0</v>
      </c>
      <c r="DA237" s="324">
        <f t="array" aca="1" ref="DA237" ca="1">MAX(IF((BJ237:BN237&lt;&gt;"")*($BJ$7:$BN$7="予定日")*(BJ237:BN237&lt;=集計基準日),COLUMN(BJ237:BN237),""))</f>
        <v>0</v>
      </c>
      <c r="DB237" s="324">
        <f t="array" aca="1" ref="DB237" ca="1">MAX(IF((IF(AND(進捗管理票PSPT_進捗率_1_2&lt;&gt;"",U237&lt;&gt;""), O237:V237,O237:S237)&lt;&gt;"")*(IF(AND(進捗管理票PSPT_進捗率_1_2&lt;&gt;"",U237&lt;&gt;""), $O$7:$V$7,$O$7:$S$7)="実績日")*(IF(AND(進捗管理票PSPT_進捗率_1_2&lt;&gt;"",U237&lt;&gt;""), O237:V237,O237:S237)&lt;=集計基準日),COLUMN(IF(AND(進捗管理票PSPT_進捗率_1_2&lt;&gt;"",U237&lt;&gt;""), O237:V237,O237:S237)),""))</f>
        <v>0</v>
      </c>
      <c r="DC237" s="324">
        <f t="array" aca="1" ref="DC237" ca="1">MAX(IF((IF(AND(進捗管理票PSPT_進捗率_2_2&lt;&gt;"",AG237&lt;&gt;""), AA237:AH237,AA237:AE237)&lt;&gt;"")*(IF(AND(進捗管理票PSPT_進捗率_2_2&lt;&gt;"",AG237&lt;&gt;""), $AA$7:$AH$7,$AA$7:$AE$7)="実績日")*(IF(AND(進捗管理票PSPT_進捗率_2_2&lt;&gt;"",AG237&lt;&gt;""), AA237:AH237,AA237:AE237)&lt;=集計基準日),COLUMN(IF(AND(進捗管理票PSPT_進捗率_2_2&lt;&gt;"",AG237&lt;&gt;""), AA237:AH237,AA237:AE237)),""))</f>
        <v>0</v>
      </c>
      <c r="DD237" s="324">
        <f t="array" aca="1" ref="DD237" ca="1">MAX(IF((IF(AND(進捗管理票PSPT_進捗率_3_2&lt;&gt;"",AS237&lt;&gt;""), AM237:AT237,AM237:AQ237)&lt;&gt;"")*(IF(AND(進捗管理票PSPT_進捗率_3_2&lt;&gt;"",AS237&lt;&gt;""), $AM$7:$AT$7,$AM$7:$AQ$7)="実績日")*(IF(AND(進捗管理票PSPT_進捗率_3_2&lt;&gt;"",AS237&lt;&gt;""), AM237:AT237,AM237:AQ237)&lt;=集計基準日),COLUMN(IF(AND(進捗管理票PSPT_進捗率_3_2&lt;&gt;"",AS237&lt;&gt;""), AM237:AT237,AM237:AQ237)),""))</f>
        <v>0</v>
      </c>
      <c r="DE237" s="324">
        <f t="array" aca="1" ref="DE237" ca="1">MAX(IF((IF(AND(進捗管理票PSPT_進捗率_4_2&lt;&gt;"",BE237&lt;&gt;""), AY237:BF237,AY237:BC237)&lt;&gt;"")*(IF(AND(進捗管理票PSPT_進捗率_4_2&lt;&gt;"",BE237&lt;&gt;""), $AY$7:$BF$7,$AY$7:$BC$7)="実績日")*(IF(AND(進捗管理票PSPT_進捗率_4_2&lt;&gt;"",BE237&lt;&gt;""), AY237:BF237,AY237:BC237)&lt;=集計基準日),COLUMN(IF(AND(進捗管理票PSPT_進捗率_4_2&lt;&gt;"",BE237&lt;&gt;""), AY237:BF237,AY237:BC237)),""))</f>
        <v>0</v>
      </c>
      <c r="DF237" s="324">
        <f t="array" aca="1" ref="DF237" ca="1">MAX(IF((BJ237:BN237&lt;&gt;"")*($BJ$7:$BN$7="実績日")*(BJ237:BN237&lt;=集計基準日),COLUMN(BJ237:BN237),""))</f>
        <v>0</v>
      </c>
      <c r="DG237" s="439">
        <f ca="1">MAX(IF(CW237&lt;&gt;0,HLOOKUP(CW237+1,進捗・達成率設定_PS,9,1),0),IF(CX237&lt;&gt;0,HLOOKUP(CX237+1,進捗・達成率設定_PT仕様作成,9,1),0),IF(CY237&lt;&gt;0,HLOOKUP(CY237+1,進捗・達成率設定_PG,9,1),0),IF(CZ237&lt;&gt;0,HLOOKUP(CZ237+1,進捗・達成率設定_PT,9,1),0),IF(DA237&lt;&gt;0,HLOOKUP(DA237+1,進捗・達成率設定_受入,9,1),0),IF(AND(COUNTA(PTレビュー先頭セル:PTレビュー最終セル)=0,AND(BB237&lt;&gt;"", BB237 &lt;= 集計基準日, BE237="",BF237="",BJ237="",BK237="",BM237="",BN237="")),100,0),IF(AND(BE237&lt;&gt;"",BE237 &lt;= 集計基準日, BJ237="",BK237="",BM237="",BN237=""),100,0))</f>
        <v>0</v>
      </c>
      <c r="DH237" s="440">
        <f ca="1">MAX(IF(DB237&lt;&gt;0,HLOOKUP(DB237,進捗・達成率設定_PS,9,1),0),IF(DC237&lt;&gt;0,HLOOKUP(DC237,進捗・達成率設定_PT仕様作成,9,1),0),IF(DD237&lt;&gt;0,HLOOKUP(DD237,進捗・達成率設定_PG,9,1),0),IF(DE237&lt;&gt;0,HLOOKUP(DE237,進捗・達成率設定_PT,9,1),0),IF(DF237&lt;&gt;0,HLOOKUP(DF237,進捗・達成率設定_受入,9,1),0),IF(AND(COUNTA(PTレビュー先頭セル:PTレビュー最終セル)=0,BJ237="",BK237="",BM237="",BN237="",BC237&lt;&gt;"", BC237&lt;=集計基準日),100,0),IF(OR(AND(BF237&lt;&gt;"",BF237&lt;=集計基準日, BJ237="",BK237="",BM237="",BN237=""),AND(BE237&lt;&gt;"",BF237&lt;&gt;"",BF237&lt;=集計基準日, BJ237="",BK237="",BM237="",BN237="")),100,0))</f>
        <v>0</v>
      </c>
      <c r="DI237" s="328" t="str">
        <f>IF(BM237&lt;&gt;"",BM237,IF(AND(BJ237&lt;&gt;"",BM237&lt;&gt;""),BM237,IF(AND(BJ237&lt;&gt;"",BM237=""),"",IF(AND(BK237&lt;&gt;"",BM237=""),"",IF(BE237&lt;&gt;"",BE237,IF(COUNTA(PTレビュー先頭セル:PTレビュー最終セル)&lt;&gt;0,"",IF(BB237&lt;&gt;"",BB237,"")))))))</f>
        <v/>
      </c>
      <c r="DJ237" s="329" t="str">
        <f>IF(AND(BM237&lt;&gt;"",BN237&lt;&gt;""),BN237,IF(AND(BJ237&lt;&gt;"",BN237&lt;&gt;""),BN237,IF(AND(BK237&lt;&gt;"",BN237=""),"",IF(AND(BJ237&lt;&gt;"",BN237=""),"",IF(BF237&lt;&gt;"",BF237,IF(COUNTA(PTレビュー先頭セル:PTレビュー最終セル)&lt;&gt;0,"",IF(BC237&lt;&gt;"",BC237,"")))))))</f>
        <v/>
      </c>
      <c r="DK237" s="450" t="b">
        <f t="shared" si="121"/>
        <v>0</v>
      </c>
      <c r="DL237" s="440" t="b">
        <f t="shared" si="122"/>
        <v>0</v>
      </c>
      <c r="DM237" s="450" t="b">
        <f t="shared" si="123"/>
        <v>0</v>
      </c>
      <c r="DN237" s="440" t="b">
        <f t="shared" si="124"/>
        <v>0</v>
      </c>
      <c r="DO237" s="449" t="b">
        <f t="shared" si="125"/>
        <v>0</v>
      </c>
      <c r="DP237" s="440" t="b">
        <f t="shared" si="126"/>
        <v>0</v>
      </c>
      <c r="DQ237" s="450" t="b">
        <f t="shared" si="127"/>
        <v>0</v>
      </c>
      <c r="DR237" s="440" t="b">
        <f t="shared" si="128"/>
        <v>0</v>
      </c>
      <c r="DS237" s="449" t="b">
        <f t="shared" si="129"/>
        <v>0</v>
      </c>
      <c r="DT237" s="440" t="b">
        <f t="shared" si="130"/>
        <v>0</v>
      </c>
    </row>
    <row r="238" spans="1:124" x14ac:dyDescent="0.25">
      <c r="A238" s="65">
        <f t="shared" si="105"/>
        <v>230</v>
      </c>
      <c r="B238" s="275"/>
      <c r="C238" s="275"/>
      <c r="D238" s="275"/>
      <c r="E238" s="275"/>
      <c r="F238" s="275"/>
      <c r="G238" s="316"/>
      <c r="H238" s="276"/>
      <c r="I238" s="276"/>
      <c r="J238" s="276"/>
      <c r="K238" s="467"/>
      <c r="L238" s="467"/>
      <c r="M238" s="277"/>
      <c r="N238" s="277"/>
      <c r="O238" s="348"/>
      <c r="P238" s="278"/>
      <c r="Q238" s="279"/>
      <c r="R238" s="348"/>
      <c r="S238" s="278"/>
      <c r="T238" s="280"/>
      <c r="U238" s="348"/>
      <c r="V238" s="274"/>
      <c r="W238" s="309" t="str">
        <f t="shared" ca="1" si="106"/>
        <v/>
      </c>
      <c r="X238" s="310" t="str">
        <f t="shared" ca="1" si="107"/>
        <v/>
      </c>
      <c r="Y238" s="277"/>
      <c r="Z238" s="277"/>
      <c r="AA238" s="348"/>
      <c r="AB238" s="278"/>
      <c r="AC238" s="279"/>
      <c r="AD238" s="348"/>
      <c r="AE238" s="278"/>
      <c r="AF238" s="280"/>
      <c r="AG238" s="348"/>
      <c r="AH238" s="274"/>
      <c r="AI238" s="309" t="str">
        <f t="shared" ca="1" si="108"/>
        <v/>
      </c>
      <c r="AJ238" s="310" t="str">
        <f t="shared" ca="1" si="109"/>
        <v/>
      </c>
      <c r="AK238" s="277"/>
      <c r="AL238" s="277"/>
      <c r="AM238" s="348"/>
      <c r="AN238" s="278"/>
      <c r="AO238" s="279"/>
      <c r="AP238" s="348"/>
      <c r="AQ238" s="278"/>
      <c r="AR238" s="280"/>
      <c r="AS238" s="348"/>
      <c r="AT238" s="274"/>
      <c r="AU238" s="309" t="str">
        <f t="shared" ca="1" si="110"/>
        <v/>
      </c>
      <c r="AV238" s="310" t="str">
        <f t="shared" ca="1" si="111"/>
        <v/>
      </c>
      <c r="AW238" s="276"/>
      <c r="AX238" s="276"/>
      <c r="AY238" s="348"/>
      <c r="AZ238" s="278"/>
      <c r="BA238" s="279"/>
      <c r="BB238" s="348"/>
      <c r="BC238" s="278"/>
      <c r="BD238" s="280"/>
      <c r="BE238" s="348"/>
      <c r="BF238" s="274"/>
      <c r="BG238" s="309" t="str">
        <f t="shared" ca="1" si="112"/>
        <v/>
      </c>
      <c r="BH238" s="310" t="str">
        <f t="shared" ca="1" si="113"/>
        <v/>
      </c>
      <c r="BI238" s="276"/>
      <c r="BJ238" s="348"/>
      <c r="BK238" s="278"/>
      <c r="BL238" s="279"/>
      <c r="BM238" s="348"/>
      <c r="BN238" s="278"/>
      <c r="BO238" s="280"/>
      <c r="BP238" s="309" t="str">
        <f t="shared" ca="1" si="114"/>
        <v/>
      </c>
      <c r="BQ238" s="310" t="str">
        <f t="shared" ca="1" si="115"/>
        <v/>
      </c>
      <c r="BR238" s="309" t="str">
        <f t="shared" ca="1" si="116"/>
        <v/>
      </c>
      <c r="BS238" s="438" t="str">
        <f t="shared" ca="1" si="117"/>
        <v/>
      </c>
      <c r="BT238" s="281" t="str">
        <f t="array" ref="BT238">IF(AND($I238&lt;&gt;"",$K238&lt;&gt;""),CEILING(VLOOKUP($I238,ランク別指標,3,FALSE)*$L238,1),"")</f>
        <v/>
      </c>
      <c r="BU238" s="282"/>
      <c r="BV238" s="281" t="str">
        <f t="shared" si="11"/>
        <v/>
      </c>
      <c r="BW238" s="283"/>
      <c r="BX238" s="282"/>
      <c r="BY238" s="284" t="str">
        <f t="shared" si="118"/>
        <v/>
      </c>
      <c r="BZ238" s="285" t="str">
        <f t="shared" si="119"/>
        <v/>
      </c>
      <c r="CA238" s="286"/>
      <c r="CB238" s="287"/>
      <c r="CC238" s="281" t="str">
        <f t="array" ref="CC238">IF(AND($I238&lt;&gt;"",$K238&lt;&gt;""),CEILING(VLOOKUP($I238,ランク別指標,6,FALSE)*$L238,1),"")</f>
        <v/>
      </c>
      <c r="CD238" s="288"/>
      <c r="CE238" s="289" t="str">
        <f t="shared" si="14"/>
        <v/>
      </c>
      <c r="CF238" s="290"/>
      <c r="CG238" s="291" t="str">
        <f t="array" ref="CG238">IF(AND(L238&lt;&gt;"",L238&gt;0),IF(CD238/L238*100 &gt; 0,CD238/L238*100, ""),"")</f>
        <v/>
      </c>
      <c r="CH238" s="292" t="str">
        <f t="array" ref="CH238">IF(AND(L238&lt;&gt;"",L238&gt;0),IF(CF238/L238*100 &gt; 0,CF238/L238*100, ""),"")</f>
        <v/>
      </c>
      <c r="CI238" s="291" t="str">
        <f t="array" ref="CI238">IF(AND(CC238&lt;&gt;"",CC238&gt;0),IF(CD238/CC238*100 &gt; 0,CD238/CC238, ""),"")</f>
        <v/>
      </c>
      <c r="CJ238" s="292" t="str">
        <f t="array" ref="CJ238">IF(AND(CE238&lt;&gt;"",CE238&gt;0),IF(CF238/CE238*100 &gt; 0,CF238/CE238, ""),"")</f>
        <v/>
      </c>
      <c r="CK238" s="281"/>
      <c r="CL238" s="293" t="str">
        <f t="array" ref="CL238">IF(AND(L238&lt;&gt;"",L238&gt;0),IF(CK238/L238*100 &gt; 0,CK238/L238*100, ""),"")</f>
        <v/>
      </c>
      <c r="CM238" s="294"/>
      <c r="CN238" s="270" t="str">
        <f t="array" aca="1" ref="CN238" ca="1">IF(AND($O238&lt;&gt;"",$P238="",$O238&lt;=集計基準日),"遅1",IF(AND($R238&lt;&gt;"",$S238="",$R238&lt;=集計基準日),"遅2",IF(AND($U238&lt;&gt;"",$V238="",$U238&lt;=集計基準日),"遅3","") ) )</f>
        <v/>
      </c>
      <c r="CO238" s="271" t="str">
        <f t="array" aca="1" ref="CO238" ca="1">IF(AND($AA238&lt;&gt;"",$AB238="",$AA238&lt;=集計基準日),"遅1",IF(AND($AD238&lt;&gt;"",$AE238="",$AD238&lt;=集計基準日),"遅2",IF(AND($AG238&lt;&gt;"",$AH238="",$AG238&lt;=集計基準日),"遅3","")))</f>
        <v/>
      </c>
      <c r="CP238" s="271" t="str">
        <f t="array" aca="1" ref="CP238" ca="1">IF(AND($AM238&lt;&gt;"",$AN238="",$AM238&lt;=集計基準日),"遅1",IF(AND($AP238&lt;&gt;"",$AQ238="",$AP238&lt;=集計基準日),"遅2",IF(AND($AS238&lt;&gt;"",$AT238="",$AS238&lt;=集計基準日),"遅3","")))</f>
        <v/>
      </c>
      <c r="CQ238" s="272" t="str">
        <f t="shared" ca="1" si="103"/>
        <v/>
      </c>
      <c r="CR238" s="272" t="str">
        <f t="shared" ca="1" si="104"/>
        <v/>
      </c>
      <c r="CS238" s="273" t="str">
        <f t="shared" ca="1" si="17"/>
        <v/>
      </c>
      <c r="CT238" s="337"/>
      <c r="CU238" s="264">
        <f t="shared" si="120"/>
        <v>230</v>
      </c>
      <c r="CW238" s="324">
        <f t="array" aca="1" ref="CW238" ca="1">MAX(IF((IF(進捗管理票PSPT_進捗率_1_2&lt;&gt;"", O238:V238,O238:S238)&lt;&gt;"")*(IF(進捗管理票PSPT_進捗率_1_2&lt;&gt;"", $O$7:$V$7,$O$7:$S$7)="予定日")*(IF(進捗管理票PSPT_進捗率_1_2&lt;&gt;"", O238:V238,O238:S238)&lt;=集計基準日),COLUMN(IF(進捗管理票PSPT_進捗率_1_2&lt;&gt;"", O238:V238,O238:S238)),""))</f>
        <v>0</v>
      </c>
      <c r="CX238" s="324">
        <f t="array" aca="1" ref="CX238" ca="1">MAX(IF((IF(進捗管理票PSPT_進捗率_2_2&lt;&gt;"", AA238:AH238,AA238:AE238)&lt;&gt;"")*(IF(進捗管理票PSPT_進捗率_2_2&lt;&gt;"", $AA$7:$AH$7,$AA$7:$AE$7)="予定日")*(IF(進捗管理票PSPT_進捗率_2_2&lt;&gt;"", AA238:AH238,AA238:AE238)&lt;=集計基準日),COLUMN(IF(進捗管理票PSPT_進捗率_2_2&lt;&gt;"", AA238:AH238,AA238:AE238)),""))</f>
        <v>0</v>
      </c>
      <c r="CY238" s="324">
        <f t="array" aca="1" ref="CY238" ca="1">MAX(IF((IF(進捗管理票PSPT_進捗率_3_2&lt;&gt;"", AM238:AT238,AM238:AQ238)&lt;&gt;"")*(IF(進捗管理票PSPT_進捗率_3_2&lt;&gt;"", $AM$7:$AT$7,$AM$7:$AQ$7)="予定日")*(IF(進捗管理票PSPT_進捗率_3_2&lt;&gt;"", AM238:AT238,AM238:AQ238)&lt;=集計基準日),COLUMN(IF(進捗管理票PSPT_進捗率_3_2&lt;&gt;"", AM238:AT238,AM238:AQ238)),""))</f>
        <v>0</v>
      </c>
      <c r="CZ238" s="324">
        <f t="array" aca="1" ref="CZ238" ca="1">MAX(IF((IF(進捗管理票PSPT_進捗率_4_2&lt;&gt;"", AY238:BF238,AY238:BC238)&lt;&gt;"")*(IF(進捗管理票PSPT_進捗率_4_2&lt;&gt;"", $AY$7:$BF$7,$AY$7:$BC$7)="予定日")*(IF(進捗管理票PSPT_進捗率_4_2&lt;&gt;"", AY238:BF238,AY238:BC238)&lt;=集計基準日),COLUMN(IF(進捗管理票PSPT_進捗率_4_2&lt;&gt;"", AY238:BF238,AY238:BC238)),""))</f>
        <v>0</v>
      </c>
      <c r="DA238" s="324">
        <f t="array" aca="1" ref="DA238" ca="1">MAX(IF((BJ238:BN238&lt;&gt;"")*($BJ$7:$BN$7="予定日")*(BJ238:BN238&lt;=集計基準日),COLUMN(BJ238:BN238),""))</f>
        <v>0</v>
      </c>
      <c r="DB238" s="324">
        <f t="array" aca="1" ref="DB238" ca="1">MAX(IF((IF(AND(進捗管理票PSPT_進捗率_1_2&lt;&gt;"",U238&lt;&gt;""), O238:V238,O238:S238)&lt;&gt;"")*(IF(AND(進捗管理票PSPT_進捗率_1_2&lt;&gt;"",U238&lt;&gt;""), $O$7:$V$7,$O$7:$S$7)="実績日")*(IF(AND(進捗管理票PSPT_進捗率_1_2&lt;&gt;"",U238&lt;&gt;""), O238:V238,O238:S238)&lt;=集計基準日),COLUMN(IF(AND(進捗管理票PSPT_進捗率_1_2&lt;&gt;"",U238&lt;&gt;""), O238:V238,O238:S238)),""))</f>
        <v>0</v>
      </c>
      <c r="DC238" s="324">
        <f t="array" aca="1" ref="DC238" ca="1">MAX(IF((IF(AND(進捗管理票PSPT_進捗率_2_2&lt;&gt;"",AG238&lt;&gt;""), AA238:AH238,AA238:AE238)&lt;&gt;"")*(IF(AND(進捗管理票PSPT_進捗率_2_2&lt;&gt;"",AG238&lt;&gt;""), $AA$7:$AH$7,$AA$7:$AE$7)="実績日")*(IF(AND(進捗管理票PSPT_進捗率_2_2&lt;&gt;"",AG238&lt;&gt;""), AA238:AH238,AA238:AE238)&lt;=集計基準日),COLUMN(IF(AND(進捗管理票PSPT_進捗率_2_2&lt;&gt;"",AG238&lt;&gt;""), AA238:AH238,AA238:AE238)),""))</f>
        <v>0</v>
      </c>
      <c r="DD238" s="324">
        <f t="array" aca="1" ref="DD238" ca="1">MAX(IF((IF(AND(進捗管理票PSPT_進捗率_3_2&lt;&gt;"",AS238&lt;&gt;""), AM238:AT238,AM238:AQ238)&lt;&gt;"")*(IF(AND(進捗管理票PSPT_進捗率_3_2&lt;&gt;"",AS238&lt;&gt;""), $AM$7:$AT$7,$AM$7:$AQ$7)="実績日")*(IF(AND(進捗管理票PSPT_進捗率_3_2&lt;&gt;"",AS238&lt;&gt;""), AM238:AT238,AM238:AQ238)&lt;=集計基準日),COLUMN(IF(AND(進捗管理票PSPT_進捗率_3_2&lt;&gt;"",AS238&lt;&gt;""), AM238:AT238,AM238:AQ238)),""))</f>
        <v>0</v>
      </c>
      <c r="DE238" s="324">
        <f t="array" aca="1" ref="DE238" ca="1">MAX(IF((IF(AND(進捗管理票PSPT_進捗率_4_2&lt;&gt;"",BE238&lt;&gt;""), AY238:BF238,AY238:BC238)&lt;&gt;"")*(IF(AND(進捗管理票PSPT_進捗率_4_2&lt;&gt;"",BE238&lt;&gt;""), $AY$7:$BF$7,$AY$7:$BC$7)="実績日")*(IF(AND(進捗管理票PSPT_進捗率_4_2&lt;&gt;"",BE238&lt;&gt;""), AY238:BF238,AY238:BC238)&lt;=集計基準日),COLUMN(IF(AND(進捗管理票PSPT_進捗率_4_2&lt;&gt;"",BE238&lt;&gt;""), AY238:BF238,AY238:BC238)),""))</f>
        <v>0</v>
      </c>
      <c r="DF238" s="324">
        <f t="array" aca="1" ref="DF238" ca="1">MAX(IF((BJ238:BN238&lt;&gt;"")*($BJ$7:$BN$7="実績日")*(BJ238:BN238&lt;=集計基準日),COLUMN(BJ238:BN238),""))</f>
        <v>0</v>
      </c>
      <c r="DG238" s="439">
        <f ca="1">MAX(IF(CW238&lt;&gt;0,HLOOKUP(CW238+1,進捗・達成率設定_PS,9,1),0),IF(CX238&lt;&gt;0,HLOOKUP(CX238+1,進捗・達成率設定_PT仕様作成,9,1),0),IF(CY238&lt;&gt;0,HLOOKUP(CY238+1,進捗・達成率設定_PG,9,1),0),IF(CZ238&lt;&gt;0,HLOOKUP(CZ238+1,進捗・達成率設定_PT,9,1),0),IF(DA238&lt;&gt;0,HLOOKUP(DA238+1,進捗・達成率設定_受入,9,1),0),IF(AND(COUNTA(PTレビュー先頭セル:PTレビュー最終セル)=0,AND(BB238&lt;&gt;"", BB238 &lt;= 集計基準日, BE238="",BF238="",BJ238="",BK238="",BM238="",BN238="")),100,0),IF(AND(BE238&lt;&gt;"",BE238 &lt;= 集計基準日, BJ238="",BK238="",BM238="",BN238=""),100,0))</f>
        <v>0</v>
      </c>
      <c r="DH238" s="440">
        <f ca="1">MAX(IF(DB238&lt;&gt;0,HLOOKUP(DB238,進捗・達成率設定_PS,9,1),0),IF(DC238&lt;&gt;0,HLOOKUP(DC238,進捗・達成率設定_PT仕様作成,9,1),0),IF(DD238&lt;&gt;0,HLOOKUP(DD238,進捗・達成率設定_PG,9,1),0),IF(DE238&lt;&gt;0,HLOOKUP(DE238,進捗・達成率設定_PT,9,1),0),IF(DF238&lt;&gt;0,HLOOKUP(DF238,進捗・達成率設定_受入,9,1),0),IF(AND(COUNTA(PTレビュー先頭セル:PTレビュー最終セル)=0,BJ238="",BK238="",BM238="",BN238="",BC238&lt;&gt;"", BC238&lt;=集計基準日),100,0),IF(OR(AND(BF238&lt;&gt;"",BF238&lt;=集計基準日, BJ238="",BK238="",BM238="",BN238=""),AND(BE238&lt;&gt;"",BF238&lt;&gt;"",BF238&lt;=集計基準日, BJ238="",BK238="",BM238="",BN238="")),100,0))</f>
        <v>0</v>
      </c>
      <c r="DI238" s="328" t="str">
        <f>IF(BM238&lt;&gt;"",BM238,IF(AND(BJ238&lt;&gt;"",BM238&lt;&gt;""),BM238,IF(AND(BJ238&lt;&gt;"",BM238=""),"",IF(AND(BK238&lt;&gt;"",BM238=""),"",IF(BE238&lt;&gt;"",BE238,IF(COUNTA(PTレビュー先頭セル:PTレビュー最終セル)&lt;&gt;0,"",IF(BB238&lt;&gt;"",BB238,"")))))))</f>
        <v/>
      </c>
      <c r="DJ238" s="329" t="str">
        <f>IF(AND(BM238&lt;&gt;"",BN238&lt;&gt;""),BN238,IF(AND(BJ238&lt;&gt;"",BN238&lt;&gt;""),BN238,IF(AND(BK238&lt;&gt;"",BN238=""),"",IF(AND(BJ238&lt;&gt;"",BN238=""),"",IF(BF238&lt;&gt;"",BF238,IF(COUNTA(PTレビュー先頭セル:PTレビュー最終セル)&lt;&gt;0,"",IF(BC238&lt;&gt;"",BC238,"")))))))</f>
        <v/>
      </c>
      <c r="DK238" s="450" t="b">
        <f t="shared" si="121"/>
        <v>0</v>
      </c>
      <c r="DL238" s="440" t="b">
        <f t="shared" si="122"/>
        <v>0</v>
      </c>
      <c r="DM238" s="450" t="b">
        <f t="shared" si="123"/>
        <v>0</v>
      </c>
      <c r="DN238" s="440" t="b">
        <f t="shared" si="124"/>
        <v>0</v>
      </c>
      <c r="DO238" s="449" t="b">
        <f t="shared" si="125"/>
        <v>0</v>
      </c>
      <c r="DP238" s="440" t="b">
        <f t="shared" si="126"/>
        <v>0</v>
      </c>
      <c r="DQ238" s="450" t="b">
        <f t="shared" si="127"/>
        <v>0</v>
      </c>
      <c r="DR238" s="440" t="b">
        <f t="shared" si="128"/>
        <v>0</v>
      </c>
      <c r="DS238" s="449" t="b">
        <f t="shared" si="129"/>
        <v>0</v>
      </c>
      <c r="DT238" s="440" t="b">
        <f t="shared" si="130"/>
        <v>0</v>
      </c>
    </row>
    <row r="239" spans="1:124" x14ac:dyDescent="0.25">
      <c r="A239" s="65">
        <f t="shared" si="105"/>
        <v>231</v>
      </c>
      <c r="B239" s="275"/>
      <c r="C239" s="275"/>
      <c r="D239" s="275"/>
      <c r="E239" s="275"/>
      <c r="F239" s="275"/>
      <c r="G239" s="316"/>
      <c r="H239" s="276"/>
      <c r="I239" s="276"/>
      <c r="J239" s="276"/>
      <c r="K239" s="467"/>
      <c r="L239" s="467"/>
      <c r="M239" s="277"/>
      <c r="N239" s="277"/>
      <c r="O239" s="348"/>
      <c r="P239" s="278"/>
      <c r="Q239" s="279"/>
      <c r="R239" s="348"/>
      <c r="S239" s="278"/>
      <c r="T239" s="280"/>
      <c r="U239" s="348"/>
      <c r="V239" s="274"/>
      <c r="W239" s="309" t="str">
        <f t="shared" ca="1" si="106"/>
        <v/>
      </c>
      <c r="X239" s="310" t="str">
        <f t="shared" ca="1" si="107"/>
        <v/>
      </c>
      <c r="Y239" s="277"/>
      <c r="Z239" s="277"/>
      <c r="AA239" s="348"/>
      <c r="AB239" s="278"/>
      <c r="AC239" s="279"/>
      <c r="AD239" s="348"/>
      <c r="AE239" s="278"/>
      <c r="AF239" s="280"/>
      <c r="AG239" s="348"/>
      <c r="AH239" s="274"/>
      <c r="AI239" s="309" t="str">
        <f t="shared" ca="1" si="108"/>
        <v/>
      </c>
      <c r="AJ239" s="310" t="str">
        <f t="shared" ca="1" si="109"/>
        <v/>
      </c>
      <c r="AK239" s="277"/>
      <c r="AL239" s="277"/>
      <c r="AM239" s="348"/>
      <c r="AN239" s="278"/>
      <c r="AO239" s="279"/>
      <c r="AP239" s="348"/>
      <c r="AQ239" s="278"/>
      <c r="AR239" s="280"/>
      <c r="AS239" s="348"/>
      <c r="AT239" s="274"/>
      <c r="AU239" s="309" t="str">
        <f t="shared" ca="1" si="110"/>
        <v/>
      </c>
      <c r="AV239" s="310" t="str">
        <f t="shared" ca="1" si="111"/>
        <v/>
      </c>
      <c r="AW239" s="276"/>
      <c r="AX239" s="276"/>
      <c r="AY239" s="348"/>
      <c r="AZ239" s="278"/>
      <c r="BA239" s="279"/>
      <c r="BB239" s="348"/>
      <c r="BC239" s="278"/>
      <c r="BD239" s="280"/>
      <c r="BE239" s="348"/>
      <c r="BF239" s="274"/>
      <c r="BG239" s="309" t="str">
        <f t="shared" ca="1" si="112"/>
        <v/>
      </c>
      <c r="BH239" s="310" t="str">
        <f t="shared" ca="1" si="113"/>
        <v/>
      </c>
      <c r="BI239" s="276"/>
      <c r="BJ239" s="348"/>
      <c r="BK239" s="278"/>
      <c r="BL239" s="279"/>
      <c r="BM239" s="348"/>
      <c r="BN239" s="278"/>
      <c r="BO239" s="280"/>
      <c r="BP239" s="309" t="str">
        <f t="shared" ca="1" si="114"/>
        <v/>
      </c>
      <c r="BQ239" s="310" t="str">
        <f t="shared" ca="1" si="115"/>
        <v/>
      </c>
      <c r="BR239" s="309" t="str">
        <f t="shared" ca="1" si="116"/>
        <v/>
      </c>
      <c r="BS239" s="438" t="str">
        <f t="shared" ca="1" si="117"/>
        <v/>
      </c>
      <c r="BT239" s="281" t="str">
        <f t="array" ref="BT239">IF(AND($I239&lt;&gt;"",$K239&lt;&gt;""),CEILING(VLOOKUP($I239,ランク別指標,3,FALSE)*$L239,1),"")</f>
        <v/>
      </c>
      <c r="BU239" s="282"/>
      <c r="BV239" s="281" t="str">
        <f t="shared" si="11"/>
        <v/>
      </c>
      <c r="BW239" s="283"/>
      <c r="BX239" s="282"/>
      <c r="BY239" s="284" t="str">
        <f t="shared" si="118"/>
        <v/>
      </c>
      <c r="BZ239" s="285" t="str">
        <f t="shared" si="119"/>
        <v/>
      </c>
      <c r="CA239" s="286"/>
      <c r="CB239" s="287"/>
      <c r="CC239" s="281" t="str">
        <f t="array" ref="CC239">IF(AND($I239&lt;&gt;"",$K239&lt;&gt;""),CEILING(VLOOKUP($I239,ランク別指標,6,FALSE)*$L239,1),"")</f>
        <v/>
      </c>
      <c r="CD239" s="288"/>
      <c r="CE239" s="289" t="str">
        <f t="shared" si="14"/>
        <v/>
      </c>
      <c r="CF239" s="290"/>
      <c r="CG239" s="291" t="str">
        <f t="array" ref="CG239">IF(AND(L239&lt;&gt;"",L239&gt;0),IF(CD239/L239*100 &gt; 0,CD239/L239*100, ""),"")</f>
        <v/>
      </c>
      <c r="CH239" s="292" t="str">
        <f t="array" ref="CH239">IF(AND(L239&lt;&gt;"",L239&gt;0),IF(CF239/L239*100 &gt; 0,CF239/L239*100, ""),"")</f>
        <v/>
      </c>
      <c r="CI239" s="291" t="str">
        <f t="array" ref="CI239">IF(AND(CC239&lt;&gt;"",CC239&gt;0),IF(CD239/CC239*100 &gt; 0,CD239/CC239, ""),"")</f>
        <v/>
      </c>
      <c r="CJ239" s="292" t="str">
        <f t="array" ref="CJ239">IF(AND(CE239&lt;&gt;"",CE239&gt;0),IF(CF239/CE239*100 &gt; 0,CF239/CE239, ""),"")</f>
        <v/>
      </c>
      <c r="CK239" s="281"/>
      <c r="CL239" s="293" t="str">
        <f t="array" ref="CL239">IF(AND(L239&lt;&gt;"",L239&gt;0),IF(CK239/L239*100 &gt; 0,CK239/L239*100, ""),"")</f>
        <v/>
      </c>
      <c r="CM239" s="294"/>
      <c r="CN239" s="270" t="str">
        <f t="array" aca="1" ref="CN239" ca="1">IF(AND($O239&lt;&gt;"",$P239="",$O239&lt;=集計基準日),"遅1",IF(AND($R239&lt;&gt;"",$S239="",$R239&lt;=集計基準日),"遅2",IF(AND($U239&lt;&gt;"",$V239="",$U239&lt;=集計基準日),"遅3","") ) )</f>
        <v/>
      </c>
      <c r="CO239" s="271" t="str">
        <f t="array" aca="1" ref="CO239" ca="1">IF(AND($AA239&lt;&gt;"",$AB239="",$AA239&lt;=集計基準日),"遅1",IF(AND($AD239&lt;&gt;"",$AE239="",$AD239&lt;=集計基準日),"遅2",IF(AND($AG239&lt;&gt;"",$AH239="",$AG239&lt;=集計基準日),"遅3","")))</f>
        <v/>
      </c>
      <c r="CP239" s="271" t="str">
        <f t="array" aca="1" ref="CP239" ca="1">IF(AND($AM239&lt;&gt;"",$AN239="",$AM239&lt;=集計基準日),"遅1",IF(AND($AP239&lt;&gt;"",$AQ239="",$AP239&lt;=集計基準日),"遅2",IF(AND($AS239&lt;&gt;"",$AT239="",$AS239&lt;=集計基準日),"遅3","")))</f>
        <v/>
      </c>
      <c r="CQ239" s="272" t="str">
        <f t="shared" ca="1" si="103"/>
        <v/>
      </c>
      <c r="CR239" s="272" t="str">
        <f t="shared" ca="1" si="104"/>
        <v/>
      </c>
      <c r="CS239" s="273" t="str">
        <f t="shared" ca="1" si="17"/>
        <v/>
      </c>
      <c r="CT239" s="337"/>
      <c r="CU239" s="264">
        <f t="shared" si="120"/>
        <v>231</v>
      </c>
      <c r="CW239" s="324">
        <f t="array" aca="1" ref="CW239" ca="1">MAX(IF((IF(進捗管理票PSPT_進捗率_1_2&lt;&gt;"", O239:V239,O239:S239)&lt;&gt;"")*(IF(進捗管理票PSPT_進捗率_1_2&lt;&gt;"", $O$7:$V$7,$O$7:$S$7)="予定日")*(IF(進捗管理票PSPT_進捗率_1_2&lt;&gt;"", O239:V239,O239:S239)&lt;=集計基準日),COLUMN(IF(進捗管理票PSPT_進捗率_1_2&lt;&gt;"", O239:V239,O239:S239)),""))</f>
        <v>0</v>
      </c>
      <c r="CX239" s="324">
        <f t="array" aca="1" ref="CX239" ca="1">MAX(IF((IF(進捗管理票PSPT_進捗率_2_2&lt;&gt;"", AA239:AH239,AA239:AE239)&lt;&gt;"")*(IF(進捗管理票PSPT_進捗率_2_2&lt;&gt;"", $AA$7:$AH$7,$AA$7:$AE$7)="予定日")*(IF(進捗管理票PSPT_進捗率_2_2&lt;&gt;"", AA239:AH239,AA239:AE239)&lt;=集計基準日),COLUMN(IF(進捗管理票PSPT_進捗率_2_2&lt;&gt;"", AA239:AH239,AA239:AE239)),""))</f>
        <v>0</v>
      </c>
      <c r="CY239" s="324">
        <f t="array" aca="1" ref="CY239" ca="1">MAX(IF((IF(進捗管理票PSPT_進捗率_3_2&lt;&gt;"", AM239:AT239,AM239:AQ239)&lt;&gt;"")*(IF(進捗管理票PSPT_進捗率_3_2&lt;&gt;"", $AM$7:$AT$7,$AM$7:$AQ$7)="予定日")*(IF(進捗管理票PSPT_進捗率_3_2&lt;&gt;"", AM239:AT239,AM239:AQ239)&lt;=集計基準日),COLUMN(IF(進捗管理票PSPT_進捗率_3_2&lt;&gt;"", AM239:AT239,AM239:AQ239)),""))</f>
        <v>0</v>
      </c>
      <c r="CZ239" s="324">
        <f t="array" aca="1" ref="CZ239" ca="1">MAX(IF((IF(進捗管理票PSPT_進捗率_4_2&lt;&gt;"", AY239:BF239,AY239:BC239)&lt;&gt;"")*(IF(進捗管理票PSPT_進捗率_4_2&lt;&gt;"", $AY$7:$BF$7,$AY$7:$BC$7)="予定日")*(IF(進捗管理票PSPT_進捗率_4_2&lt;&gt;"", AY239:BF239,AY239:BC239)&lt;=集計基準日),COLUMN(IF(進捗管理票PSPT_進捗率_4_2&lt;&gt;"", AY239:BF239,AY239:BC239)),""))</f>
        <v>0</v>
      </c>
      <c r="DA239" s="324">
        <f t="array" aca="1" ref="DA239" ca="1">MAX(IF((BJ239:BN239&lt;&gt;"")*($BJ$7:$BN$7="予定日")*(BJ239:BN239&lt;=集計基準日),COLUMN(BJ239:BN239),""))</f>
        <v>0</v>
      </c>
      <c r="DB239" s="324">
        <f t="array" aca="1" ref="DB239" ca="1">MAX(IF((IF(AND(進捗管理票PSPT_進捗率_1_2&lt;&gt;"",U239&lt;&gt;""), O239:V239,O239:S239)&lt;&gt;"")*(IF(AND(進捗管理票PSPT_進捗率_1_2&lt;&gt;"",U239&lt;&gt;""), $O$7:$V$7,$O$7:$S$7)="実績日")*(IF(AND(進捗管理票PSPT_進捗率_1_2&lt;&gt;"",U239&lt;&gt;""), O239:V239,O239:S239)&lt;=集計基準日),COLUMN(IF(AND(進捗管理票PSPT_進捗率_1_2&lt;&gt;"",U239&lt;&gt;""), O239:V239,O239:S239)),""))</f>
        <v>0</v>
      </c>
      <c r="DC239" s="324">
        <f t="array" aca="1" ref="DC239" ca="1">MAX(IF((IF(AND(進捗管理票PSPT_進捗率_2_2&lt;&gt;"",AG239&lt;&gt;""), AA239:AH239,AA239:AE239)&lt;&gt;"")*(IF(AND(進捗管理票PSPT_進捗率_2_2&lt;&gt;"",AG239&lt;&gt;""), $AA$7:$AH$7,$AA$7:$AE$7)="実績日")*(IF(AND(進捗管理票PSPT_進捗率_2_2&lt;&gt;"",AG239&lt;&gt;""), AA239:AH239,AA239:AE239)&lt;=集計基準日),COLUMN(IF(AND(進捗管理票PSPT_進捗率_2_2&lt;&gt;"",AG239&lt;&gt;""), AA239:AH239,AA239:AE239)),""))</f>
        <v>0</v>
      </c>
      <c r="DD239" s="324">
        <f t="array" aca="1" ref="DD239" ca="1">MAX(IF((IF(AND(進捗管理票PSPT_進捗率_3_2&lt;&gt;"",AS239&lt;&gt;""), AM239:AT239,AM239:AQ239)&lt;&gt;"")*(IF(AND(進捗管理票PSPT_進捗率_3_2&lt;&gt;"",AS239&lt;&gt;""), $AM$7:$AT$7,$AM$7:$AQ$7)="実績日")*(IF(AND(進捗管理票PSPT_進捗率_3_2&lt;&gt;"",AS239&lt;&gt;""), AM239:AT239,AM239:AQ239)&lt;=集計基準日),COLUMN(IF(AND(進捗管理票PSPT_進捗率_3_2&lt;&gt;"",AS239&lt;&gt;""), AM239:AT239,AM239:AQ239)),""))</f>
        <v>0</v>
      </c>
      <c r="DE239" s="324">
        <f t="array" aca="1" ref="DE239" ca="1">MAX(IF((IF(AND(進捗管理票PSPT_進捗率_4_2&lt;&gt;"",BE239&lt;&gt;""), AY239:BF239,AY239:BC239)&lt;&gt;"")*(IF(AND(進捗管理票PSPT_進捗率_4_2&lt;&gt;"",BE239&lt;&gt;""), $AY$7:$BF$7,$AY$7:$BC$7)="実績日")*(IF(AND(進捗管理票PSPT_進捗率_4_2&lt;&gt;"",BE239&lt;&gt;""), AY239:BF239,AY239:BC239)&lt;=集計基準日),COLUMN(IF(AND(進捗管理票PSPT_進捗率_4_2&lt;&gt;"",BE239&lt;&gt;""), AY239:BF239,AY239:BC239)),""))</f>
        <v>0</v>
      </c>
      <c r="DF239" s="324">
        <f t="array" aca="1" ref="DF239" ca="1">MAX(IF((BJ239:BN239&lt;&gt;"")*($BJ$7:$BN$7="実績日")*(BJ239:BN239&lt;=集計基準日),COLUMN(BJ239:BN239),""))</f>
        <v>0</v>
      </c>
      <c r="DG239" s="439">
        <f ca="1">MAX(IF(CW239&lt;&gt;0,HLOOKUP(CW239+1,進捗・達成率設定_PS,9,1),0),IF(CX239&lt;&gt;0,HLOOKUP(CX239+1,進捗・達成率設定_PT仕様作成,9,1),0),IF(CY239&lt;&gt;0,HLOOKUP(CY239+1,進捗・達成率設定_PG,9,1),0),IF(CZ239&lt;&gt;0,HLOOKUP(CZ239+1,進捗・達成率設定_PT,9,1),0),IF(DA239&lt;&gt;0,HLOOKUP(DA239+1,進捗・達成率設定_受入,9,1),0),IF(AND(COUNTA(PTレビュー先頭セル:PTレビュー最終セル)=0,AND(BB239&lt;&gt;"", BB239 &lt;= 集計基準日, BE239="",BF239="",BJ239="",BK239="",BM239="",BN239="")),100,0),IF(AND(BE239&lt;&gt;"",BE239 &lt;= 集計基準日, BJ239="",BK239="",BM239="",BN239=""),100,0))</f>
        <v>0</v>
      </c>
      <c r="DH239" s="440">
        <f ca="1">MAX(IF(DB239&lt;&gt;0,HLOOKUP(DB239,進捗・達成率設定_PS,9,1),0),IF(DC239&lt;&gt;0,HLOOKUP(DC239,進捗・達成率設定_PT仕様作成,9,1),0),IF(DD239&lt;&gt;0,HLOOKUP(DD239,進捗・達成率設定_PG,9,1),0),IF(DE239&lt;&gt;0,HLOOKUP(DE239,進捗・達成率設定_PT,9,1),0),IF(DF239&lt;&gt;0,HLOOKUP(DF239,進捗・達成率設定_受入,9,1),0),IF(AND(COUNTA(PTレビュー先頭セル:PTレビュー最終セル)=0,BJ239="",BK239="",BM239="",BN239="",BC239&lt;&gt;"", BC239&lt;=集計基準日),100,0),IF(OR(AND(BF239&lt;&gt;"",BF239&lt;=集計基準日, BJ239="",BK239="",BM239="",BN239=""),AND(BE239&lt;&gt;"",BF239&lt;&gt;"",BF239&lt;=集計基準日, BJ239="",BK239="",BM239="",BN239="")),100,0))</f>
        <v>0</v>
      </c>
      <c r="DI239" s="328" t="str">
        <f>IF(BM239&lt;&gt;"",BM239,IF(AND(BJ239&lt;&gt;"",BM239&lt;&gt;""),BM239,IF(AND(BJ239&lt;&gt;"",BM239=""),"",IF(AND(BK239&lt;&gt;"",BM239=""),"",IF(BE239&lt;&gt;"",BE239,IF(COUNTA(PTレビュー先頭セル:PTレビュー最終セル)&lt;&gt;0,"",IF(BB239&lt;&gt;"",BB239,"")))))))</f>
        <v/>
      </c>
      <c r="DJ239" s="329" t="str">
        <f>IF(AND(BM239&lt;&gt;"",BN239&lt;&gt;""),BN239,IF(AND(BJ239&lt;&gt;"",BN239&lt;&gt;""),BN239,IF(AND(BK239&lt;&gt;"",BN239=""),"",IF(AND(BJ239&lt;&gt;"",BN239=""),"",IF(BF239&lt;&gt;"",BF239,IF(COUNTA(PTレビュー先頭セル:PTレビュー最終セル)&lt;&gt;0,"",IF(BC239&lt;&gt;"",BC239,"")))))))</f>
        <v/>
      </c>
      <c r="DK239" s="450" t="b">
        <f t="shared" si="121"/>
        <v>0</v>
      </c>
      <c r="DL239" s="440" t="b">
        <f t="shared" si="122"/>
        <v>0</v>
      </c>
      <c r="DM239" s="450" t="b">
        <f t="shared" si="123"/>
        <v>0</v>
      </c>
      <c r="DN239" s="440" t="b">
        <f t="shared" si="124"/>
        <v>0</v>
      </c>
      <c r="DO239" s="449" t="b">
        <f t="shared" si="125"/>
        <v>0</v>
      </c>
      <c r="DP239" s="440" t="b">
        <f t="shared" si="126"/>
        <v>0</v>
      </c>
      <c r="DQ239" s="450" t="b">
        <f t="shared" si="127"/>
        <v>0</v>
      </c>
      <c r="DR239" s="440" t="b">
        <f t="shared" si="128"/>
        <v>0</v>
      </c>
      <c r="DS239" s="449" t="b">
        <f t="shared" si="129"/>
        <v>0</v>
      </c>
      <c r="DT239" s="440" t="b">
        <f t="shared" si="130"/>
        <v>0</v>
      </c>
    </row>
    <row r="240" spans="1:124" x14ac:dyDescent="0.25">
      <c r="A240" s="65">
        <f t="shared" si="105"/>
        <v>232</v>
      </c>
      <c r="B240" s="275"/>
      <c r="C240" s="275"/>
      <c r="D240" s="275"/>
      <c r="E240" s="275"/>
      <c r="F240" s="275"/>
      <c r="G240" s="316"/>
      <c r="H240" s="276"/>
      <c r="I240" s="276"/>
      <c r="J240" s="276"/>
      <c r="K240" s="467"/>
      <c r="L240" s="467"/>
      <c r="M240" s="277"/>
      <c r="N240" s="277"/>
      <c r="O240" s="348"/>
      <c r="P240" s="278"/>
      <c r="Q240" s="279"/>
      <c r="R240" s="348"/>
      <c r="S240" s="278"/>
      <c r="T240" s="280"/>
      <c r="U240" s="348"/>
      <c r="V240" s="274"/>
      <c r="W240" s="309" t="str">
        <f t="shared" ca="1" si="106"/>
        <v/>
      </c>
      <c r="X240" s="310" t="str">
        <f t="shared" ca="1" si="107"/>
        <v/>
      </c>
      <c r="Y240" s="277"/>
      <c r="Z240" s="277"/>
      <c r="AA240" s="348"/>
      <c r="AB240" s="278"/>
      <c r="AC240" s="279"/>
      <c r="AD240" s="348"/>
      <c r="AE240" s="278"/>
      <c r="AF240" s="280"/>
      <c r="AG240" s="348"/>
      <c r="AH240" s="274"/>
      <c r="AI240" s="309" t="str">
        <f t="shared" ca="1" si="108"/>
        <v/>
      </c>
      <c r="AJ240" s="310" t="str">
        <f t="shared" ca="1" si="109"/>
        <v/>
      </c>
      <c r="AK240" s="277"/>
      <c r="AL240" s="277"/>
      <c r="AM240" s="348"/>
      <c r="AN240" s="278"/>
      <c r="AO240" s="279"/>
      <c r="AP240" s="348"/>
      <c r="AQ240" s="278"/>
      <c r="AR240" s="280"/>
      <c r="AS240" s="348"/>
      <c r="AT240" s="274"/>
      <c r="AU240" s="309" t="str">
        <f t="shared" ca="1" si="110"/>
        <v/>
      </c>
      <c r="AV240" s="310" t="str">
        <f t="shared" ca="1" si="111"/>
        <v/>
      </c>
      <c r="AW240" s="276"/>
      <c r="AX240" s="276"/>
      <c r="AY240" s="348"/>
      <c r="AZ240" s="278"/>
      <c r="BA240" s="279"/>
      <c r="BB240" s="348"/>
      <c r="BC240" s="278"/>
      <c r="BD240" s="280"/>
      <c r="BE240" s="348"/>
      <c r="BF240" s="274"/>
      <c r="BG240" s="309" t="str">
        <f t="shared" ca="1" si="112"/>
        <v/>
      </c>
      <c r="BH240" s="310" t="str">
        <f t="shared" ca="1" si="113"/>
        <v/>
      </c>
      <c r="BI240" s="276"/>
      <c r="BJ240" s="348"/>
      <c r="BK240" s="278"/>
      <c r="BL240" s="279"/>
      <c r="BM240" s="348"/>
      <c r="BN240" s="278"/>
      <c r="BO240" s="280"/>
      <c r="BP240" s="309" t="str">
        <f t="shared" ca="1" si="114"/>
        <v/>
      </c>
      <c r="BQ240" s="310" t="str">
        <f t="shared" ca="1" si="115"/>
        <v/>
      </c>
      <c r="BR240" s="309" t="str">
        <f t="shared" ca="1" si="116"/>
        <v/>
      </c>
      <c r="BS240" s="438" t="str">
        <f t="shared" ca="1" si="117"/>
        <v/>
      </c>
      <c r="BT240" s="281" t="str">
        <f t="array" ref="BT240">IF(AND($I240&lt;&gt;"",$K240&lt;&gt;""),CEILING(VLOOKUP($I240,ランク別指標,3,FALSE)*$L240,1),"")</f>
        <v/>
      </c>
      <c r="BU240" s="282"/>
      <c r="BV240" s="281" t="str">
        <f t="shared" si="11"/>
        <v/>
      </c>
      <c r="BW240" s="283"/>
      <c r="BX240" s="282"/>
      <c r="BY240" s="284" t="str">
        <f t="shared" si="118"/>
        <v/>
      </c>
      <c r="BZ240" s="285" t="str">
        <f t="shared" si="119"/>
        <v/>
      </c>
      <c r="CA240" s="286"/>
      <c r="CB240" s="287"/>
      <c r="CC240" s="281" t="str">
        <f t="array" ref="CC240">IF(AND($I240&lt;&gt;"",$K240&lt;&gt;""),CEILING(VLOOKUP($I240,ランク別指標,6,FALSE)*$L240,1),"")</f>
        <v/>
      </c>
      <c r="CD240" s="288"/>
      <c r="CE240" s="289" t="str">
        <f t="shared" si="14"/>
        <v/>
      </c>
      <c r="CF240" s="290"/>
      <c r="CG240" s="291" t="str">
        <f t="array" ref="CG240">IF(AND(L240&lt;&gt;"",L240&gt;0),IF(CD240/L240*100 &gt; 0,CD240/L240*100, ""),"")</f>
        <v/>
      </c>
      <c r="CH240" s="292" t="str">
        <f t="array" ref="CH240">IF(AND(L240&lt;&gt;"",L240&gt;0),IF(CF240/L240*100 &gt; 0,CF240/L240*100, ""),"")</f>
        <v/>
      </c>
      <c r="CI240" s="291" t="str">
        <f t="array" ref="CI240">IF(AND(CC240&lt;&gt;"",CC240&gt;0),IF(CD240/CC240*100 &gt; 0,CD240/CC240, ""),"")</f>
        <v/>
      </c>
      <c r="CJ240" s="292" t="str">
        <f t="array" ref="CJ240">IF(AND(CE240&lt;&gt;"",CE240&gt;0),IF(CF240/CE240*100 &gt; 0,CF240/CE240, ""),"")</f>
        <v/>
      </c>
      <c r="CK240" s="281"/>
      <c r="CL240" s="293" t="str">
        <f t="array" ref="CL240">IF(AND(L240&lt;&gt;"",L240&gt;0),IF(CK240/L240*100 &gt; 0,CK240/L240*100, ""),"")</f>
        <v/>
      </c>
      <c r="CM240" s="294"/>
      <c r="CN240" s="270" t="str">
        <f t="array" aca="1" ref="CN240" ca="1">IF(AND($O240&lt;&gt;"",$P240="",$O240&lt;=集計基準日),"遅1",IF(AND($R240&lt;&gt;"",$S240="",$R240&lt;=集計基準日),"遅2",IF(AND($U240&lt;&gt;"",$V240="",$U240&lt;=集計基準日),"遅3","") ) )</f>
        <v/>
      </c>
      <c r="CO240" s="271" t="str">
        <f t="array" aca="1" ref="CO240" ca="1">IF(AND($AA240&lt;&gt;"",$AB240="",$AA240&lt;=集計基準日),"遅1",IF(AND($AD240&lt;&gt;"",$AE240="",$AD240&lt;=集計基準日),"遅2",IF(AND($AG240&lt;&gt;"",$AH240="",$AG240&lt;=集計基準日),"遅3","")))</f>
        <v/>
      </c>
      <c r="CP240" s="271" t="str">
        <f t="array" aca="1" ref="CP240" ca="1">IF(AND($AM240&lt;&gt;"",$AN240="",$AM240&lt;=集計基準日),"遅1",IF(AND($AP240&lt;&gt;"",$AQ240="",$AP240&lt;=集計基準日),"遅2",IF(AND($AS240&lt;&gt;"",$AT240="",$AS240&lt;=集計基準日),"遅3","")))</f>
        <v/>
      </c>
      <c r="CQ240" s="272" t="str">
        <f t="shared" ca="1" si="103"/>
        <v/>
      </c>
      <c r="CR240" s="272" t="str">
        <f t="shared" ca="1" si="104"/>
        <v/>
      </c>
      <c r="CS240" s="273" t="str">
        <f t="shared" ca="1" si="17"/>
        <v/>
      </c>
      <c r="CT240" s="337"/>
      <c r="CU240" s="264">
        <f t="shared" si="120"/>
        <v>232</v>
      </c>
      <c r="CW240" s="324">
        <f t="array" aca="1" ref="CW240" ca="1">MAX(IF((IF(進捗管理票PSPT_進捗率_1_2&lt;&gt;"", O240:V240,O240:S240)&lt;&gt;"")*(IF(進捗管理票PSPT_進捗率_1_2&lt;&gt;"", $O$7:$V$7,$O$7:$S$7)="予定日")*(IF(進捗管理票PSPT_進捗率_1_2&lt;&gt;"", O240:V240,O240:S240)&lt;=集計基準日),COLUMN(IF(進捗管理票PSPT_進捗率_1_2&lt;&gt;"", O240:V240,O240:S240)),""))</f>
        <v>0</v>
      </c>
      <c r="CX240" s="324">
        <f t="array" aca="1" ref="CX240" ca="1">MAX(IF((IF(進捗管理票PSPT_進捗率_2_2&lt;&gt;"", AA240:AH240,AA240:AE240)&lt;&gt;"")*(IF(進捗管理票PSPT_進捗率_2_2&lt;&gt;"", $AA$7:$AH$7,$AA$7:$AE$7)="予定日")*(IF(進捗管理票PSPT_進捗率_2_2&lt;&gt;"", AA240:AH240,AA240:AE240)&lt;=集計基準日),COLUMN(IF(進捗管理票PSPT_進捗率_2_2&lt;&gt;"", AA240:AH240,AA240:AE240)),""))</f>
        <v>0</v>
      </c>
      <c r="CY240" s="324">
        <f t="array" aca="1" ref="CY240" ca="1">MAX(IF((IF(進捗管理票PSPT_進捗率_3_2&lt;&gt;"", AM240:AT240,AM240:AQ240)&lt;&gt;"")*(IF(進捗管理票PSPT_進捗率_3_2&lt;&gt;"", $AM$7:$AT$7,$AM$7:$AQ$7)="予定日")*(IF(進捗管理票PSPT_進捗率_3_2&lt;&gt;"", AM240:AT240,AM240:AQ240)&lt;=集計基準日),COLUMN(IF(進捗管理票PSPT_進捗率_3_2&lt;&gt;"", AM240:AT240,AM240:AQ240)),""))</f>
        <v>0</v>
      </c>
      <c r="CZ240" s="324">
        <f t="array" aca="1" ref="CZ240" ca="1">MAX(IF((IF(進捗管理票PSPT_進捗率_4_2&lt;&gt;"", AY240:BF240,AY240:BC240)&lt;&gt;"")*(IF(進捗管理票PSPT_進捗率_4_2&lt;&gt;"", $AY$7:$BF$7,$AY$7:$BC$7)="予定日")*(IF(進捗管理票PSPT_進捗率_4_2&lt;&gt;"", AY240:BF240,AY240:BC240)&lt;=集計基準日),COLUMN(IF(進捗管理票PSPT_進捗率_4_2&lt;&gt;"", AY240:BF240,AY240:BC240)),""))</f>
        <v>0</v>
      </c>
      <c r="DA240" s="324">
        <f t="array" aca="1" ref="DA240" ca="1">MAX(IF((BJ240:BN240&lt;&gt;"")*($BJ$7:$BN$7="予定日")*(BJ240:BN240&lt;=集計基準日),COLUMN(BJ240:BN240),""))</f>
        <v>0</v>
      </c>
      <c r="DB240" s="324">
        <f t="array" aca="1" ref="DB240" ca="1">MAX(IF((IF(AND(進捗管理票PSPT_進捗率_1_2&lt;&gt;"",U240&lt;&gt;""), O240:V240,O240:S240)&lt;&gt;"")*(IF(AND(進捗管理票PSPT_進捗率_1_2&lt;&gt;"",U240&lt;&gt;""), $O$7:$V$7,$O$7:$S$7)="実績日")*(IF(AND(進捗管理票PSPT_進捗率_1_2&lt;&gt;"",U240&lt;&gt;""), O240:V240,O240:S240)&lt;=集計基準日),COLUMN(IF(AND(進捗管理票PSPT_進捗率_1_2&lt;&gt;"",U240&lt;&gt;""), O240:V240,O240:S240)),""))</f>
        <v>0</v>
      </c>
      <c r="DC240" s="324">
        <f t="array" aca="1" ref="DC240" ca="1">MAX(IF((IF(AND(進捗管理票PSPT_進捗率_2_2&lt;&gt;"",AG240&lt;&gt;""), AA240:AH240,AA240:AE240)&lt;&gt;"")*(IF(AND(進捗管理票PSPT_進捗率_2_2&lt;&gt;"",AG240&lt;&gt;""), $AA$7:$AH$7,$AA$7:$AE$7)="実績日")*(IF(AND(進捗管理票PSPT_進捗率_2_2&lt;&gt;"",AG240&lt;&gt;""), AA240:AH240,AA240:AE240)&lt;=集計基準日),COLUMN(IF(AND(進捗管理票PSPT_進捗率_2_2&lt;&gt;"",AG240&lt;&gt;""), AA240:AH240,AA240:AE240)),""))</f>
        <v>0</v>
      </c>
      <c r="DD240" s="324">
        <f t="array" aca="1" ref="DD240" ca="1">MAX(IF((IF(AND(進捗管理票PSPT_進捗率_3_2&lt;&gt;"",AS240&lt;&gt;""), AM240:AT240,AM240:AQ240)&lt;&gt;"")*(IF(AND(進捗管理票PSPT_進捗率_3_2&lt;&gt;"",AS240&lt;&gt;""), $AM$7:$AT$7,$AM$7:$AQ$7)="実績日")*(IF(AND(進捗管理票PSPT_進捗率_3_2&lt;&gt;"",AS240&lt;&gt;""), AM240:AT240,AM240:AQ240)&lt;=集計基準日),COLUMN(IF(AND(進捗管理票PSPT_進捗率_3_2&lt;&gt;"",AS240&lt;&gt;""), AM240:AT240,AM240:AQ240)),""))</f>
        <v>0</v>
      </c>
      <c r="DE240" s="324">
        <f t="array" aca="1" ref="DE240" ca="1">MAX(IF((IF(AND(進捗管理票PSPT_進捗率_4_2&lt;&gt;"",BE240&lt;&gt;""), AY240:BF240,AY240:BC240)&lt;&gt;"")*(IF(AND(進捗管理票PSPT_進捗率_4_2&lt;&gt;"",BE240&lt;&gt;""), $AY$7:$BF$7,$AY$7:$BC$7)="実績日")*(IF(AND(進捗管理票PSPT_進捗率_4_2&lt;&gt;"",BE240&lt;&gt;""), AY240:BF240,AY240:BC240)&lt;=集計基準日),COLUMN(IF(AND(進捗管理票PSPT_進捗率_4_2&lt;&gt;"",BE240&lt;&gt;""), AY240:BF240,AY240:BC240)),""))</f>
        <v>0</v>
      </c>
      <c r="DF240" s="324">
        <f t="array" aca="1" ref="DF240" ca="1">MAX(IF((BJ240:BN240&lt;&gt;"")*($BJ$7:$BN$7="実績日")*(BJ240:BN240&lt;=集計基準日),COLUMN(BJ240:BN240),""))</f>
        <v>0</v>
      </c>
      <c r="DG240" s="439">
        <f ca="1">MAX(IF(CW240&lt;&gt;0,HLOOKUP(CW240+1,進捗・達成率設定_PS,9,1),0),IF(CX240&lt;&gt;0,HLOOKUP(CX240+1,進捗・達成率設定_PT仕様作成,9,1),0),IF(CY240&lt;&gt;0,HLOOKUP(CY240+1,進捗・達成率設定_PG,9,1),0),IF(CZ240&lt;&gt;0,HLOOKUP(CZ240+1,進捗・達成率設定_PT,9,1),0),IF(DA240&lt;&gt;0,HLOOKUP(DA240+1,進捗・達成率設定_受入,9,1),0),IF(AND(COUNTA(PTレビュー先頭セル:PTレビュー最終セル)=0,AND(BB240&lt;&gt;"", BB240 &lt;= 集計基準日, BE240="",BF240="",BJ240="",BK240="",BM240="",BN240="")),100,0),IF(AND(BE240&lt;&gt;"",BE240 &lt;= 集計基準日, BJ240="",BK240="",BM240="",BN240=""),100,0))</f>
        <v>0</v>
      </c>
      <c r="DH240" s="440">
        <f ca="1">MAX(IF(DB240&lt;&gt;0,HLOOKUP(DB240,進捗・達成率設定_PS,9,1),0),IF(DC240&lt;&gt;0,HLOOKUP(DC240,進捗・達成率設定_PT仕様作成,9,1),0),IF(DD240&lt;&gt;0,HLOOKUP(DD240,進捗・達成率設定_PG,9,1),0),IF(DE240&lt;&gt;0,HLOOKUP(DE240,進捗・達成率設定_PT,9,1),0),IF(DF240&lt;&gt;0,HLOOKUP(DF240,進捗・達成率設定_受入,9,1),0),IF(AND(COUNTA(PTレビュー先頭セル:PTレビュー最終セル)=0,BJ240="",BK240="",BM240="",BN240="",BC240&lt;&gt;"", BC240&lt;=集計基準日),100,0),IF(OR(AND(BF240&lt;&gt;"",BF240&lt;=集計基準日, BJ240="",BK240="",BM240="",BN240=""),AND(BE240&lt;&gt;"",BF240&lt;&gt;"",BF240&lt;=集計基準日, BJ240="",BK240="",BM240="",BN240="")),100,0))</f>
        <v>0</v>
      </c>
      <c r="DI240" s="328" t="str">
        <f>IF(BM240&lt;&gt;"",BM240,IF(AND(BJ240&lt;&gt;"",BM240&lt;&gt;""),BM240,IF(AND(BJ240&lt;&gt;"",BM240=""),"",IF(AND(BK240&lt;&gt;"",BM240=""),"",IF(BE240&lt;&gt;"",BE240,IF(COUNTA(PTレビュー先頭セル:PTレビュー最終セル)&lt;&gt;0,"",IF(BB240&lt;&gt;"",BB240,"")))))))</f>
        <v/>
      </c>
      <c r="DJ240" s="329" t="str">
        <f>IF(AND(BM240&lt;&gt;"",BN240&lt;&gt;""),BN240,IF(AND(BJ240&lt;&gt;"",BN240&lt;&gt;""),BN240,IF(AND(BK240&lt;&gt;"",BN240=""),"",IF(AND(BJ240&lt;&gt;"",BN240=""),"",IF(BF240&lt;&gt;"",BF240,IF(COUNTA(PTレビュー先頭セル:PTレビュー最終セル)&lt;&gt;0,"",IF(BC240&lt;&gt;"",BC240,"")))))))</f>
        <v/>
      </c>
      <c r="DK240" s="450" t="b">
        <f t="shared" si="121"/>
        <v>0</v>
      </c>
      <c r="DL240" s="440" t="b">
        <f t="shared" si="122"/>
        <v>0</v>
      </c>
      <c r="DM240" s="450" t="b">
        <f t="shared" si="123"/>
        <v>0</v>
      </c>
      <c r="DN240" s="440" t="b">
        <f t="shared" si="124"/>
        <v>0</v>
      </c>
      <c r="DO240" s="449" t="b">
        <f t="shared" si="125"/>
        <v>0</v>
      </c>
      <c r="DP240" s="440" t="b">
        <f t="shared" si="126"/>
        <v>0</v>
      </c>
      <c r="DQ240" s="450" t="b">
        <f t="shared" si="127"/>
        <v>0</v>
      </c>
      <c r="DR240" s="440" t="b">
        <f t="shared" si="128"/>
        <v>0</v>
      </c>
      <c r="DS240" s="449" t="b">
        <f t="shared" si="129"/>
        <v>0</v>
      </c>
      <c r="DT240" s="440" t="b">
        <f t="shared" si="130"/>
        <v>0</v>
      </c>
    </row>
    <row r="241" spans="1:124" x14ac:dyDescent="0.25">
      <c r="A241" s="65">
        <f t="shared" si="105"/>
        <v>233</v>
      </c>
      <c r="B241" s="275"/>
      <c r="C241" s="275"/>
      <c r="D241" s="275"/>
      <c r="E241" s="275"/>
      <c r="F241" s="275"/>
      <c r="G241" s="316"/>
      <c r="H241" s="276"/>
      <c r="I241" s="276"/>
      <c r="J241" s="276"/>
      <c r="K241" s="467"/>
      <c r="L241" s="467"/>
      <c r="M241" s="277"/>
      <c r="N241" s="277"/>
      <c r="O241" s="348"/>
      <c r="P241" s="278"/>
      <c r="Q241" s="279"/>
      <c r="R241" s="348"/>
      <c r="S241" s="278"/>
      <c r="T241" s="280"/>
      <c r="U241" s="348"/>
      <c r="V241" s="274"/>
      <c r="W241" s="309" t="str">
        <f t="shared" ca="1" si="106"/>
        <v/>
      </c>
      <c r="X241" s="310" t="str">
        <f t="shared" ca="1" si="107"/>
        <v/>
      </c>
      <c r="Y241" s="277"/>
      <c r="Z241" s="277"/>
      <c r="AA241" s="348"/>
      <c r="AB241" s="278"/>
      <c r="AC241" s="279"/>
      <c r="AD241" s="348"/>
      <c r="AE241" s="278"/>
      <c r="AF241" s="280"/>
      <c r="AG241" s="348"/>
      <c r="AH241" s="274"/>
      <c r="AI241" s="309" t="str">
        <f t="shared" ca="1" si="108"/>
        <v/>
      </c>
      <c r="AJ241" s="310" t="str">
        <f t="shared" ca="1" si="109"/>
        <v/>
      </c>
      <c r="AK241" s="277"/>
      <c r="AL241" s="277"/>
      <c r="AM241" s="348"/>
      <c r="AN241" s="278"/>
      <c r="AO241" s="279"/>
      <c r="AP241" s="348"/>
      <c r="AQ241" s="278"/>
      <c r="AR241" s="280"/>
      <c r="AS241" s="348"/>
      <c r="AT241" s="274"/>
      <c r="AU241" s="309" t="str">
        <f t="shared" ca="1" si="110"/>
        <v/>
      </c>
      <c r="AV241" s="310" t="str">
        <f t="shared" ca="1" si="111"/>
        <v/>
      </c>
      <c r="AW241" s="276"/>
      <c r="AX241" s="276"/>
      <c r="AY241" s="348"/>
      <c r="AZ241" s="278"/>
      <c r="BA241" s="279"/>
      <c r="BB241" s="348"/>
      <c r="BC241" s="278"/>
      <c r="BD241" s="280"/>
      <c r="BE241" s="348"/>
      <c r="BF241" s="274"/>
      <c r="BG241" s="309" t="str">
        <f t="shared" ca="1" si="112"/>
        <v/>
      </c>
      <c r="BH241" s="310" t="str">
        <f t="shared" ca="1" si="113"/>
        <v/>
      </c>
      <c r="BI241" s="276"/>
      <c r="BJ241" s="348"/>
      <c r="BK241" s="278"/>
      <c r="BL241" s="279"/>
      <c r="BM241" s="348"/>
      <c r="BN241" s="278"/>
      <c r="BO241" s="280"/>
      <c r="BP241" s="309" t="str">
        <f t="shared" ca="1" si="114"/>
        <v/>
      </c>
      <c r="BQ241" s="310" t="str">
        <f t="shared" ca="1" si="115"/>
        <v/>
      </c>
      <c r="BR241" s="309" t="str">
        <f t="shared" ca="1" si="116"/>
        <v/>
      </c>
      <c r="BS241" s="438" t="str">
        <f t="shared" ca="1" si="117"/>
        <v/>
      </c>
      <c r="BT241" s="281" t="str">
        <f t="array" ref="BT241">IF(AND($I241&lt;&gt;"",$K241&lt;&gt;""),CEILING(VLOOKUP($I241,ランク別指標,3,FALSE)*$L241,1),"")</f>
        <v/>
      </c>
      <c r="BU241" s="282"/>
      <c r="BV241" s="281" t="str">
        <f t="shared" si="11"/>
        <v/>
      </c>
      <c r="BW241" s="283"/>
      <c r="BX241" s="282"/>
      <c r="BY241" s="284" t="str">
        <f t="shared" si="118"/>
        <v/>
      </c>
      <c r="BZ241" s="285" t="str">
        <f t="shared" si="119"/>
        <v/>
      </c>
      <c r="CA241" s="286"/>
      <c r="CB241" s="287"/>
      <c r="CC241" s="281" t="str">
        <f t="array" ref="CC241">IF(AND($I241&lt;&gt;"",$K241&lt;&gt;""),CEILING(VLOOKUP($I241,ランク別指標,6,FALSE)*$L241,1),"")</f>
        <v/>
      </c>
      <c r="CD241" s="288"/>
      <c r="CE241" s="289" t="str">
        <f t="shared" si="14"/>
        <v/>
      </c>
      <c r="CF241" s="290"/>
      <c r="CG241" s="291" t="str">
        <f t="array" ref="CG241">IF(AND(L241&lt;&gt;"",L241&gt;0),IF(CD241/L241*100 &gt; 0,CD241/L241*100, ""),"")</f>
        <v/>
      </c>
      <c r="CH241" s="292" t="str">
        <f t="array" ref="CH241">IF(AND(L241&lt;&gt;"",L241&gt;0),IF(CF241/L241*100 &gt; 0,CF241/L241*100, ""),"")</f>
        <v/>
      </c>
      <c r="CI241" s="291" t="str">
        <f t="array" ref="CI241">IF(AND(CC241&lt;&gt;"",CC241&gt;0),IF(CD241/CC241*100 &gt; 0,CD241/CC241, ""),"")</f>
        <v/>
      </c>
      <c r="CJ241" s="292" t="str">
        <f t="array" ref="CJ241">IF(AND(CE241&lt;&gt;"",CE241&gt;0),IF(CF241/CE241*100 &gt; 0,CF241/CE241, ""),"")</f>
        <v/>
      </c>
      <c r="CK241" s="281"/>
      <c r="CL241" s="293" t="str">
        <f t="array" ref="CL241">IF(AND(L241&lt;&gt;"",L241&gt;0),IF(CK241/L241*100 &gt; 0,CK241/L241*100, ""),"")</f>
        <v/>
      </c>
      <c r="CM241" s="294"/>
      <c r="CN241" s="270" t="str">
        <f t="array" aca="1" ref="CN241" ca="1">IF(AND($O241&lt;&gt;"",$P241="",$O241&lt;=集計基準日),"遅1",IF(AND($R241&lt;&gt;"",$S241="",$R241&lt;=集計基準日),"遅2",IF(AND($U241&lt;&gt;"",$V241="",$U241&lt;=集計基準日),"遅3","") ) )</f>
        <v/>
      </c>
      <c r="CO241" s="271" t="str">
        <f t="array" aca="1" ref="CO241" ca="1">IF(AND($AA241&lt;&gt;"",$AB241="",$AA241&lt;=集計基準日),"遅1",IF(AND($AD241&lt;&gt;"",$AE241="",$AD241&lt;=集計基準日),"遅2",IF(AND($AG241&lt;&gt;"",$AH241="",$AG241&lt;=集計基準日),"遅3","")))</f>
        <v/>
      </c>
      <c r="CP241" s="271" t="str">
        <f t="array" aca="1" ref="CP241" ca="1">IF(AND($AM241&lt;&gt;"",$AN241="",$AM241&lt;=集計基準日),"遅1",IF(AND($AP241&lt;&gt;"",$AQ241="",$AP241&lt;=集計基準日),"遅2",IF(AND($AS241&lt;&gt;"",$AT241="",$AS241&lt;=集計基準日),"遅3","")))</f>
        <v/>
      </c>
      <c r="CQ241" s="272" t="str">
        <f t="shared" ca="1" si="103"/>
        <v/>
      </c>
      <c r="CR241" s="272" t="str">
        <f t="shared" ca="1" si="104"/>
        <v/>
      </c>
      <c r="CS241" s="273" t="str">
        <f t="shared" ca="1" si="17"/>
        <v/>
      </c>
      <c r="CT241" s="337"/>
      <c r="CU241" s="264">
        <f t="shared" si="120"/>
        <v>233</v>
      </c>
      <c r="CW241" s="324">
        <f t="array" aca="1" ref="CW241" ca="1">MAX(IF((IF(進捗管理票PSPT_進捗率_1_2&lt;&gt;"", O241:V241,O241:S241)&lt;&gt;"")*(IF(進捗管理票PSPT_進捗率_1_2&lt;&gt;"", $O$7:$V$7,$O$7:$S$7)="予定日")*(IF(進捗管理票PSPT_進捗率_1_2&lt;&gt;"", O241:V241,O241:S241)&lt;=集計基準日),COLUMN(IF(進捗管理票PSPT_進捗率_1_2&lt;&gt;"", O241:V241,O241:S241)),""))</f>
        <v>0</v>
      </c>
      <c r="CX241" s="324">
        <f t="array" aca="1" ref="CX241" ca="1">MAX(IF((IF(進捗管理票PSPT_進捗率_2_2&lt;&gt;"", AA241:AH241,AA241:AE241)&lt;&gt;"")*(IF(進捗管理票PSPT_進捗率_2_2&lt;&gt;"", $AA$7:$AH$7,$AA$7:$AE$7)="予定日")*(IF(進捗管理票PSPT_進捗率_2_2&lt;&gt;"", AA241:AH241,AA241:AE241)&lt;=集計基準日),COLUMN(IF(進捗管理票PSPT_進捗率_2_2&lt;&gt;"", AA241:AH241,AA241:AE241)),""))</f>
        <v>0</v>
      </c>
      <c r="CY241" s="324">
        <f t="array" aca="1" ref="CY241" ca="1">MAX(IF((IF(進捗管理票PSPT_進捗率_3_2&lt;&gt;"", AM241:AT241,AM241:AQ241)&lt;&gt;"")*(IF(進捗管理票PSPT_進捗率_3_2&lt;&gt;"", $AM$7:$AT$7,$AM$7:$AQ$7)="予定日")*(IF(進捗管理票PSPT_進捗率_3_2&lt;&gt;"", AM241:AT241,AM241:AQ241)&lt;=集計基準日),COLUMN(IF(進捗管理票PSPT_進捗率_3_2&lt;&gt;"", AM241:AT241,AM241:AQ241)),""))</f>
        <v>0</v>
      </c>
      <c r="CZ241" s="324">
        <f t="array" aca="1" ref="CZ241" ca="1">MAX(IF((IF(進捗管理票PSPT_進捗率_4_2&lt;&gt;"", AY241:BF241,AY241:BC241)&lt;&gt;"")*(IF(進捗管理票PSPT_進捗率_4_2&lt;&gt;"", $AY$7:$BF$7,$AY$7:$BC$7)="予定日")*(IF(進捗管理票PSPT_進捗率_4_2&lt;&gt;"", AY241:BF241,AY241:BC241)&lt;=集計基準日),COLUMN(IF(進捗管理票PSPT_進捗率_4_2&lt;&gt;"", AY241:BF241,AY241:BC241)),""))</f>
        <v>0</v>
      </c>
      <c r="DA241" s="324">
        <f t="array" aca="1" ref="DA241" ca="1">MAX(IF((BJ241:BN241&lt;&gt;"")*($BJ$7:$BN$7="予定日")*(BJ241:BN241&lt;=集計基準日),COLUMN(BJ241:BN241),""))</f>
        <v>0</v>
      </c>
      <c r="DB241" s="324">
        <f t="array" aca="1" ref="DB241" ca="1">MAX(IF((IF(AND(進捗管理票PSPT_進捗率_1_2&lt;&gt;"",U241&lt;&gt;""), O241:V241,O241:S241)&lt;&gt;"")*(IF(AND(進捗管理票PSPT_進捗率_1_2&lt;&gt;"",U241&lt;&gt;""), $O$7:$V$7,$O$7:$S$7)="実績日")*(IF(AND(進捗管理票PSPT_進捗率_1_2&lt;&gt;"",U241&lt;&gt;""), O241:V241,O241:S241)&lt;=集計基準日),COLUMN(IF(AND(進捗管理票PSPT_進捗率_1_2&lt;&gt;"",U241&lt;&gt;""), O241:V241,O241:S241)),""))</f>
        <v>0</v>
      </c>
      <c r="DC241" s="324">
        <f t="array" aca="1" ref="DC241" ca="1">MAX(IF((IF(AND(進捗管理票PSPT_進捗率_2_2&lt;&gt;"",AG241&lt;&gt;""), AA241:AH241,AA241:AE241)&lt;&gt;"")*(IF(AND(進捗管理票PSPT_進捗率_2_2&lt;&gt;"",AG241&lt;&gt;""), $AA$7:$AH$7,$AA$7:$AE$7)="実績日")*(IF(AND(進捗管理票PSPT_進捗率_2_2&lt;&gt;"",AG241&lt;&gt;""), AA241:AH241,AA241:AE241)&lt;=集計基準日),COLUMN(IF(AND(進捗管理票PSPT_進捗率_2_2&lt;&gt;"",AG241&lt;&gt;""), AA241:AH241,AA241:AE241)),""))</f>
        <v>0</v>
      </c>
      <c r="DD241" s="324">
        <f t="array" aca="1" ref="DD241" ca="1">MAX(IF((IF(AND(進捗管理票PSPT_進捗率_3_2&lt;&gt;"",AS241&lt;&gt;""), AM241:AT241,AM241:AQ241)&lt;&gt;"")*(IF(AND(進捗管理票PSPT_進捗率_3_2&lt;&gt;"",AS241&lt;&gt;""), $AM$7:$AT$7,$AM$7:$AQ$7)="実績日")*(IF(AND(進捗管理票PSPT_進捗率_3_2&lt;&gt;"",AS241&lt;&gt;""), AM241:AT241,AM241:AQ241)&lt;=集計基準日),COLUMN(IF(AND(進捗管理票PSPT_進捗率_3_2&lt;&gt;"",AS241&lt;&gt;""), AM241:AT241,AM241:AQ241)),""))</f>
        <v>0</v>
      </c>
      <c r="DE241" s="324">
        <f t="array" aca="1" ref="DE241" ca="1">MAX(IF((IF(AND(進捗管理票PSPT_進捗率_4_2&lt;&gt;"",BE241&lt;&gt;""), AY241:BF241,AY241:BC241)&lt;&gt;"")*(IF(AND(進捗管理票PSPT_進捗率_4_2&lt;&gt;"",BE241&lt;&gt;""), $AY$7:$BF$7,$AY$7:$BC$7)="実績日")*(IF(AND(進捗管理票PSPT_進捗率_4_2&lt;&gt;"",BE241&lt;&gt;""), AY241:BF241,AY241:BC241)&lt;=集計基準日),COLUMN(IF(AND(進捗管理票PSPT_進捗率_4_2&lt;&gt;"",BE241&lt;&gt;""), AY241:BF241,AY241:BC241)),""))</f>
        <v>0</v>
      </c>
      <c r="DF241" s="324">
        <f t="array" aca="1" ref="DF241" ca="1">MAX(IF((BJ241:BN241&lt;&gt;"")*($BJ$7:$BN$7="実績日")*(BJ241:BN241&lt;=集計基準日),COLUMN(BJ241:BN241),""))</f>
        <v>0</v>
      </c>
      <c r="DG241" s="439">
        <f ca="1">MAX(IF(CW241&lt;&gt;0,HLOOKUP(CW241+1,進捗・達成率設定_PS,9,1),0),IF(CX241&lt;&gt;0,HLOOKUP(CX241+1,進捗・達成率設定_PT仕様作成,9,1),0),IF(CY241&lt;&gt;0,HLOOKUP(CY241+1,進捗・達成率設定_PG,9,1),0),IF(CZ241&lt;&gt;0,HLOOKUP(CZ241+1,進捗・達成率設定_PT,9,1),0),IF(DA241&lt;&gt;0,HLOOKUP(DA241+1,進捗・達成率設定_受入,9,1),0),IF(AND(COUNTA(PTレビュー先頭セル:PTレビュー最終セル)=0,AND(BB241&lt;&gt;"", BB241 &lt;= 集計基準日, BE241="",BF241="",BJ241="",BK241="",BM241="",BN241="")),100,0),IF(AND(BE241&lt;&gt;"",BE241 &lt;= 集計基準日, BJ241="",BK241="",BM241="",BN241=""),100,0))</f>
        <v>0</v>
      </c>
      <c r="DH241" s="440">
        <f ca="1">MAX(IF(DB241&lt;&gt;0,HLOOKUP(DB241,進捗・達成率設定_PS,9,1),0),IF(DC241&lt;&gt;0,HLOOKUP(DC241,進捗・達成率設定_PT仕様作成,9,1),0),IF(DD241&lt;&gt;0,HLOOKUP(DD241,進捗・達成率設定_PG,9,1),0),IF(DE241&lt;&gt;0,HLOOKUP(DE241,進捗・達成率設定_PT,9,1),0),IF(DF241&lt;&gt;0,HLOOKUP(DF241,進捗・達成率設定_受入,9,1),0),IF(AND(COUNTA(PTレビュー先頭セル:PTレビュー最終セル)=0,BJ241="",BK241="",BM241="",BN241="",BC241&lt;&gt;"", BC241&lt;=集計基準日),100,0),IF(OR(AND(BF241&lt;&gt;"",BF241&lt;=集計基準日, BJ241="",BK241="",BM241="",BN241=""),AND(BE241&lt;&gt;"",BF241&lt;&gt;"",BF241&lt;=集計基準日, BJ241="",BK241="",BM241="",BN241="")),100,0))</f>
        <v>0</v>
      </c>
      <c r="DI241" s="328" t="str">
        <f>IF(BM241&lt;&gt;"",BM241,IF(AND(BJ241&lt;&gt;"",BM241&lt;&gt;""),BM241,IF(AND(BJ241&lt;&gt;"",BM241=""),"",IF(AND(BK241&lt;&gt;"",BM241=""),"",IF(BE241&lt;&gt;"",BE241,IF(COUNTA(PTレビュー先頭セル:PTレビュー最終セル)&lt;&gt;0,"",IF(BB241&lt;&gt;"",BB241,"")))))))</f>
        <v/>
      </c>
      <c r="DJ241" s="329" t="str">
        <f>IF(AND(BM241&lt;&gt;"",BN241&lt;&gt;""),BN241,IF(AND(BJ241&lt;&gt;"",BN241&lt;&gt;""),BN241,IF(AND(BK241&lt;&gt;"",BN241=""),"",IF(AND(BJ241&lt;&gt;"",BN241=""),"",IF(BF241&lt;&gt;"",BF241,IF(COUNTA(PTレビュー先頭セル:PTレビュー最終セル)&lt;&gt;0,"",IF(BC241&lt;&gt;"",BC241,"")))))))</f>
        <v/>
      </c>
      <c r="DK241" s="450" t="b">
        <f t="shared" si="121"/>
        <v>0</v>
      </c>
      <c r="DL241" s="440" t="b">
        <f t="shared" si="122"/>
        <v>0</v>
      </c>
      <c r="DM241" s="450" t="b">
        <f t="shared" si="123"/>
        <v>0</v>
      </c>
      <c r="DN241" s="440" t="b">
        <f t="shared" si="124"/>
        <v>0</v>
      </c>
      <c r="DO241" s="449" t="b">
        <f t="shared" si="125"/>
        <v>0</v>
      </c>
      <c r="DP241" s="440" t="b">
        <f t="shared" si="126"/>
        <v>0</v>
      </c>
      <c r="DQ241" s="450" t="b">
        <f t="shared" si="127"/>
        <v>0</v>
      </c>
      <c r="DR241" s="440" t="b">
        <f t="shared" si="128"/>
        <v>0</v>
      </c>
      <c r="DS241" s="449" t="b">
        <f t="shared" si="129"/>
        <v>0</v>
      </c>
      <c r="DT241" s="440" t="b">
        <f t="shared" si="130"/>
        <v>0</v>
      </c>
    </row>
    <row r="242" spans="1:124" x14ac:dyDescent="0.25">
      <c r="A242" s="65">
        <f t="shared" si="105"/>
        <v>234</v>
      </c>
      <c r="B242" s="275"/>
      <c r="C242" s="275"/>
      <c r="D242" s="275"/>
      <c r="E242" s="275"/>
      <c r="F242" s="275"/>
      <c r="G242" s="316"/>
      <c r="H242" s="276"/>
      <c r="I242" s="276"/>
      <c r="J242" s="276"/>
      <c r="K242" s="467"/>
      <c r="L242" s="467"/>
      <c r="M242" s="277"/>
      <c r="N242" s="277"/>
      <c r="O242" s="348"/>
      <c r="P242" s="278"/>
      <c r="Q242" s="279"/>
      <c r="R242" s="348"/>
      <c r="S242" s="278"/>
      <c r="T242" s="280"/>
      <c r="U242" s="348"/>
      <c r="V242" s="274"/>
      <c r="W242" s="309" t="str">
        <f t="shared" ca="1" si="106"/>
        <v/>
      </c>
      <c r="X242" s="310" t="str">
        <f t="shared" ca="1" si="107"/>
        <v/>
      </c>
      <c r="Y242" s="277"/>
      <c r="Z242" s="277"/>
      <c r="AA242" s="348"/>
      <c r="AB242" s="278"/>
      <c r="AC242" s="279"/>
      <c r="AD242" s="348"/>
      <c r="AE242" s="278"/>
      <c r="AF242" s="280"/>
      <c r="AG242" s="348"/>
      <c r="AH242" s="274"/>
      <c r="AI242" s="309" t="str">
        <f t="shared" ca="1" si="108"/>
        <v/>
      </c>
      <c r="AJ242" s="310" t="str">
        <f t="shared" ca="1" si="109"/>
        <v/>
      </c>
      <c r="AK242" s="277"/>
      <c r="AL242" s="277"/>
      <c r="AM242" s="348"/>
      <c r="AN242" s="278"/>
      <c r="AO242" s="279"/>
      <c r="AP242" s="348"/>
      <c r="AQ242" s="278"/>
      <c r="AR242" s="280"/>
      <c r="AS242" s="348"/>
      <c r="AT242" s="274"/>
      <c r="AU242" s="309" t="str">
        <f t="shared" ca="1" si="110"/>
        <v/>
      </c>
      <c r="AV242" s="310" t="str">
        <f t="shared" ca="1" si="111"/>
        <v/>
      </c>
      <c r="AW242" s="276"/>
      <c r="AX242" s="276"/>
      <c r="AY242" s="348"/>
      <c r="AZ242" s="278"/>
      <c r="BA242" s="279"/>
      <c r="BB242" s="348"/>
      <c r="BC242" s="278"/>
      <c r="BD242" s="280"/>
      <c r="BE242" s="348"/>
      <c r="BF242" s="274"/>
      <c r="BG242" s="309" t="str">
        <f t="shared" ca="1" si="112"/>
        <v/>
      </c>
      <c r="BH242" s="310" t="str">
        <f t="shared" ca="1" si="113"/>
        <v/>
      </c>
      <c r="BI242" s="276"/>
      <c r="BJ242" s="348"/>
      <c r="BK242" s="278"/>
      <c r="BL242" s="279"/>
      <c r="BM242" s="348"/>
      <c r="BN242" s="278"/>
      <c r="BO242" s="280"/>
      <c r="BP242" s="309" t="str">
        <f t="shared" ca="1" si="114"/>
        <v/>
      </c>
      <c r="BQ242" s="310" t="str">
        <f t="shared" ca="1" si="115"/>
        <v/>
      </c>
      <c r="BR242" s="309" t="str">
        <f t="shared" ca="1" si="116"/>
        <v/>
      </c>
      <c r="BS242" s="438" t="str">
        <f t="shared" ca="1" si="117"/>
        <v/>
      </c>
      <c r="BT242" s="281" t="str">
        <f t="array" ref="BT242">IF(AND($I242&lt;&gt;"",$K242&lt;&gt;""),CEILING(VLOOKUP($I242,ランク別指標,3,FALSE)*$L242,1),"")</f>
        <v/>
      </c>
      <c r="BU242" s="282"/>
      <c r="BV242" s="281" t="str">
        <f t="shared" si="11"/>
        <v/>
      </c>
      <c r="BW242" s="283"/>
      <c r="BX242" s="282"/>
      <c r="BY242" s="284" t="str">
        <f t="shared" si="118"/>
        <v/>
      </c>
      <c r="BZ242" s="285" t="str">
        <f t="shared" si="119"/>
        <v/>
      </c>
      <c r="CA242" s="286"/>
      <c r="CB242" s="287"/>
      <c r="CC242" s="281" t="str">
        <f t="array" ref="CC242">IF(AND($I242&lt;&gt;"",$K242&lt;&gt;""),CEILING(VLOOKUP($I242,ランク別指標,6,FALSE)*$L242,1),"")</f>
        <v/>
      </c>
      <c r="CD242" s="288"/>
      <c r="CE242" s="289" t="str">
        <f t="shared" si="14"/>
        <v/>
      </c>
      <c r="CF242" s="290"/>
      <c r="CG242" s="291" t="str">
        <f t="array" ref="CG242">IF(AND(L242&lt;&gt;"",L242&gt;0),IF(CD242/L242*100 &gt; 0,CD242/L242*100, ""),"")</f>
        <v/>
      </c>
      <c r="CH242" s="292" t="str">
        <f t="array" ref="CH242">IF(AND(L242&lt;&gt;"",L242&gt;0),IF(CF242/L242*100 &gt; 0,CF242/L242*100, ""),"")</f>
        <v/>
      </c>
      <c r="CI242" s="291" t="str">
        <f t="array" ref="CI242">IF(AND(CC242&lt;&gt;"",CC242&gt;0),IF(CD242/CC242*100 &gt; 0,CD242/CC242, ""),"")</f>
        <v/>
      </c>
      <c r="CJ242" s="292" t="str">
        <f t="array" ref="CJ242">IF(AND(CE242&lt;&gt;"",CE242&gt;0),IF(CF242/CE242*100 &gt; 0,CF242/CE242, ""),"")</f>
        <v/>
      </c>
      <c r="CK242" s="281"/>
      <c r="CL242" s="293" t="str">
        <f t="array" ref="CL242">IF(AND(L242&lt;&gt;"",L242&gt;0),IF(CK242/L242*100 &gt; 0,CK242/L242*100, ""),"")</f>
        <v/>
      </c>
      <c r="CM242" s="294"/>
      <c r="CN242" s="270" t="str">
        <f t="array" aca="1" ref="CN242" ca="1">IF(AND($O242&lt;&gt;"",$P242="",$O242&lt;=集計基準日),"遅1",IF(AND($R242&lt;&gt;"",$S242="",$R242&lt;=集計基準日),"遅2",IF(AND($U242&lt;&gt;"",$V242="",$U242&lt;=集計基準日),"遅3","") ) )</f>
        <v/>
      </c>
      <c r="CO242" s="271" t="str">
        <f t="array" aca="1" ref="CO242" ca="1">IF(AND($AA242&lt;&gt;"",$AB242="",$AA242&lt;=集計基準日),"遅1",IF(AND($AD242&lt;&gt;"",$AE242="",$AD242&lt;=集計基準日),"遅2",IF(AND($AG242&lt;&gt;"",$AH242="",$AG242&lt;=集計基準日),"遅3","")))</f>
        <v/>
      </c>
      <c r="CP242" s="271" t="str">
        <f t="array" aca="1" ref="CP242" ca="1">IF(AND($AM242&lt;&gt;"",$AN242="",$AM242&lt;=集計基準日),"遅1",IF(AND($AP242&lt;&gt;"",$AQ242="",$AP242&lt;=集計基準日),"遅2",IF(AND($AS242&lt;&gt;"",$AT242="",$AS242&lt;=集計基準日),"遅3","")))</f>
        <v/>
      </c>
      <c r="CQ242" s="272" t="str">
        <f t="shared" ca="1" si="103"/>
        <v/>
      </c>
      <c r="CR242" s="272" t="str">
        <f t="shared" ca="1" si="104"/>
        <v/>
      </c>
      <c r="CS242" s="273" t="str">
        <f t="shared" ca="1" si="17"/>
        <v/>
      </c>
      <c r="CT242" s="337"/>
      <c r="CU242" s="264">
        <f t="shared" si="120"/>
        <v>234</v>
      </c>
      <c r="CW242" s="324">
        <f t="array" aca="1" ref="CW242" ca="1">MAX(IF((IF(進捗管理票PSPT_進捗率_1_2&lt;&gt;"", O242:V242,O242:S242)&lt;&gt;"")*(IF(進捗管理票PSPT_進捗率_1_2&lt;&gt;"", $O$7:$V$7,$O$7:$S$7)="予定日")*(IF(進捗管理票PSPT_進捗率_1_2&lt;&gt;"", O242:V242,O242:S242)&lt;=集計基準日),COLUMN(IF(進捗管理票PSPT_進捗率_1_2&lt;&gt;"", O242:V242,O242:S242)),""))</f>
        <v>0</v>
      </c>
      <c r="CX242" s="324">
        <f t="array" aca="1" ref="CX242" ca="1">MAX(IF((IF(進捗管理票PSPT_進捗率_2_2&lt;&gt;"", AA242:AH242,AA242:AE242)&lt;&gt;"")*(IF(進捗管理票PSPT_進捗率_2_2&lt;&gt;"", $AA$7:$AH$7,$AA$7:$AE$7)="予定日")*(IF(進捗管理票PSPT_進捗率_2_2&lt;&gt;"", AA242:AH242,AA242:AE242)&lt;=集計基準日),COLUMN(IF(進捗管理票PSPT_進捗率_2_2&lt;&gt;"", AA242:AH242,AA242:AE242)),""))</f>
        <v>0</v>
      </c>
      <c r="CY242" s="324">
        <f t="array" aca="1" ref="CY242" ca="1">MAX(IF((IF(進捗管理票PSPT_進捗率_3_2&lt;&gt;"", AM242:AT242,AM242:AQ242)&lt;&gt;"")*(IF(進捗管理票PSPT_進捗率_3_2&lt;&gt;"", $AM$7:$AT$7,$AM$7:$AQ$7)="予定日")*(IF(進捗管理票PSPT_進捗率_3_2&lt;&gt;"", AM242:AT242,AM242:AQ242)&lt;=集計基準日),COLUMN(IF(進捗管理票PSPT_進捗率_3_2&lt;&gt;"", AM242:AT242,AM242:AQ242)),""))</f>
        <v>0</v>
      </c>
      <c r="CZ242" s="324">
        <f t="array" aca="1" ref="CZ242" ca="1">MAX(IF((IF(進捗管理票PSPT_進捗率_4_2&lt;&gt;"", AY242:BF242,AY242:BC242)&lt;&gt;"")*(IF(進捗管理票PSPT_進捗率_4_2&lt;&gt;"", $AY$7:$BF$7,$AY$7:$BC$7)="予定日")*(IF(進捗管理票PSPT_進捗率_4_2&lt;&gt;"", AY242:BF242,AY242:BC242)&lt;=集計基準日),COLUMN(IF(進捗管理票PSPT_進捗率_4_2&lt;&gt;"", AY242:BF242,AY242:BC242)),""))</f>
        <v>0</v>
      </c>
      <c r="DA242" s="324">
        <f t="array" aca="1" ref="DA242" ca="1">MAX(IF((BJ242:BN242&lt;&gt;"")*($BJ$7:$BN$7="予定日")*(BJ242:BN242&lt;=集計基準日),COLUMN(BJ242:BN242),""))</f>
        <v>0</v>
      </c>
      <c r="DB242" s="324">
        <f t="array" aca="1" ref="DB242" ca="1">MAX(IF((IF(AND(進捗管理票PSPT_進捗率_1_2&lt;&gt;"",U242&lt;&gt;""), O242:V242,O242:S242)&lt;&gt;"")*(IF(AND(進捗管理票PSPT_進捗率_1_2&lt;&gt;"",U242&lt;&gt;""), $O$7:$V$7,$O$7:$S$7)="実績日")*(IF(AND(進捗管理票PSPT_進捗率_1_2&lt;&gt;"",U242&lt;&gt;""), O242:V242,O242:S242)&lt;=集計基準日),COLUMN(IF(AND(進捗管理票PSPT_進捗率_1_2&lt;&gt;"",U242&lt;&gt;""), O242:V242,O242:S242)),""))</f>
        <v>0</v>
      </c>
      <c r="DC242" s="324">
        <f t="array" aca="1" ref="DC242" ca="1">MAX(IF((IF(AND(進捗管理票PSPT_進捗率_2_2&lt;&gt;"",AG242&lt;&gt;""), AA242:AH242,AA242:AE242)&lt;&gt;"")*(IF(AND(進捗管理票PSPT_進捗率_2_2&lt;&gt;"",AG242&lt;&gt;""), $AA$7:$AH$7,$AA$7:$AE$7)="実績日")*(IF(AND(進捗管理票PSPT_進捗率_2_2&lt;&gt;"",AG242&lt;&gt;""), AA242:AH242,AA242:AE242)&lt;=集計基準日),COLUMN(IF(AND(進捗管理票PSPT_進捗率_2_2&lt;&gt;"",AG242&lt;&gt;""), AA242:AH242,AA242:AE242)),""))</f>
        <v>0</v>
      </c>
      <c r="DD242" s="324">
        <f t="array" aca="1" ref="DD242" ca="1">MAX(IF((IF(AND(進捗管理票PSPT_進捗率_3_2&lt;&gt;"",AS242&lt;&gt;""), AM242:AT242,AM242:AQ242)&lt;&gt;"")*(IF(AND(進捗管理票PSPT_進捗率_3_2&lt;&gt;"",AS242&lt;&gt;""), $AM$7:$AT$7,$AM$7:$AQ$7)="実績日")*(IF(AND(進捗管理票PSPT_進捗率_3_2&lt;&gt;"",AS242&lt;&gt;""), AM242:AT242,AM242:AQ242)&lt;=集計基準日),COLUMN(IF(AND(進捗管理票PSPT_進捗率_3_2&lt;&gt;"",AS242&lt;&gt;""), AM242:AT242,AM242:AQ242)),""))</f>
        <v>0</v>
      </c>
      <c r="DE242" s="324">
        <f t="array" aca="1" ref="DE242" ca="1">MAX(IF((IF(AND(進捗管理票PSPT_進捗率_4_2&lt;&gt;"",BE242&lt;&gt;""), AY242:BF242,AY242:BC242)&lt;&gt;"")*(IF(AND(進捗管理票PSPT_進捗率_4_2&lt;&gt;"",BE242&lt;&gt;""), $AY$7:$BF$7,$AY$7:$BC$7)="実績日")*(IF(AND(進捗管理票PSPT_進捗率_4_2&lt;&gt;"",BE242&lt;&gt;""), AY242:BF242,AY242:BC242)&lt;=集計基準日),COLUMN(IF(AND(進捗管理票PSPT_進捗率_4_2&lt;&gt;"",BE242&lt;&gt;""), AY242:BF242,AY242:BC242)),""))</f>
        <v>0</v>
      </c>
      <c r="DF242" s="324">
        <f t="array" aca="1" ref="DF242" ca="1">MAX(IF((BJ242:BN242&lt;&gt;"")*($BJ$7:$BN$7="実績日")*(BJ242:BN242&lt;=集計基準日),COLUMN(BJ242:BN242),""))</f>
        <v>0</v>
      </c>
      <c r="DG242" s="439">
        <f ca="1">MAX(IF(CW242&lt;&gt;0,HLOOKUP(CW242+1,進捗・達成率設定_PS,9,1),0),IF(CX242&lt;&gt;0,HLOOKUP(CX242+1,進捗・達成率設定_PT仕様作成,9,1),0),IF(CY242&lt;&gt;0,HLOOKUP(CY242+1,進捗・達成率設定_PG,9,1),0),IF(CZ242&lt;&gt;0,HLOOKUP(CZ242+1,進捗・達成率設定_PT,9,1),0),IF(DA242&lt;&gt;0,HLOOKUP(DA242+1,進捗・達成率設定_受入,9,1),0),IF(AND(COUNTA(PTレビュー先頭セル:PTレビュー最終セル)=0,AND(BB242&lt;&gt;"", BB242 &lt;= 集計基準日, BE242="",BF242="",BJ242="",BK242="",BM242="",BN242="")),100,0),IF(AND(BE242&lt;&gt;"",BE242 &lt;= 集計基準日, BJ242="",BK242="",BM242="",BN242=""),100,0))</f>
        <v>0</v>
      </c>
      <c r="DH242" s="440">
        <f ca="1">MAX(IF(DB242&lt;&gt;0,HLOOKUP(DB242,進捗・達成率設定_PS,9,1),0),IF(DC242&lt;&gt;0,HLOOKUP(DC242,進捗・達成率設定_PT仕様作成,9,1),0),IF(DD242&lt;&gt;0,HLOOKUP(DD242,進捗・達成率設定_PG,9,1),0),IF(DE242&lt;&gt;0,HLOOKUP(DE242,進捗・達成率設定_PT,9,1),0),IF(DF242&lt;&gt;0,HLOOKUP(DF242,進捗・達成率設定_受入,9,1),0),IF(AND(COUNTA(PTレビュー先頭セル:PTレビュー最終セル)=0,BJ242="",BK242="",BM242="",BN242="",BC242&lt;&gt;"", BC242&lt;=集計基準日),100,0),IF(OR(AND(BF242&lt;&gt;"",BF242&lt;=集計基準日, BJ242="",BK242="",BM242="",BN242=""),AND(BE242&lt;&gt;"",BF242&lt;&gt;"",BF242&lt;=集計基準日, BJ242="",BK242="",BM242="",BN242="")),100,0))</f>
        <v>0</v>
      </c>
      <c r="DI242" s="328" t="str">
        <f>IF(BM242&lt;&gt;"",BM242,IF(AND(BJ242&lt;&gt;"",BM242&lt;&gt;""),BM242,IF(AND(BJ242&lt;&gt;"",BM242=""),"",IF(AND(BK242&lt;&gt;"",BM242=""),"",IF(BE242&lt;&gt;"",BE242,IF(COUNTA(PTレビュー先頭セル:PTレビュー最終セル)&lt;&gt;0,"",IF(BB242&lt;&gt;"",BB242,"")))))))</f>
        <v/>
      </c>
      <c r="DJ242" s="329" t="str">
        <f>IF(AND(BM242&lt;&gt;"",BN242&lt;&gt;""),BN242,IF(AND(BJ242&lt;&gt;"",BN242&lt;&gt;""),BN242,IF(AND(BK242&lt;&gt;"",BN242=""),"",IF(AND(BJ242&lt;&gt;"",BN242=""),"",IF(BF242&lt;&gt;"",BF242,IF(COUNTA(PTレビュー先頭セル:PTレビュー最終セル)&lt;&gt;0,"",IF(BC242&lt;&gt;"",BC242,"")))))))</f>
        <v/>
      </c>
      <c r="DK242" s="450" t="b">
        <f t="shared" si="121"/>
        <v>0</v>
      </c>
      <c r="DL242" s="440" t="b">
        <f t="shared" si="122"/>
        <v>0</v>
      </c>
      <c r="DM242" s="450" t="b">
        <f t="shared" si="123"/>
        <v>0</v>
      </c>
      <c r="DN242" s="440" t="b">
        <f t="shared" si="124"/>
        <v>0</v>
      </c>
      <c r="DO242" s="449" t="b">
        <f t="shared" si="125"/>
        <v>0</v>
      </c>
      <c r="DP242" s="440" t="b">
        <f t="shared" si="126"/>
        <v>0</v>
      </c>
      <c r="DQ242" s="450" t="b">
        <f t="shared" si="127"/>
        <v>0</v>
      </c>
      <c r="DR242" s="440" t="b">
        <f t="shared" si="128"/>
        <v>0</v>
      </c>
      <c r="DS242" s="449" t="b">
        <f t="shared" si="129"/>
        <v>0</v>
      </c>
      <c r="DT242" s="440" t="b">
        <f t="shared" si="130"/>
        <v>0</v>
      </c>
    </row>
    <row r="243" spans="1:124" x14ac:dyDescent="0.25">
      <c r="A243" s="65">
        <f t="shared" si="105"/>
        <v>235</v>
      </c>
      <c r="B243" s="275"/>
      <c r="C243" s="275"/>
      <c r="D243" s="275"/>
      <c r="E243" s="275"/>
      <c r="F243" s="275"/>
      <c r="G243" s="316"/>
      <c r="H243" s="276"/>
      <c r="I243" s="276"/>
      <c r="J243" s="276"/>
      <c r="K243" s="467"/>
      <c r="L243" s="467"/>
      <c r="M243" s="277"/>
      <c r="N243" s="277"/>
      <c r="O243" s="348"/>
      <c r="P243" s="278"/>
      <c r="Q243" s="279"/>
      <c r="R243" s="348"/>
      <c r="S243" s="278"/>
      <c r="T243" s="280"/>
      <c r="U243" s="348"/>
      <c r="V243" s="274"/>
      <c r="W243" s="309" t="str">
        <f t="shared" ca="1" si="106"/>
        <v/>
      </c>
      <c r="X243" s="310" t="str">
        <f t="shared" ca="1" si="107"/>
        <v/>
      </c>
      <c r="Y243" s="277"/>
      <c r="Z243" s="277"/>
      <c r="AA243" s="348"/>
      <c r="AB243" s="278"/>
      <c r="AC243" s="279"/>
      <c r="AD243" s="348"/>
      <c r="AE243" s="278"/>
      <c r="AF243" s="280"/>
      <c r="AG243" s="348"/>
      <c r="AH243" s="274"/>
      <c r="AI243" s="309" t="str">
        <f t="shared" ca="1" si="108"/>
        <v/>
      </c>
      <c r="AJ243" s="310" t="str">
        <f t="shared" ca="1" si="109"/>
        <v/>
      </c>
      <c r="AK243" s="277"/>
      <c r="AL243" s="277"/>
      <c r="AM243" s="348"/>
      <c r="AN243" s="278"/>
      <c r="AO243" s="279"/>
      <c r="AP243" s="348"/>
      <c r="AQ243" s="278"/>
      <c r="AR243" s="280"/>
      <c r="AS243" s="348"/>
      <c r="AT243" s="274"/>
      <c r="AU243" s="309" t="str">
        <f t="shared" ca="1" si="110"/>
        <v/>
      </c>
      <c r="AV243" s="310" t="str">
        <f t="shared" ca="1" si="111"/>
        <v/>
      </c>
      <c r="AW243" s="276"/>
      <c r="AX243" s="276"/>
      <c r="AY243" s="348"/>
      <c r="AZ243" s="278"/>
      <c r="BA243" s="279"/>
      <c r="BB243" s="348"/>
      <c r="BC243" s="278"/>
      <c r="BD243" s="280"/>
      <c r="BE243" s="348"/>
      <c r="BF243" s="274"/>
      <c r="BG243" s="309" t="str">
        <f t="shared" ca="1" si="112"/>
        <v/>
      </c>
      <c r="BH243" s="310" t="str">
        <f t="shared" ca="1" si="113"/>
        <v/>
      </c>
      <c r="BI243" s="276"/>
      <c r="BJ243" s="348"/>
      <c r="BK243" s="278"/>
      <c r="BL243" s="279"/>
      <c r="BM243" s="348"/>
      <c r="BN243" s="278"/>
      <c r="BO243" s="280"/>
      <c r="BP243" s="309" t="str">
        <f t="shared" ca="1" si="114"/>
        <v/>
      </c>
      <c r="BQ243" s="310" t="str">
        <f t="shared" ca="1" si="115"/>
        <v/>
      </c>
      <c r="BR243" s="309" t="str">
        <f t="shared" ca="1" si="116"/>
        <v/>
      </c>
      <c r="BS243" s="438" t="str">
        <f t="shared" ca="1" si="117"/>
        <v/>
      </c>
      <c r="BT243" s="281" t="str">
        <f t="array" ref="BT243">IF(AND($I243&lt;&gt;"",$K243&lt;&gt;""),CEILING(VLOOKUP($I243,ランク別指標,3,FALSE)*$L243,1),"")</f>
        <v/>
      </c>
      <c r="BU243" s="282"/>
      <c r="BV243" s="281" t="str">
        <f t="shared" si="11"/>
        <v/>
      </c>
      <c r="BW243" s="283"/>
      <c r="BX243" s="282"/>
      <c r="BY243" s="284" t="str">
        <f t="shared" si="118"/>
        <v/>
      </c>
      <c r="BZ243" s="285" t="str">
        <f t="shared" si="119"/>
        <v/>
      </c>
      <c r="CA243" s="286"/>
      <c r="CB243" s="287"/>
      <c r="CC243" s="281" t="str">
        <f t="array" ref="CC243">IF(AND($I243&lt;&gt;"",$K243&lt;&gt;""),CEILING(VLOOKUP($I243,ランク別指標,6,FALSE)*$L243,1),"")</f>
        <v/>
      </c>
      <c r="CD243" s="288"/>
      <c r="CE243" s="289" t="str">
        <f t="shared" si="14"/>
        <v/>
      </c>
      <c r="CF243" s="290"/>
      <c r="CG243" s="291" t="str">
        <f t="array" ref="CG243">IF(AND(L243&lt;&gt;"",L243&gt;0),IF(CD243/L243*100 &gt; 0,CD243/L243*100, ""),"")</f>
        <v/>
      </c>
      <c r="CH243" s="292" t="str">
        <f t="array" ref="CH243">IF(AND(L243&lt;&gt;"",L243&gt;0),IF(CF243/L243*100 &gt; 0,CF243/L243*100, ""),"")</f>
        <v/>
      </c>
      <c r="CI243" s="291" t="str">
        <f t="array" ref="CI243">IF(AND(CC243&lt;&gt;"",CC243&gt;0),IF(CD243/CC243*100 &gt; 0,CD243/CC243, ""),"")</f>
        <v/>
      </c>
      <c r="CJ243" s="292" t="str">
        <f t="array" ref="CJ243">IF(AND(CE243&lt;&gt;"",CE243&gt;0),IF(CF243/CE243*100 &gt; 0,CF243/CE243, ""),"")</f>
        <v/>
      </c>
      <c r="CK243" s="281"/>
      <c r="CL243" s="293" t="str">
        <f t="array" ref="CL243">IF(AND(L243&lt;&gt;"",L243&gt;0),IF(CK243/L243*100 &gt; 0,CK243/L243*100, ""),"")</f>
        <v/>
      </c>
      <c r="CM243" s="294"/>
      <c r="CN243" s="270" t="str">
        <f t="array" aca="1" ref="CN243" ca="1">IF(AND($O243&lt;&gt;"",$P243="",$O243&lt;=集計基準日),"遅1",IF(AND($R243&lt;&gt;"",$S243="",$R243&lt;=集計基準日),"遅2",IF(AND($U243&lt;&gt;"",$V243="",$U243&lt;=集計基準日),"遅3","") ) )</f>
        <v/>
      </c>
      <c r="CO243" s="271" t="str">
        <f t="array" aca="1" ref="CO243" ca="1">IF(AND($AA243&lt;&gt;"",$AB243="",$AA243&lt;=集計基準日),"遅1",IF(AND($AD243&lt;&gt;"",$AE243="",$AD243&lt;=集計基準日),"遅2",IF(AND($AG243&lt;&gt;"",$AH243="",$AG243&lt;=集計基準日),"遅3","")))</f>
        <v/>
      </c>
      <c r="CP243" s="271" t="str">
        <f t="array" aca="1" ref="CP243" ca="1">IF(AND($AM243&lt;&gt;"",$AN243="",$AM243&lt;=集計基準日),"遅1",IF(AND($AP243&lt;&gt;"",$AQ243="",$AP243&lt;=集計基準日),"遅2",IF(AND($AS243&lt;&gt;"",$AT243="",$AS243&lt;=集計基準日),"遅3","")))</f>
        <v/>
      </c>
      <c r="CQ243" s="272" t="str">
        <f t="shared" ca="1" si="103"/>
        <v/>
      </c>
      <c r="CR243" s="272" t="str">
        <f t="shared" ca="1" si="104"/>
        <v/>
      </c>
      <c r="CS243" s="273" t="str">
        <f t="shared" ca="1" si="17"/>
        <v/>
      </c>
      <c r="CT243" s="337"/>
      <c r="CU243" s="264">
        <f t="shared" si="120"/>
        <v>235</v>
      </c>
      <c r="CW243" s="324">
        <f t="array" aca="1" ref="CW243" ca="1">MAX(IF((IF(進捗管理票PSPT_進捗率_1_2&lt;&gt;"", O243:V243,O243:S243)&lt;&gt;"")*(IF(進捗管理票PSPT_進捗率_1_2&lt;&gt;"", $O$7:$V$7,$O$7:$S$7)="予定日")*(IF(進捗管理票PSPT_進捗率_1_2&lt;&gt;"", O243:V243,O243:S243)&lt;=集計基準日),COLUMN(IF(進捗管理票PSPT_進捗率_1_2&lt;&gt;"", O243:V243,O243:S243)),""))</f>
        <v>0</v>
      </c>
      <c r="CX243" s="324">
        <f t="array" aca="1" ref="CX243" ca="1">MAX(IF((IF(進捗管理票PSPT_進捗率_2_2&lt;&gt;"", AA243:AH243,AA243:AE243)&lt;&gt;"")*(IF(進捗管理票PSPT_進捗率_2_2&lt;&gt;"", $AA$7:$AH$7,$AA$7:$AE$7)="予定日")*(IF(進捗管理票PSPT_進捗率_2_2&lt;&gt;"", AA243:AH243,AA243:AE243)&lt;=集計基準日),COLUMN(IF(進捗管理票PSPT_進捗率_2_2&lt;&gt;"", AA243:AH243,AA243:AE243)),""))</f>
        <v>0</v>
      </c>
      <c r="CY243" s="324">
        <f t="array" aca="1" ref="CY243" ca="1">MAX(IF((IF(進捗管理票PSPT_進捗率_3_2&lt;&gt;"", AM243:AT243,AM243:AQ243)&lt;&gt;"")*(IF(進捗管理票PSPT_進捗率_3_2&lt;&gt;"", $AM$7:$AT$7,$AM$7:$AQ$7)="予定日")*(IF(進捗管理票PSPT_進捗率_3_2&lt;&gt;"", AM243:AT243,AM243:AQ243)&lt;=集計基準日),COLUMN(IF(進捗管理票PSPT_進捗率_3_2&lt;&gt;"", AM243:AT243,AM243:AQ243)),""))</f>
        <v>0</v>
      </c>
      <c r="CZ243" s="324">
        <f t="array" aca="1" ref="CZ243" ca="1">MAX(IF((IF(進捗管理票PSPT_進捗率_4_2&lt;&gt;"", AY243:BF243,AY243:BC243)&lt;&gt;"")*(IF(進捗管理票PSPT_進捗率_4_2&lt;&gt;"", $AY$7:$BF$7,$AY$7:$BC$7)="予定日")*(IF(進捗管理票PSPT_進捗率_4_2&lt;&gt;"", AY243:BF243,AY243:BC243)&lt;=集計基準日),COLUMN(IF(進捗管理票PSPT_進捗率_4_2&lt;&gt;"", AY243:BF243,AY243:BC243)),""))</f>
        <v>0</v>
      </c>
      <c r="DA243" s="324">
        <f t="array" aca="1" ref="DA243" ca="1">MAX(IF((BJ243:BN243&lt;&gt;"")*($BJ$7:$BN$7="予定日")*(BJ243:BN243&lt;=集計基準日),COLUMN(BJ243:BN243),""))</f>
        <v>0</v>
      </c>
      <c r="DB243" s="324">
        <f t="array" aca="1" ref="DB243" ca="1">MAX(IF((IF(AND(進捗管理票PSPT_進捗率_1_2&lt;&gt;"",U243&lt;&gt;""), O243:V243,O243:S243)&lt;&gt;"")*(IF(AND(進捗管理票PSPT_進捗率_1_2&lt;&gt;"",U243&lt;&gt;""), $O$7:$V$7,$O$7:$S$7)="実績日")*(IF(AND(進捗管理票PSPT_進捗率_1_2&lt;&gt;"",U243&lt;&gt;""), O243:V243,O243:S243)&lt;=集計基準日),COLUMN(IF(AND(進捗管理票PSPT_進捗率_1_2&lt;&gt;"",U243&lt;&gt;""), O243:V243,O243:S243)),""))</f>
        <v>0</v>
      </c>
      <c r="DC243" s="324">
        <f t="array" aca="1" ref="DC243" ca="1">MAX(IF((IF(AND(進捗管理票PSPT_進捗率_2_2&lt;&gt;"",AG243&lt;&gt;""), AA243:AH243,AA243:AE243)&lt;&gt;"")*(IF(AND(進捗管理票PSPT_進捗率_2_2&lt;&gt;"",AG243&lt;&gt;""), $AA$7:$AH$7,$AA$7:$AE$7)="実績日")*(IF(AND(進捗管理票PSPT_進捗率_2_2&lt;&gt;"",AG243&lt;&gt;""), AA243:AH243,AA243:AE243)&lt;=集計基準日),COLUMN(IF(AND(進捗管理票PSPT_進捗率_2_2&lt;&gt;"",AG243&lt;&gt;""), AA243:AH243,AA243:AE243)),""))</f>
        <v>0</v>
      </c>
      <c r="DD243" s="324">
        <f t="array" aca="1" ref="DD243" ca="1">MAX(IF((IF(AND(進捗管理票PSPT_進捗率_3_2&lt;&gt;"",AS243&lt;&gt;""), AM243:AT243,AM243:AQ243)&lt;&gt;"")*(IF(AND(進捗管理票PSPT_進捗率_3_2&lt;&gt;"",AS243&lt;&gt;""), $AM$7:$AT$7,$AM$7:$AQ$7)="実績日")*(IF(AND(進捗管理票PSPT_進捗率_3_2&lt;&gt;"",AS243&lt;&gt;""), AM243:AT243,AM243:AQ243)&lt;=集計基準日),COLUMN(IF(AND(進捗管理票PSPT_進捗率_3_2&lt;&gt;"",AS243&lt;&gt;""), AM243:AT243,AM243:AQ243)),""))</f>
        <v>0</v>
      </c>
      <c r="DE243" s="324">
        <f t="array" aca="1" ref="DE243" ca="1">MAX(IF((IF(AND(進捗管理票PSPT_進捗率_4_2&lt;&gt;"",BE243&lt;&gt;""), AY243:BF243,AY243:BC243)&lt;&gt;"")*(IF(AND(進捗管理票PSPT_進捗率_4_2&lt;&gt;"",BE243&lt;&gt;""), $AY$7:$BF$7,$AY$7:$BC$7)="実績日")*(IF(AND(進捗管理票PSPT_進捗率_4_2&lt;&gt;"",BE243&lt;&gt;""), AY243:BF243,AY243:BC243)&lt;=集計基準日),COLUMN(IF(AND(進捗管理票PSPT_進捗率_4_2&lt;&gt;"",BE243&lt;&gt;""), AY243:BF243,AY243:BC243)),""))</f>
        <v>0</v>
      </c>
      <c r="DF243" s="324">
        <f t="array" aca="1" ref="DF243" ca="1">MAX(IF((BJ243:BN243&lt;&gt;"")*($BJ$7:$BN$7="実績日")*(BJ243:BN243&lt;=集計基準日),COLUMN(BJ243:BN243),""))</f>
        <v>0</v>
      </c>
      <c r="DG243" s="439">
        <f ca="1">MAX(IF(CW243&lt;&gt;0,HLOOKUP(CW243+1,進捗・達成率設定_PS,9,1),0),IF(CX243&lt;&gt;0,HLOOKUP(CX243+1,進捗・達成率設定_PT仕様作成,9,1),0),IF(CY243&lt;&gt;0,HLOOKUP(CY243+1,進捗・達成率設定_PG,9,1),0),IF(CZ243&lt;&gt;0,HLOOKUP(CZ243+1,進捗・達成率設定_PT,9,1),0),IF(DA243&lt;&gt;0,HLOOKUP(DA243+1,進捗・達成率設定_受入,9,1),0),IF(AND(COUNTA(PTレビュー先頭セル:PTレビュー最終セル)=0,AND(BB243&lt;&gt;"", BB243 &lt;= 集計基準日, BE243="",BF243="",BJ243="",BK243="",BM243="",BN243="")),100,0),IF(AND(BE243&lt;&gt;"",BE243 &lt;= 集計基準日, BJ243="",BK243="",BM243="",BN243=""),100,0))</f>
        <v>0</v>
      </c>
      <c r="DH243" s="440">
        <f ca="1">MAX(IF(DB243&lt;&gt;0,HLOOKUP(DB243,進捗・達成率設定_PS,9,1),0),IF(DC243&lt;&gt;0,HLOOKUP(DC243,進捗・達成率設定_PT仕様作成,9,1),0),IF(DD243&lt;&gt;0,HLOOKUP(DD243,進捗・達成率設定_PG,9,1),0),IF(DE243&lt;&gt;0,HLOOKUP(DE243,進捗・達成率設定_PT,9,1),0),IF(DF243&lt;&gt;0,HLOOKUP(DF243,進捗・達成率設定_受入,9,1),0),IF(AND(COUNTA(PTレビュー先頭セル:PTレビュー最終セル)=0,BJ243="",BK243="",BM243="",BN243="",BC243&lt;&gt;"", BC243&lt;=集計基準日),100,0),IF(OR(AND(BF243&lt;&gt;"",BF243&lt;=集計基準日, BJ243="",BK243="",BM243="",BN243=""),AND(BE243&lt;&gt;"",BF243&lt;&gt;"",BF243&lt;=集計基準日, BJ243="",BK243="",BM243="",BN243="")),100,0))</f>
        <v>0</v>
      </c>
      <c r="DI243" s="328" t="str">
        <f>IF(BM243&lt;&gt;"",BM243,IF(AND(BJ243&lt;&gt;"",BM243&lt;&gt;""),BM243,IF(AND(BJ243&lt;&gt;"",BM243=""),"",IF(AND(BK243&lt;&gt;"",BM243=""),"",IF(BE243&lt;&gt;"",BE243,IF(COUNTA(PTレビュー先頭セル:PTレビュー最終セル)&lt;&gt;0,"",IF(BB243&lt;&gt;"",BB243,"")))))))</f>
        <v/>
      </c>
      <c r="DJ243" s="329" t="str">
        <f>IF(AND(BM243&lt;&gt;"",BN243&lt;&gt;""),BN243,IF(AND(BJ243&lt;&gt;"",BN243&lt;&gt;""),BN243,IF(AND(BK243&lt;&gt;"",BN243=""),"",IF(AND(BJ243&lt;&gt;"",BN243=""),"",IF(BF243&lt;&gt;"",BF243,IF(COUNTA(PTレビュー先頭セル:PTレビュー最終セル)&lt;&gt;0,"",IF(BC243&lt;&gt;"",BC243,"")))))))</f>
        <v/>
      </c>
      <c r="DK243" s="450" t="b">
        <f t="shared" si="121"/>
        <v>0</v>
      </c>
      <c r="DL243" s="440" t="b">
        <f t="shared" si="122"/>
        <v>0</v>
      </c>
      <c r="DM243" s="450" t="b">
        <f t="shared" si="123"/>
        <v>0</v>
      </c>
      <c r="DN243" s="440" t="b">
        <f t="shared" si="124"/>
        <v>0</v>
      </c>
      <c r="DO243" s="449" t="b">
        <f t="shared" si="125"/>
        <v>0</v>
      </c>
      <c r="DP243" s="440" t="b">
        <f t="shared" si="126"/>
        <v>0</v>
      </c>
      <c r="DQ243" s="450" t="b">
        <f t="shared" si="127"/>
        <v>0</v>
      </c>
      <c r="DR243" s="440" t="b">
        <f t="shared" si="128"/>
        <v>0</v>
      </c>
      <c r="DS243" s="449" t="b">
        <f t="shared" si="129"/>
        <v>0</v>
      </c>
      <c r="DT243" s="440" t="b">
        <f t="shared" si="130"/>
        <v>0</v>
      </c>
    </row>
    <row r="244" spans="1:124" x14ac:dyDescent="0.25">
      <c r="A244" s="65">
        <f t="shared" si="105"/>
        <v>236</v>
      </c>
      <c r="B244" s="275"/>
      <c r="C244" s="275"/>
      <c r="D244" s="275"/>
      <c r="E244" s="275"/>
      <c r="F244" s="275"/>
      <c r="G244" s="316"/>
      <c r="H244" s="276"/>
      <c r="I244" s="276"/>
      <c r="J244" s="276"/>
      <c r="K244" s="467"/>
      <c r="L244" s="467"/>
      <c r="M244" s="277"/>
      <c r="N244" s="277"/>
      <c r="O244" s="348"/>
      <c r="P244" s="278"/>
      <c r="Q244" s="279"/>
      <c r="R244" s="348"/>
      <c r="S244" s="278"/>
      <c r="T244" s="280"/>
      <c r="U244" s="348"/>
      <c r="V244" s="274"/>
      <c r="W244" s="309" t="str">
        <f t="shared" ca="1" si="106"/>
        <v/>
      </c>
      <c r="X244" s="310" t="str">
        <f t="shared" ca="1" si="107"/>
        <v/>
      </c>
      <c r="Y244" s="277"/>
      <c r="Z244" s="277"/>
      <c r="AA244" s="348"/>
      <c r="AB244" s="278"/>
      <c r="AC244" s="279"/>
      <c r="AD244" s="348"/>
      <c r="AE244" s="278"/>
      <c r="AF244" s="280"/>
      <c r="AG244" s="348"/>
      <c r="AH244" s="274"/>
      <c r="AI244" s="309" t="str">
        <f t="shared" ca="1" si="108"/>
        <v/>
      </c>
      <c r="AJ244" s="310" t="str">
        <f t="shared" ca="1" si="109"/>
        <v/>
      </c>
      <c r="AK244" s="277"/>
      <c r="AL244" s="277"/>
      <c r="AM244" s="348"/>
      <c r="AN244" s="278"/>
      <c r="AO244" s="279"/>
      <c r="AP244" s="348"/>
      <c r="AQ244" s="278"/>
      <c r="AR244" s="280"/>
      <c r="AS244" s="348"/>
      <c r="AT244" s="274"/>
      <c r="AU244" s="309" t="str">
        <f t="shared" ca="1" si="110"/>
        <v/>
      </c>
      <c r="AV244" s="310" t="str">
        <f t="shared" ca="1" si="111"/>
        <v/>
      </c>
      <c r="AW244" s="276"/>
      <c r="AX244" s="276"/>
      <c r="AY244" s="348"/>
      <c r="AZ244" s="278"/>
      <c r="BA244" s="279"/>
      <c r="BB244" s="348"/>
      <c r="BC244" s="278"/>
      <c r="BD244" s="280"/>
      <c r="BE244" s="348"/>
      <c r="BF244" s="274"/>
      <c r="BG244" s="309" t="str">
        <f t="shared" ca="1" si="112"/>
        <v/>
      </c>
      <c r="BH244" s="310" t="str">
        <f t="shared" ca="1" si="113"/>
        <v/>
      </c>
      <c r="BI244" s="276"/>
      <c r="BJ244" s="348"/>
      <c r="BK244" s="278"/>
      <c r="BL244" s="279"/>
      <c r="BM244" s="348"/>
      <c r="BN244" s="278"/>
      <c r="BO244" s="280"/>
      <c r="BP244" s="309" t="str">
        <f t="shared" ca="1" si="114"/>
        <v/>
      </c>
      <c r="BQ244" s="310" t="str">
        <f t="shared" ca="1" si="115"/>
        <v/>
      </c>
      <c r="BR244" s="309" t="str">
        <f t="shared" ca="1" si="116"/>
        <v/>
      </c>
      <c r="BS244" s="438" t="str">
        <f t="shared" ca="1" si="117"/>
        <v/>
      </c>
      <c r="BT244" s="281" t="str">
        <f t="array" ref="BT244">IF(AND($I244&lt;&gt;"",$K244&lt;&gt;""),CEILING(VLOOKUP($I244,ランク別指標,3,FALSE)*$L244,1),"")</f>
        <v/>
      </c>
      <c r="BU244" s="282"/>
      <c r="BV244" s="281" t="str">
        <f t="shared" si="11"/>
        <v/>
      </c>
      <c r="BW244" s="283"/>
      <c r="BX244" s="282"/>
      <c r="BY244" s="284" t="str">
        <f t="shared" si="118"/>
        <v/>
      </c>
      <c r="BZ244" s="285" t="str">
        <f t="shared" si="119"/>
        <v/>
      </c>
      <c r="CA244" s="286"/>
      <c r="CB244" s="287"/>
      <c r="CC244" s="281" t="str">
        <f t="array" ref="CC244">IF(AND($I244&lt;&gt;"",$K244&lt;&gt;""),CEILING(VLOOKUP($I244,ランク別指標,6,FALSE)*$L244,1),"")</f>
        <v/>
      </c>
      <c r="CD244" s="288"/>
      <c r="CE244" s="289" t="str">
        <f t="shared" si="14"/>
        <v/>
      </c>
      <c r="CF244" s="290"/>
      <c r="CG244" s="291" t="str">
        <f t="array" ref="CG244">IF(AND(L244&lt;&gt;"",L244&gt;0),IF(CD244/L244*100 &gt; 0,CD244/L244*100, ""),"")</f>
        <v/>
      </c>
      <c r="CH244" s="292" t="str">
        <f t="array" ref="CH244">IF(AND(L244&lt;&gt;"",L244&gt;0),IF(CF244/L244*100 &gt; 0,CF244/L244*100, ""),"")</f>
        <v/>
      </c>
      <c r="CI244" s="291" t="str">
        <f t="array" ref="CI244">IF(AND(CC244&lt;&gt;"",CC244&gt;0),IF(CD244/CC244*100 &gt; 0,CD244/CC244, ""),"")</f>
        <v/>
      </c>
      <c r="CJ244" s="292" t="str">
        <f t="array" ref="CJ244">IF(AND(CE244&lt;&gt;"",CE244&gt;0),IF(CF244/CE244*100 &gt; 0,CF244/CE244, ""),"")</f>
        <v/>
      </c>
      <c r="CK244" s="281"/>
      <c r="CL244" s="293" t="str">
        <f t="array" ref="CL244">IF(AND(L244&lt;&gt;"",L244&gt;0),IF(CK244/L244*100 &gt; 0,CK244/L244*100, ""),"")</f>
        <v/>
      </c>
      <c r="CM244" s="294"/>
      <c r="CN244" s="270" t="str">
        <f t="array" aca="1" ref="CN244" ca="1">IF(AND($O244&lt;&gt;"",$P244="",$O244&lt;=集計基準日),"遅1",IF(AND($R244&lt;&gt;"",$S244="",$R244&lt;=集計基準日),"遅2",IF(AND($U244&lt;&gt;"",$V244="",$U244&lt;=集計基準日),"遅3","") ) )</f>
        <v/>
      </c>
      <c r="CO244" s="271" t="str">
        <f t="array" aca="1" ref="CO244" ca="1">IF(AND($AA244&lt;&gt;"",$AB244="",$AA244&lt;=集計基準日),"遅1",IF(AND($AD244&lt;&gt;"",$AE244="",$AD244&lt;=集計基準日),"遅2",IF(AND($AG244&lt;&gt;"",$AH244="",$AG244&lt;=集計基準日),"遅3","")))</f>
        <v/>
      </c>
      <c r="CP244" s="271" t="str">
        <f t="array" aca="1" ref="CP244" ca="1">IF(AND($AM244&lt;&gt;"",$AN244="",$AM244&lt;=集計基準日),"遅1",IF(AND($AP244&lt;&gt;"",$AQ244="",$AP244&lt;=集計基準日),"遅2",IF(AND($AS244&lt;&gt;"",$AT244="",$AS244&lt;=集計基準日),"遅3","")))</f>
        <v/>
      </c>
      <c r="CQ244" s="272" t="str">
        <f t="shared" ca="1" si="103"/>
        <v/>
      </c>
      <c r="CR244" s="272" t="str">
        <f t="shared" ca="1" si="104"/>
        <v/>
      </c>
      <c r="CS244" s="273" t="str">
        <f t="shared" ca="1" si="17"/>
        <v/>
      </c>
      <c r="CT244" s="337"/>
      <c r="CU244" s="264">
        <f t="shared" si="120"/>
        <v>236</v>
      </c>
      <c r="CW244" s="324">
        <f t="array" aca="1" ref="CW244" ca="1">MAX(IF((IF(進捗管理票PSPT_進捗率_1_2&lt;&gt;"", O244:V244,O244:S244)&lt;&gt;"")*(IF(進捗管理票PSPT_進捗率_1_2&lt;&gt;"", $O$7:$V$7,$O$7:$S$7)="予定日")*(IF(進捗管理票PSPT_進捗率_1_2&lt;&gt;"", O244:V244,O244:S244)&lt;=集計基準日),COLUMN(IF(進捗管理票PSPT_進捗率_1_2&lt;&gt;"", O244:V244,O244:S244)),""))</f>
        <v>0</v>
      </c>
      <c r="CX244" s="324">
        <f t="array" aca="1" ref="CX244" ca="1">MAX(IF((IF(進捗管理票PSPT_進捗率_2_2&lt;&gt;"", AA244:AH244,AA244:AE244)&lt;&gt;"")*(IF(進捗管理票PSPT_進捗率_2_2&lt;&gt;"", $AA$7:$AH$7,$AA$7:$AE$7)="予定日")*(IF(進捗管理票PSPT_進捗率_2_2&lt;&gt;"", AA244:AH244,AA244:AE244)&lt;=集計基準日),COLUMN(IF(進捗管理票PSPT_進捗率_2_2&lt;&gt;"", AA244:AH244,AA244:AE244)),""))</f>
        <v>0</v>
      </c>
      <c r="CY244" s="324">
        <f t="array" aca="1" ref="CY244" ca="1">MAX(IF((IF(進捗管理票PSPT_進捗率_3_2&lt;&gt;"", AM244:AT244,AM244:AQ244)&lt;&gt;"")*(IF(進捗管理票PSPT_進捗率_3_2&lt;&gt;"", $AM$7:$AT$7,$AM$7:$AQ$7)="予定日")*(IF(進捗管理票PSPT_進捗率_3_2&lt;&gt;"", AM244:AT244,AM244:AQ244)&lt;=集計基準日),COLUMN(IF(進捗管理票PSPT_進捗率_3_2&lt;&gt;"", AM244:AT244,AM244:AQ244)),""))</f>
        <v>0</v>
      </c>
      <c r="CZ244" s="324">
        <f t="array" aca="1" ref="CZ244" ca="1">MAX(IF((IF(進捗管理票PSPT_進捗率_4_2&lt;&gt;"", AY244:BF244,AY244:BC244)&lt;&gt;"")*(IF(進捗管理票PSPT_進捗率_4_2&lt;&gt;"", $AY$7:$BF$7,$AY$7:$BC$7)="予定日")*(IF(進捗管理票PSPT_進捗率_4_2&lt;&gt;"", AY244:BF244,AY244:BC244)&lt;=集計基準日),COLUMN(IF(進捗管理票PSPT_進捗率_4_2&lt;&gt;"", AY244:BF244,AY244:BC244)),""))</f>
        <v>0</v>
      </c>
      <c r="DA244" s="324">
        <f t="array" aca="1" ref="DA244" ca="1">MAX(IF((BJ244:BN244&lt;&gt;"")*($BJ$7:$BN$7="予定日")*(BJ244:BN244&lt;=集計基準日),COLUMN(BJ244:BN244),""))</f>
        <v>0</v>
      </c>
      <c r="DB244" s="324">
        <f t="array" aca="1" ref="DB244" ca="1">MAX(IF((IF(AND(進捗管理票PSPT_進捗率_1_2&lt;&gt;"",U244&lt;&gt;""), O244:V244,O244:S244)&lt;&gt;"")*(IF(AND(進捗管理票PSPT_進捗率_1_2&lt;&gt;"",U244&lt;&gt;""), $O$7:$V$7,$O$7:$S$7)="実績日")*(IF(AND(進捗管理票PSPT_進捗率_1_2&lt;&gt;"",U244&lt;&gt;""), O244:V244,O244:S244)&lt;=集計基準日),COLUMN(IF(AND(進捗管理票PSPT_進捗率_1_2&lt;&gt;"",U244&lt;&gt;""), O244:V244,O244:S244)),""))</f>
        <v>0</v>
      </c>
      <c r="DC244" s="324">
        <f t="array" aca="1" ref="DC244" ca="1">MAX(IF((IF(AND(進捗管理票PSPT_進捗率_2_2&lt;&gt;"",AG244&lt;&gt;""), AA244:AH244,AA244:AE244)&lt;&gt;"")*(IF(AND(進捗管理票PSPT_進捗率_2_2&lt;&gt;"",AG244&lt;&gt;""), $AA$7:$AH$7,$AA$7:$AE$7)="実績日")*(IF(AND(進捗管理票PSPT_進捗率_2_2&lt;&gt;"",AG244&lt;&gt;""), AA244:AH244,AA244:AE244)&lt;=集計基準日),COLUMN(IF(AND(進捗管理票PSPT_進捗率_2_2&lt;&gt;"",AG244&lt;&gt;""), AA244:AH244,AA244:AE244)),""))</f>
        <v>0</v>
      </c>
      <c r="DD244" s="324">
        <f t="array" aca="1" ref="DD244" ca="1">MAX(IF((IF(AND(進捗管理票PSPT_進捗率_3_2&lt;&gt;"",AS244&lt;&gt;""), AM244:AT244,AM244:AQ244)&lt;&gt;"")*(IF(AND(進捗管理票PSPT_進捗率_3_2&lt;&gt;"",AS244&lt;&gt;""), $AM$7:$AT$7,$AM$7:$AQ$7)="実績日")*(IF(AND(進捗管理票PSPT_進捗率_3_2&lt;&gt;"",AS244&lt;&gt;""), AM244:AT244,AM244:AQ244)&lt;=集計基準日),COLUMN(IF(AND(進捗管理票PSPT_進捗率_3_2&lt;&gt;"",AS244&lt;&gt;""), AM244:AT244,AM244:AQ244)),""))</f>
        <v>0</v>
      </c>
      <c r="DE244" s="324">
        <f t="array" aca="1" ref="DE244" ca="1">MAX(IF((IF(AND(進捗管理票PSPT_進捗率_4_2&lt;&gt;"",BE244&lt;&gt;""), AY244:BF244,AY244:BC244)&lt;&gt;"")*(IF(AND(進捗管理票PSPT_進捗率_4_2&lt;&gt;"",BE244&lt;&gt;""), $AY$7:$BF$7,$AY$7:$BC$7)="実績日")*(IF(AND(進捗管理票PSPT_進捗率_4_2&lt;&gt;"",BE244&lt;&gt;""), AY244:BF244,AY244:BC244)&lt;=集計基準日),COLUMN(IF(AND(進捗管理票PSPT_進捗率_4_2&lt;&gt;"",BE244&lt;&gt;""), AY244:BF244,AY244:BC244)),""))</f>
        <v>0</v>
      </c>
      <c r="DF244" s="324">
        <f t="array" aca="1" ref="DF244" ca="1">MAX(IF((BJ244:BN244&lt;&gt;"")*($BJ$7:$BN$7="実績日")*(BJ244:BN244&lt;=集計基準日),COLUMN(BJ244:BN244),""))</f>
        <v>0</v>
      </c>
      <c r="DG244" s="439">
        <f ca="1">MAX(IF(CW244&lt;&gt;0,HLOOKUP(CW244+1,進捗・達成率設定_PS,9,1),0),IF(CX244&lt;&gt;0,HLOOKUP(CX244+1,進捗・達成率設定_PT仕様作成,9,1),0),IF(CY244&lt;&gt;0,HLOOKUP(CY244+1,進捗・達成率設定_PG,9,1),0),IF(CZ244&lt;&gt;0,HLOOKUP(CZ244+1,進捗・達成率設定_PT,9,1),0),IF(DA244&lt;&gt;0,HLOOKUP(DA244+1,進捗・達成率設定_受入,9,1),0),IF(AND(COUNTA(PTレビュー先頭セル:PTレビュー最終セル)=0,AND(BB244&lt;&gt;"", BB244 &lt;= 集計基準日, BE244="",BF244="",BJ244="",BK244="",BM244="",BN244="")),100,0),IF(AND(BE244&lt;&gt;"",BE244 &lt;= 集計基準日, BJ244="",BK244="",BM244="",BN244=""),100,0))</f>
        <v>0</v>
      </c>
      <c r="DH244" s="440">
        <f ca="1">MAX(IF(DB244&lt;&gt;0,HLOOKUP(DB244,進捗・達成率設定_PS,9,1),0),IF(DC244&lt;&gt;0,HLOOKUP(DC244,進捗・達成率設定_PT仕様作成,9,1),0),IF(DD244&lt;&gt;0,HLOOKUP(DD244,進捗・達成率設定_PG,9,1),0),IF(DE244&lt;&gt;0,HLOOKUP(DE244,進捗・達成率設定_PT,9,1),0),IF(DF244&lt;&gt;0,HLOOKUP(DF244,進捗・達成率設定_受入,9,1),0),IF(AND(COUNTA(PTレビュー先頭セル:PTレビュー最終セル)=0,BJ244="",BK244="",BM244="",BN244="",BC244&lt;&gt;"", BC244&lt;=集計基準日),100,0),IF(OR(AND(BF244&lt;&gt;"",BF244&lt;=集計基準日, BJ244="",BK244="",BM244="",BN244=""),AND(BE244&lt;&gt;"",BF244&lt;&gt;"",BF244&lt;=集計基準日, BJ244="",BK244="",BM244="",BN244="")),100,0))</f>
        <v>0</v>
      </c>
      <c r="DI244" s="328" t="str">
        <f>IF(BM244&lt;&gt;"",BM244,IF(AND(BJ244&lt;&gt;"",BM244&lt;&gt;""),BM244,IF(AND(BJ244&lt;&gt;"",BM244=""),"",IF(AND(BK244&lt;&gt;"",BM244=""),"",IF(BE244&lt;&gt;"",BE244,IF(COUNTA(PTレビュー先頭セル:PTレビュー最終セル)&lt;&gt;0,"",IF(BB244&lt;&gt;"",BB244,"")))))))</f>
        <v/>
      </c>
      <c r="DJ244" s="329" t="str">
        <f>IF(AND(BM244&lt;&gt;"",BN244&lt;&gt;""),BN244,IF(AND(BJ244&lt;&gt;"",BN244&lt;&gt;""),BN244,IF(AND(BK244&lt;&gt;"",BN244=""),"",IF(AND(BJ244&lt;&gt;"",BN244=""),"",IF(BF244&lt;&gt;"",BF244,IF(COUNTA(PTレビュー先頭セル:PTレビュー最終セル)&lt;&gt;0,"",IF(BC244&lt;&gt;"",BC244,"")))))))</f>
        <v/>
      </c>
      <c r="DK244" s="450" t="b">
        <f t="shared" si="121"/>
        <v>0</v>
      </c>
      <c r="DL244" s="440" t="b">
        <f t="shared" si="122"/>
        <v>0</v>
      </c>
      <c r="DM244" s="450" t="b">
        <f t="shared" si="123"/>
        <v>0</v>
      </c>
      <c r="DN244" s="440" t="b">
        <f t="shared" si="124"/>
        <v>0</v>
      </c>
      <c r="DO244" s="449" t="b">
        <f t="shared" si="125"/>
        <v>0</v>
      </c>
      <c r="DP244" s="440" t="b">
        <f t="shared" si="126"/>
        <v>0</v>
      </c>
      <c r="DQ244" s="450" t="b">
        <f t="shared" si="127"/>
        <v>0</v>
      </c>
      <c r="DR244" s="440" t="b">
        <f t="shared" si="128"/>
        <v>0</v>
      </c>
      <c r="DS244" s="449" t="b">
        <f t="shared" si="129"/>
        <v>0</v>
      </c>
      <c r="DT244" s="440" t="b">
        <f t="shared" si="130"/>
        <v>0</v>
      </c>
    </row>
    <row r="245" spans="1:124" x14ac:dyDescent="0.25">
      <c r="A245" s="65">
        <f t="shared" si="105"/>
        <v>237</v>
      </c>
      <c r="B245" s="275"/>
      <c r="C245" s="275"/>
      <c r="D245" s="275"/>
      <c r="E245" s="275"/>
      <c r="F245" s="275"/>
      <c r="G245" s="316"/>
      <c r="H245" s="276"/>
      <c r="I245" s="276"/>
      <c r="J245" s="276"/>
      <c r="K245" s="467"/>
      <c r="L245" s="467"/>
      <c r="M245" s="277"/>
      <c r="N245" s="277"/>
      <c r="O245" s="348"/>
      <c r="P245" s="278"/>
      <c r="Q245" s="279"/>
      <c r="R245" s="348"/>
      <c r="S245" s="278"/>
      <c r="T245" s="280"/>
      <c r="U245" s="348"/>
      <c r="V245" s="274"/>
      <c r="W245" s="309" t="str">
        <f t="shared" ca="1" si="106"/>
        <v/>
      </c>
      <c r="X245" s="310" t="str">
        <f t="shared" ca="1" si="107"/>
        <v/>
      </c>
      <c r="Y245" s="277"/>
      <c r="Z245" s="277"/>
      <c r="AA245" s="348"/>
      <c r="AB245" s="278"/>
      <c r="AC245" s="279"/>
      <c r="AD245" s="348"/>
      <c r="AE245" s="278"/>
      <c r="AF245" s="280"/>
      <c r="AG245" s="348"/>
      <c r="AH245" s="274"/>
      <c r="AI245" s="309" t="str">
        <f t="shared" ca="1" si="108"/>
        <v/>
      </c>
      <c r="AJ245" s="310" t="str">
        <f t="shared" ca="1" si="109"/>
        <v/>
      </c>
      <c r="AK245" s="277"/>
      <c r="AL245" s="277"/>
      <c r="AM245" s="348"/>
      <c r="AN245" s="278"/>
      <c r="AO245" s="279"/>
      <c r="AP245" s="348"/>
      <c r="AQ245" s="278"/>
      <c r="AR245" s="280"/>
      <c r="AS245" s="348"/>
      <c r="AT245" s="274"/>
      <c r="AU245" s="309" t="str">
        <f t="shared" ca="1" si="110"/>
        <v/>
      </c>
      <c r="AV245" s="310" t="str">
        <f t="shared" ca="1" si="111"/>
        <v/>
      </c>
      <c r="AW245" s="276"/>
      <c r="AX245" s="276"/>
      <c r="AY245" s="348"/>
      <c r="AZ245" s="278"/>
      <c r="BA245" s="279"/>
      <c r="BB245" s="348"/>
      <c r="BC245" s="278"/>
      <c r="BD245" s="280"/>
      <c r="BE245" s="348"/>
      <c r="BF245" s="274"/>
      <c r="BG245" s="309" t="str">
        <f t="shared" ca="1" si="112"/>
        <v/>
      </c>
      <c r="BH245" s="310" t="str">
        <f t="shared" ca="1" si="113"/>
        <v/>
      </c>
      <c r="BI245" s="276"/>
      <c r="BJ245" s="348"/>
      <c r="BK245" s="278"/>
      <c r="BL245" s="279"/>
      <c r="BM245" s="348"/>
      <c r="BN245" s="278"/>
      <c r="BO245" s="280"/>
      <c r="BP245" s="309" t="str">
        <f t="shared" ca="1" si="114"/>
        <v/>
      </c>
      <c r="BQ245" s="310" t="str">
        <f t="shared" ca="1" si="115"/>
        <v/>
      </c>
      <c r="BR245" s="309" t="str">
        <f t="shared" ca="1" si="116"/>
        <v/>
      </c>
      <c r="BS245" s="438" t="str">
        <f t="shared" ca="1" si="117"/>
        <v/>
      </c>
      <c r="BT245" s="281" t="str">
        <f t="array" ref="BT245">IF(AND($I245&lt;&gt;"",$K245&lt;&gt;""),CEILING(VLOOKUP($I245,ランク別指標,3,FALSE)*$L245,1),"")</f>
        <v/>
      </c>
      <c r="BU245" s="282"/>
      <c r="BV245" s="281" t="str">
        <f t="shared" si="11"/>
        <v/>
      </c>
      <c r="BW245" s="283"/>
      <c r="BX245" s="282"/>
      <c r="BY245" s="284" t="str">
        <f t="shared" si="118"/>
        <v/>
      </c>
      <c r="BZ245" s="285" t="str">
        <f t="shared" si="119"/>
        <v/>
      </c>
      <c r="CA245" s="286"/>
      <c r="CB245" s="287"/>
      <c r="CC245" s="281" t="str">
        <f t="array" ref="CC245">IF(AND($I245&lt;&gt;"",$K245&lt;&gt;""),CEILING(VLOOKUP($I245,ランク別指標,6,FALSE)*$L245,1),"")</f>
        <v/>
      </c>
      <c r="CD245" s="288"/>
      <c r="CE245" s="289" t="str">
        <f t="shared" si="14"/>
        <v/>
      </c>
      <c r="CF245" s="290"/>
      <c r="CG245" s="291" t="str">
        <f t="array" ref="CG245">IF(AND(L245&lt;&gt;"",L245&gt;0),IF(CD245/L245*100 &gt; 0,CD245/L245*100, ""),"")</f>
        <v/>
      </c>
      <c r="CH245" s="292" t="str">
        <f t="array" ref="CH245">IF(AND(L245&lt;&gt;"",L245&gt;0),IF(CF245/L245*100 &gt; 0,CF245/L245*100, ""),"")</f>
        <v/>
      </c>
      <c r="CI245" s="291" t="str">
        <f t="array" ref="CI245">IF(AND(CC245&lt;&gt;"",CC245&gt;0),IF(CD245/CC245*100 &gt; 0,CD245/CC245, ""),"")</f>
        <v/>
      </c>
      <c r="CJ245" s="292" t="str">
        <f t="array" ref="CJ245">IF(AND(CE245&lt;&gt;"",CE245&gt;0),IF(CF245/CE245*100 &gt; 0,CF245/CE245, ""),"")</f>
        <v/>
      </c>
      <c r="CK245" s="281"/>
      <c r="CL245" s="293" t="str">
        <f t="array" ref="CL245">IF(AND(L245&lt;&gt;"",L245&gt;0),IF(CK245/L245*100 &gt; 0,CK245/L245*100, ""),"")</f>
        <v/>
      </c>
      <c r="CM245" s="294"/>
      <c r="CN245" s="270" t="str">
        <f t="array" aca="1" ref="CN245" ca="1">IF(AND($O245&lt;&gt;"",$P245="",$O245&lt;=集計基準日),"遅1",IF(AND($R245&lt;&gt;"",$S245="",$R245&lt;=集計基準日),"遅2",IF(AND($U245&lt;&gt;"",$V245="",$U245&lt;=集計基準日),"遅3","") ) )</f>
        <v/>
      </c>
      <c r="CO245" s="271" t="str">
        <f t="array" aca="1" ref="CO245" ca="1">IF(AND($AA245&lt;&gt;"",$AB245="",$AA245&lt;=集計基準日),"遅1",IF(AND($AD245&lt;&gt;"",$AE245="",$AD245&lt;=集計基準日),"遅2",IF(AND($AG245&lt;&gt;"",$AH245="",$AG245&lt;=集計基準日),"遅3","")))</f>
        <v/>
      </c>
      <c r="CP245" s="271" t="str">
        <f t="array" aca="1" ref="CP245" ca="1">IF(AND($AM245&lt;&gt;"",$AN245="",$AM245&lt;=集計基準日),"遅1",IF(AND($AP245&lt;&gt;"",$AQ245="",$AP245&lt;=集計基準日),"遅2",IF(AND($AS245&lt;&gt;"",$AT245="",$AS245&lt;=集計基準日),"遅3","")))</f>
        <v/>
      </c>
      <c r="CQ245" s="272" t="str">
        <f t="shared" ca="1" si="103"/>
        <v/>
      </c>
      <c r="CR245" s="272" t="str">
        <f t="shared" ca="1" si="104"/>
        <v/>
      </c>
      <c r="CS245" s="273" t="str">
        <f t="shared" ca="1" si="17"/>
        <v/>
      </c>
      <c r="CT245" s="337"/>
      <c r="CU245" s="264">
        <f t="shared" si="120"/>
        <v>237</v>
      </c>
      <c r="CW245" s="324">
        <f t="array" aca="1" ref="CW245" ca="1">MAX(IF((IF(進捗管理票PSPT_進捗率_1_2&lt;&gt;"", O245:V245,O245:S245)&lt;&gt;"")*(IF(進捗管理票PSPT_進捗率_1_2&lt;&gt;"", $O$7:$V$7,$O$7:$S$7)="予定日")*(IF(進捗管理票PSPT_進捗率_1_2&lt;&gt;"", O245:V245,O245:S245)&lt;=集計基準日),COLUMN(IF(進捗管理票PSPT_進捗率_1_2&lt;&gt;"", O245:V245,O245:S245)),""))</f>
        <v>0</v>
      </c>
      <c r="CX245" s="324">
        <f t="array" aca="1" ref="CX245" ca="1">MAX(IF((IF(進捗管理票PSPT_進捗率_2_2&lt;&gt;"", AA245:AH245,AA245:AE245)&lt;&gt;"")*(IF(進捗管理票PSPT_進捗率_2_2&lt;&gt;"", $AA$7:$AH$7,$AA$7:$AE$7)="予定日")*(IF(進捗管理票PSPT_進捗率_2_2&lt;&gt;"", AA245:AH245,AA245:AE245)&lt;=集計基準日),COLUMN(IF(進捗管理票PSPT_進捗率_2_2&lt;&gt;"", AA245:AH245,AA245:AE245)),""))</f>
        <v>0</v>
      </c>
      <c r="CY245" s="324">
        <f t="array" aca="1" ref="CY245" ca="1">MAX(IF((IF(進捗管理票PSPT_進捗率_3_2&lt;&gt;"", AM245:AT245,AM245:AQ245)&lt;&gt;"")*(IF(進捗管理票PSPT_進捗率_3_2&lt;&gt;"", $AM$7:$AT$7,$AM$7:$AQ$7)="予定日")*(IF(進捗管理票PSPT_進捗率_3_2&lt;&gt;"", AM245:AT245,AM245:AQ245)&lt;=集計基準日),COLUMN(IF(進捗管理票PSPT_進捗率_3_2&lt;&gt;"", AM245:AT245,AM245:AQ245)),""))</f>
        <v>0</v>
      </c>
      <c r="CZ245" s="324">
        <f t="array" aca="1" ref="CZ245" ca="1">MAX(IF((IF(進捗管理票PSPT_進捗率_4_2&lt;&gt;"", AY245:BF245,AY245:BC245)&lt;&gt;"")*(IF(進捗管理票PSPT_進捗率_4_2&lt;&gt;"", $AY$7:$BF$7,$AY$7:$BC$7)="予定日")*(IF(進捗管理票PSPT_進捗率_4_2&lt;&gt;"", AY245:BF245,AY245:BC245)&lt;=集計基準日),COLUMN(IF(進捗管理票PSPT_進捗率_4_2&lt;&gt;"", AY245:BF245,AY245:BC245)),""))</f>
        <v>0</v>
      </c>
      <c r="DA245" s="324">
        <f t="array" aca="1" ref="DA245" ca="1">MAX(IF((BJ245:BN245&lt;&gt;"")*($BJ$7:$BN$7="予定日")*(BJ245:BN245&lt;=集計基準日),COLUMN(BJ245:BN245),""))</f>
        <v>0</v>
      </c>
      <c r="DB245" s="324">
        <f t="array" aca="1" ref="DB245" ca="1">MAX(IF((IF(AND(進捗管理票PSPT_進捗率_1_2&lt;&gt;"",U245&lt;&gt;""), O245:V245,O245:S245)&lt;&gt;"")*(IF(AND(進捗管理票PSPT_進捗率_1_2&lt;&gt;"",U245&lt;&gt;""), $O$7:$V$7,$O$7:$S$7)="実績日")*(IF(AND(進捗管理票PSPT_進捗率_1_2&lt;&gt;"",U245&lt;&gt;""), O245:V245,O245:S245)&lt;=集計基準日),COLUMN(IF(AND(進捗管理票PSPT_進捗率_1_2&lt;&gt;"",U245&lt;&gt;""), O245:V245,O245:S245)),""))</f>
        <v>0</v>
      </c>
      <c r="DC245" s="324">
        <f t="array" aca="1" ref="DC245" ca="1">MAX(IF((IF(AND(進捗管理票PSPT_進捗率_2_2&lt;&gt;"",AG245&lt;&gt;""), AA245:AH245,AA245:AE245)&lt;&gt;"")*(IF(AND(進捗管理票PSPT_進捗率_2_2&lt;&gt;"",AG245&lt;&gt;""), $AA$7:$AH$7,$AA$7:$AE$7)="実績日")*(IF(AND(進捗管理票PSPT_進捗率_2_2&lt;&gt;"",AG245&lt;&gt;""), AA245:AH245,AA245:AE245)&lt;=集計基準日),COLUMN(IF(AND(進捗管理票PSPT_進捗率_2_2&lt;&gt;"",AG245&lt;&gt;""), AA245:AH245,AA245:AE245)),""))</f>
        <v>0</v>
      </c>
      <c r="DD245" s="324">
        <f t="array" aca="1" ref="DD245" ca="1">MAX(IF((IF(AND(進捗管理票PSPT_進捗率_3_2&lt;&gt;"",AS245&lt;&gt;""), AM245:AT245,AM245:AQ245)&lt;&gt;"")*(IF(AND(進捗管理票PSPT_進捗率_3_2&lt;&gt;"",AS245&lt;&gt;""), $AM$7:$AT$7,$AM$7:$AQ$7)="実績日")*(IF(AND(進捗管理票PSPT_進捗率_3_2&lt;&gt;"",AS245&lt;&gt;""), AM245:AT245,AM245:AQ245)&lt;=集計基準日),COLUMN(IF(AND(進捗管理票PSPT_進捗率_3_2&lt;&gt;"",AS245&lt;&gt;""), AM245:AT245,AM245:AQ245)),""))</f>
        <v>0</v>
      </c>
      <c r="DE245" s="324">
        <f t="array" aca="1" ref="DE245" ca="1">MAX(IF((IF(AND(進捗管理票PSPT_進捗率_4_2&lt;&gt;"",BE245&lt;&gt;""), AY245:BF245,AY245:BC245)&lt;&gt;"")*(IF(AND(進捗管理票PSPT_進捗率_4_2&lt;&gt;"",BE245&lt;&gt;""), $AY$7:$BF$7,$AY$7:$BC$7)="実績日")*(IF(AND(進捗管理票PSPT_進捗率_4_2&lt;&gt;"",BE245&lt;&gt;""), AY245:BF245,AY245:BC245)&lt;=集計基準日),COLUMN(IF(AND(進捗管理票PSPT_進捗率_4_2&lt;&gt;"",BE245&lt;&gt;""), AY245:BF245,AY245:BC245)),""))</f>
        <v>0</v>
      </c>
      <c r="DF245" s="324">
        <f t="array" aca="1" ref="DF245" ca="1">MAX(IF((BJ245:BN245&lt;&gt;"")*($BJ$7:$BN$7="実績日")*(BJ245:BN245&lt;=集計基準日),COLUMN(BJ245:BN245),""))</f>
        <v>0</v>
      </c>
      <c r="DG245" s="439">
        <f ca="1">MAX(IF(CW245&lt;&gt;0,HLOOKUP(CW245+1,進捗・達成率設定_PS,9,1),0),IF(CX245&lt;&gt;0,HLOOKUP(CX245+1,進捗・達成率設定_PT仕様作成,9,1),0),IF(CY245&lt;&gt;0,HLOOKUP(CY245+1,進捗・達成率設定_PG,9,1),0),IF(CZ245&lt;&gt;0,HLOOKUP(CZ245+1,進捗・達成率設定_PT,9,1),0),IF(DA245&lt;&gt;0,HLOOKUP(DA245+1,進捗・達成率設定_受入,9,1),0),IF(AND(COUNTA(PTレビュー先頭セル:PTレビュー最終セル)=0,AND(BB245&lt;&gt;"", BB245 &lt;= 集計基準日, BE245="",BF245="",BJ245="",BK245="",BM245="",BN245="")),100,0),IF(AND(BE245&lt;&gt;"",BE245 &lt;= 集計基準日, BJ245="",BK245="",BM245="",BN245=""),100,0))</f>
        <v>0</v>
      </c>
      <c r="DH245" s="440">
        <f ca="1">MAX(IF(DB245&lt;&gt;0,HLOOKUP(DB245,進捗・達成率設定_PS,9,1),0),IF(DC245&lt;&gt;0,HLOOKUP(DC245,進捗・達成率設定_PT仕様作成,9,1),0),IF(DD245&lt;&gt;0,HLOOKUP(DD245,進捗・達成率設定_PG,9,1),0),IF(DE245&lt;&gt;0,HLOOKUP(DE245,進捗・達成率設定_PT,9,1),0),IF(DF245&lt;&gt;0,HLOOKUP(DF245,進捗・達成率設定_受入,9,1),0),IF(AND(COUNTA(PTレビュー先頭セル:PTレビュー最終セル)=0,BJ245="",BK245="",BM245="",BN245="",BC245&lt;&gt;"", BC245&lt;=集計基準日),100,0),IF(OR(AND(BF245&lt;&gt;"",BF245&lt;=集計基準日, BJ245="",BK245="",BM245="",BN245=""),AND(BE245&lt;&gt;"",BF245&lt;&gt;"",BF245&lt;=集計基準日, BJ245="",BK245="",BM245="",BN245="")),100,0))</f>
        <v>0</v>
      </c>
      <c r="DI245" s="328" t="str">
        <f>IF(BM245&lt;&gt;"",BM245,IF(AND(BJ245&lt;&gt;"",BM245&lt;&gt;""),BM245,IF(AND(BJ245&lt;&gt;"",BM245=""),"",IF(AND(BK245&lt;&gt;"",BM245=""),"",IF(BE245&lt;&gt;"",BE245,IF(COUNTA(PTレビュー先頭セル:PTレビュー最終セル)&lt;&gt;0,"",IF(BB245&lt;&gt;"",BB245,"")))))))</f>
        <v/>
      </c>
      <c r="DJ245" s="329" t="str">
        <f>IF(AND(BM245&lt;&gt;"",BN245&lt;&gt;""),BN245,IF(AND(BJ245&lt;&gt;"",BN245&lt;&gt;""),BN245,IF(AND(BK245&lt;&gt;"",BN245=""),"",IF(AND(BJ245&lt;&gt;"",BN245=""),"",IF(BF245&lt;&gt;"",BF245,IF(COUNTA(PTレビュー先頭セル:PTレビュー最終セル)&lt;&gt;0,"",IF(BC245&lt;&gt;"",BC245,"")))))))</f>
        <v/>
      </c>
      <c r="DK245" s="450" t="b">
        <f t="shared" si="121"/>
        <v>0</v>
      </c>
      <c r="DL245" s="440" t="b">
        <f t="shared" si="122"/>
        <v>0</v>
      </c>
      <c r="DM245" s="450" t="b">
        <f t="shared" si="123"/>
        <v>0</v>
      </c>
      <c r="DN245" s="440" t="b">
        <f t="shared" si="124"/>
        <v>0</v>
      </c>
      <c r="DO245" s="449" t="b">
        <f t="shared" si="125"/>
        <v>0</v>
      </c>
      <c r="DP245" s="440" t="b">
        <f t="shared" si="126"/>
        <v>0</v>
      </c>
      <c r="DQ245" s="450" t="b">
        <f t="shared" si="127"/>
        <v>0</v>
      </c>
      <c r="DR245" s="440" t="b">
        <f t="shared" si="128"/>
        <v>0</v>
      </c>
      <c r="DS245" s="449" t="b">
        <f t="shared" si="129"/>
        <v>0</v>
      </c>
      <c r="DT245" s="440" t="b">
        <f t="shared" si="130"/>
        <v>0</v>
      </c>
    </row>
    <row r="246" spans="1:124" x14ac:dyDescent="0.25">
      <c r="A246" s="65">
        <f t="shared" si="105"/>
        <v>238</v>
      </c>
      <c r="B246" s="275"/>
      <c r="C246" s="275"/>
      <c r="D246" s="275"/>
      <c r="E246" s="275"/>
      <c r="F246" s="275"/>
      <c r="G246" s="316"/>
      <c r="H246" s="276"/>
      <c r="I246" s="276"/>
      <c r="J246" s="276"/>
      <c r="K246" s="467"/>
      <c r="L246" s="467"/>
      <c r="M246" s="277"/>
      <c r="N246" s="277"/>
      <c r="O246" s="348"/>
      <c r="P246" s="278"/>
      <c r="Q246" s="279"/>
      <c r="R246" s="348"/>
      <c r="S246" s="278"/>
      <c r="T246" s="280"/>
      <c r="U246" s="348"/>
      <c r="V246" s="274"/>
      <c r="W246" s="309" t="str">
        <f t="shared" ca="1" si="106"/>
        <v/>
      </c>
      <c r="X246" s="310" t="str">
        <f t="shared" ca="1" si="107"/>
        <v/>
      </c>
      <c r="Y246" s="277"/>
      <c r="Z246" s="277"/>
      <c r="AA246" s="348"/>
      <c r="AB246" s="278"/>
      <c r="AC246" s="279"/>
      <c r="AD246" s="348"/>
      <c r="AE246" s="278"/>
      <c r="AF246" s="280"/>
      <c r="AG246" s="348"/>
      <c r="AH246" s="274"/>
      <c r="AI246" s="309" t="str">
        <f t="shared" ca="1" si="108"/>
        <v/>
      </c>
      <c r="AJ246" s="310" t="str">
        <f t="shared" ca="1" si="109"/>
        <v/>
      </c>
      <c r="AK246" s="277"/>
      <c r="AL246" s="277"/>
      <c r="AM246" s="348"/>
      <c r="AN246" s="278"/>
      <c r="AO246" s="279"/>
      <c r="AP246" s="348"/>
      <c r="AQ246" s="278"/>
      <c r="AR246" s="280"/>
      <c r="AS246" s="348"/>
      <c r="AT246" s="274"/>
      <c r="AU246" s="309" t="str">
        <f t="shared" ca="1" si="110"/>
        <v/>
      </c>
      <c r="AV246" s="310" t="str">
        <f t="shared" ca="1" si="111"/>
        <v/>
      </c>
      <c r="AW246" s="276"/>
      <c r="AX246" s="276"/>
      <c r="AY246" s="348"/>
      <c r="AZ246" s="278"/>
      <c r="BA246" s="279"/>
      <c r="BB246" s="348"/>
      <c r="BC246" s="278"/>
      <c r="BD246" s="280"/>
      <c r="BE246" s="348"/>
      <c r="BF246" s="274"/>
      <c r="BG246" s="309" t="str">
        <f t="shared" ca="1" si="112"/>
        <v/>
      </c>
      <c r="BH246" s="310" t="str">
        <f t="shared" ca="1" si="113"/>
        <v/>
      </c>
      <c r="BI246" s="276"/>
      <c r="BJ246" s="348"/>
      <c r="BK246" s="278"/>
      <c r="BL246" s="279"/>
      <c r="BM246" s="348"/>
      <c r="BN246" s="278"/>
      <c r="BO246" s="280"/>
      <c r="BP246" s="309" t="str">
        <f t="shared" ca="1" si="114"/>
        <v/>
      </c>
      <c r="BQ246" s="310" t="str">
        <f t="shared" ca="1" si="115"/>
        <v/>
      </c>
      <c r="BR246" s="309" t="str">
        <f t="shared" ca="1" si="116"/>
        <v/>
      </c>
      <c r="BS246" s="438" t="str">
        <f t="shared" ca="1" si="117"/>
        <v/>
      </c>
      <c r="BT246" s="281" t="str">
        <f t="array" ref="BT246">IF(AND($I246&lt;&gt;"",$K246&lt;&gt;""),CEILING(VLOOKUP($I246,ランク別指標,3,FALSE)*$L246,1),"")</f>
        <v/>
      </c>
      <c r="BU246" s="282"/>
      <c r="BV246" s="281" t="str">
        <f t="shared" si="11"/>
        <v/>
      </c>
      <c r="BW246" s="283"/>
      <c r="BX246" s="282"/>
      <c r="BY246" s="284" t="str">
        <f t="shared" si="118"/>
        <v/>
      </c>
      <c r="BZ246" s="285" t="str">
        <f t="shared" si="119"/>
        <v/>
      </c>
      <c r="CA246" s="286"/>
      <c r="CB246" s="287"/>
      <c r="CC246" s="281" t="str">
        <f t="array" ref="CC246">IF(AND($I246&lt;&gt;"",$K246&lt;&gt;""),CEILING(VLOOKUP($I246,ランク別指標,6,FALSE)*$L246,1),"")</f>
        <v/>
      </c>
      <c r="CD246" s="288"/>
      <c r="CE246" s="289" t="str">
        <f t="shared" si="14"/>
        <v/>
      </c>
      <c r="CF246" s="290"/>
      <c r="CG246" s="291" t="str">
        <f t="array" ref="CG246">IF(AND(L246&lt;&gt;"",L246&gt;0),IF(CD246/L246*100 &gt; 0,CD246/L246*100, ""),"")</f>
        <v/>
      </c>
      <c r="CH246" s="292" t="str">
        <f t="array" ref="CH246">IF(AND(L246&lt;&gt;"",L246&gt;0),IF(CF246/L246*100 &gt; 0,CF246/L246*100, ""),"")</f>
        <v/>
      </c>
      <c r="CI246" s="291" t="str">
        <f t="array" ref="CI246">IF(AND(CC246&lt;&gt;"",CC246&gt;0),IF(CD246/CC246*100 &gt; 0,CD246/CC246, ""),"")</f>
        <v/>
      </c>
      <c r="CJ246" s="292" t="str">
        <f t="array" ref="CJ246">IF(AND(CE246&lt;&gt;"",CE246&gt;0),IF(CF246/CE246*100 &gt; 0,CF246/CE246, ""),"")</f>
        <v/>
      </c>
      <c r="CK246" s="281"/>
      <c r="CL246" s="293" t="str">
        <f t="array" ref="CL246">IF(AND(L246&lt;&gt;"",L246&gt;0),IF(CK246/L246*100 &gt; 0,CK246/L246*100, ""),"")</f>
        <v/>
      </c>
      <c r="CM246" s="294"/>
      <c r="CN246" s="270" t="str">
        <f t="array" aca="1" ref="CN246" ca="1">IF(AND($O246&lt;&gt;"",$P246="",$O246&lt;=集計基準日),"遅1",IF(AND($R246&lt;&gt;"",$S246="",$R246&lt;=集計基準日),"遅2",IF(AND($U246&lt;&gt;"",$V246="",$U246&lt;=集計基準日),"遅3","") ) )</f>
        <v/>
      </c>
      <c r="CO246" s="271" t="str">
        <f t="array" aca="1" ref="CO246" ca="1">IF(AND($AA246&lt;&gt;"",$AB246="",$AA246&lt;=集計基準日),"遅1",IF(AND($AD246&lt;&gt;"",$AE246="",$AD246&lt;=集計基準日),"遅2",IF(AND($AG246&lt;&gt;"",$AH246="",$AG246&lt;=集計基準日),"遅3","")))</f>
        <v/>
      </c>
      <c r="CP246" s="271" t="str">
        <f t="array" aca="1" ref="CP246" ca="1">IF(AND($AM246&lt;&gt;"",$AN246="",$AM246&lt;=集計基準日),"遅1",IF(AND($AP246&lt;&gt;"",$AQ246="",$AP246&lt;=集計基準日),"遅2",IF(AND($AS246&lt;&gt;"",$AT246="",$AS246&lt;=集計基準日),"遅3","")))</f>
        <v/>
      </c>
      <c r="CQ246" s="272" t="str">
        <f t="shared" ca="1" si="103"/>
        <v/>
      </c>
      <c r="CR246" s="272" t="str">
        <f t="shared" ca="1" si="104"/>
        <v/>
      </c>
      <c r="CS246" s="273" t="str">
        <f t="shared" ca="1" si="17"/>
        <v/>
      </c>
      <c r="CT246" s="337"/>
      <c r="CU246" s="264">
        <f t="shared" si="120"/>
        <v>238</v>
      </c>
      <c r="CW246" s="324">
        <f t="array" aca="1" ref="CW246" ca="1">MAX(IF((IF(進捗管理票PSPT_進捗率_1_2&lt;&gt;"", O246:V246,O246:S246)&lt;&gt;"")*(IF(進捗管理票PSPT_進捗率_1_2&lt;&gt;"", $O$7:$V$7,$O$7:$S$7)="予定日")*(IF(進捗管理票PSPT_進捗率_1_2&lt;&gt;"", O246:V246,O246:S246)&lt;=集計基準日),COLUMN(IF(進捗管理票PSPT_進捗率_1_2&lt;&gt;"", O246:V246,O246:S246)),""))</f>
        <v>0</v>
      </c>
      <c r="CX246" s="324">
        <f t="array" aca="1" ref="CX246" ca="1">MAX(IF((IF(進捗管理票PSPT_進捗率_2_2&lt;&gt;"", AA246:AH246,AA246:AE246)&lt;&gt;"")*(IF(進捗管理票PSPT_進捗率_2_2&lt;&gt;"", $AA$7:$AH$7,$AA$7:$AE$7)="予定日")*(IF(進捗管理票PSPT_進捗率_2_2&lt;&gt;"", AA246:AH246,AA246:AE246)&lt;=集計基準日),COLUMN(IF(進捗管理票PSPT_進捗率_2_2&lt;&gt;"", AA246:AH246,AA246:AE246)),""))</f>
        <v>0</v>
      </c>
      <c r="CY246" s="324">
        <f t="array" aca="1" ref="CY246" ca="1">MAX(IF((IF(進捗管理票PSPT_進捗率_3_2&lt;&gt;"", AM246:AT246,AM246:AQ246)&lt;&gt;"")*(IF(進捗管理票PSPT_進捗率_3_2&lt;&gt;"", $AM$7:$AT$7,$AM$7:$AQ$7)="予定日")*(IF(進捗管理票PSPT_進捗率_3_2&lt;&gt;"", AM246:AT246,AM246:AQ246)&lt;=集計基準日),COLUMN(IF(進捗管理票PSPT_進捗率_3_2&lt;&gt;"", AM246:AT246,AM246:AQ246)),""))</f>
        <v>0</v>
      </c>
      <c r="CZ246" s="324">
        <f t="array" aca="1" ref="CZ246" ca="1">MAX(IF((IF(進捗管理票PSPT_進捗率_4_2&lt;&gt;"", AY246:BF246,AY246:BC246)&lt;&gt;"")*(IF(進捗管理票PSPT_進捗率_4_2&lt;&gt;"", $AY$7:$BF$7,$AY$7:$BC$7)="予定日")*(IF(進捗管理票PSPT_進捗率_4_2&lt;&gt;"", AY246:BF246,AY246:BC246)&lt;=集計基準日),COLUMN(IF(進捗管理票PSPT_進捗率_4_2&lt;&gt;"", AY246:BF246,AY246:BC246)),""))</f>
        <v>0</v>
      </c>
      <c r="DA246" s="324">
        <f t="array" aca="1" ref="DA246" ca="1">MAX(IF((BJ246:BN246&lt;&gt;"")*($BJ$7:$BN$7="予定日")*(BJ246:BN246&lt;=集計基準日),COLUMN(BJ246:BN246),""))</f>
        <v>0</v>
      </c>
      <c r="DB246" s="324">
        <f t="array" aca="1" ref="DB246" ca="1">MAX(IF((IF(AND(進捗管理票PSPT_進捗率_1_2&lt;&gt;"",U246&lt;&gt;""), O246:V246,O246:S246)&lt;&gt;"")*(IF(AND(進捗管理票PSPT_進捗率_1_2&lt;&gt;"",U246&lt;&gt;""), $O$7:$V$7,$O$7:$S$7)="実績日")*(IF(AND(進捗管理票PSPT_進捗率_1_2&lt;&gt;"",U246&lt;&gt;""), O246:V246,O246:S246)&lt;=集計基準日),COLUMN(IF(AND(進捗管理票PSPT_進捗率_1_2&lt;&gt;"",U246&lt;&gt;""), O246:V246,O246:S246)),""))</f>
        <v>0</v>
      </c>
      <c r="DC246" s="324">
        <f t="array" aca="1" ref="DC246" ca="1">MAX(IF((IF(AND(進捗管理票PSPT_進捗率_2_2&lt;&gt;"",AG246&lt;&gt;""), AA246:AH246,AA246:AE246)&lt;&gt;"")*(IF(AND(進捗管理票PSPT_進捗率_2_2&lt;&gt;"",AG246&lt;&gt;""), $AA$7:$AH$7,$AA$7:$AE$7)="実績日")*(IF(AND(進捗管理票PSPT_進捗率_2_2&lt;&gt;"",AG246&lt;&gt;""), AA246:AH246,AA246:AE246)&lt;=集計基準日),COLUMN(IF(AND(進捗管理票PSPT_進捗率_2_2&lt;&gt;"",AG246&lt;&gt;""), AA246:AH246,AA246:AE246)),""))</f>
        <v>0</v>
      </c>
      <c r="DD246" s="324">
        <f t="array" aca="1" ref="DD246" ca="1">MAX(IF((IF(AND(進捗管理票PSPT_進捗率_3_2&lt;&gt;"",AS246&lt;&gt;""), AM246:AT246,AM246:AQ246)&lt;&gt;"")*(IF(AND(進捗管理票PSPT_進捗率_3_2&lt;&gt;"",AS246&lt;&gt;""), $AM$7:$AT$7,$AM$7:$AQ$7)="実績日")*(IF(AND(進捗管理票PSPT_進捗率_3_2&lt;&gt;"",AS246&lt;&gt;""), AM246:AT246,AM246:AQ246)&lt;=集計基準日),COLUMN(IF(AND(進捗管理票PSPT_進捗率_3_2&lt;&gt;"",AS246&lt;&gt;""), AM246:AT246,AM246:AQ246)),""))</f>
        <v>0</v>
      </c>
      <c r="DE246" s="324">
        <f t="array" aca="1" ref="DE246" ca="1">MAX(IF((IF(AND(進捗管理票PSPT_進捗率_4_2&lt;&gt;"",BE246&lt;&gt;""), AY246:BF246,AY246:BC246)&lt;&gt;"")*(IF(AND(進捗管理票PSPT_進捗率_4_2&lt;&gt;"",BE246&lt;&gt;""), $AY$7:$BF$7,$AY$7:$BC$7)="実績日")*(IF(AND(進捗管理票PSPT_進捗率_4_2&lt;&gt;"",BE246&lt;&gt;""), AY246:BF246,AY246:BC246)&lt;=集計基準日),COLUMN(IF(AND(進捗管理票PSPT_進捗率_4_2&lt;&gt;"",BE246&lt;&gt;""), AY246:BF246,AY246:BC246)),""))</f>
        <v>0</v>
      </c>
      <c r="DF246" s="324">
        <f t="array" aca="1" ref="DF246" ca="1">MAX(IF((BJ246:BN246&lt;&gt;"")*($BJ$7:$BN$7="実績日")*(BJ246:BN246&lt;=集計基準日),COLUMN(BJ246:BN246),""))</f>
        <v>0</v>
      </c>
      <c r="DG246" s="439">
        <f ca="1">MAX(IF(CW246&lt;&gt;0,HLOOKUP(CW246+1,進捗・達成率設定_PS,9,1),0),IF(CX246&lt;&gt;0,HLOOKUP(CX246+1,進捗・達成率設定_PT仕様作成,9,1),0),IF(CY246&lt;&gt;0,HLOOKUP(CY246+1,進捗・達成率設定_PG,9,1),0),IF(CZ246&lt;&gt;0,HLOOKUP(CZ246+1,進捗・達成率設定_PT,9,1),0),IF(DA246&lt;&gt;0,HLOOKUP(DA246+1,進捗・達成率設定_受入,9,1),0),IF(AND(COUNTA(PTレビュー先頭セル:PTレビュー最終セル)=0,AND(BB246&lt;&gt;"", BB246 &lt;= 集計基準日, BE246="",BF246="",BJ246="",BK246="",BM246="",BN246="")),100,0),IF(AND(BE246&lt;&gt;"",BE246 &lt;= 集計基準日, BJ246="",BK246="",BM246="",BN246=""),100,0))</f>
        <v>0</v>
      </c>
      <c r="DH246" s="440">
        <f ca="1">MAX(IF(DB246&lt;&gt;0,HLOOKUP(DB246,進捗・達成率設定_PS,9,1),0),IF(DC246&lt;&gt;0,HLOOKUP(DC246,進捗・達成率設定_PT仕様作成,9,1),0),IF(DD246&lt;&gt;0,HLOOKUP(DD246,進捗・達成率設定_PG,9,1),0),IF(DE246&lt;&gt;0,HLOOKUP(DE246,進捗・達成率設定_PT,9,1),0),IF(DF246&lt;&gt;0,HLOOKUP(DF246,進捗・達成率設定_受入,9,1),0),IF(AND(COUNTA(PTレビュー先頭セル:PTレビュー最終セル)=0,BJ246="",BK246="",BM246="",BN246="",BC246&lt;&gt;"", BC246&lt;=集計基準日),100,0),IF(OR(AND(BF246&lt;&gt;"",BF246&lt;=集計基準日, BJ246="",BK246="",BM246="",BN246=""),AND(BE246&lt;&gt;"",BF246&lt;&gt;"",BF246&lt;=集計基準日, BJ246="",BK246="",BM246="",BN246="")),100,0))</f>
        <v>0</v>
      </c>
      <c r="DI246" s="328" t="str">
        <f>IF(BM246&lt;&gt;"",BM246,IF(AND(BJ246&lt;&gt;"",BM246&lt;&gt;""),BM246,IF(AND(BJ246&lt;&gt;"",BM246=""),"",IF(AND(BK246&lt;&gt;"",BM246=""),"",IF(BE246&lt;&gt;"",BE246,IF(COUNTA(PTレビュー先頭セル:PTレビュー最終セル)&lt;&gt;0,"",IF(BB246&lt;&gt;"",BB246,"")))))))</f>
        <v/>
      </c>
      <c r="DJ246" s="329" t="str">
        <f>IF(AND(BM246&lt;&gt;"",BN246&lt;&gt;""),BN246,IF(AND(BJ246&lt;&gt;"",BN246&lt;&gt;""),BN246,IF(AND(BK246&lt;&gt;"",BN246=""),"",IF(AND(BJ246&lt;&gt;"",BN246=""),"",IF(BF246&lt;&gt;"",BF246,IF(COUNTA(PTレビュー先頭セル:PTレビュー最終セル)&lt;&gt;0,"",IF(BC246&lt;&gt;"",BC246,"")))))))</f>
        <v/>
      </c>
      <c r="DK246" s="450" t="b">
        <f t="shared" si="121"/>
        <v>0</v>
      </c>
      <c r="DL246" s="440" t="b">
        <f t="shared" si="122"/>
        <v>0</v>
      </c>
      <c r="DM246" s="450" t="b">
        <f t="shared" si="123"/>
        <v>0</v>
      </c>
      <c r="DN246" s="440" t="b">
        <f t="shared" si="124"/>
        <v>0</v>
      </c>
      <c r="DO246" s="449" t="b">
        <f t="shared" si="125"/>
        <v>0</v>
      </c>
      <c r="DP246" s="440" t="b">
        <f t="shared" si="126"/>
        <v>0</v>
      </c>
      <c r="DQ246" s="450" t="b">
        <f t="shared" si="127"/>
        <v>0</v>
      </c>
      <c r="DR246" s="440" t="b">
        <f t="shared" si="128"/>
        <v>0</v>
      </c>
      <c r="DS246" s="449" t="b">
        <f t="shared" si="129"/>
        <v>0</v>
      </c>
      <c r="DT246" s="440" t="b">
        <f t="shared" si="130"/>
        <v>0</v>
      </c>
    </row>
    <row r="247" spans="1:124" x14ac:dyDescent="0.25">
      <c r="A247" s="65">
        <f t="shared" si="105"/>
        <v>239</v>
      </c>
      <c r="B247" s="275"/>
      <c r="C247" s="275"/>
      <c r="D247" s="275"/>
      <c r="E247" s="275"/>
      <c r="F247" s="275"/>
      <c r="G247" s="316"/>
      <c r="H247" s="276"/>
      <c r="I247" s="276"/>
      <c r="J247" s="276"/>
      <c r="K247" s="467"/>
      <c r="L247" s="467"/>
      <c r="M247" s="277"/>
      <c r="N247" s="277"/>
      <c r="O247" s="348"/>
      <c r="P247" s="278"/>
      <c r="Q247" s="279"/>
      <c r="R247" s="348"/>
      <c r="S247" s="278"/>
      <c r="T247" s="280"/>
      <c r="U247" s="348"/>
      <c r="V247" s="274"/>
      <c r="W247" s="309" t="str">
        <f t="shared" ca="1" si="106"/>
        <v/>
      </c>
      <c r="X247" s="310" t="str">
        <f t="shared" ca="1" si="107"/>
        <v/>
      </c>
      <c r="Y247" s="277"/>
      <c r="Z247" s="277"/>
      <c r="AA247" s="348"/>
      <c r="AB247" s="278"/>
      <c r="AC247" s="279"/>
      <c r="AD247" s="348"/>
      <c r="AE247" s="278"/>
      <c r="AF247" s="280"/>
      <c r="AG247" s="348"/>
      <c r="AH247" s="274"/>
      <c r="AI247" s="309" t="str">
        <f t="shared" ca="1" si="108"/>
        <v/>
      </c>
      <c r="AJ247" s="310" t="str">
        <f t="shared" ca="1" si="109"/>
        <v/>
      </c>
      <c r="AK247" s="277"/>
      <c r="AL247" s="277"/>
      <c r="AM247" s="348"/>
      <c r="AN247" s="278"/>
      <c r="AO247" s="279"/>
      <c r="AP247" s="348"/>
      <c r="AQ247" s="278"/>
      <c r="AR247" s="280"/>
      <c r="AS247" s="348"/>
      <c r="AT247" s="274"/>
      <c r="AU247" s="309" t="str">
        <f t="shared" ca="1" si="110"/>
        <v/>
      </c>
      <c r="AV247" s="310" t="str">
        <f t="shared" ca="1" si="111"/>
        <v/>
      </c>
      <c r="AW247" s="276"/>
      <c r="AX247" s="276"/>
      <c r="AY247" s="348"/>
      <c r="AZ247" s="278"/>
      <c r="BA247" s="279"/>
      <c r="BB247" s="348"/>
      <c r="BC247" s="278"/>
      <c r="BD247" s="280"/>
      <c r="BE247" s="348"/>
      <c r="BF247" s="274"/>
      <c r="BG247" s="309" t="str">
        <f t="shared" ca="1" si="112"/>
        <v/>
      </c>
      <c r="BH247" s="310" t="str">
        <f t="shared" ca="1" si="113"/>
        <v/>
      </c>
      <c r="BI247" s="276"/>
      <c r="BJ247" s="348"/>
      <c r="BK247" s="278"/>
      <c r="BL247" s="279"/>
      <c r="BM247" s="348"/>
      <c r="BN247" s="278"/>
      <c r="BO247" s="280"/>
      <c r="BP247" s="309" t="str">
        <f t="shared" ca="1" si="114"/>
        <v/>
      </c>
      <c r="BQ247" s="310" t="str">
        <f t="shared" ca="1" si="115"/>
        <v/>
      </c>
      <c r="BR247" s="309" t="str">
        <f t="shared" ca="1" si="116"/>
        <v/>
      </c>
      <c r="BS247" s="438" t="str">
        <f t="shared" ca="1" si="117"/>
        <v/>
      </c>
      <c r="BT247" s="281" t="str">
        <f t="array" ref="BT247">IF(AND($I247&lt;&gt;"",$K247&lt;&gt;""),CEILING(VLOOKUP($I247,ランク別指標,3,FALSE)*$L247,1),"")</f>
        <v/>
      </c>
      <c r="BU247" s="282"/>
      <c r="BV247" s="281" t="str">
        <f t="shared" si="11"/>
        <v/>
      </c>
      <c r="BW247" s="283"/>
      <c r="BX247" s="282"/>
      <c r="BY247" s="284" t="str">
        <f t="shared" si="118"/>
        <v/>
      </c>
      <c r="BZ247" s="285" t="str">
        <f t="shared" si="119"/>
        <v/>
      </c>
      <c r="CA247" s="286"/>
      <c r="CB247" s="287"/>
      <c r="CC247" s="281" t="str">
        <f t="array" ref="CC247">IF(AND($I247&lt;&gt;"",$K247&lt;&gt;""),CEILING(VLOOKUP($I247,ランク別指標,6,FALSE)*$L247,1),"")</f>
        <v/>
      </c>
      <c r="CD247" s="288"/>
      <c r="CE247" s="289" t="str">
        <f t="shared" si="14"/>
        <v/>
      </c>
      <c r="CF247" s="290"/>
      <c r="CG247" s="291" t="str">
        <f t="array" ref="CG247">IF(AND(L247&lt;&gt;"",L247&gt;0),IF(CD247/L247*100 &gt; 0,CD247/L247*100, ""),"")</f>
        <v/>
      </c>
      <c r="CH247" s="292" t="str">
        <f t="array" ref="CH247">IF(AND(L247&lt;&gt;"",L247&gt;0),IF(CF247/L247*100 &gt; 0,CF247/L247*100, ""),"")</f>
        <v/>
      </c>
      <c r="CI247" s="291" t="str">
        <f t="array" ref="CI247">IF(AND(CC247&lt;&gt;"",CC247&gt;0),IF(CD247/CC247*100 &gt; 0,CD247/CC247, ""),"")</f>
        <v/>
      </c>
      <c r="CJ247" s="292" t="str">
        <f t="array" ref="CJ247">IF(AND(CE247&lt;&gt;"",CE247&gt;0),IF(CF247/CE247*100 &gt; 0,CF247/CE247, ""),"")</f>
        <v/>
      </c>
      <c r="CK247" s="281"/>
      <c r="CL247" s="293" t="str">
        <f t="array" ref="CL247">IF(AND(L247&lt;&gt;"",L247&gt;0),IF(CK247/L247*100 &gt; 0,CK247/L247*100, ""),"")</f>
        <v/>
      </c>
      <c r="CM247" s="294"/>
      <c r="CN247" s="270" t="str">
        <f t="array" aca="1" ref="CN247" ca="1">IF(AND($O247&lt;&gt;"",$P247="",$O247&lt;=集計基準日),"遅1",IF(AND($R247&lt;&gt;"",$S247="",$R247&lt;=集計基準日),"遅2",IF(AND($U247&lt;&gt;"",$V247="",$U247&lt;=集計基準日),"遅3","") ) )</f>
        <v/>
      </c>
      <c r="CO247" s="271" t="str">
        <f t="array" aca="1" ref="CO247" ca="1">IF(AND($AA247&lt;&gt;"",$AB247="",$AA247&lt;=集計基準日),"遅1",IF(AND($AD247&lt;&gt;"",$AE247="",$AD247&lt;=集計基準日),"遅2",IF(AND($AG247&lt;&gt;"",$AH247="",$AG247&lt;=集計基準日),"遅3","")))</f>
        <v/>
      </c>
      <c r="CP247" s="271" t="str">
        <f t="array" aca="1" ref="CP247" ca="1">IF(AND($AM247&lt;&gt;"",$AN247="",$AM247&lt;=集計基準日),"遅1",IF(AND($AP247&lt;&gt;"",$AQ247="",$AP247&lt;=集計基準日),"遅2",IF(AND($AS247&lt;&gt;"",$AT247="",$AS247&lt;=集計基準日),"遅3","")))</f>
        <v/>
      </c>
      <c r="CQ247" s="272" t="str">
        <f t="shared" ca="1" si="103"/>
        <v/>
      </c>
      <c r="CR247" s="272" t="str">
        <f t="shared" ca="1" si="104"/>
        <v/>
      </c>
      <c r="CS247" s="273" t="str">
        <f t="shared" ca="1" si="17"/>
        <v/>
      </c>
      <c r="CT247" s="337"/>
      <c r="CU247" s="264">
        <f t="shared" si="120"/>
        <v>239</v>
      </c>
      <c r="CW247" s="324">
        <f t="array" aca="1" ref="CW247" ca="1">MAX(IF((IF(進捗管理票PSPT_進捗率_1_2&lt;&gt;"", O247:V247,O247:S247)&lt;&gt;"")*(IF(進捗管理票PSPT_進捗率_1_2&lt;&gt;"", $O$7:$V$7,$O$7:$S$7)="予定日")*(IF(進捗管理票PSPT_進捗率_1_2&lt;&gt;"", O247:V247,O247:S247)&lt;=集計基準日),COLUMN(IF(進捗管理票PSPT_進捗率_1_2&lt;&gt;"", O247:V247,O247:S247)),""))</f>
        <v>0</v>
      </c>
      <c r="CX247" s="324">
        <f t="array" aca="1" ref="CX247" ca="1">MAX(IF((IF(進捗管理票PSPT_進捗率_2_2&lt;&gt;"", AA247:AH247,AA247:AE247)&lt;&gt;"")*(IF(進捗管理票PSPT_進捗率_2_2&lt;&gt;"", $AA$7:$AH$7,$AA$7:$AE$7)="予定日")*(IF(進捗管理票PSPT_進捗率_2_2&lt;&gt;"", AA247:AH247,AA247:AE247)&lt;=集計基準日),COLUMN(IF(進捗管理票PSPT_進捗率_2_2&lt;&gt;"", AA247:AH247,AA247:AE247)),""))</f>
        <v>0</v>
      </c>
      <c r="CY247" s="324">
        <f t="array" aca="1" ref="CY247" ca="1">MAX(IF((IF(進捗管理票PSPT_進捗率_3_2&lt;&gt;"", AM247:AT247,AM247:AQ247)&lt;&gt;"")*(IF(進捗管理票PSPT_進捗率_3_2&lt;&gt;"", $AM$7:$AT$7,$AM$7:$AQ$7)="予定日")*(IF(進捗管理票PSPT_進捗率_3_2&lt;&gt;"", AM247:AT247,AM247:AQ247)&lt;=集計基準日),COLUMN(IF(進捗管理票PSPT_進捗率_3_2&lt;&gt;"", AM247:AT247,AM247:AQ247)),""))</f>
        <v>0</v>
      </c>
      <c r="CZ247" s="324">
        <f t="array" aca="1" ref="CZ247" ca="1">MAX(IF((IF(進捗管理票PSPT_進捗率_4_2&lt;&gt;"", AY247:BF247,AY247:BC247)&lt;&gt;"")*(IF(進捗管理票PSPT_進捗率_4_2&lt;&gt;"", $AY$7:$BF$7,$AY$7:$BC$7)="予定日")*(IF(進捗管理票PSPT_進捗率_4_2&lt;&gt;"", AY247:BF247,AY247:BC247)&lt;=集計基準日),COLUMN(IF(進捗管理票PSPT_進捗率_4_2&lt;&gt;"", AY247:BF247,AY247:BC247)),""))</f>
        <v>0</v>
      </c>
      <c r="DA247" s="324">
        <f t="array" aca="1" ref="DA247" ca="1">MAX(IF((BJ247:BN247&lt;&gt;"")*($BJ$7:$BN$7="予定日")*(BJ247:BN247&lt;=集計基準日),COLUMN(BJ247:BN247),""))</f>
        <v>0</v>
      </c>
      <c r="DB247" s="324">
        <f t="array" aca="1" ref="DB247" ca="1">MAX(IF((IF(AND(進捗管理票PSPT_進捗率_1_2&lt;&gt;"",U247&lt;&gt;""), O247:V247,O247:S247)&lt;&gt;"")*(IF(AND(進捗管理票PSPT_進捗率_1_2&lt;&gt;"",U247&lt;&gt;""), $O$7:$V$7,$O$7:$S$7)="実績日")*(IF(AND(進捗管理票PSPT_進捗率_1_2&lt;&gt;"",U247&lt;&gt;""), O247:V247,O247:S247)&lt;=集計基準日),COLUMN(IF(AND(進捗管理票PSPT_進捗率_1_2&lt;&gt;"",U247&lt;&gt;""), O247:V247,O247:S247)),""))</f>
        <v>0</v>
      </c>
      <c r="DC247" s="324">
        <f t="array" aca="1" ref="DC247" ca="1">MAX(IF((IF(AND(進捗管理票PSPT_進捗率_2_2&lt;&gt;"",AG247&lt;&gt;""), AA247:AH247,AA247:AE247)&lt;&gt;"")*(IF(AND(進捗管理票PSPT_進捗率_2_2&lt;&gt;"",AG247&lt;&gt;""), $AA$7:$AH$7,$AA$7:$AE$7)="実績日")*(IF(AND(進捗管理票PSPT_進捗率_2_2&lt;&gt;"",AG247&lt;&gt;""), AA247:AH247,AA247:AE247)&lt;=集計基準日),COLUMN(IF(AND(進捗管理票PSPT_進捗率_2_2&lt;&gt;"",AG247&lt;&gt;""), AA247:AH247,AA247:AE247)),""))</f>
        <v>0</v>
      </c>
      <c r="DD247" s="324">
        <f t="array" aca="1" ref="DD247" ca="1">MAX(IF((IF(AND(進捗管理票PSPT_進捗率_3_2&lt;&gt;"",AS247&lt;&gt;""), AM247:AT247,AM247:AQ247)&lt;&gt;"")*(IF(AND(進捗管理票PSPT_進捗率_3_2&lt;&gt;"",AS247&lt;&gt;""), $AM$7:$AT$7,$AM$7:$AQ$7)="実績日")*(IF(AND(進捗管理票PSPT_進捗率_3_2&lt;&gt;"",AS247&lt;&gt;""), AM247:AT247,AM247:AQ247)&lt;=集計基準日),COLUMN(IF(AND(進捗管理票PSPT_進捗率_3_2&lt;&gt;"",AS247&lt;&gt;""), AM247:AT247,AM247:AQ247)),""))</f>
        <v>0</v>
      </c>
      <c r="DE247" s="324">
        <f t="array" aca="1" ref="DE247" ca="1">MAX(IF((IF(AND(進捗管理票PSPT_進捗率_4_2&lt;&gt;"",BE247&lt;&gt;""), AY247:BF247,AY247:BC247)&lt;&gt;"")*(IF(AND(進捗管理票PSPT_進捗率_4_2&lt;&gt;"",BE247&lt;&gt;""), $AY$7:$BF$7,$AY$7:$BC$7)="実績日")*(IF(AND(進捗管理票PSPT_進捗率_4_2&lt;&gt;"",BE247&lt;&gt;""), AY247:BF247,AY247:BC247)&lt;=集計基準日),COLUMN(IF(AND(進捗管理票PSPT_進捗率_4_2&lt;&gt;"",BE247&lt;&gt;""), AY247:BF247,AY247:BC247)),""))</f>
        <v>0</v>
      </c>
      <c r="DF247" s="324">
        <f t="array" aca="1" ref="DF247" ca="1">MAX(IF((BJ247:BN247&lt;&gt;"")*($BJ$7:$BN$7="実績日")*(BJ247:BN247&lt;=集計基準日),COLUMN(BJ247:BN247),""))</f>
        <v>0</v>
      </c>
      <c r="DG247" s="439">
        <f ca="1">MAX(IF(CW247&lt;&gt;0,HLOOKUP(CW247+1,進捗・達成率設定_PS,9,1),0),IF(CX247&lt;&gt;0,HLOOKUP(CX247+1,進捗・達成率設定_PT仕様作成,9,1),0),IF(CY247&lt;&gt;0,HLOOKUP(CY247+1,進捗・達成率設定_PG,9,1),0),IF(CZ247&lt;&gt;0,HLOOKUP(CZ247+1,進捗・達成率設定_PT,9,1),0),IF(DA247&lt;&gt;0,HLOOKUP(DA247+1,進捗・達成率設定_受入,9,1),0),IF(AND(COUNTA(PTレビュー先頭セル:PTレビュー最終セル)=0,AND(BB247&lt;&gt;"", BB247 &lt;= 集計基準日, BE247="",BF247="",BJ247="",BK247="",BM247="",BN247="")),100,0),IF(AND(BE247&lt;&gt;"",BE247 &lt;= 集計基準日, BJ247="",BK247="",BM247="",BN247=""),100,0))</f>
        <v>0</v>
      </c>
      <c r="DH247" s="440">
        <f ca="1">MAX(IF(DB247&lt;&gt;0,HLOOKUP(DB247,進捗・達成率設定_PS,9,1),0),IF(DC247&lt;&gt;0,HLOOKUP(DC247,進捗・達成率設定_PT仕様作成,9,1),0),IF(DD247&lt;&gt;0,HLOOKUP(DD247,進捗・達成率設定_PG,9,1),0),IF(DE247&lt;&gt;0,HLOOKUP(DE247,進捗・達成率設定_PT,9,1),0),IF(DF247&lt;&gt;0,HLOOKUP(DF247,進捗・達成率設定_受入,9,1),0),IF(AND(COUNTA(PTレビュー先頭セル:PTレビュー最終セル)=0,BJ247="",BK247="",BM247="",BN247="",BC247&lt;&gt;"", BC247&lt;=集計基準日),100,0),IF(OR(AND(BF247&lt;&gt;"",BF247&lt;=集計基準日, BJ247="",BK247="",BM247="",BN247=""),AND(BE247&lt;&gt;"",BF247&lt;&gt;"",BF247&lt;=集計基準日, BJ247="",BK247="",BM247="",BN247="")),100,0))</f>
        <v>0</v>
      </c>
      <c r="DI247" s="328" t="str">
        <f>IF(BM247&lt;&gt;"",BM247,IF(AND(BJ247&lt;&gt;"",BM247&lt;&gt;""),BM247,IF(AND(BJ247&lt;&gt;"",BM247=""),"",IF(AND(BK247&lt;&gt;"",BM247=""),"",IF(BE247&lt;&gt;"",BE247,IF(COUNTA(PTレビュー先頭セル:PTレビュー最終セル)&lt;&gt;0,"",IF(BB247&lt;&gt;"",BB247,"")))))))</f>
        <v/>
      </c>
      <c r="DJ247" s="329" t="str">
        <f>IF(AND(BM247&lt;&gt;"",BN247&lt;&gt;""),BN247,IF(AND(BJ247&lt;&gt;"",BN247&lt;&gt;""),BN247,IF(AND(BK247&lt;&gt;"",BN247=""),"",IF(AND(BJ247&lt;&gt;"",BN247=""),"",IF(BF247&lt;&gt;"",BF247,IF(COUNTA(PTレビュー先頭セル:PTレビュー最終セル)&lt;&gt;0,"",IF(BC247&lt;&gt;"",BC247,"")))))))</f>
        <v/>
      </c>
      <c r="DK247" s="450" t="b">
        <f t="shared" si="121"/>
        <v>0</v>
      </c>
      <c r="DL247" s="440" t="b">
        <f t="shared" si="122"/>
        <v>0</v>
      </c>
      <c r="DM247" s="450" t="b">
        <f t="shared" si="123"/>
        <v>0</v>
      </c>
      <c r="DN247" s="440" t="b">
        <f t="shared" si="124"/>
        <v>0</v>
      </c>
      <c r="DO247" s="449" t="b">
        <f t="shared" si="125"/>
        <v>0</v>
      </c>
      <c r="DP247" s="440" t="b">
        <f t="shared" si="126"/>
        <v>0</v>
      </c>
      <c r="DQ247" s="450" t="b">
        <f t="shared" si="127"/>
        <v>0</v>
      </c>
      <c r="DR247" s="440" t="b">
        <f t="shared" si="128"/>
        <v>0</v>
      </c>
      <c r="DS247" s="449" t="b">
        <f t="shared" si="129"/>
        <v>0</v>
      </c>
      <c r="DT247" s="440" t="b">
        <f t="shared" si="130"/>
        <v>0</v>
      </c>
    </row>
    <row r="248" spans="1:124" x14ac:dyDescent="0.25">
      <c r="A248" s="65">
        <f t="shared" si="105"/>
        <v>240</v>
      </c>
      <c r="B248" s="275"/>
      <c r="C248" s="275"/>
      <c r="D248" s="275"/>
      <c r="E248" s="275"/>
      <c r="F248" s="275"/>
      <c r="G248" s="316"/>
      <c r="H248" s="276"/>
      <c r="I248" s="276"/>
      <c r="J248" s="276"/>
      <c r="K248" s="467"/>
      <c r="L248" s="467"/>
      <c r="M248" s="277"/>
      <c r="N248" s="277"/>
      <c r="O248" s="348"/>
      <c r="P248" s="278"/>
      <c r="Q248" s="279"/>
      <c r="R248" s="348"/>
      <c r="S248" s="278"/>
      <c r="T248" s="280"/>
      <c r="U248" s="348"/>
      <c r="V248" s="274"/>
      <c r="W248" s="309" t="str">
        <f t="shared" ca="1" si="106"/>
        <v/>
      </c>
      <c r="X248" s="310" t="str">
        <f t="shared" ca="1" si="107"/>
        <v/>
      </c>
      <c r="Y248" s="277"/>
      <c r="Z248" s="277"/>
      <c r="AA248" s="348"/>
      <c r="AB248" s="278"/>
      <c r="AC248" s="279"/>
      <c r="AD248" s="348"/>
      <c r="AE248" s="278"/>
      <c r="AF248" s="280"/>
      <c r="AG248" s="348"/>
      <c r="AH248" s="274"/>
      <c r="AI248" s="309" t="str">
        <f t="shared" ca="1" si="108"/>
        <v/>
      </c>
      <c r="AJ248" s="310" t="str">
        <f t="shared" ca="1" si="109"/>
        <v/>
      </c>
      <c r="AK248" s="277"/>
      <c r="AL248" s="277"/>
      <c r="AM248" s="348"/>
      <c r="AN248" s="278"/>
      <c r="AO248" s="279"/>
      <c r="AP248" s="348"/>
      <c r="AQ248" s="278"/>
      <c r="AR248" s="280"/>
      <c r="AS248" s="348"/>
      <c r="AT248" s="274"/>
      <c r="AU248" s="309" t="str">
        <f t="shared" ca="1" si="110"/>
        <v/>
      </c>
      <c r="AV248" s="310" t="str">
        <f t="shared" ca="1" si="111"/>
        <v/>
      </c>
      <c r="AW248" s="276"/>
      <c r="AX248" s="276"/>
      <c r="AY248" s="348"/>
      <c r="AZ248" s="278"/>
      <c r="BA248" s="279"/>
      <c r="BB248" s="348"/>
      <c r="BC248" s="278"/>
      <c r="BD248" s="280"/>
      <c r="BE248" s="348"/>
      <c r="BF248" s="274"/>
      <c r="BG248" s="309" t="str">
        <f t="shared" ca="1" si="112"/>
        <v/>
      </c>
      <c r="BH248" s="310" t="str">
        <f t="shared" ca="1" si="113"/>
        <v/>
      </c>
      <c r="BI248" s="276"/>
      <c r="BJ248" s="348"/>
      <c r="BK248" s="278"/>
      <c r="BL248" s="279"/>
      <c r="BM248" s="348"/>
      <c r="BN248" s="278"/>
      <c r="BO248" s="280"/>
      <c r="BP248" s="309" t="str">
        <f t="shared" ca="1" si="114"/>
        <v/>
      </c>
      <c r="BQ248" s="310" t="str">
        <f t="shared" ca="1" si="115"/>
        <v/>
      </c>
      <c r="BR248" s="309" t="str">
        <f t="shared" ca="1" si="116"/>
        <v/>
      </c>
      <c r="BS248" s="438" t="str">
        <f t="shared" ca="1" si="117"/>
        <v/>
      </c>
      <c r="BT248" s="281" t="str">
        <f t="array" ref="BT248">IF(AND($I248&lt;&gt;"",$K248&lt;&gt;""),CEILING(VLOOKUP($I248,ランク別指標,3,FALSE)*$L248,1),"")</f>
        <v/>
      </c>
      <c r="BU248" s="282"/>
      <c r="BV248" s="281" t="str">
        <f t="shared" si="11"/>
        <v/>
      </c>
      <c r="BW248" s="283"/>
      <c r="BX248" s="282"/>
      <c r="BY248" s="284" t="str">
        <f t="shared" si="118"/>
        <v/>
      </c>
      <c r="BZ248" s="285" t="str">
        <f t="shared" si="119"/>
        <v/>
      </c>
      <c r="CA248" s="286"/>
      <c r="CB248" s="287"/>
      <c r="CC248" s="281" t="str">
        <f t="array" ref="CC248">IF(AND($I248&lt;&gt;"",$K248&lt;&gt;""),CEILING(VLOOKUP($I248,ランク別指標,6,FALSE)*$L248,1),"")</f>
        <v/>
      </c>
      <c r="CD248" s="288"/>
      <c r="CE248" s="289" t="str">
        <f t="shared" si="14"/>
        <v/>
      </c>
      <c r="CF248" s="290"/>
      <c r="CG248" s="291" t="str">
        <f t="array" ref="CG248">IF(AND(L248&lt;&gt;"",L248&gt;0),IF(CD248/L248*100 &gt; 0,CD248/L248*100, ""),"")</f>
        <v/>
      </c>
      <c r="CH248" s="292" t="str">
        <f t="array" ref="CH248">IF(AND(L248&lt;&gt;"",L248&gt;0),IF(CF248/L248*100 &gt; 0,CF248/L248*100, ""),"")</f>
        <v/>
      </c>
      <c r="CI248" s="291" t="str">
        <f t="array" ref="CI248">IF(AND(CC248&lt;&gt;"",CC248&gt;0),IF(CD248/CC248*100 &gt; 0,CD248/CC248, ""),"")</f>
        <v/>
      </c>
      <c r="CJ248" s="292" t="str">
        <f t="array" ref="CJ248">IF(AND(CE248&lt;&gt;"",CE248&gt;0),IF(CF248/CE248*100 &gt; 0,CF248/CE248, ""),"")</f>
        <v/>
      </c>
      <c r="CK248" s="281"/>
      <c r="CL248" s="293" t="str">
        <f t="array" ref="CL248">IF(AND(L248&lt;&gt;"",L248&gt;0),IF(CK248/L248*100 &gt; 0,CK248/L248*100, ""),"")</f>
        <v/>
      </c>
      <c r="CM248" s="294"/>
      <c r="CN248" s="270" t="str">
        <f t="array" aca="1" ref="CN248" ca="1">IF(AND($O248&lt;&gt;"",$P248="",$O248&lt;=集計基準日),"遅1",IF(AND($R248&lt;&gt;"",$S248="",$R248&lt;=集計基準日),"遅2",IF(AND($U248&lt;&gt;"",$V248="",$U248&lt;=集計基準日),"遅3","") ) )</f>
        <v/>
      </c>
      <c r="CO248" s="271" t="str">
        <f t="array" aca="1" ref="CO248" ca="1">IF(AND($AA248&lt;&gt;"",$AB248="",$AA248&lt;=集計基準日),"遅1",IF(AND($AD248&lt;&gt;"",$AE248="",$AD248&lt;=集計基準日),"遅2",IF(AND($AG248&lt;&gt;"",$AH248="",$AG248&lt;=集計基準日),"遅3","")))</f>
        <v/>
      </c>
      <c r="CP248" s="271" t="str">
        <f t="array" aca="1" ref="CP248" ca="1">IF(AND($AM248&lt;&gt;"",$AN248="",$AM248&lt;=集計基準日),"遅1",IF(AND($AP248&lt;&gt;"",$AQ248="",$AP248&lt;=集計基準日),"遅2",IF(AND($AS248&lt;&gt;"",$AT248="",$AS248&lt;=集計基準日),"遅3","")))</f>
        <v/>
      </c>
      <c r="CQ248" s="272" t="str">
        <f t="shared" ca="1" si="103"/>
        <v/>
      </c>
      <c r="CR248" s="272" t="str">
        <f t="shared" ca="1" si="104"/>
        <v/>
      </c>
      <c r="CS248" s="273" t="str">
        <f t="shared" ca="1" si="17"/>
        <v/>
      </c>
      <c r="CT248" s="337"/>
      <c r="CU248" s="264">
        <f t="shared" si="120"/>
        <v>240</v>
      </c>
      <c r="CW248" s="324">
        <f t="array" aca="1" ref="CW248" ca="1">MAX(IF((IF(進捗管理票PSPT_進捗率_1_2&lt;&gt;"", O248:V248,O248:S248)&lt;&gt;"")*(IF(進捗管理票PSPT_進捗率_1_2&lt;&gt;"", $O$7:$V$7,$O$7:$S$7)="予定日")*(IF(進捗管理票PSPT_進捗率_1_2&lt;&gt;"", O248:V248,O248:S248)&lt;=集計基準日),COLUMN(IF(進捗管理票PSPT_進捗率_1_2&lt;&gt;"", O248:V248,O248:S248)),""))</f>
        <v>0</v>
      </c>
      <c r="CX248" s="324">
        <f t="array" aca="1" ref="CX248" ca="1">MAX(IF((IF(進捗管理票PSPT_進捗率_2_2&lt;&gt;"", AA248:AH248,AA248:AE248)&lt;&gt;"")*(IF(進捗管理票PSPT_進捗率_2_2&lt;&gt;"", $AA$7:$AH$7,$AA$7:$AE$7)="予定日")*(IF(進捗管理票PSPT_進捗率_2_2&lt;&gt;"", AA248:AH248,AA248:AE248)&lt;=集計基準日),COLUMN(IF(進捗管理票PSPT_進捗率_2_2&lt;&gt;"", AA248:AH248,AA248:AE248)),""))</f>
        <v>0</v>
      </c>
      <c r="CY248" s="324">
        <f t="array" aca="1" ref="CY248" ca="1">MAX(IF((IF(進捗管理票PSPT_進捗率_3_2&lt;&gt;"", AM248:AT248,AM248:AQ248)&lt;&gt;"")*(IF(進捗管理票PSPT_進捗率_3_2&lt;&gt;"", $AM$7:$AT$7,$AM$7:$AQ$7)="予定日")*(IF(進捗管理票PSPT_進捗率_3_2&lt;&gt;"", AM248:AT248,AM248:AQ248)&lt;=集計基準日),COLUMN(IF(進捗管理票PSPT_進捗率_3_2&lt;&gt;"", AM248:AT248,AM248:AQ248)),""))</f>
        <v>0</v>
      </c>
      <c r="CZ248" s="324">
        <f t="array" aca="1" ref="CZ248" ca="1">MAX(IF((IF(進捗管理票PSPT_進捗率_4_2&lt;&gt;"", AY248:BF248,AY248:BC248)&lt;&gt;"")*(IF(進捗管理票PSPT_進捗率_4_2&lt;&gt;"", $AY$7:$BF$7,$AY$7:$BC$7)="予定日")*(IF(進捗管理票PSPT_進捗率_4_2&lt;&gt;"", AY248:BF248,AY248:BC248)&lt;=集計基準日),COLUMN(IF(進捗管理票PSPT_進捗率_4_2&lt;&gt;"", AY248:BF248,AY248:BC248)),""))</f>
        <v>0</v>
      </c>
      <c r="DA248" s="324">
        <f t="array" aca="1" ref="DA248" ca="1">MAX(IF((BJ248:BN248&lt;&gt;"")*($BJ$7:$BN$7="予定日")*(BJ248:BN248&lt;=集計基準日),COLUMN(BJ248:BN248),""))</f>
        <v>0</v>
      </c>
      <c r="DB248" s="324">
        <f t="array" aca="1" ref="DB248" ca="1">MAX(IF((IF(AND(進捗管理票PSPT_進捗率_1_2&lt;&gt;"",U248&lt;&gt;""), O248:V248,O248:S248)&lt;&gt;"")*(IF(AND(進捗管理票PSPT_進捗率_1_2&lt;&gt;"",U248&lt;&gt;""), $O$7:$V$7,$O$7:$S$7)="実績日")*(IF(AND(進捗管理票PSPT_進捗率_1_2&lt;&gt;"",U248&lt;&gt;""), O248:V248,O248:S248)&lt;=集計基準日),COLUMN(IF(AND(進捗管理票PSPT_進捗率_1_2&lt;&gt;"",U248&lt;&gt;""), O248:V248,O248:S248)),""))</f>
        <v>0</v>
      </c>
      <c r="DC248" s="324">
        <f t="array" aca="1" ref="DC248" ca="1">MAX(IF((IF(AND(進捗管理票PSPT_進捗率_2_2&lt;&gt;"",AG248&lt;&gt;""), AA248:AH248,AA248:AE248)&lt;&gt;"")*(IF(AND(進捗管理票PSPT_進捗率_2_2&lt;&gt;"",AG248&lt;&gt;""), $AA$7:$AH$7,$AA$7:$AE$7)="実績日")*(IF(AND(進捗管理票PSPT_進捗率_2_2&lt;&gt;"",AG248&lt;&gt;""), AA248:AH248,AA248:AE248)&lt;=集計基準日),COLUMN(IF(AND(進捗管理票PSPT_進捗率_2_2&lt;&gt;"",AG248&lt;&gt;""), AA248:AH248,AA248:AE248)),""))</f>
        <v>0</v>
      </c>
      <c r="DD248" s="324">
        <f t="array" aca="1" ref="DD248" ca="1">MAX(IF((IF(AND(進捗管理票PSPT_進捗率_3_2&lt;&gt;"",AS248&lt;&gt;""), AM248:AT248,AM248:AQ248)&lt;&gt;"")*(IF(AND(進捗管理票PSPT_進捗率_3_2&lt;&gt;"",AS248&lt;&gt;""), $AM$7:$AT$7,$AM$7:$AQ$7)="実績日")*(IF(AND(進捗管理票PSPT_進捗率_3_2&lt;&gt;"",AS248&lt;&gt;""), AM248:AT248,AM248:AQ248)&lt;=集計基準日),COLUMN(IF(AND(進捗管理票PSPT_進捗率_3_2&lt;&gt;"",AS248&lt;&gt;""), AM248:AT248,AM248:AQ248)),""))</f>
        <v>0</v>
      </c>
      <c r="DE248" s="324">
        <f t="array" aca="1" ref="DE248" ca="1">MAX(IF((IF(AND(進捗管理票PSPT_進捗率_4_2&lt;&gt;"",BE248&lt;&gt;""), AY248:BF248,AY248:BC248)&lt;&gt;"")*(IF(AND(進捗管理票PSPT_進捗率_4_2&lt;&gt;"",BE248&lt;&gt;""), $AY$7:$BF$7,$AY$7:$BC$7)="実績日")*(IF(AND(進捗管理票PSPT_進捗率_4_2&lt;&gt;"",BE248&lt;&gt;""), AY248:BF248,AY248:BC248)&lt;=集計基準日),COLUMN(IF(AND(進捗管理票PSPT_進捗率_4_2&lt;&gt;"",BE248&lt;&gt;""), AY248:BF248,AY248:BC248)),""))</f>
        <v>0</v>
      </c>
      <c r="DF248" s="324">
        <f t="array" aca="1" ref="DF248" ca="1">MAX(IF((BJ248:BN248&lt;&gt;"")*($BJ$7:$BN$7="実績日")*(BJ248:BN248&lt;=集計基準日),COLUMN(BJ248:BN248),""))</f>
        <v>0</v>
      </c>
      <c r="DG248" s="439">
        <f ca="1">MAX(IF(CW248&lt;&gt;0,HLOOKUP(CW248+1,進捗・達成率設定_PS,9,1),0),IF(CX248&lt;&gt;0,HLOOKUP(CX248+1,進捗・達成率設定_PT仕様作成,9,1),0),IF(CY248&lt;&gt;0,HLOOKUP(CY248+1,進捗・達成率設定_PG,9,1),0),IF(CZ248&lt;&gt;0,HLOOKUP(CZ248+1,進捗・達成率設定_PT,9,1),0),IF(DA248&lt;&gt;0,HLOOKUP(DA248+1,進捗・達成率設定_受入,9,1),0),IF(AND(COUNTA(PTレビュー先頭セル:PTレビュー最終セル)=0,AND(BB248&lt;&gt;"", BB248 &lt;= 集計基準日, BE248="",BF248="",BJ248="",BK248="",BM248="",BN248="")),100,0),IF(AND(BE248&lt;&gt;"",BE248 &lt;= 集計基準日, BJ248="",BK248="",BM248="",BN248=""),100,0))</f>
        <v>0</v>
      </c>
      <c r="DH248" s="440">
        <f ca="1">MAX(IF(DB248&lt;&gt;0,HLOOKUP(DB248,進捗・達成率設定_PS,9,1),0),IF(DC248&lt;&gt;0,HLOOKUP(DC248,進捗・達成率設定_PT仕様作成,9,1),0),IF(DD248&lt;&gt;0,HLOOKUP(DD248,進捗・達成率設定_PG,9,1),0),IF(DE248&lt;&gt;0,HLOOKUP(DE248,進捗・達成率設定_PT,9,1),0),IF(DF248&lt;&gt;0,HLOOKUP(DF248,進捗・達成率設定_受入,9,1),0),IF(AND(COUNTA(PTレビュー先頭セル:PTレビュー最終セル)=0,BJ248="",BK248="",BM248="",BN248="",BC248&lt;&gt;"", BC248&lt;=集計基準日),100,0),IF(OR(AND(BF248&lt;&gt;"",BF248&lt;=集計基準日, BJ248="",BK248="",BM248="",BN248=""),AND(BE248&lt;&gt;"",BF248&lt;&gt;"",BF248&lt;=集計基準日, BJ248="",BK248="",BM248="",BN248="")),100,0))</f>
        <v>0</v>
      </c>
      <c r="DI248" s="328" t="str">
        <f>IF(BM248&lt;&gt;"",BM248,IF(AND(BJ248&lt;&gt;"",BM248&lt;&gt;""),BM248,IF(AND(BJ248&lt;&gt;"",BM248=""),"",IF(AND(BK248&lt;&gt;"",BM248=""),"",IF(BE248&lt;&gt;"",BE248,IF(COUNTA(PTレビュー先頭セル:PTレビュー最終セル)&lt;&gt;0,"",IF(BB248&lt;&gt;"",BB248,"")))))))</f>
        <v/>
      </c>
      <c r="DJ248" s="329" t="str">
        <f>IF(AND(BM248&lt;&gt;"",BN248&lt;&gt;""),BN248,IF(AND(BJ248&lt;&gt;"",BN248&lt;&gt;""),BN248,IF(AND(BK248&lt;&gt;"",BN248=""),"",IF(AND(BJ248&lt;&gt;"",BN248=""),"",IF(BF248&lt;&gt;"",BF248,IF(COUNTA(PTレビュー先頭セル:PTレビュー最終セル)&lt;&gt;0,"",IF(BC248&lt;&gt;"",BC248,"")))))))</f>
        <v/>
      </c>
      <c r="DK248" s="450" t="b">
        <f t="shared" si="121"/>
        <v>0</v>
      </c>
      <c r="DL248" s="440" t="b">
        <f t="shared" si="122"/>
        <v>0</v>
      </c>
      <c r="DM248" s="450" t="b">
        <f t="shared" si="123"/>
        <v>0</v>
      </c>
      <c r="DN248" s="440" t="b">
        <f t="shared" si="124"/>
        <v>0</v>
      </c>
      <c r="DO248" s="449" t="b">
        <f t="shared" si="125"/>
        <v>0</v>
      </c>
      <c r="DP248" s="440" t="b">
        <f t="shared" si="126"/>
        <v>0</v>
      </c>
      <c r="DQ248" s="450" t="b">
        <f t="shared" si="127"/>
        <v>0</v>
      </c>
      <c r="DR248" s="440" t="b">
        <f t="shared" si="128"/>
        <v>0</v>
      </c>
      <c r="DS248" s="449" t="b">
        <f t="shared" si="129"/>
        <v>0</v>
      </c>
      <c r="DT248" s="440" t="b">
        <f t="shared" si="130"/>
        <v>0</v>
      </c>
    </row>
    <row r="249" spans="1:124" x14ac:dyDescent="0.25">
      <c r="A249" s="65">
        <f t="shared" si="105"/>
        <v>241</v>
      </c>
      <c r="B249" s="275"/>
      <c r="C249" s="275"/>
      <c r="D249" s="275"/>
      <c r="E249" s="275"/>
      <c r="F249" s="275"/>
      <c r="G249" s="316"/>
      <c r="H249" s="276"/>
      <c r="I249" s="276"/>
      <c r="J249" s="276"/>
      <c r="K249" s="467"/>
      <c r="L249" s="467"/>
      <c r="M249" s="277"/>
      <c r="N249" s="277"/>
      <c r="O249" s="348"/>
      <c r="P249" s="278"/>
      <c r="Q249" s="279"/>
      <c r="R249" s="348"/>
      <c r="S249" s="278"/>
      <c r="T249" s="280"/>
      <c r="U249" s="348"/>
      <c r="V249" s="274"/>
      <c r="W249" s="309" t="str">
        <f t="shared" ca="1" si="106"/>
        <v/>
      </c>
      <c r="X249" s="310" t="str">
        <f t="shared" ca="1" si="107"/>
        <v/>
      </c>
      <c r="Y249" s="277"/>
      <c r="Z249" s="277"/>
      <c r="AA249" s="348"/>
      <c r="AB249" s="278"/>
      <c r="AC249" s="279"/>
      <c r="AD249" s="348"/>
      <c r="AE249" s="278"/>
      <c r="AF249" s="280"/>
      <c r="AG249" s="348"/>
      <c r="AH249" s="274"/>
      <c r="AI249" s="309" t="str">
        <f t="shared" ca="1" si="108"/>
        <v/>
      </c>
      <c r="AJ249" s="310" t="str">
        <f t="shared" ca="1" si="109"/>
        <v/>
      </c>
      <c r="AK249" s="277"/>
      <c r="AL249" s="277"/>
      <c r="AM249" s="348"/>
      <c r="AN249" s="278"/>
      <c r="AO249" s="279"/>
      <c r="AP249" s="348"/>
      <c r="AQ249" s="278"/>
      <c r="AR249" s="280"/>
      <c r="AS249" s="348"/>
      <c r="AT249" s="274"/>
      <c r="AU249" s="309" t="str">
        <f t="shared" ca="1" si="110"/>
        <v/>
      </c>
      <c r="AV249" s="310" t="str">
        <f t="shared" ca="1" si="111"/>
        <v/>
      </c>
      <c r="AW249" s="276"/>
      <c r="AX249" s="276"/>
      <c r="AY249" s="348"/>
      <c r="AZ249" s="278"/>
      <c r="BA249" s="279"/>
      <c r="BB249" s="348"/>
      <c r="BC249" s="278"/>
      <c r="BD249" s="280"/>
      <c r="BE249" s="348"/>
      <c r="BF249" s="274"/>
      <c r="BG249" s="309" t="str">
        <f t="shared" ca="1" si="112"/>
        <v/>
      </c>
      <c r="BH249" s="310" t="str">
        <f t="shared" ca="1" si="113"/>
        <v/>
      </c>
      <c r="BI249" s="276"/>
      <c r="BJ249" s="348"/>
      <c r="BK249" s="278"/>
      <c r="BL249" s="279"/>
      <c r="BM249" s="348"/>
      <c r="BN249" s="278"/>
      <c r="BO249" s="280"/>
      <c r="BP249" s="309" t="str">
        <f t="shared" ca="1" si="114"/>
        <v/>
      </c>
      <c r="BQ249" s="310" t="str">
        <f t="shared" ca="1" si="115"/>
        <v/>
      </c>
      <c r="BR249" s="309" t="str">
        <f t="shared" ca="1" si="116"/>
        <v/>
      </c>
      <c r="BS249" s="438" t="str">
        <f t="shared" ca="1" si="117"/>
        <v/>
      </c>
      <c r="BT249" s="281" t="str">
        <f t="array" ref="BT249">IF(AND($I249&lt;&gt;"",$K249&lt;&gt;""),CEILING(VLOOKUP($I249,ランク別指標,3,FALSE)*$L249,1),"")</f>
        <v/>
      </c>
      <c r="BU249" s="282"/>
      <c r="BV249" s="281" t="str">
        <f t="shared" si="11"/>
        <v/>
      </c>
      <c r="BW249" s="283"/>
      <c r="BX249" s="282"/>
      <c r="BY249" s="284" t="str">
        <f t="shared" si="118"/>
        <v/>
      </c>
      <c r="BZ249" s="285" t="str">
        <f t="shared" si="119"/>
        <v/>
      </c>
      <c r="CA249" s="286"/>
      <c r="CB249" s="287"/>
      <c r="CC249" s="281" t="str">
        <f t="array" ref="CC249">IF(AND($I249&lt;&gt;"",$K249&lt;&gt;""),CEILING(VLOOKUP($I249,ランク別指標,6,FALSE)*$L249,1),"")</f>
        <v/>
      </c>
      <c r="CD249" s="288"/>
      <c r="CE249" s="289" t="str">
        <f t="shared" si="14"/>
        <v/>
      </c>
      <c r="CF249" s="290"/>
      <c r="CG249" s="291" t="str">
        <f t="array" ref="CG249">IF(AND(L249&lt;&gt;"",L249&gt;0),IF(CD249/L249*100 &gt; 0,CD249/L249*100, ""),"")</f>
        <v/>
      </c>
      <c r="CH249" s="292" t="str">
        <f t="array" ref="CH249">IF(AND(L249&lt;&gt;"",L249&gt;0),IF(CF249/L249*100 &gt; 0,CF249/L249*100, ""),"")</f>
        <v/>
      </c>
      <c r="CI249" s="291" t="str">
        <f t="array" ref="CI249">IF(AND(CC249&lt;&gt;"",CC249&gt;0),IF(CD249/CC249*100 &gt; 0,CD249/CC249, ""),"")</f>
        <v/>
      </c>
      <c r="CJ249" s="292" t="str">
        <f t="array" ref="CJ249">IF(AND(CE249&lt;&gt;"",CE249&gt;0),IF(CF249/CE249*100 &gt; 0,CF249/CE249, ""),"")</f>
        <v/>
      </c>
      <c r="CK249" s="281"/>
      <c r="CL249" s="293" t="str">
        <f t="array" ref="CL249">IF(AND(L249&lt;&gt;"",L249&gt;0),IF(CK249/L249*100 &gt; 0,CK249/L249*100, ""),"")</f>
        <v/>
      </c>
      <c r="CM249" s="294"/>
      <c r="CN249" s="270" t="str">
        <f t="array" aca="1" ref="CN249" ca="1">IF(AND($O249&lt;&gt;"",$P249="",$O249&lt;=集計基準日),"遅1",IF(AND($R249&lt;&gt;"",$S249="",$R249&lt;=集計基準日),"遅2",IF(AND($U249&lt;&gt;"",$V249="",$U249&lt;=集計基準日),"遅3","") ) )</f>
        <v/>
      </c>
      <c r="CO249" s="271" t="str">
        <f t="array" aca="1" ref="CO249" ca="1">IF(AND($AA249&lt;&gt;"",$AB249="",$AA249&lt;=集計基準日),"遅1",IF(AND($AD249&lt;&gt;"",$AE249="",$AD249&lt;=集計基準日),"遅2",IF(AND($AG249&lt;&gt;"",$AH249="",$AG249&lt;=集計基準日),"遅3","")))</f>
        <v/>
      </c>
      <c r="CP249" s="271" t="str">
        <f t="array" aca="1" ref="CP249" ca="1">IF(AND($AM249&lt;&gt;"",$AN249="",$AM249&lt;=集計基準日),"遅1",IF(AND($AP249&lt;&gt;"",$AQ249="",$AP249&lt;=集計基準日),"遅2",IF(AND($AS249&lt;&gt;"",$AT249="",$AS249&lt;=集計基準日),"遅3","")))</f>
        <v/>
      </c>
      <c r="CQ249" s="272" t="str">
        <f t="shared" ca="1" si="103"/>
        <v/>
      </c>
      <c r="CR249" s="272" t="str">
        <f t="shared" ca="1" si="104"/>
        <v/>
      </c>
      <c r="CS249" s="273" t="str">
        <f t="shared" ca="1" si="17"/>
        <v/>
      </c>
      <c r="CT249" s="337"/>
      <c r="CU249" s="264">
        <f t="shared" si="120"/>
        <v>241</v>
      </c>
      <c r="CW249" s="324">
        <f t="array" aca="1" ref="CW249" ca="1">MAX(IF((IF(進捗管理票PSPT_進捗率_1_2&lt;&gt;"", O249:V249,O249:S249)&lt;&gt;"")*(IF(進捗管理票PSPT_進捗率_1_2&lt;&gt;"", $O$7:$V$7,$O$7:$S$7)="予定日")*(IF(進捗管理票PSPT_進捗率_1_2&lt;&gt;"", O249:V249,O249:S249)&lt;=集計基準日),COLUMN(IF(進捗管理票PSPT_進捗率_1_2&lt;&gt;"", O249:V249,O249:S249)),""))</f>
        <v>0</v>
      </c>
      <c r="CX249" s="324">
        <f t="array" aca="1" ref="CX249" ca="1">MAX(IF((IF(進捗管理票PSPT_進捗率_2_2&lt;&gt;"", AA249:AH249,AA249:AE249)&lt;&gt;"")*(IF(進捗管理票PSPT_進捗率_2_2&lt;&gt;"", $AA$7:$AH$7,$AA$7:$AE$7)="予定日")*(IF(進捗管理票PSPT_進捗率_2_2&lt;&gt;"", AA249:AH249,AA249:AE249)&lt;=集計基準日),COLUMN(IF(進捗管理票PSPT_進捗率_2_2&lt;&gt;"", AA249:AH249,AA249:AE249)),""))</f>
        <v>0</v>
      </c>
      <c r="CY249" s="324">
        <f t="array" aca="1" ref="CY249" ca="1">MAX(IF((IF(進捗管理票PSPT_進捗率_3_2&lt;&gt;"", AM249:AT249,AM249:AQ249)&lt;&gt;"")*(IF(進捗管理票PSPT_進捗率_3_2&lt;&gt;"", $AM$7:$AT$7,$AM$7:$AQ$7)="予定日")*(IF(進捗管理票PSPT_進捗率_3_2&lt;&gt;"", AM249:AT249,AM249:AQ249)&lt;=集計基準日),COLUMN(IF(進捗管理票PSPT_進捗率_3_2&lt;&gt;"", AM249:AT249,AM249:AQ249)),""))</f>
        <v>0</v>
      </c>
      <c r="CZ249" s="324">
        <f t="array" aca="1" ref="CZ249" ca="1">MAX(IF((IF(進捗管理票PSPT_進捗率_4_2&lt;&gt;"", AY249:BF249,AY249:BC249)&lt;&gt;"")*(IF(進捗管理票PSPT_進捗率_4_2&lt;&gt;"", $AY$7:$BF$7,$AY$7:$BC$7)="予定日")*(IF(進捗管理票PSPT_進捗率_4_2&lt;&gt;"", AY249:BF249,AY249:BC249)&lt;=集計基準日),COLUMN(IF(進捗管理票PSPT_進捗率_4_2&lt;&gt;"", AY249:BF249,AY249:BC249)),""))</f>
        <v>0</v>
      </c>
      <c r="DA249" s="324">
        <f t="array" aca="1" ref="DA249" ca="1">MAX(IF((BJ249:BN249&lt;&gt;"")*($BJ$7:$BN$7="予定日")*(BJ249:BN249&lt;=集計基準日),COLUMN(BJ249:BN249),""))</f>
        <v>0</v>
      </c>
      <c r="DB249" s="324">
        <f t="array" aca="1" ref="DB249" ca="1">MAX(IF((IF(AND(進捗管理票PSPT_進捗率_1_2&lt;&gt;"",U249&lt;&gt;""), O249:V249,O249:S249)&lt;&gt;"")*(IF(AND(進捗管理票PSPT_進捗率_1_2&lt;&gt;"",U249&lt;&gt;""), $O$7:$V$7,$O$7:$S$7)="実績日")*(IF(AND(進捗管理票PSPT_進捗率_1_2&lt;&gt;"",U249&lt;&gt;""), O249:V249,O249:S249)&lt;=集計基準日),COLUMN(IF(AND(進捗管理票PSPT_進捗率_1_2&lt;&gt;"",U249&lt;&gt;""), O249:V249,O249:S249)),""))</f>
        <v>0</v>
      </c>
      <c r="DC249" s="324">
        <f t="array" aca="1" ref="DC249" ca="1">MAX(IF((IF(AND(進捗管理票PSPT_進捗率_2_2&lt;&gt;"",AG249&lt;&gt;""), AA249:AH249,AA249:AE249)&lt;&gt;"")*(IF(AND(進捗管理票PSPT_進捗率_2_2&lt;&gt;"",AG249&lt;&gt;""), $AA$7:$AH$7,$AA$7:$AE$7)="実績日")*(IF(AND(進捗管理票PSPT_進捗率_2_2&lt;&gt;"",AG249&lt;&gt;""), AA249:AH249,AA249:AE249)&lt;=集計基準日),COLUMN(IF(AND(進捗管理票PSPT_進捗率_2_2&lt;&gt;"",AG249&lt;&gt;""), AA249:AH249,AA249:AE249)),""))</f>
        <v>0</v>
      </c>
      <c r="DD249" s="324">
        <f t="array" aca="1" ref="DD249" ca="1">MAX(IF((IF(AND(進捗管理票PSPT_進捗率_3_2&lt;&gt;"",AS249&lt;&gt;""), AM249:AT249,AM249:AQ249)&lt;&gt;"")*(IF(AND(進捗管理票PSPT_進捗率_3_2&lt;&gt;"",AS249&lt;&gt;""), $AM$7:$AT$7,$AM$7:$AQ$7)="実績日")*(IF(AND(進捗管理票PSPT_進捗率_3_2&lt;&gt;"",AS249&lt;&gt;""), AM249:AT249,AM249:AQ249)&lt;=集計基準日),COLUMN(IF(AND(進捗管理票PSPT_進捗率_3_2&lt;&gt;"",AS249&lt;&gt;""), AM249:AT249,AM249:AQ249)),""))</f>
        <v>0</v>
      </c>
      <c r="DE249" s="324">
        <f t="array" aca="1" ref="DE249" ca="1">MAX(IF((IF(AND(進捗管理票PSPT_進捗率_4_2&lt;&gt;"",BE249&lt;&gt;""), AY249:BF249,AY249:BC249)&lt;&gt;"")*(IF(AND(進捗管理票PSPT_進捗率_4_2&lt;&gt;"",BE249&lt;&gt;""), $AY$7:$BF$7,$AY$7:$BC$7)="実績日")*(IF(AND(進捗管理票PSPT_進捗率_4_2&lt;&gt;"",BE249&lt;&gt;""), AY249:BF249,AY249:BC249)&lt;=集計基準日),COLUMN(IF(AND(進捗管理票PSPT_進捗率_4_2&lt;&gt;"",BE249&lt;&gt;""), AY249:BF249,AY249:BC249)),""))</f>
        <v>0</v>
      </c>
      <c r="DF249" s="324">
        <f t="array" aca="1" ref="DF249" ca="1">MAX(IF((BJ249:BN249&lt;&gt;"")*($BJ$7:$BN$7="実績日")*(BJ249:BN249&lt;=集計基準日),COLUMN(BJ249:BN249),""))</f>
        <v>0</v>
      </c>
      <c r="DG249" s="439">
        <f ca="1">MAX(IF(CW249&lt;&gt;0,HLOOKUP(CW249+1,進捗・達成率設定_PS,9,1),0),IF(CX249&lt;&gt;0,HLOOKUP(CX249+1,進捗・達成率設定_PT仕様作成,9,1),0),IF(CY249&lt;&gt;0,HLOOKUP(CY249+1,進捗・達成率設定_PG,9,1),0),IF(CZ249&lt;&gt;0,HLOOKUP(CZ249+1,進捗・達成率設定_PT,9,1),0),IF(DA249&lt;&gt;0,HLOOKUP(DA249+1,進捗・達成率設定_受入,9,1),0),IF(AND(COUNTA(PTレビュー先頭セル:PTレビュー最終セル)=0,AND(BB249&lt;&gt;"", BB249 &lt;= 集計基準日, BE249="",BF249="",BJ249="",BK249="",BM249="",BN249="")),100,0),IF(AND(BE249&lt;&gt;"",BE249 &lt;= 集計基準日, BJ249="",BK249="",BM249="",BN249=""),100,0))</f>
        <v>0</v>
      </c>
      <c r="DH249" s="440">
        <f ca="1">MAX(IF(DB249&lt;&gt;0,HLOOKUP(DB249,進捗・達成率設定_PS,9,1),0),IF(DC249&lt;&gt;0,HLOOKUP(DC249,進捗・達成率設定_PT仕様作成,9,1),0),IF(DD249&lt;&gt;0,HLOOKUP(DD249,進捗・達成率設定_PG,9,1),0),IF(DE249&lt;&gt;0,HLOOKUP(DE249,進捗・達成率設定_PT,9,1),0),IF(DF249&lt;&gt;0,HLOOKUP(DF249,進捗・達成率設定_受入,9,1),0),IF(AND(COUNTA(PTレビュー先頭セル:PTレビュー最終セル)=0,BJ249="",BK249="",BM249="",BN249="",BC249&lt;&gt;"", BC249&lt;=集計基準日),100,0),IF(OR(AND(BF249&lt;&gt;"",BF249&lt;=集計基準日, BJ249="",BK249="",BM249="",BN249=""),AND(BE249&lt;&gt;"",BF249&lt;&gt;"",BF249&lt;=集計基準日, BJ249="",BK249="",BM249="",BN249="")),100,0))</f>
        <v>0</v>
      </c>
      <c r="DI249" s="328" t="str">
        <f>IF(BM249&lt;&gt;"",BM249,IF(AND(BJ249&lt;&gt;"",BM249&lt;&gt;""),BM249,IF(AND(BJ249&lt;&gt;"",BM249=""),"",IF(AND(BK249&lt;&gt;"",BM249=""),"",IF(BE249&lt;&gt;"",BE249,IF(COUNTA(PTレビュー先頭セル:PTレビュー最終セル)&lt;&gt;0,"",IF(BB249&lt;&gt;"",BB249,"")))))))</f>
        <v/>
      </c>
      <c r="DJ249" s="329" t="str">
        <f>IF(AND(BM249&lt;&gt;"",BN249&lt;&gt;""),BN249,IF(AND(BJ249&lt;&gt;"",BN249&lt;&gt;""),BN249,IF(AND(BK249&lt;&gt;"",BN249=""),"",IF(AND(BJ249&lt;&gt;"",BN249=""),"",IF(BF249&lt;&gt;"",BF249,IF(COUNTA(PTレビュー先頭セル:PTレビュー最終セル)&lt;&gt;0,"",IF(BC249&lt;&gt;"",BC249,"")))))))</f>
        <v/>
      </c>
      <c r="DK249" s="450" t="b">
        <f t="shared" si="121"/>
        <v>0</v>
      </c>
      <c r="DL249" s="440" t="b">
        <f t="shared" si="122"/>
        <v>0</v>
      </c>
      <c r="DM249" s="450" t="b">
        <f t="shared" si="123"/>
        <v>0</v>
      </c>
      <c r="DN249" s="440" t="b">
        <f t="shared" si="124"/>
        <v>0</v>
      </c>
      <c r="DO249" s="449" t="b">
        <f t="shared" si="125"/>
        <v>0</v>
      </c>
      <c r="DP249" s="440" t="b">
        <f t="shared" si="126"/>
        <v>0</v>
      </c>
      <c r="DQ249" s="450" t="b">
        <f t="shared" si="127"/>
        <v>0</v>
      </c>
      <c r="DR249" s="440" t="b">
        <f t="shared" si="128"/>
        <v>0</v>
      </c>
      <c r="DS249" s="449" t="b">
        <f t="shared" si="129"/>
        <v>0</v>
      </c>
      <c r="DT249" s="440" t="b">
        <f t="shared" si="130"/>
        <v>0</v>
      </c>
    </row>
    <row r="250" spans="1:124" x14ac:dyDescent="0.25">
      <c r="A250" s="65">
        <f t="shared" si="105"/>
        <v>242</v>
      </c>
      <c r="B250" s="275"/>
      <c r="C250" s="275"/>
      <c r="D250" s="275"/>
      <c r="E250" s="275"/>
      <c r="F250" s="275"/>
      <c r="G250" s="316"/>
      <c r="H250" s="276"/>
      <c r="I250" s="276"/>
      <c r="J250" s="276"/>
      <c r="K250" s="467"/>
      <c r="L250" s="467"/>
      <c r="M250" s="277"/>
      <c r="N250" s="277"/>
      <c r="O250" s="348"/>
      <c r="P250" s="278"/>
      <c r="Q250" s="279"/>
      <c r="R250" s="348"/>
      <c r="S250" s="278"/>
      <c r="T250" s="280"/>
      <c r="U250" s="348"/>
      <c r="V250" s="274"/>
      <c r="W250" s="309" t="str">
        <f t="shared" ca="1" si="106"/>
        <v/>
      </c>
      <c r="X250" s="310" t="str">
        <f t="shared" ca="1" si="107"/>
        <v/>
      </c>
      <c r="Y250" s="277"/>
      <c r="Z250" s="277"/>
      <c r="AA250" s="348"/>
      <c r="AB250" s="278"/>
      <c r="AC250" s="279"/>
      <c r="AD250" s="348"/>
      <c r="AE250" s="278"/>
      <c r="AF250" s="280"/>
      <c r="AG250" s="348"/>
      <c r="AH250" s="274"/>
      <c r="AI250" s="309" t="str">
        <f t="shared" ca="1" si="108"/>
        <v/>
      </c>
      <c r="AJ250" s="310" t="str">
        <f t="shared" ca="1" si="109"/>
        <v/>
      </c>
      <c r="AK250" s="277"/>
      <c r="AL250" s="277"/>
      <c r="AM250" s="348"/>
      <c r="AN250" s="278"/>
      <c r="AO250" s="279"/>
      <c r="AP250" s="348"/>
      <c r="AQ250" s="278"/>
      <c r="AR250" s="280"/>
      <c r="AS250" s="348"/>
      <c r="AT250" s="274"/>
      <c r="AU250" s="309" t="str">
        <f t="shared" ca="1" si="110"/>
        <v/>
      </c>
      <c r="AV250" s="310" t="str">
        <f t="shared" ca="1" si="111"/>
        <v/>
      </c>
      <c r="AW250" s="276"/>
      <c r="AX250" s="276"/>
      <c r="AY250" s="348"/>
      <c r="AZ250" s="278"/>
      <c r="BA250" s="279"/>
      <c r="BB250" s="348"/>
      <c r="BC250" s="278"/>
      <c r="BD250" s="280"/>
      <c r="BE250" s="348"/>
      <c r="BF250" s="274"/>
      <c r="BG250" s="309" t="str">
        <f t="shared" ca="1" si="112"/>
        <v/>
      </c>
      <c r="BH250" s="310" t="str">
        <f t="shared" ca="1" si="113"/>
        <v/>
      </c>
      <c r="BI250" s="276"/>
      <c r="BJ250" s="348"/>
      <c r="BK250" s="278"/>
      <c r="BL250" s="279"/>
      <c r="BM250" s="348"/>
      <c r="BN250" s="278"/>
      <c r="BO250" s="280"/>
      <c r="BP250" s="309" t="str">
        <f t="shared" ca="1" si="114"/>
        <v/>
      </c>
      <c r="BQ250" s="310" t="str">
        <f t="shared" ca="1" si="115"/>
        <v/>
      </c>
      <c r="BR250" s="309" t="str">
        <f t="shared" ca="1" si="116"/>
        <v/>
      </c>
      <c r="BS250" s="438" t="str">
        <f t="shared" ca="1" si="117"/>
        <v/>
      </c>
      <c r="BT250" s="281" t="str">
        <f t="array" ref="BT250">IF(AND($I250&lt;&gt;"",$K250&lt;&gt;""),CEILING(VLOOKUP($I250,ランク別指標,3,FALSE)*$L250,1),"")</f>
        <v/>
      </c>
      <c r="BU250" s="282"/>
      <c r="BV250" s="281" t="str">
        <f t="shared" si="11"/>
        <v/>
      </c>
      <c r="BW250" s="283"/>
      <c r="BX250" s="282"/>
      <c r="BY250" s="284" t="str">
        <f t="shared" si="118"/>
        <v/>
      </c>
      <c r="BZ250" s="285" t="str">
        <f t="shared" si="119"/>
        <v/>
      </c>
      <c r="CA250" s="286"/>
      <c r="CB250" s="287"/>
      <c r="CC250" s="281" t="str">
        <f t="array" ref="CC250">IF(AND($I250&lt;&gt;"",$K250&lt;&gt;""),CEILING(VLOOKUP($I250,ランク別指標,6,FALSE)*$L250,1),"")</f>
        <v/>
      </c>
      <c r="CD250" s="288"/>
      <c r="CE250" s="289" t="str">
        <f t="shared" si="14"/>
        <v/>
      </c>
      <c r="CF250" s="290"/>
      <c r="CG250" s="291" t="str">
        <f t="array" ref="CG250">IF(AND(L250&lt;&gt;"",L250&gt;0),IF(CD250/L250*100 &gt; 0,CD250/L250*100, ""),"")</f>
        <v/>
      </c>
      <c r="CH250" s="292" t="str">
        <f t="array" ref="CH250">IF(AND(L250&lt;&gt;"",L250&gt;0),IF(CF250/L250*100 &gt; 0,CF250/L250*100, ""),"")</f>
        <v/>
      </c>
      <c r="CI250" s="291" t="str">
        <f t="array" ref="CI250">IF(AND(CC250&lt;&gt;"",CC250&gt;0),IF(CD250/CC250*100 &gt; 0,CD250/CC250, ""),"")</f>
        <v/>
      </c>
      <c r="CJ250" s="292" t="str">
        <f t="array" ref="CJ250">IF(AND(CE250&lt;&gt;"",CE250&gt;0),IF(CF250/CE250*100 &gt; 0,CF250/CE250, ""),"")</f>
        <v/>
      </c>
      <c r="CK250" s="281"/>
      <c r="CL250" s="293" t="str">
        <f t="array" ref="CL250">IF(AND(L250&lt;&gt;"",L250&gt;0),IF(CK250/L250*100 &gt; 0,CK250/L250*100, ""),"")</f>
        <v/>
      </c>
      <c r="CM250" s="294"/>
      <c r="CN250" s="270" t="str">
        <f t="array" aca="1" ref="CN250" ca="1">IF(AND($O250&lt;&gt;"",$P250="",$O250&lt;=集計基準日),"遅1",IF(AND($R250&lt;&gt;"",$S250="",$R250&lt;=集計基準日),"遅2",IF(AND($U250&lt;&gt;"",$V250="",$U250&lt;=集計基準日),"遅3","") ) )</f>
        <v/>
      </c>
      <c r="CO250" s="271" t="str">
        <f t="array" aca="1" ref="CO250" ca="1">IF(AND($AA250&lt;&gt;"",$AB250="",$AA250&lt;=集計基準日),"遅1",IF(AND($AD250&lt;&gt;"",$AE250="",$AD250&lt;=集計基準日),"遅2",IF(AND($AG250&lt;&gt;"",$AH250="",$AG250&lt;=集計基準日),"遅3","")))</f>
        <v/>
      </c>
      <c r="CP250" s="271" t="str">
        <f t="array" aca="1" ref="CP250" ca="1">IF(AND($AM250&lt;&gt;"",$AN250="",$AM250&lt;=集計基準日),"遅1",IF(AND($AP250&lt;&gt;"",$AQ250="",$AP250&lt;=集計基準日),"遅2",IF(AND($AS250&lt;&gt;"",$AT250="",$AS250&lt;=集計基準日),"遅3","")))</f>
        <v/>
      </c>
      <c r="CQ250" s="272" t="str">
        <f t="shared" ca="1" si="103"/>
        <v/>
      </c>
      <c r="CR250" s="272" t="str">
        <f t="shared" ca="1" si="104"/>
        <v/>
      </c>
      <c r="CS250" s="273" t="str">
        <f t="shared" ca="1" si="17"/>
        <v/>
      </c>
      <c r="CT250" s="337"/>
      <c r="CU250" s="264">
        <f t="shared" si="120"/>
        <v>242</v>
      </c>
      <c r="CW250" s="324">
        <f t="array" aca="1" ref="CW250" ca="1">MAX(IF((IF(進捗管理票PSPT_進捗率_1_2&lt;&gt;"", O250:V250,O250:S250)&lt;&gt;"")*(IF(進捗管理票PSPT_進捗率_1_2&lt;&gt;"", $O$7:$V$7,$O$7:$S$7)="予定日")*(IF(進捗管理票PSPT_進捗率_1_2&lt;&gt;"", O250:V250,O250:S250)&lt;=集計基準日),COLUMN(IF(進捗管理票PSPT_進捗率_1_2&lt;&gt;"", O250:V250,O250:S250)),""))</f>
        <v>0</v>
      </c>
      <c r="CX250" s="324">
        <f t="array" aca="1" ref="CX250" ca="1">MAX(IF((IF(進捗管理票PSPT_進捗率_2_2&lt;&gt;"", AA250:AH250,AA250:AE250)&lt;&gt;"")*(IF(進捗管理票PSPT_進捗率_2_2&lt;&gt;"", $AA$7:$AH$7,$AA$7:$AE$7)="予定日")*(IF(進捗管理票PSPT_進捗率_2_2&lt;&gt;"", AA250:AH250,AA250:AE250)&lt;=集計基準日),COLUMN(IF(進捗管理票PSPT_進捗率_2_2&lt;&gt;"", AA250:AH250,AA250:AE250)),""))</f>
        <v>0</v>
      </c>
      <c r="CY250" s="324">
        <f t="array" aca="1" ref="CY250" ca="1">MAX(IF((IF(進捗管理票PSPT_進捗率_3_2&lt;&gt;"", AM250:AT250,AM250:AQ250)&lt;&gt;"")*(IF(進捗管理票PSPT_進捗率_3_2&lt;&gt;"", $AM$7:$AT$7,$AM$7:$AQ$7)="予定日")*(IF(進捗管理票PSPT_進捗率_3_2&lt;&gt;"", AM250:AT250,AM250:AQ250)&lt;=集計基準日),COLUMN(IF(進捗管理票PSPT_進捗率_3_2&lt;&gt;"", AM250:AT250,AM250:AQ250)),""))</f>
        <v>0</v>
      </c>
      <c r="CZ250" s="324">
        <f t="array" aca="1" ref="CZ250" ca="1">MAX(IF((IF(進捗管理票PSPT_進捗率_4_2&lt;&gt;"", AY250:BF250,AY250:BC250)&lt;&gt;"")*(IF(進捗管理票PSPT_進捗率_4_2&lt;&gt;"", $AY$7:$BF$7,$AY$7:$BC$7)="予定日")*(IF(進捗管理票PSPT_進捗率_4_2&lt;&gt;"", AY250:BF250,AY250:BC250)&lt;=集計基準日),COLUMN(IF(進捗管理票PSPT_進捗率_4_2&lt;&gt;"", AY250:BF250,AY250:BC250)),""))</f>
        <v>0</v>
      </c>
      <c r="DA250" s="324">
        <f t="array" aca="1" ref="DA250" ca="1">MAX(IF((BJ250:BN250&lt;&gt;"")*($BJ$7:$BN$7="予定日")*(BJ250:BN250&lt;=集計基準日),COLUMN(BJ250:BN250),""))</f>
        <v>0</v>
      </c>
      <c r="DB250" s="324">
        <f t="array" aca="1" ref="DB250" ca="1">MAX(IF((IF(AND(進捗管理票PSPT_進捗率_1_2&lt;&gt;"",U250&lt;&gt;""), O250:V250,O250:S250)&lt;&gt;"")*(IF(AND(進捗管理票PSPT_進捗率_1_2&lt;&gt;"",U250&lt;&gt;""), $O$7:$V$7,$O$7:$S$7)="実績日")*(IF(AND(進捗管理票PSPT_進捗率_1_2&lt;&gt;"",U250&lt;&gt;""), O250:V250,O250:S250)&lt;=集計基準日),COLUMN(IF(AND(進捗管理票PSPT_進捗率_1_2&lt;&gt;"",U250&lt;&gt;""), O250:V250,O250:S250)),""))</f>
        <v>0</v>
      </c>
      <c r="DC250" s="324">
        <f t="array" aca="1" ref="DC250" ca="1">MAX(IF((IF(AND(進捗管理票PSPT_進捗率_2_2&lt;&gt;"",AG250&lt;&gt;""), AA250:AH250,AA250:AE250)&lt;&gt;"")*(IF(AND(進捗管理票PSPT_進捗率_2_2&lt;&gt;"",AG250&lt;&gt;""), $AA$7:$AH$7,$AA$7:$AE$7)="実績日")*(IF(AND(進捗管理票PSPT_進捗率_2_2&lt;&gt;"",AG250&lt;&gt;""), AA250:AH250,AA250:AE250)&lt;=集計基準日),COLUMN(IF(AND(進捗管理票PSPT_進捗率_2_2&lt;&gt;"",AG250&lt;&gt;""), AA250:AH250,AA250:AE250)),""))</f>
        <v>0</v>
      </c>
      <c r="DD250" s="324">
        <f t="array" aca="1" ref="DD250" ca="1">MAX(IF((IF(AND(進捗管理票PSPT_進捗率_3_2&lt;&gt;"",AS250&lt;&gt;""), AM250:AT250,AM250:AQ250)&lt;&gt;"")*(IF(AND(進捗管理票PSPT_進捗率_3_2&lt;&gt;"",AS250&lt;&gt;""), $AM$7:$AT$7,$AM$7:$AQ$7)="実績日")*(IF(AND(進捗管理票PSPT_進捗率_3_2&lt;&gt;"",AS250&lt;&gt;""), AM250:AT250,AM250:AQ250)&lt;=集計基準日),COLUMN(IF(AND(進捗管理票PSPT_進捗率_3_2&lt;&gt;"",AS250&lt;&gt;""), AM250:AT250,AM250:AQ250)),""))</f>
        <v>0</v>
      </c>
      <c r="DE250" s="324">
        <f t="array" aca="1" ref="DE250" ca="1">MAX(IF((IF(AND(進捗管理票PSPT_進捗率_4_2&lt;&gt;"",BE250&lt;&gt;""), AY250:BF250,AY250:BC250)&lt;&gt;"")*(IF(AND(進捗管理票PSPT_進捗率_4_2&lt;&gt;"",BE250&lt;&gt;""), $AY$7:$BF$7,$AY$7:$BC$7)="実績日")*(IF(AND(進捗管理票PSPT_進捗率_4_2&lt;&gt;"",BE250&lt;&gt;""), AY250:BF250,AY250:BC250)&lt;=集計基準日),COLUMN(IF(AND(進捗管理票PSPT_進捗率_4_2&lt;&gt;"",BE250&lt;&gt;""), AY250:BF250,AY250:BC250)),""))</f>
        <v>0</v>
      </c>
      <c r="DF250" s="324">
        <f t="array" aca="1" ref="DF250" ca="1">MAX(IF((BJ250:BN250&lt;&gt;"")*($BJ$7:$BN$7="実績日")*(BJ250:BN250&lt;=集計基準日),COLUMN(BJ250:BN250),""))</f>
        <v>0</v>
      </c>
      <c r="DG250" s="439">
        <f ca="1">MAX(IF(CW250&lt;&gt;0,HLOOKUP(CW250+1,進捗・達成率設定_PS,9,1),0),IF(CX250&lt;&gt;0,HLOOKUP(CX250+1,進捗・達成率設定_PT仕様作成,9,1),0),IF(CY250&lt;&gt;0,HLOOKUP(CY250+1,進捗・達成率設定_PG,9,1),0),IF(CZ250&lt;&gt;0,HLOOKUP(CZ250+1,進捗・達成率設定_PT,9,1),0),IF(DA250&lt;&gt;0,HLOOKUP(DA250+1,進捗・達成率設定_受入,9,1),0),IF(AND(COUNTA(PTレビュー先頭セル:PTレビュー最終セル)=0,AND(BB250&lt;&gt;"", BB250 &lt;= 集計基準日, BE250="",BF250="",BJ250="",BK250="",BM250="",BN250="")),100,0),IF(AND(BE250&lt;&gt;"",BE250 &lt;= 集計基準日, BJ250="",BK250="",BM250="",BN250=""),100,0))</f>
        <v>0</v>
      </c>
      <c r="DH250" s="440">
        <f ca="1">MAX(IF(DB250&lt;&gt;0,HLOOKUP(DB250,進捗・達成率設定_PS,9,1),0),IF(DC250&lt;&gt;0,HLOOKUP(DC250,進捗・達成率設定_PT仕様作成,9,1),0),IF(DD250&lt;&gt;0,HLOOKUP(DD250,進捗・達成率設定_PG,9,1),0),IF(DE250&lt;&gt;0,HLOOKUP(DE250,進捗・達成率設定_PT,9,1),0),IF(DF250&lt;&gt;0,HLOOKUP(DF250,進捗・達成率設定_受入,9,1),0),IF(AND(COUNTA(PTレビュー先頭セル:PTレビュー最終セル)=0,BJ250="",BK250="",BM250="",BN250="",BC250&lt;&gt;"", BC250&lt;=集計基準日),100,0),IF(OR(AND(BF250&lt;&gt;"",BF250&lt;=集計基準日, BJ250="",BK250="",BM250="",BN250=""),AND(BE250&lt;&gt;"",BF250&lt;&gt;"",BF250&lt;=集計基準日, BJ250="",BK250="",BM250="",BN250="")),100,0))</f>
        <v>0</v>
      </c>
      <c r="DI250" s="328" t="str">
        <f>IF(BM250&lt;&gt;"",BM250,IF(AND(BJ250&lt;&gt;"",BM250&lt;&gt;""),BM250,IF(AND(BJ250&lt;&gt;"",BM250=""),"",IF(AND(BK250&lt;&gt;"",BM250=""),"",IF(BE250&lt;&gt;"",BE250,IF(COUNTA(PTレビュー先頭セル:PTレビュー最終セル)&lt;&gt;0,"",IF(BB250&lt;&gt;"",BB250,"")))))))</f>
        <v/>
      </c>
      <c r="DJ250" s="329" t="str">
        <f>IF(AND(BM250&lt;&gt;"",BN250&lt;&gt;""),BN250,IF(AND(BJ250&lt;&gt;"",BN250&lt;&gt;""),BN250,IF(AND(BK250&lt;&gt;"",BN250=""),"",IF(AND(BJ250&lt;&gt;"",BN250=""),"",IF(BF250&lt;&gt;"",BF250,IF(COUNTA(PTレビュー先頭セル:PTレビュー最終セル)&lt;&gt;0,"",IF(BC250&lt;&gt;"",BC250,"")))))))</f>
        <v/>
      </c>
      <c r="DK250" s="450" t="b">
        <f t="shared" si="121"/>
        <v>0</v>
      </c>
      <c r="DL250" s="440" t="b">
        <f t="shared" si="122"/>
        <v>0</v>
      </c>
      <c r="DM250" s="450" t="b">
        <f t="shared" si="123"/>
        <v>0</v>
      </c>
      <c r="DN250" s="440" t="b">
        <f t="shared" si="124"/>
        <v>0</v>
      </c>
      <c r="DO250" s="449" t="b">
        <f t="shared" si="125"/>
        <v>0</v>
      </c>
      <c r="DP250" s="440" t="b">
        <f t="shared" si="126"/>
        <v>0</v>
      </c>
      <c r="DQ250" s="450" t="b">
        <f t="shared" si="127"/>
        <v>0</v>
      </c>
      <c r="DR250" s="440" t="b">
        <f t="shared" si="128"/>
        <v>0</v>
      </c>
      <c r="DS250" s="449" t="b">
        <f t="shared" si="129"/>
        <v>0</v>
      </c>
      <c r="DT250" s="440" t="b">
        <f t="shared" si="130"/>
        <v>0</v>
      </c>
    </row>
    <row r="251" spans="1:124" x14ac:dyDescent="0.25">
      <c r="A251" s="65">
        <f t="shared" si="105"/>
        <v>243</v>
      </c>
      <c r="B251" s="275"/>
      <c r="C251" s="275"/>
      <c r="D251" s="275"/>
      <c r="E251" s="275"/>
      <c r="F251" s="275"/>
      <c r="G251" s="316"/>
      <c r="H251" s="276"/>
      <c r="I251" s="276"/>
      <c r="J251" s="276"/>
      <c r="K251" s="467"/>
      <c r="L251" s="467"/>
      <c r="M251" s="277"/>
      <c r="N251" s="277"/>
      <c r="O251" s="348"/>
      <c r="P251" s="278"/>
      <c r="Q251" s="279"/>
      <c r="R251" s="348"/>
      <c r="S251" s="278"/>
      <c r="T251" s="280"/>
      <c r="U251" s="348"/>
      <c r="V251" s="274"/>
      <c r="W251" s="309" t="str">
        <f t="shared" ca="1" si="106"/>
        <v/>
      </c>
      <c r="X251" s="310" t="str">
        <f t="shared" ca="1" si="107"/>
        <v/>
      </c>
      <c r="Y251" s="277"/>
      <c r="Z251" s="277"/>
      <c r="AA251" s="348"/>
      <c r="AB251" s="278"/>
      <c r="AC251" s="279"/>
      <c r="AD251" s="348"/>
      <c r="AE251" s="278"/>
      <c r="AF251" s="280"/>
      <c r="AG251" s="348"/>
      <c r="AH251" s="274"/>
      <c r="AI251" s="309" t="str">
        <f t="shared" ca="1" si="108"/>
        <v/>
      </c>
      <c r="AJ251" s="310" t="str">
        <f t="shared" ca="1" si="109"/>
        <v/>
      </c>
      <c r="AK251" s="277"/>
      <c r="AL251" s="277"/>
      <c r="AM251" s="348"/>
      <c r="AN251" s="278"/>
      <c r="AO251" s="279"/>
      <c r="AP251" s="348"/>
      <c r="AQ251" s="278"/>
      <c r="AR251" s="280"/>
      <c r="AS251" s="348"/>
      <c r="AT251" s="274"/>
      <c r="AU251" s="309" t="str">
        <f t="shared" ca="1" si="110"/>
        <v/>
      </c>
      <c r="AV251" s="310" t="str">
        <f t="shared" ca="1" si="111"/>
        <v/>
      </c>
      <c r="AW251" s="276"/>
      <c r="AX251" s="276"/>
      <c r="AY251" s="348"/>
      <c r="AZ251" s="278"/>
      <c r="BA251" s="279"/>
      <c r="BB251" s="348"/>
      <c r="BC251" s="278"/>
      <c r="BD251" s="280"/>
      <c r="BE251" s="348"/>
      <c r="BF251" s="274"/>
      <c r="BG251" s="309" t="str">
        <f t="shared" ca="1" si="112"/>
        <v/>
      </c>
      <c r="BH251" s="310" t="str">
        <f t="shared" ca="1" si="113"/>
        <v/>
      </c>
      <c r="BI251" s="276"/>
      <c r="BJ251" s="348"/>
      <c r="BK251" s="278"/>
      <c r="BL251" s="279"/>
      <c r="BM251" s="348"/>
      <c r="BN251" s="278"/>
      <c r="BO251" s="280"/>
      <c r="BP251" s="309" t="str">
        <f t="shared" ca="1" si="114"/>
        <v/>
      </c>
      <c r="BQ251" s="310" t="str">
        <f t="shared" ca="1" si="115"/>
        <v/>
      </c>
      <c r="BR251" s="309" t="str">
        <f t="shared" ca="1" si="116"/>
        <v/>
      </c>
      <c r="BS251" s="438" t="str">
        <f t="shared" ca="1" si="117"/>
        <v/>
      </c>
      <c r="BT251" s="281" t="str">
        <f t="array" ref="BT251">IF(AND($I251&lt;&gt;"",$K251&lt;&gt;""),CEILING(VLOOKUP($I251,ランク別指標,3,FALSE)*$L251,1),"")</f>
        <v/>
      </c>
      <c r="BU251" s="282"/>
      <c r="BV251" s="281" t="str">
        <f t="shared" si="11"/>
        <v/>
      </c>
      <c r="BW251" s="283"/>
      <c r="BX251" s="282"/>
      <c r="BY251" s="284" t="str">
        <f t="shared" si="118"/>
        <v/>
      </c>
      <c r="BZ251" s="285" t="str">
        <f t="shared" si="119"/>
        <v/>
      </c>
      <c r="CA251" s="286"/>
      <c r="CB251" s="287"/>
      <c r="CC251" s="281" t="str">
        <f t="array" ref="CC251">IF(AND($I251&lt;&gt;"",$K251&lt;&gt;""),CEILING(VLOOKUP($I251,ランク別指標,6,FALSE)*$L251,1),"")</f>
        <v/>
      </c>
      <c r="CD251" s="288"/>
      <c r="CE251" s="289" t="str">
        <f t="shared" si="14"/>
        <v/>
      </c>
      <c r="CF251" s="290"/>
      <c r="CG251" s="291" t="str">
        <f t="array" ref="CG251">IF(AND(L251&lt;&gt;"",L251&gt;0),IF(CD251/L251*100 &gt; 0,CD251/L251*100, ""),"")</f>
        <v/>
      </c>
      <c r="CH251" s="292" t="str">
        <f t="array" ref="CH251">IF(AND(L251&lt;&gt;"",L251&gt;0),IF(CF251/L251*100 &gt; 0,CF251/L251*100, ""),"")</f>
        <v/>
      </c>
      <c r="CI251" s="291" t="str">
        <f t="array" ref="CI251">IF(AND(CC251&lt;&gt;"",CC251&gt;0),IF(CD251/CC251*100 &gt; 0,CD251/CC251, ""),"")</f>
        <v/>
      </c>
      <c r="CJ251" s="292" t="str">
        <f t="array" ref="CJ251">IF(AND(CE251&lt;&gt;"",CE251&gt;0),IF(CF251/CE251*100 &gt; 0,CF251/CE251, ""),"")</f>
        <v/>
      </c>
      <c r="CK251" s="281"/>
      <c r="CL251" s="293" t="str">
        <f t="array" ref="CL251">IF(AND(L251&lt;&gt;"",L251&gt;0),IF(CK251/L251*100 &gt; 0,CK251/L251*100, ""),"")</f>
        <v/>
      </c>
      <c r="CM251" s="294"/>
      <c r="CN251" s="270" t="str">
        <f t="array" aca="1" ref="CN251" ca="1">IF(AND($O251&lt;&gt;"",$P251="",$O251&lt;=集計基準日),"遅1",IF(AND($R251&lt;&gt;"",$S251="",$R251&lt;=集計基準日),"遅2",IF(AND($U251&lt;&gt;"",$V251="",$U251&lt;=集計基準日),"遅3","") ) )</f>
        <v/>
      </c>
      <c r="CO251" s="271" t="str">
        <f t="array" aca="1" ref="CO251" ca="1">IF(AND($AA251&lt;&gt;"",$AB251="",$AA251&lt;=集計基準日),"遅1",IF(AND($AD251&lt;&gt;"",$AE251="",$AD251&lt;=集計基準日),"遅2",IF(AND($AG251&lt;&gt;"",$AH251="",$AG251&lt;=集計基準日),"遅3","")))</f>
        <v/>
      </c>
      <c r="CP251" s="271" t="str">
        <f t="array" aca="1" ref="CP251" ca="1">IF(AND($AM251&lt;&gt;"",$AN251="",$AM251&lt;=集計基準日),"遅1",IF(AND($AP251&lt;&gt;"",$AQ251="",$AP251&lt;=集計基準日),"遅2",IF(AND($AS251&lt;&gt;"",$AT251="",$AS251&lt;=集計基準日),"遅3","")))</f>
        <v/>
      </c>
      <c r="CQ251" s="272" t="str">
        <f t="shared" ca="1" si="103"/>
        <v/>
      </c>
      <c r="CR251" s="272" t="str">
        <f t="shared" ca="1" si="104"/>
        <v/>
      </c>
      <c r="CS251" s="273" t="str">
        <f t="shared" ca="1" si="17"/>
        <v/>
      </c>
      <c r="CT251" s="337"/>
      <c r="CU251" s="264">
        <f t="shared" si="120"/>
        <v>243</v>
      </c>
      <c r="CW251" s="324">
        <f t="array" aca="1" ref="CW251" ca="1">MAX(IF((IF(進捗管理票PSPT_進捗率_1_2&lt;&gt;"", O251:V251,O251:S251)&lt;&gt;"")*(IF(進捗管理票PSPT_進捗率_1_2&lt;&gt;"", $O$7:$V$7,$O$7:$S$7)="予定日")*(IF(進捗管理票PSPT_進捗率_1_2&lt;&gt;"", O251:V251,O251:S251)&lt;=集計基準日),COLUMN(IF(進捗管理票PSPT_進捗率_1_2&lt;&gt;"", O251:V251,O251:S251)),""))</f>
        <v>0</v>
      </c>
      <c r="CX251" s="324">
        <f t="array" aca="1" ref="CX251" ca="1">MAX(IF((IF(進捗管理票PSPT_進捗率_2_2&lt;&gt;"", AA251:AH251,AA251:AE251)&lt;&gt;"")*(IF(進捗管理票PSPT_進捗率_2_2&lt;&gt;"", $AA$7:$AH$7,$AA$7:$AE$7)="予定日")*(IF(進捗管理票PSPT_進捗率_2_2&lt;&gt;"", AA251:AH251,AA251:AE251)&lt;=集計基準日),COLUMN(IF(進捗管理票PSPT_進捗率_2_2&lt;&gt;"", AA251:AH251,AA251:AE251)),""))</f>
        <v>0</v>
      </c>
      <c r="CY251" s="324">
        <f t="array" aca="1" ref="CY251" ca="1">MAX(IF((IF(進捗管理票PSPT_進捗率_3_2&lt;&gt;"", AM251:AT251,AM251:AQ251)&lt;&gt;"")*(IF(進捗管理票PSPT_進捗率_3_2&lt;&gt;"", $AM$7:$AT$7,$AM$7:$AQ$7)="予定日")*(IF(進捗管理票PSPT_進捗率_3_2&lt;&gt;"", AM251:AT251,AM251:AQ251)&lt;=集計基準日),COLUMN(IF(進捗管理票PSPT_進捗率_3_2&lt;&gt;"", AM251:AT251,AM251:AQ251)),""))</f>
        <v>0</v>
      </c>
      <c r="CZ251" s="324">
        <f t="array" aca="1" ref="CZ251" ca="1">MAX(IF((IF(進捗管理票PSPT_進捗率_4_2&lt;&gt;"", AY251:BF251,AY251:BC251)&lt;&gt;"")*(IF(進捗管理票PSPT_進捗率_4_2&lt;&gt;"", $AY$7:$BF$7,$AY$7:$BC$7)="予定日")*(IF(進捗管理票PSPT_進捗率_4_2&lt;&gt;"", AY251:BF251,AY251:BC251)&lt;=集計基準日),COLUMN(IF(進捗管理票PSPT_進捗率_4_2&lt;&gt;"", AY251:BF251,AY251:BC251)),""))</f>
        <v>0</v>
      </c>
      <c r="DA251" s="324">
        <f t="array" aca="1" ref="DA251" ca="1">MAX(IF((BJ251:BN251&lt;&gt;"")*($BJ$7:$BN$7="予定日")*(BJ251:BN251&lt;=集計基準日),COLUMN(BJ251:BN251),""))</f>
        <v>0</v>
      </c>
      <c r="DB251" s="324">
        <f t="array" aca="1" ref="DB251" ca="1">MAX(IF((IF(AND(進捗管理票PSPT_進捗率_1_2&lt;&gt;"",U251&lt;&gt;""), O251:V251,O251:S251)&lt;&gt;"")*(IF(AND(進捗管理票PSPT_進捗率_1_2&lt;&gt;"",U251&lt;&gt;""), $O$7:$V$7,$O$7:$S$7)="実績日")*(IF(AND(進捗管理票PSPT_進捗率_1_2&lt;&gt;"",U251&lt;&gt;""), O251:V251,O251:S251)&lt;=集計基準日),COLUMN(IF(AND(進捗管理票PSPT_進捗率_1_2&lt;&gt;"",U251&lt;&gt;""), O251:V251,O251:S251)),""))</f>
        <v>0</v>
      </c>
      <c r="DC251" s="324">
        <f t="array" aca="1" ref="DC251" ca="1">MAX(IF((IF(AND(進捗管理票PSPT_進捗率_2_2&lt;&gt;"",AG251&lt;&gt;""), AA251:AH251,AA251:AE251)&lt;&gt;"")*(IF(AND(進捗管理票PSPT_進捗率_2_2&lt;&gt;"",AG251&lt;&gt;""), $AA$7:$AH$7,$AA$7:$AE$7)="実績日")*(IF(AND(進捗管理票PSPT_進捗率_2_2&lt;&gt;"",AG251&lt;&gt;""), AA251:AH251,AA251:AE251)&lt;=集計基準日),COLUMN(IF(AND(進捗管理票PSPT_進捗率_2_2&lt;&gt;"",AG251&lt;&gt;""), AA251:AH251,AA251:AE251)),""))</f>
        <v>0</v>
      </c>
      <c r="DD251" s="324">
        <f t="array" aca="1" ref="DD251" ca="1">MAX(IF((IF(AND(進捗管理票PSPT_進捗率_3_2&lt;&gt;"",AS251&lt;&gt;""), AM251:AT251,AM251:AQ251)&lt;&gt;"")*(IF(AND(進捗管理票PSPT_進捗率_3_2&lt;&gt;"",AS251&lt;&gt;""), $AM$7:$AT$7,$AM$7:$AQ$7)="実績日")*(IF(AND(進捗管理票PSPT_進捗率_3_2&lt;&gt;"",AS251&lt;&gt;""), AM251:AT251,AM251:AQ251)&lt;=集計基準日),COLUMN(IF(AND(進捗管理票PSPT_進捗率_3_2&lt;&gt;"",AS251&lt;&gt;""), AM251:AT251,AM251:AQ251)),""))</f>
        <v>0</v>
      </c>
      <c r="DE251" s="324">
        <f t="array" aca="1" ref="DE251" ca="1">MAX(IF((IF(AND(進捗管理票PSPT_進捗率_4_2&lt;&gt;"",BE251&lt;&gt;""), AY251:BF251,AY251:BC251)&lt;&gt;"")*(IF(AND(進捗管理票PSPT_進捗率_4_2&lt;&gt;"",BE251&lt;&gt;""), $AY$7:$BF$7,$AY$7:$BC$7)="実績日")*(IF(AND(進捗管理票PSPT_進捗率_4_2&lt;&gt;"",BE251&lt;&gt;""), AY251:BF251,AY251:BC251)&lt;=集計基準日),COLUMN(IF(AND(進捗管理票PSPT_進捗率_4_2&lt;&gt;"",BE251&lt;&gt;""), AY251:BF251,AY251:BC251)),""))</f>
        <v>0</v>
      </c>
      <c r="DF251" s="324">
        <f t="array" aca="1" ref="DF251" ca="1">MAX(IF((BJ251:BN251&lt;&gt;"")*($BJ$7:$BN$7="実績日")*(BJ251:BN251&lt;=集計基準日),COLUMN(BJ251:BN251),""))</f>
        <v>0</v>
      </c>
      <c r="DG251" s="439">
        <f ca="1">MAX(IF(CW251&lt;&gt;0,HLOOKUP(CW251+1,進捗・達成率設定_PS,9,1),0),IF(CX251&lt;&gt;0,HLOOKUP(CX251+1,進捗・達成率設定_PT仕様作成,9,1),0),IF(CY251&lt;&gt;0,HLOOKUP(CY251+1,進捗・達成率設定_PG,9,1),0),IF(CZ251&lt;&gt;0,HLOOKUP(CZ251+1,進捗・達成率設定_PT,9,1),0),IF(DA251&lt;&gt;0,HLOOKUP(DA251+1,進捗・達成率設定_受入,9,1),0),IF(AND(COUNTA(PTレビュー先頭セル:PTレビュー最終セル)=0,AND(BB251&lt;&gt;"", BB251 &lt;= 集計基準日, BE251="",BF251="",BJ251="",BK251="",BM251="",BN251="")),100,0),IF(AND(BE251&lt;&gt;"",BE251 &lt;= 集計基準日, BJ251="",BK251="",BM251="",BN251=""),100,0))</f>
        <v>0</v>
      </c>
      <c r="DH251" s="440">
        <f ca="1">MAX(IF(DB251&lt;&gt;0,HLOOKUP(DB251,進捗・達成率設定_PS,9,1),0),IF(DC251&lt;&gt;0,HLOOKUP(DC251,進捗・達成率設定_PT仕様作成,9,1),0),IF(DD251&lt;&gt;0,HLOOKUP(DD251,進捗・達成率設定_PG,9,1),0),IF(DE251&lt;&gt;0,HLOOKUP(DE251,進捗・達成率設定_PT,9,1),0),IF(DF251&lt;&gt;0,HLOOKUP(DF251,進捗・達成率設定_受入,9,1),0),IF(AND(COUNTA(PTレビュー先頭セル:PTレビュー最終セル)=0,BJ251="",BK251="",BM251="",BN251="",BC251&lt;&gt;"", BC251&lt;=集計基準日),100,0),IF(OR(AND(BF251&lt;&gt;"",BF251&lt;=集計基準日, BJ251="",BK251="",BM251="",BN251=""),AND(BE251&lt;&gt;"",BF251&lt;&gt;"",BF251&lt;=集計基準日, BJ251="",BK251="",BM251="",BN251="")),100,0))</f>
        <v>0</v>
      </c>
      <c r="DI251" s="328" t="str">
        <f>IF(BM251&lt;&gt;"",BM251,IF(AND(BJ251&lt;&gt;"",BM251&lt;&gt;""),BM251,IF(AND(BJ251&lt;&gt;"",BM251=""),"",IF(AND(BK251&lt;&gt;"",BM251=""),"",IF(BE251&lt;&gt;"",BE251,IF(COUNTA(PTレビュー先頭セル:PTレビュー最終セル)&lt;&gt;0,"",IF(BB251&lt;&gt;"",BB251,"")))))))</f>
        <v/>
      </c>
      <c r="DJ251" s="329" t="str">
        <f>IF(AND(BM251&lt;&gt;"",BN251&lt;&gt;""),BN251,IF(AND(BJ251&lt;&gt;"",BN251&lt;&gt;""),BN251,IF(AND(BK251&lt;&gt;"",BN251=""),"",IF(AND(BJ251&lt;&gt;"",BN251=""),"",IF(BF251&lt;&gt;"",BF251,IF(COUNTA(PTレビュー先頭セル:PTレビュー最終セル)&lt;&gt;0,"",IF(BC251&lt;&gt;"",BC251,"")))))))</f>
        <v/>
      </c>
      <c r="DK251" s="450" t="b">
        <f t="shared" si="121"/>
        <v>0</v>
      </c>
      <c r="DL251" s="440" t="b">
        <f t="shared" si="122"/>
        <v>0</v>
      </c>
      <c r="DM251" s="450" t="b">
        <f t="shared" si="123"/>
        <v>0</v>
      </c>
      <c r="DN251" s="440" t="b">
        <f t="shared" si="124"/>
        <v>0</v>
      </c>
      <c r="DO251" s="449" t="b">
        <f t="shared" si="125"/>
        <v>0</v>
      </c>
      <c r="DP251" s="440" t="b">
        <f t="shared" si="126"/>
        <v>0</v>
      </c>
      <c r="DQ251" s="450" t="b">
        <f t="shared" si="127"/>
        <v>0</v>
      </c>
      <c r="DR251" s="440" t="b">
        <f t="shared" si="128"/>
        <v>0</v>
      </c>
      <c r="DS251" s="449" t="b">
        <f t="shared" si="129"/>
        <v>0</v>
      </c>
      <c r="DT251" s="440" t="b">
        <f t="shared" si="130"/>
        <v>0</v>
      </c>
    </row>
    <row r="252" spans="1:124" x14ac:dyDescent="0.25">
      <c r="A252" s="65">
        <f t="shared" si="105"/>
        <v>244</v>
      </c>
      <c r="B252" s="275"/>
      <c r="C252" s="275"/>
      <c r="D252" s="275"/>
      <c r="E252" s="275"/>
      <c r="F252" s="275"/>
      <c r="G252" s="316"/>
      <c r="H252" s="276"/>
      <c r="I252" s="276"/>
      <c r="J252" s="276"/>
      <c r="K252" s="467"/>
      <c r="L252" s="467"/>
      <c r="M252" s="277"/>
      <c r="N252" s="277"/>
      <c r="O252" s="348"/>
      <c r="P252" s="278"/>
      <c r="Q252" s="279"/>
      <c r="R252" s="348"/>
      <c r="S252" s="278"/>
      <c r="T252" s="280"/>
      <c r="U252" s="348"/>
      <c r="V252" s="274"/>
      <c r="W252" s="309" t="str">
        <f t="shared" ca="1" si="106"/>
        <v/>
      </c>
      <c r="X252" s="310" t="str">
        <f t="shared" ca="1" si="107"/>
        <v/>
      </c>
      <c r="Y252" s="277"/>
      <c r="Z252" s="277"/>
      <c r="AA252" s="348"/>
      <c r="AB252" s="278"/>
      <c r="AC252" s="279"/>
      <c r="AD252" s="348"/>
      <c r="AE252" s="278"/>
      <c r="AF252" s="280"/>
      <c r="AG252" s="348"/>
      <c r="AH252" s="274"/>
      <c r="AI252" s="309" t="str">
        <f t="shared" ca="1" si="108"/>
        <v/>
      </c>
      <c r="AJ252" s="310" t="str">
        <f t="shared" ca="1" si="109"/>
        <v/>
      </c>
      <c r="AK252" s="277"/>
      <c r="AL252" s="277"/>
      <c r="AM252" s="348"/>
      <c r="AN252" s="278"/>
      <c r="AO252" s="279"/>
      <c r="AP252" s="348"/>
      <c r="AQ252" s="278"/>
      <c r="AR252" s="280"/>
      <c r="AS252" s="348"/>
      <c r="AT252" s="274"/>
      <c r="AU252" s="309" t="str">
        <f t="shared" ca="1" si="110"/>
        <v/>
      </c>
      <c r="AV252" s="310" t="str">
        <f t="shared" ca="1" si="111"/>
        <v/>
      </c>
      <c r="AW252" s="276"/>
      <c r="AX252" s="276"/>
      <c r="AY252" s="348"/>
      <c r="AZ252" s="278"/>
      <c r="BA252" s="279"/>
      <c r="BB252" s="348"/>
      <c r="BC252" s="278"/>
      <c r="BD252" s="280"/>
      <c r="BE252" s="348"/>
      <c r="BF252" s="274"/>
      <c r="BG252" s="309" t="str">
        <f t="shared" ca="1" si="112"/>
        <v/>
      </c>
      <c r="BH252" s="310" t="str">
        <f t="shared" ca="1" si="113"/>
        <v/>
      </c>
      <c r="BI252" s="276"/>
      <c r="BJ252" s="348"/>
      <c r="BK252" s="278"/>
      <c r="BL252" s="279"/>
      <c r="BM252" s="348"/>
      <c r="BN252" s="278"/>
      <c r="BO252" s="280"/>
      <c r="BP252" s="309" t="str">
        <f t="shared" ca="1" si="114"/>
        <v/>
      </c>
      <c r="BQ252" s="310" t="str">
        <f t="shared" ca="1" si="115"/>
        <v/>
      </c>
      <c r="BR252" s="309" t="str">
        <f t="shared" ca="1" si="116"/>
        <v/>
      </c>
      <c r="BS252" s="438" t="str">
        <f t="shared" ca="1" si="117"/>
        <v/>
      </c>
      <c r="BT252" s="281" t="str">
        <f t="array" ref="BT252">IF(AND($I252&lt;&gt;"",$K252&lt;&gt;""),CEILING(VLOOKUP($I252,ランク別指標,3,FALSE)*$L252,1),"")</f>
        <v/>
      </c>
      <c r="BU252" s="282"/>
      <c r="BV252" s="281" t="str">
        <f t="shared" si="11"/>
        <v/>
      </c>
      <c r="BW252" s="283"/>
      <c r="BX252" s="282"/>
      <c r="BY252" s="284" t="str">
        <f t="shared" si="118"/>
        <v/>
      </c>
      <c r="BZ252" s="285" t="str">
        <f t="shared" si="119"/>
        <v/>
      </c>
      <c r="CA252" s="286"/>
      <c r="CB252" s="287"/>
      <c r="CC252" s="281" t="str">
        <f t="array" ref="CC252">IF(AND($I252&lt;&gt;"",$K252&lt;&gt;""),CEILING(VLOOKUP($I252,ランク別指標,6,FALSE)*$L252,1),"")</f>
        <v/>
      </c>
      <c r="CD252" s="288"/>
      <c r="CE252" s="289" t="str">
        <f t="shared" si="14"/>
        <v/>
      </c>
      <c r="CF252" s="290"/>
      <c r="CG252" s="291" t="str">
        <f t="array" ref="CG252">IF(AND(L252&lt;&gt;"",L252&gt;0),IF(CD252/L252*100 &gt; 0,CD252/L252*100, ""),"")</f>
        <v/>
      </c>
      <c r="CH252" s="292" t="str">
        <f t="array" ref="CH252">IF(AND(L252&lt;&gt;"",L252&gt;0),IF(CF252/L252*100 &gt; 0,CF252/L252*100, ""),"")</f>
        <v/>
      </c>
      <c r="CI252" s="291" t="str">
        <f t="array" ref="CI252">IF(AND(CC252&lt;&gt;"",CC252&gt;0),IF(CD252/CC252*100 &gt; 0,CD252/CC252, ""),"")</f>
        <v/>
      </c>
      <c r="CJ252" s="292" t="str">
        <f t="array" ref="CJ252">IF(AND(CE252&lt;&gt;"",CE252&gt;0),IF(CF252/CE252*100 &gt; 0,CF252/CE252, ""),"")</f>
        <v/>
      </c>
      <c r="CK252" s="281"/>
      <c r="CL252" s="293" t="str">
        <f t="array" ref="CL252">IF(AND(L252&lt;&gt;"",L252&gt;0),IF(CK252/L252*100 &gt; 0,CK252/L252*100, ""),"")</f>
        <v/>
      </c>
      <c r="CM252" s="294"/>
      <c r="CN252" s="270" t="str">
        <f t="array" aca="1" ref="CN252" ca="1">IF(AND($O252&lt;&gt;"",$P252="",$O252&lt;=集計基準日),"遅1",IF(AND($R252&lt;&gt;"",$S252="",$R252&lt;=集計基準日),"遅2",IF(AND($U252&lt;&gt;"",$V252="",$U252&lt;=集計基準日),"遅3","") ) )</f>
        <v/>
      </c>
      <c r="CO252" s="271" t="str">
        <f t="array" aca="1" ref="CO252" ca="1">IF(AND($AA252&lt;&gt;"",$AB252="",$AA252&lt;=集計基準日),"遅1",IF(AND($AD252&lt;&gt;"",$AE252="",$AD252&lt;=集計基準日),"遅2",IF(AND($AG252&lt;&gt;"",$AH252="",$AG252&lt;=集計基準日),"遅3","")))</f>
        <v/>
      </c>
      <c r="CP252" s="271" t="str">
        <f t="array" aca="1" ref="CP252" ca="1">IF(AND($AM252&lt;&gt;"",$AN252="",$AM252&lt;=集計基準日),"遅1",IF(AND($AP252&lt;&gt;"",$AQ252="",$AP252&lt;=集計基準日),"遅2",IF(AND($AS252&lt;&gt;"",$AT252="",$AS252&lt;=集計基準日),"遅3","")))</f>
        <v/>
      </c>
      <c r="CQ252" s="272" t="str">
        <f t="shared" ca="1" si="103"/>
        <v/>
      </c>
      <c r="CR252" s="272" t="str">
        <f t="shared" ca="1" si="104"/>
        <v/>
      </c>
      <c r="CS252" s="273" t="str">
        <f t="shared" ca="1" si="17"/>
        <v/>
      </c>
      <c r="CT252" s="337"/>
      <c r="CU252" s="264">
        <f t="shared" si="120"/>
        <v>244</v>
      </c>
      <c r="CW252" s="324">
        <f t="array" aca="1" ref="CW252" ca="1">MAX(IF((IF(進捗管理票PSPT_進捗率_1_2&lt;&gt;"", O252:V252,O252:S252)&lt;&gt;"")*(IF(進捗管理票PSPT_進捗率_1_2&lt;&gt;"", $O$7:$V$7,$O$7:$S$7)="予定日")*(IF(進捗管理票PSPT_進捗率_1_2&lt;&gt;"", O252:V252,O252:S252)&lt;=集計基準日),COLUMN(IF(進捗管理票PSPT_進捗率_1_2&lt;&gt;"", O252:V252,O252:S252)),""))</f>
        <v>0</v>
      </c>
      <c r="CX252" s="324">
        <f t="array" aca="1" ref="CX252" ca="1">MAX(IF((IF(進捗管理票PSPT_進捗率_2_2&lt;&gt;"", AA252:AH252,AA252:AE252)&lt;&gt;"")*(IF(進捗管理票PSPT_進捗率_2_2&lt;&gt;"", $AA$7:$AH$7,$AA$7:$AE$7)="予定日")*(IF(進捗管理票PSPT_進捗率_2_2&lt;&gt;"", AA252:AH252,AA252:AE252)&lt;=集計基準日),COLUMN(IF(進捗管理票PSPT_進捗率_2_2&lt;&gt;"", AA252:AH252,AA252:AE252)),""))</f>
        <v>0</v>
      </c>
      <c r="CY252" s="324">
        <f t="array" aca="1" ref="CY252" ca="1">MAX(IF((IF(進捗管理票PSPT_進捗率_3_2&lt;&gt;"", AM252:AT252,AM252:AQ252)&lt;&gt;"")*(IF(進捗管理票PSPT_進捗率_3_2&lt;&gt;"", $AM$7:$AT$7,$AM$7:$AQ$7)="予定日")*(IF(進捗管理票PSPT_進捗率_3_2&lt;&gt;"", AM252:AT252,AM252:AQ252)&lt;=集計基準日),COLUMN(IF(進捗管理票PSPT_進捗率_3_2&lt;&gt;"", AM252:AT252,AM252:AQ252)),""))</f>
        <v>0</v>
      </c>
      <c r="CZ252" s="324">
        <f t="array" aca="1" ref="CZ252" ca="1">MAX(IF((IF(進捗管理票PSPT_進捗率_4_2&lt;&gt;"", AY252:BF252,AY252:BC252)&lt;&gt;"")*(IF(進捗管理票PSPT_進捗率_4_2&lt;&gt;"", $AY$7:$BF$7,$AY$7:$BC$7)="予定日")*(IF(進捗管理票PSPT_進捗率_4_2&lt;&gt;"", AY252:BF252,AY252:BC252)&lt;=集計基準日),COLUMN(IF(進捗管理票PSPT_進捗率_4_2&lt;&gt;"", AY252:BF252,AY252:BC252)),""))</f>
        <v>0</v>
      </c>
      <c r="DA252" s="324">
        <f t="array" aca="1" ref="DA252" ca="1">MAX(IF((BJ252:BN252&lt;&gt;"")*($BJ$7:$BN$7="予定日")*(BJ252:BN252&lt;=集計基準日),COLUMN(BJ252:BN252),""))</f>
        <v>0</v>
      </c>
      <c r="DB252" s="324">
        <f t="array" aca="1" ref="DB252" ca="1">MAX(IF((IF(AND(進捗管理票PSPT_進捗率_1_2&lt;&gt;"",U252&lt;&gt;""), O252:V252,O252:S252)&lt;&gt;"")*(IF(AND(進捗管理票PSPT_進捗率_1_2&lt;&gt;"",U252&lt;&gt;""), $O$7:$V$7,$O$7:$S$7)="実績日")*(IF(AND(進捗管理票PSPT_進捗率_1_2&lt;&gt;"",U252&lt;&gt;""), O252:V252,O252:S252)&lt;=集計基準日),COLUMN(IF(AND(進捗管理票PSPT_進捗率_1_2&lt;&gt;"",U252&lt;&gt;""), O252:V252,O252:S252)),""))</f>
        <v>0</v>
      </c>
      <c r="DC252" s="324">
        <f t="array" aca="1" ref="DC252" ca="1">MAX(IF((IF(AND(進捗管理票PSPT_進捗率_2_2&lt;&gt;"",AG252&lt;&gt;""), AA252:AH252,AA252:AE252)&lt;&gt;"")*(IF(AND(進捗管理票PSPT_進捗率_2_2&lt;&gt;"",AG252&lt;&gt;""), $AA$7:$AH$7,$AA$7:$AE$7)="実績日")*(IF(AND(進捗管理票PSPT_進捗率_2_2&lt;&gt;"",AG252&lt;&gt;""), AA252:AH252,AA252:AE252)&lt;=集計基準日),COLUMN(IF(AND(進捗管理票PSPT_進捗率_2_2&lt;&gt;"",AG252&lt;&gt;""), AA252:AH252,AA252:AE252)),""))</f>
        <v>0</v>
      </c>
      <c r="DD252" s="324">
        <f t="array" aca="1" ref="DD252" ca="1">MAX(IF((IF(AND(進捗管理票PSPT_進捗率_3_2&lt;&gt;"",AS252&lt;&gt;""), AM252:AT252,AM252:AQ252)&lt;&gt;"")*(IF(AND(進捗管理票PSPT_進捗率_3_2&lt;&gt;"",AS252&lt;&gt;""), $AM$7:$AT$7,$AM$7:$AQ$7)="実績日")*(IF(AND(進捗管理票PSPT_進捗率_3_2&lt;&gt;"",AS252&lt;&gt;""), AM252:AT252,AM252:AQ252)&lt;=集計基準日),COLUMN(IF(AND(進捗管理票PSPT_進捗率_3_2&lt;&gt;"",AS252&lt;&gt;""), AM252:AT252,AM252:AQ252)),""))</f>
        <v>0</v>
      </c>
      <c r="DE252" s="324">
        <f t="array" aca="1" ref="DE252" ca="1">MAX(IF((IF(AND(進捗管理票PSPT_進捗率_4_2&lt;&gt;"",BE252&lt;&gt;""), AY252:BF252,AY252:BC252)&lt;&gt;"")*(IF(AND(進捗管理票PSPT_進捗率_4_2&lt;&gt;"",BE252&lt;&gt;""), $AY$7:$BF$7,$AY$7:$BC$7)="実績日")*(IF(AND(進捗管理票PSPT_進捗率_4_2&lt;&gt;"",BE252&lt;&gt;""), AY252:BF252,AY252:BC252)&lt;=集計基準日),COLUMN(IF(AND(進捗管理票PSPT_進捗率_4_2&lt;&gt;"",BE252&lt;&gt;""), AY252:BF252,AY252:BC252)),""))</f>
        <v>0</v>
      </c>
      <c r="DF252" s="324">
        <f t="array" aca="1" ref="DF252" ca="1">MAX(IF((BJ252:BN252&lt;&gt;"")*($BJ$7:$BN$7="実績日")*(BJ252:BN252&lt;=集計基準日),COLUMN(BJ252:BN252),""))</f>
        <v>0</v>
      </c>
      <c r="DG252" s="439">
        <f ca="1">MAX(IF(CW252&lt;&gt;0,HLOOKUP(CW252+1,進捗・達成率設定_PS,9,1),0),IF(CX252&lt;&gt;0,HLOOKUP(CX252+1,進捗・達成率設定_PT仕様作成,9,1),0),IF(CY252&lt;&gt;0,HLOOKUP(CY252+1,進捗・達成率設定_PG,9,1),0),IF(CZ252&lt;&gt;0,HLOOKUP(CZ252+1,進捗・達成率設定_PT,9,1),0),IF(DA252&lt;&gt;0,HLOOKUP(DA252+1,進捗・達成率設定_受入,9,1),0),IF(AND(COUNTA(PTレビュー先頭セル:PTレビュー最終セル)=0,AND(BB252&lt;&gt;"", BB252 &lt;= 集計基準日, BE252="",BF252="",BJ252="",BK252="",BM252="",BN252="")),100,0),IF(AND(BE252&lt;&gt;"",BE252 &lt;= 集計基準日, BJ252="",BK252="",BM252="",BN252=""),100,0))</f>
        <v>0</v>
      </c>
      <c r="DH252" s="440">
        <f ca="1">MAX(IF(DB252&lt;&gt;0,HLOOKUP(DB252,進捗・達成率設定_PS,9,1),0),IF(DC252&lt;&gt;0,HLOOKUP(DC252,進捗・達成率設定_PT仕様作成,9,1),0),IF(DD252&lt;&gt;0,HLOOKUP(DD252,進捗・達成率設定_PG,9,1),0),IF(DE252&lt;&gt;0,HLOOKUP(DE252,進捗・達成率設定_PT,9,1),0),IF(DF252&lt;&gt;0,HLOOKUP(DF252,進捗・達成率設定_受入,9,1),0),IF(AND(COUNTA(PTレビュー先頭セル:PTレビュー最終セル)=0,BJ252="",BK252="",BM252="",BN252="",BC252&lt;&gt;"", BC252&lt;=集計基準日),100,0),IF(OR(AND(BF252&lt;&gt;"",BF252&lt;=集計基準日, BJ252="",BK252="",BM252="",BN252=""),AND(BE252&lt;&gt;"",BF252&lt;&gt;"",BF252&lt;=集計基準日, BJ252="",BK252="",BM252="",BN252="")),100,0))</f>
        <v>0</v>
      </c>
      <c r="DI252" s="328" t="str">
        <f>IF(BM252&lt;&gt;"",BM252,IF(AND(BJ252&lt;&gt;"",BM252&lt;&gt;""),BM252,IF(AND(BJ252&lt;&gt;"",BM252=""),"",IF(AND(BK252&lt;&gt;"",BM252=""),"",IF(BE252&lt;&gt;"",BE252,IF(COUNTA(PTレビュー先頭セル:PTレビュー最終セル)&lt;&gt;0,"",IF(BB252&lt;&gt;"",BB252,"")))))))</f>
        <v/>
      </c>
      <c r="DJ252" s="329" t="str">
        <f>IF(AND(BM252&lt;&gt;"",BN252&lt;&gt;""),BN252,IF(AND(BJ252&lt;&gt;"",BN252&lt;&gt;""),BN252,IF(AND(BK252&lt;&gt;"",BN252=""),"",IF(AND(BJ252&lt;&gt;"",BN252=""),"",IF(BF252&lt;&gt;"",BF252,IF(COUNTA(PTレビュー先頭セル:PTレビュー最終セル)&lt;&gt;0,"",IF(BC252&lt;&gt;"",BC252,"")))))))</f>
        <v/>
      </c>
      <c r="DK252" s="450" t="b">
        <f t="shared" si="121"/>
        <v>0</v>
      </c>
      <c r="DL252" s="440" t="b">
        <f t="shared" si="122"/>
        <v>0</v>
      </c>
      <c r="DM252" s="450" t="b">
        <f t="shared" si="123"/>
        <v>0</v>
      </c>
      <c r="DN252" s="440" t="b">
        <f t="shared" si="124"/>
        <v>0</v>
      </c>
      <c r="DO252" s="449" t="b">
        <f t="shared" si="125"/>
        <v>0</v>
      </c>
      <c r="DP252" s="440" t="b">
        <f t="shared" si="126"/>
        <v>0</v>
      </c>
      <c r="DQ252" s="450" t="b">
        <f t="shared" si="127"/>
        <v>0</v>
      </c>
      <c r="DR252" s="440" t="b">
        <f t="shared" si="128"/>
        <v>0</v>
      </c>
      <c r="DS252" s="449" t="b">
        <f t="shared" si="129"/>
        <v>0</v>
      </c>
      <c r="DT252" s="440" t="b">
        <f t="shared" si="130"/>
        <v>0</v>
      </c>
    </row>
    <row r="253" spans="1:124" x14ac:dyDescent="0.25">
      <c r="A253" s="65">
        <f t="shared" si="105"/>
        <v>245</v>
      </c>
      <c r="B253" s="275"/>
      <c r="C253" s="275"/>
      <c r="D253" s="275"/>
      <c r="E253" s="275"/>
      <c r="F253" s="275"/>
      <c r="G253" s="316"/>
      <c r="H253" s="276"/>
      <c r="I253" s="276"/>
      <c r="J253" s="276"/>
      <c r="K253" s="467"/>
      <c r="L253" s="467"/>
      <c r="M253" s="277"/>
      <c r="N253" s="277"/>
      <c r="O253" s="348"/>
      <c r="P253" s="278"/>
      <c r="Q253" s="279"/>
      <c r="R253" s="348"/>
      <c r="S253" s="278"/>
      <c r="T253" s="280"/>
      <c r="U253" s="348"/>
      <c r="V253" s="274"/>
      <c r="W253" s="309" t="str">
        <f t="shared" ca="1" si="106"/>
        <v/>
      </c>
      <c r="X253" s="310" t="str">
        <f t="shared" ca="1" si="107"/>
        <v/>
      </c>
      <c r="Y253" s="277"/>
      <c r="Z253" s="277"/>
      <c r="AA253" s="348"/>
      <c r="AB253" s="278"/>
      <c r="AC253" s="279"/>
      <c r="AD253" s="348"/>
      <c r="AE253" s="278"/>
      <c r="AF253" s="280"/>
      <c r="AG253" s="348"/>
      <c r="AH253" s="274"/>
      <c r="AI253" s="309" t="str">
        <f t="shared" ca="1" si="108"/>
        <v/>
      </c>
      <c r="AJ253" s="310" t="str">
        <f t="shared" ca="1" si="109"/>
        <v/>
      </c>
      <c r="AK253" s="277"/>
      <c r="AL253" s="277"/>
      <c r="AM253" s="348"/>
      <c r="AN253" s="278"/>
      <c r="AO253" s="279"/>
      <c r="AP253" s="348"/>
      <c r="AQ253" s="278"/>
      <c r="AR253" s="280"/>
      <c r="AS253" s="348"/>
      <c r="AT253" s="274"/>
      <c r="AU253" s="309" t="str">
        <f t="shared" ca="1" si="110"/>
        <v/>
      </c>
      <c r="AV253" s="310" t="str">
        <f t="shared" ca="1" si="111"/>
        <v/>
      </c>
      <c r="AW253" s="276"/>
      <c r="AX253" s="276"/>
      <c r="AY253" s="348"/>
      <c r="AZ253" s="278"/>
      <c r="BA253" s="279"/>
      <c r="BB253" s="348"/>
      <c r="BC253" s="278"/>
      <c r="BD253" s="280"/>
      <c r="BE253" s="348"/>
      <c r="BF253" s="274"/>
      <c r="BG253" s="309" t="str">
        <f t="shared" ca="1" si="112"/>
        <v/>
      </c>
      <c r="BH253" s="310" t="str">
        <f t="shared" ca="1" si="113"/>
        <v/>
      </c>
      <c r="BI253" s="276"/>
      <c r="BJ253" s="348"/>
      <c r="BK253" s="278"/>
      <c r="BL253" s="279"/>
      <c r="BM253" s="348"/>
      <c r="BN253" s="278"/>
      <c r="BO253" s="280"/>
      <c r="BP253" s="309" t="str">
        <f t="shared" ca="1" si="114"/>
        <v/>
      </c>
      <c r="BQ253" s="310" t="str">
        <f t="shared" ca="1" si="115"/>
        <v/>
      </c>
      <c r="BR253" s="309" t="str">
        <f t="shared" ca="1" si="116"/>
        <v/>
      </c>
      <c r="BS253" s="438" t="str">
        <f t="shared" ca="1" si="117"/>
        <v/>
      </c>
      <c r="BT253" s="281" t="str">
        <f t="array" ref="BT253">IF(AND($I253&lt;&gt;"",$K253&lt;&gt;""),CEILING(VLOOKUP($I253,ランク別指標,3,FALSE)*$L253,1),"")</f>
        <v/>
      </c>
      <c r="BU253" s="282"/>
      <c r="BV253" s="281" t="str">
        <f t="shared" si="11"/>
        <v/>
      </c>
      <c r="BW253" s="283"/>
      <c r="BX253" s="282"/>
      <c r="BY253" s="284" t="str">
        <f t="shared" si="118"/>
        <v/>
      </c>
      <c r="BZ253" s="285" t="str">
        <f t="shared" si="119"/>
        <v/>
      </c>
      <c r="CA253" s="286"/>
      <c r="CB253" s="287"/>
      <c r="CC253" s="281" t="str">
        <f t="array" ref="CC253">IF(AND($I253&lt;&gt;"",$K253&lt;&gt;""),CEILING(VLOOKUP($I253,ランク別指標,6,FALSE)*$L253,1),"")</f>
        <v/>
      </c>
      <c r="CD253" s="288"/>
      <c r="CE253" s="289" t="str">
        <f t="shared" si="14"/>
        <v/>
      </c>
      <c r="CF253" s="290"/>
      <c r="CG253" s="291" t="str">
        <f t="array" ref="CG253">IF(AND(L253&lt;&gt;"",L253&gt;0),IF(CD253/L253*100 &gt; 0,CD253/L253*100, ""),"")</f>
        <v/>
      </c>
      <c r="CH253" s="292" t="str">
        <f t="array" ref="CH253">IF(AND(L253&lt;&gt;"",L253&gt;0),IF(CF253/L253*100 &gt; 0,CF253/L253*100, ""),"")</f>
        <v/>
      </c>
      <c r="CI253" s="291" t="str">
        <f t="array" ref="CI253">IF(AND(CC253&lt;&gt;"",CC253&gt;0),IF(CD253/CC253*100 &gt; 0,CD253/CC253, ""),"")</f>
        <v/>
      </c>
      <c r="CJ253" s="292" t="str">
        <f t="array" ref="CJ253">IF(AND(CE253&lt;&gt;"",CE253&gt;0),IF(CF253/CE253*100 &gt; 0,CF253/CE253, ""),"")</f>
        <v/>
      </c>
      <c r="CK253" s="281"/>
      <c r="CL253" s="293" t="str">
        <f t="array" ref="CL253">IF(AND(L253&lt;&gt;"",L253&gt;0),IF(CK253/L253*100 &gt; 0,CK253/L253*100, ""),"")</f>
        <v/>
      </c>
      <c r="CM253" s="294"/>
      <c r="CN253" s="270" t="str">
        <f t="array" aca="1" ref="CN253" ca="1">IF(AND($O253&lt;&gt;"",$P253="",$O253&lt;=集計基準日),"遅1",IF(AND($R253&lt;&gt;"",$S253="",$R253&lt;=集計基準日),"遅2",IF(AND($U253&lt;&gt;"",$V253="",$U253&lt;=集計基準日),"遅3","") ) )</f>
        <v/>
      </c>
      <c r="CO253" s="271" t="str">
        <f t="array" aca="1" ref="CO253" ca="1">IF(AND($AA253&lt;&gt;"",$AB253="",$AA253&lt;=集計基準日),"遅1",IF(AND($AD253&lt;&gt;"",$AE253="",$AD253&lt;=集計基準日),"遅2",IF(AND($AG253&lt;&gt;"",$AH253="",$AG253&lt;=集計基準日),"遅3","")))</f>
        <v/>
      </c>
      <c r="CP253" s="271" t="str">
        <f t="array" aca="1" ref="CP253" ca="1">IF(AND($AM253&lt;&gt;"",$AN253="",$AM253&lt;=集計基準日),"遅1",IF(AND($AP253&lt;&gt;"",$AQ253="",$AP253&lt;=集計基準日),"遅2",IF(AND($AS253&lt;&gt;"",$AT253="",$AS253&lt;=集計基準日),"遅3","")))</f>
        <v/>
      </c>
      <c r="CQ253" s="272" t="str">
        <f t="shared" ca="1" si="103"/>
        <v/>
      </c>
      <c r="CR253" s="272" t="str">
        <f t="shared" ca="1" si="104"/>
        <v/>
      </c>
      <c r="CS253" s="273" t="str">
        <f t="shared" ca="1" si="17"/>
        <v/>
      </c>
      <c r="CT253" s="337"/>
      <c r="CU253" s="264">
        <f t="shared" si="120"/>
        <v>245</v>
      </c>
      <c r="CW253" s="324">
        <f t="array" aca="1" ref="CW253" ca="1">MAX(IF((IF(進捗管理票PSPT_進捗率_1_2&lt;&gt;"", O253:V253,O253:S253)&lt;&gt;"")*(IF(進捗管理票PSPT_進捗率_1_2&lt;&gt;"", $O$7:$V$7,$O$7:$S$7)="予定日")*(IF(進捗管理票PSPT_進捗率_1_2&lt;&gt;"", O253:V253,O253:S253)&lt;=集計基準日),COLUMN(IF(進捗管理票PSPT_進捗率_1_2&lt;&gt;"", O253:V253,O253:S253)),""))</f>
        <v>0</v>
      </c>
      <c r="CX253" s="324">
        <f t="array" aca="1" ref="CX253" ca="1">MAX(IF((IF(進捗管理票PSPT_進捗率_2_2&lt;&gt;"", AA253:AH253,AA253:AE253)&lt;&gt;"")*(IF(進捗管理票PSPT_進捗率_2_2&lt;&gt;"", $AA$7:$AH$7,$AA$7:$AE$7)="予定日")*(IF(進捗管理票PSPT_進捗率_2_2&lt;&gt;"", AA253:AH253,AA253:AE253)&lt;=集計基準日),COLUMN(IF(進捗管理票PSPT_進捗率_2_2&lt;&gt;"", AA253:AH253,AA253:AE253)),""))</f>
        <v>0</v>
      </c>
      <c r="CY253" s="324">
        <f t="array" aca="1" ref="CY253" ca="1">MAX(IF((IF(進捗管理票PSPT_進捗率_3_2&lt;&gt;"", AM253:AT253,AM253:AQ253)&lt;&gt;"")*(IF(進捗管理票PSPT_進捗率_3_2&lt;&gt;"", $AM$7:$AT$7,$AM$7:$AQ$7)="予定日")*(IF(進捗管理票PSPT_進捗率_3_2&lt;&gt;"", AM253:AT253,AM253:AQ253)&lt;=集計基準日),COLUMN(IF(進捗管理票PSPT_進捗率_3_2&lt;&gt;"", AM253:AT253,AM253:AQ253)),""))</f>
        <v>0</v>
      </c>
      <c r="CZ253" s="324">
        <f t="array" aca="1" ref="CZ253" ca="1">MAX(IF((IF(進捗管理票PSPT_進捗率_4_2&lt;&gt;"", AY253:BF253,AY253:BC253)&lt;&gt;"")*(IF(進捗管理票PSPT_進捗率_4_2&lt;&gt;"", $AY$7:$BF$7,$AY$7:$BC$7)="予定日")*(IF(進捗管理票PSPT_進捗率_4_2&lt;&gt;"", AY253:BF253,AY253:BC253)&lt;=集計基準日),COLUMN(IF(進捗管理票PSPT_進捗率_4_2&lt;&gt;"", AY253:BF253,AY253:BC253)),""))</f>
        <v>0</v>
      </c>
      <c r="DA253" s="324">
        <f t="array" aca="1" ref="DA253" ca="1">MAX(IF((BJ253:BN253&lt;&gt;"")*($BJ$7:$BN$7="予定日")*(BJ253:BN253&lt;=集計基準日),COLUMN(BJ253:BN253),""))</f>
        <v>0</v>
      </c>
      <c r="DB253" s="324">
        <f t="array" aca="1" ref="DB253" ca="1">MAX(IF((IF(AND(進捗管理票PSPT_進捗率_1_2&lt;&gt;"",U253&lt;&gt;""), O253:V253,O253:S253)&lt;&gt;"")*(IF(AND(進捗管理票PSPT_進捗率_1_2&lt;&gt;"",U253&lt;&gt;""), $O$7:$V$7,$O$7:$S$7)="実績日")*(IF(AND(進捗管理票PSPT_進捗率_1_2&lt;&gt;"",U253&lt;&gt;""), O253:V253,O253:S253)&lt;=集計基準日),COLUMN(IF(AND(進捗管理票PSPT_進捗率_1_2&lt;&gt;"",U253&lt;&gt;""), O253:V253,O253:S253)),""))</f>
        <v>0</v>
      </c>
      <c r="DC253" s="324">
        <f t="array" aca="1" ref="DC253" ca="1">MAX(IF((IF(AND(進捗管理票PSPT_進捗率_2_2&lt;&gt;"",AG253&lt;&gt;""), AA253:AH253,AA253:AE253)&lt;&gt;"")*(IF(AND(進捗管理票PSPT_進捗率_2_2&lt;&gt;"",AG253&lt;&gt;""), $AA$7:$AH$7,$AA$7:$AE$7)="実績日")*(IF(AND(進捗管理票PSPT_進捗率_2_2&lt;&gt;"",AG253&lt;&gt;""), AA253:AH253,AA253:AE253)&lt;=集計基準日),COLUMN(IF(AND(進捗管理票PSPT_進捗率_2_2&lt;&gt;"",AG253&lt;&gt;""), AA253:AH253,AA253:AE253)),""))</f>
        <v>0</v>
      </c>
      <c r="DD253" s="324">
        <f t="array" aca="1" ref="DD253" ca="1">MAX(IF((IF(AND(進捗管理票PSPT_進捗率_3_2&lt;&gt;"",AS253&lt;&gt;""), AM253:AT253,AM253:AQ253)&lt;&gt;"")*(IF(AND(進捗管理票PSPT_進捗率_3_2&lt;&gt;"",AS253&lt;&gt;""), $AM$7:$AT$7,$AM$7:$AQ$7)="実績日")*(IF(AND(進捗管理票PSPT_進捗率_3_2&lt;&gt;"",AS253&lt;&gt;""), AM253:AT253,AM253:AQ253)&lt;=集計基準日),COLUMN(IF(AND(進捗管理票PSPT_進捗率_3_2&lt;&gt;"",AS253&lt;&gt;""), AM253:AT253,AM253:AQ253)),""))</f>
        <v>0</v>
      </c>
      <c r="DE253" s="324">
        <f t="array" aca="1" ref="DE253" ca="1">MAX(IF((IF(AND(進捗管理票PSPT_進捗率_4_2&lt;&gt;"",BE253&lt;&gt;""), AY253:BF253,AY253:BC253)&lt;&gt;"")*(IF(AND(進捗管理票PSPT_進捗率_4_2&lt;&gt;"",BE253&lt;&gt;""), $AY$7:$BF$7,$AY$7:$BC$7)="実績日")*(IF(AND(進捗管理票PSPT_進捗率_4_2&lt;&gt;"",BE253&lt;&gt;""), AY253:BF253,AY253:BC253)&lt;=集計基準日),COLUMN(IF(AND(進捗管理票PSPT_進捗率_4_2&lt;&gt;"",BE253&lt;&gt;""), AY253:BF253,AY253:BC253)),""))</f>
        <v>0</v>
      </c>
      <c r="DF253" s="324">
        <f t="array" aca="1" ref="DF253" ca="1">MAX(IF((BJ253:BN253&lt;&gt;"")*($BJ$7:$BN$7="実績日")*(BJ253:BN253&lt;=集計基準日),COLUMN(BJ253:BN253),""))</f>
        <v>0</v>
      </c>
      <c r="DG253" s="439">
        <f ca="1">MAX(IF(CW253&lt;&gt;0,HLOOKUP(CW253+1,進捗・達成率設定_PS,9,1),0),IF(CX253&lt;&gt;0,HLOOKUP(CX253+1,進捗・達成率設定_PT仕様作成,9,1),0),IF(CY253&lt;&gt;0,HLOOKUP(CY253+1,進捗・達成率設定_PG,9,1),0),IF(CZ253&lt;&gt;0,HLOOKUP(CZ253+1,進捗・達成率設定_PT,9,1),0),IF(DA253&lt;&gt;0,HLOOKUP(DA253+1,進捗・達成率設定_受入,9,1),0),IF(AND(COUNTA(PTレビュー先頭セル:PTレビュー最終セル)=0,AND(BB253&lt;&gt;"", BB253 &lt;= 集計基準日, BE253="",BF253="",BJ253="",BK253="",BM253="",BN253="")),100,0),IF(AND(BE253&lt;&gt;"",BE253 &lt;= 集計基準日, BJ253="",BK253="",BM253="",BN253=""),100,0))</f>
        <v>0</v>
      </c>
      <c r="DH253" s="440">
        <f ca="1">MAX(IF(DB253&lt;&gt;0,HLOOKUP(DB253,進捗・達成率設定_PS,9,1),0),IF(DC253&lt;&gt;0,HLOOKUP(DC253,進捗・達成率設定_PT仕様作成,9,1),0),IF(DD253&lt;&gt;0,HLOOKUP(DD253,進捗・達成率設定_PG,9,1),0),IF(DE253&lt;&gt;0,HLOOKUP(DE253,進捗・達成率設定_PT,9,1),0),IF(DF253&lt;&gt;0,HLOOKUP(DF253,進捗・達成率設定_受入,9,1),0),IF(AND(COUNTA(PTレビュー先頭セル:PTレビュー最終セル)=0,BJ253="",BK253="",BM253="",BN253="",BC253&lt;&gt;"", BC253&lt;=集計基準日),100,0),IF(OR(AND(BF253&lt;&gt;"",BF253&lt;=集計基準日, BJ253="",BK253="",BM253="",BN253=""),AND(BE253&lt;&gt;"",BF253&lt;&gt;"",BF253&lt;=集計基準日, BJ253="",BK253="",BM253="",BN253="")),100,0))</f>
        <v>0</v>
      </c>
      <c r="DI253" s="328" t="str">
        <f>IF(BM253&lt;&gt;"",BM253,IF(AND(BJ253&lt;&gt;"",BM253&lt;&gt;""),BM253,IF(AND(BJ253&lt;&gt;"",BM253=""),"",IF(AND(BK253&lt;&gt;"",BM253=""),"",IF(BE253&lt;&gt;"",BE253,IF(COUNTA(PTレビュー先頭セル:PTレビュー最終セル)&lt;&gt;0,"",IF(BB253&lt;&gt;"",BB253,"")))))))</f>
        <v/>
      </c>
      <c r="DJ253" s="329" t="str">
        <f>IF(AND(BM253&lt;&gt;"",BN253&lt;&gt;""),BN253,IF(AND(BJ253&lt;&gt;"",BN253&lt;&gt;""),BN253,IF(AND(BK253&lt;&gt;"",BN253=""),"",IF(AND(BJ253&lt;&gt;"",BN253=""),"",IF(BF253&lt;&gt;"",BF253,IF(COUNTA(PTレビュー先頭セル:PTレビュー最終セル)&lt;&gt;0,"",IF(BC253&lt;&gt;"",BC253,"")))))))</f>
        <v/>
      </c>
      <c r="DK253" s="450" t="b">
        <f t="shared" si="121"/>
        <v>0</v>
      </c>
      <c r="DL253" s="440" t="b">
        <f t="shared" si="122"/>
        <v>0</v>
      </c>
      <c r="DM253" s="450" t="b">
        <f t="shared" si="123"/>
        <v>0</v>
      </c>
      <c r="DN253" s="440" t="b">
        <f t="shared" si="124"/>
        <v>0</v>
      </c>
      <c r="DO253" s="449" t="b">
        <f t="shared" si="125"/>
        <v>0</v>
      </c>
      <c r="DP253" s="440" t="b">
        <f t="shared" si="126"/>
        <v>0</v>
      </c>
      <c r="DQ253" s="450" t="b">
        <f t="shared" si="127"/>
        <v>0</v>
      </c>
      <c r="DR253" s="440" t="b">
        <f t="shared" si="128"/>
        <v>0</v>
      </c>
      <c r="DS253" s="449" t="b">
        <f t="shared" si="129"/>
        <v>0</v>
      </c>
      <c r="DT253" s="440" t="b">
        <f t="shared" si="130"/>
        <v>0</v>
      </c>
    </row>
    <row r="254" spans="1:124" x14ac:dyDescent="0.25">
      <c r="A254" s="65">
        <f t="shared" si="105"/>
        <v>246</v>
      </c>
      <c r="B254" s="275"/>
      <c r="C254" s="275"/>
      <c r="D254" s="275"/>
      <c r="E254" s="275"/>
      <c r="F254" s="275"/>
      <c r="G254" s="316"/>
      <c r="H254" s="276"/>
      <c r="I254" s="276"/>
      <c r="J254" s="276"/>
      <c r="K254" s="467"/>
      <c r="L254" s="467"/>
      <c r="M254" s="277"/>
      <c r="N254" s="277"/>
      <c r="O254" s="348"/>
      <c r="P254" s="278"/>
      <c r="Q254" s="279"/>
      <c r="R254" s="348"/>
      <c r="S254" s="278"/>
      <c r="T254" s="280"/>
      <c r="U254" s="348"/>
      <c r="V254" s="274"/>
      <c r="W254" s="309" t="str">
        <f t="shared" ca="1" si="106"/>
        <v/>
      </c>
      <c r="X254" s="310" t="str">
        <f t="shared" ca="1" si="107"/>
        <v/>
      </c>
      <c r="Y254" s="277"/>
      <c r="Z254" s="277"/>
      <c r="AA254" s="348"/>
      <c r="AB254" s="278"/>
      <c r="AC254" s="279"/>
      <c r="AD254" s="348"/>
      <c r="AE254" s="278"/>
      <c r="AF254" s="280"/>
      <c r="AG254" s="348"/>
      <c r="AH254" s="274"/>
      <c r="AI254" s="309" t="str">
        <f t="shared" ca="1" si="108"/>
        <v/>
      </c>
      <c r="AJ254" s="310" t="str">
        <f t="shared" ca="1" si="109"/>
        <v/>
      </c>
      <c r="AK254" s="277"/>
      <c r="AL254" s="277"/>
      <c r="AM254" s="348"/>
      <c r="AN254" s="278"/>
      <c r="AO254" s="279"/>
      <c r="AP254" s="348"/>
      <c r="AQ254" s="278"/>
      <c r="AR254" s="280"/>
      <c r="AS254" s="348"/>
      <c r="AT254" s="274"/>
      <c r="AU254" s="309" t="str">
        <f t="shared" ca="1" si="110"/>
        <v/>
      </c>
      <c r="AV254" s="310" t="str">
        <f t="shared" ca="1" si="111"/>
        <v/>
      </c>
      <c r="AW254" s="276"/>
      <c r="AX254" s="276"/>
      <c r="AY254" s="348"/>
      <c r="AZ254" s="278"/>
      <c r="BA254" s="279"/>
      <c r="BB254" s="348"/>
      <c r="BC254" s="278"/>
      <c r="BD254" s="280"/>
      <c r="BE254" s="348"/>
      <c r="BF254" s="274"/>
      <c r="BG254" s="309" t="str">
        <f t="shared" ca="1" si="112"/>
        <v/>
      </c>
      <c r="BH254" s="310" t="str">
        <f t="shared" ca="1" si="113"/>
        <v/>
      </c>
      <c r="BI254" s="276"/>
      <c r="BJ254" s="348"/>
      <c r="BK254" s="278"/>
      <c r="BL254" s="279"/>
      <c r="BM254" s="348"/>
      <c r="BN254" s="278"/>
      <c r="BO254" s="280"/>
      <c r="BP254" s="309" t="str">
        <f t="shared" ca="1" si="114"/>
        <v/>
      </c>
      <c r="BQ254" s="310" t="str">
        <f t="shared" ca="1" si="115"/>
        <v/>
      </c>
      <c r="BR254" s="309" t="str">
        <f t="shared" ca="1" si="116"/>
        <v/>
      </c>
      <c r="BS254" s="438" t="str">
        <f t="shared" ca="1" si="117"/>
        <v/>
      </c>
      <c r="BT254" s="281" t="str">
        <f t="array" ref="BT254">IF(AND($I254&lt;&gt;"",$K254&lt;&gt;""),CEILING(VLOOKUP($I254,ランク別指標,3,FALSE)*$L254,1),"")</f>
        <v/>
      </c>
      <c r="BU254" s="282"/>
      <c r="BV254" s="281" t="str">
        <f t="shared" si="11"/>
        <v/>
      </c>
      <c r="BW254" s="283"/>
      <c r="BX254" s="282"/>
      <c r="BY254" s="284" t="str">
        <f t="shared" si="118"/>
        <v/>
      </c>
      <c r="BZ254" s="285" t="str">
        <f t="shared" si="119"/>
        <v/>
      </c>
      <c r="CA254" s="286"/>
      <c r="CB254" s="287"/>
      <c r="CC254" s="281" t="str">
        <f t="array" ref="CC254">IF(AND($I254&lt;&gt;"",$K254&lt;&gt;""),CEILING(VLOOKUP($I254,ランク別指標,6,FALSE)*$L254,1),"")</f>
        <v/>
      </c>
      <c r="CD254" s="288"/>
      <c r="CE254" s="289" t="str">
        <f t="shared" si="14"/>
        <v/>
      </c>
      <c r="CF254" s="290"/>
      <c r="CG254" s="291" t="str">
        <f t="array" ref="CG254">IF(AND(L254&lt;&gt;"",L254&gt;0),IF(CD254/L254*100 &gt; 0,CD254/L254*100, ""),"")</f>
        <v/>
      </c>
      <c r="CH254" s="292" t="str">
        <f t="array" ref="CH254">IF(AND(L254&lt;&gt;"",L254&gt;0),IF(CF254/L254*100 &gt; 0,CF254/L254*100, ""),"")</f>
        <v/>
      </c>
      <c r="CI254" s="291" t="str">
        <f t="array" ref="CI254">IF(AND(CC254&lt;&gt;"",CC254&gt;0),IF(CD254/CC254*100 &gt; 0,CD254/CC254, ""),"")</f>
        <v/>
      </c>
      <c r="CJ254" s="292" t="str">
        <f t="array" ref="CJ254">IF(AND(CE254&lt;&gt;"",CE254&gt;0),IF(CF254/CE254*100 &gt; 0,CF254/CE254, ""),"")</f>
        <v/>
      </c>
      <c r="CK254" s="281"/>
      <c r="CL254" s="293" t="str">
        <f t="array" ref="CL254">IF(AND(L254&lt;&gt;"",L254&gt;0),IF(CK254/L254*100 &gt; 0,CK254/L254*100, ""),"")</f>
        <v/>
      </c>
      <c r="CM254" s="294"/>
      <c r="CN254" s="270" t="str">
        <f t="array" aca="1" ref="CN254" ca="1">IF(AND($O254&lt;&gt;"",$P254="",$O254&lt;=集計基準日),"遅1",IF(AND($R254&lt;&gt;"",$S254="",$R254&lt;=集計基準日),"遅2",IF(AND($U254&lt;&gt;"",$V254="",$U254&lt;=集計基準日),"遅3","") ) )</f>
        <v/>
      </c>
      <c r="CO254" s="271" t="str">
        <f t="array" aca="1" ref="CO254" ca="1">IF(AND($AA254&lt;&gt;"",$AB254="",$AA254&lt;=集計基準日),"遅1",IF(AND($AD254&lt;&gt;"",$AE254="",$AD254&lt;=集計基準日),"遅2",IF(AND($AG254&lt;&gt;"",$AH254="",$AG254&lt;=集計基準日),"遅3","")))</f>
        <v/>
      </c>
      <c r="CP254" s="271" t="str">
        <f t="array" aca="1" ref="CP254" ca="1">IF(AND($AM254&lt;&gt;"",$AN254="",$AM254&lt;=集計基準日),"遅1",IF(AND($AP254&lt;&gt;"",$AQ254="",$AP254&lt;=集計基準日),"遅2",IF(AND($AS254&lt;&gt;"",$AT254="",$AS254&lt;=集計基準日),"遅3","")))</f>
        <v/>
      </c>
      <c r="CQ254" s="272" t="str">
        <f t="shared" ca="1" si="103"/>
        <v/>
      </c>
      <c r="CR254" s="272" t="str">
        <f t="shared" ca="1" si="104"/>
        <v/>
      </c>
      <c r="CS254" s="273" t="str">
        <f t="shared" ca="1" si="17"/>
        <v/>
      </c>
      <c r="CT254" s="337"/>
      <c r="CU254" s="264">
        <f t="shared" si="120"/>
        <v>246</v>
      </c>
      <c r="CW254" s="324">
        <f t="array" aca="1" ref="CW254" ca="1">MAX(IF((IF(進捗管理票PSPT_進捗率_1_2&lt;&gt;"", O254:V254,O254:S254)&lt;&gt;"")*(IF(進捗管理票PSPT_進捗率_1_2&lt;&gt;"", $O$7:$V$7,$O$7:$S$7)="予定日")*(IF(進捗管理票PSPT_進捗率_1_2&lt;&gt;"", O254:V254,O254:S254)&lt;=集計基準日),COLUMN(IF(進捗管理票PSPT_進捗率_1_2&lt;&gt;"", O254:V254,O254:S254)),""))</f>
        <v>0</v>
      </c>
      <c r="CX254" s="324">
        <f t="array" aca="1" ref="CX254" ca="1">MAX(IF((IF(進捗管理票PSPT_進捗率_2_2&lt;&gt;"", AA254:AH254,AA254:AE254)&lt;&gt;"")*(IF(進捗管理票PSPT_進捗率_2_2&lt;&gt;"", $AA$7:$AH$7,$AA$7:$AE$7)="予定日")*(IF(進捗管理票PSPT_進捗率_2_2&lt;&gt;"", AA254:AH254,AA254:AE254)&lt;=集計基準日),COLUMN(IF(進捗管理票PSPT_進捗率_2_2&lt;&gt;"", AA254:AH254,AA254:AE254)),""))</f>
        <v>0</v>
      </c>
      <c r="CY254" s="324">
        <f t="array" aca="1" ref="CY254" ca="1">MAX(IF((IF(進捗管理票PSPT_進捗率_3_2&lt;&gt;"", AM254:AT254,AM254:AQ254)&lt;&gt;"")*(IF(進捗管理票PSPT_進捗率_3_2&lt;&gt;"", $AM$7:$AT$7,$AM$7:$AQ$7)="予定日")*(IF(進捗管理票PSPT_進捗率_3_2&lt;&gt;"", AM254:AT254,AM254:AQ254)&lt;=集計基準日),COLUMN(IF(進捗管理票PSPT_進捗率_3_2&lt;&gt;"", AM254:AT254,AM254:AQ254)),""))</f>
        <v>0</v>
      </c>
      <c r="CZ254" s="324">
        <f t="array" aca="1" ref="CZ254" ca="1">MAX(IF((IF(進捗管理票PSPT_進捗率_4_2&lt;&gt;"", AY254:BF254,AY254:BC254)&lt;&gt;"")*(IF(進捗管理票PSPT_進捗率_4_2&lt;&gt;"", $AY$7:$BF$7,$AY$7:$BC$7)="予定日")*(IF(進捗管理票PSPT_進捗率_4_2&lt;&gt;"", AY254:BF254,AY254:BC254)&lt;=集計基準日),COLUMN(IF(進捗管理票PSPT_進捗率_4_2&lt;&gt;"", AY254:BF254,AY254:BC254)),""))</f>
        <v>0</v>
      </c>
      <c r="DA254" s="324">
        <f t="array" aca="1" ref="DA254" ca="1">MAX(IF((BJ254:BN254&lt;&gt;"")*($BJ$7:$BN$7="予定日")*(BJ254:BN254&lt;=集計基準日),COLUMN(BJ254:BN254),""))</f>
        <v>0</v>
      </c>
      <c r="DB254" s="324">
        <f t="array" aca="1" ref="DB254" ca="1">MAX(IF((IF(AND(進捗管理票PSPT_進捗率_1_2&lt;&gt;"",U254&lt;&gt;""), O254:V254,O254:S254)&lt;&gt;"")*(IF(AND(進捗管理票PSPT_進捗率_1_2&lt;&gt;"",U254&lt;&gt;""), $O$7:$V$7,$O$7:$S$7)="実績日")*(IF(AND(進捗管理票PSPT_進捗率_1_2&lt;&gt;"",U254&lt;&gt;""), O254:V254,O254:S254)&lt;=集計基準日),COLUMN(IF(AND(進捗管理票PSPT_進捗率_1_2&lt;&gt;"",U254&lt;&gt;""), O254:V254,O254:S254)),""))</f>
        <v>0</v>
      </c>
      <c r="DC254" s="324">
        <f t="array" aca="1" ref="DC254" ca="1">MAX(IF((IF(AND(進捗管理票PSPT_進捗率_2_2&lt;&gt;"",AG254&lt;&gt;""), AA254:AH254,AA254:AE254)&lt;&gt;"")*(IF(AND(進捗管理票PSPT_進捗率_2_2&lt;&gt;"",AG254&lt;&gt;""), $AA$7:$AH$7,$AA$7:$AE$7)="実績日")*(IF(AND(進捗管理票PSPT_進捗率_2_2&lt;&gt;"",AG254&lt;&gt;""), AA254:AH254,AA254:AE254)&lt;=集計基準日),COLUMN(IF(AND(進捗管理票PSPT_進捗率_2_2&lt;&gt;"",AG254&lt;&gt;""), AA254:AH254,AA254:AE254)),""))</f>
        <v>0</v>
      </c>
      <c r="DD254" s="324">
        <f t="array" aca="1" ref="DD254" ca="1">MAX(IF((IF(AND(進捗管理票PSPT_進捗率_3_2&lt;&gt;"",AS254&lt;&gt;""), AM254:AT254,AM254:AQ254)&lt;&gt;"")*(IF(AND(進捗管理票PSPT_進捗率_3_2&lt;&gt;"",AS254&lt;&gt;""), $AM$7:$AT$7,$AM$7:$AQ$7)="実績日")*(IF(AND(進捗管理票PSPT_進捗率_3_2&lt;&gt;"",AS254&lt;&gt;""), AM254:AT254,AM254:AQ254)&lt;=集計基準日),COLUMN(IF(AND(進捗管理票PSPT_進捗率_3_2&lt;&gt;"",AS254&lt;&gt;""), AM254:AT254,AM254:AQ254)),""))</f>
        <v>0</v>
      </c>
      <c r="DE254" s="324">
        <f t="array" aca="1" ref="DE254" ca="1">MAX(IF((IF(AND(進捗管理票PSPT_進捗率_4_2&lt;&gt;"",BE254&lt;&gt;""), AY254:BF254,AY254:BC254)&lt;&gt;"")*(IF(AND(進捗管理票PSPT_進捗率_4_2&lt;&gt;"",BE254&lt;&gt;""), $AY$7:$BF$7,$AY$7:$BC$7)="実績日")*(IF(AND(進捗管理票PSPT_進捗率_4_2&lt;&gt;"",BE254&lt;&gt;""), AY254:BF254,AY254:BC254)&lt;=集計基準日),COLUMN(IF(AND(進捗管理票PSPT_進捗率_4_2&lt;&gt;"",BE254&lt;&gt;""), AY254:BF254,AY254:BC254)),""))</f>
        <v>0</v>
      </c>
      <c r="DF254" s="324">
        <f t="array" aca="1" ref="DF254" ca="1">MAX(IF((BJ254:BN254&lt;&gt;"")*($BJ$7:$BN$7="実績日")*(BJ254:BN254&lt;=集計基準日),COLUMN(BJ254:BN254),""))</f>
        <v>0</v>
      </c>
      <c r="DG254" s="439">
        <f ca="1">MAX(IF(CW254&lt;&gt;0,HLOOKUP(CW254+1,進捗・達成率設定_PS,9,1),0),IF(CX254&lt;&gt;0,HLOOKUP(CX254+1,進捗・達成率設定_PT仕様作成,9,1),0),IF(CY254&lt;&gt;0,HLOOKUP(CY254+1,進捗・達成率設定_PG,9,1),0),IF(CZ254&lt;&gt;0,HLOOKUP(CZ254+1,進捗・達成率設定_PT,9,1),0),IF(DA254&lt;&gt;0,HLOOKUP(DA254+1,進捗・達成率設定_受入,9,1),0),IF(AND(COUNTA(PTレビュー先頭セル:PTレビュー最終セル)=0,AND(BB254&lt;&gt;"", BB254 &lt;= 集計基準日, BE254="",BF254="",BJ254="",BK254="",BM254="",BN254="")),100,0),IF(AND(BE254&lt;&gt;"",BE254 &lt;= 集計基準日, BJ254="",BK254="",BM254="",BN254=""),100,0))</f>
        <v>0</v>
      </c>
      <c r="DH254" s="440">
        <f ca="1">MAX(IF(DB254&lt;&gt;0,HLOOKUP(DB254,進捗・達成率設定_PS,9,1),0),IF(DC254&lt;&gt;0,HLOOKUP(DC254,進捗・達成率設定_PT仕様作成,9,1),0),IF(DD254&lt;&gt;0,HLOOKUP(DD254,進捗・達成率設定_PG,9,1),0),IF(DE254&lt;&gt;0,HLOOKUP(DE254,進捗・達成率設定_PT,9,1),0),IF(DF254&lt;&gt;0,HLOOKUP(DF254,進捗・達成率設定_受入,9,1),0),IF(AND(COUNTA(PTレビュー先頭セル:PTレビュー最終セル)=0,BJ254="",BK254="",BM254="",BN254="",BC254&lt;&gt;"", BC254&lt;=集計基準日),100,0),IF(OR(AND(BF254&lt;&gt;"",BF254&lt;=集計基準日, BJ254="",BK254="",BM254="",BN254=""),AND(BE254&lt;&gt;"",BF254&lt;&gt;"",BF254&lt;=集計基準日, BJ254="",BK254="",BM254="",BN254="")),100,0))</f>
        <v>0</v>
      </c>
      <c r="DI254" s="328" t="str">
        <f>IF(BM254&lt;&gt;"",BM254,IF(AND(BJ254&lt;&gt;"",BM254&lt;&gt;""),BM254,IF(AND(BJ254&lt;&gt;"",BM254=""),"",IF(AND(BK254&lt;&gt;"",BM254=""),"",IF(BE254&lt;&gt;"",BE254,IF(COUNTA(PTレビュー先頭セル:PTレビュー最終セル)&lt;&gt;0,"",IF(BB254&lt;&gt;"",BB254,"")))))))</f>
        <v/>
      </c>
      <c r="DJ254" s="329" t="str">
        <f>IF(AND(BM254&lt;&gt;"",BN254&lt;&gt;""),BN254,IF(AND(BJ254&lt;&gt;"",BN254&lt;&gt;""),BN254,IF(AND(BK254&lt;&gt;"",BN254=""),"",IF(AND(BJ254&lt;&gt;"",BN254=""),"",IF(BF254&lt;&gt;"",BF254,IF(COUNTA(PTレビュー先頭セル:PTレビュー最終セル)&lt;&gt;0,"",IF(BC254&lt;&gt;"",BC254,"")))))))</f>
        <v/>
      </c>
      <c r="DK254" s="450" t="b">
        <f t="shared" si="121"/>
        <v>0</v>
      </c>
      <c r="DL254" s="440" t="b">
        <f t="shared" si="122"/>
        <v>0</v>
      </c>
      <c r="DM254" s="450" t="b">
        <f t="shared" si="123"/>
        <v>0</v>
      </c>
      <c r="DN254" s="440" t="b">
        <f t="shared" si="124"/>
        <v>0</v>
      </c>
      <c r="DO254" s="449" t="b">
        <f t="shared" si="125"/>
        <v>0</v>
      </c>
      <c r="DP254" s="440" t="b">
        <f t="shared" si="126"/>
        <v>0</v>
      </c>
      <c r="DQ254" s="450" t="b">
        <f t="shared" si="127"/>
        <v>0</v>
      </c>
      <c r="DR254" s="440" t="b">
        <f t="shared" si="128"/>
        <v>0</v>
      </c>
      <c r="DS254" s="449" t="b">
        <f t="shared" si="129"/>
        <v>0</v>
      </c>
      <c r="DT254" s="440" t="b">
        <f t="shared" si="130"/>
        <v>0</v>
      </c>
    </row>
    <row r="255" spans="1:124" x14ac:dyDescent="0.25">
      <c r="A255" s="65">
        <f t="shared" si="105"/>
        <v>247</v>
      </c>
      <c r="B255" s="275"/>
      <c r="C255" s="275"/>
      <c r="D255" s="275"/>
      <c r="E255" s="275"/>
      <c r="F255" s="275"/>
      <c r="G255" s="316"/>
      <c r="H255" s="276"/>
      <c r="I255" s="276"/>
      <c r="J255" s="276"/>
      <c r="K255" s="467"/>
      <c r="L255" s="467"/>
      <c r="M255" s="277"/>
      <c r="N255" s="277"/>
      <c r="O255" s="348"/>
      <c r="P255" s="278"/>
      <c r="Q255" s="279"/>
      <c r="R255" s="348"/>
      <c r="S255" s="278"/>
      <c r="T255" s="280"/>
      <c r="U255" s="348"/>
      <c r="V255" s="274"/>
      <c r="W255" s="309" t="str">
        <f t="shared" ca="1" si="106"/>
        <v/>
      </c>
      <c r="X255" s="310" t="str">
        <f t="shared" ca="1" si="107"/>
        <v/>
      </c>
      <c r="Y255" s="277"/>
      <c r="Z255" s="277"/>
      <c r="AA255" s="348"/>
      <c r="AB255" s="278"/>
      <c r="AC255" s="279"/>
      <c r="AD255" s="348"/>
      <c r="AE255" s="278"/>
      <c r="AF255" s="280"/>
      <c r="AG255" s="348"/>
      <c r="AH255" s="274"/>
      <c r="AI255" s="309" t="str">
        <f t="shared" ca="1" si="108"/>
        <v/>
      </c>
      <c r="AJ255" s="310" t="str">
        <f t="shared" ca="1" si="109"/>
        <v/>
      </c>
      <c r="AK255" s="277"/>
      <c r="AL255" s="277"/>
      <c r="AM255" s="348"/>
      <c r="AN255" s="278"/>
      <c r="AO255" s="279"/>
      <c r="AP255" s="348"/>
      <c r="AQ255" s="278"/>
      <c r="AR255" s="280"/>
      <c r="AS255" s="348"/>
      <c r="AT255" s="274"/>
      <c r="AU255" s="309" t="str">
        <f t="shared" ca="1" si="110"/>
        <v/>
      </c>
      <c r="AV255" s="310" t="str">
        <f t="shared" ca="1" si="111"/>
        <v/>
      </c>
      <c r="AW255" s="276"/>
      <c r="AX255" s="276"/>
      <c r="AY255" s="348"/>
      <c r="AZ255" s="278"/>
      <c r="BA255" s="279"/>
      <c r="BB255" s="348"/>
      <c r="BC255" s="278"/>
      <c r="BD255" s="280"/>
      <c r="BE255" s="348"/>
      <c r="BF255" s="274"/>
      <c r="BG255" s="309" t="str">
        <f t="shared" ca="1" si="112"/>
        <v/>
      </c>
      <c r="BH255" s="310" t="str">
        <f t="shared" ca="1" si="113"/>
        <v/>
      </c>
      <c r="BI255" s="276"/>
      <c r="BJ255" s="348"/>
      <c r="BK255" s="278"/>
      <c r="BL255" s="279"/>
      <c r="BM255" s="348"/>
      <c r="BN255" s="278"/>
      <c r="BO255" s="280"/>
      <c r="BP255" s="309" t="str">
        <f t="shared" ca="1" si="114"/>
        <v/>
      </c>
      <c r="BQ255" s="310" t="str">
        <f t="shared" ca="1" si="115"/>
        <v/>
      </c>
      <c r="BR255" s="309" t="str">
        <f t="shared" ca="1" si="116"/>
        <v/>
      </c>
      <c r="BS255" s="438" t="str">
        <f t="shared" ca="1" si="117"/>
        <v/>
      </c>
      <c r="BT255" s="281" t="str">
        <f t="array" ref="BT255">IF(AND($I255&lt;&gt;"",$K255&lt;&gt;""),CEILING(VLOOKUP($I255,ランク別指標,3,FALSE)*$L255,1),"")</f>
        <v/>
      </c>
      <c r="BU255" s="282"/>
      <c r="BV255" s="281" t="str">
        <f t="shared" si="11"/>
        <v/>
      </c>
      <c r="BW255" s="283"/>
      <c r="BX255" s="282"/>
      <c r="BY255" s="284" t="str">
        <f t="shared" si="118"/>
        <v/>
      </c>
      <c r="BZ255" s="285" t="str">
        <f t="shared" si="119"/>
        <v/>
      </c>
      <c r="CA255" s="286"/>
      <c r="CB255" s="287"/>
      <c r="CC255" s="281" t="str">
        <f t="array" ref="CC255">IF(AND($I255&lt;&gt;"",$K255&lt;&gt;""),CEILING(VLOOKUP($I255,ランク別指標,6,FALSE)*$L255,1),"")</f>
        <v/>
      </c>
      <c r="CD255" s="288"/>
      <c r="CE255" s="289" t="str">
        <f t="shared" si="14"/>
        <v/>
      </c>
      <c r="CF255" s="290"/>
      <c r="CG255" s="291" t="str">
        <f t="array" ref="CG255">IF(AND(L255&lt;&gt;"",L255&gt;0),IF(CD255/L255*100 &gt; 0,CD255/L255*100, ""),"")</f>
        <v/>
      </c>
      <c r="CH255" s="292" t="str">
        <f t="array" ref="CH255">IF(AND(L255&lt;&gt;"",L255&gt;0),IF(CF255/L255*100 &gt; 0,CF255/L255*100, ""),"")</f>
        <v/>
      </c>
      <c r="CI255" s="291" t="str">
        <f t="array" ref="CI255">IF(AND(CC255&lt;&gt;"",CC255&gt;0),IF(CD255/CC255*100 &gt; 0,CD255/CC255, ""),"")</f>
        <v/>
      </c>
      <c r="CJ255" s="292" t="str">
        <f t="array" ref="CJ255">IF(AND(CE255&lt;&gt;"",CE255&gt;0),IF(CF255/CE255*100 &gt; 0,CF255/CE255, ""),"")</f>
        <v/>
      </c>
      <c r="CK255" s="281"/>
      <c r="CL255" s="293" t="str">
        <f t="array" ref="CL255">IF(AND(L255&lt;&gt;"",L255&gt;0),IF(CK255/L255*100 &gt; 0,CK255/L255*100, ""),"")</f>
        <v/>
      </c>
      <c r="CM255" s="294"/>
      <c r="CN255" s="270" t="str">
        <f t="array" aca="1" ref="CN255" ca="1">IF(AND($O255&lt;&gt;"",$P255="",$O255&lt;=集計基準日),"遅1",IF(AND($R255&lt;&gt;"",$S255="",$R255&lt;=集計基準日),"遅2",IF(AND($U255&lt;&gt;"",$V255="",$U255&lt;=集計基準日),"遅3","") ) )</f>
        <v/>
      </c>
      <c r="CO255" s="271" t="str">
        <f t="array" aca="1" ref="CO255" ca="1">IF(AND($AA255&lt;&gt;"",$AB255="",$AA255&lt;=集計基準日),"遅1",IF(AND($AD255&lt;&gt;"",$AE255="",$AD255&lt;=集計基準日),"遅2",IF(AND($AG255&lt;&gt;"",$AH255="",$AG255&lt;=集計基準日),"遅3","")))</f>
        <v/>
      </c>
      <c r="CP255" s="271" t="str">
        <f t="array" aca="1" ref="CP255" ca="1">IF(AND($AM255&lt;&gt;"",$AN255="",$AM255&lt;=集計基準日),"遅1",IF(AND($AP255&lt;&gt;"",$AQ255="",$AP255&lt;=集計基準日),"遅2",IF(AND($AS255&lt;&gt;"",$AT255="",$AS255&lt;=集計基準日),"遅3","")))</f>
        <v/>
      </c>
      <c r="CQ255" s="272" t="str">
        <f t="shared" ca="1" si="103"/>
        <v/>
      </c>
      <c r="CR255" s="272" t="str">
        <f t="shared" ca="1" si="104"/>
        <v/>
      </c>
      <c r="CS255" s="273" t="str">
        <f t="shared" ca="1" si="17"/>
        <v/>
      </c>
      <c r="CT255" s="337"/>
      <c r="CU255" s="264">
        <f t="shared" si="120"/>
        <v>247</v>
      </c>
      <c r="CW255" s="324">
        <f t="array" aca="1" ref="CW255" ca="1">MAX(IF((IF(進捗管理票PSPT_進捗率_1_2&lt;&gt;"", O255:V255,O255:S255)&lt;&gt;"")*(IF(進捗管理票PSPT_進捗率_1_2&lt;&gt;"", $O$7:$V$7,$O$7:$S$7)="予定日")*(IF(進捗管理票PSPT_進捗率_1_2&lt;&gt;"", O255:V255,O255:S255)&lt;=集計基準日),COLUMN(IF(進捗管理票PSPT_進捗率_1_2&lt;&gt;"", O255:V255,O255:S255)),""))</f>
        <v>0</v>
      </c>
      <c r="CX255" s="324">
        <f t="array" aca="1" ref="CX255" ca="1">MAX(IF((IF(進捗管理票PSPT_進捗率_2_2&lt;&gt;"", AA255:AH255,AA255:AE255)&lt;&gt;"")*(IF(進捗管理票PSPT_進捗率_2_2&lt;&gt;"", $AA$7:$AH$7,$AA$7:$AE$7)="予定日")*(IF(進捗管理票PSPT_進捗率_2_2&lt;&gt;"", AA255:AH255,AA255:AE255)&lt;=集計基準日),COLUMN(IF(進捗管理票PSPT_進捗率_2_2&lt;&gt;"", AA255:AH255,AA255:AE255)),""))</f>
        <v>0</v>
      </c>
      <c r="CY255" s="324">
        <f t="array" aca="1" ref="CY255" ca="1">MAX(IF((IF(進捗管理票PSPT_進捗率_3_2&lt;&gt;"", AM255:AT255,AM255:AQ255)&lt;&gt;"")*(IF(進捗管理票PSPT_進捗率_3_2&lt;&gt;"", $AM$7:$AT$7,$AM$7:$AQ$7)="予定日")*(IF(進捗管理票PSPT_進捗率_3_2&lt;&gt;"", AM255:AT255,AM255:AQ255)&lt;=集計基準日),COLUMN(IF(進捗管理票PSPT_進捗率_3_2&lt;&gt;"", AM255:AT255,AM255:AQ255)),""))</f>
        <v>0</v>
      </c>
      <c r="CZ255" s="324">
        <f t="array" aca="1" ref="CZ255" ca="1">MAX(IF((IF(進捗管理票PSPT_進捗率_4_2&lt;&gt;"", AY255:BF255,AY255:BC255)&lt;&gt;"")*(IF(進捗管理票PSPT_進捗率_4_2&lt;&gt;"", $AY$7:$BF$7,$AY$7:$BC$7)="予定日")*(IF(進捗管理票PSPT_進捗率_4_2&lt;&gt;"", AY255:BF255,AY255:BC255)&lt;=集計基準日),COLUMN(IF(進捗管理票PSPT_進捗率_4_2&lt;&gt;"", AY255:BF255,AY255:BC255)),""))</f>
        <v>0</v>
      </c>
      <c r="DA255" s="324">
        <f t="array" aca="1" ref="DA255" ca="1">MAX(IF((BJ255:BN255&lt;&gt;"")*($BJ$7:$BN$7="予定日")*(BJ255:BN255&lt;=集計基準日),COLUMN(BJ255:BN255),""))</f>
        <v>0</v>
      </c>
      <c r="DB255" s="324">
        <f t="array" aca="1" ref="DB255" ca="1">MAX(IF((IF(AND(進捗管理票PSPT_進捗率_1_2&lt;&gt;"",U255&lt;&gt;""), O255:V255,O255:S255)&lt;&gt;"")*(IF(AND(進捗管理票PSPT_進捗率_1_2&lt;&gt;"",U255&lt;&gt;""), $O$7:$V$7,$O$7:$S$7)="実績日")*(IF(AND(進捗管理票PSPT_進捗率_1_2&lt;&gt;"",U255&lt;&gt;""), O255:V255,O255:S255)&lt;=集計基準日),COLUMN(IF(AND(進捗管理票PSPT_進捗率_1_2&lt;&gt;"",U255&lt;&gt;""), O255:V255,O255:S255)),""))</f>
        <v>0</v>
      </c>
      <c r="DC255" s="324">
        <f t="array" aca="1" ref="DC255" ca="1">MAX(IF((IF(AND(進捗管理票PSPT_進捗率_2_2&lt;&gt;"",AG255&lt;&gt;""), AA255:AH255,AA255:AE255)&lt;&gt;"")*(IF(AND(進捗管理票PSPT_進捗率_2_2&lt;&gt;"",AG255&lt;&gt;""), $AA$7:$AH$7,$AA$7:$AE$7)="実績日")*(IF(AND(進捗管理票PSPT_進捗率_2_2&lt;&gt;"",AG255&lt;&gt;""), AA255:AH255,AA255:AE255)&lt;=集計基準日),COLUMN(IF(AND(進捗管理票PSPT_進捗率_2_2&lt;&gt;"",AG255&lt;&gt;""), AA255:AH255,AA255:AE255)),""))</f>
        <v>0</v>
      </c>
      <c r="DD255" s="324">
        <f t="array" aca="1" ref="DD255" ca="1">MAX(IF((IF(AND(進捗管理票PSPT_進捗率_3_2&lt;&gt;"",AS255&lt;&gt;""), AM255:AT255,AM255:AQ255)&lt;&gt;"")*(IF(AND(進捗管理票PSPT_進捗率_3_2&lt;&gt;"",AS255&lt;&gt;""), $AM$7:$AT$7,$AM$7:$AQ$7)="実績日")*(IF(AND(進捗管理票PSPT_進捗率_3_2&lt;&gt;"",AS255&lt;&gt;""), AM255:AT255,AM255:AQ255)&lt;=集計基準日),COLUMN(IF(AND(進捗管理票PSPT_進捗率_3_2&lt;&gt;"",AS255&lt;&gt;""), AM255:AT255,AM255:AQ255)),""))</f>
        <v>0</v>
      </c>
      <c r="DE255" s="324">
        <f t="array" aca="1" ref="DE255" ca="1">MAX(IF((IF(AND(進捗管理票PSPT_進捗率_4_2&lt;&gt;"",BE255&lt;&gt;""), AY255:BF255,AY255:BC255)&lt;&gt;"")*(IF(AND(進捗管理票PSPT_進捗率_4_2&lt;&gt;"",BE255&lt;&gt;""), $AY$7:$BF$7,$AY$7:$BC$7)="実績日")*(IF(AND(進捗管理票PSPT_進捗率_4_2&lt;&gt;"",BE255&lt;&gt;""), AY255:BF255,AY255:BC255)&lt;=集計基準日),COLUMN(IF(AND(進捗管理票PSPT_進捗率_4_2&lt;&gt;"",BE255&lt;&gt;""), AY255:BF255,AY255:BC255)),""))</f>
        <v>0</v>
      </c>
      <c r="DF255" s="324">
        <f t="array" aca="1" ref="DF255" ca="1">MAX(IF((BJ255:BN255&lt;&gt;"")*($BJ$7:$BN$7="実績日")*(BJ255:BN255&lt;=集計基準日),COLUMN(BJ255:BN255),""))</f>
        <v>0</v>
      </c>
      <c r="DG255" s="439">
        <f ca="1">MAX(IF(CW255&lt;&gt;0,HLOOKUP(CW255+1,進捗・達成率設定_PS,9,1),0),IF(CX255&lt;&gt;0,HLOOKUP(CX255+1,進捗・達成率設定_PT仕様作成,9,1),0),IF(CY255&lt;&gt;0,HLOOKUP(CY255+1,進捗・達成率設定_PG,9,1),0),IF(CZ255&lt;&gt;0,HLOOKUP(CZ255+1,進捗・達成率設定_PT,9,1),0),IF(DA255&lt;&gt;0,HLOOKUP(DA255+1,進捗・達成率設定_受入,9,1),0),IF(AND(COUNTA(PTレビュー先頭セル:PTレビュー最終セル)=0,AND(BB255&lt;&gt;"", BB255 &lt;= 集計基準日, BE255="",BF255="",BJ255="",BK255="",BM255="",BN255="")),100,0),IF(AND(BE255&lt;&gt;"",BE255 &lt;= 集計基準日, BJ255="",BK255="",BM255="",BN255=""),100,0))</f>
        <v>0</v>
      </c>
      <c r="DH255" s="440">
        <f ca="1">MAX(IF(DB255&lt;&gt;0,HLOOKUP(DB255,進捗・達成率設定_PS,9,1),0),IF(DC255&lt;&gt;0,HLOOKUP(DC255,進捗・達成率設定_PT仕様作成,9,1),0),IF(DD255&lt;&gt;0,HLOOKUP(DD255,進捗・達成率設定_PG,9,1),0),IF(DE255&lt;&gt;0,HLOOKUP(DE255,進捗・達成率設定_PT,9,1),0),IF(DF255&lt;&gt;0,HLOOKUP(DF255,進捗・達成率設定_受入,9,1),0),IF(AND(COUNTA(PTレビュー先頭セル:PTレビュー最終セル)=0,BJ255="",BK255="",BM255="",BN255="",BC255&lt;&gt;"", BC255&lt;=集計基準日),100,0),IF(OR(AND(BF255&lt;&gt;"",BF255&lt;=集計基準日, BJ255="",BK255="",BM255="",BN255=""),AND(BE255&lt;&gt;"",BF255&lt;&gt;"",BF255&lt;=集計基準日, BJ255="",BK255="",BM255="",BN255="")),100,0))</f>
        <v>0</v>
      </c>
      <c r="DI255" s="328" t="str">
        <f>IF(BM255&lt;&gt;"",BM255,IF(AND(BJ255&lt;&gt;"",BM255&lt;&gt;""),BM255,IF(AND(BJ255&lt;&gt;"",BM255=""),"",IF(AND(BK255&lt;&gt;"",BM255=""),"",IF(BE255&lt;&gt;"",BE255,IF(COUNTA(PTレビュー先頭セル:PTレビュー最終セル)&lt;&gt;0,"",IF(BB255&lt;&gt;"",BB255,"")))))))</f>
        <v/>
      </c>
      <c r="DJ255" s="329" t="str">
        <f>IF(AND(BM255&lt;&gt;"",BN255&lt;&gt;""),BN255,IF(AND(BJ255&lt;&gt;"",BN255&lt;&gt;""),BN255,IF(AND(BK255&lt;&gt;"",BN255=""),"",IF(AND(BJ255&lt;&gt;"",BN255=""),"",IF(BF255&lt;&gt;"",BF255,IF(COUNTA(PTレビュー先頭セル:PTレビュー最終セル)&lt;&gt;0,"",IF(BC255&lt;&gt;"",BC255,"")))))))</f>
        <v/>
      </c>
      <c r="DK255" s="450" t="b">
        <f t="shared" si="121"/>
        <v>0</v>
      </c>
      <c r="DL255" s="440" t="b">
        <f t="shared" si="122"/>
        <v>0</v>
      </c>
      <c r="DM255" s="450" t="b">
        <f t="shared" si="123"/>
        <v>0</v>
      </c>
      <c r="DN255" s="440" t="b">
        <f t="shared" si="124"/>
        <v>0</v>
      </c>
      <c r="DO255" s="449" t="b">
        <f t="shared" si="125"/>
        <v>0</v>
      </c>
      <c r="DP255" s="440" t="b">
        <f t="shared" si="126"/>
        <v>0</v>
      </c>
      <c r="DQ255" s="450" t="b">
        <f t="shared" si="127"/>
        <v>0</v>
      </c>
      <c r="DR255" s="440" t="b">
        <f t="shared" si="128"/>
        <v>0</v>
      </c>
      <c r="DS255" s="449" t="b">
        <f t="shared" si="129"/>
        <v>0</v>
      </c>
      <c r="DT255" s="440" t="b">
        <f t="shared" si="130"/>
        <v>0</v>
      </c>
    </row>
    <row r="256" spans="1:124" x14ac:dyDescent="0.25">
      <c r="A256" s="65">
        <f t="shared" si="105"/>
        <v>248</v>
      </c>
      <c r="B256" s="275"/>
      <c r="C256" s="275"/>
      <c r="D256" s="275"/>
      <c r="E256" s="275"/>
      <c r="F256" s="275"/>
      <c r="G256" s="316"/>
      <c r="H256" s="276"/>
      <c r="I256" s="276"/>
      <c r="J256" s="276"/>
      <c r="K256" s="467"/>
      <c r="L256" s="467"/>
      <c r="M256" s="277"/>
      <c r="N256" s="277"/>
      <c r="O256" s="348"/>
      <c r="P256" s="278"/>
      <c r="Q256" s="279"/>
      <c r="R256" s="348"/>
      <c r="S256" s="278"/>
      <c r="T256" s="280"/>
      <c r="U256" s="348"/>
      <c r="V256" s="274"/>
      <c r="W256" s="309" t="str">
        <f t="shared" ca="1" si="106"/>
        <v/>
      </c>
      <c r="X256" s="310" t="str">
        <f t="shared" ca="1" si="107"/>
        <v/>
      </c>
      <c r="Y256" s="277"/>
      <c r="Z256" s="277"/>
      <c r="AA256" s="348"/>
      <c r="AB256" s="278"/>
      <c r="AC256" s="279"/>
      <c r="AD256" s="348"/>
      <c r="AE256" s="278"/>
      <c r="AF256" s="280"/>
      <c r="AG256" s="348"/>
      <c r="AH256" s="274"/>
      <c r="AI256" s="309" t="str">
        <f t="shared" ca="1" si="108"/>
        <v/>
      </c>
      <c r="AJ256" s="310" t="str">
        <f t="shared" ca="1" si="109"/>
        <v/>
      </c>
      <c r="AK256" s="277"/>
      <c r="AL256" s="277"/>
      <c r="AM256" s="348"/>
      <c r="AN256" s="278"/>
      <c r="AO256" s="279"/>
      <c r="AP256" s="348"/>
      <c r="AQ256" s="278"/>
      <c r="AR256" s="280"/>
      <c r="AS256" s="348"/>
      <c r="AT256" s="274"/>
      <c r="AU256" s="309" t="str">
        <f t="shared" ca="1" si="110"/>
        <v/>
      </c>
      <c r="AV256" s="310" t="str">
        <f t="shared" ca="1" si="111"/>
        <v/>
      </c>
      <c r="AW256" s="276"/>
      <c r="AX256" s="276"/>
      <c r="AY256" s="348"/>
      <c r="AZ256" s="278"/>
      <c r="BA256" s="279"/>
      <c r="BB256" s="348"/>
      <c r="BC256" s="278"/>
      <c r="BD256" s="280"/>
      <c r="BE256" s="348"/>
      <c r="BF256" s="274"/>
      <c r="BG256" s="309" t="str">
        <f t="shared" ca="1" si="112"/>
        <v/>
      </c>
      <c r="BH256" s="310" t="str">
        <f t="shared" ca="1" si="113"/>
        <v/>
      </c>
      <c r="BI256" s="276"/>
      <c r="BJ256" s="348"/>
      <c r="BK256" s="278"/>
      <c r="BL256" s="279"/>
      <c r="BM256" s="348"/>
      <c r="BN256" s="278"/>
      <c r="BO256" s="280"/>
      <c r="BP256" s="309" t="str">
        <f t="shared" ca="1" si="114"/>
        <v/>
      </c>
      <c r="BQ256" s="310" t="str">
        <f t="shared" ca="1" si="115"/>
        <v/>
      </c>
      <c r="BR256" s="309" t="str">
        <f t="shared" ca="1" si="116"/>
        <v/>
      </c>
      <c r="BS256" s="438" t="str">
        <f t="shared" ca="1" si="117"/>
        <v/>
      </c>
      <c r="BT256" s="281" t="str">
        <f t="array" ref="BT256">IF(AND($I256&lt;&gt;"",$K256&lt;&gt;""),CEILING(VLOOKUP($I256,ランク別指標,3,FALSE)*$L256,1),"")</f>
        <v/>
      </c>
      <c r="BU256" s="282"/>
      <c r="BV256" s="281" t="str">
        <f t="shared" si="11"/>
        <v/>
      </c>
      <c r="BW256" s="283"/>
      <c r="BX256" s="282"/>
      <c r="BY256" s="284" t="str">
        <f t="shared" si="118"/>
        <v/>
      </c>
      <c r="BZ256" s="285" t="str">
        <f t="shared" si="119"/>
        <v/>
      </c>
      <c r="CA256" s="286"/>
      <c r="CB256" s="287"/>
      <c r="CC256" s="281" t="str">
        <f t="array" ref="CC256">IF(AND($I256&lt;&gt;"",$K256&lt;&gt;""),CEILING(VLOOKUP($I256,ランク別指標,6,FALSE)*$L256,1),"")</f>
        <v/>
      </c>
      <c r="CD256" s="288"/>
      <c r="CE256" s="289" t="str">
        <f t="shared" si="14"/>
        <v/>
      </c>
      <c r="CF256" s="290"/>
      <c r="CG256" s="291" t="str">
        <f t="array" ref="CG256">IF(AND(L256&lt;&gt;"",L256&gt;0),IF(CD256/L256*100 &gt; 0,CD256/L256*100, ""),"")</f>
        <v/>
      </c>
      <c r="CH256" s="292" t="str">
        <f t="array" ref="CH256">IF(AND(L256&lt;&gt;"",L256&gt;0),IF(CF256/L256*100 &gt; 0,CF256/L256*100, ""),"")</f>
        <v/>
      </c>
      <c r="CI256" s="291" t="str">
        <f t="array" ref="CI256">IF(AND(CC256&lt;&gt;"",CC256&gt;0),IF(CD256/CC256*100 &gt; 0,CD256/CC256, ""),"")</f>
        <v/>
      </c>
      <c r="CJ256" s="292" t="str">
        <f t="array" ref="CJ256">IF(AND(CE256&lt;&gt;"",CE256&gt;0),IF(CF256/CE256*100 &gt; 0,CF256/CE256, ""),"")</f>
        <v/>
      </c>
      <c r="CK256" s="281"/>
      <c r="CL256" s="293" t="str">
        <f t="array" ref="CL256">IF(AND(L256&lt;&gt;"",L256&gt;0),IF(CK256/L256*100 &gt; 0,CK256/L256*100, ""),"")</f>
        <v/>
      </c>
      <c r="CM256" s="294"/>
      <c r="CN256" s="270" t="str">
        <f t="array" aca="1" ref="CN256" ca="1">IF(AND($O256&lt;&gt;"",$P256="",$O256&lt;=集計基準日),"遅1",IF(AND($R256&lt;&gt;"",$S256="",$R256&lt;=集計基準日),"遅2",IF(AND($U256&lt;&gt;"",$V256="",$U256&lt;=集計基準日),"遅3","") ) )</f>
        <v/>
      </c>
      <c r="CO256" s="271" t="str">
        <f t="array" aca="1" ref="CO256" ca="1">IF(AND($AA256&lt;&gt;"",$AB256="",$AA256&lt;=集計基準日),"遅1",IF(AND($AD256&lt;&gt;"",$AE256="",$AD256&lt;=集計基準日),"遅2",IF(AND($AG256&lt;&gt;"",$AH256="",$AG256&lt;=集計基準日),"遅3","")))</f>
        <v/>
      </c>
      <c r="CP256" s="271" t="str">
        <f t="array" aca="1" ref="CP256" ca="1">IF(AND($AM256&lt;&gt;"",$AN256="",$AM256&lt;=集計基準日),"遅1",IF(AND($AP256&lt;&gt;"",$AQ256="",$AP256&lt;=集計基準日),"遅2",IF(AND($AS256&lt;&gt;"",$AT256="",$AS256&lt;=集計基準日),"遅3","")))</f>
        <v/>
      </c>
      <c r="CQ256" s="272" t="str">
        <f t="shared" ca="1" si="103"/>
        <v/>
      </c>
      <c r="CR256" s="272" t="str">
        <f t="shared" ca="1" si="104"/>
        <v/>
      </c>
      <c r="CS256" s="273" t="str">
        <f t="shared" ca="1" si="17"/>
        <v/>
      </c>
      <c r="CT256" s="337"/>
      <c r="CU256" s="264">
        <f t="shared" si="120"/>
        <v>248</v>
      </c>
      <c r="CW256" s="324">
        <f t="array" aca="1" ref="CW256" ca="1">MAX(IF((IF(進捗管理票PSPT_進捗率_1_2&lt;&gt;"", O256:V256,O256:S256)&lt;&gt;"")*(IF(進捗管理票PSPT_進捗率_1_2&lt;&gt;"", $O$7:$V$7,$O$7:$S$7)="予定日")*(IF(進捗管理票PSPT_進捗率_1_2&lt;&gt;"", O256:V256,O256:S256)&lt;=集計基準日),COLUMN(IF(進捗管理票PSPT_進捗率_1_2&lt;&gt;"", O256:V256,O256:S256)),""))</f>
        <v>0</v>
      </c>
      <c r="CX256" s="324">
        <f t="array" aca="1" ref="CX256" ca="1">MAX(IF((IF(進捗管理票PSPT_進捗率_2_2&lt;&gt;"", AA256:AH256,AA256:AE256)&lt;&gt;"")*(IF(進捗管理票PSPT_進捗率_2_2&lt;&gt;"", $AA$7:$AH$7,$AA$7:$AE$7)="予定日")*(IF(進捗管理票PSPT_進捗率_2_2&lt;&gt;"", AA256:AH256,AA256:AE256)&lt;=集計基準日),COLUMN(IF(進捗管理票PSPT_進捗率_2_2&lt;&gt;"", AA256:AH256,AA256:AE256)),""))</f>
        <v>0</v>
      </c>
      <c r="CY256" s="324">
        <f t="array" aca="1" ref="CY256" ca="1">MAX(IF((IF(進捗管理票PSPT_進捗率_3_2&lt;&gt;"", AM256:AT256,AM256:AQ256)&lt;&gt;"")*(IF(進捗管理票PSPT_進捗率_3_2&lt;&gt;"", $AM$7:$AT$7,$AM$7:$AQ$7)="予定日")*(IF(進捗管理票PSPT_進捗率_3_2&lt;&gt;"", AM256:AT256,AM256:AQ256)&lt;=集計基準日),COLUMN(IF(進捗管理票PSPT_進捗率_3_2&lt;&gt;"", AM256:AT256,AM256:AQ256)),""))</f>
        <v>0</v>
      </c>
      <c r="CZ256" s="324">
        <f t="array" aca="1" ref="CZ256" ca="1">MAX(IF((IF(進捗管理票PSPT_進捗率_4_2&lt;&gt;"", AY256:BF256,AY256:BC256)&lt;&gt;"")*(IF(進捗管理票PSPT_進捗率_4_2&lt;&gt;"", $AY$7:$BF$7,$AY$7:$BC$7)="予定日")*(IF(進捗管理票PSPT_進捗率_4_2&lt;&gt;"", AY256:BF256,AY256:BC256)&lt;=集計基準日),COLUMN(IF(進捗管理票PSPT_進捗率_4_2&lt;&gt;"", AY256:BF256,AY256:BC256)),""))</f>
        <v>0</v>
      </c>
      <c r="DA256" s="324">
        <f t="array" aca="1" ref="DA256" ca="1">MAX(IF((BJ256:BN256&lt;&gt;"")*($BJ$7:$BN$7="予定日")*(BJ256:BN256&lt;=集計基準日),COLUMN(BJ256:BN256),""))</f>
        <v>0</v>
      </c>
      <c r="DB256" s="324">
        <f t="array" aca="1" ref="DB256" ca="1">MAX(IF((IF(AND(進捗管理票PSPT_進捗率_1_2&lt;&gt;"",U256&lt;&gt;""), O256:V256,O256:S256)&lt;&gt;"")*(IF(AND(進捗管理票PSPT_進捗率_1_2&lt;&gt;"",U256&lt;&gt;""), $O$7:$V$7,$O$7:$S$7)="実績日")*(IF(AND(進捗管理票PSPT_進捗率_1_2&lt;&gt;"",U256&lt;&gt;""), O256:V256,O256:S256)&lt;=集計基準日),COLUMN(IF(AND(進捗管理票PSPT_進捗率_1_2&lt;&gt;"",U256&lt;&gt;""), O256:V256,O256:S256)),""))</f>
        <v>0</v>
      </c>
      <c r="DC256" s="324">
        <f t="array" aca="1" ref="DC256" ca="1">MAX(IF((IF(AND(進捗管理票PSPT_進捗率_2_2&lt;&gt;"",AG256&lt;&gt;""), AA256:AH256,AA256:AE256)&lt;&gt;"")*(IF(AND(進捗管理票PSPT_進捗率_2_2&lt;&gt;"",AG256&lt;&gt;""), $AA$7:$AH$7,$AA$7:$AE$7)="実績日")*(IF(AND(進捗管理票PSPT_進捗率_2_2&lt;&gt;"",AG256&lt;&gt;""), AA256:AH256,AA256:AE256)&lt;=集計基準日),COLUMN(IF(AND(進捗管理票PSPT_進捗率_2_2&lt;&gt;"",AG256&lt;&gt;""), AA256:AH256,AA256:AE256)),""))</f>
        <v>0</v>
      </c>
      <c r="DD256" s="324">
        <f t="array" aca="1" ref="DD256" ca="1">MAX(IF((IF(AND(進捗管理票PSPT_進捗率_3_2&lt;&gt;"",AS256&lt;&gt;""), AM256:AT256,AM256:AQ256)&lt;&gt;"")*(IF(AND(進捗管理票PSPT_進捗率_3_2&lt;&gt;"",AS256&lt;&gt;""), $AM$7:$AT$7,$AM$7:$AQ$7)="実績日")*(IF(AND(進捗管理票PSPT_進捗率_3_2&lt;&gt;"",AS256&lt;&gt;""), AM256:AT256,AM256:AQ256)&lt;=集計基準日),COLUMN(IF(AND(進捗管理票PSPT_進捗率_3_2&lt;&gt;"",AS256&lt;&gt;""), AM256:AT256,AM256:AQ256)),""))</f>
        <v>0</v>
      </c>
      <c r="DE256" s="324">
        <f t="array" aca="1" ref="DE256" ca="1">MAX(IF((IF(AND(進捗管理票PSPT_進捗率_4_2&lt;&gt;"",BE256&lt;&gt;""), AY256:BF256,AY256:BC256)&lt;&gt;"")*(IF(AND(進捗管理票PSPT_進捗率_4_2&lt;&gt;"",BE256&lt;&gt;""), $AY$7:$BF$7,$AY$7:$BC$7)="実績日")*(IF(AND(進捗管理票PSPT_進捗率_4_2&lt;&gt;"",BE256&lt;&gt;""), AY256:BF256,AY256:BC256)&lt;=集計基準日),COLUMN(IF(AND(進捗管理票PSPT_進捗率_4_2&lt;&gt;"",BE256&lt;&gt;""), AY256:BF256,AY256:BC256)),""))</f>
        <v>0</v>
      </c>
      <c r="DF256" s="324">
        <f t="array" aca="1" ref="DF256" ca="1">MAX(IF((BJ256:BN256&lt;&gt;"")*($BJ$7:$BN$7="実績日")*(BJ256:BN256&lt;=集計基準日),COLUMN(BJ256:BN256),""))</f>
        <v>0</v>
      </c>
      <c r="DG256" s="439">
        <f ca="1">MAX(IF(CW256&lt;&gt;0,HLOOKUP(CW256+1,進捗・達成率設定_PS,9,1),0),IF(CX256&lt;&gt;0,HLOOKUP(CX256+1,進捗・達成率設定_PT仕様作成,9,1),0),IF(CY256&lt;&gt;0,HLOOKUP(CY256+1,進捗・達成率設定_PG,9,1),0),IF(CZ256&lt;&gt;0,HLOOKUP(CZ256+1,進捗・達成率設定_PT,9,1),0),IF(DA256&lt;&gt;0,HLOOKUP(DA256+1,進捗・達成率設定_受入,9,1),0),IF(AND(COUNTA(PTレビュー先頭セル:PTレビュー最終セル)=0,AND(BB256&lt;&gt;"", BB256 &lt;= 集計基準日, BE256="",BF256="",BJ256="",BK256="",BM256="",BN256="")),100,0),IF(AND(BE256&lt;&gt;"",BE256 &lt;= 集計基準日, BJ256="",BK256="",BM256="",BN256=""),100,0))</f>
        <v>0</v>
      </c>
      <c r="DH256" s="440">
        <f ca="1">MAX(IF(DB256&lt;&gt;0,HLOOKUP(DB256,進捗・達成率設定_PS,9,1),0),IF(DC256&lt;&gt;0,HLOOKUP(DC256,進捗・達成率設定_PT仕様作成,9,1),0),IF(DD256&lt;&gt;0,HLOOKUP(DD256,進捗・達成率設定_PG,9,1),0),IF(DE256&lt;&gt;0,HLOOKUP(DE256,進捗・達成率設定_PT,9,1),0),IF(DF256&lt;&gt;0,HLOOKUP(DF256,進捗・達成率設定_受入,9,1),0),IF(AND(COUNTA(PTレビュー先頭セル:PTレビュー最終セル)=0,BJ256="",BK256="",BM256="",BN256="",BC256&lt;&gt;"", BC256&lt;=集計基準日),100,0),IF(OR(AND(BF256&lt;&gt;"",BF256&lt;=集計基準日, BJ256="",BK256="",BM256="",BN256=""),AND(BE256&lt;&gt;"",BF256&lt;&gt;"",BF256&lt;=集計基準日, BJ256="",BK256="",BM256="",BN256="")),100,0))</f>
        <v>0</v>
      </c>
      <c r="DI256" s="328" t="str">
        <f>IF(BM256&lt;&gt;"",BM256,IF(AND(BJ256&lt;&gt;"",BM256&lt;&gt;""),BM256,IF(AND(BJ256&lt;&gt;"",BM256=""),"",IF(AND(BK256&lt;&gt;"",BM256=""),"",IF(BE256&lt;&gt;"",BE256,IF(COUNTA(PTレビュー先頭セル:PTレビュー最終セル)&lt;&gt;0,"",IF(BB256&lt;&gt;"",BB256,"")))))))</f>
        <v/>
      </c>
      <c r="DJ256" s="329" t="str">
        <f>IF(AND(BM256&lt;&gt;"",BN256&lt;&gt;""),BN256,IF(AND(BJ256&lt;&gt;"",BN256&lt;&gt;""),BN256,IF(AND(BK256&lt;&gt;"",BN256=""),"",IF(AND(BJ256&lt;&gt;"",BN256=""),"",IF(BF256&lt;&gt;"",BF256,IF(COUNTA(PTレビュー先頭セル:PTレビュー最終セル)&lt;&gt;0,"",IF(BC256&lt;&gt;"",BC256,"")))))))</f>
        <v/>
      </c>
      <c r="DK256" s="450" t="b">
        <f t="shared" si="121"/>
        <v>0</v>
      </c>
      <c r="DL256" s="440" t="b">
        <f t="shared" si="122"/>
        <v>0</v>
      </c>
      <c r="DM256" s="450" t="b">
        <f t="shared" si="123"/>
        <v>0</v>
      </c>
      <c r="DN256" s="440" t="b">
        <f t="shared" si="124"/>
        <v>0</v>
      </c>
      <c r="DO256" s="449" t="b">
        <f t="shared" si="125"/>
        <v>0</v>
      </c>
      <c r="DP256" s="440" t="b">
        <f t="shared" si="126"/>
        <v>0</v>
      </c>
      <c r="DQ256" s="450" t="b">
        <f t="shared" si="127"/>
        <v>0</v>
      </c>
      <c r="DR256" s="440" t="b">
        <f t="shared" si="128"/>
        <v>0</v>
      </c>
      <c r="DS256" s="449" t="b">
        <f t="shared" si="129"/>
        <v>0</v>
      </c>
      <c r="DT256" s="440" t="b">
        <f t="shared" si="130"/>
        <v>0</v>
      </c>
    </row>
    <row r="257" spans="1:124" x14ac:dyDescent="0.25">
      <c r="A257" s="65">
        <f t="shared" si="105"/>
        <v>249</v>
      </c>
      <c r="B257" s="275"/>
      <c r="C257" s="275"/>
      <c r="D257" s="275"/>
      <c r="E257" s="275"/>
      <c r="F257" s="275"/>
      <c r="G257" s="316"/>
      <c r="H257" s="276"/>
      <c r="I257" s="276"/>
      <c r="J257" s="276"/>
      <c r="K257" s="467"/>
      <c r="L257" s="467"/>
      <c r="M257" s="277"/>
      <c r="N257" s="277"/>
      <c r="O257" s="348"/>
      <c r="P257" s="278"/>
      <c r="Q257" s="279"/>
      <c r="R257" s="348"/>
      <c r="S257" s="278"/>
      <c r="T257" s="280"/>
      <c r="U257" s="348"/>
      <c r="V257" s="274"/>
      <c r="W257" s="309" t="str">
        <f t="shared" ca="1" si="106"/>
        <v/>
      </c>
      <c r="X257" s="310" t="str">
        <f t="shared" ca="1" si="107"/>
        <v/>
      </c>
      <c r="Y257" s="277"/>
      <c r="Z257" s="277"/>
      <c r="AA257" s="348"/>
      <c r="AB257" s="278"/>
      <c r="AC257" s="279"/>
      <c r="AD257" s="348"/>
      <c r="AE257" s="278"/>
      <c r="AF257" s="280"/>
      <c r="AG257" s="348"/>
      <c r="AH257" s="274"/>
      <c r="AI257" s="309" t="str">
        <f t="shared" ca="1" si="108"/>
        <v/>
      </c>
      <c r="AJ257" s="310" t="str">
        <f t="shared" ca="1" si="109"/>
        <v/>
      </c>
      <c r="AK257" s="277"/>
      <c r="AL257" s="277"/>
      <c r="AM257" s="348"/>
      <c r="AN257" s="278"/>
      <c r="AO257" s="279"/>
      <c r="AP257" s="348"/>
      <c r="AQ257" s="278"/>
      <c r="AR257" s="280"/>
      <c r="AS257" s="348"/>
      <c r="AT257" s="274"/>
      <c r="AU257" s="309" t="str">
        <f t="shared" ca="1" si="110"/>
        <v/>
      </c>
      <c r="AV257" s="310" t="str">
        <f t="shared" ca="1" si="111"/>
        <v/>
      </c>
      <c r="AW257" s="276"/>
      <c r="AX257" s="276"/>
      <c r="AY257" s="348"/>
      <c r="AZ257" s="278"/>
      <c r="BA257" s="279"/>
      <c r="BB257" s="348"/>
      <c r="BC257" s="278"/>
      <c r="BD257" s="280"/>
      <c r="BE257" s="348"/>
      <c r="BF257" s="274"/>
      <c r="BG257" s="309" t="str">
        <f t="shared" ca="1" si="112"/>
        <v/>
      </c>
      <c r="BH257" s="310" t="str">
        <f t="shared" ca="1" si="113"/>
        <v/>
      </c>
      <c r="BI257" s="276"/>
      <c r="BJ257" s="348"/>
      <c r="BK257" s="278"/>
      <c r="BL257" s="279"/>
      <c r="BM257" s="348"/>
      <c r="BN257" s="278"/>
      <c r="BO257" s="280"/>
      <c r="BP257" s="309" t="str">
        <f t="shared" ca="1" si="114"/>
        <v/>
      </c>
      <c r="BQ257" s="310" t="str">
        <f t="shared" ca="1" si="115"/>
        <v/>
      </c>
      <c r="BR257" s="309" t="str">
        <f t="shared" ca="1" si="116"/>
        <v/>
      </c>
      <c r="BS257" s="438" t="str">
        <f t="shared" ca="1" si="117"/>
        <v/>
      </c>
      <c r="BT257" s="281" t="str">
        <f t="array" ref="BT257">IF(AND($I257&lt;&gt;"",$K257&lt;&gt;""),CEILING(VLOOKUP($I257,ランク別指標,3,FALSE)*$L257,1),"")</f>
        <v/>
      </c>
      <c r="BU257" s="282"/>
      <c r="BV257" s="281" t="str">
        <f t="shared" si="11"/>
        <v/>
      </c>
      <c r="BW257" s="283"/>
      <c r="BX257" s="282"/>
      <c r="BY257" s="284" t="str">
        <f t="shared" si="118"/>
        <v/>
      </c>
      <c r="BZ257" s="285" t="str">
        <f t="shared" si="119"/>
        <v/>
      </c>
      <c r="CA257" s="286"/>
      <c r="CB257" s="287"/>
      <c r="CC257" s="281" t="str">
        <f t="array" ref="CC257">IF(AND($I257&lt;&gt;"",$K257&lt;&gt;""),CEILING(VLOOKUP($I257,ランク別指標,6,FALSE)*$L257,1),"")</f>
        <v/>
      </c>
      <c r="CD257" s="288"/>
      <c r="CE257" s="289" t="str">
        <f t="shared" si="14"/>
        <v/>
      </c>
      <c r="CF257" s="290"/>
      <c r="CG257" s="291" t="str">
        <f t="array" ref="CG257">IF(AND(L257&lt;&gt;"",L257&gt;0),IF(CD257/L257*100 &gt; 0,CD257/L257*100, ""),"")</f>
        <v/>
      </c>
      <c r="CH257" s="292" t="str">
        <f t="array" ref="CH257">IF(AND(L257&lt;&gt;"",L257&gt;0),IF(CF257/L257*100 &gt; 0,CF257/L257*100, ""),"")</f>
        <v/>
      </c>
      <c r="CI257" s="291" t="str">
        <f t="array" ref="CI257">IF(AND(CC257&lt;&gt;"",CC257&gt;0),IF(CD257/CC257*100 &gt; 0,CD257/CC257, ""),"")</f>
        <v/>
      </c>
      <c r="CJ257" s="292" t="str">
        <f t="array" ref="CJ257">IF(AND(CE257&lt;&gt;"",CE257&gt;0),IF(CF257/CE257*100 &gt; 0,CF257/CE257, ""),"")</f>
        <v/>
      </c>
      <c r="CK257" s="281"/>
      <c r="CL257" s="293" t="str">
        <f t="array" ref="CL257">IF(AND(L257&lt;&gt;"",L257&gt;0),IF(CK257/L257*100 &gt; 0,CK257/L257*100, ""),"")</f>
        <v/>
      </c>
      <c r="CM257" s="294"/>
      <c r="CN257" s="270" t="str">
        <f t="array" aca="1" ref="CN257" ca="1">IF(AND($O257&lt;&gt;"",$P257="",$O257&lt;=集計基準日),"遅1",IF(AND($R257&lt;&gt;"",$S257="",$R257&lt;=集計基準日),"遅2",IF(AND($U257&lt;&gt;"",$V257="",$U257&lt;=集計基準日),"遅3","") ) )</f>
        <v/>
      </c>
      <c r="CO257" s="271" t="str">
        <f t="array" aca="1" ref="CO257" ca="1">IF(AND($AA257&lt;&gt;"",$AB257="",$AA257&lt;=集計基準日),"遅1",IF(AND($AD257&lt;&gt;"",$AE257="",$AD257&lt;=集計基準日),"遅2",IF(AND($AG257&lt;&gt;"",$AH257="",$AG257&lt;=集計基準日),"遅3","")))</f>
        <v/>
      </c>
      <c r="CP257" s="271" t="str">
        <f t="array" aca="1" ref="CP257" ca="1">IF(AND($AM257&lt;&gt;"",$AN257="",$AM257&lt;=集計基準日),"遅1",IF(AND($AP257&lt;&gt;"",$AQ257="",$AP257&lt;=集計基準日),"遅2",IF(AND($AS257&lt;&gt;"",$AT257="",$AS257&lt;=集計基準日),"遅3","")))</f>
        <v/>
      </c>
      <c r="CQ257" s="272" t="str">
        <f t="shared" ref="CQ257:CQ320" ca="1" si="131">IF(AND($AY257&lt;&gt;"",$AZ257="",$AY257&lt;=集計基準日),"遅1",IF(AND($BB257&lt;&gt;"",$BC257="",$BB257&lt;=集計基準日),"遅2",IF(AND($BE257&lt;&gt;"",$BF257="",$BE257&lt;=集計基準日),"遅3","")))</f>
        <v/>
      </c>
      <c r="CR257" s="272" t="str">
        <f t="shared" ref="CR257:CR320" ca="1" si="132">IF(AND($BJ257&lt;&gt;"",$BK257="",$BJ257&lt;=集計基準日),"遅1",IF(AND($BM257&lt;&gt;"",$BN257="",$BM257&lt;=集計基準日),"遅2",""))</f>
        <v/>
      </c>
      <c r="CS257" s="273" t="str">
        <f t="shared" ca="1" si="17"/>
        <v/>
      </c>
      <c r="CT257" s="337"/>
      <c r="CU257" s="264">
        <f t="shared" si="120"/>
        <v>249</v>
      </c>
      <c r="CW257" s="324">
        <f t="array" aca="1" ref="CW257" ca="1">MAX(IF((IF(進捗管理票PSPT_進捗率_1_2&lt;&gt;"", O257:V257,O257:S257)&lt;&gt;"")*(IF(進捗管理票PSPT_進捗率_1_2&lt;&gt;"", $O$7:$V$7,$O$7:$S$7)="予定日")*(IF(進捗管理票PSPT_進捗率_1_2&lt;&gt;"", O257:V257,O257:S257)&lt;=集計基準日),COLUMN(IF(進捗管理票PSPT_進捗率_1_2&lt;&gt;"", O257:V257,O257:S257)),""))</f>
        <v>0</v>
      </c>
      <c r="CX257" s="324">
        <f t="array" aca="1" ref="CX257" ca="1">MAX(IF((IF(進捗管理票PSPT_進捗率_2_2&lt;&gt;"", AA257:AH257,AA257:AE257)&lt;&gt;"")*(IF(進捗管理票PSPT_進捗率_2_2&lt;&gt;"", $AA$7:$AH$7,$AA$7:$AE$7)="予定日")*(IF(進捗管理票PSPT_進捗率_2_2&lt;&gt;"", AA257:AH257,AA257:AE257)&lt;=集計基準日),COLUMN(IF(進捗管理票PSPT_進捗率_2_2&lt;&gt;"", AA257:AH257,AA257:AE257)),""))</f>
        <v>0</v>
      </c>
      <c r="CY257" s="324">
        <f t="array" aca="1" ref="CY257" ca="1">MAX(IF((IF(進捗管理票PSPT_進捗率_3_2&lt;&gt;"", AM257:AT257,AM257:AQ257)&lt;&gt;"")*(IF(進捗管理票PSPT_進捗率_3_2&lt;&gt;"", $AM$7:$AT$7,$AM$7:$AQ$7)="予定日")*(IF(進捗管理票PSPT_進捗率_3_2&lt;&gt;"", AM257:AT257,AM257:AQ257)&lt;=集計基準日),COLUMN(IF(進捗管理票PSPT_進捗率_3_2&lt;&gt;"", AM257:AT257,AM257:AQ257)),""))</f>
        <v>0</v>
      </c>
      <c r="CZ257" s="324">
        <f t="array" aca="1" ref="CZ257" ca="1">MAX(IF((IF(進捗管理票PSPT_進捗率_4_2&lt;&gt;"", AY257:BF257,AY257:BC257)&lt;&gt;"")*(IF(進捗管理票PSPT_進捗率_4_2&lt;&gt;"", $AY$7:$BF$7,$AY$7:$BC$7)="予定日")*(IF(進捗管理票PSPT_進捗率_4_2&lt;&gt;"", AY257:BF257,AY257:BC257)&lt;=集計基準日),COLUMN(IF(進捗管理票PSPT_進捗率_4_2&lt;&gt;"", AY257:BF257,AY257:BC257)),""))</f>
        <v>0</v>
      </c>
      <c r="DA257" s="324">
        <f t="array" aca="1" ref="DA257" ca="1">MAX(IF((BJ257:BN257&lt;&gt;"")*($BJ$7:$BN$7="予定日")*(BJ257:BN257&lt;=集計基準日),COLUMN(BJ257:BN257),""))</f>
        <v>0</v>
      </c>
      <c r="DB257" s="324">
        <f t="array" aca="1" ref="DB257" ca="1">MAX(IF((IF(AND(進捗管理票PSPT_進捗率_1_2&lt;&gt;"",U257&lt;&gt;""), O257:V257,O257:S257)&lt;&gt;"")*(IF(AND(進捗管理票PSPT_進捗率_1_2&lt;&gt;"",U257&lt;&gt;""), $O$7:$V$7,$O$7:$S$7)="実績日")*(IF(AND(進捗管理票PSPT_進捗率_1_2&lt;&gt;"",U257&lt;&gt;""), O257:V257,O257:S257)&lt;=集計基準日),COLUMN(IF(AND(進捗管理票PSPT_進捗率_1_2&lt;&gt;"",U257&lt;&gt;""), O257:V257,O257:S257)),""))</f>
        <v>0</v>
      </c>
      <c r="DC257" s="324">
        <f t="array" aca="1" ref="DC257" ca="1">MAX(IF((IF(AND(進捗管理票PSPT_進捗率_2_2&lt;&gt;"",AG257&lt;&gt;""), AA257:AH257,AA257:AE257)&lt;&gt;"")*(IF(AND(進捗管理票PSPT_進捗率_2_2&lt;&gt;"",AG257&lt;&gt;""), $AA$7:$AH$7,$AA$7:$AE$7)="実績日")*(IF(AND(進捗管理票PSPT_進捗率_2_2&lt;&gt;"",AG257&lt;&gt;""), AA257:AH257,AA257:AE257)&lt;=集計基準日),COLUMN(IF(AND(進捗管理票PSPT_進捗率_2_2&lt;&gt;"",AG257&lt;&gt;""), AA257:AH257,AA257:AE257)),""))</f>
        <v>0</v>
      </c>
      <c r="DD257" s="324">
        <f t="array" aca="1" ref="DD257" ca="1">MAX(IF((IF(AND(進捗管理票PSPT_進捗率_3_2&lt;&gt;"",AS257&lt;&gt;""), AM257:AT257,AM257:AQ257)&lt;&gt;"")*(IF(AND(進捗管理票PSPT_進捗率_3_2&lt;&gt;"",AS257&lt;&gt;""), $AM$7:$AT$7,$AM$7:$AQ$7)="実績日")*(IF(AND(進捗管理票PSPT_進捗率_3_2&lt;&gt;"",AS257&lt;&gt;""), AM257:AT257,AM257:AQ257)&lt;=集計基準日),COLUMN(IF(AND(進捗管理票PSPT_進捗率_3_2&lt;&gt;"",AS257&lt;&gt;""), AM257:AT257,AM257:AQ257)),""))</f>
        <v>0</v>
      </c>
      <c r="DE257" s="324">
        <f t="array" aca="1" ref="DE257" ca="1">MAX(IF((IF(AND(進捗管理票PSPT_進捗率_4_2&lt;&gt;"",BE257&lt;&gt;""), AY257:BF257,AY257:BC257)&lt;&gt;"")*(IF(AND(進捗管理票PSPT_進捗率_4_2&lt;&gt;"",BE257&lt;&gt;""), $AY$7:$BF$7,$AY$7:$BC$7)="実績日")*(IF(AND(進捗管理票PSPT_進捗率_4_2&lt;&gt;"",BE257&lt;&gt;""), AY257:BF257,AY257:BC257)&lt;=集計基準日),COLUMN(IF(AND(進捗管理票PSPT_進捗率_4_2&lt;&gt;"",BE257&lt;&gt;""), AY257:BF257,AY257:BC257)),""))</f>
        <v>0</v>
      </c>
      <c r="DF257" s="324">
        <f t="array" aca="1" ref="DF257" ca="1">MAX(IF((BJ257:BN257&lt;&gt;"")*($BJ$7:$BN$7="実績日")*(BJ257:BN257&lt;=集計基準日),COLUMN(BJ257:BN257),""))</f>
        <v>0</v>
      </c>
      <c r="DG257" s="439">
        <f ca="1">MAX(IF(CW257&lt;&gt;0,HLOOKUP(CW257+1,進捗・達成率設定_PS,9,1),0),IF(CX257&lt;&gt;0,HLOOKUP(CX257+1,進捗・達成率設定_PT仕様作成,9,1),0),IF(CY257&lt;&gt;0,HLOOKUP(CY257+1,進捗・達成率設定_PG,9,1),0),IF(CZ257&lt;&gt;0,HLOOKUP(CZ257+1,進捗・達成率設定_PT,9,1),0),IF(DA257&lt;&gt;0,HLOOKUP(DA257+1,進捗・達成率設定_受入,9,1),0),IF(AND(COUNTA(PTレビュー先頭セル:PTレビュー最終セル)=0,AND(BB257&lt;&gt;"", BB257 &lt;= 集計基準日, BE257="",BF257="",BJ257="",BK257="",BM257="",BN257="")),100,0),IF(AND(BE257&lt;&gt;"",BE257 &lt;= 集計基準日, BJ257="",BK257="",BM257="",BN257=""),100,0))</f>
        <v>0</v>
      </c>
      <c r="DH257" s="440">
        <f ca="1">MAX(IF(DB257&lt;&gt;0,HLOOKUP(DB257,進捗・達成率設定_PS,9,1),0),IF(DC257&lt;&gt;0,HLOOKUP(DC257,進捗・達成率設定_PT仕様作成,9,1),0),IF(DD257&lt;&gt;0,HLOOKUP(DD257,進捗・達成率設定_PG,9,1),0),IF(DE257&lt;&gt;0,HLOOKUP(DE257,進捗・達成率設定_PT,9,1),0),IF(DF257&lt;&gt;0,HLOOKUP(DF257,進捗・達成率設定_受入,9,1),0),IF(AND(COUNTA(PTレビュー先頭セル:PTレビュー最終セル)=0,BJ257="",BK257="",BM257="",BN257="",BC257&lt;&gt;"", BC257&lt;=集計基準日),100,0),IF(OR(AND(BF257&lt;&gt;"",BF257&lt;=集計基準日, BJ257="",BK257="",BM257="",BN257=""),AND(BE257&lt;&gt;"",BF257&lt;&gt;"",BF257&lt;=集計基準日, BJ257="",BK257="",BM257="",BN257="")),100,0))</f>
        <v>0</v>
      </c>
      <c r="DI257" s="328" t="str">
        <f>IF(BM257&lt;&gt;"",BM257,IF(AND(BJ257&lt;&gt;"",BM257&lt;&gt;""),BM257,IF(AND(BJ257&lt;&gt;"",BM257=""),"",IF(AND(BK257&lt;&gt;"",BM257=""),"",IF(BE257&lt;&gt;"",BE257,IF(COUNTA(PTレビュー先頭セル:PTレビュー最終セル)&lt;&gt;0,"",IF(BB257&lt;&gt;"",BB257,"")))))))</f>
        <v/>
      </c>
      <c r="DJ257" s="329" t="str">
        <f>IF(AND(BM257&lt;&gt;"",BN257&lt;&gt;""),BN257,IF(AND(BJ257&lt;&gt;"",BN257&lt;&gt;""),BN257,IF(AND(BK257&lt;&gt;"",BN257=""),"",IF(AND(BJ257&lt;&gt;"",BN257=""),"",IF(BF257&lt;&gt;"",BF257,IF(COUNTA(PTレビュー先頭セル:PTレビュー最終セル)&lt;&gt;0,"",IF(BC257&lt;&gt;"",BC257,"")))))))</f>
        <v/>
      </c>
      <c r="DK257" s="450" t="b">
        <f t="shared" si="121"/>
        <v>0</v>
      </c>
      <c r="DL257" s="440" t="b">
        <f t="shared" si="122"/>
        <v>0</v>
      </c>
      <c r="DM257" s="450" t="b">
        <f t="shared" si="123"/>
        <v>0</v>
      </c>
      <c r="DN257" s="440" t="b">
        <f t="shared" si="124"/>
        <v>0</v>
      </c>
      <c r="DO257" s="449" t="b">
        <f t="shared" si="125"/>
        <v>0</v>
      </c>
      <c r="DP257" s="440" t="b">
        <f t="shared" si="126"/>
        <v>0</v>
      </c>
      <c r="DQ257" s="450" t="b">
        <f t="shared" si="127"/>
        <v>0</v>
      </c>
      <c r="DR257" s="440" t="b">
        <f t="shared" si="128"/>
        <v>0</v>
      </c>
      <c r="DS257" s="449" t="b">
        <f t="shared" si="129"/>
        <v>0</v>
      </c>
      <c r="DT257" s="440" t="b">
        <f t="shared" si="130"/>
        <v>0</v>
      </c>
    </row>
    <row r="258" spans="1:124" x14ac:dyDescent="0.25">
      <c r="A258" s="65">
        <f t="shared" si="105"/>
        <v>250</v>
      </c>
      <c r="B258" s="275"/>
      <c r="C258" s="275"/>
      <c r="D258" s="275"/>
      <c r="E258" s="275"/>
      <c r="F258" s="275"/>
      <c r="G258" s="316"/>
      <c r="H258" s="276"/>
      <c r="I258" s="276"/>
      <c r="J258" s="276"/>
      <c r="K258" s="467"/>
      <c r="L258" s="467"/>
      <c r="M258" s="277"/>
      <c r="N258" s="277"/>
      <c r="O258" s="348"/>
      <c r="P258" s="349"/>
      <c r="Q258" s="279"/>
      <c r="R258" s="348"/>
      <c r="S258" s="349"/>
      <c r="T258" s="280"/>
      <c r="U258" s="348"/>
      <c r="V258" s="274"/>
      <c r="W258" s="309" t="str">
        <f t="shared" ca="1" si="106"/>
        <v/>
      </c>
      <c r="X258" s="310" t="str">
        <f t="shared" ca="1" si="107"/>
        <v/>
      </c>
      <c r="Y258" s="277"/>
      <c r="Z258" s="277"/>
      <c r="AA258" s="348"/>
      <c r="AB258" s="349"/>
      <c r="AC258" s="279"/>
      <c r="AD258" s="348"/>
      <c r="AE258" s="349"/>
      <c r="AF258" s="280"/>
      <c r="AG258" s="348"/>
      <c r="AH258" s="274"/>
      <c r="AI258" s="309" t="str">
        <f t="shared" ca="1" si="108"/>
        <v/>
      </c>
      <c r="AJ258" s="310" t="str">
        <f t="shared" ca="1" si="109"/>
        <v/>
      </c>
      <c r="AK258" s="276"/>
      <c r="AL258" s="276"/>
      <c r="AM258" s="348"/>
      <c r="AN258" s="349"/>
      <c r="AO258" s="279"/>
      <c r="AP258" s="348"/>
      <c r="AQ258" s="349"/>
      <c r="AR258" s="280"/>
      <c r="AS258" s="348"/>
      <c r="AT258" s="274"/>
      <c r="AU258" s="309" t="str">
        <f t="shared" ca="1" si="110"/>
        <v/>
      </c>
      <c r="AV258" s="310" t="str">
        <f t="shared" ca="1" si="111"/>
        <v/>
      </c>
      <c r="AW258" s="276"/>
      <c r="AX258" s="276"/>
      <c r="AY258" s="348"/>
      <c r="AZ258" s="349"/>
      <c r="BA258" s="279"/>
      <c r="BB258" s="348"/>
      <c r="BC258" s="349"/>
      <c r="BD258" s="280"/>
      <c r="BE258" s="348"/>
      <c r="BF258" s="274"/>
      <c r="BG258" s="309" t="str">
        <f t="shared" ca="1" si="112"/>
        <v/>
      </c>
      <c r="BH258" s="310" t="str">
        <f t="shared" ca="1" si="113"/>
        <v/>
      </c>
      <c r="BI258" s="276"/>
      <c r="BJ258" s="348"/>
      <c r="BK258" s="349"/>
      <c r="BL258" s="279"/>
      <c r="BM258" s="348"/>
      <c r="BN258" s="349"/>
      <c r="BO258" s="280"/>
      <c r="BP258" s="309" t="str">
        <f t="shared" ca="1" si="114"/>
        <v/>
      </c>
      <c r="BQ258" s="310" t="str">
        <f t="shared" ca="1" si="115"/>
        <v/>
      </c>
      <c r="BR258" s="309" t="str">
        <f t="shared" ca="1" si="116"/>
        <v/>
      </c>
      <c r="BS258" s="438" t="str">
        <f t="shared" ca="1" si="117"/>
        <v/>
      </c>
      <c r="BT258" s="281" t="str">
        <f t="array" ref="BT258">IF(AND($I258&lt;&gt;"",$K258&lt;&gt;""),CEILING(VLOOKUP($I258,ランク別指標,3,FALSE)*$L258,1),"")</f>
        <v/>
      </c>
      <c r="BU258" s="282"/>
      <c r="BV258" s="281" t="str">
        <f t="shared" si="11"/>
        <v/>
      </c>
      <c r="BW258" s="283"/>
      <c r="BX258" s="282"/>
      <c r="BY258" s="284" t="str">
        <f t="shared" si="118"/>
        <v/>
      </c>
      <c r="BZ258" s="285" t="str">
        <f t="shared" si="119"/>
        <v/>
      </c>
      <c r="CA258" s="286"/>
      <c r="CB258" s="287"/>
      <c r="CC258" s="281" t="str">
        <f t="array" ref="CC258">IF(AND($I258&lt;&gt;"",$K258&lt;&gt;""),CEILING(VLOOKUP($I258,ランク別指標,6,FALSE)*$L258,1),"")</f>
        <v/>
      </c>
      <c r="CD258" s="288"/>
      <c r="CE258" s="289" t="str">
        <f t="shared" si="14"/>
        <v/>
      </c>
      <c r="CF258" s="290"/>
      <c r="CG258" s="291" t="str">
        <f t="array" ref="CG258">IF(AND(L258&lt;&gt;"",L258&gt;0),IF(CD258/L258*100 &gt; 0,CD258/L258*100, ""),"")</f>
        <v/>
      </c>
      <c r="CH258" s="292" t="str">
        <f t="array" ref="CH258">IF(AND(L258&lt;&gt;"",L258&gt;0),IF(CF258/L258*100 &gt; 0,CF258/L258*100, ""),"")</f>
        <v/>
      </c>
      <c r="CI258" s="291" t="str">
        <f t="array" ref="CI258">IF(AND(CC258&lt;&gt;"",CC258&gt;0),IF(CD258/CC258*100 &gt; 0,CD258/CC258, ""),"")</f>
        <v/>
      </c>
      <c r="CJ258" s="292" t="str">
        <f t="array" ref="CJ258">IF(AND(CE258&lt;&gt;"",CE258&gt;0),IF(CF258/CE258*100 &gt; 0,CF258/CE258, ""),"")</f>
        <v/>
      </c>
      <c r="CK258" s="281"/>
      <c r="CL258" s="293" t="str">
        <f t="array" ref="CL258">IF(AND(L258&lt;&gt;"",L258&gt;0),IF(CK258/L258*100 &gt; 0,CK258/L258*100, ""),"")</f>
        <v/>
      </c>
      <c r="CM258" s="294"/>
      <c r="CN258" s="270" t="str">
        <f t="array" aca="1" ref="CN258" ca="1">IF(AND($O258&lt;&gt;"",$P258="",$O258&lt;=集計基準日),"遅1",IF(AND($R258&lt;&gt;"",$S258="",$R258&lt;=集計基準日),"遅2",IF(AND($U258&lt;&gt;"",$V258="",$U258&lt;=集計基準日),"遅3","") ) )</f>
        <v/>
      </c>
      <c r="CO258" s="271" t="str">
        <f t="array" aca="1" ref="CO258" ca="1">IF(AND($AA258&lt;&gt;"",$AB258="",$AA258&lt;=集計基準日),"遅1",IF(AND($AD258&lt;&gt;"",$AE258="",$AD258&lt;=集計基準日),"遅2",IF(AND($AG258&lt;&gt;"",$AH258="",$AG258&lt;=集計基準日),"遅3","")))</f>
        <v/>
      </c>
      <c r="CP258" s="271" t="str">
        <f t="array" aca="1" ref="CP258" ca="1">IF(AND($AM258&lt;&gt;"",$AN258="",$AM258&lt;=集計基準日),"遅1",IF(AND($AP258&lt;&gt;"",$AQ258="",$AP258&lt;=集計基準日),"遅2",IF(AND($AS258&lt;&gt;"",$AT258="",$AS258&lt;=集計基準日),"遅3","")))</f>
        <v/>
      </c>
      <c r="CQ258" s="272" t="str">
        <f t="shared" ca="1" si="131"/>
        <v/>
      </c>
      <c r="CR258" s="272" t="str">
        <f t="shared" ca="1" si="132"/>
        <v/>
      </c>
      <c r="CS258" s="273" t="str">
        <f t="shared" ca="1" si="17"/>
        <v/>
      </c>
      <c r="CT258" s="337"/>
      <c r="CU258" s="264">
        <f t="shared" si="120"/>
        <v>250</v>
      </c>
      <c r="CW258" s="324">
        <f t="array" aca="1" ref="CW258" ca="1">MAX(IF((IF(進捗管理票PSPT_進捗率_1_2&lt;&gt;"", O258:V258,O258:S258)&lt;&gt;"")*(IF(進捗管理票PSPT_進捗率_1_2&lt;&gt;"", $O$7:$V$7,$O$7:$S$7)="予定日")*(IF(進捗管理票PSPT_進捗率_1_2&lt;&gt;"", O258:V258,O258:S258)&lt;=集計基準日),COLUMN(IF(進捗管理票PSPT_進捗率_1_2&lt;&gt;"", O258:V258,O258:S258)),""))</f>
        <v>0</v>
      </c>
      <c r="CX258" s="324">
        <f t="array" aca="1" ref="CX258" ca="1">MAX(IF((IF(進捗管理票PSPT_進捗率_2_2&lt;&gt;"", AA258:AH258,AA258:AE258)&lt;&gt;"")*(IF(進捗管理票PSPT_進捗率_2_2&lt;&gt;"", $AA$7:$AH$7,$AA$7:$AE$7)="予定日")*(IF(進捗管理票PSPT_進捗率_2_2&lt;&gt;"", AA258:AH258,AA258:AE258)&lt;=集計基準日),COLUMN(IF(進捗管理票PSPT_進捗率_2_2&lt;&gt;"", AA258:AH258,AA258:AE258)),""))</f>
        <v>0</v>
      </c>
      <c r="CY258" s="324">
        <f t="array" aca="1" ref="CY258" ca="1">MAX(IF((IF(進捗管理票PSPT_進捗率_3_2&lt;&gt;"", AM258:AT258,AM258:AQ258)&lt;&gt;"")*(IF(進捗管理票PSPT_進捗率_3_2&lt;&gt;"", $AM$7:$AT$7,$AM$7:$AQ$7)="予定日")*(IF(進捗管理票PSPT_進捗率_3_2&lt;&gt;"", AM258:AT258,AM258:AQ258)&lt;=集計基準日),COLUMN(IF(進捗管理票PSPT_進捗率_3_2&lt;&gt;"", AM258:AT258,AM258:AQ258)),""))</f>
        <v>0</v>
      </c>
      <c r="CZ258" s="324">
        <f t="array" aca="1" ref="CZ258" ca="1">MAX(IF((IF(進捗管理票PSPT_進捗率_4_2&lt;&gt;"", AY258:BF258,AY258:BC258)&lt;&gt;"")*(IF(進捗管理票PSPT_進捗率_4_2&lt;&gt;"", $AY$7:$BF$7,$AY$7:$BC$7)="予定日")*(IF(進捗管理票PSPT_進捗率_4_2&lt;&gt;"", AY258:BF258,AY258:BC258)&lt;=集計基準日),COLUMN(IF(進捗管理票PSPT_進捗率_4_2&lt;&gt;"", AY258:BF258,AY258:BC258)),""))</f>
        <v>0</v>
      </c>
      <c r="DA258" s="324">
        <f t="array" aca="1" ref="DA258" ca="1">MAX(IF((BJ258:BN258&lt;&gt;"")*($BJ$7:$BN$7="予定日")*(BJ258:BN258&lt;=集計基準日),COLUMN(BJ258:BN258),""))</f>
        <v>0</v>
      </c>
      <c r="DB258" s="324">
        <f t="array" aca="1" ref="DB258" ca="1">MAX(IF((IF(AND(進捗管理票PSPT_進捗率_1_2&lt;&gt;"",U258&lt;&gt;""), O258:V258,O258:S258)&lt;&gt;"")*(IF(AND(進捗管理票PSPT_進捗率_1_2&lt;&gt;"",U258&lt;&gt;""), $O$7:$V$7,$O$7:$S$7)="実績日")*(IF(AND(進捗管理票PSPT_進捗率_1_2&lt;&gt;"",U258&lt;&gt;""), O258:V258,O258:S258)&lt;=集計基準日),COLUMN(IF(AND(進捗管理票PSPT_進捗率_1_2&lt;&gt;"",U258&lt;&gt;""), O258:V258,O258:S258)),""))</f>
        <v>0</v>
      </c>
      <c r="DC258" s="324">
        <f t="array" aca="1" ref="DC258" ca="1">MAX(IF((IF(AND(進捗管理票PSPT_進捗率_2_2&lt;&gt;"",AG258&lt;&gt;""), AA258:AH258,AA258:AE258)&lt;&gt;"")*(IF(AND(進捗管理票PSPT_進捗率_2_2&lt;&gt;"",AG258&lt;&gt;""), $AA$7:$AH$7,$AA$7:$AE$7)="実績日")*(IF(AND(進捗管理票PSPT_進捗率_2_2&lt;&gt;"",AG258&lt;&gt;""), AA258:AH258,AA258:AE258)&lt;=集計基準日),COLUMN(IF(AND(進捗管理票PSPT_進捗率_2_2&lt;&gt;"",AG258&lt;&gt;""), AA258:AH258,AA258:AE258)),""))</f>
        <v>0</v>
      </c>
      <c r="DD258" s="324">
        <f t="array" aca="1" ref="DD258" ca="1">MAX(IF((IF(AND(進捗管理票PSPT_進捗率_3_2&lt;&gt;"",AS258&lt;&gt;""), AM258:AT258,AM258:AQ258)&lt;&gt;"")*(IF(AND(進捗管理票PSPT_進捗率_3_2&lt;&gt;"",AS258&lt;&gt;""), $AM$7:$AT$7,$AM$7:$AQ$7)="実績日")*(IF(AND(進捗管理票PSPT_進捗率_3_2&lt;&gt;"",AS258&lt;&gt;""), AM258:AT258,AM258:AQ258)&lt;=集計基準日),COLUMN(IF(AND(進捗管理票PSPT_進捗率_3_2&lt;&gt;"",AS258&lt;&gt;""), AM258:AT258,AM258:AQ258)),""))</f>
        <v>0</v>
      </c>
      <c r="DE258" s="324">
        <f t="array" aca="1" ref="DE258" ca="1">MAX(IF((IF(AND(進捗管理票PSPT_進捗率_4_2&lt;&gt;"",BE258&lt;&gt;""), AY258:BF258,AY258:BC258)&lt;&gt;"")*(IF(AND(進捗管理票PSPT_進捗率_4_2&lt;&gt;"",BE258&lt;&gt;""), $AY$7:$BF$7,$AY$7:$BC$7)="実績日")*(IF(AND(進捗管理票PSPT_進捗率_4_2&lt;&gt;"",BE258&lt;&gt;""), AY258:BF258,AY258:BC258)&lt;=集計基準日),COLUMN(IF(AND(進捗管理票PSPT_進捗率_4_2&lt;&gt;"",BE258&lt;&gt;""), AY258:BF258,AY258:BC258)),""))</f>
        <v>0</v>
      </c>
      <c r="DF258" s="324">
        <f t="array" aca="1" ref="DF258" ca="1">MAX(IF((BJ258:BN258&lt;&gt;"")*($BJ$7:$BN$7="実績日")*(BJ258:BN258&lt;=集計基準日),COLUMN(BJ258:BN258),""))</f>
        <v>0</v>
      </c>
      <c r="DG258" s="439">
        <f ca="1">MAX(IF(CW258&lt;&gt;0,HLOOKUP(CW258+1,進捗・達成率設定_PS,9,1),0),IF(CX258&lt;&gt;0,HLOOKUP(CX258+1,進捗・達成率設定_PT仕様作成,9,1),0),IF(CY258&lt;&gt;0,HLOOKUP(CY258+1,進捗・達成率設定_PG,9,1),0),IF(CZ258&lt;&gt;0,HLOOKUP(CZ258+1,進捗・達成率設定_PT,9,1),0),IF(DA258&lt;&gt;0,HLOOKUP(DA258+1,進捗・達成率設定_受入,9,1),0),IF(AND(COUNTA(PTレビュー先頭セル:PTレビュー最終セル)=0,AND(BB258&lt;&gt;"", BB258 &lt;= 集計基準日, BE258="",BF258="",BJ258="",BK258="",BM258="",BN258="")),100,0),IF(AND(BE258&lt;&gt;"",BE258 &lt;= 集計基準日, BJ258="",BK258="",BM258="",BN258=""),100,0))</f>
        <v>0</v>
      </c>
      <c r="DH258" s="440">
        <f ca="1">MAX(IF(DB258&lt;&gt;0,HLOOKUP(DB258,進捗・達成率設定_PS,9,1),0),IF(DC258&lt;&gt;0,HLOOKUP(DC258,進捗・達成率設定_PT仕様作成,9,1),0),IF(DD258&lt;&gt;0,HLOOKUP(DD258,進捗・達成率設定_PG,9,1),0),IF(DE258&lt;&gt;0,HLOOKUP(DE258,進捗・達成率設定_PT,9,1),0),IF(DF258&lt;&gt;0,HLOOKUP(DF258,進捗・達成率設定_受入,9,1),0),IF(AND(COUNTA(PTレビュー先頭セル:PTレビュー最終セル)=0,BJ258="",BK258="",BM258="",BN258="",BC258&lt;&gt;"", BC258&lt;=集計基準日),100,0),IF(OR(AND(BF258&lt;&gt;"",BF258&lt;=集計基準日, BJ258="",BK258="",BM258="",BN258=""),AND(BE258&lt;&gt;"",BF258&lt;&gt;"",BF258&lt;=集計基準日, BJ258="",BK258="",BM258="",BN258="")),100,0))</f>
        <v>0</v>
      </c>
      <c r="DI258" s="328" t="str">
        <f>IF(BM258&lt;&gt;"",BM258,IF(AND(BJ258&lt;&gt;"",BM258&lt;&gt;""),BM258,IF(AND(BJ258&lt;&gt;"",BM258=""),"",IF(AND(BK258&lt;&gt;"",BM258=""),"",IF(BE258&lt;&gt;"",BE258,IF(COUNTA(PTレビュー先頭セル:PTレビュー最終セル)&lt;&gt;0,"",IF(BB258&lt;&gt;"",BB258,"")))))))</f>
        <v/>
      </c>
      <c r="DJ258" s="329" t="str">
        <f>IF(AND(BM258&lt;&gt;"",BN258&lt;&gt;""),BN258,IF(AND(BJ258&lt;&gt;"",BN258&lt;&gt;""),BN258,IF(AND(BK258&lt;&gt;"",BN258=""),"",IF(AND(BJ258&lt;&gt;"",BN258=""),"",IF(BF258&lt;&gt;"",BF258,IF(COUNTA(PTレビュー先頭セル:PTレビュー最終セル)&lt;&gt;0,"",IF(BC258&lt;&gt;"",BC258,"")))))))</f>
        <v/>
      </c>
      <c r="DK258" s="450" t="b">
        <f t="shared" si="121"/>
        <v>0</v>
      </c>
      <c r="DL258" s="440" t="b">
        <f t="shared" si="122"/>
        <v>0</v>
      </c>
      <c r="DM258" s="450" t="b">
        <f t="shared" si="123"/>
        <v>0</v>
      </c>
      <c r="DN258" s="440" t="b">
        <f t="shared" si="124"/>
        <v>0</v>
      </c>
      <c r="DO258" s="449" t="b">
        <f t="shared" si="125"/>
        <v>0</v>
      </c>
      <c r="DP258" s="440" t="b">
        <f t="shared" si="126"/>
        <v>0</v>
      </c>
      <c r="DQ258" s="450" t="b">
        <f t="shared" si="127"/>
        <v>0</v>
      </c>
      <c r="DR258" s="440" t="b">
        <f t="shared" si="128"/>
        <v>0</v>
      </c>
      <c r="DS258" s="449" t="b">
        <f t="shared" si="129"/>
        <v>0</v>
      </c>
      <c r="DT258" s="440" t="b">
        <f t="shared" si="130"/>
        <v>0</v>
      </c>
    </row>
    <row r="259" spans="1:124" x14ac:dyDescent="0.25">
      <c r="A259" s="65">
        <f t="shared" si="105"/>
        <v>251</v>
      </c>
      <c r="B259" s="275"/>
      <c r="C259" s="275"/>
      <c r="D259" s="275"/>
      <c r="E259" s="275"/>
      <c r="F259" s="275"/>
      <c r="G259" s="316"/>
      <c r="H259" s="276"/>
      <c r="I259" s="276"/>
      <c r="J259" s="276"/>
      <c r="K259" s="467"/>
      <c r="L259" s="467"/>
      <c r="M259" s="277"/>
      <c r="N259" s="277"/>
      <c r="O259" s="348"/>
      <c r="P259" s="349"/>
      <c r="Q259" s="279"/>
      <c r="R259" s="348"/>
      <c r="S259" s="349"/>
      <c r="T259" s="280"/>
      <c r="U259" s="348"/>
      <c r="V259" s="274"/>
      <c r="W259" s="309" t="str">
        <f t="shared" ca="1" si="106"/>
        <v/>
      </c>
      <c r="X259" s="310" t="str">
        <f t="shared" ca="1" si="107"/>
        <v/>
      </c>
      <c r="Y259" s="277"/>
      <c r="Z259" s="277"/>
      <c r="AA259" s="348"/>
      <c r="AB259" s="349"/>
      <c r="AC259" s="279"/>
      <c r="AD259" s="348"/>
      <c r="AE259" s="349"/>
      <c r="AF259" s="280"/>
      <c r="AG259" s="348"/>
      <c r="AH259" s="274"/>
      <c r="AI259" s="309" t="str">
        <f t="shared" ca="1" si="108"/>
        <v/>
      </c>
      <c r="AJ259" s="310" t="str">
        <f t="shared" ca="1" si="109"/>
        <v/>
      </c>
      <c r="AK259" s="276"/>
      <c r="AL259" s="276"/>
      <c r="AM259" s="348"/>
      <c r="AN259" s="349"/>
      <c r="AO259" s="279"/>
      <c r="AP259" s="348"/>
      <c r="AQ259" s="349"/>
      <c r="AR259" s="280"/>
      <c r="AS259" s="348"/>
      <c r="AT259" s="274"/>
      <c r="AU259" s="309" t="str">
        <f t="shared" ca="1" si="110"/>
        <v/>
      </c>
      <c r="AV259" s="310" t="str">
        <f t="shared" ca="1" si="111"/>
        <v/>
      </c>
      <c r="AW259" s="276"/>
      <c r="AX259" s="276"/>
      <c r="AY259" s="348"/>
      <c r="AZ259" s="349"/>
      <c r="BA259" s="279"/>
      <c r="BB259" s="348"/>
      <c r="BC259" s="349"/>
      <c r="BD259" s="280"/>
      <c r="BE259" s="348"/>
      <c r="BF259" s="274"/>
      <c r="BG259" s="309" t="str">
        <f t="shared" ca="1" si="112"/>
        <v/>
      </c>
      <c r="BH259" s="310" t="str">
        <f t="shared" ca="1" si="113"/>
        <v/>
      </c>
      <c r="BI259" s="276"/>
      <c r="BJ259" s="348"/>
      <c r="BK259" s="349"/>
      <c r="BL259" s="279"/>
      <c r="BM259" s="348"/>
      <c r="BN259" s="349"/>
      <c r="BO259" s="280"/>
      <c r="BP259" s="309" t="str">
        <f t="shared" ca="1" si="114"/>
        <v/>
      </c>
      <c r="BQ259" s="310" t="str">
        <f t="shared" ca="1" si="115"/>
        <v/>
      </c>
      <c r="BR259" s="309" t="str">
        <f t="shared" ca="1" si="116"/>
        <v/>
      </c>
      <c r="BS259" s="438" t="str">
        <f t="shared" ca="1" si="117"/>
        <v/>
      </c>
      <c r="BT259" s="281" t="str">
        <f t="array" ref="BT259">IF(AND($I259&lt;&gt;"",$K259&lt;&gt;""),CEILING(VLOOKUP($I259,ランク別指標,3,FALSE)*$L259,1),"")</f>
        <v/>
      </c>
      <c r="BU259" s="282"/>
      <c r="BV259" s="281" t="str">
        <f t="shared" si="11"/>
        <v/>
      </c>
      <c r="BW259" s="283"/>
      <c r="BX259" s="282"/>
      <c r="BY259" s="284" t="str">
        <f t="shared" si="118"/>
        <v/>
      </c>
      <c r="BZ259" s="285" t="str">
        <f t="shared" si="119"/>
        <v/>
      </c>
      <c r="CA259" s="286"/>
      <c r="CB259" s="287"/>
      <c r="CC259" s="281" t="str">
        <f t="array" ref="CC259">IF(AND($I259&lt;&gt;"",$K259&lt;&gt;""),CEILING(VLOOKUP($I259,ランク別指標,6,FALSE)*$L259,1),"")</f>
        <v/>
      </c>
      <c r="CD259" s="288"/>
      <c r="CE259" s="289" t="str">
        <f t="shared" si="14"/>
        <v/>
      </c>
      <c r="CF259" s="290"/>
      <c r="CG259" s="291" t="str">
        <f t="array" ref="CG259">IF(AND(L259&lt;&gt;"",L259&gt;0),IF(CD259/L259*100 &gt; 0,CD259/L259*100, ""),"")</f>
        <v/>
      </c>
      <c r="CH259" s="292" t="str">
        <f t="array" ref="CH259">IF(AND(L259&lt;&gt;"",L259&gt;0),IF(CF259/L259*100 &gt; 0,CF259/L259*100, ""),"")</f>
        <v/>
      </c>
      <c r="CI259" s="291" t="str">
        <f t="array" ref="CI259">IF(AND(CC259&lt;&gt;"",CC259&gt;0),IF(CD259/CC259*100 &gt; 0,CD259/CC259, ""),"")</f>
        <v/>
      </c>
      <c r="CJ259" s="292" t="str">
        <f t="array" ref="CJ259">IF(AND(CE259&lt;&gt;"",CE259&gt;0),IF(CF259/CE259*100 &gt; 0,CF259/CE259, ""),"")</f>
        <v/>
      </c>
      <c r="CK259" s="281"/>
      <c r="CL259" s="293" t="str">
        <f t="array" ref="CL259">IF(AND(L259&lt;&gt;"",L259&gt;0),IF(CK259/L259*100 &gt; 0,CK259/L259*100, ""),"")</f>
        <v/>
      </c>
      <c r="CM259" s="294"/>
      <c r="CN259" s="270" t="str">
        <f t="array" aca="1" ref="CN259" ca="1">IF(AND($O259&lt;&gt;"",$P259="",$O259&lt;=集計基準日),"遅1",IF(AND($R259&lt;&gt;"",$S259="",$R259&lt;=集計基準日),"遅2",IF(AND($U259&lt;&gt;"",$V259="",$U259&lt;=集計基準日),"遅3","") ) )</f>
        <v/>
      </c>
      <c r="CO259" s="271" t="str">
        <f t="array" aca="1" ref="CO259" ca="1">IF(AND($AA259&lt;&gt;"",$AB259="",$AA259&lt;=集計基準日),"遅1",IF(AND($AD259&lt;&gt;"",$AE259="",$AD259&lt;=集計基準日),"遅2",IF(AND($AG259&lt;&gt;"",$AH259="",$AG259&lt;=集計基準日),"遅3","")))</f>
        <v/>
      </c>
      <c r="CP259" s="271" t="str">
        <f t="array" aca="1" ref="CP259" ca="1">IF(AND($AM259&lt;&gt;"",$AN259="",$AM259&lt;=集計基準日),"遅1",IF(AND($AP259&lt;&gt;"",$AQ259="",$AP259&lt;=集計基準日),"遅2",IF(AND($AS259&lt;&gt;"",$AT259="",$AS259&lt;=集計基準日),"遅3","")))</f>
        <v/>
      </c>
      <c r="CQ259" s="272" t="str">
        <f t="shared" ca="1" si="131"/>
        <v/>
      </c>
      <c r="CR259" s="272" t="str">
        <f t="shared" ca="1" si="132"/>
        <v/>
      </c>
      <c r="CS259" s="273" t="str">
        <f t="shared" ca="1" si="17"/>
        <v/>
      </c>
      <c r="CT259" s="337"/>
      <c r="CU259" s="264">
        <f t="shared" si="120"/>
        <v>251</v>
      </c>
      <c r="CW259" s="324">
        <f t="array" aca="1" ref="CW259" ca="1">MAX(IF((IF(進捗管理票PSPT_進捗率_1_2&lt;&gt;"", O259:V259,O259:S259)&lt;&gt;"")*(IF(進捗管理票PSPT_進捗率_1_2&lt;&gt;"", $O$7:$V$7,$O$7:$S$7)="予定日")*(IF(進捗管理票PSPT_進捗率_1_2&lt;&gt;"", O259:V259,O259:S259)&lt;=集計基準日),COLUMN(IF(進捗管理票PSPT_進捗率_1_2&lt;&gt;"", O259:V259,O259:S259)),""))</f>
        <v>0</v>
      </c>
      <c r="CX259" s="324">
        <f t="array" aca="1" ref="CX259" ca="1">MAX(IF((IF(進捗管理票PSPT_進捗率_2_2&lt;&gt;"", AA259:AH259,AA259:AE259)&lt;&gt;"")*(IF(進捗管理票PSPT_進捗率_2_2&lt;&gt;"", $AA$7:$AH$7,$AA$7:$AE$7)="予定日")*(IF(進捗管理票PSPT_進捗率_2_2&lt;&gt;"", AA259:AH259,AA259:AE259)&lt;=集計基準日),COLUMN(IF(進捗管理票PSPT_進捗率_2_2&lt;&gt;"", AA259:AH259,AA259:AE259)),""))</f>
        <v>0</v>
      </c>
      <c r="CY259" s="324">
        <f t="array" aca="1" ref="CY259" ca="1">MAX(IF((IF(進捗管理票PSPT_進捗率_3_2&lt;&gt;"", AM259:AT259,AM259:AQ259)&lt;&gt;"")*(IF(進捗管理票PSPT_進捗率_3_2&lt;&gt;"", $AM$7:$AT$7,$AM$7:$AQ$7)="予定日")*(IF(進捗管理票PSPT_進捗率_3_2&lt;&gt;"", AM259:AT259,AM259:AQ259)&lt;=集計基準日),COLUMN(IF(進捗管理票PSPT_進捗率_3_2&lt;&gt;"", AM259:AT259,AM259:AQ259)),""))</f>
        <v>0</v>
      </c>
      <c r="CZ259" s="324">
        <f t="array" aca="1" ref="CZ259" ca="1">MAX(IF((IF(進捗管理票PSPT_進捗率_4_2&lt;&gt;"", AY259:BF259,AY259:BC259)&lt;&gt;"")*(IF(進捗管理票PSPT_進捗率_4_2&lt;&gt;"", $AY$7:$BF$7,$AY$7:$BC$7)="予定日")*(IF(進捗管理票PSPT_進捗率_4_2&lt;&gt;"", AY259:BF259,AY259:BC259)&lt;=集計基準日),COLUMN(IF(進捗管理票PSPT_進捗率_4_2&lt;&gt;"", AY259:BF259,AY259:BC259)),""))</f>
        <v>0</v>
      </c>
      <c r="DA259" s="324">
        <f t="array" aca="1" ref="DA259" ca="1">MAX(IF((BJ259:BN259&lt;&gt;"")*($BJ$7:$BN$7="予定日")*(BJ259:BN259&lt;=集計基準日),COLUMN(BJ259:BN259),""))</f>
        <v>0</v>
      </c>
      <c r="DB259" s="324">
        <f t="array" aca="1" ref="DB259" ca="1">MAX(IF((IF(AND(進捗管理票PSPT_進捗率_1_2&lt;&gt;"",U259&lt;&gt;""), O259:V259,O259:S259)&lt;&gt;"")*(IF(AND(進捗管理票PSPT_進捗率_1_2&lt;&gt;"",U259&lt;&gt;""), $O$7:$V$7,$O$7:$S$7)="実績日")*(IF(AND(進捗管理票PSPT_進捗率_1_2&lt;&gt;"",U259&lt;&gt;""), O259:V259,O259:S259)&lt;=集計基準日),COLUMN(IF(AND(進捗管理票PSPT_進捗率_1_2&lt;&gt;"",U259&lt;&gt;""), O259:V259,O259:S259)),""))</f>
        <v>0</v>
      </c>
      <c r="DC259" s="324">
        <f t="array" aca="1" ref="DC259" ca="1">MAX(IF((IF(AND(進捗管理票PSPT_進捗率_2_2&lt;&gt;"",AG259&lt;&gt;""), AA259:AH259,AA259:AE259)&lt;&gt;"")*(IF(AND(進捗管理票PSPT_進捗率_2_2&lt;&gt;"",AG259&lt;&gt;""), $AA$7:$AH$7,$AA$7:$AE$7)="実績日")*(IF(AND(進捗管理票PSPT_進捗率_2_2&lt;&gt;"",AG259&lt;&gt;""), AA259:AH259,AA259:AE259)&lt;=集計基準日),COLUMN(IF(AND(進捗管理票PSPT_進捗率_2_2&lt;&gt;"",AG259&lt;&gt;""), AA259:AH259,AA259:AE259)),""))</f>
        <v>0</v>
      </c>
      <c r="DD259" s="324">
        <f t="array" aca="1" ref="DD259" ca="1">MAX(IF((IF(AND(進捗管理票PSPT_進捗率_3_2&lt;&gt;"",AS259&lt;&gt;""), AM259:AT259,AM259:AQ259)&lt;&gt;"")*(IF(AND(進捗管理票PSPT_進捗率_3_2&lt;&gt;"",AS259&lt;&gt;""), $AM$7:$AT$7,$AM$7:$AQ$7)="実績日")*(IF(AND(進捗管理票PSPT_進捗率_3_2&lt;&gt;"",AS259&lt;&gt;""), AM259:AT259,AM259:AQ259)&lt;=集計基準日),COLUMN(IF(AND(進捗管理票PSPT_進捗率_3_2&lt;&gt;"",AS259&lt;&gt;""), AM259:AT259,AM259:AQ259)),""))</f>
        <v>0</v>
      </c>
      <c r="DE259" s="324">
        <f t="array" aca="1" ref="DE259" ca="1">MAX(IF((IF(AND(進捗管理票PSPT_進捗率_4_2&lt;&gt;"",BE259&lt;&gt;""), AY259:BF259,AY259:BC259)&lt;&gt;"")*(IF(AND(進捗管理票PSPT_進捗率_4_2&lt;&gt;"",BE259&lt;&gt;""), $AY$7:$BF$7,$AY$7:$BC$7)="実績日")*(IF(AND(進捗管理票PSPT_進捗率_4_2&lt;&gt;"",BE259&lt;&gt;""), AY259:BF259,AY259:BC259)&lt;=集計基準日),COLUMN(IF(AND(進捗管理票PSPT_進捗率_4_2&lt;&gt;"",BE259&lt;&gt;""), AY259:BF259,AY259:BC259)),""))</f>
        <v>0</v>
      </c>
      <c r="DF259" s="324">
        <f t="array" aca="1" ref="DF259" ca="1">MAX(IF((BJ259:BN259&lt;&gt;"")*($BJ$7:$BN$7="実績日")*(BJ259:BN259&lt;=集計基準日),COLUMN(BJ259:BN259),""))</f>
        <v>0</v>
      </c>
      <c r="DG259" s="439">
        <f ca="1">MAX(IF(CW259&lt;&gt;0,HLOOKUP(CW259+1,進捗・達成率設定_PS,9,1),0),IF(CX259&lt;&gt;0,HLOOKUP(CX259+1,進捗・達成率設定_PT仕様作成,9,1),0),IF(CY259&lt;&gt;0,HLOOKUP(CY259+1,進捗・達成率設定_PG,9,1),0),IF(CZ259&lt;&gt;0,HLOOKUP(CZ259+1,進捗・達成率設定_PT,9,1),0),IF(DA259&lt;&gt;0,HLOOKUP(DA259+1,進捗・達成率設定_受入,9,1),0),IF(AND(COUNTA(PTレビュー先頭セル:PTレビュー最終セル)=0,AND(BB259&lt;&gt;"", BB259 &lt;= 集計基準日, BE259="",BF259="",BJ259="",BK259="",BM259="",BN259="")),100,0),IF(AND(BE259&lt;&gt;"",BE259 &lt;= 集計基準日, BJ259="",BK259="",BM259="",BN259=""),100,0))</f>
        <v>0</v>
      </c>
      <c r="DH259" s="440">
        <f ca="1">MAX(IF(DB259&lt;&gt;0,HLOOKUP(DB259,進捗・達成率設定_PS,9,1),0),IF(DC259&lt;&gt;0,HLOOKUP(DC259,進捗・達成率設定_PT仕様作成,9,1),0),IF(DD259&lt;&gt;0,HLOOKUP(DD259,進捗・達成率設定_PG,9,1),0),IF(DE259&lt;&gt;0,HLOOKUP(DE259,進捗・達成率設定_PT,9,1),0),IF(DF259&lt;&gt;0,HLOOKUP(DF259,進捗・達成率設定_受入,9,1),0),IF(AND(COUNTA(PTレビュー先頭セル:PTレビュー最終セル)=0,BJ259="",BK259="",BM259="",BN259="",BC259&lt;&gt;"", BC259&lt;=集計基準日),100,0),IF(OR(AND(BF259&lt;&gt;"",BF259&lt;=集計基準日, BJ259="",BK259="",BM259="",BN259=""),AND(BE259&lt;&gt;"",BF259&lt;&gt;"",BF259&lt;=集計基準日, BJ259="",BK259="",BM259="",BN259="")),100,0))</f>
        <v>0</v>
      </c>
      <c r="DI259" s="328" t="str">
        <f>IF(BM259&lt;&gt;"",BM259,IF(AND(BJ259&lt;&gt;"",BM259&lt;&gt;""),BM259,IF(AND(BJ259&lt;&gt;"",BM259=""),"",IF(AND(BK259&lt;&gt;"",BM259=""),"",IF(BE259&lt;&gt;"",BE259,IF(COUNTA(PTレビュー先頭セル:PTレビュー最終セル)&lt;&gt;0,"",IF(BB259&lt;&gt;"",BB259,"")))))))</f>
        <v/>
      </c>
      <c r="DJ259" s="329" t="str">
        <f>IF(AND(BM259&lt;&gt;"",BN259&lt;&gt;""),BN259,IF(AND(BJ259&lt;&gt;"",BN259&lt;&gt;""),BN259,IF(AND(BK259&lt;&gt;"",BN259=""),"",IF(AND(BJ259&lt;&gt;"",BN259=""),"",IF(BF259&lt;&gt;"",BF259,IF(COUNTA(PTレビュー先頭セル:PTレビュー最終セル)&lt;&gt;0,"",IF(BC259&lt;&gt;"",BC259,"")))))))</f>
        <v/>
      </c>
      <c r="DK259" s="450" t="b">
        <f t="shared" si="121"/>
        <v>0</v>
      </c>
      <c r="DL259" s="440" t="b">
        <f t="shared" si="122"/>
        <v>0</v>
      </c>
      <c r="DM259" s="450" t="b">
        <f t="shared" si="123"/>
        <v>0</v>
      </c>
      <c r="DN259" s="440" t="b">
        <f t="shared" si="124"/>
        <v>0</v>
      </c>
      <c r="DO259" s="449" t="b">
        <f t="shared" si="125"/>
        <v>0</v>
      </c>
      <c r="DP259" s="440" t="b">
        <f t="shared" si="126"/>
        <v>0</v>
      </c>
      <c r="DQ259" s="450" t="b">
        <f t="shared" si="127"/>
        <v>0</v>
      </c>
      <c r="DR259" s="440" t="b">
        <f t="shared" si="128"/>
        <v>0</v>
      </c>
      <c r="DS259" s="449" t="b">
        <f t="shared" si="129"/>
        <v>0</v>
      </c>
      <c r="DT259" s="440" t="b">
        <f t="shared" si="130"/>
        <v>0</v>
      </c>
    </row>
    <row r="260" spans="1:124" x14ac:dyDescent="0.25">
      <c r="A260" s="65">
        <f t="shared" si="105"/>
        <v>252</v>
      </c>
      <c r="B260" s="275"/>
      <c r="C260" s="275"/>
      <c r="D260" s="275"/>
      <c r="E260" s="275"/>
      <c r="F260" s="275"/>
      <c r="G260" s="316"/>
      <c r="H260" s="276"/>
      <c r="I260" s="276"/>
      <c r="J260" s="276"/>
      <c r="K260" s="467"/>
      <c r="L260" s="467"/>
      <c r="M260" s="277"/>
      <c r="N260" s="277"/>
      <c r="O260" s="348"/>
      <c r="P260" s="349"/>
      <c r="Q260" s="279"/>
      <c r="R260" s="348"/>
      <c r="S260" s="349"/>
      <c r="T260" s="280"/>
      <c r="U260" s="348"/>
      <c r="V260" s="274"/>
      <c r="W260" s="309" t="str">
        <f t="shared" ca="1" si="106"/>
        <v/>
      </c>
      <c r="X260" s="310" t="str">
        <f t="shared" ca="1" si="107"/>
        <v/>
      </c>
      <c r="Y260" s="277"/>
      <c r="Z260" s="277"/>
      <c r="AA260" s="348"/>
      <c r="AB260" s="349"/>
      <c r="AC260" s="279"/>
      <c r="AD260" s="348"/>
      <c r="AE260" s="349"/>
      <c r="AF260" s="280"/>
      <c r="AG260" s="348"/>
      <c r="AH260" s="274"/>
      <c r="AI260" s="309" t="str">
        <f t="shared" ca="1" si="108"/>
        <v/>
      </c>
      <c r="AJ260" s="310" t="str">
        <f t="shared" ca="1" si="109"/>
        <v/>
      </c>
      <c r="AK260" s="276"/>
      <c r="AL260" s="276"/>
      <c r="AM260" s="348"/>
      <c r="AN260" s="349"/>
      <c r="AO260" s="279"/>
      <c r="AP260" s="348"/>
      <c r="AQ260" s="349"/>
      <c r="AR260" s="280"/>
      <c r="AS260" s="348"/>
      <c r="AT260" s="274"/>
      <c r="AU260" s="309" t="str">
        <f t="shared" ca="1" si="110"/>
        <v/>
      </c>
      <c r="AV260" s="310" t="str">
        <f t="shared" ca="1" si="111"/>
        <v/>
      </c>
      <c r="AW260" s="276"/>
      <c r="AX260" s="276"/>
      <c r="AY260" s="348"/>
      <c r="AZ260" s="349"/>
      <c r="BA260" s="279"/>
      <c r="BB260" s="348"/>
      <c r="BC260" s="349"/>
      <c r="BD260" s="280"/>
      <c r="BE260" s="348"/>
      <c r="BF260" s="274"/>
      <c r="BG260" s="309" t="str">
        <f t="shared" ca="1" si="112"/>
        <v/>
      </c>
      <c r="BH260" s="310" t="str">
        <f t="shared" ca="1" si="113"/>
        <v/>
      </c>
      <c r="BI260" s="276"/>
      <c r="BJ260" s="348"/>
      <c r="BK260" s="349"/>
      <c r="BL260" s="279"/>
      <c r="BM260" s="348"/>
      <c r="BN260" s="349"/>
      <c r="BO260" s="280"/>
      <c r="BP260" s="309" t="str">
        <f t="shared" ca="1" si="114"/>
        <v/>
      </c>
      <c r="BQ260" s="310" t="str">
        <f t="shared" ca="1" si="115"/>
        <v/>
      </c>
      <c r="BR260" s="309" t="str">
        <f t="shared" ca="1" si="116"/>
        <v/>
      </c>
      <c r="BS260" s="438" t="str">
        <f t="shared" ca="1" si="117"/>
        <v/>
      </c>
      <c r="BT260" s="281" t="str">
        <f t="array" ref="BT260">IF(AND($I260&lt;&gt;"",$K260&lt;&gt;""),CEILING(VLOOKUP($I260,ランク別指標,3,FALSE)*$L260,1),"")</f>
        <v/>
      </c>
      <c r="BU260" s="282"/>
      <c r="BV260" s="281" t="str">
        <f t="shared" si="11"/>
        <v/>
      </c>
      <c r="BW260" s="283"/>
      <c r="BX260" s="282"/>
      <c r="BY260" s="284" t="str">
        <f t="shared" si="118"/>
        <v/>
      </c>
      <c r="BZ260" s="285" t="str">
        <f t="shared" si="119"/>
        <v/>
      </c>
      <c r="CA260" s="286"/>
      <c r="CB260" s="287"/>
      <c r="CC260" s="281" t="str">
        <f t="array" ref="CC260">IF(AND($I260&lt;&gt;"",$K260&lt;&gt;""),CEILING(VLOOKUP($I260,ランク別指標,6,FALSE)*$L260,1),"")</f>
        <v/>
      </c>
      <c r="CD260" s="288"/>
      <c r="CE260" s="289" t="str">
        <f t="shared" si="14"/>
        <v/>
      </c>
      <c r="CF260" s="290"/>
      <c r="CG260" s="291" t="str">
        <f t="array" ref="CG260">IF(AND(L260&lt;&gt;"",L260&gt;0),IF(CD260/L260*100 &gt; 0,CD260/L260*100, ""),"")</f>
        <v/>
      </c>
      <c r="CH260" s="292" t="str">
        <f t="array" ref="CH260">IF(AND(L260&lt;&gt;"",L260&gt;0),IF(CF260/L260*100 &gt; 0,CF260/L260*100, ""),"")</f>
        <v/>
      </c>
      <c r="CI260" s="291" t="str">
        <f t="array" ref="CI260">IF(AND(CC260&lt;&gt;"",CC260&gt;0),IF(CD260/CC260*100 &gt; 0,CD260/CC260, ""),"")</f>
        <v/>
      </c>
      <c r="CJ260" s="292" t="str">
        <f t="array" ref="CJ260">IF(AND(CE260&lt;&gt;"",CE260&gt;0),IF(CF260/CE260*100 &gt; 0,CF260/CE260, ""),"")</f>
        <v/>
      </c>
      <c r="CK260" s="281"/>
      <c r="CL260" s="293" t="str">
        <f t="array" ref="CL260">IF(AND(L260&lt;&gt;"",L260&gt;0),IF(CK260/L260*100 &gt; 0,CK260/L260*100, ""),"")</f>
        <v/>
      </c>
      <c r="CM260" s="294"/>
      <c r="CN260" s="270" t="str">
        <f t="array" aca="1" ref="CN260" ca="1">IF(AND($O260&lt;&gt;"",$P260="",$O260&lt;=集計基準日),"遅1",IF(AND($R260&lt;&gt;"",$S260="",$R260&lt;=集計基準日),"遅2",IF(AND($U260&lt;&gt;"",$V260="",$U260&lt;=集計基準日),"遅3","") ) )</f>
        <v/>
      </c>
      <c r="CO260" s="271" t="str">
        <f t="array" aca="1" ref="CO260" ca="1">IF(AND($AA260&lt;&gt;"",$AB260="",$AA260&lt;=集計基準日),"遅1",IF(AND($AD260&lt;&gt;"",$AE260="",$AD260&lt;=集計基準日),"遅2",IF(AND($AG260&lt;&gt;"",$AH260="",$AG260&lt;=集計基準日),"遅3","")))</f>
        <v/>
      </c>
      <c r="CP260" s="271" t="str">
        <f t="array" aca="1" ref="CP260" ca="1">IF(AND($AM260&lt;&gt;"",$AN260="",$AM260&lt;=集計基準日),"遅1",IF(AND($AP260&lt;&gt;"",$AQ260="",$AP260&lt;=集計基準日),"遅2",IF(AND($AS260&lt;&gt;"",$AT260="",$AS260&lt;=集計基準日),"遅3","")))</f>
        <v/>
      </c>
      <c r="CQ260" s="272" t="str">
        <f t="shared" ca="1" si="131"/>
        <v/>
      </c>
      <c r="CR260" s="272" t="str">
        <f t="shared" ca="1" si="132"/>
        <v/>
      </c>
      <c r="CS260" s="273" t="str">
        <f t="shared" ca="1" si="17"/>
        <v/>
      </c>
      <c r="CT260" s="337"/>
      <c r="CU260" s="264">
        <f t="shared" si="120"/>
        <v>252</v>
      </c>
      <c r="CW260" s="324">
        <f t="array" aca="1" ref="CW260" ca="1">MAX(IF((IF(進捗管理票PSPT_進捗率_1_2&lt;&gt;"", O260:V260,O260:S260)&lt;&gt;"")*(IF(進捗管理票PSPT_進捗率_1_2&lt;&gt;"", $O$7:$V$7,$O$7:$S$7)="予定日")*(IF(進捗管理票PSPT_進捗率_1_2&lt;&gt;"", O260:V260,O260:S260)&lt;=集計基準日),COLUMN(IF(進捗管理票PSPT_進捗率_1_2&lt;&gt;"", O260:V260,O260:S260)),""))</f>
        <v>0</v>
      </c>
      <c r="CX260" s="324">
        <f t="array" aca="1" ref="CX260" ca="1">MAX(IF((IF(進捗管理票PSPT_進捗率_2_2&lt;&gt;"", AA260:AH260,AA260:AE260)&lt;&gt;"")*(IF(進捗管理票PSPT_進捗率_2_2&lt;&gt;"", $AA$7:$AH$7,$AA$7:$AE$7)="予定日")*(IF(進捗管理票PSPT_進捗率_2_2&lt;&gt;"", AA260:AH260,AA260:AE260)&lt;=集計基準日),COLUMN(IF(進捗管理票PSPT_進捗率_2_2&lt;&gt;"", AA260:AH260,AA260:AE260)),""))</f>
        <v>0</v>
      </c>
      <c r="CY260" s="324">
        <f t="array" aca="1" ref="CY260" ca="1">MAX(IF((IF(進捗管理票PSPT_進捗率_3_2&lt;&gt;"", AM260:AT260,AM260:AQ260)&lt;&gt;"")*(IF(進捗管理票PSPT_進捗率_3_2&lt;&gt;"", $AM$7:$AT$7,$AM$7:$AQ$7)="予定日")*(IF(進捗管理票PSPT_進捗率_3_2&lt;&gt;"", AM260:AT260,AM260:AQ260)&lt;=集計基準日),COLUMN(IF(進捗管理票PSPT_進捗率_3_2&lt;&gt;"", AM260:AT260,AM260:AQ260)),""))</f>
        <v>0</v>
      </c>
      <c r="CZ260" s="324">
        <f t="array" aca="1" ref="CZ260" ca="1">MAX(IF((IF(進捗管理票PSPT_進捗率_4_2&lt;&gt;"", AY260:BF260,AY260:BC260)&lt;&gt;"")*(IF(進捗管理票PSPT_進捗率_4_2&lt;&gt;"", $AY$7:$BF$7,$AY$7:$BC$7)="予定日")*(IF(進捗管理票PSPT_進捗率_4_2&lt;&gt;"", AY260:BF260,AY260:BC260)&lt;=集計基準日),COLUMN(IF(進捗管理票PSPT_進捗率_4_2&lt;&gt;"", AY260:BF260,AY260:BC260)),""))</f>
        <v>0</v>
      </c>
      <c r="DA260" s="324">
        <f t="array" aca="1" ref="DA260" ca="1">MAX(IF((BJ260:BN260&lt;&gt;"")*($BJ$7:$BN$7="予定日")*(BJ260:BN260&lt;=集計基準日),COLUMN(BJ260:BN260),""))</f>
        <v>0</v>
      </c>
      <c r="DB260" s="324">
        <f t="array" aca="1" ref="DB260" ca="1">MAX(IF((IF(AND(進捗管理票PSPT_進捗率_1_2&lt;&gt;"",U260&lt;&gt;""), O260:V260,O260:S260)&lt;&gt;"")*(IF(AND(進捗管理票PSPT_進捗率_1_2&lt;&gt;"",U260&lt;&gt;""), $O$7:$V$7,$O$7:$S$7)="実績日")*(IF(AND(進捗管理票PSPT_進捗率_1_2&lt;&gt;"",U260&lt;&gt;""), O260:V260,O260:S260)&lt;=集計基準日),COLUMN(IF(AND(進捗管理票PSPT_進捗率_1_2&lt;&gt;"",U260&lt;&gt;""), O260:V260,O260:S260)),""))</f>
        <v>0</v>
      </c>
      <c r="DC260" s="324">
        <f t="array" aca="1" ref="DC260" ca="1">MAX(IF((IF(AND(進捗管理票PSPT_進捗率_2_2&lt;&gt;"",AG260&lt;&gt;""), AA260:AH260,AA260:AE260)&lt;&gt;"")*(IF(AND(進捗管理票PSPT_進捗率_2_2&lt;&gt;"",AG260&lt;&gt;""), $AA$7:$AH$7,$AA$7:$AE$7)="実績日")*(IF(AND(進捗管理票PSPT_進捗率_2_2&lt;&gt;"",AG260&lt;&gt;""), AA260:AH260,AA260:AE260)&lt;=集計基準日),COLUMN(IF(AND(進捗管理票PSPT_進捗率_2_2&lt;&gt;"",AG260&lt;&gt;""), AA260:AH260,AA260:AE260)),""))</f>
        <v>0</v>
      </c>
      <c r="DD260" s="324">
        <f t="array" aca="1" ref="DD260" ca="1">MAX(IF((IF(AND(進捗管理票PSPT_進捗率_3_2&lt;&gt;"",AS260&lt;&gt;""), AM260:AT260,AM260:AQ260)&lt;&gt;"")*(IF(AND(進捗管理票PSPT_進捗率_3_2&lt;&gt;"",AS260&lt;&gt;""), $AM$7:$AT$7,$AM$7:$AQ$7)="実績日")*(IF(AND(進捗管理票PSPT_進捗率_3_2&lt;&gt;"",AS260&lt;&gt;""), AM260:AT260,AM260:AQ260)&lt;=集計基準日),COLUMN(IF(AND(進捗管理票PSPT_進捗率_3_2&lt;&gt;"",AS260&lt;&gt;""), AM260:AT260,AM260:AQ260)),""))</f>
        <v>0</v>
      </c>
      <c r="DE260" s="324">
        <f t="array" aca="1" ref="DE260" ca="1">MAX(IF((IF(AND(進捗管理票PSPT_進捗率_4_2&lt;&gt;"",BE260&lt;&gt;""), AY260:BF260,AY260:BC260)&lt;&gt;"")*(IF(AND(進捗管理票PSPT_進捗率_4_2&lt;&gt;"",BE260&lt;&gt;""), $AY$7:$BF$7,$AY$7:$BC$7)="実績日")*(IF(AND(進捗管理票PSPT_進捗率_4_2&lt;&gt;"",BE260&lt;&gt;""), AY260:BF260,AY260:BC260)&lt;=集計基準日),COLUMN(IF(AND(進捗管理票PSPT_進捗率_4_2&lt;&gt;"",BE260&lt;&gt;""), AY260:BF260,AY260:BC260)),""))</f>
        <v>0</v>
      </c>
      <c r="DF260" s="324">
        <f t="array" aca="1" ref="DF260" ca="1">MAX(IF((BJ260:BN260&lt;&gt;"")*($BJ$7:$BN$7="実績日")*(BJ260:BN260&lt;=集計基準日),COLUMN(BJ260:BN260),""))</f>
        <v>0</v>
      </c>
      <c r="DG260" s="439">
        <f ca="1">MAX(IF(CW260&lt;&gt;0,HLOOKUP(CW260+1,進捗・達成率設定_PS,9,1),0),IF(CX260&lt;&gt;0,HLOOKUP(CX260+1,進捗・達成率設定_PT仕様作成,9,1),0),IF(CY260&lt;&gt;0,HLOOKUP(CY260+1,進捗・達成率設定_PG,9,1),0),IF(CZ260&lt;&gt;0,HLOOKUP(CZ260+1,進捗・達成率設定_PT,9,1),0),IF(DA260&lt;&gt;0,HLOOKUP(DA260+1,進捗・達成率設定_受入,9,1),0),IF(AND(COUNTA(PTレビュー先頭セル:PTレビュー最終セル)=0,AND(BB260&lt;&gt;"", BB260 &lt;= 集計基準日, BE260="",BF260="",BJ260="",BK260="",BM260="",BN260="")),100,0),IF(AND(BE260&lt;&gt;"",BE260 &lt;= 集計基準日, BJ260="",BK260="",BM260="",BN260=""),100,0))</f>
        <v>0</v>
      </c>
      <c r="DH260" s="440">
        <f ca="1">MAX(IF(DB260&lt;&gt;0,HLOOKUP(DB260,進捗・達成率設定_PS,9,1),0),IF(DC260&lt;&gt;0,HLOOKUP(DC260,進捗・達成率設定_PT仕様作成,9,1),0),IF(DD260&lt;&gt;0,HLOOKUP(DD260,進捗・達成率設定_PG,9,1),0),IF(DE260&lt;&gt;0,HLOOKUP(DE260,進捗・達成率設定_PT,9,1),0),IF(DF260&lt;&gt;0,HLOOKUP(DF260,進捗・達成率設定_受入,9,1),0),IF(AND(COUNTA(PTレビュー先頭セル:PTレビュー最終セル)=0,BJ260="",BK260="",BM260="",BN260="",BC260&lt;&gt;"", BC260&lt;=集計基準日),100,0),IF(OR(AND(BF260&lt;&gt;"",BF260&lt;=集計基準日, BJ260="",BK260="",BM260="",BN260=""),AND(BE260&lt;&gt;"",BF260&lt;&gt;"",BF260&lt;=集計基準日, BJ260="",BK260="",BM260="",BN260="")),100,0))</f>
        <v>0</v>
      </c>
      <c r="DI260" s="328" t="str">
        <f>IF(BM260&lt;&gt;"",BM260,IF(AND(BJ260&lt;&gt;"",BM260&lt;&gt;""),BM260,IF(AND(BJ260&lt;&gt;"",BM260=""),"",IF(AND(BK260&lt;&gt;"",BM260=""),"",IF(BE260&lt;&gt;"",BE260,IF(COUNTA(PTレビュー先頭セル:PTレビュー最終セル)&lt;&gt;0,"",IF(BB260&lt;&gt;"",BB260,"")))))))</f>
        <v/>
      </c>
      <c r="DJ260" s="329" t="str">
        <f>IF(AND(BM260&lt;&gt;"",BN260&lt;&gt;""),BN260,IF(AND(BJ260&lt;&gt;"",BN260&lt;&gt;""),BN260,IF(AND(BK260&lt;&gt;"",BN260=""),"",IF(AND(BJ260&lt;&gt;"",BN260=""),"",IF(BF260&lt;&gt;"",BF260,IF(COUNTA(PTレビュー先頭セル:PTレビュー最終セル)&lt;&gt;0,"",IF(BC260&lt;&gt;"",BC260,"")))))))</f>
        <v/>
      </c>
      <c r="DK260" s="450" t="b">
        <f t="shared" si="121"/>
        <v>0</v>
      </c>
      <c r="DL260" s="440" t="b">
        <f t="shared" si="122"/>
        <v>0</v>
      </c>
      <c r="DM260" s="450" t="b">
        <f t="shared" si="123"/>
        <v>0</v>
      </c>
      <c r="DN260" s="440" t="b">
        <f t="shared" si="124"/>
        <v>0</v>
      </c>
      <c r="DO260" s="449" t="b">
        <f t="shared" si="125"/>
        <v>0</v>
      </c>
      <c r="DP260" s="440" t="b">
        <f t="shared" si="126"/>
        <v>0</v>
      </c>
      <c r="DQ260" s="450" t="b">
        <f t="shared" si="127"/>
        <v>0</v>
      </c>
      <c r="DR260" s="440" t="b">
        <f t="shared" si="128"/>
        <v>0</v>
      </c>
      <c r="DS260" s="449" t="b">
        <f t="shared" si="129"/>
        <v>0</v>
      </c>
      <c r="DT260" s="440" t="b">
        <f t="shared" si="130"/>
        <v>0</v>
      </c>
    </row>
    <row r="261" spans="1:124" x14ac:dyDescent="0.25">
      <c r="A261" s="65">
        <f t="shared" si="105"/>
        <v>253</v>
      </c>
      <c r="B261" s="275"/>
      <c r="C261" s="275"/>
      <c r="D261" s="275"/>
      <c r="E261" s="275"/>
      <c r="F261" s="275"/>
      <c r="G261" s="316"/>
      <c r="H261" s="276"/>
      <c r="I261" s="276"/>
      <c r="J261" s="276"/>
      <c r="K261" s="467"/>
      <c r="L261" s="467"/>
      <c r="M261" s="277"/>
      <c r="N261" s="277"/>
      <c r="O261" s="348"/>
      <c r="P261" s="349"/>
      <c r="Q261" s="279"/>
      <c r="R261" s="348"/>
      <c r="S261" s="349"/>
      <c r="T261" s="280"/>
      <c r="U261" s="348"/>
      <c r="V261" s="274"/>
      <c r="W261" s="309" t="str">
        <f t="shared" ca="1" si="106"/>
        <v/>
      </c>
      <c r="X261" s="310" t="str">
        <f t="shared" ca="1" si="107"/>
        <v/>
      </c>
      <c r="Y261" s="277"/>
      <c r="Z261" s="277"/>
      <c r="AA261" s="348"/>
      <c r="AB261" s="349"/>
      <c r="AC261" s="279"/>
      <c r="AD261" s="348"/>
      <c r="AE261" s="349"/>
      <c r="AF261" s="280"/>
      <c r="AG261" s="348"/>
      <c r="AH261" s="274"/>
      <c r="AI261" s="309" t="str">
        <f t="shared" ca="1" si="108"/>
        <v/>
      </c>
      <c r="AJ261" s="310" t="str">
        <f t="shared" ca="1" si="109"/>
        <v/>
      </c>
      <c r="AK261" s="276"/>
      <c r="AL261" s="276"/>
      <c r="AM261" s="348"/>
      <c r="AN261" s="349"/>
      <c r="AO261" s="279"/>
      <c r="AP261" s="348"/>
      <c r="AQ261" s="349"/>
      <c r="AR261" s="280"/>
      <c r="AS261" s="348"/>
      <c r="AT261" s="274"/>
      <c r="AU261" s="309" t="str">
        <f t="shared" ca="1" si="110"/>
        <v/>
      </c>
      <c r="AV261" s="310" t="str">
        <f t="shared" ca="1" si="111"/>
        <v/>
      </c>
      <c r="AW261" s="276"/>
      <c r="AX261" s="276"/>
      <c r="AY261" s="348"/>
      <c r="AZ261" s="349"/>
      <c r="BA261" s="279"/>
      <c r="BB261" s="348"/>
      <c r="BC261" s="349"/>
      <c r="BD261" s="280"/>
      <c r="BE261" s="348"/>
      <c r="BF261" s="274"/>
      <c r="BG261" s="309" t="str">
        <f t="shared" ca="1" si="112"/>
        <v/>
      </c>
      <c r="BH261" s="310" t="str">
        <f t="shared" ca="1" si="113"/>
        <v/>
      </c>
      <c r="BI261" s="276"/>
      <c r="BJ261" s="348"/>
      <c r="BK261" s="349"/>
      <c r="BL261" s="279"/>
      <c r="BM261" s="348"/>
      <c r="BN261" s="349"/>
      <c r="BO261" s="280"/>
      <c r="BP261" s="309" t="str">
        <f t="shared" ca="1" si="114"/>
        <v/>
      </c>
      <c r="BQ261" s="310" t="str">
        <f t="shared" ca="1" si="115"/>
        <v/>
      </c>
      <c r="BR261" s="309" t="str">
        <f t="shared" ca="1" si="116"/>
        <v/>
      </c>
      <c r="BS261" s="438" t="str">
        <f t="shared" ca="1" si="117"/>
        <v/>
      </c>
      <c r="BT261" s="281" t="str">
        <f t="array" ref="BT261">IF(AND($I261&lt;&gt;"",$K261&lt;&gt;""),CEILING(VLOOKUP($I261,ランク別指標,3,FALSE)*$L261,1),"")</f>
        <v/>
      </c>
      <c r="BU261" s="282"/>
      <c r="BV261" s="281" t="str">
        <f t="shared" si="11"/>
        <v/>
      </c>
      <c r="BW261" s="283"/>
      <c r="BX261" s="282"/>
      <c r="BY261" s="284" t="str">
        <f t="shared" si="118"/>
        <v/>
      </c>
      <c r="BZ261" s="285" t="str">
        <f t="shared" si="119"/>
        <v/>
      </c>
      <c r="CA261" s="286"/>
      <c r="CB261" s="287"/>
      <c r="CC261" s="281" t="str">
        <f t="array" ref="CC261">IF(AND($I261&lt;&gt;"",$K261&lt;&gt;""),CEILING(VLOOKUP($I261,ランク別指標,6,FALSE)*$L261,1),"")</f>
        <v/>
      </c>
      <c r="CD261" s="288"/>
      <c r="CE261" s="289" t="str">
        <f t="shared" si="14"/>
        <v/>
      </c>
      <c r="CF261" s="290"/>
      <c r="CG261" s="291" t="str">
        <f t="array" ref="CG261">IF(AND(L261&lt;&gt;"",L261&gt;0),IF(CD261/L261*100 &gt; 0,CD261/L261*100, ""),"")</f>
        <v/>
      </c>
      <c r="CH261" s="292" t="str">
        <f t="array" ref="CH261">IF(AND(L261&lt;&gt;"",L261&gt;0),IF(CF261/L261*100 &gt; 0,CF261/L261*100, ""),"")</f>
        <v/>
      </c>
      <c r="CI261" s="291" t="str">
        <f t="array" ref="CI261">IF(AND(CC261&lt;&gt;"",CC261&gt;0),IF(CD261/CC261*100 &gt; 0,CD261/CC261, ""),"")</f>
        <v/>
      </c>
      <c r="CJ261" s="292" t="str">
        <f t="array" ref="CJ261">IF(AND(CE261&lt;&gt;"",CE261&gt;0),IF(CF261/CE261*100 &gt; 0,CF261/CE261, ""),"")</f>
        <v/>
      </c>
      <c r="CK261" s="281"/>
      <c r="CL261" s="293" t="str">
        <f t="array" ref="CL261">IF(AND(L261&lt;&gt;"",L261&gt;0),IF(CK261/L261*100 &gt; 0,CK261/L261*100, ""),"")</f>
        <v/>
      </c>
      <c r="CM261" s="294"/>
      <c r="CN261" s="270" t="str">
        <f t="array" aca="1" ref="CN261" ca="1">IF(AND($O261&lt;&gt;"",$P261="",$O261&lt;=集計基準日),"遅1",IF(AND($R261&lt;&gt;"",$S261="",$R261&lt;=集計基準日),"遅2",IF(AND($U261&lt;&gt;"",$V261="",$U261&lt;=集計基準日),"遅3","") ) )</f>
        <v/>
      </c>
      <c r="CO261" s="271" t="str">
        <f t="array" aca="1" ref="CO261" ca="1">IF(AND($AA261&lt;&gt;"",$AB261="",$AA261&lt;=集計基準日),"遅1",IF(AND($AD261&lt;&gt;"",$AE261="",$AD261&lt;=集計基準日),"遅2",IF(AND($AG261&lt;&gt;"",$AH261="",$AG261&lt;=集計基準日),"遅3","")))</f>
        <v/>
      </c>
      <c r="CP261" s="271" t="str">
        <f t="array" aca="1" ref="CP261" ca="1">IF(AND($AM261&lt;&gt;"",$AN261="",$AM261&lt;=集計基準日),"遅1",IF(AND($AP261&lt;&gt;"",$AQ261="",$AP261&lt;=集計基準日),"遅2",IF(AND($AS261&lt;&gt;"",$AT261="",$AS261&lt;=集計基準日),"遅3","")))</f>
        <v/>
      </c>
      <c r="CQ261" s="272" t="str">
        <f t="shared" ca="1" si="131"/>
        <v/>
      </c>
      <c r="CR261" s="272" t="str">
        <f t="shared" ca="1" si="132"/>
        <v/>
      </c>
      <c r="CS261" s="273" t="str">
        <f t="shared" ca="1" si="17"/>
        <v/>
      </c>
      <c r="CT261" s="337"/>
      <c r="CU261" s="264">
        <f t="shared" si="120"/>
        <v>253</v>
      </c>
      <c r="CW261" s="324">
        <f t="array" aca="1" ref="CW261" ca="1">MAX(IF((IF(進捗管理票PSPT_進捗率_1_2&lt;&gt;"", O261:V261,O261:S261)&lt;&gt;"")*(IF(進捗管理票PSPT_進捗率_1_2&lt;&gt;"", $O$7:$V$7,$O$7:$S$7)="予定日")*(IF(進捗管理票PSPT_進捗率_1_2&lt;&gt;"", O261:V261,O261:S261)&lt;=集計基準日),COLUMN(IF(進捗管理票PSPT_進捗率_1_2&lt;&gt;"", O261:V261,O261:S261)),""))</f>
        <v>0</v>
      </c>
      <c r="CX261" s="324">
        <f t="array" aca="1" ref="CX261" ca="1">MAX(IF((IF(進捗管理票PSPT_進捗率_2_2&lt;&gt;"", AA261:AH261,AA261:AE261)&lt;&gt;"")*(IF(進捗管理票PSPT_進捗率_2_2&lt;&gt;"", $AA$7:$AH$7,$AA$7:$AE$7)="予定日")*(IF(進捗管理票PSPT_進捗率_2_2&lt;&gt;"", AA261:AH261,AA261:AE261)&lt;=集計基準日),COLUMN(IF(進捗管理票PSPT_進捗率_2_2&lt;&gt;"", AA261:AH261,AA261:AE261)),""))</f>
        <v>0</v>
      </c>
      <c r="CY261" s="324">
        <f t="array" aca="1" ref="CY261" ca="1">MAX(IF((IF(進捗管理票PSPT_進捗率_3_2&lt;&gt;"", AM261:AT261,AM261:AQ261)&lt;&gt;"")*(IF(進捗管理票PSPT_進捗率_3_2&lt;&gt;"", $AM$7:$AT$7,$AM$7:$AQ$7)="予定日")*(IF(進捗管理票PSPT_進捗率_3_2&lt;&gt;"", AM261:AT261,AM261:AQ261)&lt;=集計基準日),COLUMN(IF(進捗管理票PSPT_進捗率_3_2&lt;&gt;"", AM261:AT261,AM261:AQ261)),""))</f>
        <v>0</v>
      </c>
      <c r="CZ261" s="324">
        <f t="array" aca="1" ref="CZ261" ca="1">MAX(IF((IF(進捗管理票PSPT_進捗率_4_2&lt;&gt;"", AY261:BF261,AY261:BC261)&lt;&gt;"")*(IF(進捗管理票PSPT_進捗率_4_2&lt;&gt;"", $AY$7:$BF$7,$AY$7:$BC$7)="予定日")*(IF(進捗管理票PSPT_進捗率_4_2&lt;&gt;"", AY261:BF261,AY261:BC261)&lt;=集計基準日),COLUMN(IF(進捗管理票PSPT_進捗率_4_2&lt;&gt;"", AY261:BF261,AY261:BC261)),""))</f>
        <v>0</v>
      </c>
      <c r="DA261" s="324">
        <f t="array" aca="1" ref="DA261" ca="1">MAX(IF((BJ261:BN261&lt;&gt;"")*($BJ$7:$BN$7="予定日")*(BJ261:BN261&lt;=集計基準日),COLUMN(BJ261:BN261),""))</f>
        <v>0</v>
      </c>
      <c r="DB261" s="324">
        <f t="array" aca="1" ref="DB261" ca="1">MAX(IF((IF(AND(進捗管理票PSPT_進捗率_1_2&lt;&gt;"",U261&lt;&gt;""), O261:V261,O261:S261)&lt;&gt;"")*(IF(AND(進捗管理票PSPT_進捗率_1_2&lt;&gt;"",U261&lt;&gt;""), $O$7:$V$7,$O$7:$S$7)="実績日")*(IF(AND(進捗管理票PSPT_進捗率_1_2&lt;&gt;"",U261&lt;&gt;""), O261:V261,O261:S261)&lt;=集計基準日),COLUMN(IF(AND(進捗管理票PSPT_進捗率_1_2&lt;&gt;"",U261&lt;&gt;""), O261:V261,O261:S261)),""))</f>
        <v>0</v>
      </c>
      <c r="DC261" s="324">
        <f t="array" aca="1" ref="DC261" ca="1">MAX(IF((IF(AND(進捗管理票PSPT_進捗率_2_2&lt;&gt;"",AG261&lt;&gt;""), AA261:AH261,AA261:AE261)&lt;&gt;"")*(IF(AND(進捗管理票PSPT_進捗率_2_2&lt;&gt;"",AG261&lt;&gt;""), $AA$7:$AH$7,$AA$7:$AE$7)="実績日")*(IF(AND(進捗管理票PSPT_進捗率_2_2&lt;&gt;"",AG261&lt;&gt;""), AA261:AH261,AA261:AE261)&lt;=集計基準日),COLUMN(IF(AND(進捗管理票PSPT_進捗率_2_2&lt;&gt;"",AG261&lt;&gt;""), AA261:AH261,AA261:AE261)),""))</f>
        <v>0</v>
      </c>
      <c r="DD261" s="324">
        <f t="array" aca="1" ref="DD261" ca="1">MAX(IF((IF(AND(進捗管理票PSPT_進捗率_3_2&lt;&gt;"",AS261&lt;&gt;""), AM261:AT261,AM261:AQ261)&lt;&gt;"")*(IF(AND(進捗管理票PSPT_進捗率_3_2&lt;&gt;"",AS261&lt;&gt;""), $AM$7:$AT$7,$AM$7:$AQ$7)="実績日")*(IF(AND(進捗管理票PSPT_進捗率_3_2&lt;&gt;"",AS261&lt;&gt;""), AM261:AT261,AM261:AQ261)&lt;=集計基準日),COLUMN(IF(AND(進捗管理票PSPT_進捗率_3_2&lt;&gt;"",AS261&lt;&gt;""), AM261:AT261,AM261:AQ261)),""))</f>
        <v>0</v>
      </c>
      <c r="DE261" s="324">
        <f t="array" aca="1" ref="DE261" ca="1">MAX(IF((IF(AND(進捗管理票PSPT_進捗率_4_2&lt;&gt;"",BE261&lt;&gt;""), AY261:BF261,AY261:BC261)&lt;&gt;"")*(IF(AND(進捗管理票PSPT_進捗率_4_2&lt;&gt;"",BE261&lt;&gt;""), $AY$7:$BF$7,$AY$7:$BC$7)="実績日")*(IF(AND(進捗管理票PSPT_進捗率_4_2&lt;&gt;"",BE261&lt;&gt;""), AY261:BF261,AY261:BC261)&lt;=集計基準日),COLUMN(IF(AND(進捗管理票PSPT_進捗率_4_2&lt;&gt;"",BE261&lt;&gt;""), AY261:BF261,AY261:BC261)),""))</f>
        <v>0</v>
      </c>
      <c r="DF261" s="324">
        <f t="array" aca="1" ref="DF261" ca="1">MAX(IF((BJ261:BN261&lt;&gt;"")*($BJ$7:$BN$7="実績日")*(BJ261:BN261&lt;=集計基準日),COLUMN(BJ261:BN261),""))</f>
        <v>0</v>
      </c>
      <c r="DG261" s="439">
        <f ca="1">MAX(IF(CW261&lt;&gt;0,HLOOKUP(CW261+1,進捗・達成率設定_PS,9,1),0),IF(CX261&lt;&gt;0,HLOOKUP(CX261+1,進捗・達成率設定_PT仕様作成,9,1),0),IF(CY261&lt;&gt;0,HLOOKUP(CY261+1,進捗・達成率設定_PG,9,1),0),IF(CZ261&lt;&gt;0,HLOOKUP(CZ261+1,進捗・達成率設定_PT,9,1),0),IF(DA261&lt;&gt;0,HLOOKUP(DA261+1,進捗・達成率設定_受入,9,1),0),IF(AND(COUNTA(PTレビュー先頭セル:PTレビュー最終セル)=0,AND(BB261&lt;&gt;"", BB261 &lt;= 集計基準日, BE261="",BF261="",BJ261="",BK261="",BM261="",BN261="")),100,0),IF(AND(BE261&lt;&gt;"",BE261 &lt;= 集計基準日, BJ261="",BK261="",BM261="",BN261=""),100,0))</f>
        <v>0</v>
      </c>
      <c r="DH261" s="440">
        <f ca="1">MAX(IF(DB261&lt;&gt;0,HLOOKUP(DB261,進捗・達成率設定_PS,9,1),0),IF(DC261&lt;&gt;0,HLOOKUP(DC261,進捗・達成率設定_PT仕様作成,9,1),0),IF(DD261&lt;&gt;0,HLOOKUP(DD261,進捗・達成率設定_PG,9,1),0),IF(DE261&lt;&gt;0,HLOOKUP(DE261,進捗・達成率設定_PT,9,1),0),IF(DF261&lt;&gt;0,HLOOKUP(DF261,進捗・達成率設定_受入,9,1),0),IF(AND(COUNTA(PTレビュー先頭セル:PTレビュー最終セル)=0,BJ261="",BK261="",BM261="",BN261="",BC261&lt;&gt;"", BC261&lt;=集計基準日),100,0),IF(OR(AND(BF261&lt;&gt;"",BF261&lt;=集計基準日, BJ261="",BK261="",BM261="",BN261=""),AND(BE261&lt;&gt;"",BF261&lt;&gt;"",BF261&lt;=集計基準日, BJ261="",BK261="",BM261="",BN261="")),100,0))</f>
        <v>0</v>
      </c>
      <c r="DI261" s="328" t="str">
        <f>IF(BM261&lt;&gt;"",BM261,IF(AND(BJ261&lt;&gt;"",BM261&lt;&gt;""),BM261,IF(AND(BJ261&lt;&gt;"",BM261=""),"",IF(AND(BK261&lt;&gt;"",BM261=""),"",IF(BE261&lt;&gt;"",BE261,IF(COUNTA(PTレビュー先頭セル:PTレビュー最終セル)&lt;&gt;0,"",IF(BB261&lt;&gt;"",BB261,"")))))))</f>
        <v/>
      </c>
      <c r="DJ261" s="329" t="str">
        <f>IF(AND(BM261&lt;&gt;"",BN261&lt;&gt;""),BN261,IF(AND(BJ261&lt;&gt;"",BN261&lt;&gt;""),BN261,IF(AND(BK261&lt;&gt;"",BN261=""),"",IF(AND(BJ261&lt;&gt;"",BN261=""),"",IF(BF261&lt;&gt;"",BF261,IF(COUNTA(PTレビュー先頭セル:PTレビュー最終セル)&lt;&gt;0,"",IF(BC261&lt;&gt;"",BC261,"")))))))</f>
        <v/>
      </c>
      <c r="DK261" s="450" t="b">
        <f t="shared" si="121"/>
        <v>0</v>
      </c>
      <c r="DL261" s="440" t="b">
        <f t="shared" si="122"/>
        <v>0</v>
      </c>
      <c r="DM261" s="450" t="b">
        <f t="shared" si="123"/>
        <v>0</v>
      </c>
      <c r="DN261" s="440" t="b">
        <f t="shared" si="124"/>
        <v>0</v>
      </c>
      <c r="DO261" s="449" t="b">
        <f t="shared" si="125"/>
        <v>0</v>
      </c>
      <c r="DP261" s="440" t="b">
        <f t="shared" si="126"/>
        <v>0</v>
      </c>
      <c r="DQ261" s="450" t="b">
        <f t="shared" si="127"/>
        <v>0</v>
      </c>
      <c r="DR261" s="440" t="b">
        <f t="shared" si="128"/>
        <v>0</v>
      </c>
      <c r="DS261" s="449" t="b">
        <f t="shared" si="129"/>
        <v>0</v>
      </c>
      <c r="DT261" s="440" t="b">
        <f t="shared" si="130"/>
        <v>0</v>
      </c>
    </row>
    <row r="262" spans="1:124" x14ac:dyDescent="0.25">
      <c r="A262" s="65">
        <f t="shared" si="105"/>
        <v>254</v>
      </c>
      <c r="B262" s="275"/>
      <c r="C262" s="275"/>
      <c r="D262" s="275"/>
      <c r="E262" s="275"/>
      <c r="F262" s="275"/>
      <c r="G262" s="316"/>
      <c r="H262" s="276"/>
      <c r="I262" s="276"/>
      <c r="J262" s="276"/>
      <c r="K262" s="467"/>
      <c r="L262" s="467"/>
      <c r="M262" s="277"/>
      <c r="N262" s="277"/>
      <c r="O262" s="348"/>
      <c r="P262" s="349"/>
      <c r="Q262" s="279"/>
      <c r="R262" s="348"/>
      <c r="S262" s="349"/>
      <c r="T262" s="280"/>
      <c r="U262" s="348"/>
      <c r="V262" s="274"/>
      <c r="W262" s="309" t="str">
        <f t="shared" ca="1" si="106"/>
        <v/>
      </c>
      <c r="X262" s="310" t="str">
        <f t="shared" ca="1" si="107"/>
        <v/>
      </c>
      <c r="Y262" s="277"/>
      <c r="Z262" s="277"/>
      <c r="AA262" s="348"/>
      <c r="AB262" s="349"/>
      <c r="AC262" s="279"/>
      <c r="AD262" s="348"/>
      <c r="AE262" s="349"/>
      <c r="AF262" s="280"/>
      <c r="AG262" s="348"/>
      <c r="AH262" s="274"/>
      <c r="AI262" s="309" t="str">
        <f t="shared" ca="1" si="108"/>
        <v/>
      </c>
      <c r="AJ262" s="310" t="str">
        <f t="shared" ca="1" si="109"/>
        <v/>
      </c>
      <c r="AK262" s="276"/>
      <c r="AL262" s="276"/>
      <c r="AM262" s="348"/>
      <c r="AN262" s="349"/>
      <c r="AO262" s="279"/>
      <c r="AP262" s="348"/>
      <c r="AQ262" s="349"/>
      <c r="AR262" s="280"/>
      <c r="AS262" s="348"/>
      <c r="AT262" s="274"/>
      <c r="AU262" s="309" t="str">
        <f t="shared" ca="1" si="110"/>
        <v/>
      </c>
      <c r="AV262" s="310" t="str">
        <f t="shared" ca="1" si="111"/>
        <v/>
      </c>
      <c r="AW262" s="276"/>
      <c r="AX262" s="276"/>
      <c r="AY262" s="348"/>
      <c r="AZ262" s="349"/>
      <c r="BA262" s="279"/>
      <c r="BB262" s="348"/>
      <c r="BC262" s="349"/>
      <c r="BD262" s="280"/>
      <c r="BE262" s="348"/>
      <c r="BF262" s="274"/>
      <c r="BG262" s="309" t="str">
        <f t="shared" ca="1" si="112"/>
        <v/>
      </c>
      <c r="BH262" s="310" t="str">
        <f t="shared" ca="1" si="113"/>
        <v/>
      </c>
      <c r="BI262" s="276"/>
      <c r="BJ262" s="348"/>
      <c r="BK262" s="349"/>
      <c r="BL262" s="279"/>
      <c r="BM262" s="348"/>
      <c r="BN262" s="349"/>
      <c r="BO262" s="280"/>
      <c r="BP262" s="309" t="str">
        <f t="shared" ca="1" si="114"/>
        <v/>
      </c>
      <c r="BQ262" s="310" t="str">
        <f t="shared" ca="1" si="115"/>
        <v/>
      </c>
      <c r="BR262" s="309" t="str">
        <f t="shared" ca="1" si="116"/>
        <v/>
      </c>
      <c r="BS262" s="438" t="str">
        <f t="shared" ca="1" si="117"/>
        <v/>
      </c>
      <c r="BT262" s="281" t="str">
        <f t="array" ref="BT262">IF(AND($I262&lt;&gt;"",$K262&lt;&gt;""),CEILING(VLOOKUP($I262,ランク別指標,3,FALSE)*$L262,1),"")</f>
        <v/>
      </c>
      <c r="BU262" s="282"/>
      <c r="BV262" s="281" t="str">
        <f t="shared" si="11"/>
        <v/>
      </c>
      <c r="BW262" s="283"/>
      <c r="BX262" s="282"/>
      <c r="BY262" s="284" t="str">
        <f t="shared" si="118"/>
        <v/>
      </c>
      <c r="BZ262" s="285" t="str">
        <f t="shared" si="119"/>
        <v/>
      </c>
      <c r="CA262" s="286"/>
      <c r="CB262" s="287"/>
      <c r="CC262" s="281" t="str">
        <f t="array" ref="CC262">IF(AND($I262&lt;&gt;"",$K262&lt;&gt;""),CEILING(VLOOKUP($I262,ランク別指標,6,FALSE)*$L262,1),"")</f>
        <v/>
      </c>
      <c r="CD262" s="288"/>
      <c r="CE262" s="289" t="str">
        <f t="shared" si="14"/>
        <v/>
      </c>
      <c r="CF262" s="290"/>
      <c r="CG262" s="291" t="str">
        <f t="array" ref="CG262">IF(AND(L262&lt;&gt;"",L262&gt;0),IF(CD262/L262*100 &gt; 0,CD262/L262*100, ""),"")</f>
        <v/>
      </c>
      <c r="CH262" s="292" t="str">
        <f t="array" ref="CH262">IF(AND(L262&lt;&gt;"",L262&gt;0),IF(CF262/L262*100 &gt; 0,CF262/L262*100, ""),"")</f>
        <v/>
      </c>
      <c r="CI262" s="291" t="str">
        <f t="array" ref="CI262">IF(AND(CC262&lt;&gt;"",CC262&gt;0),IF(CD262/CC262*100 &gt; 0,CD262/CC262, ""),"")</f>
        <v/>
      </c>
      <c r="CJ262" s="292" t="str">
        <f t="array" ref="CJ262">IF(AND(CE262&lt;&gt;"",CE262&gt;0),IF(CF262/CE262*100 &gt; 0,CF262/CE262, ""),"")</f>
        <v/>
      </c>
      <c r="CK262" s="281"/>
      <c r="CL262" s="293" t="str">
        <f t="array" ref="CL262">IF(AND(L262&lt;&gt;"",L262&gt;0),IF(CK262/L262*100 &gt; 0,CK262/L262*100, ""),"")</f>
        <v/>
      </c>
      <c r="CM262" s="294"/>
      <c r="CN262" s="270" t="str">
        <f t="array" aca="1" ref="CN262" ca="1">IF(AND($O262&lt;&gt;"",$P262="",$O262&lt;=集計基準日),"遅1",IF(AND($R262&lt;&gt;"",$S262="",$R262&lt;=集計基準日),"遅2",IF(AND($U262&lt;&gt;"",$V262="",$U262&lt;=集計基準日),"遅3","") ) )</f>
        <v/>
      </c>
      <c r="CO262" s="271" t="str">
        <f t="array" aca="1" ref="CO262" ca="1">IF(AND($AA262&lt;&gt;"",$AB262="",$AA262&lt;=集計基準日),"遅1",IF(AND($AD262&lt;&gt;"",$AE262="",$AD262&lt;=集計基準日),"遅2",IF(AND($AG262&lt;&gt;"",$AH262="",$AG262&lt;=集計基準日),"遅3","")))</f>
        <v/>
      </c>
      <c r="CP262" s="271" t="str">
        <f t="array" aca="1" ref="CP262" ca="1">IF(AND($AM262&lt;&gt;"",$AN262="",$AM262&lt;=集計基準日),"遅1",IF(AND($AP262&lt;&gt;"",$AQ262="",$AP262&lt;=集計基準日),"遅2",IF(AND($AS262&lt;&gt;"",$AT262="",$AS262&lt;=集計基準日),"遅3","")))</f>
        <v/>
      </c>
      <c r="CQ262" s="272" t="str">
        <f t="shared" ca="1" si="131"/>
        <v/>
      </c>
      <c r="CR262" s="272" t="str">
        <f t="shared" ca="1" si="132"/>
        <v/>
      </c>
      <c r="CS262" s="273" t="str">
        <f t="shared" ca="1" si="17"/>
        <v/>
      </c>
      <c r="CT262" s="337"/>
      <c r="CU262" s="264">
        <f t="shared" si="120"/>
        <v>254</v>
      </c>
      <c r="CW262" s="324">
        <f t="array" aca="1" ref="CW262" ca="1">MAX(IF((IF(進捗管理票PSPT_進捗率_1_2&lt;&gt;"", O262:V262,O262:S262)&lt;&gt;"")*(IF(進捗管理票PSPT_進捗率_1_2&lt;&gt;"", $O$7:$V$7,$O$7:$S$7)="予定日")*(IF(進捗管理票PSPT_進捗率_1_2&lt;&gt;"", O262:V262,O262:S262)&lt;=集計基準日),COLUMN(IF(進捗管理票PSPT_進捗率_1_2&lt;&gt;"", O262:V262,O262:S262)),""))</f>
        <v>0</v>
      </c>
      <c r="CX262" s="324">
        <f t="array" aca="1" ref="CX262" ca="1">MAX(IF((IF(進捗管理票PSPT_進捗率_2_2&lt;&gt;"", AA262:AH262,AA262:AE262)&lt;&gt;"")*(IF(進捗管理票PSPT_進捗率_2_2&lt;&gt;"", $AA$7:$AH$7,$AA$7:$AE$7)="予定日")*(IF(進捗管理票PSPT_進捗率_2_2&lt;&gt;"", AA262:AH262,AA262:AE262)&lt;=集計基準日),COLUMN(IF(進捗管理票PSPT_進捗率_2_2&lt;&gt;"", AA262:AH262,AA262:AE262)),""))</f>
        <v>0</v>
      </c>
      <c r="CY262" s="324">
        <f t="array" aca="1" ref="CY262" ca="1">MAX(IF((IF(進捗管理票PSPT_進捗率_3_2&lt;&gt;"", AM262:AT262,AM262:AQ262)&lt;&gt;"")*(IF(進捗管理票PSPT_進捗率_3_2&lt;&gt;"", $AM$7:$AT$7,$AM$7:$AQ$7)="予定日")*(IF(進捗管理票PSPT_進捗率_3_2&lt;&gt;"", AM262:AT262,AM262:AQ262)&lt;=集計基準日),COLUMN(IF(進捗管理票PSPT_進捗率_3_2&lt;&gt;"", AM262:AT262,AM262:AQ262)),""))</f>
        <v>0</v>
      </c>
      <c r="CZ262" s="324">
        <f t="array" aca="1" ref="CZ262" ca="1">MAX(IF((IF(進捗管理票PSPT_進捗率_4_2&lt;&gt;"", AY262:BF262,AY262:BC262)&lt;&gt;"")*(IF(進捗管理票PSPT_進捗率_4_2&lt;&gt;"", $AY$7:$BF$7,$AY$7:$BC$7)="予定日")*(IF(進捗管理票PSPT_進捗率_4_2&lt;&gt;"", AY262:BF262,AY262:BC262)&lt;=集計基準日),COLUMN(IF(進捗管理票PSPT_進捗率_4_2&lt;&gt;"", AY262:BF262,AY262:BC262)),""))</f>
        <v>0</v>
      </c>
      <c r="DA262" s="324">
        <f t="array" aca="1" ref="DA262" ca="1">MAX(IF((BJ262:BN262&lt;&gt;"")*($BJ$7:$BN$7="予定日")*(BJ262:BN262&lt;=集計基準日),COLUMN(BJ262:BN262),""))</f>
        <v>0</v>
      </c>
      <c r="DB262" s="324">
        <f t="array" aca="1" ref="DB262" ca="1">MAX(IF((IF(AND(進捗管理票PSPT_進捗率_1_2&lt;&gt;"",U262&lt;&gt;""), O262:V262,O262:S262)&lt;&gt;"")*(IF(AND(進捗管理票PSPT_進捗率_1_2&lt;&gt;"",U262&lt;&gt;""), $O$7:$V$7,$O$7:$S$7)="実績日")*(IF(AND(進捗管理票PSPT_進捗率_1_2&lt;&gt;"",U262&lt;&gt;""), O262:V262,O262:S262)&lt;=集計基準日),COLUMN(IF(AND(進捗管理票PSPT_進捗率_1_2&lt;&gt;"",U262&lt;&gt;""), O262:V262,O262:S262)),""))</f>
        <v>0</v>
      </c>
      <c r="DC262" s="324">
        <f t="array" aca="1" ref="DC262" ca="1">MAX(IF((IF(AND(進捗管理票PSPT_進捗率_2_2&lt;&gt;"",AG262&lt;&gt;""), AA262:AH262,AA262:AE262)&lt;&gt;"")*(IF(AND(進捗管理票PSPT_進捗率_2_2&lt;&gt;"",AG262&lt;&gt;""), $AA$7:$AH$7,$AA$7:$AE$7)="実績日")*(IF(AND(進捗管理票PSPT_進捗率_2_2&lt;&gt;"",AG262&lt;&gt;""), AA262:AH262,AA262:AE262)&lt;=集計基準日),COLUMN(IF(AND(進捗管理票PSPT_進捗率_2_2&lt;&gt;"",AG262&lt;&gt;""), AA262:AH262,AA262:AE262)),""))</f>
        <v>0</v>
      </c>
      <c r="DD262" s="324">
        <f t="array" aca="1" ref="DD262" ca="1">MAX(IF((IF(AND(進捗管理票PSPT_進捗率_3_2&lt;&gt;"",AS262&lt;&gt;""), AM262:AT262,AM262:AQ262)&lt;&gt;"")*(IF(AND(進捗管理票PSPT_進捗率_3_2&lt;&gt;"",AS262&lt;&gt;""), $AM$7:$AT$7,$AM$7:$AQ$7)="実績日")*(IF(AND(進捗管理票PSPT_進捗率_3_2&lt;&gt;"",AS262&lt;&gt;""), AM262:AT262,AM262:AQ262)&lt;=集計基準日),COLUMN(IF(AND(進捗管理票PSPT_進捗率_3_2&lt;&gt;"",AS262&lt;&gt;""), AM262:AT262,AM262:AQ262)),""))</f>
        <v>0</v>
      </c>
      <c r="DE262" s="324">
        <f t="array" aca="1" ref="DE262" ca="1">MAX(IF((IF(AND(進捗管理票PSPT_進捗率_4_2&lt;&gt;"",BE262&lt;&gt;""), AY262:BF262,AY262:BC262)&lt;&gt;"")*(IF(AND(進捗管理票PSPT_進捗率_4_2&lt;&gt;"",BE262&lt;&gt;""), $AY$7:$BF$7,$AY$7:$BC$7)="実績日")*(IF(AND(進捗管理票PSPT_進捗率_4_2&lt;&gt;"",BE262&lt;&gt;""), AY262:BF262,AY262:BC262)&lt;=集計基準日),COLUMN(IF(AND(進捗管理票PSPT_進捗率_4_2&lt;&gt;"",BE262&lt;&gt;""), AY262:BF262,AY262:BC262)),""))</f>
        <v>0</v>
      </c>
      <c r="DF262" s="324">
        <f t="array" aca="1" ref="DF262" ca="1">MAX(IF((BJ262:BN262&lt;&gt;"")*($BJ$7:$BN$7="実績日")*(BJ262:BN262&lt;=集計基準日),COLUMN(BJ262:BN262),""))</f>
        <v>0</v>
      </c>
      <c r="DG262" s="439">
        <f ca="1">MAX(IF(CW262&lt;&gt;0,HLOOKUP(CW262+1,進捗・達成率設定_PS,9,1),0),IF(CX262&lt;&gt;0,HLOOKUP(CX262+1,進捗・達成率設定_PT仕様作成,9,1),0),IF(CY262&lt;&gt;0,HLOOKUP(CY262+1,進捗・達成率設定_PG,9,1),0),IF(CZ262&lt;&gt;0,HLOOKUP(CZ262+1,進捗・達成率設定_PT,9,1),0),IF(DA262&lt;&gt;0,HLOOKUP(DA262+1,進捗・達成率設定_受入,9,1),0),IF(AND(COUNTA(PTレビュー先頭セル:PTレビュー最終セル)=0,AND(BB262&lt;&gt;"", BB262 &lt;= 集計基準日, BE262="",BF262="",BJ262="",BK262="",BM262="",BN262="")),100,0),IF(AND(BE262&lt;&gt;"",BE262 &lt;= 集計基準日, BJ262="",BK262="",BM262="",BN262=""),100,0))</f>
        <v>0</v>
      </c>
      <c r="DH262" s="440">
        <f ca="1">MAX(IF(DB262&lt;&gt;0,HLOOKUP(DB262,進捗・達成率設定_PS,9,1),0),IF(DC262&lt;&gt;0,HLOOKUP(DC262,進捗・達成率設定_PT仕様作成,9,1),0),IF(DD262&lt;&gt;0,HLOOKUP(DD262,進捗・達成率設定_PG,9,1),0),IF(DE262&lt;&gt;0,HLOOKUP(DE262,進捗・達成率設定_PT,9,1),0),IF(DF262&lt;&gt;0,HLOOKUP(DF262,進捗・達成率設定_受入,9,1),0),IF(AND(COUNTA(PTレビュー先頭セル:PTレビュー最終セル)=0,BJ262="",BK262="",BM262="",BN262="",BC262&lt;&gt;"", BC262&lt;=集計基準日),100,0),IF(OR(AND(BF262&lt;&gt;"",BF262&lt;=集計基準日, BJ262="",BK262="",BM262="",BN262=""),AND(BE262&lt;&gt;"",BF262&lt;&gt;"",BF262&lt;=集計基準日, BJ262="",BK262="",BM262="",BN262="")),100,0))</f>
        <v>0</v>
      </c>
      <c r="DI262" s="328" t="str">
        <f>IF(BM262&lt;&gt;"",BM262,IF(AND(BJ262&lt;&gt;"",BM262&lt;&gt;""),BM262,IF(AND(BJ262&lt;&gt;"",BM262=""),"",IF(AND(BK262&lt;&gt;"",BM262=""),"",IF(BE262&lt;&gt;"",BE262,IF(COUNTA(PTレビュー先頭セル:PTレビュー最終セル)&lt;&gt;0,"",IF(BB262&lt;&gt;"",BB262,"")))))))</f>
        <v/>
      </c>
      <c r="DJ262" s="329" t="str">
        <f>IF(AND(BM262&lt;&gt;"",BN262&lt;&gt;""),BN262,IF(AND(BJ262&lt;&gt;"",BN262&lt;&gt;""),BN262,IF(AND(BK262&lt;&gt;"",BN262=""),"",IF(AND(BJ262&lt;&gt;"",BN262=""),"",IF(BF262&lt;&gt;"",BF262,IF(COUNTA(PTレビュー先頭セル:PTレビュー最終セル)&lt;&gt;0,"",IF(BC262&lt;&gt;"",BC262,"")))))))</f>
        <v/>
      </c>
      <c r="DK262" s="450" t="b">
        <f t="shared" si="121"/>
        <v>0</v>
      </c>
      <c r="DL262" s="440" t="b">
        <f t="shared" si="122"/>
        <v>0</v>
      </c>
      <c r="DM262" s="450" t="b">
        <f t="shared" si="123"/>
        <v>0</v>
      </c>
      <c r="DN262" s="440" t="b">
        <f t="shared" si="124"/>
        <v>0</v>
      </c>
      <c r="DO262" s="449" t="b">
        <f t="shared" si="125"/>
        <v>0</v>
      </c>
      <c r="DP262" s="440" t="b">
        <f t="shared" si="126"/>
        <v>0</v>
      </c>
      <c r="DQ262" s="450" t="b">
        <f t="shared" si="127"/>
        <v>0</v>
      </c>
      <c r="DR262" s="440" t="b">
        <f t="shared" si="128"/>
        <v>0</v>
      </c>
      <c r="DS262" s="449" t="b">
        <f t="shared" si="129"/>
        <v>0</v>
      </c>
      <c r="DT262" s="440" t="b">
        <f t="shared" si="130"/>
        <v>0</v>
      </c>
    </row>
    <row r="263" spans="1:124" x14ac:dyDescent="0.25">
      <c r="A263" s="65">
        <f t="shared" si="105"/>
        <v>255</v>
      </c>
      <c r="B263" s="275"/>
      <c r="C263" s="275"/>
      <c r="D263" s="275"/>
      <c r="E263" s="275"/>
      <c r="F263" s="275"/>
      <c r="G263" s="316"/>
      <c r="H263" s="276"/>
      <c r="I263" s="276"/>
      <c r="J263" s="276"/>
      <c r="K263" s="467"/>
      <c r="L263" s="467"/>
      <c r="M263" s="277"/>
      <c r="N263" s="277"/>
      <c r="O263" s="348"/>
      <c r="P263" s="278"/>
      <c r="Q263" s="279"/>
      <c r="R263" s="348"/>
      <c r="S263" s="278"/>
      <c r="T263" s="280"/>
      <c r="U263" s="348"/>
      <c r="V263" s="274"/>
      <c r="W263" s="309" t="str">
        <f t="shared" ca="1" si="106"/>
        <v/>
      </c>
      <c r="X263" s="310" t="str">
        <f t="shared" ca="1" si="107"/>
        <v/>
      </c>
      <c r="Y263" s="277"/>
      <c r="Z263" s="277"/>
      <c r="AA263" s="348"/>
      <c r="AB263" s="278"/>
      <c r="AC263" s="279"/>
      <c r="AD263" s="348"/>
      <c r="AE263" s="278"/>
      <c r="AF263" s="280"/>
      <c r="AG263" s="348"/>
      <c r="AH263" s="274"/>
      <c r="AI263" s="309" t="str">
        <f t="shared" ca="1" si="108"/>
        <v/>
      </c>
      <c r="AJ263" s="310" t="str">
        <f t="shared" ca="1" si="109"/>
        <v/>
      </c>
      <c r="AK263" s="277"/>
      <c r="AL263" s="277"/>
      <c r="AM263" s="348"/>
      <c r="AN263" s="278"/>
      <c r="AO263" s="279"/>
      <c r="AP263" s="348"/>
      <c r="AQ263" s="278"/>
      <c r="AR263" s="280"/>
      <c r="AS263" s="348"/>
      <c r="AT263" s="274"/>
      <c r="AU263" s="309" t="str">
        <f t="shared" ca="1" si="110"/>
        <v/>
      </c>
      <c r="AV263" s="310" t="str">
        <f t="shared" ca="1" si="111"/>
        <v/>
      </c>
      <c r="AW263" s="276"/>
      <c r="AX263" s="276"/>
      <c r="AY263" s="348"/>
      <c r="AZ263" s="278"/>
      <c r="BA263" s="279"/>
      <c r="BB263" s="348"/>
      <c r="BC263" s="278"/>
      <c r="BD263" s="280"/>
      <c r="BE263" s="348"/>
      <c r="BF263" s="274"/>
      <c r="BG263" s="309" t="str">
        <f t="shared" ca="1" si="112"/>
        <v/>
      </c>
      <c r="BH263" s="310" t="str">
        <f t="shared" ca="1" si="113"/>
        <v/>
      </c>
      <c r="BI263" s="276"/>
      <c r="BJ263" s="348"/>
      <c r="BK263" s="278"/>
      <c r="BL263" s="279"/>
      <c r="BM263" s="348"/>
      <c r="BN263" s="278"/>
      <c r="BO263" s="280"/>
      <c r="BP263" s="309" t="str">
        <f t="shared" ca="1" si="114"/>
        <v/>
      </c>
      <c r="BQ263" s="310" t="str">
        <f t="shared" ca="1" si="115"/>
        <v/>
      </c>
      <c r="BR263" s="309" t="str">
        <f t="shared" ca="1" si="116"/>
        <v/>
      </c>
      <c r="BS263" s="438" t="str">
        <f t="shared" ca="1" si="117"/>
        <v/>
      </c>
      <c r="BT263" s="281" t="str">
        <f t="array" ref="BT263">IF(AND($I263&lt;&gt;"",$K263&lt;&gt;""),CEILING(VLOOKUP($I263,ランク別指標,3,FALSE)*$L263,1),"")</f>
        <v/>
      </c>
      <c r="BU263" s="282"/>
      <c r="BV263" s="281" t="str">
        <f t="shared" ref="BV263:BV326" si="133">IF(AND($I263&lt;&gt;"",$K263&lt;&gt;""),CEILING(VLOOKUP($I263,ランク別指標,4,FALSE)*$L263,1),"")</f>
        <v/>
      </c>
      <c r="BW263" s="283"/>
      <c r="BX263" s="282"/>
      <c r="BY263" s="284" t="str">
        <f t="shared" si="118"/>
        <v/>
      </c>
      <c r="BZ263" s="285" t="str">
        <f t="shared" si="119"/>
        <v/>
      </c>
      <c r="CA263" s="286"/>
      <c r="CB263" s="287"/>
      <c r="CC263" s="281" t="str">
        <f t="array" ref="CC263">IF(AND($I263&lt;&gt;"",$K263&lt;&gt;""),CEILING(VLOOKUP($I263,ランク別指標,6,FALSE)*$L263,1),"")</f>
        <v/>
      </c>
      <c r="CD263" s="288"/>
      <c r="CE263" s="289" t="str">
        <f t="shared" ref="CE263:CE326" si="134">IF(AND($I263&lt;&gt;"",$K263&lt;&gt;""),CEILING(VLOOKUP($I263,ランク別指標,7,FALSE)*$L263,1),"")</f>
        <v/>
      </c>
      <c r="CF263" s="290"/>
      <c r="CG263" s="291" t="str">
        <f t="array" ref="CG263">IF(AND(L263&lt;&gt;"",L263&gt;0),IF(CD263/L263*100 &gt; 0,CD263/L263*100, ""),"")</f>
        <v/>
      </c>
      <c r="CH263" s="292" t="str">
        <f t="array" ref="CH263">IF(AND(L263&lt;&gt;"",L263&gt;0),IF(CF263/L263*100 &gt; 0,CF263/L263*100, ""),"")</f>
        <v/>
      </c>
      <c r="CI263" s="291" t="str">
        <f t="array" ref="CI263">IF(AND(CC263&lt;&gt;"",CC263&gt;0),IF(CD263/CC263*100 &gt; 0,CD263/CC263, ""),"")</f>
        <v/>
      </c>
      <c r="CJ263" s="292" t="str">
        <f t="array" ref="CJ263">IF(AND(CE263&lt;&gt;"",CE263&gt;0),IF(CF263/CE263*100 &gt; 0,CF263/CE263, ""),"")</f>
        <v/>
      </c>
      <c r="CK263" s="281"/>
      <c r="CL263" s="293" t="str">
        <f t="array" ref="CL263">IF(AND(L263&lt;&gt;"",L263&gt;0),IF(CK263/L263*100 &gt; 0,CK263/L263*100, ""),"")</f>
        <v/>
      </c>
      <c r="CM263" s="294"/>
      <c r="CN263" s="270" t="str">
        <f t="array" aca="1" ref="CN263" ca="1">IF(AND($O263&lt;&gt;"",$P263="",$O263&lt;=集計基準日),"遅1",IF(AND($R263&lt;&gt;"",$S263="",$R263&lt;=集計基準日),"遅2",IF(AND($U263&lt;&gt;"",$V263="",$U263&lt;=集計基準日),"遅3","") ) )</f>
        <v/>
      </c>
      <c r="CO263" s="271" t="str">
        <f t="array" aca="1" ref="CO263" ca="1">IF(AND($AA263&lt;&gt;"",$AB263="",$AA263&lt;=集計基準日),"遅1",IF(AND($AD263&lt;&gt;"",$AE263="",$AD263&lt;=集計基準日),"遅2",IF(AND($AG263&lt;&gt;"",$AH263="",$AG263&lt;=集計基準日),"遅3","")))</f>
        <v/>
      </c>
      <c r="CP263" s="271" t="str">
        <f t="array" aca="1" ref="CP263" ca="1">IF(AND($AM263&lt;&gt;"",$AN263="",$AM263&lt;=集計基準日),"遅1",IF(AND($AP263&lt;&gt;"",$AQ263="",$AP263&lt;=集計基準日),"遅2",IF(AND($AS263&lt;&gt;"",$AT263="",$AS263&lt;=集計基準日),"遅3","")))</f>
        <v/>
      </c>
      <c r="CQ263" s="272" t="str">
        <f t="shared" ca="1" si="131"/>
        <v/>
      </c>
      <c r="CR263" s="272" t="str">
        <f t="shared" ca="1" si="132"/>
        <v/>
      </c>
      <c r="CS263" s="273" t="str">
        <f t="shared" ca="1" si="17"/>
        <v/>
      </c>
      <c r="CT263" s="337"/>
      <c r="CU263" s="264">
        <f t="shared" si="120"/>
        <v>255</v>
      </c>
      <c r="CW263" s="324">
        <f t="array" aca="1" ref="CW263" ca="1">MAX(IF((IF(進捗管理票PSPT_進捗率_1_2&lt;&gt;"", O263:V263,O263:S263)&lt;&gt;"")*(IF(進捗管理票PSPT_進捗率_1_2&lt;&gt;"", $O$7:$V$7,$O$7:$S$7)="予定日")*(IF(進捗管理票PSPT_進捗率_1_2&lt;&gt;"", O263:V263,O263:S263)&lt;=集計基準日),COLUMN(IF(進捗管理票PSPT_進捗率_1_2&lt;&gt;"", O263:V263,O263:S263)),""))</f>
        <v>0</v>
      </c>
      <c r="CX263" s="324">
        <f t="array" aca="1" ref="CX263" ca="1">MAX(IF((IF(進捗管理票PSPT_進捗率_2_2&lt;&gt;"", AA263:AH263,AA263:AE263)&lt;&gt;"")*(IF(進捗管理票PSPT_進捗率_2_2&lt;&gt;"", $AA$7:$AH$7,$AA$7:$AE$7)="予定日")*(IF(進捗管理票PSPT_進捗率_2_2&lt;&gt;"", AA263:AH263,AA263:AE263)&lt;=集計基準日),COLUMN(IF(進捗管理票PSPT_進捗率_2_2&lt;&gt;"", AA263:AH263,AA263:AE263)),""))</f>
        <v>0</v>
      </c>
      <c r="CY263" s="324">
        <f t="array" aca="1" ref="CY263" ca="1">MAX(IF((IF(進捗管理票PSPT_進捗率_3_2&lt;&gt;"", AM263:AT263,AM263:AQ263)&lt;&gt;"")*(IF(進捗管理票PSPT_進捗率_3_2&lt;&gt;"", $AM$7:$AT$7,$AM$7:$AQ$7)="予定日")*(IF(進捗管理票PSPT_進捗率_3_2&lt;&gt;"", AM263:AT263,AM263:AQ263)&lt;=集計基準日),COLUMN(IF(進捗管理票PSPT_進捗率_3_2&lt;&gt;"", AM263:AT263,AM263:AQ263)),""))</f>
        <v>0</v>
      </c>
      <c r="CZ263" s="324">
        <f t="array" aca="1" ref="CZ263" ca="1">MAX(IF((IF(進捗管理票PSPT_進捗率_4_2&lt;&gt;"", AY263:BF263,AY263:BC263)&lt;&gt;"")*(IF(進捗管理票PSPT_進捗率_4_2&lt;&gt;"", $AY$7:$BF$7,$AY$7:$BC$7)="予定日")*(IF(進捗管理票PSPT_進捗率_4_2&lt;&gt;"", AY263:BF263,AY263:BC263)&lt;=集計基準日),COLUMN(IF(進捗管理票PSPT_進捗率_4_2&lt;&gt;"", AY263:BF263,AY263:BC263)),""))</f>
        <v>0</v>
      </c>
      <c r="DA263" s="324">
        <f t="array" aca="1" ref="DA263" ca="1">MAX(IF((BJ263:BN263&lt;&gt;"")*($BJ$7:$BN$7="予定日")*(BJ263:BN263&lt;=集計基準日),COLUMN(BJ263:BN263),""))</f>
        <v>0</v>
      </c>
      <c r="DB263" s="324">
        <f t="array" aca="1" ref="DB263" ca="1">MAX(IF((IF(AND(進捗管理票PSPT_進捗率_1_2&lt;&gt;"",U263&lt;&gt;""), O263:V263,O263:S263)&lt;&gt;"")*(IF(AND(進捗管理票PSPT_進捗率_1_2&lt;&gt;"",U263&lt;&gt;""), $O$7:$V$7,$O$7:$S$7)="実績日")*(IF(AND(進捗管理票PSPT_進捗率_1_2&lt;&gt;"",U263&lt;&gt;""), O263:V263,O263:S263)&lt;=集計基準日),COLUMN(IF(AND(進捗管理票PSPT_進捗率_1_2&lt;&gt;"",U263&lt;&gt;""), O263:V263,O263:S263)),""))</f>
        <v>0</v>
      </c>
      <c r="DC263" s="324">
        <f t="array" aca="1" ref="DC263" ca="1">MAX(IF((IF(AND(進捗管理票PSPT_進捗率_2_2&lt;&gt;"",AG263&lt;&gt;""), AA263:AH263,AA263:AE263)&lt;&gt;"")*(IF(AND(進捗管理票PSPT_進捗率_2_2&lt;&gt;"",AG263&lt;&gt;""), $AA$7:$AH$7,$AA$7:$AE$7)="実績日")*(IF(AND(進捗管理票PSPT_進捗率_2_2&lt;&gt;"",AG263&lt;&gt;""), AA263:AH263,AA263:AE263)&lt;=集計基準日),COLUMN(IF(AND(進捗管理票PSPT_進捗率_2_2&lt;&gt;"",AG263&lt;&gt;""), AA263:AH263,AA263:AE263)),""))</f>
        <v>0</v>
      </c>
      <c r="DD263" s="324">
        <f t="array" aca="1" ref="DD263" ca="1">MAX(IF((IF(AND(進捗管理票PSPT_進捗率_3_2&lt;&gt;"",AS263&lt;&gt;""), AM263:AT263,AM263:AQ263)&lt;&gt;"")*(IF(AND(進捗管理票PSPT_進捗率_3_2&lt;&gt;"",AS263&lt;&gt;""), $AM$7:$AT$7,$AM$7:$AQ$7)="実績日")*(IF(AND(進捗管理票PSPT_進捗率_3_2&lt;&gt;"",AS263&lt;&gt;""), AM263:AT263,AM263:AQ263)&lt;=集計基準日),COLUMN(IF(AND(進捗管理票PSPT_進捗率_3_2&lt;&gt;"",AS263&lt;&gt;""), AM263:AT263,AM263:AQ263)),""))</f>
        <v>0</v>
      </c>
      <c r="DE263" s="324">
        <f t="array" aca="1" ref="DE263" ca="1">MAX(IF((IF(AND(進捗管理票PSPT_進捗率_4_2&lt;&gt;"",BE263&lt;&gt;""), AY263:BF263,AY263:BC263)&lt;&gt;"")*(IF(AND(進捗管理票PSPT_進捗率_4_2&lt;&gt;"",BE263&lt;&gt;""), $AY$7:$BF$7,$AY$7:$BC$7)="実績日")*(IF(AND(進捗管理票PSPT_進捗率_4_2&lt;&gt;"",BE263&lt;&gt;""), AY263:BF263,AY263:BC263)&lt;=集計基準日),COLUMN(IF(AND(進捗管理票PSPT_進捗率_4_2&lt;&gt;"",BE263&lt;&gt;""), AY263:BF263,AY263:BC263)),""))</f>
        <v>0</v>
      </c>
      <c r="DF263" s="324">
        <f t="array" aca="1" ref="DF263" ca="1">MAX(IF((BJ263:BN263&lt;&gt;"")*($BJ$7:$BN$7="実績日")*(BJ263:BN263&lt;=集計基準日),COLUMN(BJ263:BN263),""))</f>
        <v>0</v>
      </c>
      <c r="DG263" s="439">
        <f ca="1">MAX(IF(CW263&lt;&gt;0,HLOOKUP(CW263+1,進捗・達成率設定_PS,9,1),0),IF(CX263&lt;&gt;0,HLOOKUP(CX263+1,進捗・達成率設定_PT仕様作成,9,1),0),IF(CY263&lt;&gt;0,HLOOKUP(CY263+1,進捗・達成率設定_PG,9,1),0),IF(CZ263&lt;&gt;0,HLOOKUP(CZ263+1,進捗・達成率設定_PT,9,1),0),IF(DA263&lt;&gt;0,HLOOKUP(DA263+1,進捗・達成率設定_受入,9,1),0),IF(AND(COUNTA(PTレビュー先頭セル:PTレビュー最終セル)=0,AND(BB263&lt;&gt;"", BB263 &lt;= 集計基準日, BE263="",BF263="",BJ263="",BK263="",BM263="",BN263="")),100,0),IF(AND(BE263&lt;&gt;"",BE263 &lt;= 集計基準日, BJ263="",BK263="",BM263="",BN263=""),100,0))</f>
        <v>0</v>
      </c>
      <c r="DH263" s="440">
        <f ca="1">MAX(IF(DB263&lt;&gt;0,HLOOKUP(DB263,進捗・達成率設定_PS,9,1),0),IF(DC263&lt;&gt;0,HLOOKUP(DC263,進捗・達成率設定_PT仕様作成,9,1),0),IF(DD263&lt;&gt;0,HLOOKUP(DD263,進捗・達成率設定_PG,9,1),0),IF(DE263&lt;&gt;0,HLOOKUP(DE263,進捗・達成率設定_PT,9,1),0),IF(DF263&lt;&gt;0,HLOOKUP(DF263,進捗・達成率設定_受入,9,1),0),IF(AND(COUNTA(PTレビュー先頭セル:PTレビュー最終セル)=0,BJ263="",BK263="",BM263="",BN263="",BC263&lt;&gt;"", BC263&lt;=集計基準日),100,0),IF(OR(AND(BF263&lt;&gt;"",BF263&lt;=集計基準日, BJ263="",BK263="",BM263="",BN263=""),AND(BE263&lt;&gt;"",BF263&lt;&gt;"",BF263&lt;=集計基準日, BJ263="",BK263="",BM263="",BN263="")),100,0))</f>
        <v>0</v>
      </c>
      <c r="DI263" s="328" t="str">
        <f>IF(BM263&lt;&gt;"",BM263,IF(AND(BJ263&lt;&gt;"",BM263&lt;&gt;""),BM263,IF(AND(BJ263&lt;&gt;"",BM263=""),"",IF(AND(BK263&lt;&gt;"",BM263=""),"",IF(BE263&lt;&gt;"",BE263,IF(COUNTA(PTレビュー先頭セル:PTレビュー最終セル)&lt;&gt;0,"",IF(BB263&lt;&gt;"",BB263,"")))))))</f>
        <v/>
      </c>
      <c r="DJ263" s="329" t="str">
        <f>IF(AND(BM263&lt;&gt;"",BN263&lt;&gt;""),BN263,IF(AND(BJ263&lt;&gt;"",BN263&lt;&gt;""),BN263,IF(AND(BK263&lt;&gt;"",BN263=""),"",IF(AND(BJ263&lt;&gt;"",BN263=""),"",IF(BF263&lt;&gt;"",BF263,IF(COUNTA(PTレビュー先頭セル:PTレビュー最終セル)&lt;&gt;0,"",IF(BC263&lt;&gt;"",BC263,"")))))))</f>
        <v/>
      </c>
      <c r="DK263" s="450" t="b">
        <f t="shared" si="121"/>
        <v>0</v>
      </c>
      <c r="DL263" s="440" t="b">
        <f t="shared" si="122"/>
        <v>0</v>
      </c>
      <c r="DM263" s="450" t="b">
        <f t="shared" si="123"/>
        <v>0</v>
      </c>
      <c r="DN263" s="440" t="b">
        <f t="shared" si="124"/>
        <v>0</v>
      </c>
      <c r="DO263" s="449" t="b">
        <f t="shared" si="125"/>
        <v>0</v>
      </c>
      <c r="DP263" s="440" t="b">
        <f t="shared" si="126"/>
        <v>0</v>
      </c>
      <c r="DQ263" s="450" t="b">
        <f t="shared" si="127"/>
        <v>0</v>
      </c>
      <c r="DR263" s="440" t="b">
        <f t="shared" si="128"/>
        <v>0</v>
      </c>
      <c r="DS263" s="449" t="b">
        <f t="shared" si="129"/>
        <v>0</v>
      </c>
      <c r="DT263" s="440" t="b">
        <f t="shared" si="130"/>
        <v>0</v>
      </c>
    </row>
    <row r="264" spans="1:124" x14ac:dyDescent="0.25">
      <c r="A264" s="65">
        <f t="shared" si="105"/>
        <v>256</v>
      </c>
      <c r="B264" s="275"/>
      <c r="C264" s="275"/>
      <c r="D264" s="275"/>
      <c r="E264" s="275"/>
      <c r="F264" s="275"/>
      <c r="G264" s="316"/>
      <c r="H264" s="276"/>
      <c r="I264" s="276"/>
      <c r="J264" s="276"/>
      <c r="K264" s="467"/>
      <c r="L264" s="467"/>
      <c r="M264" s="277"/>
      <c r="N264" s="277"/>
      <c r="O264" s="348"/>
      <c r="P264" s="278"/>
      <c r="Q264" s="279"/>
      <c r="R264" s="348"/>
      <c r="S264" s="278"/>
      <c r="T264" s="280"/>
      <c r="U264" s="348"/>
      <c r="V264" s="274"/>
      <c r="W264" s="309" t="str">
        <f t="shared" ca="1" si="106"/>
        <v/>
      </c>
      <c r="X264" s="310" t="str">
        <f t="shared" ca="1" si="107"/>
        <v/>
      </c>
      <c r="Y264" s="277"/>
      <c r="Z264" s="277"/>
      <c r="AA264" s="348"/>
      <c r="AB264" s="278"/>
      <c r="AC264" s="279"/>
      <c r="AD264" s="348"/>
      <c r="AE264" s="278"/>
      <c r="AF264" s="280"/>
      <c r="AG264" s="348"/>
      <c r="AH264" s="274"/>
      <c r="AI264" s="309" t="str">
        <f t="shared" ca="1" si="108"/>
        <v/>
      </c>
      <c r="AJ264" s="310" t="str">
        <f t="shared" ca="1" si="109"/>
        <v/>
      </c>
      <c r="AK264" s="277"/>
      <c r="AL264" s="277"/>
      <c r="AM264" s="348"/>
      <c r="AN264" s="278"/>
      <c r="AO264" s="279"/>
      <c r="AP264" s="348"/>
      <c r="AQ264" s="278"/>
      <c r="AR264" s="280"/>
      <c r="AS264" s="348"/>
      <c r="AT264" s="274"/>
      <c r="AU264" s="309" t="str">
        <f t="shared" ca="1" si="110"/>
        <v/>
      </c>
      <c r="AV264" s="310" t="str">
        <f t="shared" ca="1" si="111"/>
        <v/>
      </c>
      <c r="AW264" s="276"/>
      <c r="AX264" s="276"/>
      <c r="AY264" s="348"/>
      <c r="AZ264" s="278"/>
      <c r="BA264" s="279"/>
      <c r="BB264" s="348"/>
      <c r="BC264" s="278"/>
      <c r="BD264" s="280"/>
      <c r="BE264" s="348"/>
      <c r="BF264" s="274"/>
      <c r="BG264" s="309" t="str">
        <f t="shared" ca="1" si="112"/>
        <v/>
      </c>
      <c r="BH264" s="310" t="str">
        <f t="shared" ca="1" si="113"/>
        <v/>
      </c>
      <c r="BI264" s="276"/>
      <c r="BJ264" s="348"/>
      <c r="BK264" s="278"/>
      <c r="BL264" s="279"/>
      <c r="BM264" s="348"/>
      <c r="BN264" s="278"/>
      <c r="BO264" s="280"/>
      <c r="BP264" s="309" t="str">
        <f t="shared" ca="1" si="114"/>
        <v/>
      </c>
      <c r="BQ264" s="310" t="str">
        <f t="shared" ca="1" si="115"/>
        <v/>
      </c>
      <c r="BR264" s="309" t="str">
        <f t="shared" ca="1" si="116"/>
        <v/>
      </c>
      <c r="BS264" s="438" t="str">
        <f t="shared" ca="1" si="117"/>
        <v/>
      </c>
      <c r="BT264" s="281" t="str">
        <f t="array" ref="BT264">IF(AND($I264&lt;&gt;"",$K264&lt;&gt;""),CEILING(VLOOKUP($I264,ランク別指標,3,FALSE)*$L264,1),"")</f>
        <v/>
      </c>
      <c r="BU264" s="282"/>
      <c r="BV264" s="281" t="str">
        <f t="shared" si="133"/>
        <v/>
      </c>
      <c r="BW264" s="283"/>
      <c r="BX264" s="282"/>
      <c r="BY264" s="284" t="str">
        <f t="shared" si="118"/>
        <v/>
      </c>
      <c r="BZ264" s="285" t="str">
        <f t="shared" si="119"/>
        <v/>
      </c>
      <c r="CA264" s="286"/>
      <c r="CB264" s="287"/>
      <c r="CC264" s="281" t="str">
        <f t="array" ref="CC264">IF(AND($I264&lt;&gt;"",$K264&lt;&gt;""),CEILING(VLOOKUP($I264,ランク別指標,6,FALSE)*$L264,1),"")</f>
        <v/>
      </c>
      <c r="CD264" s="288"/>
      <c r="CE264" s="289" t="str">
        <f t="shared" si="134"/>
        <v/>
      </c>
      <c r="CF264" s="290"/>
      <c r="CG264" s="291" t="str">
        <f t="array" ref="CG264">IF(AND(L264&lt;&gt;"",L264&gt;0),IF(CD264/L264*100 &gt; 0,CD264/L264*100, ""),"")</f>
        <v/>
      </c>
      <c r="CH264" s="292" t="str">
        <f t="array" ref="CH264">IF(AND(L264&lt;&gt;"",L264&gt;0),IF(CF264/L264*100 &gt; 0,CF264/L264*100, ""),"")</f>
        <v/>
      </c>
      <c r="CI264" s="291" t="str">
        <f t="array" ref="CI264">IF(AND(CC264&lt;&gt;"",CC264&gt;0),IF(CD264/CC264*100 &gt; 0,CD264/CC264, ""),"")</f>
        <v/>
      </c>
      <c r="CJ264" s="292" t="str">
        <f t="array" ref="CJ264">IF(AND(CE264&lt;&gt;"",CE264&gt;0),IF(CF264/CE264*100 &gt; 0,CF264/CE264, ""),"")</f>
        <v/>
      </c>
      <c r="CK264" s="281"/>
      <c r="CL264" s="293" t="str">
        <f t="array" ref="CL264">IF(AND(L264&lt;&gt;"",L264&gt;0),IF(CK264/L264*100 &gt; 0,CK264/L264*100, ""),"")</f>
        <v/>
      </c>
      <c r="CM264" s="294"/>
      <c r="CN264" s="270" t="str">
        <f t="array" aca="1" ref="CN264" ca="1">IF(AND($O264&lt;&gt;"",$P264="",$O264&lt;=集計基準日),"遅1",IF(AND($R264&lt;&gt;"",$S264="",$R264&lt;=集計基準日),"遅2",IF(AND($U264&lt;&gt;"",$V264="",$U264&lt;=集計基準日),"遅3","") ) )</f>
        <v/>
      </c>
      <c r="CO264" s="271" t="str">
        <f t="array" aca="1" ref="CO264" ca="1">IF(AND($AA264&lt;&gt;"",$AB264="",$AA264&lt;=集計基準日),"遅1",IF(AND($AD264&lt;&gt;"",$AE264="",$AD264&lt;=集計基準日),"遅2",IF(AND($AG264&lt;&gt;"",$AH264="",$AG264&lt;=集計基準日),"遅3","")))</f>
        <v/>
      </c>
      <c r="CP264" s="271" t="str">
        <f t="array" aca="1" ref="CP264" ca="1">IF(AND($AM264&lt;&gt;"",$AN264="",$AM264&lt;=集計基準日),"遅1",IF(AND($AP264&lt;&gt;"",$AQ264="",$AP264&lt;=集計基準日),"遅2",IF(AND($AS264&lt;&gt;"",$AT264="",$AS264&lt;=集計基準日),"遅3","")))</f>
        <v/>
      </c>
      <c r="CQ264" s="272" t="str">
        <f t="shared" ca="1" si="131"/>
        <v/>
      </c>
      <c r="CR264" s="272" t="str">
        <f t="shared" ca="1" si="132"/>
        <v/>
      </c>
      <c r="CS264" s="273" t="str">
        <f t="shared" ref="CS264:CS327" ca="1" si="135">IF(OR($CN264&lt;&gt;"",$CO264&lt;&gt;"",$CP264&lt;&gt;"",$CQ264&lt;&gt;"",$CR264&lt;&gt;""),"遅","")</f>
        <v/>
      </c>
      <c r="CT264" s="337"/>
      <c r="CU264" s="264">
        <f t="shared" si="120"/>
        <v>256</v>
      </c>
      <c r="CW264" s="324">
        <f t="array" aca="1" ref="CW264" ca="1">MAX(IF((IF(進捗管理票PSPT_進捗率_1_2&lt;&gt;"", O264:V264,O264:S264)&lt;&gt;"")*(IF(進捗管理票PSPT_進捗率_1_2&lt;&gt;"", $O$7:$V$7,$O$7:$S$7)="予定日")*(IF(進捗管理票PSPT_進捗率_1_2&lt;&gt;"", O264:V264,O264:S264)&lt;=集計基準日),COLUMN(IF(進捗管理票PSPT_進捗率_1_2&lt;&gt;"", O264:V264,O264:S264)),""))</f>
        <v>0</v>
      </c>
      <c r="CX264" s="324">
        <f t="array" aca="1" ref="CX264" ca="1">MAX(IF((IF(進捗管理票PSPT_進捗率_2_2&lt;&gt;"", AA264:AH264,AA264:AE264)&lt;&gt;"")*(IF(進捗管理票PSPT_進捗率_2_2&lt;&gt;"", $AA$7:$AH$7,$AA$7:$AE$7)="予定日")*(IF(進捗管理票PSPT_進捗率_2_2&lt;&gt;"", AA264:AH264,AA264:AE264)&lt;=集計基準日),COLUMN(IF(進捗管理票PSPT_進捗率_2_2&lt;&gt;"", AA264:AH264,AA264:AE264)),""))</f>
        <v>0</v>
      </c>
      <c r="CY264" s="324">
        <f t="array" aca="1" ref="CY264" ca="1">MAX(IF((IF(進捗管理票PSPT_進捗率_3_2&lt;&gt;"", AM264:AT264,AM264:AQ264)&lt;&gt;"")*(IF(進捗管理票PSPT_進捗率_3_2&lt;&gt;"", $AM$7:$AT$7,$AM$7:$AQ$7)="予定日")*(IF(進捗管理票PSPT_進捗率_3_2&lt;&gt;"", AM264:AT264,AM264:AQ264)&lt;=集計基準日),COLUMN(IF(進捗管理票PSPT_進捗率_3_2&lt;&gt;"", AM264:AT264,AM264:AQ264)),""))</f>
        <v>0</v>
      </c>
      <c r="CZ264" s="324">
        <f t="array" aca="1" ref="CZ264" ca="1">MAX(IF((IF(進捗管理票PSPT_進捗率_4_2&lt;&gt;"", AY264:BF264,AY264:BC264)&lt;&gt;"")*(IF(進捗管理票PSPT_進捗率_4_2&lt;&gt;"", $AY$7:$BF$7,$AY$7:$BC$7)="予定日")*(IF(進捗管理票PSPT_進捗率_4_2&lt;&gt;"", AY264:BF264,AY264:BC264)&lt;=集計基準日),COLUMN(IF(進捗管理票PSPT_進捗率_4_2&lt;&gt;"", AY264:BF264,AY264:BC264)),""))</f>
        <v>0</v>
      </c>
      <c r="DA264" s="324">
        <f t="array" aca="1" ref="DA264" ca="1">MAX(IF((BJ264:BN264&lt;&gt;"")*($BJ$7:$BN$7="予定日")*(BJ264:BN264&lt;=集計基準日),COLUMN(BJ264:BN264),""))</f>
        <v>0</v>
      </c>
      <c r="DB264" s="324">
        <f t="array" aca="1" ref="DB264" ca="1">MAX(IF((IF(AND(進捗管理票PSPT_進捗率_1_2&lt;&gt;"",U264&lt;&gt;""), O264:V264,O264:S264)&lt;&gt;"")*(IF(AND(進捗管理票PSPT_進捗率_1_2&lt;&gt;"",U264&lt;&gt;""), $O$7:$V$7,$O$7:$S$7)="実績日")*(IF(AND(進捗管理票PSPT_進捗率_1_2&lt;&gt;"",U264&lt;&gt;""), O264:V264,O264:S264)&lt;=集計基準日),COLUMN(IF(AND(進捗管理票PSPT_進捗率_1_2&lt;&gt;"",U264&lt;&gt;""), O264:V264,O264:S264)),""))</f>
        <v>0</v>
      </c>
      <c r="DC264" s="324">
        <f t="array" aca="1" ref="DC264" ca="1">MAX(IF((IF(AND(進捗管理票PSPT_進捗率_2_2&lt;&gt;"",AG264&lt;&gt;""), AA264:AH264,AA264:AE264)&lt;&gt;"")*(IF(AND(進捗管理票PSPT_進捗率_2_2&lt;&gt;"",AG264&lt;&gt;""), $AA$7:$AH$7,$AA$7:$AE$7)="実績日")*(IF(AND(進捗管理票PSPT_進捗率_2_2&lt;&gt;"",AG264&lt;&gt;""), AA264:AH264,AA264:AE264)&lt;=集計基準日),COLUMN(IF(AND(進捗管理票PSPT_進捗率_2_2&lt;&gt;"",AG264&lt;&gt;""), AA264:AH264,AA264:AE264)),""))</f>
        <v>0</v>
      </c>
      <c r="DD264" s="324">
        <f t="array" aca="1" ref="DD264" ca="1">MAX(IF((IF(AND(進捗管理票PSPT_進捗率_3_2&lt;&gt;"",AS264&lt;&gt;""), AM264:AT264,AM264:AQ264)&lt;&gt;"")*(IF(AND(進捗管理票PSPT_進捗率_3_2&lt;&gt;"",AS264&lt;&gt;""), $AM$7:$AT$7,$AM$7:$AQ$7)="実績日")*(IF(AND(進捗管理票PSPT_進捗率_3_2&lt;&gt;"",AS264&lt;&gt;""), AM264:AT264,AM264:AQ264)&lt;=集計基準日),COLUMN(IF(AND(進捗管理票PSPT_進捗率_3_2&lt;&gt;"",AS264&lt;&gt;""), AM264:AT264,AM264:AQ264)),""))</f>
        <v>0</v>
      </c>
      <c r="DE264" s="324">
        <f t="array" aca="1" ref="DE264" ca="1">MAX(IF((IF(AND(進捗管理票PSPT_進捗率_4_2&lt;&gt;"",BE264&lt;&gt;""), AY264:BF264,AY264:BC264)&lt;&gt;"")*(IF(AND(進捗管理票PSPT_進捗率_4_2&lt;&gt;"",BE264&lt;&gt;""), $AY$7:$BF$7,$AY$7:$BC$7)="実績日")*(IF(AND(進捗管理票PSPT_進捗率_4_2&lt;&gt;"",BE264&lt;&gt;""), AY264:BF264,AY264:BC264)&lt;=集計基準日),COLUMN(IF(AND(進捗管理票PSPT_進捗率_4_2&lt;&gt;"",BE264&lt;&gt;""), AY264:BF264,AY264:BC264)),""))</f>
        <v>0</v>
      </c>
      <c r="DF264" s="324">
        <f t="array" aca="1" ref="DF264" ca="1">MAX(IF((BJ264:BN264&lt;&gt;"")*($BJ$7:$BN$7="実績日")*(BJ264:BN264&lt;=集計基準日),COLUMN(BJ264:BN264),""))</f>
        <v>0</v>
      </c>
      <c r="DG264" s="439">
        <f ca="1">MAX(IF(CW264&lt;&gt;0,HLOOKUP(CW264+1,進捗・達成率設定_PS,9,1),0),IF(CX264&lt;&gt;0,HLOOKUP(CX264+1,進捗・達成率設定_PT仕様作成,9,1),0),IF(CY264&lt;&gt;0,HLOOKUP(CY264+1,進捗・達成率設定_PG,9,1),0),IF(CZ264&lt;&gt;0,HLOOKUP(CZ264+1,進捗・達成率設定_PT,9,1),0),IF(DA264&lt;&gt;0,HLOOKUP(DA264+1,進捗・達成率設定_受入,9,1),0),IF(AND(COUNTA(PTレビュー先頭セル:PTレビュー最終セル)=0,AND(BB264&lt;&gt;"", BB264 &lt;= 集計基準日, BE264="",BF264="",BJ264="",BK264="",BM264="",BN264="")),100,0),IF(AND(BE264&lt;&gt;"",BE264 &lt;= 集計基準日, BJ264="",BK264="",BM264="",BN264=""),100,0))</f>
        <v>0</v>
      </c>
      <c r="DH264" s="440">
        <f ca="1">MAX(IF(DB264&lt;&gt;0,HLOOKUP(DB264,進捗・達成率設定_PS,9,1),0),IF(DC264&lt;&gt;0,HLOOKUP(DC264,進捗・達成率設定_PT仕様作成,9,1),0),IF(DD264&lt;&gt;0,HLOOKUP(DD264,進捗・達成率設定_PG,9,1),0),IF(DE264&lt;&gt;0,HLOOKUP(DE264,進捗・達成率設定_PT,9,1),0),IF(DF264&lt;&gt;0,HLOOKUP(DF264,進捗・達成率設定_受入,9,1),0),IF(AND(COUNTA(PTレビュー先頭セル:PTレビュー最終セル)=0,BJ264="",BK264="",BM264="",BN264="",BC264&lt;&gt;"", BC264&lt;=集計基準日),100,0),IF(OR(AND(BF264&lt;&gt;"",BF264&lt;=集計基準日, BJ264="",BK264="",BM264="",BN264=""),AND(BE264&lt;&gt;"",BF264&lt;&gt;"",BF264&lt;=集計基準日, BJ264="",BK264="",BM264="",BN264="")),100,0))</f>
        <v>0</v>
      </c>
      <c r="DI264" s="328" t="str">
        <f>IF(BM264&lt;&gt;"",BM264,IF(AND(BJ264&lt;&gt;"",BM264&lt;&gt;""),BM264,IF(AND(BJ264&lt;&gt;"",BM264=""),"",IF(AND(BK264&lt;&gt;"",BM264=""),"",IF(BE264&lt;&gt;"",BE264,IF(COUNTA(PTレビュー先頭セル:PTレビュー最終セル)&lt;&gt;0,"",IF(BB264&lt;&gt;"",BB264,"")))))))</f>
        <v/>
      </c>
      <c r="DJ264" s="329" t="str">
        <f>IF(AND(BM264&lt;&gt;"",BN264&lt;&gt;""),BN264,IF(AND(BJ264&lt;&gt;"",BN264&lt;&gt;""),BN264,IF(AND(BK264&lt;&gt;"",BN264=""),"",IF(AND(BJ264&lt;&gt;"",BN264=""),"",IF(BF264&lt;&gt;"",BF264,IF(COUNTA(PTレビュー先頭セル:PTレビュー最終セル)&lt;&gt;0,"",IF(BC264&lt;&gt;"",BC264,"")))))))</f>
        <v/>
      </c>
      <c r="DK264" s="450" t="b">
        <f t="shared" si="121"/>
        <v>0</v>
      </c>
      <c r="DL264" s="440" t="b">
        <f t="shared" si="122"/>
        <v>0</v>
      </c>
      <c r="DM264" s="450" t="b">
        <f t="shared" si="123"/>
        <v>0</v>
      </c>
      <c r="DN264" s="440" t="b">
        <f t="shared" si="124"/>
        <v>0</v>
      </c>
      <c r="DO264" s="449" t="b">
        <f t="shared" si="125"/>
        <v>0</v>
      </c>
      <c r="DP264" s="440" t="b">
        <f t="shared" si="126"/>
        <v>0</v>
      </c>
      <c r="DQ264" s="450" t="b">
        <f t="shared" si="127"/>
        <v>0</v>
      </c>
      <c r="DR264" s="440" t="b">
        <f t="shared" si="128"/>
        <v>0</v>
      </c>
      <c r="DS264" s="449" t="b">
        <f t="shared" si="129"/>
        <v>0</v>
      </c>
      <c r="DT264" s="440" t="b">
        <f t="shared" si="130"/>
        <v>0</v>
      </c>
    </row>
    <row r="265" spans="1:124" x14ac:dyDescent="0.25">
      <c r="A265" s="65">
        <f t="shared" ref="A265:A328" si="136">ROW()-8</f>
        <v>257</v>
      </c>
      <c r="B265" s="275"/>
      <c r="C265" s="275"/>
      <c r="D265" s="275"/>
      <c r="E265" s="275"/>
      <c r="F265" s="275"/>
      <c r="G265" s="316"/>
      <c r="H265" s="276"/>
      <c r="I265" s="276"/>
      <c r="J265" s="276"/>
      <c r="K265" s="467"/>
      <c r="L265" s="467"/>
      <c r="M265" s="277"/>
      <c r="N265" s="277"/>
      <c r="O265" s="348"/>
      <c r="P265" s="278"/>
      <c r="Q265" s="279"/>
      <c r="R265" s="348"/>
      <c r="S265" s="278"/>
      <c r="T265" s="280"/>
      <c r="U265" s="348"/>
      <c r="V265" s="274"/>
      <c r="W265" s="309" t="str">
        <f t="shared" ref="W265:W328" ca="1" si="137">IF(ISERROR(HLOOKUP(CW265+1,プロジェクト進捗設定_PS,4,FALSE)),IF(DK265,0,""),HLOOKUP(CW265+1,プロジェクト進捗設定_PS,4,FALSE))</f>
        <v/>
      </c>
      <c r="X265" s="310" t="str">
        <f t="shared" ref="X265:X328" ca="1" si="138">IF(ISERROR(HLOOKUP(DB265,プロジェクト進捗設定_PS,4,FALSE)),IF(DL265,0,""),HLOOKUP(DB265,プロジェクト進捗設定_PS,4,FALSE))</f>
        <v/>
      </c>
      <c r="Y265" s="277"/>
      <c r="Z265" s="277"/>
      <c r="AA265" s="348"/>
      <c r="AB265" s="278"/>
      <c r="AC265" s="279"/>
      <c r="AD265" s="348"/>
      <c r="AE265" s="278"/>
      <c r="AF265" s="280"/>
      <c r="AG265" s="348"/>
      <c r="AH265" s="274"/>
      <c r="AI265" s="309" t="str">
        <f t="shared" ref="AI265:AI328" ca="1" si="139">IF(ISERROR(HLOOKUP(CX265+1,プロジェクト進捗設定_PT仕様作成,4,FALSE)),IF(DM265,0,""),HLOOKUP(CX265+1,プロジェクト進捗設定_PT仕様作成,4,FALSE))</f>
        <v/>
      </c>
      <c r="AJ265" s="310" t="str">
        <f t="shared" ref="AJ265:AJ328" ca="1" si="140">IF(ISERROR(HLOOKUP(DC265,プロジェクト進捗設定_PT仕様作成,4,FALSE)),IF(DN265,0,""),HLOOKUP(DC265,プロジェクト進捗設定_PT仕様作成,4,FALSE))</f>
        <v/>
      </c>
      <c r="AK265" s="277"/>
      <c r="AL265" s="277"/>
      <c r="AM265" s="348"/>
      <c r="AN265" s="278"/>
      <c r="AO265" s="279"/>
      <c r="AP265" s="348"/>
      <c r="AQ265" s="278"/>
      <c r="AR265" s="280"/>
      <c r="AS265" s="348"/>
      <c r="AT265" s="274"/>
      <c r="AU265" s="309" t="str">
        <f t="shared" ref="AU265:AU328" ca="1" si="141">IF(ISERROR(HLOOKUP(CY265+1,プロジェクト進捗設定_PG,4,FALSE)),IF(DO265,0,""),HLOOKUP(CY265+1,プロジェクト進捗設定_PG,4,FALSE))</f>
        <v/>
      </c>
      <c r="AV265" s="310" t="str">
        <f t="shared" ref="AV265:AV328" ca="1" si="142">IF(ISERROR(HLOOKUP(DD265,プロジェクト進捗設定_PG,4,FALSE)),IF(DP265,0,""),HLOOKUP(DD265,プロジェクト進捗設定_PG,4,FALSE))</f>
        <v/>
      </c>
      <c r="AW265" s="276"/>
      <c r="AX265" s="276"/>
      <c r="AY265" s="348"/>
      <c r="AZ265" s="278"/>
      <c r="BA265" s="279"/>
      <c r="BB265" s="348"/>
      <c r="BC265" s="278"/>
      <c r="BD265" s="280"/>
      <c r="BE265" s="348"/>
      <c r="BF265" s="274"/>
      <c r="BG265" s="309" t="str">
        <f t="shared" ref="BG265:BG328" ca="1" si="143">IF(ISERROR(HLOOKUP(CZ265+1,プロジェクト進捗設定_PT,4,FALSE)),IF(DQ265,0,""),HLOOKUP(CZ265+1,プロジェクト進捗設定_PT,4,FALSE))</f>
        <v/>
      </c>
      <c r="BH265" s="310" t="str">
        <f t="shared" ref="BH265:BH328" ca="1" si="144">IF(ISERROR(HLOOKUP(DE265,プロジェクト進捗設定_PT,4,FALSE)),IF(DR265,0,""),HLOOKUP(DE265,プロジェクト進捗設定_PT,4,FALSE))</f>
        <v/>
      </c>
      <c r="BI265" s="276"/>
      <c r="BJ265" s="348"/>
      <c r="BK265" s="278"/>
      <c r="BL265" s="279"/>
      <c r="BM265" s="348"/>
      <c r="BN265" s="278"/>
      <c r="BO265" s="280"/>
      <c r="BP265" s="309" t="str">
        <f t="shared" ref="BP265:BP328" ca="1" si="145">IF(ISERROR(HLOOKUP(DA265+1,プロジェクト進捗設定_R終無_受入,5,TRUE)),IF(DS265,0,""),HLOOKUP(DA265+1,プロジェクト進捗設定_R終無_受入,5,FALSE))</f>
        <v/>
      </c>
      <c r="BQ265" s="310" t="str">
        <f t="shared" ref="BQ265:BQ328" ca="1" si="146">IF(ISERROR(HLOOKUP(DF265,プロジェクト進捗設定_R終無_受入,5,FALSE)),IF(DT265,0,""),HLOOKUP(DF265,プロジェクト進捗設定_R終無_受入,5,FALSE))</f>
        <v/>
      </c>
      <c r="BR265" s="309" t="str">
        <f t="shared" ref="BR265:BR328" ca="1" si="147">IF(AND(W265&lt;&gt;0,W265="",AI265&lt;&gt;0,AI265="",AU265&lt;&gt;0,AU265="",BG265&lt;&gt;0,BG265="",BP265&lt;&gt;0,BP265="",DG265=0),"",DG265)</f>
        <v/>
      </c>
      <c r="BS265" s="438" t="str">
        <f t="shared" ref="BS265:BS328" ca="1" si="148">IF(AND(X265&lt;&gt;0,X265="",AJ265&lt;&gt;0,AJ265="",AV265&lt;&gt;0,AV265="",BH265&lt;&gt;0,BH265="",BQ265&lt;&gt;0,BQ265="",DH265=0),"",DH265)</f>
        <v/>
      </c>
      <c r="BT265" s="281" t="str">
        <f t="array" ref="BT265">IF(AND($I265&lt;&gt;"",$K265&lt;&gt;""),CEILING(VLOOKUP($I265,ランク別指標,3,FALSE)*$L265,1),"")</f>
        <v/>
      </c>
      <c r="BU265" s="282"/>
      <c r="BV265" s="281" t="str">
        <f t="shared" si="133"/>
        <v/>
      </c>
      <c r="BW265" s="283"/>
      <c r="BX265" s="282"/>
      <c r="BY265" s="284" t="str">
        <f t="shared" ref="BY265:BY328" si="149">IF(L265&lt;&gt;"",IF(BU265/L265*100 &gt; 0,BU265/L265*100, ""),"")</f>
        <v/>
      </c>
      <c r="BZ265" s="285" t="str">
        <f t="shared" ref="BZ265:BZ328" si="150">IF(L265&lt;&gt;"",IF(BW265/L265*100 &gt; 0,BW265/L265*100, ""),"")</f>
        <v/>
      </c>
      <c r="CA265" s="286"/>
      <c r="CB265" s="287"/>
      <c r="CC265" s="281" t="str">
        <f t="array" ref="CC265">IF(AND($I265&lt;&gt;"",$K265&lt;&gt;""),CEILING(VLOOKUP($I265,ランク別指標,6,FALSE)*$L265,1),"")</f>
        <v/>
      </c>
      <c r="CD265" s="288"/>
      <c r="CE265" s="289" t="str">
        <f t="shared" si="134"/>
        <v/>
      </c>
      <c r="CF265" s="290"/>
      <c r="CG265" s="291" t="str">
        <f t="array" ref="CG265">IF(AND(L265&lt;&gt;"",L265&gt;0),IF(CD265/L265*100 &gt; 0,CD265/L265*100, ""),"")</f>
        <v/>
      </c>
      <c r="CH265" s="292" t="str">
        <f t="array" ref="CH265">IF(AND(L265&lt;&gt;"",L265&gt;0),IF(CF265/L265*100 &gt; 0,CF265/L265*100, ""),"")</f>
        <v/>
      </c>
      <c r="CI265" s="291" t="str">
        <f t="array" ref="CI265">IF(AND(CC265&lt;&gt;"",CC265&gt;0),IF(CD265/CC265*100 &gt; 0,CD265/CC265, ""),"")</f>
        <v/>
      </c>
      <c r="CJ265" s="292" t="str">
        <f t="array" ref="CJ265">IF(AND(CE265&lt;&gt;"",CE265&gt;0),IF(CF265/CE265*100 &gt; 0,CF265/CE265, ""),"")</f>
        <v/>
      </c>
      <c r="CK265" s="281"/>
      <c r="CL265" s="293" t="str">
        <f t="array" ref="CL265">IF(AND(L265&lt;&gt;"",L265&gt;0),IF(CK265/L265*100 &gt; 0,CK265/L265*100, ""),"")</f>
        <v/>
      </c>
      <c r="CM265" s="294"/>
      <c r="CN265" s="270" t="str">
        <f t="array" aca="1" ref="CN265" ca="1">IF(AND($O265&lt;&gt;"",$P265="",$O265&lt;=集計基準日),"遅1",IF(AND($R265&lt;&gt;"",$S265="",$R265&lt;=集計基準日),"遅2",IF(AND($U265&lt;&gt;"",$V265="",$U265&lt;=集計基準日),"遅3","") ) )</f>
        <v/>
      </c>
      <c r="CO265" s="271" t="str">
        <f t="array" aca="1" ref="CO265" ca="1">IF(AND($AA265&lt;&gt;"",$AB265="",$AA265&lt;=集計基準日),"遅1",IF(AND($AD265&lt;&gt;"",$AE265="",$AD265&lt;=集計基準日),"遅2",IF(AND($AG265&lt;&gt;"",$AH265="",$AG265&lt;=集計基準日),"遅3","")))</f>
        <v/>
      </c>
      <c r="CP265" s="271" t="str">
        <f t="array" aca="1" ref="CP265" ca="1">IF(AND($AM265&lt;&gt;"",$AN265="",$AM265&lt;=集計基準日),"遅1",IF(AND($AP265&lt;&gt;"",$AQ265="",$AP265&lt;=集計基準日),"遅2",IF(AND($AS265&lt;&gt;"",$AT265="",$AS265&lt;=集計基準日),"遅3","")))</f>
        <v/>
      </c>
      <c r="CQ265" s="272" t="str">
        <f t="shared" ca="1" si="131"/>
        <v/>
      </c>
      <c r="CR265" s="272" t="str">
        <f t="shared" ca="1" si="132"/>
        <v/>
      </c>
      <c r="CS265" s="273" t="str">
        <f t="shared" ca="1" si="135"/>
        <v/>
      </c>
      <c r="CT265" s="337"/>
      <c r="CU265" s="264">
        <f t="shared" ref="CU265:CU328" si="151">A265</f>
        <v>257</v>
      </c>
      <c r="CW265" s="324">
        <f t="array" aca="1" ref="CW265" ca="1">MAX(IF((IF(進捗管理票PSPT_進捗率_1_2&lt;&gt;"", O265:V265,O265:S265)&lt;&gt;"")*(IF(進捗管理票PSPT_進捗率_1_2&lt;&gt;"", $O$7:$V$7,$O$7:$S$7)="予定日")*(IF(進捗管理票PSPT_進捗率_1_2&lt;&gt;"", O265:V265,O265:S265)&lt;=集計基準日),COLUMN(IF(進捗管理票PSPT_進捗率_1_2&lt;&gt;"", O265:V265,O265:S265)),""))</f>
        <v>0</v>
      </c>
      <c r="CX265" s="324">
        <f t="array" aca="1" ref="CX265" ca="1">MAX(IF((IF(進捗管理票PSPT_進捗率_2_2&lt;&gt;"", AA265:AH265,AA265:AE265)&lt;&gt;"")*(IF(進捗管理票PSPT_進捗率_2_2&lt;&gt;"", $AA$7:$AH$7,$AA$7:$AE$7)="予定日")*(IF(進捗管理票PSPT_進捗率_2_2&lt;&gt;"", AA265:AH265,AA265:AE265)&lt;=集計基準日),COLUMN(IF(進捗管理票PSPT_進捗率_2_2&lt;&gt;"", AA265:AH265,AA265:AE265)),""))</f>
        <v>0</v>
      </c>
      <c r="CY265" s="324">
        <f t="array" aca="1" ref="CY265" ca="1">MAX(IF((IF(進捗管理票PSPT_進捗率_3_2&lt;&gt;"", AM265:AT265,AM265:AQ265)&lt;&gt;"")*(IF(進捗管理票PSPT_進捗率_3_2&lt;&gt;"", $AM$7:$AT$7,$AM$7:$AQ$7)="予定日")*(IF(進捗管理票PSPT_進捗率_3_2&lt;&gt;"", AM265:AT265,AM265:AQ265)&lt;=集計基準日),COLUMN(IF(進捗管理票PSPT_進捗率_3_2&lt;&gt;"", AM265:AT265,AM265:AQ265)),""))</f>
        <v>0</v>
      </c>
      <c r="CZ265" s="324">
        <f t="array" aca="1" ref="CZ265" ca="1">MAX(IF((IF(進捗管理票PSPT_進捗率_4_2&lt;&gt;"", AY265:BF265,AY265:BC265)&lt;&gt;"")*(IF(進捗管理票PSPT_進捗率_4_2&lt;&gt;"", $AY$7:$BF$7,$AY$7:$BC$7)="予定日")*(IF(進捗管理票PSPT_進捗率_4_2&lt;&gt;"", AY265:BF265,AY265:BC265)&lt;=集計基準日),COLUMN(IF(進捗管理票PSPT_進捗率_4_2&lt;&gt;"", AY265:BF265,AY265:BC265)),""))</f>
        <v>0</v>
      </c>
      <c r="DA265" s="324">
        <f t="array" aca="1" ref="DA265" ca="1">MAX(IF((BJ265:BN265&lt;&gt;"")*($BJ$7:$BN$7="予定日")*(BJ265:BN265&lt;=集計基準日),COLUMN(BJ265:BN265),""))</f>
        <v>0</v>
      </c>
      <c r="DB265" s="324">
        <f t="array" aca="1" ref="DB265" ca="1">MAX(IF((IF(AND(進捗管理票PSPT_進捗率_1_2&lt;&gt;"",U265&lt;&gt;""), O265:V265,O265:S265)&lt;&gt;"")*(IF(AND(進捗管理票PSPT_進捗率_1_2&lt;&gt;"",U265&lt;&gt;""), $O$7:$V$7,$O$7:$S$7)="実績日")*(IF(AND(進捗管理票PSPT_進捗率_1_2&lt;&gt;"",U265&lt;&gt;""), O265:V265,O265:S265)&lt;=集計基準日),COLUMN(IF(AND(進捗管理票PSPT_進捗率_1_2&lt;&gt;"",U265&lt;&gt;""), O265:V265,O265:S265)),""))</f>
        <v>0</v>
      </c>
      <c r="DC265" s="324">
        <f t="array" aca="1" ref="DC265" ca="1">MAX(IF((IF(AND(進捗管理票PSPT_進捗率_2_2&lt;&gt;"",AG265&lt;&gt;""), AA265:AH265,AA265:AE265)&lt;&gt;"")*(IF(AND(進捗管理票PSPT_進捗率_2_2&lt;&gt;"",AG265&lt;&gt;""), $AA$7:$AH$7,$AA$7:$AE$7)="実績日")*(IF(AND(進捗管理票PSPT_進捗率_2_2&lt;&gt;"",AG265&lt;&gt;""), AA265:AH265,AA265:AE265)&lt;=集計基準日),COLUMN(IF(AND(進捗管理票PSPT_進捗率_2_2&lt;&gt;"",AG265&lt;&gt;""), AA265:AH265,AA265:AE265)),""))</f>
        <v>0</v>
      </c>
      <c r="DD265" s="324">
        <f t="array" aca="1" ref="DD265" ca="1">MAX(IF((IF(AND(進捗管理票PSPT_進捗率_3_2&lt;&gt;"",AS265&lt;&gt;""), AM265:AT265,AM265:AQ265)&lt;&gt;"")*(IF(AND(進捗管理票PSPT_進捗率_3_2&lt;&gt;"",AS265&lt;&gt;""), $AM$7:$AT$7,$AM$7:$AQ$7)="実績日")*(IF(AND(進捗管理票PSPT_進捗率_3_2&lt;&gt;"",AS265&lt;&gt;""), AM265:AT265,AM265:AQ265)&lt;=集計基準日),COLUMN(IF(AND(進捗管理票PSPT_進捗率_3_2&lt;&gt;"",AS265&lt;&gt;""), AM265:AT265,AM265:AQ265)),""))</f>
        <v>0</v>
      </c>
      <c r="DE265" s="324">
        <f t="array" aca="1" ref="DE265" ca="1">MAX(IF((IF(AND(進捗管理票PSPT_進捗率_4_2&lt;&gt;"",BE265&lt;&gt;""), AY265:BF265,AY265:BC265)&lt;&gt;"")*(IF(AND(進捗管理票PSPT_進捗率_4_2&lt;&gt;"",BE265&lt;&gt;""), $AY$7:$BF$7,$AY$7:$BC$7)="実績日")*(IF(AND(進捗管理票PSPT_進捗率_4_2&lt;&gt;"",BE265&lt;&gt;""), AY265:BF265,AY265:BC265)&lt;=集計基準日),COLUMN(IF(AND(進捗管理票PSPT_進捗率_4_2&lt;&gt;"",BE265&lt;&gt;""), AY265:BF265,AY265:BC265)),""))</f>
        <v>0</v>
      </c>
      <c r="DF265" s="324">
        <f t="array" aca="1" ref="DF265" ca="1">MAX(IF((BJ265:BN265&lt;&gt;"")*($BJ$7:$BN$7="実績日")*(BJ265:BN265&lt;=集計基準日),COLUMN(BJ265:BN265),""))</f>
        <v>0</v>
      </c>
      <c r="DG265" s="439">
        <f ca="1">MAX(IF(CW265&lt;&gt;0,HLOOKUP(CW265+1,進捗・達成率設定_PS,9,1),0),IF(CX265&lt;&gt;0,HLOOKUP(CX265+1,進捗・達成率設定_PT仕様作成,9,1),0),IF(CY265&lt;&gt;0,HLOOKUP(CY265+1,進捗・達成率設定_PG,9,1),0),IF(CZ265&lt;&gt;0,HLOOKUP(CZ265+1,進捗・達成率設定_PT,9,1),0),IF(DA265&lt;&gt;0,HLOOKUP(DA265+1,進捗・達成率設定_受入,9,1),0),IF(AND(COUNTA(PTレビュー先頭セル:PTレビュー最終セル)=0,AND(BB265&lt;&gt;"", BB265 &lt;= 集計基準日, BE265="",BF265="",BJ265="",BK265="",BM265="",BN265="")),100,0),IF(AND(BE265&lt;&gt;"",BE265 &lt;= 集計基準日, BJ265="",BK265="",BM265="",BN265=""),100,0))</f>
        <v>0</v>
      </c>
      <c r="DH265" s="440">
        <f ca="1">MAX(IF(DB265&lt;&gt;0,HLOOKUP(DB265,進捗・達成率設定_PS,9,1),0),IF(DC265&lt;&gt;0,HLOOKUP(DC265,進捗・達成率設定_PT仕様作成,9,1),0),IF(DD265&lt;&gt;0,HLOOKUP(DD265,進捗・達成率設定_PG,9,1),0),IF(DE265&lt;&gt;0,HLOOKUP(DE265,進捗・達成率設定_PT,9,1),0),IF(DF265&lt;&gt;0,HLOOKUP(DF265,進捗・達成率設定_受入,9,1),0),IF(AND(COUNTA(PTレビュー先頭セル:PTレビュー最終セル)=0,BJ265="",BK265="",BM265="",BN265="",BC265&lt;&gt;"", BC265&lt;=集計基準日),100,0),IF(OR(AND(BF265&lt;&gt;"",BF265&lt;=集計基準日, BJ265="",BK265="",BM265="",BN265=""),AND(BE265&lt;&gt;"",BF265&lt;&gt;"",BF265&lt;=集計基準日, BJ265="",BK265="",BM265="",BN265="")),100,0))</f>
        <v>0</v>
      </c>
      <c r="DI265" s="328" t="str">
        <f>IF(BM265&lt;&gt;"",BM265,IF(AND(BJ265&lt;&gt;"",BM265&lt;&gt;""),BM265,IF(AND(BJ265&lt;&gt;"",BM265=""),"",IF(AND(BK265&lt;&gt;"",BM265=""),"",IF(BE265&lt;&gt;"",BE265,IF(COUNTA(PTレビュー先頭セル:PTレビュー最終セル)&lt;&gt;0,"",IF(BB265&lt;&gt;"",BB265,"")))))))</f>
        <v/>
      </c>
      <c r="DJ265" s="329" t="str">
        <f>IF(AND(BM265&lt;&gt;"",BN265&lt;&gt;""),BN265,IF(AND(BJ265&lt;&gt;"",BN265&lt;&gt;""),BN265,IF(AND(BK265&lt;&gt;"",BN265=""),"",IF(AND(BJ265&lt;&gt;"",BN265=""),"",IF(BF265&lt;&gt;"",BF265,IF(COUNTA(PTレビュー先頭セル:PTレビュー最終セル)&lt;&gt;0,"",IF(BC265&lt;&gt;"",BC265,"")))))))</f>
        <v/>
      </c>
      <c r="DK265" s="450" t="b">
        <f t="shared" ref="DK265:DK328" si="152">OR(AND(NOT(ISTEXT(O265)),O265&lt;&gt;""),AND(NOT(ISTEXT(R265)),R265&lt;&gt;""),AND(NOT(ISTEXT(U265)),U265&lt;&gt;""))</f>
        <v>0</v>
      </c>
      <c r="DL265" s="440" t="b">
        <f t="shared" ref="DL265:DL328" si="153">OR(AND(NOT(ISTEXT(P265)),P265&lt;&gt;""),AND(NOT(ISTEXT(S265)),S265&lt;&gt;""),AND(NOT(ISTEXT(V265)),V265&lt;&gt;""))</f>
        <v>0</v>
      </c>
      <c r="DM265" s="450" t="b">
        <f t="shared" ref="DM265:DM328" si="154">OR(AND(NOT(ISTEXT(AA265)),AA265&lt;&gt;""),AND(NOT(ISTEXT(AD265)),AD265&lt;&gt;""),AND(NOT(ISTEXT(AG265)),AG265&lt;&gt;""))</f>
        <v>0</v>
      </c>
      <c r="DN265" s="440" t="b">
        <f t="shared" ref="DN265:DN328" si="155">OR(AND(NOT(ISTEXT(AB265)),AB265&lt;&gt;""),AND(NOT(ISTEXT(AE265)),AE265&lt;&gt;""),AND(NOT(ISTEXT(AH265)),AH265&lt;&gt;""))</f>
        <v>0</v>
      </c>
      <c r="DO265" s="449" t="b">
        <f t="shared" ref="DO265:DO328" si="156">OR(AND(NOT(ISTEXT(AM265)),AM265&lt;&gt;""),AND(NOT(ISTEXT(AP265)),AP265&lt;&gt;""),AND(NOT(ISTEXT(AS265)),AS265&lt;&gt;""))</f>
        <v>0</v>
      </c>
      <c r="DP265" s="440" t="b">
        <f t="shared" ref="DP265:DP328" si="157">OR(AND(NOT(ISTEXT(AN265)),AN265&lt;&gt;""),AND(NOT(ISTEXT(AQ265)),AQ265&lt;&gt;""),AND(NOT(ISTEXT(AT265)),AT265&lt;&gt;""))</f>
        <v>0</v>
      </c>
      <c r="DQ265" s="450" t="b">
        <f t="shared" ref="DQ265:DQ328" si="158">OR(AND(NOT(ISTEXT(AY265)),AY265&lt;&gt;""),AND(NOT(ISTEXT(BB265)),BB265&lt;&gt;""),AND(NOT(ISTEXT(BE265)),BE265&lt;&gt;""))</f>
        <v>0</v>
      </c>
      <c r="DR265" s="440" t="b">
        <f t="shared" ref="DR265:DR328" si="159">OR(AND(NOT(ISTEXT(AZ265)),AZ265&lt;&gt;""),AND(NOT(ISTEXT(BC265)),BC265&lt;&gt;""),AND(NOT(ISTEXT(BF265)),BF265&lt;&gt;""))</f>
        <v>0</v>
      </c>
      <c r="DS265" s="449" t="b">
        <f t="shared" ref="DS265:DS328" si="160">OR(AND(NOT(ISTEXT(BJ265)),BJ265&lt;&gt;""),AND(NOT(ISTEXT(BM265)),BM265&lt;&gt;""))</f>
        <v>0</v>
      </c>
      <c r="DT265" s="440" t="b">
        <f t="shared" ref="DT265:DT328" si="161">OR(AND(NOT(ISTEXT(BK265)),BK265&lt;&gt;""),AND(NOT(ISTEXT(BN265)),BN265&lt;&gt;""))</f>
        <v>0</v>
      </c>
    </row>
    <row r="266" spans="1:124" x14ac:dyDescent="0.25">
      <c r="A266" s="65">
        <f t="shared" si="136"/>
        <v>258</v>
      </c>
      <c r="B266" s="275"/>
      <c r="C266" s="275"/>
      <c r="D266" s="275"/>
      <c r="E266" s="275"/>
      <c r="F266" s="275"/>
      <c r="G266" s="316"/>
      <c r="H266" s="276"/>
      <c r="I266" s="276"/>
      <c r="J266" s="276"/>
      <c r="K266" s="467"/>
      <c r="L266" s="467"/>
      <c r="M266" s="277"/>
      <c r="N266" s="277"/>
      <c r="O266" s="348"/>
      <c r="P266" s="278"/>
      <c r="Q266" s="279"/>
      <c r="R266" s="348"/>
      <c r="S266" s="278"/>
      <c r="T266" s="280"/>
      <c r="U266" s="348"/>
      <c r="V266" s="274"/>
      <c r="W266" s="309" t="str">
        <f t="shared" ca="1" si="137"/>
        <v/>
      </c>
      <c r="X266" s="310" t="str">
        <f t="shared" ca="1" si="138"/>
        <v/>
      </c>
      <c r="Y266" s="277"/>
      <c r="Z266" s="277"/>
      <c r="AA266" s="348"/>
      <c r="AB266" s="278"/>
      <c r="AC266" s="279"/>
      <c r="AD266" s="348"/>
      <c r="AE266" s="278"/>
      <c r="AF266" s="280"/>
      <c r="AG266" s="348"/>
      <c r="AH266" s="274"/>
      <c r="AI266" s="309" t="str">
        <f t="shared" ca="1" si="139"/>
        <v/>
      </c>
      <c r="AJ266" s="310" t="str">
        <f t="shared" ca="1" si="140"/>
        <v/>
      </c>
      <c r="AK266" s="277"/>
      <c r="AL266" s="277"/>
      <c r="AM266" s="348"/>
      <c r="AN266" s="278"/>
      <c r="AO266" s="279"/>
      <c r="AP266" s="348"/>
      <c r="AQ266" s="278"/>
      <c r="AR266" s="280"/>
      <c r="AS266" s="348"/>
      <c r="AT266" s="274"/>
      <c r="AU266" s="309" t="str">
        <f t="shared" ca="1" si="141"/>
        <v/>
      </c>
      <c r="AV266" s="310" t="str">
        <f t="shared" ca="1" si="142"/>
        <v/>
      </c>
      <c r="AW266" s="276"/>
      <c r="AX266" s="276"/>
      <c r="AY266" s="348"/>
      <c r="AZ266" s="278"/>
      <c r="BA266" s="279"/>
      <c r="BB266" s="348"/>
      <c r="BC266" s="278"/>
      <c r="BD266" s="280"/>
      <c r="BE266" s="348"/>
      <c r="BF266" s="274"/>
      <c r="BG266" s="309" t="str">
        <f t="shared" ca="1" si="143"/>
        <v/>
      </c>
      <c r="BH266" s="310" t="str">
        <f t="shared" ca="1" si="144"/>
        <v/>
      </c>
      <c r="BI266" s="276"/>
      <c r="BJ266" s="348"/>
      <c r="BK266" s="278"/>
      <c r="BL266" s="279"/>
      <c r="BM266" s="348"/>
      <c r="BN266" s="278"/>
      <c r="BO266" s="280"/>
      <c r="BP266" s="309" t="str">
        <f t="shared" ca="1" si="145"/>
        <v/>
      </c>
      <c r="BQ266" s="310" t="str">
        <f t="shared" ca="1" si="146"/>
        <v/>
      </c>
      <c r="BR266" s="309" t="str">
        <f t="shared" ca="1" si="147"/>
        <v/>
      </c>
      <c r="BS266" s="438" t="str">
        <f t="shared" ca="1" si="148"/>
        <v/>
      </c>
      <c r="BT266" s="281" t="str">
        <f t="array" ref="BT266">IF(AND($I266&lt;&gt;"",$K266&lt;&gt;""),CEILING(VLOOKUP($I266,ランク別指標,3,FALSE)*$L266,1),"")</f>
        <v/>
      </c>
      <c r="BU266" s="282"/>
      <c r="BV266" s="281" t="str">
        <f t="shared" si="133"/>
        <v/>
      </c>
      <c r="BW266" s="283"/>
      <c r="BX266" s="282"/>
      <c r="BY266" s="284" t="str">
        <f t="shared" si="149"/>
        <v/>
      </c>
      <c r="BZ266" s="285" t="str">
        <f t="shared" si="150"/>
        <v/>
      </c>
      <c r="CA266" s="286"/>
      <c r="CB266" s="287"/>
      <c r="CC266" s="281" t="str">
        <f t="array" ref="CC266">IF(AND($I266&lt;&gt;"",$K266&lt;&gt;""),CEILING(VLOOKUP($I266,ランク別指標,6,FALSE)*$L266,1),"")</f>
        <v/>
      </c>
      <c r="CD266" s="288"/>
      <c r="CE266" s="289" t="str">
        <f t="shared" si="134"/>
        <v/>
      </c>
      <c r="CF266" s="290"/>
      <c r="CG266" s="291" t="str">
        <f t="array" ref="CG266">IF(AND(L266&lt;&gt;"",L266&gt;0),IF(CD266/L266*100 &gt; 0,CD266/L266*100, ""),"")</f>
        <v/>
      </c>
      <c r="CH266" s="292" t="str">
        <f t="array" ref="CH266">IF(AND(L266&lt;&gt;"",L266&gt;0),IF(CF266/L266*100 &gt; 0,CF266/L266*100, ""),"")</f>
        <v/>
      </c>
      <c r="CI266" s="291" t="str">
        <f t="array" ref="CI266">IF(AND(CC266&lt;&gt;"",CC266&gt;0),IF(CD266/CC266*100 &gt; 0,CD266/CC266, ""),"")</f>
        <v/>
      </c>
      <c r="CJ266" s="292" t="str">
        <f t="array" ref="CJ266">IF(AND(CE266&lt;&gt;"",CE266&gt;0),IF(CF266/CE266*100 &gt; 0,CF266/CE266, ""),"")</f>
        <v/>
      </c>
      <c r="CK266" s="281"/>
      <c r="CL266" s="293" t="str">
        <f t="array" ref="CL266">IF(AND(L266&lt;&gt;"",L266&gt;0),IF(CK266/L266*100 &gt; 0,CK266/L266*100, ""),"")</f>
        <v/>
      </c>
      <c r="CM266" s="294"/>
      <c r="CN266" s="270" t="str">
        <f t="array" aca="1" ref="CN266" ca="1">IF(AND($O266&lt;&gt;"",$P266="",$O266&lt;=集計基準日),"遅1",IF(AND($R266&lt;&gt;"",$S266="",$R266&lt;=集計基準日),"遅2",IF(AND($U266&lt;&gt;"",$V266="",$U266&lt;=集計基準日),"遅3","") ) )</f>
        <v/>
      </c>
      <c r="CO266" s="271" t="str">
        <f t="array" aca="1" ref="CO266" ca="1">IF(AND($AA266&lt;&gt;"",$AB266="",$AA266&lt;=集計基準日),"遅1",IF(AND($AD266&lt;&gt;"",$AE266="",$AD266&lt;=集計基準日),"遅2",IF(AND($AG266&lt;&gt;"",$AH266="",$AG266&lt;=集計基準日),"遅3","")))</f>
        <v/>
      </c>
      <c r="CP266" s="271" t="str">
        <f t="array" aca="1" ref="CP266" ca="1">IF(AND($AM266&lt;&gt;"",$AN266="",$AM266&lt;=集計基準日),"遅1",IF(AND($AP266&lt;&gt;"",$AQ266="",$AP266&lt;=集計基準日),"遅2",IF(AND($AS266&lt;&gt;"",$AT266="",$AS266&lt;=集計基準日),"遅3","")))</f>
        <v/>
      </c>
      <c r="CQ266" s="272" t="str">
        <f t="shared" ca="1" si="131"/>
        <v/>
      </c>
      <c r="CR266" s="272" t="str">
        <f t="shared" ca="1" si="132"/>
        <v/>
      </c>
      <c r="CS266" s="273" t="str">
        <f t="shared" ca="1" si="135"/>
        <v/>
      </c>
      <c r="CT266" s="337"/>
      <c r="CU266" s="264">
        <f t="shared" si="151"/>
        <v>258</v>
      </c>
      <c r="CW266" s="324">
        <f t="array" aca="1" ref="CW266" ca="1">MAX(IF((IF(進捗管理票PSPT_進捗率_1_2&lt;&gt;"", O266:V266,O266:S266)&lt;&gt;"")*(IF(進捗管理票PSPT_進捗率_1_2&lt;&gt;"", $O$7:$V$7,$O$7:$S$7)="予定日")*(IF(進捗管理票PSPT_進捗率_1_2&lt;&gt;"", O266:V266,O266:S266)&lt;=集計基準日),COLUMN(IF(進捗管理票PSPT_進捗率_1_2&lt;&gt;"", O266:V266,O266:S266)),""))</f>
        <v>0</v>
      </c>
      <c r="CX266" s="324">
        <f t="array" aca="1" ref="CX266" ca="1">MAX(IF((IF(進捗管理票PSPT_進捗率_2_2&lt;&gt;"", AA266:AH266,AA266:AE266)&lt;&gt;"")*(IF(進捗管理票PSPT_進捗率_2_2&lt;&gt;"", $AA$7:$AH$7,$AA$7:$AE$7)="予定日")*(IF(進捗管理票PSPT_進捗率_2_2&lt;&gt;"", AA266:AH266,AA266:AE266)&lt;=集計基準日),COLUMN(IF(進捗管理票PSPT_進捗率_2_2&lt;&gt;"", AA266:AH266,AA266:AE266)),""))</f>
        <v>0</v>
      </c>
      <c r="CY266" s="324">
        <f t="array" aca="1" ref="CY266" ca="1">MAX(IF((IF(進捗管理票PSPT_進捗率_3_2&lt;&gt;"", AM266:AT266,AM266:AQ266)&lt;&gt;"")*(IF(進捗管理票PSPT_進捗率_3_2&lt;&gt;"", $AM$7:$AT$7,$AM$7:$AQ$7)="予定日")*(IF(進捗管理票PSPT_進捗率_3_2&lt;&gt;"", AM266:AT266,AM266:AQ266)&lt;=集計基準日),COLUMN(IF(進捗管理票PSPT_進捗率_3_2&lt;&gt;"", AM266:AT266,AM266:AQ266)),""))</f>
        <v>0</v>
      </c>
      <c r="CZ266" s="324">
        <f t="array" aca="1" ref="CZ266" ca="1">MAX(IF((IF(進捗管理票PSPT_進捗率_4_2&lt;&gt;"", AY266:BF266,AY266:BC266)&lt;&gt;"")*(IF(進捗管理票PSPT_進捗率_4_2&lt;&gt;"", $AY$7:$BF$7,$AY$7:$BC$7)="予定日")*(IF(進捗管理票PSPT_進捗率_4_2&lt;&gt;"", AY266:BF266,AY266:BC266)&lt;=集計基準日),COLUMN(IF(進捗管理票PSPT_進捗率_4_2&lt;&gt;"", AY266:BF266,AY266:BC266)),""))</f>
        <v>0</v>
      </c>
      <c r="DA266" s="324">
        <f t="array" aca="1" ref="DA266" ca="1">MAX(IF((BJ266:BN266&lt;&gt;"")*($BJ$7:$BN$7="予定日")*(BJ266:BN266&lt;=集計基準日),COLUMN(BJ266:BN266),""))</f>
        <v>0</v>
      </c>
      <c r="DB266" s="324">
        <f t="array" aca="1" ref="DB266" ca="1">MAX(IF((IF(AND(進捗管理票PSPT_進捗率_1_2&lt;&gt;"",U266&lt;&gt;""), O266:V266,O266:S266)&lt;&gt;"")*(IF(AND(進捗管理票PSPT_進捗率_1_2&lt;&gt;"",U266&lt;&gt;""), $O$7:$V$7,$O$7:$S$7)="実績日")*(IF(AND(進捗管理票PSPT_進捗率_1_2&lt;&gt;"",U266&lt;&gt;""), O266:V266,O266:S266)&lt;=集計基準日),COLUMN(IF(AND(進捗管理票PSPT_進捗率_1_2&lt;&gt;"",U266&lt;&gt;""), O266:V266,O266:S266)),""))</f>
        <v>0</v>
      </c>
      <c r="DC266" s="324">
        <f t="array" aca="1" ref="DC266" ca="1">MAX(IF((IF(AND(進捗管理票PSPT_進捗率_2_2&lt;&gt;"",AG266&lt;&gt;""), AA266:AH266,AA266:AE266)&lt;&gt;"")*(IF(AND(進捗管理票PSPT_進捗率_2_2&lt;&gt;"",AG266&lt;&gt;""), $AA$7:$AH$7,$AA$7:$AE$7)="実績日")*(IF(AND(進捗管理票PSPT_進捗率_2_2&lt;&gt;"",AG266&lt;&gt;""), AA266:AH266,AA266:AE266)&lt;=集計基準日),COLUMN(IF(AND(進捗管理票PSPT_進捗率_2_2&lt;&gt;"",AG266&lt;&gt;""), AA266:AH266,AA266:AE266)),""))</f>
        <v>0</v>
      </c>
      <c r="DD266" s="324">
        <f t="array" aca="1" ref="DD266" ca="1">MAX(IF((IF(AND(進捗管理票PSPT_進捗率_3_2&lt;&gt;"",AS266&lt;&gt;""), AM266:AT266,AM266:AQ266)&lt;&gt;"")*(IF(AND(進捗管理票PSPT_進捗率_3_2&lt;&gt;"",AS266&lt;&gt;""), $AM$7:$AT$7,$AM$7:$AQ$7)="実績日")*(IF(AND(進捗管理票PSPT_進捗率_3_2&lt;&gt;"",AS266&lt;&gt;""), AM266:AT266,AM266:AQ266)&lt;=集計基準日),COLUMN(IF(AND(進捗管理票PSPT_進捗率_3_2&lt;&gt;"",AS266&lt;&gt;""), AM266:AT266,AM266:AQ266)),""))</f>
        <v>0</v>
      </c>
      <c r="DE266" s="324">
        <f t="array" aca="1" ref="DE266" ca="1">MAX(IF((IF(AND(進捗管理票PSPT_進捗率_4_2&lt;&gt;"",BE266&lt;&gt;""), AY266:BF266,AY266:BC266)&lt;&gt;"")*(IF(AND(進捗管理票PSPT_進捗率_4_2&lt;&gt;"",BE266&lt;&gt;""), $AY$7:$BF$7,$AY$7:$BC$7)="実績日")*(IF(AND(進捗管理票PSPT_進捗率_4_2&lt;&gt;"",BE266&lt;&gt;""), AY266:BF266,AY266:BC266)&lt;=集計基準日),COLUMN(IF(AND(進捗管理票PSPT_進捗率_4_2&lt;&gt;"",BE266&lt;&gt;""), AY266:BF266,AY266:BC266)),""))</f>
        <v>0</v>
      </c>
      <c r="DF266" s="324">
        <f t="array" aca="1" ref="DF266" ca="1">MAX(IF((BJ266:BN266&lt;&gt;"")*($BJ$7:$BN$7="実績日")*(BJ266:BN266&lt;=集計基準日),COLUMN(BJ266:BN266),""))</f>
        <v>0</v>
      </c>
      <c r="DG266" s="439">
        <f ca="1">MAX(IF(CW266&lt;&gt;0,HLOOKUP(CW266+1,進捗・達成率設定_PS,9,1),0),IF(CX266&lt;&gt;0,HLOOKUP(CX266+1,進捗・達成率設定_PT仕様作成,9,1),0),IF(CY266&lt;&gt;0,HLOOKUP(CY266+1,進捗・達成率設定_PG,9,1),0),IF(CZ266&lt;&gt;0,HLOOKUP(CZ266+1,進捗・達成率設定_PT,9,1),0),IF(DA266&lt;&gt;0,HLOOKUP(DA266+1,進捗・達成率設定_受入,9,1),0),IF(AND(COUNTA(PTレビュー先頭セル:PTレビュー最終セル)=0,AND(BB266&lt;&gt;"", BB266 &lt;= 集計基準日, BE266="",BF266="",BJ266="",BK266="",BM266="",BN266="")),100,0),IF(AND(BE266&lt;&gt;"",BE266 &lt;= 集計基準日, BJ266="",BK266="",BM266="",BN266=""),100,0))</f>
        <v>0</v>
      </c>
      <c r="DH266" s="440">
        <f ca="1">MAX(IF(DB266&lt;&gt;0,HLOOKUP(DB266,進捗・達成率設定_PS,9,1),0),IF(DC266&lt;&gt;0,HLOOKUP(DC266,進捗・達成率設定_PT仕様作成,9,1),0),IF(DD266&lt;&gt;0,HLOOKUP(DD266,進捗・達成率設定_PG,9,1),0),IF(DE266&lt;&gt;0,HLOOKUP(DE266,進捗・達成率設定_PT,9,1),0),IF(DF266&lt;&gt;0,HLOOKUP(DF266,進捗・達成率設定_受入,9,1),0),IF(AND(COUNTA(PTレビュー先頭セル:PTレビュー最終セル)=0,BJ266="",BK266="",BM266="",BN266="",BC266&lt;&gt;"", BC266&lt;=集計基準日),100,0),IF(OR(AND(BF266&lt;&gt;"",BF266&lt;=集計基準日, BJ266="",BK266="",BM266="",BN266=""),AND(BE266&lt;&gt;"",BF266&lt;&gt;"",BF266&lt;=集計基準日, BJ266="",BK266="",BM266="",BN266="")),100,0))</f>
        <v>0</v>
      </c>
      <c r="DI266" s="328" t="str">
        <f>IF(BM266&lt;&gt;"",BM266,IF(AND(BJ266&lt;&gt;"",BM266&lt;&gt;""),BM266,IF(AND(BJ266&lt;&gt;"",BM266=""),"",IF(AND(BK266&lt;&gt;"",BM266=""),"",IF(BE266&lt;&gt;"",BE266,IF(COUNTA(PTレビュー先頭セル:PTレビュー最終セル)&lt;&gt;0,"",IF(BB266&lt;&gt;"",BB266,"")))))))</f>
        <v/>
      </c>
      <c r="DJ266" s="329" t="str">
        <f>IF(AND(BM266&lt;&gt;"",BN266&lt;&gt;""),BN266,IF(AND(BJ266&lt;&gt;"",BN266&lt;&gt;""),BN266,IF(AND(BK266&lt;&gt;"",BN266=""),"",IF(AND(BJ266&lt;&gt;"",BN266=""),"",IF(BF266&lt;&gt;"",BF266,IF(COUNTA(PTレビュー先頭セル:PTレビュー最終セル)&lt;&gt;0,"",IF(BC266&lt;&gt;"",BC266,"")))))))</f>
        <v/>
      </c>
      <c r="DK266" s="450" t="b">
        <f t="shared" si="152"/>
        <v>0</v>
      </c>
      <c r="DL266" s="440" t="b">
        <f t="shared" si="153"/>
        <v>0</v>
      </c>
      <c r="DM266" s="450" t="b">
        <f t="shared" si="154"/>
        <v>0</v>
      </c>
      <c r="DN266" s="440" t="b">
        <f t="shared" si="155"/>
        <v>0</v>
      </c>
      <c r="DO266" s="449" t="b">
        <f t="shared" si="156"/>
        <v>0</v>
      </c>
      <c r="DP266" s="440" t="b">
        <f t="shared" si="157"/>
        <v>0</v>
      </c>
      <c r="DQ266" s="450" t="b">
        <f t="shared" si="158"/>
        <v>0</v>
      </c>
      <c r="DR266" s="440" t="b">
        <f t="shared" si="159"/>
        <v>0</v>
      </c>
      <c r="DS266" s="449" t="b">
        <f t="shared" si="160"/>
        <v>0</v>
      </c>
      <c r="DT266" s="440" t="b">
        <f t="shared" si="161"/>
        <v>0</v>
      </c>
    </row>
    <row r="267" spans="1:124" x14ac:dyDescent="0.25">
      <c r="A267" s="65">
        <f t="shared" si="136"/>
        <v>259</v>
      </c>
      <c r="B267" s="275"/>
      <c r="C267" s="275"/>
      <c r="D267" s="275"/>
      <c r="E267" s="275"/>
      <c r="F267" s="275"/>
      <c r="G267" s="316"/>
      <c r="H267" s="276"/>
      <c r="I267" s="276"/>
      <c r="J267" s="276"/>
      <c r="K267" s="467"/>
      <c r="L267" s="467"/>
      <c r="M267" s="277"/>
      <c r="N267" s="277"/>
      <c r="O267" s="348"/>
      <c r="P267" s="278"/>
      <c r="Q267" s="279"/>
      <c r="R267" s="348"/>
      <c r="S267" s="278"/>
      <c r="T267" s="280"/>
      <c r="U267" s="348"/>
      <c r="V267" s="274"/>
      <c r="W267" s="309" t="str">
        <f t="shared" ca="1" si="137"/>
        <v/>
      </c>
      <c r="X267" s="310" t="str">
        <f t="shared" ca="1" si="138"/>
        <v/>
      </c>
      <c r="Y267" s="277"/>
      <c r="Z267" s="277"/>
      <c r="AA267" s="348"/>
      <c r="AB267" s="278"/>
      <c r="AC267" s="279"/>
      <c r="AD267" s="348"/>
      <c r="AE267" s="278"/>
      <c r="AF267" s="280"/>
      <c r="AG267" s="348"/>
      <c r="AH267" s="274"/>
      <c r="AI267" s="309" t="str">
        <f t="shared" ca="1" si="139"/>
        <v/>
      </c>
      <c r="AJ267" s="310" t="str">
        <f t="shared" ca="1" si="140"/>
        <v/>
      </c>
      <c r="AK267" s="277"/>
      <c r="AL267" s="277"/>
      <c r="AM267" s="348"/>
      <c r="AN267" s="278"/>
      <c r="AO267" s="279"/>
      <c r="AP267" s="348"/>
      <c r="AQ267" s="278"/>
      <c r="AR267" s="280"/>
      <c r="AS267" s="348"/>
      <c r="AT267" s="274"/>
      <c r="AU267" s="309" t="str">
        <f t="shared" ca="1" si="141"/>
        <v/>
      </c>
      <c r="AV267" s="310" t="str">
        <f t="shared" ca="1" si="142"/>
        <v/>
      </c>
      <c r="AW267" s="276"/>
      <c r="AX267" s="276"/>
      <c r="AY267" s="348"/>
      <c r="AZ267" s="278"/>
      <c r="BA267" s="279"/>
      <c r="BB267" s="348"/>
      <c r="BC267" s="278"/>
      <c r="BD267" s="280"/>
      <c r="BE267" s="348"/>
      <c r="BF267" s="274"/>
      <c r="BG267" s="309" t="str">
        <f t="shared" ca="1" si="143"/>
        <v/>
      </c>
      <c r="BH267" s="310" t="str">
        <f t="shared" ca="1" si="144"/>
        <v/>
      </c>
      <c r="BI267" s="276"/>
      <c r="BJ267" s="348"/>
      <c r="BK267" s="278"/>
      <c r="BL267" s="279"/>
      <c r="BM267" s="348"/>
      <c r="BN267" s="278"/>
      <c r="BO267" s="280"/>
      <c r="BP267" s="309" t="str">
        <f t="shared" ca="1" si="145"/>
        <v/>
      </c>
      <c r="BQ267" s="310" t="str">
        <f t="shared" ca="1" si="146"/>
        <v/>
      </c>
      <c r="BR267" s="309" t="str">
        <f t="shared" ca="1" si="147"/>
        <v/>
      </c>
      <c r="BS267" s="438" t="str">
        <f t="shared" ca="1" si="148"/>
        <v/>
      </c>
      <c r="BT267" s="281" t="str">
        <f t="array" ref="BT267">IF(AND($I267&lt;&gt;"",$K267&lt;&gt;""),CEILING(VLOOKUP($I267,ランク別指標,3,FALSE)*$L267,1),"")</f>
        <v/>
      </c>
      <c r="BU267" s="282"/>
      <c r="BV267" s="281" t="str">
        <f t="shared" si="133"/>
        <v/>
      </c>
      <c r="BW267" s="283"/>
      <c r="BX267" s="282"/>
      <c r="BY267" s="284" t="str">
        <f t="shared" si="149"/>
        <v/>
      </c>
      <c r="BZ267" s="285" t="str">
        <f t="shared" si="150"/>
        <v/>
      </c>
      <c r="CA267" s="286"/>
      <c r="CB267" s="287"/>
      <c r="CC267" s="281" t="str">
        <f t="array" ref="CC267">IF(AND($I267&lt;&gt;"",$K267&lt;&gt;""),CEILING(VLOOKUP($I267,ランク別指標,6,FALSE)*$L267,1),"")</f>
        <v/>
      </c>
      <c r="CD267" s="288"/>
      <c r="CE267" s="289" t="str">
        <f t="shared" si="134"/>
        <v/>
      </c>
      <c r="CF267" s="290"/>
      <c r="CG267" s="291" t="str">
        <f t="array" ref="CG267">IF(AND(L267&lt;&gt;"",L267&gt;0),IF(CD267/L267*100 &gt; 0,CD267/L267*100, ""),"")</f>
        <v/>
      </c>
      <c r="CH267" s="292" t="str">
        <f t="array" ref="CH267">IF(AND(L267&lt;&gt;"",L267&gt;0),IF(CF267/L267*100 &gt; 0,CF267/L267*100, ""),"")</f>
        <v/>
      </c>
      <c r="CI267" s="291" t="str">
        <f t="array" ref="CI267">IF(AND(CC267&lt;&gt;"",CC267&gt;0),IF(CD267/CC267*100 &gt; 0,CD267/CC267, ""),"")</f>
        <v/>
      </c>
      <c r="CJ267" s="292" t="str">
        <f t="array" ref="CJ267">IF(AND(CE267&lt;&gt;"",CE267&gt;0),IF(CF267/CE267*100 &gt; 0,CF267/CE267, ""),"")</f>
        <v/>
      </c>
      <c r="CK267" s="281"/>
      <c r="CL267" s="293" t="str">
        <f t="array" ref="CL267">IF(AND(L267&lt;&gt;"",L267&gt;0),IF(CK267/L267*100 &gt; 0,CK267/L267*100, ""),"")</f>
        <v/>
      </c>
      <c r="CM267" s="294"/>
      <c r="CN267" s="270" t="str">
        <f t="array" aca="1" ref="CN267" ca="1">IF(AND($O267&lt;&gt;"",$P267="",$O267&lt;=集計基準日),"遅1",IF(AND($R267&lt;&gt;"",$S267="",$R267&lt;=集計基準日),"遅2",IF(AND($U267&lt;&gt;"",$V267="",$U267&lt;=集計基準日),"遅3","") ) )</f>
        <v/>
      </c>
      <c r="CO267" s="271" t="str">
        <f t="array" aca="1" ref="CO267" ca="1">IF(AND($AA267&lt;&gt;"",$AB267="",$AA267&lt;=集計基準日),"遅1",IF(AND($AD267&lt;&gt;"",$AE267="",$AD267&lt;=集計基準日),"遅2",IF(AND($AG267&lt;&gt;"",$AH267="",$AG267&lt;=集計基準日),"遅3","")))</f>
        <v/>
      </c>
      <c r="CP267" s="271" t="str">
        <f t="array" aca="1" ref="CP267" ca="1">IF(AND($AM267&lt;&gt;"",$AN267="",$AM267&lt;=集計基準日),"遅1",IF(AND($AP267&lt;&gt;"",$AQ267="",$AP267&lt;=集計基準日),"遅2",IF(AND($AS267&lt;&gt;"",$AT267="",$AS267&lt;=集計基準日),"遅3","")))</f>
        <v/>
      </c>
      <c r="CQ267" s="272" t="str">
        <f t="shared" ca="1" si="131"/>
        <v/>
      </c>
      <c r="CR267" s="272" t="str">
        <f t="shared" ca="1" si="132"/>
        <v/>
      </c>
      <c r="CS267" s="273" t="str">
        <f t="shared" ca="1" si="135"/>
        <v/>
      </c>
      <c r="CT267" s="337"/>
      <c r="CU267" s="264">
        <f t="shared" si="151"/>
        <v>259</v>
      </c>
      <c r="CW267" s="324">
        <f t="array" aca="1" ref="CW267" ca="1">MAX(IF((IF(進捗管理票PSPT_進捗率_1_2&lt;&gt;"", O267:V267,O267:S267)&lt;&gt;"")*(IF(進捗管理票PSPT_進捗率_1_2&lt;&gt;"", $O$7:$V$7,$O$7:$S$7)="予定日")*(IF(進捗管理票PSPT_進捗率_1_2&lt;&gt;"", O267:V267,O267:S267)&lt;=集計基準日),COLUMN(IF(進捗管理票PSPT_進捗率_1_2&lt;&gt;"", O267:V267,O267:S267)),""))</f>
        <v>0</v>
      </c>
      <c r="CX267" s="324">
        <f t="array" aca="1" ref="CX267" ca="1">MAX(IF((IF(進捗管理票PSPT_進捗率_2_2&lt;&gt;"", AA267:AH267,AA267:AE267)&lt;&gt;"")*(IF(進捗管理票PSPT_進捗率_2_2&lt;&gt;"", $AA$7:$AH$7,$AA$7:$AE$7)="予定日")*(IF(進捗管理票PSPT_進捗率_2_2&lt;&gt;"", AA267:AH267,AA267:AE267)&lt;=集計基準日),COLUMN(IF(進捗管理票PSPT_進捗率_2_2&lt;&gt;"", AA267:AH267,AA267:AE267)),""))</f>
        <v>0</v>
      </c>
      <c r="CY267" s="324">
        <f t="array" aca="1" ref="CY267" ca="1">MAX(IF((IF(進捗管理票PSPT_進捗率_3_2&lt;&gt;"", AM267:AT267,AM267:AQ267)&lt;&gt;"")*(IF(進捗管理票PSPT_進捗率_3_2&lt;&gt;"", $AM$7:$AT$7,$AM$7:$AQ$7)="予定日")*(IF(進捗管理票PSPT_進捗率_3_2&lt;&gt;"", AM267:AT267,AM267:AQ267)&lt;=集計基準日),COLUMN(IF(進捗管理票PSPT_進捗率_3_2&lt;&gt;"", AM267:AT267,AM267:AQ267)),""))</f>
        <v>0</v>
      </c>
      <c r="CZ267" s="324">
        <f t="array" aca="1" ref="CZ267" ca="1">MAX(IF((IF(進捗管理票PSPT_進捗率_4_2&lt;&gt;"", AY267:BF267,AY267:BC267)&lt;&gt;"")*(IF(進捗管理票PSPT_進捗率_4_2&lt;&gt;"", $AY$7:$BF$7,$AY$7:$BC$7)="予定日")*(IF(進捗管理票PSPT_進捗率_4_2&lt;&gt;"", AY267:BF267,AY267:BC267)&lt;=集計基準日),COLUMN(IF(進捗管理票PSPT_進捗率_4_2&lt;&gt;"", AY267:BF267,AY267:BC267)),""))</f>
        <v>0</v>
      </c>
      <c r="DA267" s="324">
        <f t="array" aca="1" ref="DA267" ca="1">MAX(IF((BJ267:BN267&lt;&gt;"")*($BJ$7:$BN$7="予定日")*(BJ267:BN267&lt;=集計基準日),COLUMN(BJ267:BN267),""))</f>
        <v>0</v>
      </c>
      <c r="DB267" s="324">
        <f t="array" aca="1" ref="DB267" ca="1">MAX(IF((IF(AND(進捗管理票PSPT_進捗率_1_2&lt;&gt;"",U267&lt;&gt;""), O267:V267,O267:S267)&lt;&gt;"")*(IF(AND(進捗管理票PSPT_進捗率_1_2&lt;&gt;"",U267&lt;&gt;""), $O$7:$V$7,$O$7:$S$7)="実績日")*(IF(AND(進捗管理票PSPT_進捗率_1_2&lt;&gt;"",U267&lt;&gt;""), O267:V267,O267:S267)&lt;=集計基準日),COLUMN(IF(AND(進捗管理票PSPT_進捗率_1_2&lt;&gt;"",U267&lt;&gt;""), O267:V267,O267:S267)),""))</f>
        <v>0</v>
      </c>
      <c r="DC267" s="324">
        <f t="array" aca="1" ref="DC267" ca="1">MAX(IF((IF(AND(進捗管理票PSPT_進捗率_2_2&lt;&gt;"",AG267&lt;&gt;""), AA267:AH267,AA267:AE267)&lt;&gt;"")*(IF(AND(進捗管理票PSPT_進捗率_2_2&lt;&gt;"",AG267&lt;&gt;""), $AA$7:$AH$7,$AA$7:$AE$7)="実績日")*(IF(AND(進捗管理票PSPT_進捗率_2_2&lt;&gt;"",AG267&lt;&gt;""), AA267:AH267,AA267:AE267)&lt;=集計基準日),COLUMN(IF(AND(進捗管理票PSPT_進捗率_2_2&lt;&gt;"",AG267&lt;&gt;""), AA267:AH267,AA267:AE267)),""))</f>
        <v>0</v>
      </c>
      <c r="DD267" s="324">
        <f t="array" aca="1" ref="DD267" ca="1">MAX(IF((IF(AND(進捗管理票PSPT_進捗率_3_2&lt;&gt;"",AS267&lt;&gt;""), AM267:AT267,AM267:AQ267)&lt;&gt;"")*(IF(AND(進捗管理票PSPT_進捗率_3_2&lt;&gt;"",AS267&lt;&gt;""), $AM$7:$AT$7,$AM$7:$AQ$7)="実績日")*(IF(AND(進捗管理票PSPT_進捗率_3_2&lt;&gt;"",AS267&lt;&gt;""), AM267:AT267,AM267:AQ267)&lt;=集計基準日),COLUMN(IF(AND(進捗管理票PSPT_進捗率_3_2&lt;&gt;"",AS267&lt;&gt;""), AM267:AT267,AM267:AQ267)),""))</f>
        <v>0</v>
      </c>
      <c r="DE267" s="324">
        <f t="array" aca="1" ref="DE267" ca="1">MAX(IF((IF(AND(進捗管理票PSPT_進捗率_4_2&lt;&gt;"",BE267&lt;&gt;""), AY267:BF267,AY267:BC267)&lt;&gt;"")*(IF(AND(進捗管理票PSPT_進捗率_4_2&lt;&gt;"",BE267&lt;&gt;""), $AY$7:$BF$7,$AY$7:$BC$7)="実績日")*(IF(AND(進捗管理票PSPT_進捗率_4_2&lt;&gt;"",BE267&lt;&gt;""), AY267:BF267,AY267:BC267)&lt;=集計基準日),COLUMN(IF(AND(進捗管理票PSPT_進捗率_4_2&lt;&gt;"",BE267&lt;&gt;""), AY267:BF267,AY267:BC267)),""))</f>
        <v>0</v>
      </c>
      <c r="DF267" s="324">
        <f t="array" aca="1" ref="DF267" ca="1">MAX(IF((BJ267:BN267&lt;&gt;"")*($BJ$7:$BN$7="実績日")*(BJ267:BN267&lt;=集計基準日),COLUMN(BJ267:BN267),""))</f>
        <v>0</v>
      </c>
      <c r="DG267" s="439">
        <f ca="1">MAX(IF(CW267&lt;&gt;0,HLOOKUP(CW267+1,進捗・達成率設定_PS,9,1),0),IF(CX267&lt;&gt;0,HLOOKUP(CX267+1,進捗・達成率設定_PT仕様作成,9,1),0),IF(CY267&lt;&gt;0,HLOOKUP(CY267+1,進捗・達成率設定_PG,9,1),0),IF(CZ267&lt;&gt;0,HLOOKUP(CZ267+1,進捗・達成率設定_PT,9,1),0),IF(DA267&lt;&gt;0,HLOOKUP(DA267+1,進捗・達成率設定_受入,9,1),0),IF(AND(COUNTA(PTレビュー先頭セル:PTレビュー最終セル)=0,AND(BB267&lt;&gt;"", BB267 &lt;= 集計基準日, BE267="",BF267="",BJ267="",BK267="",BM267="",BN267="")),100,0),IF(AND(BE267&lt;&gt;"",BE267 &lt;= 集計基準日, BJ267="",BK267="",BM267="",BN267=""),100,0))</f>
        <v>0</v>
      </c>
      <c r="DH267" s="440">
        <f ca="1">MAX(IF(DB267&lt;&gt;0,HLOOKUP(DB267,進捗・達成率設定_PS,9,1),0),IF(DC267&lt;&gt;0,HLOOKUP(DC267,進捗・達成率設定_PT仕様作成,9,1),0),IF(DD267&lt;&gt;0,HLOOKUP(DD267,進捗・達成率設定_PG,9,1),0),IF(DE267&lt;&gt;0,HLOOKUP(DE267,進捗・達成率設定_PT,9,1),0),IF(DF267&lt;&gt;0,HLOOKUP(DF267,進捗・達成率設定_受入,9,1),0),IF(AND(COUNTA(PTレビュー先頭セル:PTレビュー最終セル)=0,BJ267="",BK267="",BM267="",BN267="",BC267&lt;&gt;"", BC267&lt;=集計基準日),100,0),IF(OR(AND(BF267&lt;&gt;"",BF267&lt;=集計基準日, BJ267="",BK267="",BM267="",BN267=""),AND(BE267&lt;&gt;"",BF267&lt;&gt;"",BF267&lt;=集計基準日, BJ267="",BK267="",BM267="",BN267="")),100,0))</f>
        <v>0</v>
      </c>
      <c r="DI267" s="328" t="str">
        <f>IF(BM267&lt;&gt;"",BM267,IF(AND(BJ267&lt;&gt;"",BM267&lt;&gt;""),BM267,IF(AND(BJ267&lt;&gt;"",BM267=""),"",IF(AND(BK267&lt;&gt;"",BM267=""),"",IF(BE267&lt;&gt;"",BE267,IF(COUNTA(PTレビュー先頭セル:PTレビュー最終セル)&lt;&gt;0,"",IF(BB267&lt;&gt;"",BB267,"")))))))</f>
        <v/>
      </c>
      <c r="DJ267" s="329" t="str">
        <f>IF(AND(BM267&lt;&gt;"",BN267&lt;&gt;""),BN267,IF(AND(BJ267&lt;&gt;"",BN267&lt;&gt;""),BN267,IF(AND(BK267&lt;&gt;"",BN267=""),"",IF(AND(BJ267&lt;&gt;"",BN267=""),"",IF(BF267&lt;&gt;"",BF267,IF(COUNTA(PTレビュー先頭セル:PTレビュー最終セル)&lt;&gt;0,"",IF(BC267&lt;&gt;"",BC267,"")))))))</f>
        <v/>
      </c>
      <c r="DK267" s="450" t="b">
        <f t="shared" si="152"/>
        <v>0</v>
      </c>
      <c r="DL267" s="440" t="b">
        <f t="shared" si="153"/>
        <v>0</v>
      </c>
      <c r="DM267" s="450" t="b">
        <f t="shared" si="154"/>
        <v>0</v>
      </c>
      <c r="DN267" s="440" t="b">
        <f t="shared" si="155"/>
        <v>0</v>
      </c>
      <c r="DO267" s="449" t="b">
        <f t="shared" si="156"/>
        <v>0</v>
      </c>
      <c r="DP267" s="440" t="b">
        <f t="shared" si="157"/>
        <v>0</v>
      </c>
      <c r="DQ267" s="450" t="b">
        <f t="shared" si="158"/>
        <v>0</v>
      </c>
      <c r="DR267" s="440" t="b">
        <f t="shared" si="159"/>
        <v>0</v>
      </c>
      <c r="DS267" s="449" t="b">
        <f t="shared" si="160"/>
        <v>0</v>
      </c>
      <c r="DT267" s="440" t="b">
        <f t="shared" si="161"/>
        <v>0</v>
      </c>
    </row>
    <row r="268" spans="1:124" x14ac:dyDescent="0.25">
      <c r="A268" s="65">
        <f t="shared" si="136"/>
        <v>260</v>
      </c>
      <c r="B268" s="275"/>
      <c r="C268" s="275"/>
      <c r="D268" s="275"/>
      <c r="E268" s="275"/>
      <c r="F268" s="275"/>
      <c r="G268" s="316"/>
      <c r="H268" s="276"/>
      <c r="I268" s="276"/>
      <c r="J268" s="276"/>
      <c r="K268" s="467"/>
      <c r="L268" s="467"/>
      <c r="M268" s="277"/>
      <c r="N268" s="277"/>
      <c r="O268" s="348"/>
      <c r="P268" s="278"/>
      <c r="Q268" s="279"/>
      <c r="R268" s="348"/>
      <c r="S268" s="278"/>
      <c r="T268" s="280"/>
      <c r="U268" s="348"/>
      <c r="V268" s="274"/>
      <c r="W268" s="309" t="str">
        <f t="shared" ca="1" si="137"/>
        <v/>
      </c>
      <c r="X268" s="310" t="str">
        <f t="shared" ca="1" si="138"/>
        <v/>
      </c>
      <c r="Y268" s="277"/>
      <c r="Z268" s="277"/>
      <c r="AA268" s="348"/>
      <c r="AB268" s="278"/>
      <c r="AC268" s="279"/>
      <c r="AD268" s="348"/>
      <c r="AE268" s="278"/>
      <c r="AF268" s="280"/>
      <c r="AG268" s="348"/>
      <c r="AH268" s="274"/>
      <c r="AI268" s="309" t="str">
        <f t="shared" ca="1" si="139"/>
        <v/>
      </c>
      <c r="AJ268" s="310" t="str">
        <f t="shared" ca="1" si="140"/>
        <v/>
      </c>
      <c r="AK268" s="277"/>
      <c r="AL268" s="277"/>
      <c r="AM268" s="348"/>
      <c r="AN268" s="278"/>
      <c r="AO268" s="279"/>
      <c r="AP268" s="348"/>
      <c r="AQ268" s="278"/>
      <c r="AR268" s="280"/>
      <c r="AS268" s="348"/>
      <c r="AT268" s="274"/>
      <c r="AU268" s="309" t="str">
        <f t="shared" ca="1" si="141"/>
        <v/>
      </c>
      <c r="AV268" s="310" t="str">
        <f t="shared" ca="1" si="142"/>
        <v/>
      </c>
      <c r="AW268" s="276"/>
      <c r="AX268" s="276"/>
      <c r="AY268" s="348"/>
      <c r="AZ268" s="278"/>
      <c r="BA268" s="279"/>
      <c r="BB268" s="348"/>
      <c r="BC268" s="278"/>
      <c r="BD268" s="280"/>
      <c r="BE268" s="348"/>
      <c r="BF268" s="274"/>
      <c r="BG268" s="309" t="str">
        <f t="shared" ca="1" si="143"/>
        <v/>
      </c>
      <c r="BH268" s="310" t="str">
        <f t="shared" ca="1" si="144"/>
        <v/>
      </c>
      <c r="BI268" s="276"/>
      <c r="BJ268" s="348"/>
      <c r="BK268" s="278"/>
      <c r="BL268" s="279"/>
      <c r="BM268" s="348"/>
      <c r="BN268" s="278"/>
      <c r="BO268" s="280"/>
      <c r="BP268" s="309" t="str">
        <f t="shared" ca="1" si="145"/>
        <v/>
      </c>
      <c r="BQ268" s="310" t="str">
        <f t="shared" ca="1" si="146"/>
        <v/>
      </c>
      <c r="BR268" s="309" t="str">
        <f t="shared" ca="1" si="147"/>
        <v/>
      </c>
      <c r="BS268" s="438" t="str">
        <f t="shared" ca="1" si="148"/>
        <v/>
      </c>
      <c r="BT268" s="281" t="str">
        <f t="array" ref="BT268">IF(AND($I268&lt;&gt;"",$K268&lt;&gt;""),CEILING(VLOOKUP($I268,ランク別指標,3,FALSE)*$L268,1),"")</f>
        <v/>
      </c>
      <c r="BU268" s="282"/>
      <c r="BV268" s="281" t="str">
        <f t="shared" si="133"/>
        <v/>
      </c>
      <c r="BW268" s="283"/>
      <c r="BX268" s="282"/>
      <c r="BY268" s="284" t="str">
        <f t="shared" si="149"/>
        <v/>
      </c>
      <c r="BZ268" s="285" t="str">
        <f t="shared" si="150"/>
        <v/>
      </c>
      <c r="CA268" s="286"/>
      <c r="CB268" s="287"/>
      <c r="CC268" s="281" t="str">
        <f t="array" ref="CC268">IF(AND($I268&lt;&gt;"",$K268&lt;&gt;""),CEILING(VLOOKUP($I268,ランク別指標,6,FALSE)*$L268,1),"")</f>
        <v/>
      </c>
      <c r="CD268" s="288"/>
      <c r="CE268" s="289" t="str">
        <f t="shared" si="134"/>
        <v/>
      </c>
      <c r="CF268" s="290"/>
      <c r="CG268" s="291" t="str">
        <f t="array" ref="CG268">IF(AND(L268&lt;&gt;"",L268&gt;0),IF(CD268/L268*100 &gt; 0,CD268/L268*100, ""),"")</f>
        <v/>
      </c>
      <c r="CH268" s="292" t="str">
        <f t="array" ref="CH268">IF(AND(L268&lt;&gt;"",L268&gt;0),IF(CF268/L268*100 &gt; 0,CF268/L268*100, ""),"")</f>
        <v/>
      </c>
      <c r="CI268" s="291" t="str">
        <f t="array" ref="CI268">IF(AND(CC268&lt;&gt;"",CC268&gt;0),IF(CD268/CC268*100 &gt; 0,CD268/CC268, ""),"")</f>
        <v/>
      </c>
      <c r="CJ268" s="292" t="str">
        <f t="array" ref="CJ268">IF(AND(CE268&lt;&gt;"",CE268&gt;0),IF(CF268/CE268*100 &gt; 0,CF268/CE268, ""),"")</f>
        <v/>
      </c>
      <c r="CK268" s="281"/>
      <c r="CL268" s="293" t="str">
        <f t="array" ref="CL268">IF(AND(L268&lt;&gt;"",L268&gt;0),IF(CK268/L268*100 &gt; 0,CK268/L268*100, ""),"")</f>
        <v/>
      </c>
      <c r="CM268" s="294"/>
      <c r="CN268" s="270" t="str">
        <f t="array" aca="1" ref="CN268" ca="1">IF(AND($O268&lt;&gt;"",$P268="",$O268&lt;=集計基準日),"遅1",IF(AND($R268&lt;&gt;"",$S268="",$R268&lt;=集計基準日),"遅2",IF(AND($U268&lt;&gt;"",$V268="",$U268&lt;=集計基準日),"遅3","") ) )</f>
        <v/>
      </c>
      <c r="CO268" s="271" t="str">
        <f t="array" aca="1" ref="CO268" ca="1">IF(AND($AA268&lt;&gt;"",$AB268="",$AA268&lt;=集計基準日),"遅1",IF(AND($AD268&lt;&gt;"",$AE268="",$AD268&lt;=集計基準日),"遅2",IF(AND($AG268&lt;&gt;"",$AH268="",$AG268&lt;=集計基準日),"遅3","")))</f>
        <v/>
      </c>
      <c r="CP268" s="271" t="str">
        <f t="array" aca="1" ref="CP268" ca="1">IF(AND($AM268&lt;&gt;"",$AN268="",$AM268&lt;=集計基準日),"遅1",IF(AND($AP268&lt;&gt;"",$AQ268="",$AP268&lt;=集計基準日),"遅2",IF(AND($AS268&lt;&gt;"",$AT268="",$AS268&lt;=集計基準日),"遅3","")))</f>
        <v/>
      </c>
      <c r="CQ268" s="272" t="str">
        <f t="shared" ca="1" si="131"/>
        <v/>
      </c>
      <c r="CR268" s="272" t="str">
        <f t="shared" ca="1" si="132"/>
        <v/>
      </c>
      <c r="CS268" s="273" t="str">
        <f t="shared" ca="1" si="135"/>
        <v/>
      </c>
      <c r="CT268" s="337"/>
      <c r="CU268" s="264">
        <f t="shared" si="151"/>
        <v>260</v>
      </c>
      <c r="CW268" s="324">
        <f t="array" aca="1" ref="CW268" ca="1">MAX(IF((IF(進捗管理票PSPT_進捗率_1_2&lt;&gt;"", O268:V268,O268:S268)&lt;&gt;"")*(IF(進捗管理票PSPT_進捗率_1_2&lt;&gt;"", $O$7:$V$7,$O$7:$S$7)="予定日")*(IF(進捗管理票PSPT_進捗率_1_2&lt;&gt;"", O268:V268,O268:S268)&lt;=集計基準日),COLUMN(IF(進捗管理票PSPT_進捗率_1_2&lt;&gt;"", O268:V268,O268:S268)),""))</f>
        <v>0</v>
      </c>
      <c r="CX268" s="324">
        <f t="array" aca="1" ref="CX268" ca="1">MAX(IF((IF(進捗管理票PSPT_進捗率_2_2&lt;&gt;"", AA268:AH268,AA268:AE268)&lt;&gt;"")*(IF(進捗管理票PSPT_進捗率_2_2&lt;&gt;"", $AA$7:$AH$7,$AA$7:$AE$7)="予定日")*(IF(進捗管理票PSPT_進捗率_2_2&lt;&gt;"", AA268:AH268,AA268:AE268)&lt;=集計基準日),COLUMN(IF(進捗管理票PSPT_進捗率_2_2&lt;&gt;"", AA268:AH268,AA268:AE268)),""))</f>
        <v>0</v>
      </c>
      <c r="CY268" s="324">
        <f t="array" aca="1" ref="CY268" ca="1">MAX(IF((IF(進捗管理票PSPT_進捗率_3_2&lt;&gt;"", AM268:AT268,AM268:AQ268)&lt;&gt;"")*(IF(進捗管理票PSPT_進捗率_3_2&lt;&gt;"", $AM$7:$AT$7,$AM$7:$AQ$7)="予定日")*(IF(進捗管理票PSPT_進捗率_3_2&lt;&gt;"", AM268:AT268,AM268:AQ268)&lt;=集計基準日),COLUMN(IF(進捗管理票PSPT_進捗率_3_2&lt;&gt;"", AM268:AT268,AM268:AQ268)),""))</f>
        <v>0</v>
      </c>
      <c r="CZ268" s="324">
        <f t="array" aca="1" ref="CZ268" ca="1">MAX(IF((IF(進捗管理票PSPT_進捗率_4_2&lt;&gt;"", AY268:BF268,AY268:BC268)&lt;&gt;"")*(IF(進捗管理票PSPT_進捗率_4_2&lt;&gt;"", $AY$7:$BF$7,$AY$7:$BC$7)="予定日")*(IF(進捗管理票PSPT_進捗率_4_2&lt;&gt;"", AY268:BF268,AY268:BC268)&lt;=集計基準日),COLUMN(IF(進捗管理票PSPT_進捗率_4_2&lt;&gt;"", AY268:BF268,AY268:BC268)),""))</f>
        <v>0</v>
      </c>
      <c r="DA268" s="324">
        <f t="array" aca="1" ref="DA268" ca="1">MAX(IF((BJ268:BN268&lt;&gt;"")*($BJ$7:$BN$7="予定日")*(BJ268:BN268&lt;=集計基準日),COLUMN(BJ268:BN268),""))</f>
        <v>0</v>
      </c>
      <c r="DB268" s="324">
        <f t="array" aca="1" ref="DB268" ca="1">MAX(IF((IF(AND(進捗管理票PSPT_進捗率_1_2&lt;&gt;"",U268&lt;&gt;""), O268:V268,O268:S268)&lt;&gt;"")*(IF(AND(進捗管理票PSPT_進捗率_1_2&lt;&gt;"",U268&lt;&gt;""), $O$7:$V$7,$O$7:$S$7)="実績日")*(IF(AND(進捗管理票PSPT_進捗率_1_2&lt;&gt;"",U268&lt;&gt;""), O268:V268,O268:S268)&lt;=集計基準日),COLUMN(IF(AND(進捗管理票PSPT_進捗率_1_2&lt;&gt;"",U268&lt;&gt;""), O268:V268,O268:S268)),""))</f>
        <v>0</v>
      </c>
      <c r="DC268" s="324">
        <f t="array" aca="1" ref="DC268" ca="1">MAX(IF((IF(AND(進捗管理票PSPT_進捗率_2_2&lt;&gt;"",AG268&lt;&gt;""), AA268:AH268,AA268:AE268)&lt;&gt;"")*(IF(AND(進捗管理票PSPT_進捗率_2_2&lt;&gt;"",AG268&lt;&gt;""), $AA$7:$AH$7,$AA$7:$AE$7)="実績日")*(IF(AND(進捗管理票PSPT_進捗率_2_2&lt;&gt;"",AG268&lt;&gt;""), AA268:AH268,AA268:AE268)&lt;=集計基準日),COLUMN(IF(AND(進捗管理票PSPT_進捗率_2_2&lt;&gt;"",AG268&lt;&gt;""), AA268:AH268,AA268:AE268)),""))</f>
        <v>0</v>
      </c>
      <c r="DD268" s="324">
        <f t="array" aca="1" ref="DD268" ca="1">MAX(IF((IF(AND(進捗管理票PSPT_進捗率_3_2&lt;&gt;"",AS268&lt;&gt;""), AM268:AT268,AM268:AQ268)&lt;&gt;"")*(IF(AND(進捗管理票PSPT_進捗率_3_2&lt;&gt;"",AS268&lt;&gt;""), $AM$7:$AT$7,$AM$7:$AQ$7)="実績日")*(IF(AND(進捗管理票PSPT_進捗率_3_2&lt;&gt;"",AS268&lt;&gt;""), AM268:AT268,AM268:AQ268)&lt;=集計基準日),COLUMN(IF(AND(進捗管理票PSPT_進捗率_3_2&lt;&gt;"",AS268&lt;&gt;""), AM268:AT268,AM268:AQ268)),""))</f>
        <v>0</v>
      </c>
      <c r="DE268" s="324">
        <f t="array" aca="1" ref="DE268" ca="1">MAX(IF((IF(AND(進捗管理票PSPT_進捗率_4_2&lt;&gt;"",BE268&lt;&gt;""), AY268:BF268,AY268:BC268)&lt;&gt;"")*(IF(AND(進捗管理票PSPT_進捗率_4_2&lt;&gt;"",BE268&lt;&gt;""), $AY$7:$BF$7,$AY$7:$BC$7)="実績日")*(IF(AND(進捗管理票PSPT_進捗率_4_2&lt;&gt;"",BE268&lt;&gt;""), AY268:BF268,AY268:BC268)&lt;=集計基準日),COLUMN(IF(AND(進捗管理票PSPT_進捗率_4_2&lt;&gt;"",BE268&lt;&gt;""), AY268:BF268,AY268:BC268)),""))</f>
        <v>0</v>
      </c>
      <c r="DF268" s="324">
        <f t="array" aca="1" ref="DF268" ca="1">MAX(IF((BJ268:BN268&lt;&gt;"")*($BJ$7:$BN$7="実績日")*(BJ268:BN268&lt;=集計基準日),COLUMN(BJ268:BN268),""))</f>
        <v>0</v>
      </c>
      <c r="DG268" s="439">
        <f ca="1">MAX(IF(CW268&lt;&gt;0,HLOOKUP(CW268+1,進捗・達成率設定_PS,9,1),0),IF(CX268&lt;&gt;0,HLOOKUP(CX268+1,進捗・達成率設定_PT仕様作成,9,1),0),IF(CY268&lt;&gt;0,HLOOKUP(CY268+1,進捗・達成率設定_PG,9,1),0),IF(CZ268&lt;&gt;0,HLOOKUP(CZ268+1,進捗・達成率設定_PT,9,1),0),IF(DA268&lt;&gt;0,HLOOKUP(DA268+1,進捗・達成率設定_受入,9,1),0),IF(AND(COUNTA(PTレビュー先頭セル:PTレビュー最終セル)=0,AND(BB268&lt;&gt;"", BB268 &lt;= 集計基準日, BE268="",BF268="",BJ268="",BK268="",BM268="",BN268="")),100,0),IF(AND(BE268&lt;&gt;"",BE268 &lt;= 集計基準日, BJ268="",BK268="",BM268="",BN268=""),100,0))</f>
        <v>0</v>
      </c>
      <c r="DH268" s="440">
        <f ca="1">MAX(IF(DB268&lt;&gt;0,HLOOKUP(DB268,進捗・達成率設定_PS,9,1),0),IF(DC268&lt;&gt;0,HLOOKUP(DC268,進捗・達成率設定_PT仕様作成,9,1),0),IF(DD268&lt;&gt;0,HLOOKUP(DD268,進捗・達成率設定_PG,9,1),0),IF(DE268&lt;&gt;0,HLOOKUP(DE268,進捗・達成率設定_PT,9,1),0),IF(DF268&lt;&gt;0,HLOOKUP(DF268,進捗・達成率設定_受入,9,1),0),IF(AND(COUNTA(PTレビュー先頭セル:PTレビュー最終セル)=0,BJ268="",BK268="",BM268="",BN268="",BC268&lt;&gt;"", BC268&lt;=集計基準日),100,0),IF(OR(AND(BF268&lt;&gt;"",BF268&lt;=集計基準日, BJ268="",BK268="",BM268="",BN268=""),AND(BE268&lt;&gt;"",BF268&lt;&gt;"",BF268&lt;=集計基準日, BJ268="",BK268="",BM268="",BN268="")),100,0))</f>
        <v>0</v>
      </c>
      <c r="DI268" s="328" t="str">
        <f>IF(BM268&lt;&gt;"",BM268,IF(AND(BJ268&lt;&gt;"",BM268&lt;&gt;""),BM268,IF(AND(BJ268&lt;&gt;"",BM268=""),"",IF(AND(BK268&lt;&gt;"",BM268=""),"",IF(BE268&lt;&gt;"",BE268,IF(COUNTA(PTレビュー先頭セル:PTレビュー最終セル)&lt;&gt;0,"",IF(BB268&lt;&gt;"",BB268,"")))))))</f>
        <v/>
      </c>
      <c r="DJ268" s="329" t="str">
        <f>IF(AND(BM268&lt;&gt;"",BN268&lt;&gt;""),BN268,IF(AND(BJ268&lt;&gt;"",BN268&lt;&gt;""),BN268,IF(AND(BK268&lt;&gt;"",BN268=""),"",IF(AND(BJ268&lt;&gt;"",BN268=""),"",IF(BF268&lt;&gt;"",BF268,IF(COUNTA(PTレビュー先頭セル:PTレビュー最終セル)&lt;&gt;0,"",IF(BC268&lt;&gt;"",BC268,"")))))))</f>
        <v/>
      </c>
      <c r="DK268" s="450" t="b">
        <f t="shared" si="152"/>
        <v>0</v>
      </c>
      <c r="DL268" s="440" t="b">
        <f t="shared" si="153"/>
        <v>0</v>
      </c>
      <c r="DM268" s="450" t="b">
        <f t="shared" si="154"/>
        <v>0</v>
      </c>
      <c r="DN268" s="440" t="b">
        <f t="shared" si="155"/>
        <v>0</v>
      </c>
      <c r="DO268" s="449" t="b">
        <f t="shared" si="156"/>
        <v>0</v>
      </c>
      <c r="DP268" s="440" t="b">
        <f t="shared" si="157"/>
        <v>0</v>
      </c>
      <c r="DQ268" s="450" t="b">
        <f t="shared" si="158"/>
        <v>0</v>
      </c>
      <c r="DR268" s="440" t="b">
        <f t="shared" si="159"/>
        <v>0</v>
      </c>
      <c r="DS268" s="449" t="b">
        <f t="shared" si="160"/>
        <v>0</v>
      </c>
      <c r="DT268" s="440" t="b">
        <f t="shared" si="161"/>
        <v>0</v>
      </c>
    </row>
    <row r="269" spans="1:124" x14ac:dyDescent="0.25">
      <c r="A269" s="65">
        <f t="shared" si="136"/>
        <v>261</v>
      </c>
      <c r="B269" s="275"/>
      <c r="C269" s="275"/>
      <c r="D269" s="275"/>
      <c r="E269" s="275"/>
      <c r="F269" s="275"/>
      <c r="G269" s="316"/>
      <c r="H269" s="276"/>
      <c r="I269" s="276"/>
      <c r="J269" s="276"/>
      <c r="K269" s="467"/>
      <c r="L269" s="467"/>
      <c r="M269" s="277"/>
      <c r="N269" s="277"/>
      <c r="O269" s="348"/>
      <c r="P269" s="278"/>
      <c r="Q269" s="279"/>
      <c r="R269" s="348"/>
      <c r="S269" s="278"/>
      <c r="T269" s="280"/>
      <c r="U269" s="348"/>
      <c r="V269" s="274"/>
      <c r="W269" s="309" t="str">
        <f t="shared" ca="1" si="137"/>
        <v/>
      </c>
      <c r="X269" s="310" t="str">
        <f t="shared" ca="1" si="138"/>
        <v/>
      </c>
      <c r="Y269" s="277"/>
      <c r="Z269" s="277"/>
      <c r="AA269" s="348"/>
      <c r="AB269" s="278"/>
      <c r="AC269" s="279"/>
      <c r="AD269" s="348"/>
      <c r="AE269" s="278"/>
      <c r="AF269" s="280"/>
      <c r="AG269" s="348"/>
      <c r="AH269" s="274"/>
      <c r="AI269" s="309" t="str">
        <f t="shared" ca="1" si="139"/>
        <v/>
      </c>
      <c r="AJ269" s="310" t="str">
        <f t="shared" ca="1" si="140"/>
        <v/>
      </c>
      <c r="AK269" s="277"/>
      <c r="AL269" s="277"/>
      <c r="AM269" s="348"/>
      <c r="AN269" s="278"/>
      <c r="AO269" s="279"/>
      <c r="AP269" s="348"/>
      <c r="AQ269" s="278"/>
      <c r="AR269" s="280"/>
      <c r="AS269" s="348"/>
      <c r="AT269" s="274"/>
      <c r="AU269" s="309" t="str">
        <f t="shared" ca="1" si="141"/>
        <v/>
      </c>
      <c r="AV269" s="310" t="str">
        <f t="shared" ca="1" si="142"/>
        <v/>
      </c>
      <c r="AW269" s="276"/>
      <c r="AX269" s="276"/>
      <c r="AY269" s="348"/>
      <c r="AZ269" s="278"/>
      <c r="BA269" s="279"/>
      <c r="BB269" s="348"/>
      <c r="BC269" s="278"/>
      <c r="BD269" s="280"/>
      <c r="BE269" s="348"/>
      <c r="BF269" s="274"/>
      <c r="BG269" s="309" t="str">
        <f t="shared" ca="1" si="143"/>
        <v/>
      </c>
      <c r="BH269" s="310" t="str">
        <f t="shared" ca="1" si="144"/>
        <v/>
      </c>
      <c r="BI269" s="276"/>
      <c r="BJ269" s="348"/>
      <c r="BK269" s="278"/>
      <c r="BL269" s="279"/>
      <c r="BM269" s="348"/>
      <c r="BN269" s="278"/>
      <c r="BO269" s="280"/>
      <c r="BP269" s="309" t="str">
        <f t="shared" ca="1" si="145"/>
        <v/>
      </c>
      <c r="BQ269" s="310" t="str">
        <f t="shared" ca="1" si="146"/>
        <v/>
      </c>
      <c r="BR269" s="309" t="str">
        <f t="shared" ca="1" si="147"/>
        <v/>
      </c>
      <c r="BS269" s="438" t="str">
        <f t="shared" ca="1" si="148"/>
        <v/>
      </c>
      <c r="BT269" s="281" t="str">
        <f t="array" ref="BT269">IF(AND($I269&lt;&gt;"",$K269&lt;&gt;""),CEILING(VLOOKUP($I269,ランク別指標,3,FALSE)*$L269,1),"")</f>
        <v/>
      </c>
      <c r="BU269" s="282"/>
      <c r="BV269" s="281" t="str">
        <f t="shared" si="133"/>
        <v/>
      </c>
      <c r="BW269" s="283"/>
      <c r="BX269" s="282"/>
      <c r="BY269" s="284" t="str">
        <f t="shared" si="149"/>
        <v/>
      </c>
      <c r="BZ269" s="285" t="str">
        <f t="shared" si="150"/>
        <v/>
      </c>
      <c r="CA269" s="286"/>
      <c r="CB269" s="287"/>
      <c r="CC269" s="281" t="str">
        <f t="array" ref="CC269">IF(AND($I269&lt;&gt;"",$K269&lt;&gt;""),CEILING(VLOOKUP($I269,ランク別指標,6,FALSE)*$L269,1),"")</f>
        <v/>
      </c>
      <c r="CD269" s="288"/>
      <c r="CE269" s="289" t="str">
        <f t="shared" si="134"/>
        <v/>
      </c>
      <c r="CF269" s="290"/>
      <c r="CG269" s="291" t="str">
        <f t="array" ref="CG269">IF(AND(L269&lt;&gt;"",L269&gt;0),IF(CD269/L269*100 &gt; 0,CD269/L269*100, ""),"")</f>
        <v/>
      </c>
      <c r="CH269" s="292" t="str">
        <f t="array" ref="CH269">IF(AND(L269&lt;&gt;"",L269&gt;0),IF(CF269/L269*100 &gt; 0,CF269/L269*100, ""),"")</f>
        <v/>
      </c>
      <c r="CI269" s="291" t="str">
        <f t="array" ref="CI269">IF(AND(CC269&lt;&gt;"",CC269&gt;0),IF(CD269/CC269*100 &gt; 0,CD269/CC269, ""),"")</f>
        <v/>
      </c>
      <c r="CJ269" s="292" t="str">
        <f t="array" ref="CJ269">IF(AND(CE269&lt;&gt;"",CE269&gt;0),IF(CF269/CE269*100 &gt; 0,CF269/CE269, ""),"")</f>
        <v/>
      </c>
      <c r="CK269" s="281"/>
      <c r="CL269" s="293" t="str">
        <f t="array" ref="CL269">IF(AND(L269&lt;&gt;"",L269&gt;0),IF(CK269/L269*100 &gt; 0,CK269/L269*100, ""),"")</f>
        <v/>
      </c>
      <c r="CM269" s="294"/>
      <c r="CN269" s="270" t="str">
        <f t="array" aca="1" ref="CN269" ca="1">IF(AND($O269&lt;&gt;"",$P269="",$O269&lt;=集計基準日),"遅1",IF(AND($R269&lt;&gt;"",$S269="",$R269&lt;=集計基準日),"遅2",IF(AND($U269&lt;&gt;"",$V269="",$U269&lt;=集計基準日),"遅3","") ) )</f>
        <v/>
      </c>
      <c r="CO269" s="271" t="str">
        <f t="array" aca="1" ref="CO269" ca="1">IF(AND($AA269&lt;&gt;"",$AB269="",$AA269&lt;=集計基準日),"遅1",IF(AND($AD269&lt;&gt;"",$AE269="",$AD269&lt;=集計基準日),"遅2",IF(AND($AG269&lt;&gt;"",$AH269="",$AG269&lt;=集計基準日),"遅3","")))</f>
        <v/>
      </c>
      <c r="CP269" s="271" t="str">
        <f t="array" aca="1" ref="CP269" ca="1">IF(AND($AM269&lt;&gt;"",$AN269="",$AM269&lt;=集計基準日),"遅1",IF(AND($AP269&lt;&gt;"",$AQ269="",$AP269&lt;=集計基準日),"遅2",IF(AND($AS269&lt;&gt;"",$AT269="",$AS269&lt;=集計基準日),"遅3","")))</f>
        <v/>
      </c>
      <c r="CQ269" s="272" t="str">
        <f t="shared" ca="1" si="131"/>
        <v/>
      </c>
      <c r="CR269" s="272" t="str">
        <f t="shared" ca="1" si="132"/>
        <v/>
      </c>
      <c r="CS269" s="273" t="str">
        <f t="shared" ca="1" si="135"/>
        <v/>
      </c>
      <c r="CT269" s="337"/>
      <c r="CU269" s="264">
        <f t="shared" si="151"/>
        <v>261</v>
      </c>
      <c r="CW269" s="324">
        <f t="array" aca="1" ref="CW269" ca="1">MAX(IF((IF(進捗管理票PSPT_進捗率_1_2&lt;&gt;"", O269:V269,O269:S269)&lt;&gt;"")*(IF(進捗管理票PSPT_進捗率_1_2&lt;&gt;"", $O$7:$V$7,$O$7:$S$7)="予定日")*(IF(進捗管理票PSPT_進捗率_1_2&lt;&gt;"", O269:V269,O269:S269)&lt;=集計基準日),COLUMN(IF(進捗管理票PSPT_進捗率_1_2&lt;&gt;"", O269:V269,O269:S269)),""))</f>
        <v>0</v>
      </c>
      <c r="CX269" s="324">
        <f t="array" aca="1" ref="CX269" ca="1">MAX(IF((IF(進捗管理票PSPT_進捗率_2_2&lt;&gt;"", AA269:AH269,AA269:AE269)&lt;&gt;"")*(IF(進捗管理票PSPT_進捗率_2_2&lt;&gt;"", $AA$7:$AH$7,$AA$7:$AE$7)="予定日")*(IF(進捗管理票PSPT_進捗率_2_2&lt;&gt;"", AA269:AH269,AA269:AE269)&lt;=集計基準日),COLUMN(IF(進捗管理票PSPT_進捗率_2_2&lt;&gt;"", AA269:AH269,AA269:AE269)),""))</f>
        <v>0</v>
      </c>
      <c r="CY269" s="324">
        <f t="array" aca="1" ref="CY269" ca="1">MAX(IF((IF(進捗管理票PSPT_進捗率_3_2&lt;&gt;"", AM269:AT269,AM269:AQ269)&lt;&gt;"")*(IF(進捗管理票PSPT_進捗率_3_2&lt;&gt;"", $AM$7:$AT$7,$AM$7:$AQ$7)="予定日")*(IF(進捗管理票PSPT_進捗率_3_2&lt;&gt;"", AM269:AT269,AM269:AQ269)&lt;=集計基準日),COLUMN(IF(進捗管理票PSPT_進捗率_3_2&lt;&gt;"", AM269:AT269,AM269:AQ269)),""))</f>
        <v>0</v>
      </c>
      <c r="CZ269" s="324">
        <f t="array" aca="1" ref="CZ269" ca="1">MAX(IF((IF(進捗管理票PSPT_進捗率_4_2&lt;&gt;"", AY269:BF269,AY269:BC269)&lt;&gt;"")*(IF(進捗管理票PSPT_進捗率_4_2&lt;&gt;"", $AY$7:$BF$7,$AY$7:$BC$7)="予定日")*(IF(進捗管理票PSPT_進捗率_4_2&lt;&gt;"", AY269:BF269,AY269:BC269)&lt;=集計基準日),COLUMN(IF(進捗管理票PSPT_進捗率_4_2&lt;&gt;"", AY269:BF269,AY269:BC269)),""))</f>
        <v>0</v>
      </c>
      <c r="DA269" s="324">
        <f t="array" aca="1" ref="DA269" ca="1">MAX(IF((BJ269:BN269&lt;&gt;"")*($BJ$7:$BN$7="予定日")*(BJ269:BN269&lt;=集計基準日),COLUMN(BJ269:BN269),""))</f>
        <v>0</v>
      </c>
      <c r="DB269" s="324">
        <f t="array" aca="1" ref="DB269" ca="1">MAX(IF((IF(AND(進捗管理票PSPT_進捗率_1_2&lt;&gt;"",U269&lt;&gt;""), O269:V269,O269:S269)&lt;&gt;"")*(IF(AND(進捗管理票PSPT_進捗率_1_2&lt;&gt;"",U269&lt;&gt;""), $O$7:$V$7,$O$7:$S$7)="実績日")*(IF(AND(進捗管理票PSPT_進捗率_1_2&lt;&gt;"",U269&lt;&gt;""), O269:V269,O269:S269)&lt;=集計基準日),COLUMN(IF(AND(進捗管理票PSPT_進捗率_1_2&lt;&gt;"",U269&lt;&gt;""), O269:V269,O269:S269)),""))</f>
        <v>0</v>
      </c>
      <c r="DC269" s="324">
        <f t="array" aca="1" ref="DC269" ca="1">MAX(IF((IF(AND(進捗管理票PSPT_進捗率_2_2&lt;&gt;"",AG269&lt;&gt;""), AA269:AH269,AA269:AE269)&lt;&gt;"")*(IF(AND(進捗管理票PSPT_進捗率_2_2&lt;&gt;"",AG269&lt;&gt;""), $AA$7:$AH$7,$AA$7:$AE$7)="実績日")*(IF(AND(進捗管理票PSPT_進捗率_2_2&lt;&gt;"",AG269&lt;&gt;""), AA269:AH269,AA269:AE269)&lt;=集計基準日),COLUMN(IF(AND(進捗管理票PSPT_進捗率_2_2&lt;&gt;"",AG269&lt;&gt;""), AA269:AH269,AA269:AE269)),""))</f>
        <v>0</v>
      </c>
      <c r="DD269" s="324">
        <f t="array" aca="1" ref="DD269" ca="1">MAX(IF((IF(AND(進捗管理票PSPT_進捗率_3_2&lt;&gt;"",AS269&lt;&gt;""), AM269:AT269,AM269:AQ269)&lt;&gt;"")*(IF(AND(進捗管理票PSPT_進捗率_3_2&lt;&gt;"",AS269&lt;&gt;""), $AM$7:$AT$7,$AM$7:$AQ$7)="実績日")*(IF(AND(進捗管理票PSPT_進捗率_3_2&lt;&gt;"",AS269&lt;&gt;""), AM269:AT269,AM269:AQ269)&lt;=集計基準日),COLUMN(IF(AND(進捗管理票PSPT_進捗率_3_2&lt;&gt;"",AS269&lt;&gt;""), AM269:AT269,AM269:AQ269)),""))</f>
        <v>0</v>
      </c>
      <c r="DE269" s="324">
        <f t="array" aca="1" ref="DE269" ca="1">MAX(IF((IF(AND(進捗管理票PSPT_進捗率_4_2&lt;&gt;"",BE269&lt;&gt;""), AY269:BF269,AY269:BC269)&lt;&gt;"")*(IF(AND(進捗管理票PSPT_進捗率_4_2&lt;&gt;"",BE269&lt;&gt;""), $AY$7:$BF$7,$AY$7:$BC$7)="実績日")*(IF(AND(進捗管理票PSPT_進捗率_4_2&lt;&gt;"",BE269&lt;&gt;""), AY269:BF269,AY269:BC269)&lt;=集計基準日),COLUMN(IF(AND(進捗管理票PSPT_進捗率_4_2&lt;&gt;"",BE269&lt;&gt;""), AY269:BF269,AY269:BC269)),""))</f>
        <v>0</v>
      </c>
      <c r="DF269" s="324">
        <f t="array" aca="1" ref="DF269" ca="1">MAX(IF((BJ269:BN269&lt;&gt;"")*($BJ$7:$BN$7="実績日")*(BJ269:BN269&lt;=集計基準日),COLUMN(BJ269:BN269),""))</f>
        <v>0</v>
      </c>
      <c r="DG269" s="439">
        <f ca="1">MAX(IF(CW269&lt;&gt;0,HLOOKUP(CW269+1,進捗・達成率設定_PS,9,1),0),IF(CX269&lt;&gt;0,HLOOKUP(CX269+1,進捗・達成率設定_PT仕様作成,9,1),0),IF(CY269&lt;&gt;0,HLOOKUP(CY269+1,進捗・達成率設定_PG,9,1),0),IF(CZ269&lt;&gt;0,HLOOKUP(CZ269+1,進捗・達成率設定_PT,9,1),0),IF(DA269&lt;&gt;0,HLOOKUP(DA269+1,進捗・達成率設定_受入,9,1),0),IF(AND(COUNTA(PTレビュー先頭セル:PTレビュー最終セル)=0,AND(BB269&lt;&gt;"", BB269 &lt;= 集計基準日, BE269="",BF269="",BJ269="",BK269="",BM269="",BN269="")),100,0),IF(AND(BE269&lt;&gt;"",BE269 &lt;= 集計基準日, BJ269="",BK269="",BM269="",BN269=""),100,0))</f>
        <v>0</v>
      </c>
      <c r="DH269" s="440">
        <f ca="1">MAX(IF(DB269&lt;&gt;0,HLOOKUP(DB269,進捗・達成率設定_PS,9,1),0),IF(DC269&lt;&gt;0,HLOOKUP(DC269,進捗・達成率設定_PT仕様作成,9,1),0),IF(DD269&lt;&gt;0,HLOOKUP(DD269,進捗・達成率設定_PG,9,1),0),IF(DE269&lt;&gt;0,HLOOKUP(DE269,進捗・達成率設定_PT,9,1),0),IF(DF269&lt;&gt;0,HLOOKUP(DF269,進捗・達成率設定_受入,9,1),0),IF(AND(COUNTA(PTレビュー先頭セル:PTレビュー最終セル)=0,BJ269="",BK269="",BM269="",BN269="",BC269&lt;&gt;"", BC269&lt;=集計基準日),100,0),IF(OR(AND(BF269&lt;&gt;"",BF269&lt;=集計基準日, BJ269="",BK269="",BM269="",BN269=""),AND(BE269&lt;&gt;"",BF269&lt;&gt;"",BF269&lt;=集計基準日, BJ269="",BK269="",BM269="",BN269="")),100,0))</f>
        <v>0</v>
      </c>
      <c r="DI269" s="328" t="str">
        <f>IF(BM269&lt;&gt;"",BM269,IF(AND(BJ269&lt;&gt;"",BM269&lt;&gt;""),BM269,IF(AND(BJ269&lt;&gt;"",BM269=""),"",IF(AND(BK269&lt;&gt;"",BM269=""),"",IF(BE269&lt;&gt;"",BE269,IF(COUNTA(PTレビュー先頭セル:PTレビュー最終セル)&lt;&gt;0,"",IF(BB269&lt;&gt;"",BB269,"")))))))</f>
        <v/>
      </c>
      <c r="DJ269" s="329" t="str">
        <f>IF(AND(BM269&lt;&gt;"",BN269&lt;&gt;""),BN269,IF(AND(BJ269&lt;&gt;"",BN269&lt;&gt;""),BN269,IF(AND(BK269&lt;&gt;"",BN269=""),"",IF(AND(BJ269&lt;&gt;"",BN269=""),"",IF(BF269&lt;&gt;"",BF269,IF(COUNTA(PTレビュー先頭セル:PTレビュー最終セル)&lt;&gt;0,"",IF(BC269&lt;&gt;"",BC269,"")))))))</f>
        <v/>
      </c>
      <c r="DK269" s="450" t="b">
        <f t="shared" si="152"/>
        <v>0</v>
      </c>
      <c r="DL269" s="440" t="b">
        <f t="shared" si="153"/>
        <v>0</v>
      </c>
      <c r="DM269" s="450" t="b">
        <f t="shared" si="154"/>
        <v>0</v>
      </c>
      <c r="DN269" s="440" t="b">
        <f t="shared" si="155"/>
        <v>0</v>
      </c>
      <c r="DO269" s="449" t="b">
        <f t="shared" si="156"/>
        <v>0</v>
      </c>
      <c r="DP269" s="440" t="b">
        <f t="shared" si="157"/>
        <v>0</v>
      </c>
      <c r="DQ269" s="450" t="b">
        <f t="shared" si="158"/>
        <v>0</v>
      </c>
      <c r="DR269" s="440" t="b">
        <f t="shared" si="159"/>
        <v>0</v>
      </c>
      <c r="DS269" s="449" t="b">
        <f t="shared" si="160"/>
        <v>0</v>
      </c>
      <c r="DT269" s="440" t="b">
        <f t="shared" si="161"/>
        <v>0</v>
      </c>
    </row>
    <row r="270" spans="1:124" x14ac:dyDescent="0.25">
      <c r="A270" s="65">
        <f t="shared" si="136"/>
        <v>262</v>
      </c>
      <c r="B270" s="275"/>
      <c r="C270" s="275"/>
      <c r="D270" s="275"/>
      <c r="E270" s="275"/>
      <c r="F270" s="275"/>
      <c r="G270" s="316"/>
      <c r="H270" s="276"/>
      <c r="I270" s="276"/>
      <c r="J270" s="276"/>
      <c r="K270" s="467"/>
      <c r="L270" s="467"/>
      <c r="M270" s="277"/>
      <c r="N270" s="277"/>
      <c r="O270" s="348"/>
      <c r="P270" s="278"/>
      <c r="Q270" s="279"/>
      <c r="R270" s="348"/>
      <c r="S270" s="278"/>
      <c r="T270" s="280"/>
      <c r="U270" s="348"/>
      <c r="V270" s="274"/>
      <c r="W270" s="309" t="str">
        <f t="shared" ca="1" si="137"/>
        <v/>
      </c>
      <c r="X270" s="310" t="str">
        <f t="shared" ca="1" si="138"/>
        <v/>
      </c>
      <c r="Y270" s="277"/>
      <c r="Z270" s="277"/>
      <c r="AA270" s="348"/>
      <c r="AB270" s="278"/>
      <c r="AC270" s="279"/>
      <c r="AD270" s="348"/>
      <c r="AE270" s="278"/>
      <c r="AF270" s="280"/>
      <c r="AG270" s="348"/>
      <c r="AH270" s="274"/>
      <c r="AI270" s="309" t="str">
        <f t="shared" ca="1" si="139"/>
        <v/>
      </c>
      <c r="AJ270" s="310" t="str">
        <f t="shared" ca="1" si="140"/>
        <v/>
      </c>
      <c r="AK270" s="277"/>
      <c r="AL270" s="277"/>
      <c r="AM270" s="348"/>
      <c r="AN270" s="278"/>
      <c r="AO270" s="279"/>
      <c r="AP270" s="348"/>
      <c r="AQ270" s="278"/>
      <c r="AR270" s="280"/>
      <c r="AS270" s="348"/>
      <c r="AT270" s="274"/>
      <c r="AU270" s="309" t="str">
        <f t="shared" ca="1" si="141"/>
        <v/>
      </c>
      <c r="AV270" s="310" t="str">
        <f t="shared" ca="1" si="142"/>
        <v/>
      </c>
      <c r="AW270" s="276"/>
      <c r="AX270" s="276"/>
      <c r="AY270" s="348"/>
      <c r="AZ270" s="278"/>
      <c r="BA270" s="279"/>
      <c r="BB270" s="348"/>
      <c r="BC270" s="278"/>
      <c r="BD270" s="280"/>
      <c r="BE270" s="348"/>
      <c r="BF270" s="274"/>
      <c r="BG270" s="309" t="str">
        <f t="shared" ca="1" si="143"/>
        <v/>
      </c>
      <c r="BH270" s="310" t="str">
        <f t="shared" ca="1" si="144"/>
        <v/>
      </c>
      <c r="BI270" s="276"/>
      <c r="BJ270" s="348"/>
      <c r="BK270" s="278"/>
      <c r="BL270" s="279"/>
      <c r="BM270" s="348"/>
      <c r="BN270" s="278"/>
      <c r="BO270" s="280"/>
      <c r="BP270" s="309" t="str">
        <f t="shared" ca="1" si="145"/>
        <v/>
      </c>
      <c r="BQ270" s="310" t="str">
        <f t="shared" ca="1" si="146"/>
        <v/>
      </c>
      <c r="BR270" s="309" t="str">
        <f t="shared" ca="1" si="147"/>
        <v/>
      </c>
      <c r="BS270" s="438" t="str">
        <f t="shared" ca="1" si="148"/>
        <v/>
      </c>
      <c r="BT270" s="281" t="str">
        <f t="array" ref="BT270">IF(AND($I270&lt;&gt;"",$K270&lt;&gt;""),CEILING(VLOOKUP($I270,ランク別指標,3,FALSE)*$L270,1),"")</f>
        <v/>
      </c>
      <c r="BU270" s="282"/>
      <c r="BV270" s="281" t="str">
        <f t="shared" si="133"/>
        <v/>
      </c>
      <c r="BW270" s="283"/>
      <c r="BX270" s="282"/>
      <c r="BY270" s="284" t="str">
        <f t="shared" si="149"/>
        <v/>
      </c>
      <c r="BZ270" s="285" t="str">
        <f t="shared" si="150"/>
        <v/>
      </c>
      <c r="CA270" s="286"/>
      <c r="CB270" s="287"/>
      <c r="CC270" s="281" t="str">
        <f t="array" ref="CC270">IF(AND($I270&lt;&gt;"",$K270&lt;&gt;""),CEILING(VLOOKUP($I270,ランク別指標,6,FALSE)*$L270,1),"")</f>
        <v/>
      </c>
      <c r="CD270" s="288"/>
      <c r="CE270" s="289" t="str">
        <f t="shared" si="134"/>
        <v/>
      </c>
      <c r="CF270" s="290"/>
      <c r="CG270" s="291" t="str">
        <f t="array" ref="CG270">IF(AND(L270&lt;&gt;"",L270&gt;0),IF(CD270/L270*100 &gt; 0,CD270/L270*100, ""),"")</f>
        <v/>
      </c>
      <c r="CH270" s="292" t="str">
        <f t="array" ref="CH270">IF(AND(L270&lt;&gt;"",L270&gt;0),IF(CF270/L270*100 &gt; 0,CF270/L270*100, ""),"")</f>
        <v/>
      </c>
      <c r="CI270" s="291" t="str">
        <f t="array" ref="CI270">IF(AND(CC270&lt;&gt;"",CC270&gt;0),IF(CD270/CC270*100 &gt; 0,CD270/CC270, ""),"")</f>
        <v/>
      </c>
      <c r="CJ270" s="292" t="str">
        <f t="array" ref="CJ270">IF(AND(CE270&lt;&gt;"",CE270&gt;0),IF(CF270/CE270*100 &gt; 0,CF270/CE270, ""),"")</f>
        <v/>
      </c>
      <c r="CK270" s="281"/>
      <c r="CL270" s="293" t="str">
        <f t="array" ref="CL270">IF(AND(L270&lt;&gt;"",L270&gt;0),IF(CK270/L270*100 &gt; 0,CK270/L270*100, ""),"")</f>
        <v/>
      </c>
      <c r="CM270" s="294"/>
      <c r="CN270" s="270" t="str">
        <f t="array" aca="1" ref="CN270" ca="1">IF(AND($O270&lt;&gt;"",$P270="",$O270&lt;=集計基準日),"遅1",IF(AND($R270&lt;&gt;"",$S270="",$R270&lt;=集計基準日),"遅2",IF(AND($U270&lt;&gt;"",$V270="",$U270&lt;=集計基準日),"遅3","") ) )</f>
        <v/>
      </c>
      <c r="CO270" s="271" t="str">
        <f t="array" aca="1" ref="CO270" ca="1">IF(AND($AA270&lt;&gt;"",$AB270="",$AA270&lt;=集計基準日),"遅1",IF(AND($AD270&lt;&gt;"",$AE270="",$AD270&lt;=集計基準日),"遅2",IF(AND($AG270&lt;&gt;"",$AH270="",$AG270&lt;=集計基準日),"遅3","")))</f>
        <v/>
      </c>
      <c r="CP270" s="271" t="str">
        <f t="array" aca="1" ref="CP270" ca="1">IF(AND($AM270&lt;&gt;"",$AN270="",$AM270&lt;=集計基準日),"遅1",IF(AND($AP270&lt;&gt;"",$AQ270="",$AP270&lt;=集計基準日),"遅2",IF(AND($AS270&lt;&gt;"",$AT270="",$AS270&lt;=集計基準日),"遅3","")))</f>
        <v/>
      </c>
      <c r="CQ270" s="272" t="str">
        <f t="shared" ca="1" si="131"/>
        <v/>
      </c>
      <c r="CR270" s="272" t="str">
        <f t="shared" ca="1" si="132"/>
        <v/>
      </c>
      <c r="CS270" s="273" t="str">
        <f t="shared" ca="1" si="135"/>
        <v/>
      </c>
      <c r="CT270" s="337"/>
      <c r="CU270" s="264">
        <f t="shared" si="151"/>
        <v>262</v>
      </c>
      <c r="CW270" s="324">
        <f t="array" aca="1" ref="CW270" ca="1">MAX(IF((IF(進捗管理票PSPT_進捗率_1_2&lt;&gt;"", O270:V270,O270:S270)&lt;&gt;"")*(IF(進捗管理票PSPT_進捗率_1_2&lt;&gt;"", $O$7:$V$7,$O$7:$S$7)="予定日")*(IF(進捗管理票PSPT_進捗率_1_2&lt;&gt;"", O270:V270,O270:S270)&lt;=集計基準日),COLUMN(IF(進捗管理票PSPT_進捗率_1_2&lt;&gt;"", O270:V270,O270:S270)),""))</f>
        <v>0</v>
      </c>
      <c r="CX270" s="324">
        <f t="array" aca="1" ref="CX270" ca="1">MAX(IF((IF(進捗管理票PSPT_進捗率_2_2&lt;&gt;"", AA270:AH270,AA270:AE270)&lt;&gt;"")*(IF(進捗管理票PSPT_進捗率_2_2&lt;&gt;"", $AA$7:$AH$7,$AA$7:$AE$7)="予定日")*(IF(進捗管理票PSPT_進捗率_2_2&lt;&gt;"", AA270:AH270,AA270:AE270)&lt;=集計基準日),COLUMN(IF(進捗管理票PSPT_進捗率_2_2&lt;&gt;"", AA270:AH270,AA270:AE270)),""))</f>
        <v>0</v>
      </c>
      <c r="CY270" s="324">
        <f t="array" aca="1" ref="CY270" ca="1">MAX(IF((IF(進捗管理票PSPT_進捗率_3_2&lt;&gt;"", AM270:AT270,AM270:AQ270)&lt;&gt;"")*(IF(進捗管理票PSPT_進捗率_3_2&lt;&gt;"", $AM$7:$AT$7,$AM$7:$AQ$7)="予定日")*(IF(進捗管理票PSPT_進捗率_3_2&lt;&gt;"", AM270:AT270,AM270:AQ270)&lt;=集計基準日),COLUMN(IF(進捗管理票PSPT_進捗率_3_2&lt;&gt;"", AM270:AT270,AM270:AQ270)),""))</f>
        <v>0</v>
      </c>
      <c r="CZ270" s="324">
        <f t="array" aca="1" ref="CZ270" ca="1">MAX(IF((IF(進捗管理票PSPT_進捗率_4_2&lt;&gt;"", AY270:BF270,AY270:BC270)&lt;&gt;"")*(IF(進捗管理票PSPT_進捗率_4_2&lt;&gt;"", $AY$7:$BF$7,$AY$7:$BC$7)="予定日")*(IF(進捗管理票PSPT_進捗率_4_2&lt;&gt;"", AY270:BF270,AY270:BC270)&lt;=集計基準日),COLUMN(IF(進捗管理票PSPT_進捗率_4_2&lt;&gt;"", AY270:BF270,AY270:BC270)),""))</f>
        <v>0</v>
      </c>
      <c r="DA270" s="324">
        <f t="array" aca="1" ref="DA270" ca="1">MAX(IF((BJ270:BN270&lt;&gt;"")*($BJ$7:$BN$7="予定日")*(BJ270:BN270&lt;=集計基準日),COLUMN(BJ270:BN270),""))</f>
        <v>0</v>
      </c>
      <c r="DB270" s="324">
        <f t="array" aca="1" ref="DB270" ca="1">MAX(IF((IF(AND(進捗管理票PSPT_進捗率_1_2&lt;&gt;"",U270&lt;&gt;""), O270:V270,O270:S270)&lt;&gt;"")*(IF(AND(進捗管理票PSPT_進捗率_1_2&lt;&gt;"",U270&lt;&gt;""), $O$7:$V$7,$O$7:$S$7)="実績日")*(IF(AND(進捗管理票PSPT_進捗率_1_2&lt;&gt;"",U270&lt;&gt;""), O270:V270,O270:S270)&lt;=集計基準日),COLUMN(IF(AND(進捗管理票PSPT_進捗率_1_2&lt;&gt;"",U270&lt;&gt;""), O270:V270,O270:S270)),""))</f>
        <v>0</v>
      </c>
      <c r="DC270" s="324">
        <f t="array" aca="1" ref="DC270" ca="1">MAX(IF((IF(AND(進捗管理票PSPT_進捗率_2_2&lt;&gt;"",AG270&lt;&gt;""), AA270:AH270,AA270:AE270)&lt;&gt;"")*(IF(AND(進捗管理票PSPT_進捗率_2_2&lt;&gt;"",AG270&lt;&gt;""), $AA$7:$AH$7,$AA$7:$AE$7)="実績日")*(IF(AND(進捗管理票PSPT_進捗率_2_2&lt;&gt;"",AG270&lt;&gt;""), AA270:AH270,AA270:AE270)&lt;=集計基準日),COLUMN(IF(AND(進捗管理票PSPT_進捗率_2_2&lt;&gt;"",AG270&lt;&gt;""), AA270:AH270,AA270:AE270)),""))</f>
        <v>0</v>
      </c>
      <c r="DD270" s="324">
        <f t="array" aca="1" ref="DD270" ca="1">MAX(IF((IF(AND(進捗管理票PSPT_進捗率_3_2&lt;&gt;"",AS270&lt;&gt;""), AM270:AT270,AM270:AQ270)&lt;&gt;"")*(IF(AND(進捗管理票PSPT_進捗率_3_2&lt;&gt;"",AS270&lt;&gt;""), $AM$7:$AT$7,$AM$7:$AQ$7)="実績日")*(IF(AND(進捗管理票PSPT_進捗率_3_2&lt;&gt;"",AS270&lt;&gt;""), AM270:AT270,AM270:AQ270)&lt;=集計基準日),COLUMN(IF(AND(進捗管理票PSPT_進捗率_3_2&lt;&gt;"",AS270&lt;&gt;""), AM270:AT270,AM270:AQ270)),""))</f>
        <v>0</v>
      </c>
      <c r="DE270" s="324">
        <f t="array" aca="1" ref="DE270" ca="1">MAX(IF((IF(AND(進捗管理票PSPT_進捗率_4_2&lt;&gt;"",BE270&lt;&gt;""), AY270:BF270,AY270:BC270)&lt;&gt;"")*(IF(AND(進捗管理票PSPT_進捗率_4_2&lt;&gt;"",BE270&lt;&gt;""), $AY$7:$BF$7,$AY$7:$BC$7)="実績日")*(IF(AND(進捗管理票PSPT_進捗率_4_2&lt;&gt;"",BE270&lt;&gt;""), AY270:BF270,AY270:BC270)&lt;=集計基準日),COLUMN(IF(AND(進捗管理票PSPT_進捗率_4_2&lt;&gt;"",BE270&lt;&gt;""), AY270:BF270,AY270:BC270)),""))</f>
        <v>0</v>
      </c>
      <c r="DF270" s="324">
        <f t="array" aca="1" ref="DF270" ca="1">MAX(IF((BJ270:BN270&lt;&gt;"")*($BJ$7:$BN$7="実績日")*(BJ270:BN270&lt;=集計基準日),COLUMN(BJ270:BN270),""))</f>
        <v>0</v>
      </c>
      <c r="DG270" s="439">
        <f ca="1">MAX(IF(CW270&lt;&gt;0,HLOOKUP(CW270+1,進捗・達成率設定_PS,9,1),0),IF(CX270&lt;&gt;0,HLOOKUP(CX270+1,進捗・達成率設定_PT仕様作成,9,1),0),IF(CY270&lt;&gt;0,HLOOKUP(CY270+1,進捗・達成率設定_PG,9,1),0),IF(CZ270&lt;&gt;0,HLOOKUP(CZ270+1,進捗・達成率設定_PT,9,1),0),IF(DA270&lt;&gt;0,HLOOKUP(DA270+1,進捗・達成率設定_受入,9,1),0),IF(AND(COUNTA(PTレビュー先頭セル:PTレビュー最終セル)=0,AND(BB270&lt;&gt;"", BB270 &lt;= 集計基準日, BE270="",BF270="",BJ270="",BK270="",BM270="",BN270="")),100,0),IF(AND(BE270&lt;&gt;"",BE270 &lt;= 集計基準日, BJ270="",BK270="",BM270="",BN270=""),100,0))</f>
        <v>0</v>
      </c>
      <c r="DH270" s="440">
        <f ca="1">MAX(IF(DB270&lt;&gt;0,HLOOKUP(DB270,進捗・達成率設定_PS,9,1),0),IF(DC270&lt;&gt;0,HLOOKUP(DC270,進捗・達成率設定_PT仕様作成,9,1),0),IF(DD270&lt;&gt;0,HLOOKUP(DD270,進捗・達成率設定_PG,9,1),0),IF(DE270&lt;&gt;0,HLOOKUP(DE270,進捗・達成率設定_PT,9,1),0),IF(DF270&lt;&gt;0,HLOOKUP(DF270,進捗・達成率設定_受入,9,1),0),IF(AND(COUNTA(PTレビュー先頭セル:PTレビュー最終セル)=0,BJ270="",BK270="",BM270="",BN270="",BC270&lt;&gt;"", BC270&lt;=集計基準日),100,0),IF(OR(AND(BF270&lt;&gt;"",BF270&lt;=集計基準日, BJ270="",BK270="",BM270="",BN270=""),AND(BE270&lt;&gt;"",BF270&lt;&gt;"",BF270&lt;=集計基準日, BJ270="",BK270="",BM270="",BN270="")),100,0))</f>
        <v>0</v>
      </c>
      <c r="DI270" s="328" t="str">
        <f>IF(BM270&lt;&gt;"",BM270,IF(AND(BJ270&lt;&gt;"",BM270&lt;&gt;""),BM270,IF(AND(BJ270&lt;&gt;"",BM270=""),"",IF(AND(BK270&lt;&gt;"",BM270=""),"",IF(BE270&lt;&gt;"",BE270,IF(COUNTA(PTレビュー先頭セル:PTレビュー最終セル)&lt;&gt;0,"",IF(BB270&lt;&gt;"",BB270,"")))))))</f>
        <v/>
      </c>
      <c r="DJ270" s="329" t="str">
        <f>IF(AND(BM270&lt;&gt;"",BN270&lt;&gt;""),BN270,IF(AND(BJ270&lt;&gt;"",BN270&lt;&gt;""),BN270,IF(AND(BK270&lt;&gt;"",BN270=""),"",IF(AND(BJ270&lt;&gt;"",BN270=""),"",IF(BF270&lt;&gt;"",BF270,IF(COUNTA(PTレビュー先頭セル:PTレビュー最終セル)&lt;&gt;0,"",IF(BC270&lt;&gt;"",BC270,"")))))))</f>
        <v/>
      </c>
      <c r="DK270" s="450" t="b">
        <f t="shared" si="152"/>
        <v>0</v>
      </c>
      <c r="DL270" s="440" t="b">
        <f t="shared" si="153"/>
        <v>0</v>
      </c>
      <c r="DM270" s="450" t="b">
        <f t="shared" si="154"/>
        <v>0</v>
      </c>
      <c r="DN270" s="440" t="b">
        <f t="shared" si="155"/>
        <v>0</v>
      </c>
      <c r="DO270" s="449" t="b">
        <f t="shared" si="156"/>
        <v>0</v>
      </c>
      <c r="DP270" s="440" t="b">
        <f t="shared" si="157"/>
        <v>0</v>
      </c>
      <c r="DQ270" s="450" t="b">
        <f t="shared" si="158"/>
        <v>0</v>
      </c>
      <c r="DR270" s="440" t="b">
        <f t="shared" si="159"/>
        <v>0</v>
      </c>
      <c r="DS270" s="449" t="b">
        <f t="shared" si="160"/>
        <v>0</v>
      </c>
      <c r="DT270" s="440" t="b">
        <f t="shared" si="161"/>
        <v>0</v>
      </c>
    </row>
    <row r="271" spans="1:124" x14ac:dyDescent="0.25">
      <c r="A271" s="65">
        <f t="shared" si="136"/>
        <v>263</v>
      </c>
      <c r="B271" s="275"/>
      <c r="C271" s="275"/>
      <c r="D271" s="275"/>
      <c r="E271" s="275"/>
      <c r="F271" s="275"/>
      <c r="G271" s="316"/>
      <c r="H271" s="276"/>
      <c r="I271" s="276"/>
      <c r="J271" s="276"/>
      <c r="K271" s="467"/>
      <c r="L271" s="467"/>
      <c r="M271" s="277"/>
      <c r="N271" s="277"/>
      <c r="O271" s="348"/>
      <c r="P271" s="278"/>
      <c r="Q271" s="279"/>
      <c r="R271" s="348"/>
      <c r="S271" s="278"/>
      <c r="T271" s="280"/>
      <c r="U271" s="348"/>
      <c r="V271" s="274"/>
      <c r="W271" s="309" t="str">
        <f t="shared" ca="1" si="137"/>
        <v/>
      </c>
      <c r="X271" s="310" t="str">
        <f t="shared" ca="1" si="138"/>
        <v/>
      </c>
      <c r="Y271" s="277"/>
      <c r="Z271" s="277"/>
      <c r="AA271" s="348"/>
      <c r="AB271" s="278"/>
      <c r="AC271" s="279"/>
      <c r="AD271" s="348"/>
      <c r="AE271" s="278"/>
      <c r="AF271" s="280"/>
      <c r="AG271" s="348"/>
      <c r="AH271" s="274"/>
      <c r="AI271" s="309" t="str">
        <f t="shared" ca="1" si="139"/>
        <v/>
      </c>
      <c r="AJ271" s="310" t="str">
        <f t="shared" ca="1" si="140"/>
        <v/>
      </c>
      <c r="AK271" s="277"/>
      <c r="AL271" s="277"/>
      <c r="AM271" s="348"/>
      <c r="AN271" s="278"/>
      <c r="AO271" s="279"/>
      <c r="AP271" s="348"/>
      <c r="AQ271" s="278"/>
      <c r="AR271" s="280"/>
      <c r="AS271" s="348"/>
      <c r="AT271" s="274"/>
      <c r="AU271" s="309" t="str">
        <f t="shared" ca="1" si="141"/>
        <v/>
      </c>
      <c r="AV271" s="310" t="str">
        <f t="shared" ca="1" si="142"/>
        <v/>
      </c>
      <c r="AW271" s="276"/>
      <c r="AX271" s="276"/>
      <c r="AY271" s="348"/>
      <c r="AZ271" s="278"/>
      <c r="BA271" s="279"/>
      <c r="BB271" s="348"/>
      <c r="BC271" s="278"/>
      <c r="BD271" s="280"/>
      <c r="BE271" s="348"/>
      <c r="BF271" s="274"/>
      <c r="BG271" s="309" t="str">
        <f t="shared" ca="1" si="143"/>
        <v/>
      </c>
      <c r="BH271" s="310" t="str">
        <f t="shared" ca="1" si="144"/>
        <v/>
      </c>
      <c r="BI271" s="276"/>
      <c r="BJ271" s="348"/>
      <c r="BK271" s="278"/>
      <c r="BL271" s="279"/>
      <c r="BM271" s="348"/>
      <c r="BN271" s="278"/>
      <c r="BO271" s="280"/>
      <c r="BP271" s="309" t="str">
        <f t="shared" ca="1" si="145"/>
        <v/>
      </c>
      <c r="BQ271" s="310" t="str">
        <f t="shared" ca="1" si="146"/>
        <v/>
      </c>
      <c r="BR271" s="309" t="str">
        <f t="shared" ca="1" si="147"/>
        <v/>
      </c>
      <c r="BS271" s="438" t="str">
        <f t="shared" ca="1" si="148"/>
        <v/>
      </c>
      <c r="BT271" s="281" t="str">
        <f t="array" ref="BT271">IF(AND($I271&lt;&gt;"",$K271&lt;&gt;""),CEILING(VLOOKUP($I271,ランク別指標,3,FALSE)*$L271,1),"")</f>
        <v/>
      </c>
      <c r="BU271" s="282"/>
      <c r="BV271" s="281" t="str">
        <f t="shared" si="133"/>
        <v/>
      </c>
      <c r="BW271" s="283"/>
      <c r="BX271" s="282"/>
      <c r="BY271" s="284" t="str">
        <f t="shared" si="149"/>
        <v/>
      </c>
      <c r="BZ271" s="285" t="str">
        <f t="shared" si="150"/>
        <v/>
      </c>
      <c r="CA271" s="286"/>
      <c r="CB271" s="287"/>
      <c r="CC271" s="281" t="str">
        <f t="array" ref="CC271">IF(AND($I271&lt;&gt;"",$K271&lt;&gt;""),CEILING(VLOOKUP($I271,ランク別指標,6,FALSE)*$L271,1),"")</f>
        <v/>
      </c>
      <c r="CD271" s="288"/>
      <c r="CE271" s="289" t="str">
        <f t="shared" si="134"/>
        <v/>
      </c>
      <c r="CF271" s="290"/>
      <c r="CG271" s="291" t="str">
        <f t="array" ref="CG271">IF(AND(L271&lt;&gt;"",L271&gt;0),IF(CD271/L271*100 &gt; 0,CD271/L271*100, ""),"")</f>
        <v/>
      </c>
      <c r="CH271" s="292" t="str">
        <f t="array" ref="CH271">IF(AND(L271&lt;&gt;"",L271&gt;0),IF(CF271/L271*100 &gt; 0,CF271/L271*100, ""),"")</f>
        <v/>
      </c>
      <c r="CI271" s="291" t="str">
        <f t="array" ref="CI271">IF(AND(CC271&lt;&gt;"",CC271&gt;0),IF(CD271/CC271*100 &gt; 0,CD271/CC271, ""),"")</f>
        <v/>
      </c>
      <c r="CJ271" s="292" t="str">
        <f t="array" ref="CJ271">IF(AND(CE271&lt;&gt;"",CE271&gt;0),IF(CF271/CE271*100 &gt; 0,CF271/CE271, ""),"")</f>
        <v/>
      </c>
      <c r="CK271" s="281"/>
      <c r="CL271" s="293" t="str">
        <f t="array" ref="CL271">IF(AND(L271&lt;&gt;"",L271&gt;0),IF(CK271/L271*100 &gt; 0,CK271/L271*100, ""),"")</f>
        <v/>
      </c>
      <c r="CM271" s="294"/>
      <c r="CN271" s="270" t="str">
        <f t="array" aca="1" ref="CN271" ca="1">IF(AND($O271&lt;&gt;"",$P271="",$O271&lt;=集計基準日),"遅1",IF(AND($R271&lt;&gt;"",$S271="",$R271&lt;=集計基準日),"遅2",IF(AND($U271&lt;&gt;"",$V271="",$U271&lt;=集計基準日),"遅3","") ) )</f>
        <v/>
      </c>
      <c r="CO271" s="271" t="str">
        <f t="array" aca="1" ref="CO271" ca="1">IF(AND($AA271&lt;&gt;"",$AB271="",$AA271&lt;=集計基準日),"遅1",IF(AND($AD271&lt;&gt;"",$AE271="",$AD271&lt;=集計基準日),"遅2",IF(AND($AG271&lt;&gt;"",$AH271="",$AG271&lt;=集計基準日),"遅3","")))</f>
        <v/>
      </c>
      <c r="CP271" s="271" t="str">
        <f t="array" aca="1" ref="CP271" ca="1">IF(AND($AM271&lt;&gt;"",$AN271="",$AM271&lt;=集計基準日),"遅1",IF(AND($AP271&lt;&gt;"",$AQ271="",$AP271&lt;=集計基準日),"遅2",IF(AND($AS271&lt;&gt;"",$AT271="",$AS271&lt;=集計基準日),"遅3","")))</f>
        <v/>
      </c>
      <c r="CQ271" s="272" t="str">
        <f t="shared" ca="1" si="131"/>
        <v/>
      </c>
      <c r="CR271" s="272" t="str">
        <f t="shared" ca="1" si="132"/>
        <v/>
      </c>
      <c r="CS271" s="273" t="str">
        <f t="shared" ca="1" si="135"/>
        <v/>
      </c>
      <c r="CT271" s="337"/>
      <c r="CU271" s="264">
        <f t="shared" si="151"/>
        <v>263</v>
      </c>
      <c r="CW271" s="324">
        <f t="array" aca="1" ref="CW271" ca="1">MAX(IF((IF(進捗管理票PSPT_進捗率_1_2&lt;&gt;"", O271:V271,O271:S271)&lt;&gt;"")*(IF(進捗管理票PSPT_進捗率_1_2&lt;&gt;"", $O$7:$V$7,$O$7:$S$7)="予定日")*(IF(進捗管理票PSPT_進捗率_1_2&lt;&gt;"", O271:V271,O271:S271)&lt;=集計基準日),COLUMN(IF(進捗管理票PSPT_進捗率_1_2&lt;&gt;"", O271:V271,O271:S271)),""))</f>
        <v>0</v>
      </c>
      <c r="CX271" s="324">
        <f t="array" aca="1" ref="CX271" ca="1">MAX(IF((IF(進捗管理票PSPT_進捗率_2_2&lt;&gt;"", AA271:AH271,AA271:AE271)&lt;&gt;"")*(IF(進捗管理票PSPT_進捗率_2_2&lt;&gt;"", $AA$7:$AH$7,$AA$7:$AE$7)="予定日")*(IF(進捗管理票PSPT_進捗率_2_2&lt;&gt;"", AA271:AH271,AA271:AE271)&lt;=集計基準日),COLUMN(IF(進捗管理票PSPT_進捗率_2_2&lt;&gt;"", AA271:AH271,AA271:AE271)),""))</f>
        <v>0</v>
      </c>
      <c r="CY271" s="324">
        <f t="array" aca="1" ref="CY271" ca="1">MAX(IF((IF(進捗管理票PSPT_進捗率_3_2&lt;&gt;"", AM271:AT271,AM271:AQ271)&lt;&gt;"")*(IF(進捗管理票PSPT_進捗率_3_2&lt;&gt;"", $AM$7:$AT$7,$AM$7:$AQ$7)="予定日")*(IF(進捗管理票PSPT_進捗率_3_2&lt;&gt;"", AM271:AT271,AM271:AQ271)&lt;=集計基準日),COLUMN(IF(進捗管理票PSPT_進捗率_3_2&lt;&gt;"", AM271:AT271,AM271:AQ271)),""))</f>
        <v>0</v>
      </c>
      <c r="CZ271" s="324">
        <f t="array" aca="1" ref="CZ271" ca="1">MAX(IF((IF(進捗管理票PSPT_進捗率_4_2&lt;&gt;"", AY271:BF271,AY271:BC271)&lt;&gt;"")*(IF(進捗管理票PSPT_進捗率_4_2&lt;&gt;"", $AY$7:$BF$7,$AY$7:$BC$7)="予定日")*(IF(進捗管理票PSPT_進捗率_4_2&lt;&gt;"", AY271:BF271,AY271:BC271)&lt;=集計基準日),COLUMN(IF(進捗管理票PSPT_進捗率_4_2&lt;&gt;"", AY271:BF271,AY271:BC271)),""))</f>
        <v>0</v>
      </c>
      <c r="DA271" s="324">
        <f t="array" aca="1" ref="DA271" ca="1">MAX(IF((BJ271:BN271&lt;&gt;"")*($BJ$7:$BN$7="予定日")*(BJ271:BN271&lt;=集計基準日),COLUMN(BJ271:BN271),""))</f>
        <v>0</v>
      </c>
      <c r="DB271" s="324">
        <f t="array" aca="1" ref="DB271" ca="1">MAX(IF((IF(AND(進捗管理票PSPT_進捗率_1_2&lt;&gt;"",U271&lt;&gt;""), O271:V271,O271:S271)&lt;&gt;"")*(IF(AND(進捗管理票PSPT_進捗率_1_2&lt;&gt;"",U271&lt;&gt;""), $O$7:$V$7,$O$7:$S$7)="実績日")*(IF(AND(進捗管理票PSPT_進捗率_1_2&lt;&gt;"",U271&lt;&gt;""), O271:V271,O271:S271)&lt;=集計基準日),COLUMN(IF(AND(進捗管理票PSPT_進捗率_1_2&lt;&gt;"",U271&lt;&gt;""), O271:V271,O271:S271)),""))</f>
        <v>0</v>
      </c>
      <c r="DC271" s="324">
        <f t="array" aca="1" ref="DC271" ca="1">MAX(IF((IF(AND(進捗管理票PSPT_進捗率_2_2&lt;&gt;"",AG271&lt;&gt;""), AA271:AH271,AA271:AE271)&lt;&gt;"")*(IF(AND(進捗管理票PSPT_進捗率_2_2&lt;&gt;"",AG271&lt;&gt;""), $AA$7:$AH$7,$AA$7:$AE$7)="実績日")*(IF(AND(進捗管理票PSPT_進捗率_2_2&lt;&gt;"",AG271&lt;&gt;""), AA271:AH271,AA271:AE271)&lt;=集計基準日),COLUMN(IF(AND(進捗管理票PSPT_進捗率_2_2&lt;&gt;"",AG271&lt;&gt;""), AA271:AH271,AA271:AE271)),""))</f>
        <v>0</v>
      </c>
      <c r="DD271" s="324">
        <f t="array" aca="1" ref="DD271" ca="1">MAX(IF((IF(AND(進捗管理票PSPT_進捗率_3_2&lt;&gt;"",AS271&lt;&gt;""), AM271:AT271,AM271:AQ271)&lt;&gt;"")*(IF(AND(進捗管理票PSPT_進捗率_3_2&lt;&gt;"",AS271&lt;&gt;""), $AM$7:$AT$7,$AM$7:$AQ$7)="実績日")*(IF(AND(進捗管理票PSPT_進捗率_3_2&lt;&gt;"",AS271&lt;&gt;""), AM271:AT271,AM271:AQ271)&lt;=集計基準日),COLUMN(IF(AND(進捗管理票PSPT_進捗率_3_2&lt;&gt;"",AS271&lt;&gt;""), AM271:AT271,AM271:AQ271)),""))</f>
        <v>0</v>
      </c>
      <c r="DE271" s="324">
        <f t="array" aca="1" ref="DE271" ca="1">MAX(IF((IF(AND(進捗管理票PSPT_進捗率_4_2&lt;&gt;"",BE271&lt;&gt;""), AY271:BF271,AY271:BC271)&lt;&gt;"")*(IF(AND(進捗管理票PSPT_進捗率_4_2&lt;&gt;"",BE271&lt;&gt;""), $AY$7:$BF$7,$AY$7:$BC$7)="実績日")*(IF(AND(進捗管理票PSPT_進捗率_4_2&lt;&gt;"",BE271&lt;&gt;""), AY271:BF271,AY271:BC271)&lt;=集計基準日),COLUMN(IF(AND(進捗管理票PSPT_進捗率_4_2&lt;&gt;"",BE271&lt;&gt;""), AY271:BF271,AY271:BC271)),""))</f>
        <v>0</v>
      </c>
      <c r="DF271" s="324">
        <f t="array" aca="1" ref="DF271" ca="1">MAX(IF((BJ271:BN271&lt;&gt;"")*($BJ$7:$BN$7="実績日")*(BJ271:BN271&lt;=集計基準日),COLUMN(BJ271:BN271),""))</f>
        <v>0</v>
      </c>
      <c r="DG271" s="439">
        <f ca="1">MAX(IF(CW271&lt;&gt;0,HLOOKUP(CW271+1,進捗・達成率設定_PS,9,1),0),IF(CX271&lt;&gt;0,HLOOKUP(CX271+1,進捗・達成率設定_PT仕様作成,9,1),0),IF(CY271&lt;&gt;0,HLOOKUP(CY271+1,進捗・達成率設定_PG,9,1),0),IF(CZ271&lt;&gt;0,HLOOKUP(CZ271+1,進捗・達成率設定_PT,9,1),0),IF(DA271&lt;&gt;0,HLOOKUP(DA271+1,進捗・達成率設定_受入,9,1),0),IF(AND(COUNTA(PTレビュー先頭セル:PTレビュー最終セル)=0,AND(BB271&lt;&gt;"", BB271 &lt;= 集計基準日, BE271="",BF271="",BJ271="",BK271="",BM271="",BN271="")),100,0),IF(AND(BE271&lt;&gt;"",BE271 &lt;= 集計基準日, BJ271="",BK271="",BM271="",BN271=""),100,0))</f>
        <v>0</v>
      </c>
      <c r="DH271" s="440">
        <f ca="1">MAX(IF(DB271&lt;&gt;0,HLOOKUP(DB271,進捗・達成率設定_PS,9,1),0),IF(DC271&lt;&gt;0,HLOOKUP(DC271,進捗・達成率設定_PT仕様作成,9,1),0),IF(DD271&lt;&gt;0,HLOOKUP(DD271,進捗・達成率設定_PG,9,1),0),IF(DE271&lt;&gt;0,HLOOKUP(DE271,進捗・達成率設定_PT,9,1),0),IF(DF271&lt;&gt;0,HLOOKUP(DF271,進捗・達成率設定_受入,9,1),0),IF(AND(COUNTA(PTレビュー先頭セル:PTレビュー最終セル)=0,BJ271="",BK271="",BM271="",BN271="",BC271&lt;&gt;"", BC271&lt;=集計基準日),100,0),IF(OR(AND(BF271&lt;&gt;"",BF271&lt;=集計基準日, BJ271="",BK271="",BM271="",BN271=""),AND(BE271&lt;&gt;"",BF271&lt;&gt;"",BF271&lt;=集計基準日, BJ271="",BK271="",BM271="",BN271="")),100,0))</f>
        <v>0</v>
      </c>
      <c r="DI271" s="328" t="str">
        <f>IF(BM271&lt;&gt;"",BM271,IF(AND(BJ271&lt;&gt;"",BM271&lt;&gt;""),BM271,IF(AND(BJ271&lt;&gt;"",BM271=""),"",IF(AND(BK271&lt;&gt;"",BM271=""),"",IF(BE271&lt;&gt;"",BE271,IF(COUNTA(PTレビュー先頭セル:PTレビュー最終セル)&lt;&gt;0,"",IF(BB271&lt;&gt;"",BB271,"")))))))</f>
        <v/>
      </c>
      <c r="DJ271" s="329" t="str">
        <f>IF(AND(BM271&lt;&gt;"",BN271&lt;&gt;""),BN271,IF(AND(BJ271&lt;&gt;"",BN271&lt;&gt;""),BN271,IF(AND(BK271&lt;&gt;"",BN271=""),"",IF(AND(BJ271&lt;&gt;"",BN271=""),"",IF(BF271&lt;&gt;"",BF271,IF(COUNTA(PTレビュー先頭セル:PTレビュー最終セル)&lt;&gt;0,"",IF(BC271&lt;&gt;"",BC271,"")))))))</f>
        <v/>
      </c>
      <c r="DK271" s="450" t="b">
        <f t="shared" si="152"/>
        <v>0</v>
      </c>
      <c r="DL271" s="440" t="b">
        <f t="shared" si="153"/>
        <v>0</v>
      </c>
      <c r="DM271" s="450" t="b">
        <f t="shared" si="154"/>
        <v>0</v>
      </c>
      <c r="DN271" s="440" t="b">
        <f t="shared" si="155"/>
        <v>0</v>
      </c>
      <c r="DO271" s="449" t="b">
        <f t="shared" si="156"/>
        <v>0</v>
      </c>
      <c r="DP271" s="440" t="b">
        <f t="shared" si="157"/>
        <v>0</v>
      </c>
      <c r="DQ271" s="450" t="b">
        <f t="shared" si="158"/>
        <v>0</v>
      </c>
      <c r="DR271" s="440" t="b">
        <f t="shared" si="159"/>
        <v>0</v>
      </c>
      <c r="DS271" s="449" t="b">
        <f t="shared" si="160"/>
        <v>0</v>
      </c>
      <c r="DT271" s="440" t="b">
        <f t="shared" si="161"/>
        <v>0</v>
      </c>
    </row>
    <row r="272" spans="1:124" x14ac:dyDescent="0.25">
      <c r="A272" s="65">
        <f t="shared" si="136"/>
        <v>264</v>
      </c>
      <c r="B272" s="275"/>
      <c r="C272" s="275"/>
      <c r="D272" s="275"/>
      <c r="E272" s="275"/>
      <c r="F272" s="275"/>
      <c r="G272" s="316"/>
      <c r="H272" s="276"/>
      <c r="I272" s="276"/>
      <c r="J272" s="276"/>
      <c r="K272" s="467"/>
      <c r="L272" s="467"/>
      <c r="M272" s="277"/>
      <c r="N272" s="277"/>
      <c r="O272" s="348"/>
      <c r="P272" s="278"/>
      <c r="Q272" s="279"/>
      <c r="R272" s="348"/>
      <c r="S272" s="278"/>
      <c r="T272" s="280"/>
      <c r="U272" s="348"/>
      <c r="V272" s="274"/>
      <c r="W272" s="309" t="str">
        <f t="shared" ca="1" si="137"/>
        <v/>
      </c>
      <c r="X272" s="310" t="str">
        <f t="shared" ca="1" si="138"/>
        <v/>
      </c>
      <c r="Y272" s="277"/>
      <c r="Z272" s="277"/>
      <c r="AA272" s="348"/>
      <c r="AB272" s="278"/>
      <c r="AC272" s="279"/>
      <c r="AD272" s="348"/>
      <c r="AE272" s="278"/>
      <c r="AF272" s="280"/>
      <c r="AG272" s="348"/>
      <c r="AH272" s="274"/>
      <c r="AI272" s="309" t="str">
        <f t="shared" ca="1" si="139"/>
        <v/>
      </c>
      <c r="AJ272" s="310" t="str">
        <f t="shared" ca="1" si="140"/>
        <v/>
      </c>
      <c r="AK272" s="277"/>
      <c r="AL272" s="277"/>
      <c r="AM272" s="348"/>
      <c r="AN272" s="278"/>
      <c r="AO272" s="279"/>
      <c r="AP272" s="348"/>
      <c r="AQ272" s="278"/>
      <c r="AR272" s="280"/>
      <c r="AS272" s="348"/>
      <c r="AT272" s="274"/>
      <c r="AU272" s="309" t="str">
        <f t="shared" ca="1" si="141"/>
        <v/>
      </c>
      <c r="AV272" s="310" t="str">
        <f t="shared" ca="1" si="142"/>
        <v/>
      </c>
      <c r="AW272" s="276"/>
      <c r="AX272" s="276"/>
      <c r="AY272" s="348"/>
      <c r="AZ272" s="278"/>
      <c r="BA272" s="279"/>
      <c r="BB272" s="348"/>
      <c r="BC272" s="278"/>
      <c r="BD272" s="280"/>
      <c r="BE272" s="348"/>
      <c r="BF272" s="274"/>
      <c r="BG272" s="309" t="str">
        <f t="shared" ca="1" si="143"/>
        <v/>
      </c>
      <c r="BH272" s="310" t="str">
        <f t="shared" ca="1" si="144"/>
        <v/>
      </c>
      <c r="BI272" s="276"/>
      <c r="BJ272" s="348"/>
      <c r="BK272" s="278"/>
      <c r="BL272" s="279"/>
      <c r="BM272" s="348"/>
      <c r="BN272" s="278"/>
      <c r="BO272" s="280"/>
      <c r="BP272" s="309" t="str">
        <f t="shared" ca="1" si="145"/>
        <v/>
      </c>
      <c r="BQ272" s="310" t="str">
        <f t="shared" ca="1" si="146"/>
        <v/>
      </c>
      <c r="BR272" s="309" t="str">
        <f t="shared" ca="1" si="147"/>
        <v/>
      </c>
      <c r="BS272" s="438" t="str">
        <f t="shared" ca="1" si="148"/>
        <v/>
      </c>
      <c r="BT272" s="281" t="str">
        <f t="array" ref="BT272">IF(AND($I272&lt;&gt;"",$K272&lt;&gt;""),CEILING(VLOOKUP($I272,ランク別指標,3,FALSE)*$L272,1),"")</f>
        <v/>
      </c>
      <c r="BU272" s="282"/>
      <c r="BV272" s="281" t="str">
        <f t="shared" si="133"/>
        <v/>
      </c>
      <c r="BW272" s="283"/>
      <c r="BX272" s="282"/>
      <c r="BY272" s="284" t="str">
        <f t="shared" si="149"/>
        <v/>
      </c>
      <c r="BZ272" s="285" t="str">
        <f t="shared" si="150"/>
        <v/>
      </c>
      <c r="CA272" s="286"/>
      <c r="CB272" s="287"/>
      <c r="CC272" s="281" t="str">
        <f t="array" ref="CC272">IF(AND($I272&lt;&gt;"",$K272&lt;&gt;""),CEILING(VLOOKUP($I272,ランク別指標,6,FALSE)*$L272,1),"")</f>
        <v/>
      </c>
      <c r="CD272" s="288"/>
      <c r="CE272" s="289" t="str">
        <f t="shared" si="134"/>
        <v/>
      </c>
      <c r="CF272" s="290"/>
      <c r="CG272" s="291" t="str">
        <f t="array" ref="CG272">IF(AND(L272&lt;&gt;"",L272&gt;0),IF(CD272/L272*100 &gt; 0,CD272/L272*100, ""),"")</f>
        <v/>
      </c>
      <c r="CH272" s="292" t="str">
        <f t="array" ref="CH272">IF(AND(L272&lt;&gt;"",L272&gt;0),IF(CF272/L272*100 &gt; 0,CF272/L272*100, ""),"")</f>
        <v/>
      </c>
      <c r="CI272" s="291" t="str">
        <f t="array" ref="CI272">IF(AND(CC272&lt;&gt;"",CC272&gt;0),IF(CD272/CC272*100 &gt; 0,CD272/CC272, ""),"")</f>
        <v/>
      </c>
      <c r="CJ272" s="292" t="str">
        <f t="array" ref="CJ272">IF(AND(CE272&lt;&gt;"",CE272&gt;0),IF(CF272/CE272*100 &gt; 0,CF272/CE272, ""),"")</f>
        <v/>
      </c>
      <c r="CK272" s="281"/>
      <c r="CL272" s="293" t="str">
        <f t="array" ref="CL272">IF(AND(L272&lt;&gt;"",L272&gt;0),IF(CK272/L272*100 &gt; 0,CK272/L272*100, ""),"")</f>
        <v/>
      </c>
      <c r="CM272" s="294"/>
      <c r="CN272" s="270" t="str">
        <f t="array" aca="1" ref="CN272" ca="1">IF(AND($O272&lt;&gt;"",$P272="",$O272&lt;=集計基準日),"遅1",IF(AND($R272&lt;&gt;"",$S272="",$R272&lt;=集計基準日),"遅2",IF(AND($U272&lt;&gt;"",$V272="",$U272&lt;=集計基準日),"遅3","") ) )</f>
        <v/>
      </c>
      <c r="CO272" s="271" t="str">
        <f t="array" aca="1" ref="CO272" ca="1">IF(AND($AA272&lt;&gt;"",$AB272="",$AA272&lt;=集計基準日),"遅1",IF(AND($AD272&lt;&gt;"",$AE272="",$AD272&lt;=集計基準日),"遅2",IF(AND($AG272&lt;&gt;"",$AH272="",$AG272&lt;=集計基準日),"遅3","")))</f>
        <v/>
      </c>
      <c r="CP272" s="271" t="str">
        <f t="array" aca="1" ref="CP272" ca="1">IF(AND($AM272&lt;&gt;"",$AN272="",$AM272&lt;=集計基準日),"遅1",IF(AND($AP272&lt;&gt;"",$AQ272="",$AP272&lt;=集計基準日),"遅2",IF(AND($AS272&lt;&gt;"",$AT272="",$AS272&lt;=集計基準日),"遅3","")))</f>
        <v/>
      </c>
      <c r="CQ272" s="272" t="str">
        <f t="shared" ca="1" si="131"/>
        <v/>
      </c>
      <c r="CR272" s="272" t="str">
        <f t="shared" ca="1" si="132"/>
        <v/>
      </c>
      <c r="CS272" s="273" t="str">
        <f t="shared" ca="1" si="135"/>
        <v/>
      </c>
      <c r="CT272" s="337"/>
      <c r="CU272" s="264">
        <f t="shared" si="151"/>
        <v>264</v>
      </c>
      <c r="CW272" s="324">
        <f t="array" aca="1" ref="CW272" ca="1">MAX(IF((IF(進捗管理票PSPT_進捗率_1_2&lt;&gt;"", O272:V272,O272:S272)&lt;&gt;"")*(IF(進捗管理票PSPT_進捗率_1_2&lt;&gt;"", $O$7:$V$7,$O$7:$S$7)="予定日")*(IF(進捗管理票PSPT_進捗率_1_2&lt;&gt;"", O272:V272,O272:S272)&lt;=集計基準日),COLUMN(IF(進捗管理票PSPT_進捗率_1_2&lt;&gt;"", O272:V272,O272:S272)),""))</f>
        <v>0</v>
      </c>
      <c r="CX272" s="324">
        <f t="array" aca="1" ref="CX272" ca="1">MAX(IF((IF(進捗管理票PSPT_進捗率_2_2&lt;&gt;"", AA272:AH272,AA272:AE272)&lt;&gt;"")*(IF(進捗管理票PSPT_進捗率_2_2&lt;&gt;"", $AA$7:$AH$7,$AA$7:$AE$7)="予定日")*(IF(進捗管理票PSPT_進捗率_2_2&lt;&gt;"", AA272:AH272,AA272:AE272)&lt;=集計基準日),COLUMN(IF(進捗管理票PSPT_進捗率_2_2&lt;&gt;"", AA272:AH272,AA272:AE272)),""))</f>
        <v>0</v>
      </c>
      <c r="CY272" s="324">
        <f t="array" aca="1" ref="CY272" ca="1">MAX(IF((IF(進捗管理票PSPT_進捗率_3_2&lt;&gt;"", AM272:AT272,AM272:AQ272)&lt;&gt;"")*(IF(進捗管理票PSPT_進捗率_3_2&lt;&gt;"", $AM$7:$AT$7,$AM$7:$AQ$7)="予定日")*(IF(進捗管理票PSPT_進捗率_3_2&lt;&gt;"", AM272:AT272,AM272:AQ272)&lt;=集計基準日),COLUMN(IF(進捗管理票PSPT_進捗率_3_2&lt;&gt;"", AM272:AT272,AM272:AQ272)),""))</f>
        <v>0</v>
      </c>
      <c r="CZ272" s="324">
        <f t="array" aca="1" ref="CZ272" ca="1">MAX(IF((IF(進捗管理票PSPT_進捗率_4_2&lt;&gt;"", AY272:BF272,AY272:BC272)&lt;&gt;"")*(IF(進捗管理票PSPT_進捗率_4_2&lt;&gt;"", $AY$7:$BF$7,$AY$7:$BC$7)="予定日")*(IF(進捗管理票PSPT_進捗率_4_2&lt;&gt;"", AY272:BF272,AY272:BC272)&lt;=集計基準日),COLUMN(IF(進捗管理票PSPT_進捗率_4_2&lt;&gt;"", AY272:BF272,AY272:BC272)),""))</f>
        <v>0</v>
      </c>
      <c r="DA272" s="324">
        <f t="array" aca="1" ref="DA272" ca="1">MAX(IF((BJ272:BN272&lt;&gt;"")*($BJ$7:$BN$7="予定日")*(BJ272:BN272&lt;=集計基準日),COLUMN(BJ272:BN272),""))</f>
        <v>0</v>
      </c>
      <c r="DB272" s="324">
        <f t="array" aca="1" ref="DB272" ca="1">MAX(IF((IF(AND(進捗管理票PSPT_進捗率_1_2&lt;&gt;"",U272&lt;&gt;""), O272:V272,O272:S272)&lt;&gt;"")*(IF(AND(進捗管理票PSPT_進捗率_1_2&lt;&gt;"",U272&lt;&gt;""), $O$7:$V$7,$O$7:$S$7)="実績日")*(IF(AND(進捗管理票PSPT_進捗率_1_2&lt;&gt;"",U272&lt;&gt;""), O272:V272,O272:S272)&lt;=集計基準日),COLUMN(IF(AND(進捗管理票PSPT_進捗率_1_2&lt;&gt;"",U272&lt;&gt;""), O272:V272,O272:S272)),""))</f>
        <v>0</v>
      </c>
      <c r="DC272" s="324">
        <f t="array" aca="1" ref="DC272" ca="1">MAX(IF((IF(AND(進捗管理票PSPT_進捗率_2_2&lt;&gt;"",AG272&lt;&gt;""), AA272:AH272,AA272:AE272)&lt;&gt;"")*(IF(AND(進捗管理票PSPT_進捗率_2_2&lt;&gt;"",AG272&lt;&gt;""), $AA$7:$AH$7,$AA$7:$AE$7)="実績日")*(IF(AND(進捗管理票PSPT_進捗率_2_2&lt;&gt;"",AG272&lt;&gt;""), AA272:AH272,AA272:AE272)&lt;=集計基準日),COLUMN(IF(AND(進捗管理票PSPT_進捗率_2_2&lt;&gt;"",AG272&lt;&gt;""), AA272:AH272,AA272:AE272)),""))</f>
        <v>0</v>
      </c>
      <c r="DD272" s="324">
        <f t="array" aca="1" ref="DD272" ca="1">MAX(IF((IF(AND(進捗管理票PSPT_進捗率_3_2&lt;&gt;"",AS272&lt;&gt;""), AM272:AT272,AM272:AQ272)&lt;&gt;"")*(IF(AND(進捗管理票PSPT_進捗率_3_2&lt;&gt;"",AS272&lt;&gt;""), $AM$7:$AT$7,$AM$7:$AQ$7)="実績日")*(IF(AND(進捗管理票PSPT_進捗率_3_2&lt;&gt;"",AS272&lt;&gt;""), AM272:AT272,AM272:AQ272)&lt;=集計基準日),COLUMN(IF(AND(進捗管理票PSPT_進捗率_3_2&lt;&gt;"",AS272&lt;&gt;""), AM272:AT272,AM272:AQ272)),""))</f>
        <v>0</v>
      </c>
      <c r="DE272" s="324">
        <f t="array" aca="1" ref="DE272" ca="1">MAX(IF((IF(AND(進捗管理票PSPT_進捗率_4_2&lt;&gt;"",BE272&lt;&gt;""), AY272:BF272,AY272:BC272)&lt;&gt;"")*(IF(AND(進捗管理票PSPT_進捗率_4_2&lt;&gt;"",BE272&lt;&gt;""), $AY$7:$BF$7,$AY$7:$BC$7)="実績日")*(IF(AND(進捗管理票PSPT_進捗率_4_2&lt;&gt;"",BE272&lt;&gt;""), AY272:BF272,AY272:BC272)&lt;=集計基準日),COLUMN(IF(AND(進捗管理票PSPT_進捗率_4_2&lt;&gt;"",BE272&lt;&gt;""), AY272:BF272,AY272:BC272)),""))</f>
        <v>0</v>
      </c>
      <c r="DF272" s="324">
        <f t="array" aca="1" ref="DF272" ca="1">MAX(IF((BJ272:BN272&lt;&gt;"")*($BJ$7:$BN$7="実績日")*(BJ272:BN272&lt;=集計基準日),COLUMN(BJ272:BN272),""))</f>
        <v>0</v>
      </c>
      <c r="DG272" s="439">
        <f ca="1">MAX(IF(CW272&lt;&gt;0,HLOOKUP(CW272+1,進捗・達成率設定_PS,9,1),0),IF(CX272&lt;&gt;0,HLOOKUP(CX272+1,進捗・達成率設定_PT仕様作成,9,1),0),IF(CY272&lt;&gt;0,HLOOKUP(CY272+1,進捗・達成率設定_PG,9,1),0),IF(CZ272&lt;&gt;0,HLOOKUP(CZ272+1,進捗・達成率設定_PT,9,1),0),IF(DA272&lt;&gt;0,HLOOKUP(DA272+1,進捗・達成率設定_受入,9,1),0),IF(AND(COUNTA(PTレビュー先頭セル:PTレビュー最終セル)=0,AND(BB272&lt;&gt;"", BB272 &lt;= 集計基準日, BE272="",BF272="",BJ272="",BK272="",BM272="",BN272="")),100,0),IF(AND(BE272&lt;&gt;"",BE272 &lt;= 集計基準日, BJ272="",BK272="",BM272="",BN272=""),100,0))</f>
        <v>0</v>
      </c>
      <c r="DH272" s="440">
        <f ca="1">MAX(IF(DB272&lt;&gt;0,HLOOKUP(DB272,進捗・達成率設定_PS,9,1),0),IF(DC272&lt;&gt;0,HLOOKUP(DC272,進捗・達成率設定_PT仕様作成,9,1),0),IF(DD272&lt;&gt;0,HLOOKUP(DD272,進捗・達成率設定_PG,9,1),0),IF(DE272&lt;&gt;0,HLOOKUP(DE272,進捗・達成率設定_PT,9,1),0),IF(DF272&lt;&gt;0,HLOOKUP(DF272,進捗・達成率設定_受入,9,1),0),IF(AND(COUNTA(PTレビュー先頭セル:PTレビュー最終セル)=0,BJ272="",BK272="",BM272="",BN272="",BC272&lt;&gt;"", BC272&lt;=集計基準日),100,0),IF(OR(AND(BF272&lt;&gt;"",BF272&lt;=集計基準日, BJ272="",BK272="",BM272="",BN272=""),AND(BE272&lt;&gt;"",BF272&lt;&gt;"",BF272&lt;=集計基準日, BJ272="",BK272="",BM272="",BN272="")),100,0))</f>
        <v>0</v>
      </c>
      <c r="DI272" s="328" t="str">
        <f>IF(BM272&lt;&gt;"",BM272,IF(AND(BJ272&lt;&gt;"",BM272&lt;&gt;""),BM272,IF(AND(BJ272&lt;&gt;"",BM272=""),"",IF(AND(BK272&lt;&gt;"",BM272=""),"",IF(BE272&lt;&gt;"",BE272,IF(COUNTA(PTレビュー先頭セル:PTレビュー最終セル)&lt;&gt;0,"",IF(BB272&lt;&gt;"",BB272,"")))))))</f>
        <v/>
      </c>
      <c r="DJ272" s="329" t="str">
        <f>IF(AND(BM272&lt;&gt;"",BN272&lt;&gt;""),BN272,IF(AND(BJ272&lt;&gt;"",BN272&lt;&gt;""),BN272,IF(AND(BK272&lt;&gt;"",BN272=""),"",IF(AND(BJ272&lt;&gt;"",BN272=""),"",IF(BF272&lt;&gt;"",BF272,IF(COUNTA(PTレビュー先頭セル:PTレビュー最終セル)&lt;&gt;0,"",IF(BC272&lt;&gt;"",BC272,"")))))))</f>
        <v/>
      </c>
      <c r="DK272" s="450" t="b">
        <f t="shared" si="152"/>
        <v>0</v>
      </c>
      <c r="DL272" s="440" t="b">
        <f t="shared" si="153"/>
        <v>0</v>
      </c>
      <c r="DM272" s="450" t="b">
        <f t="shared" si="154"/>
        <v>0</v>
      </c>
      <c r="DN272" s="440" t="b">
        <f t="shared" si="155"/>
        <v>0</v>
      </c>
      <c r="DO272" s="449" t="b">
        <f t="shared" si="156"/>
        <v>0</v>
      </c>
      <c r="DP272" s="440" t="b">
        <f t="shared" si="157"/>
        <v>0</v>
      </c>
      <c r="DQ272" s="450" t="b">
        <f t="shared" si="158"/>
        <v>0</v>
      </c>
      <c r="DR272" s="440" t="b">
        <f t="shared" si="159"/>
        <v>0</v>
      </c>
      <c r="DS272" s="449" t="b">
        <f t="shared" si="160"/>
        <v>0</v>
      </c>
      <c r="DT272" s="440" t="b">
        <f t="shared" si="161"/>
        <v>0</v>
      </c>
    </row>
    <row r="273" spans="1:124" x14ac:dyDescent="0.25">
      <c r="A273" s="65">
        <f t="shared" si="136"/>
        <v>265</v>
      </c>
      <c r="B273" s="275"/>
      <c r="C273" s="275"/>
      <c r="D273" s="275"/>
      <c r="E273" s="275"/>
      <c r="F273" s="275"/>
      <c r="G273" s="316"/>
      <c r="H273" s="276"/>
      <c r="I273" s="276"/>
      <c r="J273" s="276"/>
      <c r="K273" s="467"/>
      <c r="L273" s="467"/>
      <c r="M273" s="277"/>
      <c r="N273" s="277"/>
      <c r="O273" s="348"/>
      <c r="P273" s="278"/>
      <c r="Q273" s="279"/>
      <c r="R273" s="348"/>
      <c r="S273" s="278"/>
      <c r="T273" s="280"/>
      <c r="U273" s="348"/>
      <c r="V273" s="274"/>
      <c r="W273" s="309" t="str">
        <f t="shared" ca="1" si="137"/>
        <v/>
      </c>
      <c r="X273" s="310" t="str">
        <f t="shared" ca="1" si="138"/>
        <v/>
      </c>
      <c r="Y273" s="277"/>
      <c r="Z273" s="277"/>
      <c r="AA273" s="348"/>
      <c r="AB273" s="278"/>
      <c r="AC273" s="279"/>
      <c r="AD273" s="348"/>
      <c r="AE273" s="278"/>
      <c r="AF273" s="280"/>
      <c r="AG273" s="348"/>
      <c r="AH273" s="274"/>
      <c r="AI273" s="309" t="str">
        <f t="shared" ca="1" si="139"/>
        <v/>
      </c>
      <c r="AJ273" s="310" t="str">
        <f t="shared" ca="1" si="140"/>
        <v/>
      </c>
      <c r="AK273" s="277"/>
      <c r="AL273" s="277"/>
      <c r="AM273" s="348"/>
      <c r="AN273" s="278"/>
      <c r="AO273" s="279"/>
      <c r="AP273" s="348"/>
      <c r="AQ273" s="278"/>
      <c r="AR273" s="280"/>
      <c r="AS273" s="348"/>
      <c r="AT273" s="274"/>
      <c r="AU273" s="309" t="str">
        <f t="shared" ca="1" si="141"/>
        <v/>
      </c>
      <c r="AV273" s="310" t="str">
        <f t="shared" ca="1" si="142"/>
        <v/>
      </c>
      <c r="AW273" s="276"/>
      <c r="AX273" s="276"/>
      <c r="AY273" s="348"/>
      <c r="AZ273" s="278"/>
      <c r="BA273" s="279"/>
      <c r="BB273" s="348"/>
      <c r="BC273" s="278"/>
      <c r="BD273" s="280"/>
      <c r="BE273" s="348"/>
      <c r="BF273" s="274"/>
      <c r="BG273" s="309" t="str">
        <f t="shared" ca="1" si="143"/>
        <v/>
      </c>
      <c r="BH273" s="310" t="str">
        <f t="shared" ca="1" si="144"/>
        <v/>
      </c>
      <c r="BI273" s="276"/>
      <c r="BJ273" s="348"/>
      <c r="BK273" s="278"/>
      <c r="BL273" s="279"/>
      <c r="BM273" s="348"/>
      <c r="BN273" s="278"/>
      <c r="BO273" s="280"/>
      <c r="BP273" s="309" t="str">
        <f t="shared" ca="1" si="145"/>
        <v/>
      </c>
      <c r="BQ273" s="310" t="str">
        <f t="shared" ca="1" si="146"/>
        <v/>
      </c>
      <c r="BR273" s="309" t="str">
        <f t="shared" ca="1" si="147"/>
        <v/>
      </c>
      <c r="BS273" s="438" t="str">
        <f t="shared" ca="1" si="148"/>
        <v/>
      </c>
      <c r="BT273" s="281" t="str">
        <f t="array" ref="BT273">IF(AND($I273&lt;&gt;"",$K273&lt;&gt;""),CEILING(VLOOKUP($I273,ランク別指標,3,FALSE)*$L273,1),"")</f>
        <v/>
      </c>
      <c r="BU273" s="282"/>
      <c r="BV273" s="281" t="str">
        <f t="shared" si="133"/>
        <v/>
      </c>
      <c r="BW273" s="283"/>
      <c r="BX273" s="282"/>
      <c r="BY273" s="284" t="str">
        <f t="shared" si="149"/>
        <v/>
      </c>
      <c r="BZ273" s="285" t="str">
        <f t="shared" si="150"/>
        <v/>
      </c>
      <c r="CA273" s="286"/>
      <c r="CB273" s="287"/>
      <c r="CC273" s="281" t="str">
        <f t="array" ref="CC273">IF(AND($I273&lt;&gt;"",$K273&lt;&gt;""),CEILING(VLOOKUP($I273,ランク別指標,6,FALSE)*$L273,1),"")</f>
        <v/>
      </c>
      <c r="CD273" s="288"/>
      <c r="CE273" s="289" t="str">
        <f t="shared" si="134"/>
        <v/>
      </c>
      <c r="CF273" s="290"/>
      <c r="CG273" s="291" t="str">
        <f t="array" ref="CG273">IF(AND(L273&lt;&gt;"",L273&gt;0),IF(CD273/L273*100 &gt; 0,CD273/L273*100, ""),"")</f>
        <v/>
      </c>
      <c r="CH273" s="292" t="str">
        <f t="array" ref="CH273">IF(AND(L273&lt;&gt;"",L273&gt;0),IF(CF273/L273*100 &gt; 0,CF273/L273*100, ""),"")</f>
        <v/>
      </c>
      <c r="CI273" s="291" t="str">
        <f t="array" ref="CI273">IF(AND(CC273&lt;&gt;"",CC273&gt;0),IF(CD273/CC273*100 &gt; 0,CD273/CC273, ""),"")</f>
        <v/>
      </c>
      <c r="CJ273" s="292" t="str">
        <f t="array" ref="CJ273">IF(AND(CE273&lt;&gt;"",CE273&gt;0),IF(CF273/CE273*100 &gt; 0,CF273/CE273, ""),"")</f>
        <v/>
      </c>
      <c r="CK273" s="281"/>
      <c r="CL273" s="293" t="str">
        <f t="array" ref="CL273">IF(AND(L273&lt;&gt;"",L273&gt;0),IF(CK273/L273*100 &gt; 0,CK273/L273*100, ""),"")</f>
        <v/>
      </c>
      <c r="CM273" s="294"/>
      <c r="CN273" s="270" t="str">
        <f t="array" aca="1" ref="CN273" ca="1">IF(AND($O273&lt;&gt;"",$P273="",$O273&lt;=集計基準日),"遅1",IF(AND($R273&lt;&gt;"",$S273="",$R273&lt;=集計基準日),"遅2",IF(AND($U273&lt;&gt;"",$V273="",$U273&lt;=集計基準日),"遅3","") ) )</f>
        <v/>
      </c>
      <c r="CO273" s="271" t="str">
        <f t="array" aca="1" ref="CO273" ca="1">IF(AND($AA273&lt;&gt;"",$AB273="",$AA273&lt;=集計基準日),"遅1",IF(AND($AD273&lt;&gt;"",$AE273="",$AD273&lt;=集計基準日),"遅2",IF(AND($AG273&lt;&gt;"",$AH273="",$AG273&lt;=集計基準日),"遅3","")))</f>
        <v/>
      </c>
      <c r="CP273" s="271" t="str">
        <f t="array" aca="1" ref="CP273" ca="1">IF(AND($AM273&lt;&gt;"",$AN273="",$AM273&lt;=集計基準日),"遅1",IF(AND($AP273&lt;&gt;"",$AQ273="",$AP273&lt;=集計基準日),"遅2",IF(AND($AS273&lt;&gt;"",$AT273="",$AS273&lt;=集計基準日),"遅3","")))</f>
        <v/>
      </c>
      <c r="CQ273" s="272" t="str">
        <f t="shared" ca="1" si="131"/>
        <v/>
      </c>
      <c r="CR273" s="272" t="str">
        <f t="shared" ca="1" si="132"/>
        <v/>
      </c>
      <c r="CS273" s="273" t="str">
        <f t="shared" ca="1" si="135"/>
        <v/>
      </c>
      <c r="CT273" s="337"/>
      <c r="CU273" s="264">
        <f t="shared" si="151"/>
        <v>265</v>
      </c>
      <c r="CW273" s="324">
        <f t="array" aca="1" ref="CW273" ca="1">MAX(IF((IF(進捗管理票PSPT_進捗率_1_2&lt;&gt;"", O273:V273,O273:S273)&lt;&gt;"")*(IF(進捗管理票PSPT_進捗率_1_2&lt;&gt;"", $O$7:$V$7,$O$7:$S$7)="予定日")*(IF(進捗管理票PSPT_進捗率_1_2&lt;&gt;"", O273:V273,O273:S273)&lt;=集計基準日),COLUMN(IF(進捗管理票PSPT_進捗率_1_2&lt;&gt;"", O273:V273,O273:S273)),""))</f>
        <v>0</v>
      </c>
      <c r="CX273" s="324">
        <f t="array" aca="1" ref="CX273" ca="1">MAX(IF((IF(進捗管理票PSPT_進捗率_2_2&lt;&gt;"", AA273:AH273,AA273:AE273)&lt;&gt;"")*(IF(進捗管理票PSPT_進捗率_2_2&lt;&gt;"", $AA$7:$AH$7,$AA$7:$AE$7)="予定日")*(IF(進捗管理票PSPT_進捗率_2_2&lt;&gt;"", AA273:AH273,AA273:AE273)&lt;=集計基準日),COLUMN(IF(進捗管理票PSPT_進捗率_2_2&lt;&gt;"", AA273:AH273,AA273:AE273)),""))</f>
        <v>0</v>
      </c>
      <c r="CY273" s="324">
        <f t="array" aca="1" ref="CY273" ca="1">MAX(IF((IF(進捗管理票PSPT_進捗率_3_2&lt;&gt;"", AM273:AT273,AM273:AQ273)&lt;&gt;"")*(IF(進捗管理票PSPT_進捗率_3_2&lt;&gt;"", $AM$7:$AT$7,$AM$7:$AQ$7)="予定日")*(IF(進捗管理票PSPT_進捗率_3_2&lt;&gt;"", AM273:AT273,AM273:AQ273)&lt;=集計基準日),COLUMN(IF(進捗管理票PSPT_進捗率_3_2&lt;&gt;"", AM273:AT273,AM273:AQ273)),""))</f>
        <v>0</v>
      </c>
      <c r="CZ273" s="324">
        <f t="array" aca="1" ref="CZ273" ca="1">MAX(IF((IF(進捗管理票PSPT_進捗率_4_2&lt;&gt;"", AY273:BF273,AY273:BC273)&lt;&gt;"")*(IF(進捗管理票PSPT_進捗率_4_2&lt;&gt;"", $AY$7:$BF$7,$AY$7:$BC$7)="予定日")*(IF(進捗管理票PSPT_進捗率_4_2&lt;&gt;"", AY273:BF273,AY273:BC273)&lt;=集計基準日),COLUMN(IF(進捗管理票PSPT_進捗率_4_2&lt;&gt;"", AY273:BF273,AY273:BC273)),""))</f>
        <v>0</v>
      </c>
      <c r="DA273" s="324">
        <f t="array" aca="1" ref="DA273" ca="1">MAX(IF((BJ273:BN273&lt;&gt;"")*($BJ$7:$BN$7="予定日")*(BJ273:BN273&lt;=集計基準日),COLUMN(BJ273:BN273),""))</f>
        <v>0</v>
      </c>
      <c r="DB273" s="324">
        <f t="array" aca="1" ref="DB273" ca="1">MAX(IF((IF(AND(進捗管理票PSPT_進捗率_1_2&lt;&gt;"",U273&lt;&gt;""), O273:V273,O273:S273)&lt;&gt;"")*(IF(AND(進捗管理票PSPT_進捗率_1_2&lt;&gt;"",U273&lt;&gt;""), $O$7:$V$7,$O$7:$S$7)="実績日")*(IF(AND(進捗管理票PSPT_進捗率_1_2&lt;&gt;"",U273&lt;&gt;""), O273:V273,O273:S273)&lt;=集計基準日),COLUMN(IF(AND(進捗管理票PSPT_進捗率_1_2&lt;&gt;"",U273&lt;&gt;""), O273:V273,O273:S273)),""))</f>
        <v>0</v>
      </c>
      <c r="DC273" s="324">
        <f t="array" aca="1" ref="DC273" ca="1">MAX(IF((IF(AND(進捗管理票PSPT_進捗率_2_2&lt;&gt;"",AG273&lt;&gt;""), AA273:AH273,AA273:AE273)&lt;&gt;"")*(IF(AND(進捗管理票PSPT_進捗率_2_2&lt;&gt;"",AG273&lt;&gt;""), $AA$7:$AH$7,$AA$7:$AE$7)="実績日")*(IF(AND(進捗管理票PSPT_進捗率_2_2&lt;&gt;"",AG273&lt;&gt;""), AA273:AH273,AA273:AE273)&lt;=集計基準日),COLUMN(IF(AND(進捗管理票PSPT_進捗率_2_2&lt;&gt;"",AG273&lt;&gt;""), AA273:AH273,AA273:AE273)),""))</f>
        <v>0</v>
      </c>
      <c r="DD273" s="324">
        <f t="array" aca="1" ref="DD273" ca="1">MAX(IF((IF(AND(進捗管理票PSPT_進捗率_3_2&lt;&gt;"",AS273&lt;&gt;""), AM273:AT273,AM273:AQ273)&lt;&gt;"")*(IF(AND(進捗管理票PSPT_進捗率_3_2&lt;&gt;"",AS273&lt;&gt;""), $AM$7:$AT$7,$AM$7:$AQ$7)="実績日")*(IF(AND(進捗管理票PSPT_進捗率_3_2&lt;&gt;"",AS273&lt;&gt;""), AM273:AT273,AM273:AQ273)&lt;=集計基準日),COLUMN(IF(AND(進捗管理票PSPT_進捗率_3_2&lt;&gt;"",AS273&lt;&gt;""), AM273:AT273,AM273:AQ273)),""))</f>
        <v>0</v>
      </c>
      <c r="DE273" s="324">
        <f t="array" aca="1" ref="DE273" ca="1">MAX(IF((IF(AND(進捗管理票PSPT_進捗率_4_2&lt;&gt;"",BE273&lt;&gt;""), AY273:BF273,AY273:BC273)&lt;&gt;"")*(IF(AND(進捗管理票PSPT_進捗率_4_2&lt;&gt;"",BE273&lt;&gt;""), $AY$7:$BF$7,$AY$7:$BC$7)="実績日")*(IF(AND(進捗管理票PSPT_進捗率_4_2&lt;&gt;"",BE273&lt;&gt;""), AY273:BF273,AY273:BC273)&lt;=集計基準日),COLUMN(IF(AND(進捗管理票PSPT_進捗率_4_2&lt;&gt;"",BE273&lt;&gt;""), AY273:BF273,AY273:BC273)),""))</f>
        <v>0</v>
      </c>
      <c r="DF273" s="324">
        <f t="array" aca="1" ref="DF273" ca="1">MAX(IF((BJ273:BN273&lt;&gt;"")*($BJ$7:$BN$7="実績日")*(BJ273:BN273&lt;=集計基準日),COLUMN(BJ273:BN273),""))</f>
        <v>0</v>
      </c>
      <c r="DG273" s="439">
        <f ca="1">MAX(IF(CW273&lt;&gt;0,HLOOKUP(CW273+1,進捗・達成率設定_PS,9,1),0),IF(CX273&lt;&gt;0,HLOOKUP(CX273+1,進捗・達成率設定_PT仕様作成,9,1),0),IF(CY273&lt;&gt;0,HLOOKUP(CY273+1,進捗・達成率設定_PG,9,1),0),IF(CZ273&lt;&gt;0,HLOOKUP(CZ273+1,進捗・達成率設定_PT,9,1),0),IF(DA273&lt;&gt;0,HLOOKUP(DA273+1,進捗・達成率設定_受入,9,1),0),IF(AND(COUNTA(PTレビュー先頭セル:PTレビュー最終セル)=0,AND(BB273&lt;&gt;"", BB273 &lt;= 集計基準日, BE273="",BF273="",BJ273="",BK273="",BM273="",BN273="")),100,0),IF(AND(BE273&lt;&gt;"",BE273 &lt;= 集計基準日, BJ273="",BK273="",BM273="",BN273=""),100,0))</f>
        <v>0</v>
      </c>
      <c r="DH273" s="440">
        <f ca="1">MAX(IF(DB273&lt;&gt;0,HLOOKUP(DB273,進捗・達成率設定_PS,9,1),0),IF(DC273&lt;&gt;0,HLOOKUP(DC273,進捗・達成率設定_PT仕様作成,9,1),0),IF(DD273&lt;&gt;0,HLOOKUP(DD273,進捗・達成率設定_PG,9,1),0),IF(DE273&lt;&gt;0,HLOOKUP(DE273,進捗・達成率設定_PT,9,1),0),IF(DF273&lt;&gt;0,HLOOKUP(DF273,進捗・達成率設定_受入,9,1),0),IF(AND(COUNTA(PTレビュー先頭セル:PTレビュー最終セル)=0,BJ273="",BK273="",BM273="",BN273="",BC273&lt;&gt;"", BC273&lt;=集計基準日),100,0),IF(OR(AND(BF273&lt;&gt;"",BF273&lt;=集計基準日, BJ273="",BK273="",BM273="",BN273=""),AND(BE273&lt;&gt;"",BF273&lt;&gt;"",BF273&lt;=集計基準日, BJ273="",BK273="",BM273="",BN273="")),100,0))</f>
        <v>0</v>
      </c>
      <c r="DI273" s="328" t="str">
        <f>IF(BM273&lt;&gt;"",BM273,IF(AND(BJ273&lt;&gt;"",BM273&lt;&gt;""),BM273,IF(AND(BJ273&lt;&gt;"",BM273=""),"",IF(AND(BK273&lt;&gt;"",BM273=""),"",IF(BE273&lt;&gt;"",BE273,IF(COUNTA(PTレビュー先頭セル:PTレビュー最終セル)&lt;&gt;0,"",IF(BB273&lt;&gt;"",BB273,"")))))))</f>
        <v/>
      </c>
      <c r="DJ273" s="329" t="str">
        <f>IF(AND(BM273&lt;&gt;"",BN273&lt;&gt;""),BN273,IF(AND(BJ273&lt;&gt;"",BN273&lt;&gt;""),BN273,IF(AND(BK273&lt;&gt;"",BN273=""),"",IF(AND(BJ273&lt;&gt;"",BN273=""),"",IF(BF273&lt;&gt;"",BF273,IF(COUNTA(PTレビュー先頭セル:PTレビュー最終セル)&lt;&gt;0,"",IF(BC273&lt;&gt;"",BC273,"")))))))</f>
        <v/>
      </c>
      <c r="DK273" s="450" t="b">
        <f t="shared" si="152"/>
        <v>0</v>
      </c>
      <c r="DL273" s="440" t="b">
        <f t="shared" si="153"/>
        <v>0</v>
      </c>
      <c r="DM273" s="450" t="b">
        <f t="shared" si="154"/>
        <v>0</v>
      </c>
      <c r="DN273" s="440" t="b">
        <f t="shared" si="155"/>
        <v>0</v>
      </c>
      <c r="DO273" s="449" t="b">
        <f t="shared" si="156"/>
        <v>0</v>
      </c>
      <c r="DP273" s="440" t="b">
        <f t="shared" si="157"/>
        <v>0</v>
      </c>
      <c r="DQ273" s="450" t="b">
        <f t="shared" si="158"/>
        <v>0</v>
      </c>
      <c r="DR273" s="440" t="b">
        <f t="shared" si="159"/>
        <v>0</v>
      </c>
      <c r="DS273" s="449" t="b">
        <f t="shared" si="160"/>
        <v>0</v>
      </c>
      <c r="DT273" s="440" t="b">
        <f t="shared" si="161"/>
        <v>0</v>
      </c>
    </row>
    <row r="274" spans="1:124" x14ac:dyDescent="0.25">
      <c r="A274" s="65">
        <f t="shared" si="136"/>
        <v>266</v>
      </c>
      <c r="B274" s="275"/>
      <c r="C274" s="275"/>
      <c r="D274" s="275"/>
      <c r="E274" s="275"/>
      <c r="F274" s="275"/>
      <c r="G274" s="316"/>
      <c r="H274" s="276"/>
      <c r="I274" s="276"/>
      <c r="J274" s="276"/>
      <c r="K274" s="467"/>
      <c r="L274" s="467"/>
      <c r="M274" s="277"/>
      <c r="N274" s="277"/>
      <c r="O274" s="348"/>
      <c r="P274" s="278"/>
      <c r="Q274" s="279"/>
      <c r="R274" s="348"/>
      <c r="S274" s="278"/>
      <c r="T274" s="280"/>
      <c r="U274" s="348"/>
      <c r="V274" s="274"/>
      <c r="W274" s="309" t="str">
        <f t="shared" ca="1" si="137"/>
        <v/>
      </c>
      <c r="X274" s="310" t="str">
        <f t="shared" ca="1" si="138"/>
        <v/>
      </c>
      <c r="Y274" s="277"/>
      <c r="Z274" s="277"/>
      <c r="AA274" s="348"/>
      <c r="AB274" s="278"/>
      <c r="AC274" s="279"/>
      <c r="AD274" s="348"/>
      <c r="AE274" s="278"/>
      <c r="AF274" s="280"/>
      <c r="AG274" s="348"/>
      <c r="AH274" s="274"/>
      <c r="AI274" s="309" t="str">
        <f t="shared" ca="1" si="139"/>
        <v/>
      </c>
      <c r="AJ274" s="310" t="str">
        <f t="shared" ca="1" si="140"/>
        <v/>
      </c>
      <c r="AK274" s="277"/>
      <c r="AL274" s="277"/>
      <c r="AM274" s="348"/>
      <c r="AN274" s="278"/>
      <c r="AO274" s="279"/>
      <c r="AP274" s="348"/>
      <c r="AQ274" s="278"/>
      <c r="AR274" s="280"/>
      <c r="AS274" s="348"/>
      <c r="AT274" s="274"/>
      <c r="AU274" s="309" t="str">
        <f t="shared" ca="1" si="141"/>
        <v/>
      </c>
      <c r="AV274" s="310" t="str">
        <f t="shared" ca="1" si="142"/>
        <v/>
      </c>
      <c r="AW274" s="276"/>
      <c r="AX274" s="276"/>
      <c r="AY274" s="348"/>
      <c r="AZ274" s="278"/>
      <c r="BA274" s="279"/>
      <c r="BB274" s="348"/>
      <c r="BC274" s="278"/>
      <c r="BD274" s="280"/>
      <c r="BE274" s="348"/>
      <c r="BF274" s="274"/>
      <c r="BG274" s="309" t="str">
        <f t="shared" ca="1" si="143"/>
        <v/>
      </c>
      <c r="BH274" s="310" t="str">
        <f t="shared" ca="1" si="144"/>
        <v/>
      </c>
      <c r="BI274" s="276"/>
      <c r="BJ274" s="348"/>
      <c r="BK274" s="278"/>
      <c r="BL274" s="279"/>
      <c r="BM274" s="348"/>
      <c r="BN274" s="278"/>
      <c r="BO274" s="280"/>
      <c r="BP274" s="309" t="str">
        <f t="shared" ca="1" si="145"/>
        <v/>
      </c>
      <c r="BQ274" s="310" t="str">
        <f t="shared" ca="1" si="146"/>
        <v/>
      </c>
      <c r="BR274" s="309" t="str">
        <f t="shared" ca="1" si="147"/>
        <v/>
      </c>
      <c r="BS274" s="438" t="str">
        <f t="shared" ca="1" si="148"/>
        <v/>
      </c>
      <c r="BT274" s="281" t="str">
        <f t="array" ref="BT274">IF(AND($I274&lt;&gt;"",$K274&lt;&gt;""),CEILING(VLOOKUP($I274,ランク別指標,3,FALSE)*$L274,1),"")</f>
        <v/>
      </c>
      <c r="BU274" s="282"/>
      <c r="BV274" s="281" t="str">
        <f t="shared" si="133"/>
        <v/>
      </c>
      <c r="BW274" s="283"/>
      <c r="BX274" s="282"/>
      <c r="BY274" s="284" t="str">
        <f t="shared" si="149"/>
        <v/>
      </c>
      <c r="BZ274" s="285" t="str">
        <f t="shared" si="150"/>
        <v/>
      </c>
      <c r="CA274" s="286"/>
      <c r="CB274" s="287"/>
      <c r="CC274" s="281" t="str">
        <f t="array" ref="CC274">IF(AND($I274&lt;&gt;"",$K274&lt;&gt;""),CEILING(VLOOKUP($I274,ランク別指標,6,FALSE)*$L274,1),"")</f>
        <v/>
      </c>
      <c r="CD274" s="288"/>
      <c r="CE274" s="289" t="str">
        <f t="shared" si="134"/>
        <v/>
      </c>
      <c r="CF274" s="290"/>
      <c r="CG274" s="291" t="str">
        <f t="array" ref="CG274">IF(AND(L274&lt;&gt;"",L274&gt;0),IF(CD274/L274*100 &gt; 0,CD274/L274*100, ""),"")</f>
        <v/>
      </c>
      <c r="CH274" s="292" t="str">
        <f t="array" ref="CH274">IF(AND(L274&lt;&gt;"",L274&gt;0),IF(CF274/L274*100 &gt; 0,CF274/L274*100, ""),"")</f>
        <v/>
      </c>
      <c r="CI274" s="291" t="str">
        <f t="array" ref="CI274">IF(AND(CC274&lt;&gt;"",CC274&gt;0),IF(CD274/CC274*100 &gt; 0,CD274/CC274, ""),"")</f>
        <v/>
      </c>
      <c r="CJ274" s="292" t="str">
        <f t="array" ref="CJ274">IF(AND(CE274&lt;&gt;"",CE274&gt;0),IF(CF274/CE274*100 &gt; 0,CF274/CE274, ""),"")</f>
        <v/>
      </c>
      <c r="CK274" s="281"/>
      <c r="CL274" s="293" t="str">
        <f t="array" ref="CL274">IF(AND(L274&lt;&gt;"",L274&gt;0),IF(CK274/L274*100 &gt; 0,CK274/L274*100, ""),"")</f>
        <v/>
      </c>
      <c r="CM274" s="294"/>
      <c r="CN274" s="270" t="str">
        <f t="array" aca="1" ref="CN274" ca="1">IF(AND($O274&lt;&gt;"",$P274="",$O274&lt;=集計基準日),"遅1",IF(AND($R274&lt;&gt;"",$S274="",$R274&lt;=集計基準日),"遅2",IF(AND($U274&lt;&gt;"",$V274="",$U274&lt;=集計基準日),"遅3","") ) )</f>
        <v/>
      </c>
      <c r="CO274" s="271" t="str">
        <f t="array" aca="1" ref="CO274" ca="1">IF(AND($AA274&lt;&gt;"",$AB274="",$AA274&lt;=集計基準日),"遅1",IF(AND($AD274&lt;&gt;"",$AE274="",$AD274&lt;=集計基準日),"遅2",IF(AND($AG274&lt;&gt;"",$AH274="",$AG274&lt;=集計基準日),"遅3","")))</f>
        <v/>
      </c>
      <c r="CP274" s="271" t="str">
        <f t="array" aca="1" ref="CP274" ca="1">IF(AND($AM274&lt;&gt;"",$AN274="",$AM274&lt;=集計基準日),"遅1",IF(AND($AP274&lt;&gt;"",$AQ274="",$AP274&lt;=集計基準日),"遅2",IF(AND($AS274&lt;&gt;"",$AT274="",$AS274&lt;=集計基準日),"遅3","")))</f>
        <v/>
      </c>
      <c r="CQ274" s="272" t="str">
        <f t="shared" ca="1" si="131"/>
        <v/>
      </c>
      <c r="CR274" s="272" t="str">
        <f t="shared" ca="1" si="132"/>
        <v/>
      </c>
      <c r="CS274" s="273" t="str">
        <f t="shared" ca="1" si="135"/>
        <v/>
      </c>
      <c r="CT274" s="337"/>
      <c r="CU274" s="264">
        <f t="shared" si="151"/>
        <v>266</v>
      </c>
      <c r="CW274" s="324">
        <f t="array" aca="1" ref="CW274" ca="1">MAX(IF((IF(進捗管理票PSPT_進捗率_1_2&lt;&gt;"", O274:V274,O274:S274)&lt;&gt;"")*(IF(進捗管理票PSPT_進捗率_1_2&lt;&gt;"", $O$7:$V$7,$O$7:$S$7)="予定日")*(IF(進捗管理票PSPT_進捗率_1_2&lt;&gt;"", O274:V274,O274:S274)&lt;=集計基準日),COLUMN(IF(進捗管理票PSPT_進捗率_1_2&lt;&gt;"", O274:V274,O274:S274)),""))</f>
        <v>0</v>
      </c>
      <c r="CX274" s="324">
        <f t="array" aca="1" ref="CX274" ca="1">MAX(IF((IF(進捗管理票PSPT_進捗率_2_2&lt;&gt;"", AA274:AH274,AA274:AE274)&lt;&gt;"")*(IF(進捗管理票PSPT_進捗率_2_2&lt;&gt;"", $AA$7:$AH$7,$AA$7:$AE$7)="予定日")*(IF(進捗管理票PSPT_進捗率_2_2&lt;&gt;"", AA274:AH274,AA274:AE274)&lt;=集計基準日),COLUMN(IF(進捗管理票PSPT_進捗率_2_2&lt;&gt;"", AA274:AH274,AA274:AE274)),""))</f>
        <v>0</v>
      </c>
      <c r="CY274" s="324">
        <f t="array" aca="1" ref="CY274" ca="1">MAX(IF((IF(進捗管理票PSPT_進捗率_3_2&lt;&gt;"", AM274:AT274,AM274:AQ274)&lt;&gt;"")*(IF(進捗管理票PSPT_進捗率_3_2&lt;&gt;"", $AM$7:$AT$7,$AM$7:$AQ$7)="予定日")*(IF(進捗管理票PSPT_進捗率_3_2&lt;&gt;"", AM274:AT274,AM274:AQ274)&lt;=集計基準日),COLUMN(IF(進捗管理票PSPT_進捗率_3_2&lt;&gt;"", AM274:AT274,AM274:AQ274)),""))</f>
        <v>0</v>
      </c>
      <c r="CZ274" s="324">
        <f t="array" aca="1" ref="CZ274" ca="1">MAX(IF((IF(進捗管理票PSPT_進捗率_4_2&lt;&gt;"", AY274:BF274,AY274:BC274)&lt;&gt;"")*(IF(進捗管理票PSPT_進捗率_4_2&lt;&gt;"", $AY$7:$BF$7,$AY$7:$BC$7)="予定日")*(IF(進捗管理票PSPT_進捗率_4_2&lt;&gt;"", AY274:BF274,AY274:BC274)&lt;=集計基準日),COLUMN(IF(進捗管理票PSPT_進捗率_4_2&lt;&gt;"", AY274:BF274,AY274:BC274)),""))</f>
        <v>0</v>
      </c>
      <c r="DA274" s="324">
        <f t="array" aca="1" ref="DA274" ca="1">MAX(IF((BJ274:BN274&lt;&gt;"")*($BJ$7:$BN$7="予定日")*(BJ274:BN274&lt;=集計基準日),COLUMN(BJ274:BN274),""))</f>
        <v>0</v>
      </c>
      <c r="DB274" s="324">
        <f t="array" aca="1" ref="DB274" ca="1">MAX(IF((IF(AND(進捗管理票PSPT_進捗率_1_2&lt;&gt;"",U274&lt;&gt;""), O274:V274,O274:S274)&lt;&gt;"")*(IF(AND(進捗管理票PSPT_進捗率_1_2&lt;&gt;"",U274&lt;&gt;""), $O$7:$V$7,$O$7:$S$7)="実績日")*(IF(AND(進捗管理票PSPT_進捗率_1_2&lt;&gt;"",U274&lt;&gt;""), O274:V274,O274:S274)&lt;=集計基準日),COLUMN(IF(AND(進捗管理票PSPT_進捗率_1_2&lt;&gt;"",U274&lt;&gt;""), O274:V274,O274:S274)),""))</f>
        <v>0</v>
      </c>
      <c r="DC274" s="324">
        <f t="array" aca="1" ref="DC274" ca="1">MAX(IF((IF(AND(進捗管理票PSPT_進捗率_2_2&lt;&gt;"",AG274&lt;&gt;""), AA274:AH274,AA274:AE274)&lt;&gt;"")*(IF(AND(進捗管理票PSPT_進捗率_2_2&lt;&gt;"",AG274&lt;&gt;""), $AA$7:$AH$7,$AA$7:$AE$7)="実績日")*(IF(AND(進捗管理票PSPT_進捗率_2_2&lt;&gt;"",AG274&lt;&gt;""), AA274:AH274,AA274:AE274)&lt;=集計基準日),COLUMN(IF(AND(進捗管理票PSPT_進捗率_2_2&lt;&gt;"",AG274&lt;&gt;""), AA274:AH274,AA274:AE274)),""))</f>
        <v>0</v>
      </c>
      <c r="DD274" s="324">
        <f t="array" aca="1" ref="DD274" ca="1">MAX(IF((IF(AND(進捗管理票PSPT_進捗率_3_2&lt;&gt;"",AS274&lt;&gt;""), AM274:AT274,AM274:AQ274)&lt;&gt;"")*(IF(AND(進捗管理票PSPT_進捗率_3_2&lt;&gt;"",AS274&lt;&gt;""), $AM$7:$AT$7,$AM$7:$AQ$7)="実績日")*(IF(AND(進捗管理票PSPT_進捗率_3_2&lt;&gt;"",AS274&lt;&gt;""), AM274:AT274,AM274:AQ274)&lt;=集計基準日),COLUMN(IF(AND(進捗管理票PSPT_進捗率_3_2&lt;&gt;"",AS274&lt;&gt;""), AM274:AT274,AM274:AQ274)),""))</f>
        <v>0</v>
      </c>
      <c r="DE274" s="324">
        <f t="array" aca="1" ref="DE274" ca="1">MAX(IF((IF(AND(進捗管理票PSPT_進捗率_4_2&lt;&gt;"",BE274&lt;&gt;""), AY274:BF274,AY274:BC274)&lt;&gt;"")*(IF(AND(進捗管理票PSPT_進捗率_4_2&lt;&gt;"",BE274&lt;&gt;""), $AY$7:$BF$7,$AY$7:$BC$7)="実績日")*(IF(AND(進捗管理票PSPT_進捗率_4_2&lt;&gt;"",BE274&lt;&gt;""), AY274:BF274,AY274:BC274)&lt;=集計基準日),COLUMN(IF(AND(進捗管理票PSPT_進捗率_4_2&lt;&gt;"",BE274&lt;&gt;""), AY274:BF274,AY274:BC274)),""))</f>
        <v>0</v>
      </c>
      <c r="DF274" s="324">
        <f t="array" aca="1" ref="DF274" ca="1">MAX(IF((BJ274:BN274&lt;&gt;"")*($BJ$7:$BN$7="実績日")*(BJ274:BN274&lt;=集計基準日),COLUMN(BJ274:BN274),""))</f>
        <v>0</v>
      </c>
      <c r="DG274" s="439">
        <f ca="1">MAX(IF(CW274&lt;&gt;0,HLOOKUP(CW274+1,進捗・達成率設定_PS,9,1),0),IF(CX274&lt;&gt;0,HLOOKUP(CX274+1,進捗・達成率設定_PT仕様作成,9,1),0),IF(CY274&lt;&gt;0,HLOOKUP(CY274+1,進捗・達成率設定_PG,9,1),0),IF(CZ274&lt;&gt;0,HLOOKUP(CZ274+1,進捗・達成率設定_PT,9,1),0),IF(DA274&lt;&gt;0,HLOOKUP(DA274+1,進捗・達成率設定_受入,9,1),0),IF(AND(COUNTA(PTレビュー先頭セル:PTレビュー最終セル)=0,AND(BB274&lt;&gt;"", BB274 &lt;= 集計基準日, BE274="",BF274="",BJ274="",BK274="",BM274="",BN274="")),100,0),IF(AND(BE274&lt;&gt;"",BE274 &lt;= 集計基準日, BJ274="",BK274="",BM274="",BN274=""),100,0))</f>
        <v>0</v>
      </c>
      <c r="DH274" s="440">
        <f ca="1">MAX(IF(DB274&lt;&gt;0,HLOOKUP(DB274,進捗・達成率設定_PS,9,1),0),IF(DC274&lt;&gt;0,HLOOKUP(DC274,進捗・達成率設定_PT仕様作成,9,1),0),IF(DD274&lt;&gt;0,HLOOKUP(DD274,進捗・達成率設定_PG,9,1),0),IF(DE274&lt;&gt;0,HLOOKUP(DE274,進捗・達成率設定_PT,9,1),0),IF(DF274&lt;&gt;0,HLOOKUP(DF274,進捗・達成率設定_受入,9,1),0),IF(AND(COUNTA(PTレビュー先頭セル:PTレビュー最終セル)=0,BJ274="",BK274="",BM274="",BN274="",BC274&lt;&gt;"", BC274&lt;=集計基準日),100,0),IF(OR(AND(BF274&lt;&gt;"",BF274&lt;=集計基準日, BJ274="",BK274="",BM274="",BN274=""),AND(BE274&lt;&gt;"",BF274&lt;&gt;"",BF274&lt;=集計基準日, BJ274="",BK274="",BM274="",BN274="")),100,0))</f>
        <v>0</v>
      </c>
      <c r="DI274" s="328" t="str">
        <f>IF(BM274&lt;&gt;"",BM274,IF(AND(BJ274&lt;&gt;"",BM274&lt;&gt;""),BM274,IF(AND(BJ274&lt;&gt;"",BM274=""),"",IF(AND(BK274&lt;&gt;"",BM274=""),"",IF(BE274&lt;&gt;"",BE274,IF(COUNTA(PTレビュー先頭セル:PTレビュー最終セル)&lt;&gt;0,"",IF(BB274&lt;&gt;"",BB274,"")))))))</f>
        <v/>
      </c>
      <c r="DJ274" s="329" t="str">
        <f>IF(AND(BM274&lt;&gt;"",BN274&lt;&gt;""),BN274,IF(AND(BJ274&lt;&gt;"",BN274&lt;&gt;""),BN274,IF(AND(BK274&lt;&gt;"",BN274=""),"",IF(AND(BJ274&lt;&gt;"",BN274=""),"",IF(BF274&lt;&gt;"",BF274,IF(COUNTA(PTレビュー先頭セル:PTレビュー最終セル)&lt;&gt;0,"",IF(BC274&lt;&gt;"",BC274,"")))))))</f>
        <v/>
      </c>
      <c r="DK274" s="450" t="b">
        <f t="shared" si="152"/>
        <v>0</v>
      </c>
      <c r="DL274" s="440" t="b">
        <f t="shared" si="153"/>
        <v>0</v>
      </c>
      <c r="DM274" s="450" t="b">
        <f t="shared" si="154"/>
        <v>0</v>
      </c>
      <c r="DN274" s="440" t="b">
        <f t="shared" si="155"/>
        <v>0</v>
      </c>
      <c r="DO274" s="449" t="b">
        <f t="shared" si="156"/>
        <v>0</v>
      </c>
      <c r="DP274" s="440" t="b">
        <f t="shared" si="157"/>
        <v>0</v>
      </c>
      <c r="DQ274" s="450" t="b">
        <f t="shared" si="158"/>
        <v>0</v>
      </c>
      <c r="DR274" s="440" t="b">
        <f t="shared" si="159"/>
        <v>0</v>
      </c>
      <c r="DS274" s="449" t="b">
        <f t="shared" si="160"/>
        <v>0</v>
      </c>
      <c r="DT274" s="440" t="b">
        <f t="shared" si="161"/>
        <v>0</v>
      </c>
    </row>
    <row r="275" spans="1:124" x14ac:dyDescent="0.25">
      <c r="A275" s="65">
        <f t="shared" si="136"/>
        <v>267</v>
      </c>
      <c r="B275" s="275"/>
      <c r="C275" s="275"/>
      <c r="D275" s="275"/>
      <c r="E275" s="275"/>
      <c r="F275" s="275"/>
      <c r="G275" s="316"/>
      <c r="H275" s="276"/>
      <c r="I275" s="276"/>
      <c r="J275" s="276"/>
      <c r="K275" s="467"/>
      <c r="L275" s="467"/>
      <c r="M275" s="277"/>
      <c r="N275" s="277"/>
      <c r="O275" s="348"/>
      <c r="P275" s="278"/>
      <c r="Q275" s="279"/>
      <c r="R275" s="348"/>
      <c r="S275" s="278"/>
      <c r="T275" s="280"/>
      <c r="U275" s="348"/>
      <c r="V275" s="274"/>
      <c r="W275" s="309" t="str">
        <f t="shared" ca="1" si="137"/>
        <v/>
      </c>
      <c r="X275" s="310" t="str">
        <f t="shared" ca="1" si="138"/>
        <v/>
      </c>
      <c r="Y275" s="277"/>
      <c r="Z275" s="277"/>
      <c r="AA275" s="348"/>
      <c r="AB275" s="278"/>
      <c r="AC275" s="279"/>
      <c r="AD275" s="348"/>
      <c r="AE275" s="278"/>
      <c r="AF275" s="280"/>
      <c r="AG275" s="348"/>
      <c r="AH275" s="274"/>
      <c r="AI275" s="309" t="str">
        <f t="shared" ca="1" si="139"/>
        <v/>
      </c>
      <c r="AJ275" s="310" t="str">
        <f t="shared" ca="1" si="140"/>
        <v/>
      </c>
      <c r="AK275" s="277"/>
      <c r="AL275" s="277"/>
      <c r="AM275" s="348"/>
      <c r="AN275" s="278"/>
      <c r="AO275" s="279"/>
      <c r="AP275" s="348"/>
      <c r="AQ275" s="278"/>
      <c r="AR275" s="280"/>
      <c r="AS275" s="348"/>
      <c r="AT275" s="274"/>
      <c r="AU275" s="309" t="str">
        <f t="shared" ca="1" si="141"/>
        <v/>
      </c>
      <c r="AV275" s="310" t="str">
        <f t="shared" ca="1" si="142"/>
        <v/>
      </c>
      <c r="AW275" s="276"/>
      <c r="AX275" s="276"/>
      <c r="AY275" s="348"/>
      <c r="AZ275" s="278"/>
      <c r="BA275" s="279"/>
      <c r="BB275" s="348"/>
      <c r="BC275" s="278"/>
      <c r="BD275" s="280"/>
      <c r="BE275" s="348"/>
      <c r="BF275" s="274"/>
      <c r="BG275" s="309" t="str">
        <f t="shared" ca="1" si="143"/>
        <v/>
      </c>
      <c r="BH275" s="310" t="str">
        <f t="shared" ca="1" si="144"/>
        <v/>
      </c>
      <c r="BI275" s="276"/>
      <c r="BJ275" s="348"/>
      <c r="BK275" s="278"/>
      <c r="BL275" s="279"/>
      <c r="BM275" s="348"/>
      <c r="BN275" s="278"/>
      <c r="BO275" s="280"/>
      <c r="BP275" s="309" t="str">
        <f t="shared" ca="1" si="145"/>
        <v/>
      </c>
      <c r="BQ275" s="310" t="str">
        <f t="shared" ca="1" si="146"/>
        <v/>
      </c>
      <c r="BR275" s="309" t="str">
        <f t="shared" ca="1" si="147"/>
        <v/>
      </c>
      <c r="BS275" s="438" t="str">
        <f t="shared" ca="1" si="148"/>
        <v/>
      </c>
      <c r="BT275" s="281" t="str">
        <f t="array" ref="BT275">IF(AND($I275&lt;&gt;"",$K275&lt;&gt;""),CEILING(VLOOKUP($I275,ランク別指標,3,FALSE)*$L275,1),"")</f>
        <v/>
      </c>
      <c r="BU275" s="282"/>
      <c r="BV275" s="281" t="str">
        <f t="shared" si="133"/>
        <v/>
      </c>
      <c r="BW275" s="283"/>
      <c r="BX275" s="282"/>
      <c r="BY275" s="284" t="str">
        <f t="shared" si="149"/>
        <v/>
      </c>
      <c r="BZ275" s="285" t="str">
        <f t="shared" si="150"/>
        <v/>
      </c>
      <c r="CA275" s="286"/>
      <c r="CB275" s="287"/>
      <c r="CC275" s="281" t="str">
        <f t="array" ref="CC275">IF(AND($I275&lt;&gt;"",$K275&lt;&gt;""),CEILING(VLOOKUP($I275,ランク別指標,6,FALSE)*$L275,1),"")</f>
        <v/>
      </c>
      <c r="CD275" s="288"/>
      <c r="CE275" s="289" t="str">
        <f t="shared" si="134"/>
        <v/>
      </c>
      <c r="CF275" s="290"/>
      <c r="CG275" s="291" t="str">
        <f t="array" ref="CG275">IF(AND(L275&lt;&gt;"",L275&gt;0),IF(CD275/L275*100 &gt; 0,CD275/L275*100, ""),"")</f>
        <v/>
      </c>
      <c r="CH275" s="292" t="str">
        <f t="array" ref="CH275">IF(AND(L275&lt;&gt;"",L275&gt;0),IF(CF275/L275*100 &gt; 0,CF275/L275*100, ""),"")</f>
        <v/>
      </c>
      <c r="CI275" s="291" t="str">
        <f t="array" ref="CI275">IF(AND(CC275&lt;&gt;"",CC275&gt;0),IF(CD275/CC275*100 &gt; 0,CD275/CC275, ""),"")</f>
        <v/>
      </c>
      <c r="CJ275" s="292" t="str">
        <f t="array" ref="CJ275">IF(AND(CE275&lt;&gt;"",CE275&gt;0),IF(CF275/CE275*100 &gt; 0,CF275/CE275, ""),"")</f>
        <v/>
      </c>
      <c r="CK275" s="281"/>
      <c r="CL275" s="293" t="str">
        <f t="array" ref="CL275">IF(AND(L275&lt;&gt;"",L275&gt;0),IF(CK275/L275*100 &gt; 0,CK275/L275*100, ""),"")</f>
        <v/>
      </c>
      <c r="CM275" s="294"/>
      <c r="CN275" s="270" t="str">
        <f t="array" aca="1" ref="CN275" ca="1">IF(AND($O275&lt;&gt;"",$P275="",$O275&lt;=集計基準日),"遅1",IF(AND($R275&lt;&gt;"",$S275="",$R275&lt;=集計基準日),"遅2",IF(AND($U275&lt;&gt;"",$V275="",$U275&lt;=集計基準日),"遅3","") ) )</f>
        <v/>
      </c>
      <c r="CO275" s="271" t="str">
        <f t="array" aca="1" ref="CO275" ca="1">IF(AND($AA275&lt;&gt;"",$AB275="",$AA275&lt;=集計基準日),"遅1",IF(AND($AD275&lt;&gt;"",$AE275="",$AD275&lt;=集計基準日),"遅2",IF(AND($AG275&lt;&gt;"",$AH275="",$AG275&lt;=集計基準日),"遅3","")))</f>
        <v/>
      </c>
      <c r="CP275" s="271" t="str">
        <f t="array" aca="1" ref="CP275" ca="1">IF(AND($AM275&lt;&gt;"",$AN275="",$AM275&lt;=集計基準日),"遅1",IF(AND($AP275&lt;&gt;"",$AQ275="",$AP275&lt;=集計基準日),"遅2",IF(AND($AS275&lt;&gt;"",$AT275="",$AS275&lt;=集計基準日),"遅3","")))</f>
        <v/>
      </c>
      <c r="CQ275" s="272" t="str">
        <f t="shared" ca="1" si="131"/>
        <v/>
      </c>
      <c r="CR275" s="272" t="str">
        <f t="shared" ca="1" si="132"/>
        <v/>
      </c>
      <c r="CS275" s="273" t="str">
        <f t="shared" ca="1" si="135"/>
        <v/>
      </c>
      <c r="CT275" s="337"/>
      <c r="CU275" s="264">
        <f t="shared" si="151"/>
        <v>267</v>
      </c>
      <c r="CW275" s="324">
        <f t="array" aca="1" ref="CW275" ca="1">MAX(IF((IF(進捗管理票PSPT_進捗率_1_2&lt;&gt;"", O275:V275,O275:S275)&lt;&gt;"")*(IF(進捗管理票PSPT_進捗率_1_2&lt;&gt;"", $O$7:$V$7,$O$7:$S$7)="予定日")*(IF(進捗管理票PSPT_進捗率_1_2&lt;&gt;"", O275:V275,O275:S275)&lt;=集計基準日),COLUMN(IF(進捗管理票PSPT_進捗率_1_2&lt;&gt;"", O275:V275,O275:S275)),""))</f>
        <v>0</v>
      </c>
      <c r="CX275" s="324">
        <f t="array" aca="1" ref="CX275" ca="1">MAX(IF((IF(進捗管理票PSPT_進捗率_2_2&lt;&gt;"", AA275:AH275,AA275:AE275)&lt;&gt;"")*(IF(進捗管理票PSPT_進捗率_2_2&lt;&gt;"", $AA$7:$AH$7,$AA$7:$AE$7)="予定日")*(IF(進捗管理票PSPT_進捗率_2_2&lt;&gt;"", AA275:AH275,AA275:AE275)&lt;=集計基準日),COLUMN(IF(進捗管理票PSPT_進捗率_2_2&lt;&gt;"", AA275:AH275,AA275:AE275)),""))</f>
        <v>0</v>
      </c>
      <c r="CY275" s="324">
        <f t="array" aca="1" ref="CY275" ca="1">MAX(IF((IF(進捗管理票PSPT_進捗率_3_2&lt;&gt;"", AM275:AT275,AM275:AQ275)&lt;&gt;"")*(IF(進捗管理票PSPT_進捗率_3_2&lt;&gt;"", $AM$7:$AT$7,$AM$7:$AQ$7)="予定日")*(IF(進捗管理票PSPT_進捗率_3_2&lt;&gt;"", AM275:AT275,AM275:AQ275)&lt;=集計基準日),COLUMN(IF(進捗管理票PSPT_進捗率_3_2&lt;&gt;"", AM275:AT275,AM275:AQ275)),""))</f>
        <v>0</v>
      </c>
      <c r="CZ275" s="324">
        <f t="array" aca="1" ref="CZ275" ca="1">MAX(IF((IF(進捗管理票PSPT_進捗率_4_2&lt;&gt;"", AY275:BF275,AY275:BC275)&lt;&gt;"")*(IF(進捗管理票PSPT_進捗率_4_2&lt;&gt;"", $AY$7:$BF$7,$AY$7:$BC$7)="予定日")*(IF(進捗管理票PSPT_進捗率_4_2&lt;&gt;"", AY275:BF275,AY275:BC275)&lt;=集計基準日),COLUMN(IF(進捗管理票PSPT_進捗率_4_2&lt;&gt;"", AY275:BF275,AY275:BC275)),""))</f>
        <v>0</v>
      </c>
      <c r="DA275" s="324">
        <f t="array" aca="1" ref="DA275" ca="1">MAX(IF((BJ275:BN275&lt;&gt;"")*($BJ$7:$BN$7="予定日")*(BJ275:BN275&lt;=集計基準日),COLUMN(BJ275:BN275),""))</f>
        <v>0</v>
      </c>
      <c r="DB275" s="324">
        <f t="array" aca="1" ref="DB275" ca="1">MAX(IF((IF(AND(進捗管理票PSPT_進捗率_1_2&lt;&gt;"",U275&lt;&gt;""), O275:V275,O275:S275)&lt;&gt;"")*(IF(AND(進捗管理票PSPT_進捗率_1_2&lt;&gt;"",U275&lt;&gt;""), $O$7:$V$7,$O$7:$S$7)="実績日")*(IF(AND(進捗管理票PSPT_進捗率_1_2&lt;&gt;"",U275&lt;&gt;""), O275:V275,O275:S275)&lt;=集計基準日),COLUMN(IF(AND(進捗管理票PSPT_進捗率_1_2&lt;&gt;"",U275&lt;&gt;""), O275:V275,O275:S275)),""))</f>
        <v>0</v>
      </c>
      <c r="DC275" s="324">
        <f t="array" aca="1" ref="DC275" ca="1">MAX(IF((IF(AND(進捗管理票PSPT_進捗率_2_2&lt;&gt;"",AG275&lt;&gt;""), AA275:AH275,AA275:AE275)&lt;&gt;"")*(IF(AND(進捗管理票PSPT_進捗率_2_2&lt;&gt;"",AG275&lt;&gt;""), $AA$7:$AH$7,$AA$7:$AE$7)="実績日")*(IF(AND(進捗管理票PSPT_進捗率_2_2&lt;&gt;"",AG275&lt;&gt;""), AA275:AH275,AA275:AE275)&lt;=集計基準日),COLUMN(IF(AND(進捗管理票PSPT_進捗率_2_2&lt;&gt;"",AG275&lt;&gt;""), AA275:AH275,AA275:AE275)),""))</f>
        <v>0</v>
      </c>
      <c r="DD275" s="324">
        <f t="array" aca="1" ref="DD275" ca="1">MAX(IF((IF(AND(進捗管理票PSPT_進捗率_3_2&lt;&gt;"",AS275&lt;&gt;""), AM275:AT275,AM275:AQ275)&lt;&gt;"")*(IF(AND(進捗管理票PSPT_進捗率_3_2&lt;&gt;"",AS275&lt;&gt;""), $AM$7:$AT$7,$AM$7:$AQ$7)="実績日")*(IF(AND(進捗管理票PSPT_進捗率_3_2&lt;&gt;"",AS275&lt;&gt;""), AM275:AT275,AM275:AQ275)&lt;=集計基準日),COLUMN(IF(AND(進捗管理票PSPT_進捗率_3_2&lt;&gt;"",AS275&lt;&gt;""), AM275:AT275,AM275:AQ275)),""))</f>
        <v>0</v>
      </c>
      <c r="DE275" s="324">
        <f t="array" aca="1" ref="DE275" ca="1">MAX(IF((IF(AND(進捗管理票PSPT_進捗率_4_2&lt;&gt;"",BE275&lt;&gt;""), AY275:BF275,AY275:BC275)&lt;&gt;"")*(IF(AND(進捗管理票PSPT_進捗率_4_2&lt;&gt;"",BE275&lt;&gt;""), $AY$7:$BF$7,$AY$7:$BC$7)="実績日")*(IF(AND(進捗管理票PSPT_進捗率_4_2&lt;&gt;"",BE275&lt;&gt;""), AY275:BF275,AY275:BC275)&lt;=集計基準日),COLUMN(IF(AND(進捗管理票PSPT_進捗率_4_2&lt;&gt;"",BE275&lt;&gt;""), AY275:BF275,AY275:BC275)),""))</f>
        <v>0</v>
      </c>
      <c r="DF275" s="324">
        <f t="array" aca="1" ref="DF275" ca="1">MAX(IF((BJ275:BN275&lt;&gt;"")*($BJ$7:$BN$7="実績日")*(BJ275:BN275&lt;=集計基準日),COLUMN(BJ275:BN275),""))</f>
        <v>0</v>
      </c>
      <c r="DG275" s="439">
        <f ca="1">MAX(IF(CW275&lt;&gt;0,HLOOKUP(CW275+1,進捗・達成率設定_PS,9,1),0),IF(CX275&lt;&gt;0,HLOOKUP(CX275+1,進捗・達成率設定_PT仕様作成,9,1),0),IF(CY275&lt;&gt;0,HLOOKUP(CY275+1,進捗・達成率設定_PG,9,1),0),IF(CZ275&lt;&gt;0,HLOOKUP(CZ275+1,進捗・達成率設定_PT,9,1),0),IF(DA275&lt;&gt;0,HLOOKUP(DA275+1,進捗・達成率設定_受入,9,1),0),IF(AND(COUNTA(PTレビュー先頭セル:PTレビュー最終セル)=0,AND(BB275&lt;&gt;"", BB275 &lt;= 集計基準日, BE275="",BF275="",BJ275="",BK275="",BM275="",BN275="")),100,0),IF(AND(BE275&lt;&gt;"",BE275 &lt;= 集計基準日, BJ275="",BK275="",BM275="",BN275=""),100,0))</f>
        <v>0</v>
      </c>
      <c r="DH275" s="440">
        <f ca="1">MAX(IF(DB275&lt;&gt;0,HLOOKUP(DB275,進捗・達成率設定_PS,9,1),0),IF(DC275&lt;&gt;0,HLOOKUP(DC275,進捗・達成率設定_PT仕様作成,9,1),0),IF(DD275&lt;&gt;0,HLOOKUP(DD275,進捗・達成率設定_PG,9,1),0),IF(DE275&lt;&gt;0,HLOOKUP(DE275,進捗・達成率設定_PT,9,1),0),IF(DF275&lt;&gt;0,HLOOKUP(DF275,進捗・達成率設定_受入,9,1),0),IF(AND(COUNTA(PTレビュー先頭セル:PTレビュー最終セル)=0,BJ275="",BK275="",BM275="",BN275="",BC275&lt;&gt;"", BC275&lt;=集計基準日),100,0),IF(OR(AND(BF275&lt;&gt;"",BF275&lt;=集計基準日, BJ275="",BK275="",BM275="",BN275=""),AND(BE275&lt;&gt;"",BF275&lt;&gt;"",BF275&lt;=集計基準日, BJ275="",BK275="",BM275="",BN275="")),100,0))</f>
        <v>0</v>
      </c>
      <c r="DI275" s="328" t="str">
        <f>IF(BM275&lt;&gt;"",BM275,IF(AND(BJ275&lt;&gt;"",BM275&lt;&gt;""),BM275,IF(AND(BJ275&lt;&gt;"",BM275=""),"",IF(AND(BK275&lt;&gt;"",BM275=""),"",IF(BE275&lt;&gt;"",BE275,IF(COUNTA(PTレビュー先頭セル:PTレビュー最終セル)&lt;&gt;0,"",IF(BB275&lt;&gt;"",BB275,"")))))))</f>
        <v/>
      </c>
      <c r="DJ275" s="329" t="str">
        <f>IF(AND(BM275&lt;&gt;"",BN275&lt;&gt;""),BN275,IF(AND(BJ275&lt;&gt;"",BN275&lt;&gt;""),BN275,IF(AND(BK275&lt;&gt;"",BN275=""),"",IF(AND(BJ275&lt;&gt;"",BN275=""),"",IF(BF275&lt;&gt;"",BF275,IF(COUNTA(PTレビュー先頭セル:PTレビュー最終セル)&lt;&gt;0,"",IF(BC275&lt;&gt;"",BC275,"")))))))</f>
        <v/>
      </c>
      <c r="DK275" s="450" t="b">
        <f t="shared" si="152"/>
        <v>0</v>
      </c>
      <c r="DL275" s="440" t="b">
        <f t="shared" si="153"/>
        <v>0</v>
      </c>
      <c r="DM275" s="450" t="b">
        <f t="shared" si="154"/>
        <v>0</v>
      </c>
      <c r="DN275" s="440" t="b">
        <f t="shared" si="155"/>
        <v>0</v>
      </c>
      <c r="DO275" s="449" t="b">
        <f t="shared" si="156"/>
        <v>0</v>
      </c>
      <c r="DP275" s="440" t="b">
        <f t="shared" si="157"/>
        <v>0</v>
      </c>
      <c r="DQ275" s="450" t="b">
        <f t="shared" si="158"/>
        <v>0</v>
      </c>
      <c r="DR275" s="440" t="b">
        <f t="shared" si="159"/>
        <v>0</v>
      </c>
      <c r="DS275" s="449" t="b">
        <f t="shared" si="160"/>
        <v>0</v>
      </c>
      <c r="DT275" s="440" t="b">
        <f t="shared" si="161"/>
        <v>0</v>
      </c>
    </row>
    <row r="276" spans="1:124" x14ac:dyDescent="0.25">
      <c r="A276" s="65">
        <f t="shared" si="136"/>
        <v>268</v>
      </c>
      <c r="B276" s="275"/>
      <c r="C276" s="275"/>
      <c r="D276" s="275"/>
      <c r="E276" s="275"/>
      <c r="F276" s="275"/>
      <c r="G276" s="316"/>
      <c r="H276" s="276"/>
      <c r="I276" s="276"/>
      <c r="J276" s="276"/>
      <c r="K276" s="467"/>
      <c r="L276" s="467"/>
      <c r="M276" s="277"/>
      <c r="N276" s="277"/>
      <c r="O276" s="348"/>
      <c r="P276" s="278"/>
      <c r="Q276" s="279"/>
      <c r="R276" s="348"/>
      <c r="S276" s="278"/>
      <c r="T276" s="280"/>
      <c r="U276" s="348"/>
      <c r="V276" s="274"/>
      <c r="W276" s="309" t="str">
        <f t="shared" ca="1" si="137"/>
        <v/>
      </c>
      <c r="X276" s="310" t="str">
        <f t="shared" ca="1" si="138"/>
        <v/>
      </c>
      <c r="Y276" s="277"/>
      <c r="Z276" s="277"/>
      <c r="AA276" s="348"/>
      <c r="AB276" s="278"/>
      <c r="AC276" s="279"/>
      <c r="AD276" s="348"/>
      <c r="AE276" s="278"/>
      <c r="AF276" s="280"/>
      <c r="AG276" s="348"/>
      <c r="AH276" s="274"/>
      <c r="AI276" s="309" t="str">
        <f t="shared" ca="1" si="139"/>
        <v/>
      </c>
      <c r="AJ276" s="310" t="str">
        <f t="shared" ca="1" si="140"/>
        <v/>
      </c>
      <c r="AK276" s="277"/>
      <c r="AL276" s="277"/>
      <c r="AM276" s="348"/>
      <c r="AN276" s="278"/>
      <c r="AO276" s="279"/>
      <c r="AP276" s="348"/>
      <c r="AQ276" s="278"/>
      <c r="AR276" s="280"/>
      <c r="AS276" s="348"/>
      <c r="AT276" s="274"/>
      <c r="AU276" s="309" t="str">
        <f t="shared" ca="1" si="141"/>
        <v/>
      </c>
      <c r="AV276" s="310" t="str">
        <f t="shared" ca="1" si="142"/>
        <v/>
      </c>
      <c r="AW276" s="276"/>
      <c r="AX276" s="276"/>
      <c r="AY276" s="348"/>
      <c r="AZ276" s="278"/>
      <c r="BA276" s="279"/>
      <c r="BB276" s="348"/>
      <c r="BC276" s="278"/>
      <c r="BD276" s="280"/>
      <c r="BE276" s="348"/>
      <c r="BF276" s="274"/>
      <c r="BG276" s="309" t="str">
        <f t="shared" ca="1" si="143"/>
        <v/>
      </c>
      <c r="BH276" s="310" t="str">
        <f t="shared" ca="1" si="144"/>
        <v/>
      </c>
      <c r="BI276" s="276"/>
      <c r="BJ276" s="348"/>
      <c r="BK276" s="278"/>
      <c r="BL276" s="279"/>
      <c r="BM276" s="348"/>
      <c r="BN276" s="278"/>
      <c r="BO276" s="280"/>
      <c r="BP276" s="309" t="str">
        <f t="shared" ca="1" si="145"/>
        <v/>
      </c>
      <c r="BQ276" s="310" t="str">
        <f t="shared" ca="1" si="146"/>
        <v/>
      </c>
      <c r="BR276" s="309" t="str">
        <f t="shared" ca="1" si="147"/>
        <v/>
      </c>
      <c r="BS276" s="438" t="str">
        <f t="shared" ca="1" si="148"/>
        <v/>
      </c>
      <c r="BT276" s="281" t="str">
        <f t="array" ref="BT276">IF(AND($I276&lt;&gt;"",$K276&lt;&gt;""),CEILING(VLOOKUP($I276,ランク別指標,3,FALSE)*$L276,1),"")</f>
        <v/>
      </c>
      <c r="BU276" s="282"/>
      <c r="BV276" s="281" t="str">
        <f t="shared" si="133"/>
        <v/>
      </c>
      <c r="BW276" s="283"/>
      <c r="BX276" s="282"/>
      <c r="BY276" s="284" t="str">
        <f t="shared" si="149"/>
        <v/>
      </c>
      <c r="BZ276" s="285" t="str">
        <f t="shared" si="150"/>
        <v/>
      </c>
      <c r="CA276" s="286"/>
      <c r="CB276" s="287"/>
      <c r="CC276" s="281" t="str">
        <f t="array" ref="CC276">IF(AND($I276&lt;&gt;"",$K276&lt;&gt;""),CEILING(VLOOKUP($I276,ランク別指標,6,FALSE)*$L276,1),"")</f>
        <v/>
      </c>
      <c r="CD276" s="288"/>
      <c r="CE276" s="289" t="str">
        <f t="shared" si="134"/>
        <v/>
      </c>
      <c r="CF276" s="290"/>
      <c r="CG276" s="291" t="str">
        <f t="array" ref="CG276">IF(AND(L276&lt;&gt;"",L276&gt;0),IF(CD276/L276*100 &gt; 0,CD276/L276*100, ""),"")</f>
        <v/>
      </c>
      <c r="CH276" s="292" t="str">
        <f t="array" ref="CH276">IF(AND(L276&lt;&gt;"",L276&gt;0),IF(CF276/L276*100 &gt; 0,CF276/L276*100, ""),"")</f>
        <v/>
      </c>
      <c r="CI276" s="291" t="str">
        <f t="array" ref="CI276">IF(AND(CC276&lt;&gt;"",CC276&gt;0),IF(CD276/CC276*100 &gt; 0,CD276/CC276, ""),"")</f>
        <v/>
      </c>
      <c r="CJ276" s="292" t="str">
        <f t="array" ref="CJ276">IF(AND(CE276&lt;&gt;"",CE276&gt;0),IF(CF276/CE276*100 &gt; 0,CF276/CE276, ""),"")</f>
        <v/>
      </c>
      <c r="CK276" s="281"/>
      <c r="CL276" s="293" t="str">
        <f t="array" ref="CL276">IF(AND(L276&lt;&gt;"",L276&gt;0),IF(CK276/L276*100 &gt; 0,CK276/L276*100, ""),"")</f>
        <v/>
      </c>
      <c r="CM276" s="294"/>
      <c r="CN276" s="270" t="str">
        <f t="array" aca="1" ref="CN276" ca="1">IF(AND($O276&lt;&gt;"",$P276="",$O276&lt;=集計基準日),"遅1",IF(AND($R276&lt;&gt;"",$S276="",$R276&lt;=集計基準日),"遅2",IF(AND($U276&lt;&gt;"",$V276="",$U276&lt;=集計基準日),"遅3","") ) )</f>
        <v/>
      </c>
      <c r="CO276" s="271" t="str">
        <f t="array" aca="1" ref="CO276" ca="1">IF(AND($AA276&lt;&gt;"",$AB276="",$AA276&lt;=集計基準日),"遅1",IF(AND($AD276&lt;&gt;"",$AE276="",$AD276&lt;=集計基準日),"遅2",IF(AND($AG276&lt;&gt;"",$AH276="",$AG276&lt;=集計基準日),"遅3","")))</f>
        <v/>
      </c>
      <c r="CP276" s="271" t="str">
        <f t="array" aca="1" ref="CP276" ca="1">IF(AND($AM276&lt;&gt;"",$AN276="",$AM276&lt;=集計基準日),"遅1",IF(AND($AP276&lt;&gt;"",$AQ276="",$AP276&lt;=集計基準日),"遅2",IF(AND($AS276&lt;&gt;"",$AT276="",$AS276&lt;=集計基準日),"遅3","")))</f>
        <v/>
      </c>
      <c r="CQ276" s="272" t="str">
        <f t="shared" ca="1" si="131"/>
        <v/>
      </c>
      <c r="CR276" s="272" t="str">
        <f t="shared" ca="1" si="132"/>
        <v/>
      </c>
      <c r="CS276" s="273" t="str">
        <f t="shared" ca="1" si="135"/>
        <v/>
      </c>
      <c r="CT276" s="337"/>
      <c r="CU276" s="264">
        <f t="shared" si="151"/>
        <v>268</v>
      </c>
      <c r="CW276" s="324">
        <f t="array" aca="1" ref="CW276" ca="1">MAX(IF((IF(進捗管理票PSPT_進捗率_1_2&lt;&gt;"", O276:V276,O276:S276)&lt;&gt;"")*(IF(進捗管理票PSPT_進捗率_1_2&lt;&gt;"", $O$7:$V$7,$O$7:$S$7)="予定日")*(IF(進捗管理票PSPT_進捗率_1_2&lt;&gt;"", O276:V276,O276:S276)&lt;=集計基準日),COLUMN(IF(進捗管理票PSPT_進捗率_1_2&lt;&gt;"", O276:V276,O276:S276)),""))</f>
        <v>0</v>
      </c>
      <c r="CX276" s="324">
        <f t="array" aca="1" ref="CX276" ca="1">MAX(IF((IF(進捗管理票PSPT_進捗率_2_2&lt;&gt;"", AA276:AH276,AA276:AE276)&lt;&gt;"")*(IF(進捗管理票PSPT_進捗率_2_2&lt;&gt;"", $AA$7:$AH$7,$AA$7:$AE$7)="予定日")*(IF(進捗管理票PSPT_進捗率_2_2&lt;&gt;"", AA276:AH276,AA276:AE276)&lt;=集計基準日),COLUMN(IF(進捗管理票PSPT_進捗率_2_2&lt;&gt;"", AA276:AH276,AA276:AE276)),""))</f>
        <v>0</v>
      </c>
      <c r="CY276" s="324">
        <f t="array" aca="1" ref="CY276" ca="1">MAX(IF((IF(進捗管理票PSPT_進捗率_3_2&lt;&gt;"", AM276:AT276,AM276:AQ276)&lt;&gt;"")*(IF(進捗管理票PSPT_進捗率_3_2&lt;&gt;"", $AM$7:$AT$7,$AM$7:$AQ$7)="予定日")*(IF(進捗管理票PSPT_進捗率_3_2&lt;&gt;"", AM276:AT276,AM276:AQ276)&lt;=集計基準日),COLUMN(IF(進捗管理票PSPT_進捗率_3_2&lt;&gt;"", AM276:AT276,AM276:AQ276)),""))</f>
        <v>0</v>
      </c>
      <c r="CZ276" s="324">
        <f t="array" aca="1" ref="CZ276" ca="1">MAX(IF((IF(進捗管理票PSPT_進捗率_4_2&lt;&gt;"", AY276:BF276,AY276:BC276)&lt;&gt;"")*(IF(進捗管理票PSPT_進捗率_4_2&lt;&gt;"", $AY$7:$BF$7,$AY$7:$BC$7)="予定日")*(IF(進捗管理票PSPT_進捗率_4_2&lt;&gt;"", AY276:BF276,AY276:BC276)&lt;=集計基準日),COLUMN(IF(進捗管理票PSPT_進捗率_4_2&lt;&gt;"", AY276:BF276,AY276:BC276)),""))</f>
        <v>0</v>
      </c>
      <c r="DA276" s="324">
        <f t="array" aca="1" ref="DA276" ca="1">MAX(IF((BJ276:BN276&lt;&gt;"")*($BJ$7:$BN$7="予定日")*(BJ276:BN276&lt;=集計基準日),COLUMN(BJ276:BN276),""))</f>
        <v>0</v>
      </c>
      <c r="DB276" s="324">
        <f t="array" aca="1" ref="DB276" ca="1">MAX(IF((IF(AND(進捗管理票PSPT_進捗率_1_2&lt;&gt;"",U276&lt;&gt;""), O276:V276,O276:S276)&lt;&gt;"")*(IF(AND(進捗管理票PSPT_進捗率_1_2&lt;&gt;"",U276&lt;&gt;""), $O$7:$V$7,$O$7:$S$7)="実績日")*(IF(AND(進捗管理票PSPT_進捗率_1_2&lt;&gt;"",U276&lt;&gt;""), O276:V276,O276:S276)&lt;=集計基準日),COLUMN(IF(AND(進捗管理票PSPT_進捗率_1_2&lt;&gt;"",U276&lt;&gt;""), O276:V276,O276:S276)),""))</f>
        <v>0</v>
      </c>
      <c r="DC276" s="324">
        <f t="array" aca="1" ref="DC276" ca="1">MAX(IF((IF(AND(進捗管理票PSPT_進捗率_2_2&lt;&gt;"",AG276&lt;&gt;""), AA276:AH276,AA276:AE276)&lt;&gt;"")*(IF(AND(進捗管理票PSPT_進捗率_2_2&lt;&gt;"",AG276&lt;&gt;""), $AA$7:$AH$7,$AA$7:$AE$7)="実績日")*(IF(AND(進捗管理票PSPT_進捗率_2_2&lt;&gt;"",AG276&lt;&gt;""), AA276:AH276,AA276:AE276)&lt;=集計基準日),COLUMN(IF(AND(進捗管理票PSPT_進捗率_2_2&lt;&gt;"",AG276&lt;&gt;""), AA276:AH276,AA276:AE276)),""))</f>
        <v>0</v>
      </c>
      <c r="DD276" s="324">
        <f t="array" aca="1" ref="DD276" ca="1">MAX(IF((IF(AND(進捗管理票PSPT_進捗率_3_2&lt;&gt;"",AS276&lt;&gt;""), AM276:AT276,AM276:AQ276)&lt;&gt;"")*(IF(AND(進捗管理票PSPT_進捗率_3_2&lt;&gt;"",AS276&lt;&gt;""), $AM$7:$AT$7,$AM$7:$AQ$7)="実績日")*(IF(AND(進捗管理票PSPT_進捗率_3_2&lt;&gt;"",AS276&lt;&gt;""), AM276:AT276,AM276:AQ276)&lt;=集計基準日),COLUMN(IF(AND(進捗管理票PSPT_進捗率_3_2&lt;&gt;"",AS276&lt;&gt;""), AM276:AT276,AM276:AQ276)),""))</f>
        <v>0</v>
      </c>
      <c r="DE276" s="324">
        <f t="array" aca="1" ref="DE276" ca="1">MAX(IF((IF(AND(進捗管理票PSPT_進捗率_4_2&lt;&gt;"",BE276&lt;&gt;""), AY276:BF276,AY276:BC276)&lt;&gt;"")*(IF(AND(進捗管理票PSPT_進捗率_4_2&lt;&gt;"",BE276&lt;&gt;""), $AY$7:$BF$7,$AY$7:$BC$7)="実績日")*(IF(AND(進捗管理票PSPT_進捗率_4_2&lt;&gt;"",BE276&lt;&gt;""), AY276:BF276,AY276:BC276)&lt;=集計基準日),COLUMN(IF(AND(進捗管理票PSPT_進捗率_4_2&lt;&gt;"",BE276&lt;&gt;""), AY276:BF276,AY276:BC276)),""))</f>
        <v>0</v>
      </c>
      <c r="DF276" s="324">
        <f t="array" aca="1" ref="DF276" ca="1">MAX(IF((BJ276:BN276&lt;&gt;"")*($BJ$7:$BN$7="実績日")*(BJ276:BN276&lt;=集計基準日),COLUMN(BJ276:BN276),""))</f>
        <v>0</v>
      </c>
      <c r="DG276" s="439">
        <f ca="1">MAX(IF(CW276&lt;&gt;0,HLOOKUP(CW276+1,進捗・達成率設定_PS,9,1),0),IF(CX276&lt;&gt;0,HLOOKUP(CX276+1,進捗・達成率設定_PT仕様作成,9,1),0),IF(CY276&lt;&gt;0,HLOOKUP(CY276+1,進捗・達成率設定_PG,9,1),0),IF(CZ276&lt;&gt;0,HLOOKUP(CZ276+1,進捗・達成率設定_PT,9,1),0),IF(DA276&lt;&gt;0,HLOOKUP(DA276+1,進捗・達成率設定_受入,9,1),0),IF(AND(COUNTA(PTレビュー先頭セル:PTレビュー最終セル)=0,AND(BB276&lt;&gt;"", BB276 &lt;= 集計基準日, BE276="",BF276="",BJ276="",BK276="",BM276="",BN276="")),100,0),IF(AND(BE276&lt;&gt;"",BE276 &lt;= 集計基準日, BJ276="",BK276="",BM276="",BN276=""),100,0))</f>
        <v>0</v>
      </c>
      <c r="DH276" s="440">
        <f ca="1">MAX(IF(DB276&lt;&gt;0,HLOOKUP(DB276,進捗・達成率設定_PS,9,1),0),IF(DC276&lt;&gt;0,HLOOKUP(DC276,進捗・達成率設定_PT仕様作成,9,1),0),IF(DD276&lt;&gt;0,HLOOKUP(DD276,進捗・達成率設定_PG,9,1),0),IF(DE276&lt;&gt;0,HLOOKUP(DE276,進捗・達成率設定_PT,9,1),0),IF(DF276&lt;&gt;0,HLOOKUP(DF276,進捗・達成率設定_受入,9,1),0),IF(AND(COUNTA(PTレビュー先頭セル:PTレビュー最終セル)=0,BJ276="",BK276="",BM276="",BN276="",BC276&lt;&gt;"", BC276&lt;=集計基準日),100,0),IF(OR(AND(BF276&lt;&gt;"",BF276&lt;=集計基準日, BJ276="",BK276="",BM276="",BN276=""),AND(BE276&lt;&gt;"",BF276&lt;&gt;"",BF276&lt;=集計基準日, BJ276="",BK276="",BM276="",BN276="")),100,0))</f>
        <v>0</v>
      </c>
      <c r="DI276" s="328" t="str">
        <f>IF(BM276&lt;&gt;"",BM276,IF(AND(BJ276&lt;&gt;"",BM276&lt;&gt;""),BM276,IF(AND(BJ276&lt;&gt;"",BM276=""),"",IF(AND(BK276&lt;&gt;"",BM276=""),"",IF(BE276&lt;&gt;"",BE276,IF(COUNTA(PTレビュー先頭セル:PTレビュー最終セル)&lt;&gt;0,"",IF(BB276&lt;&gt;"",BB276,"")))))))</f>
        <v/>
      </c>
      <c r="DJ276" s="329" t="str">
        <f>IF(AND(BM276&lt;&gt;"",BN276&lt;&gt;""),BN276,IF(AND(BJ276&lt;&gt;"",BN276&lt;&gt;""),BN276,IF(AND(BK276&lt;&gt;"",BN276=""),"",IF(AND(BJ276&lt;&gt;"",BN276=""),"",IF(BF276&lt;&gt;"",BF276,IF(COUNTA(PTレビュー先頭セル:PTレビュー最終セル)&lt;&gt;0,"",IF(BC276&lt;&gt;"",BC276,"")))))))</f>
        <v/>
      </c>
      <c r="DK276" s="450" t="b">
        <f t="shared" si="152"/>
        <v>0</v>
      </c>
      <c r="DL276" s="440" t="b">
        <f t="shared" si="153"/>
        <v>0</v>
      </c>
      <c r="DM276" s="450" t="b">
        <f t="shared" si="154"/>
        <v>0</v>
      </c>
      <c r="DN276" s="440" t="b">
        <f t="shared" si="155"/>
        <v>0</v>
      </c>
      <c r="DO276" s="449" t="b">
        <f t="shared" si="156"/>
        <v>0</v>
      </c>
      <c r="DP276" s="440" t="b">
        <f t="shared" si="157"/>
        <v>0</v>
      </c>
      <c r="DQ276" s="450" t="b">
        <f t="shared" si="158"/>
        <v>0</v>
      </c>
      <c r="DR276" s="440" t="b">
        <f t="shared" si="159"/>
        <v>0</v>
      </c>
      <c r="DS276" s="449" t="b">
        <f t="shared" si="160"/>
        <v>0</v>
      </c>
      <c r="DT276" s="440" t="b">
        <f t="shared" si="161"/>
        <v>0</v>
      </c>
    </row>
    <row r="277" spans="1:124" x14ac:dyDescent="0.25">
      <c r="A277" s="65">
        <f t="shared" si="136"/>
        <v>269</v>
      </c>
      <c r="B277" s="275"/>
      <c r="C277" s="275"/>
      <c r="D277" s="275"/>
      <c r="E277" s="275"/>
      <c r="F277" s="275"/>
      <c r="G277" s="316"/>
      <c r="H277" s="276"/>
      <c r="I277" s="276"/>
      <c r="J277" s="276"/>
      <c r="K277" s="467"/>
      <c r="L277" s="467"/>
      <c r="M277" s="277"/>
      <c r="N277" s="277"/>
      <c r="O277" s="348"/>
      <c r="P277" s="278"/>
      <c r="Q277" s="279"/>
      <c r="R277" s="348"/>
      <c r="S277" s="278"/>
      <c r="T277" s="280"/>
      <c r="U277" s="348"/>
      <c r="V277" s="274"/>
      <c r="W277" s="309" t="str">
        <f t="shared" ca="1" si="137"/>
        <v/>
      </c>
      <c r="X277" s="310" t="str">
        <f t="shared" ca="1" si="138"/>
        <v/>
      </c>
      <c r="Y277" s="277"/>
      <c r="Z277" s="277"/>
      <c r="AA277" s="348"/>
      <c r="AB277" s="278"/>
      <c r="AC277" s="279"/>
      <c r="AD277" s="348"/>
      <c r="AE277" s="278"/>
      <c r="AF277" s="280"/>
      <c r="AG277" s="348"/>
      <c r="AH277" s="274"/>
      <c r="AI277" s="309" t="str">
        <f t="shared" ca="1" si="139"/>
        <v/>
      </c>
      <c r="AJ277" s="310" t="str">
        <f t="shared" ca="1" si="140"/>
        <v/>
      </c>
      <c r="AK277" s="277"/>
      <c r="AL277" s="277"/>
      <c r="AM277" s="348"/>
      <c r="AN277" s="278"/>
      <c r="AO277" s="279"/>
      <c r="AP277" s="348"/>
      <c r="AQ277" s="278"/>
      <c r="AR277" s="280"/>
      <c r="AS277" s="348"/>
      <c r="AT277" s="274"/>
      <c r="AU277" s="309" t="str">
        <f t="shared" ca="1" si="141"/>
        <v/>
      </c>
      <c r="AV277" s="310" t="str">
        <f t="shared" ca="1" si="142"/>
        <v/>
      </c>
      <c r="AW277" s="276"/>
      <c r="AX277" s="276"/>
      <c r="AY277" s="348"/>
      <c r="AZ277" s="278"/>
      <c r="BA277" s="279"/>
      <c r="BB277" s="348"/>
      <c r="BC277" s="278"/>
      <c r="BD277" s="280"/>
      <c r="BE277" s="348"/>
      <c r="BF277" s="274"/>
      <c r="BG277" s="309" t="str">
        <f t="shared" ca="1" si="143"/>
        <v/>
      </c>
      <c r="BH277" s="310" t="str">
        <f t="shared" ca="1" si="144"/>
        <v/>
      </c>
      <c r="BI277" s="276"/>
      <c r="BJ277" s="348"/>
      <c r="BK277" s="278"/>
      <c r="BL277" s="279"/>
      <c r="BM277" s="348"/>
      <c r="BN277" s="278"/>
      <c r="BO277" s="280"/>
      <c r="BP277" s="309" t="str">
        <f t="shared" ca="1" si="145"/>
        <v/>
      </c>
      <c r="BQ277" s="310" t="str">
        <f t="shared" ca="1" si="146"/>
        <v/>
      </c>
      <c r="BR277" s="309" t="str">
        <f t="shared" ca="1" si="147"/>
        <v/>
      </c>
      <c r="BS277" s="438" t="str">
        <f t="shared" ca="1" si="148"/>
        <v/>
      </c>
      <c r="BT277" s="281" t="str">
        <f t="array" ref="BT277">IF(AND($I277&lt;&gt;"",$K277&lt;&gt;""),CEILING(VLOOKUP($I277,ランク別指標,3,FALSE)*$L277,1),"")</f>
        <v/>
      </c>
      <c r="BU277" s="282"/>
      <c r="BV277" s="281" t="str">
        <f t="shared" si="133"/>
        <v/>
      </c>
      <c r="BW277" s="283"/>
      <c r="BX277" s="282"/>
      <c r="BY277" s="284" t="str">
        <f t="shared" si="149"/>
        <v/>
      </c>
      <c r="BZ277" s="285" t="str">
        <f t="shared" si="150"/>
        <v/>
      </c>
      <c r="CA277" s="286"/>
      <c r="CB277" s="287"/>
      <c r="CC277" s="281" t="str">
        <f t="array" ref="CC277">IF(AND($I277&lt;&gt;"",$K277&lt;&gt;""),CEILING(VLOOKUP($I277,ランク別指標,6,FALSE)*$L277,1),"")</f>
        <v/>
      </c>
      <c r="CD277" s="288"/>
      <c r="CE277" s="289" t="str">
        <f t="shared" si="134"/>
        <v/>
      </c>
      <c r="CF277" s="290"/>
      <c r="CG277" s="291" t="str">
        <f t="array" ref="CG277">IF(AND(L277&lt;&gt;"",L277&gt;0),IF(CD277/L277*100 &gt; 0,CD277/L277*100, ""),"")</f>
        <v/>
      </c>
      <c r="CH277" s="292" t="str">
        <f t="array" ref="CH277">IF(AND(L277&lt;&gt;"",L277&gt;0),IF(CF277/L277*100 &gt; 0,CF277/L277*100, ""),"")</f>
        <v/>
      </c>
      <c r="CI277" s="291" t="str">
        <f t="array" ref="CI277">IF(AND(CC277&lt;&gt;"",CC277&gt;0),IF(CD277/CC277*100 &gt; 0,CD277/CC277, ""),"")</f>
        <v/>
      </c>
      <c r="CJ277" s="292" t="str">
        <f t="array" ref="CJ277">IF(AND(CE277&lt;&gt;"",CE277&gt;0),IF(CF277/CE277*100 &gt; 0,CF277/CE277, ""),"")</f>
        <v/>
      </c>
      <c r="CK277" s="281"/>
      <c r="CL277" s="293" t="str">
        <f t="array" ref="CL277">IF(AND(L277&lt;&gt;"",L277&gt;0),IF(CK277/L277*100 &gt; 0,CK277/L277*100, ""),"")</f>
        <v/>
      </c>
      <c r="CM277" s="294"/>
      <c r="CN277" s="270" t="str">
        <f t="array" aca="1" ref="CN277" ca="1">IF(AND($O277&lt;&gt;"",$P277="",$O277&lt;=集計基準日),"遅1",IF(AND($R277&lt;&gt;"",$S277="",$R277&lt;=集計基準日),"遅2",IF(AND($U277&lt;&gt;"",$V277="",$U277&lt;=集計基準日),"遅3","") ) )</f>
        <v/>
      </c>
      <c r="CO277" s="271" t="str">
        <f t="array" aca="1" ref="CO277" ca="1">IF(AND($AA277&lt;&gt;"",$AB277="",$AA277&lt;=集計基準日),"遅1",IF(AND($AD277&lt;&gt;"",$AE277="",$AD277&lt;=集計基準日),"遅2",IF(AND($AG277&lt;&gt;"",$AH277="",$AG277&lt;=集計基準日),"遅3","")))</f>
        <v/>
      </c>
      <c r="CP277" s="271" t="str">
        <f t="array" aca="1" ref="CP277" ca="1">IF(AND($AM277&lt;&gt;"",$AN277="",$AM277&lt;=集計基準日),"遅1",IF(AND($AP277&lt;&gt;"",$AQ277="",$AP277&lt;=集計基準日),"遅2",IF(AND($AS277&lt;&gt;"",$AT277="",$AS277&lt;=集計基準日),"遅3","")))</f>
        <v/>
      </c>
      <c r="CQ277" s="272" t="str">
        <f t="shared" ca="1" si="131"/>
        <v/>
      </c>
      <c r="CR277" s="272" t="str">
        <f t="shared" ca="1" si="132"/>
        <v/>
      </c>
      <c r="CS277" s="273" t="str">
        <f t="shared" ca="1" si="135"/>
        <v/>
      </c>
      <c r="CT277" s="337"/>
      <c r="CU277" s="264">
        <f t="shared" si="151"/>
        <v>269</v>
      </c>
      <c r="CW277" s="324">
        <f t="array" aca="1" ref="CW277" ca="1">MAX(IF((IF(進捗管理票PSPT_進捗率_1_2&lt;&gt;"", O277:V277,O277:S277)&lt;&gt;"")*(IF(進捗管理票PSPT_進捗率_1_2&lt;&gt;"", $O$7:$V$7,$O$7:$S$7)="予定日")*(IF(進捗管理票PSPT_進捗率_1_2&lt;&gt;"", O277:V277,O277:S277)&lt;=集計基準日),COLUMN(IF(進捗管理票PSPT_進捗率_1_2&lt;&gt;"", O277:V277,O277:S277)),""))</f>
        <v>0</v>
      </c>
      <c r="CX277" s="324">
        <f t="array" aca="1" ref="CX277" ca="1">MAX(IF((IF(進捗管理票PSPT_進捗率_2_2&lt;&gt;"", AA277:AH277,AA277:AE277)&lt;&gt;"")*(IF(進捗管理票PSPT_進捗率_2_2&lt;&gt;"", $AA$7:$AH$7,$AA$7:$AE$7)="予定日")*(IF(進捗管理票PSPT_進捗率_2_2&lt;&gt;"", AA277:AH277,AA277:AE277)&lt;=集計基準日),COLUMN(IF(進捗管理票PSPT_進捗率_2_2&lt;&gt;"", AA277:AH277,AA277:AE277)),""))</f>
        <v>0</v>
      </c>
      <c r="CY277" s="324">
        <f t="array" aca="1" ref="CY277" ca="1">MAX(IF((IF(進捗管理票PSPT_進捗率_3_2&lt;&gt;"", AM277:AT277,AM277:AQ277)&lt;&gt;"")*(IF(進捗管理票PSPT_進捗率_3_2&lt;&gt;"", $AM$7:$AT$7,$AM$7:$AQ$7)="予定日")*(IF(進捗管理票PSPT_進捗率_3_2&lt;&gt;"", AM277:AT277,AM277:AQ277)&lt;=集計基準日),COLUMN(IF(進捗管理票PSPT_進捗率_3_2&lt;&gt;"", AM277:AT277,AM277:AQ277)),""))</f>
        <v>0</v>
      </c>
      <c r="CZ277" s="324">
        <f t="array" aca="1" ref="CZ277" ca="1">MAX(IF((IF(進捗管理票PSPT_進捗率_4_2&lt;&gt;"", AY277:BF277,AY277:BC277)&lt;&gt;"")*(IF(進捗管理票PSPT_進捗率_4_2&lt;&gt;"", $AY$7:$BF$7,$AY$7:$BC$7)="予定日")*(IF(進捗管理票PSPT_進捗率_4_2&lt;&gt;"", AY277:BF277,AY277:BC277)&lt;=集計基準日),COLUMN(IF(進捗管理票PSPT_進捗率_4_2&lt;&gt;"", AY277:BF277,AY277:BC277)),""))</f>
        <v>0</v>
      </c>
      <c r="DA277" s="324">
        <f t="array" aca="1" ref="DA277" ca="1">MAX(IF((BJ277:BN277&lt;&gt;"")*($BJ$7:$BN$7="予定日")*(BJ277:BN277&lt;=集計基準日),COLUMN(BJ277:BN277),""))</f>
        <v>0</v>
      </c>
      <c r="DB277" s="324">
        <f t="array" aca="1" ref="DB277" ca="1">MAX(IF((IF(AND(進捗管理票PSPT_進捗率_1_2&lt;&gt;"",U277&lt;&gt;""), O277:V277,O277:S277)&lt;&gt;"")*(IF(AND(進捗管理票PSPT_進捗率_1_2&lt;&gt;"",U277&lt;&gt;""), $O$7:$V$7,$O$7:$S$7)="実績日")*(IF(AND(進捗管理票PSPT_進捗率_1_2&lt;&gt;"",U277&lt;&gt;""), O277:V277,O277:S277)&lt;=集計基準日),COLUMN(IF(AND(進捗管理票PSPT_進捗率_1_2&lt;&gt;"",U277&lt;&gt;""), O277:V277,O277:S277)),""))</f>
        <v>0</v>
      </c>
      <c r="DC277" s="324">
        <f t="array" aca="1" ref="DC277" ca="1">MAX(IF((IF(AND(進捗管理票PSPT_進捗率_2_2&lt;&gt;"",AG277&lt;&gt;""), AA277:AH277,AA277:AE277)&lt;&gt;"")*(IF(AND(進捗管理票PSPT_進捗率_2_2&lt;&gt;"",AG277&lt;&gt;""), $AA$7:$AH$7,$AA$7:$AE$7)="実績日")*(IF(AND(進捗管理票PSPT_進捗率_2_2&lt;&gt;"",AG277&lt;&gt;""), AA277:AH277,AA277:AE277)&lt;=集計基準日),COLUMN(IF(AND(進捗管理票PSPT_進捗率_2_2&lt;&gt;"",AG277&lt;&gt;""), AA277:AH277,AA277:AE277)),""))</f>
        <v>0</v>
      </c>
      <c r="DD277" s="324">
        <f t="array" aca="1" ref="DD277" ca="1">MAX(IF((IF(AND(進捗管理票PSPT_進捗率_3_2&lt;&gt;"",AS277&lt;&gt;""), AM277:AT277,AM277:AQ277)&lt;&gt;"")*(IF(AND(進捗管理票PSPT_進捗率_3_2&lt;&gt;"",AS277&lt;&gt;""), $AM$7:$AT$7,$AM$7:$AQ$7)="実績日")*(IF(AND(進捗管理票PSPT_進捗率_3_2&lt;&gt;"",AS277&lt;&gt;""), AM277:AT277,AM277:AQ277)&lt;=集計基準日),COLUMN(IF(AND(進捗管理票PSPT_進捗率_3_2&lt;&gt;"",AS277&lt;&gt;""), AM277:AT277,AM277:AQ277)),""))</f>
        <v>0</v>
      </c>
      <c r="DE277" s="324">
        <f t="array" aca="1" ref="DE277" ca="1">MAX(IF((IF(AND(進捗管理票PSPT_進捗率_4_2&lt;&gt;"",BE277&lt;&gt;""), AY277:BF277,AY277:BC277)&lt;&gt;"")*(IF(AND(進捗管理票PSPT_進捗率_4_2&lt;&gt;"",BE277&lt;&gt;""), $AY$7:$BF$7,$AY$7:$BC$7)="実績日")*(IF(AND(進捗管理票PSPT_進捗率_4_2&lt;&gt;"",BE277&lt;&gt;""), AY277:BF277,AY277:BC277)&lt;=集計基準日),COLUMN(IF(AND(進捗管理票PSPT_進捗率_4_2&lt;&gt;"",BE277&lt;&gt;""), AY277:BF277,AY277:BC277)),""))</f>
        <v>0</v>
      </c>
      <c r="DF277" s="324">
        <f t="array" aca="1" ref="DF277" ca="1">MAX(IF((BJ277:BN277&lt;&gt;"")*($BJ$7:$BN$7="実績日")*(BJ277:BN277&lt;=集計基準日),COLUMN(BJ277:BN277),""))</f>
        <v>0</v>
      </c>
      <c r="DG277" s="439">
        <f ca="1">MAX(IF(CW277&lt;&gt;0,HLOOKUP(CW277+1,進捗・達成率設定_PS,9,1),0),IF(CX277&lt;&gt;0,HLOOKUP(CX277+1,進捗・達成率設定_PT仕様作成,9,1),0),IF(CY277&lt;&gt;0,HLOOKUP(CY277+1,進捗・達成率設定_PG,9,1),0),IF(CZ277&lt;&gt;0,HLOOKUP(CZ277+1,進捗・達成率設定_PT,9,1),0),IF(DA277&lt;&gt;0,HLOOKUP(DA277+1,進捗・達成率設定_受入,9,1),0),IF(AND(COUNTA(PTレビュー先頭セル:PTレビュー最終セル)=0,AND(BB277&lt;&gt;"", BB277 &lt;= 集計基準日, BE277="",BF277="",BJ277="",BK277="",BM277="",BN277="")),100,0),IF(AND(BE277&lt;&gt;"",BE277 &lt;= 集計基準日, BJ277="",BK277="",BM277="",BN277=""),100,0))</f>
        <v>0</v>
      </c>
      <c r="DH277" s="440">
        <f ca="1">MAX(IF(DB277&lt;&gt;0,HLOOKUP(DB277,進捗・達成率設定_PS,9,1),0),IF(DC277&lt;&gt;0,HLOOKUP(DC277,進捗・達成率設定_PT仕様作成,9,1),0),IF(DD277&lt;&gt;0,HLOOKUP(DD277,進捗・達成率設定_PG,9,1),0),IF(DE277&lt;&gt;0,HLOOKUP(DE277,進捗・達成率設定_PT,9,1),0),IF(DF277&lt;&gt;0,HLOOKUP(DF277,進捗・達成率設定_受入,9,1),0),IF(AND(COUNTA(PTレビュー先頭セル:PTレビュー最終セル)=0,BJ277="",BK277="",BM277="",BN277="",BC277&lt;&gt;"", BC277&lt;=集計基準日),100,0),IF(OR(AND(BF277&lt;&gt;"",BF277&lt;=集計基準日, BJ277="",BK277="",BM277="",BN277=""),AND(BE277&lt;&gt;"",BF277&lt;&gt;"",BF277&lt;=集計基準日, BJ277="",BK277="",BM277="",BN277="")),100,0))</f>
        <v>0</v>
      </c>
      <c r="DI277" s="328" t="str">
        <f>IF(BM277&lt;&gt;"",BM277,IF(AND(BJ277&lt;&gt;"",BM277&lt;&gt;""),BM277,IF(AND(BJ277&lt;&gt;"",BM277=""),"",IF(AND(BK277&lt;&gt;"",BM277=""),"",IF(BE277&lt;&gt;"",BE277,IF(COUNTA(PTレビュー先頭セル:PTレビュー最終セル)&lt;&gt;0,"",IF(BB277&lt;&gt;"",BB277,"")))))))</f>
        <v/>
      </c>
      <c r="DJ277" s="329" t="str">
        <f>IF(AND(BM277&lt;&gt;"",BN277&lt;&gt;""),BN277,IF(AND(BJ277&lt;&gt;"",BN277&lt;&gt;""),BN277,IF(AND(BK277&lt;&gt;"",BN277=""),"",IF(AND(BJ277&lt;&gt;"",BN277=""),"",IF(BF277&lt;&gt;"",BF277,IF(COUNTA(PTレビュー先頭セル:PTレビュー最終セル)&lt;&gt;0,"",IF(BC277&lt;&gt;"",BC277,"")))))))</f>
        <v/>
      </c>
      <c r="DK277" s="450" t="b">
        <f t="shared" si="152"/>
        <v>0</v>
      </c>
      <c r="DL277" s="440" t="b">
        <f t="shared" si="153"/>
        <v>0</v>
      </c>
      <c r="DM277" s="450" t="b">
        <f t="shared" si="154"/>
        <v>0</v>
      </c>
      <c r="DN277" s="440" t="b">
        <f t="shared" si="155"/>
        <v>0</v>
      </c>
      <c r="DO277" s="449" t="b">
        <f t="shared" si="156"/>
        <v>0</v>
      </c>
      <c r="DP277" s="440" t="b">
        <f t="shared" si="157"/>
        <v>0</v>
      </c>
      <c r="DQ277" s="450" t="b">
        <f t="shared" si="158"/>
        <v>0</v>
      </c>
      <c r="DR277" s="440" t="b">
        <f t="shared" si="159"/>
        <v>0</v>
      </c>
      <c r="DS277" s="449" t="b">
        <f t="shared" si="160"/>
        <v>0</v>
      </c>
      <c r="DT277" s="440" t="b">
        <f t="shared" si="161"/>
        <v>0</v>
      </c>
    </row>
    <row r="278" spans="1:124" x14ac:dyDescent="0.25">
      <c r="A278" s="65">
        <f t="shared" si="136"/>
        <v>270</v>
      </c>
      <c r="B278" s="275"/>
      <c r="C278" s="275"/>
      <c r="D278" s="275"/>
      <c r="E278" s="275"/>
      <c r="F278" s="275"/>
      <c r="G278" s="316"/>
      <c r="H278" s="276"/>
      <c r="I278" s="276"/>
      <c r="J278" s="276"/>
      <c r="K278" s="467"/>
      <c r="L278" s="467"/>
      <c r="M278" s="277"/>
      <c r="N278" s="277"/>
      <c r="O278" s="348"/>
      <c r="P278" s="278"/>
      <c r="Q278" s="279"/>
      <c r="R278" s="348"/>
      <c r="S278" s="278"/>
      <c r="T278" s="280"/>
      <c r="U278" s="348"/>
      <c r="V278" s="274"/>
      <c r="W278" s="309" t="str">
        <f t="shared" ca="1" si="137"/>
        <v/>
      </c>
      <c r="X278" s="310" t="str">
        <f t="shared" ca="1" si="138"/>
        <v/>
      </c>
      <c r="Y278" s="277"/>
      <c r="Z278" s="277"/>
      <c r="AA278" s="348"/>
      <c r="AB278" s="278"/>
      <c r="AC278" s="279"/>
      <c r="AD278" s="348"/>
      <c r="AE278" s="278"/>
      <c r="AF278" s="280"/>
      <c r="AG278" s="348"/>
      <c r="AH278" s="274"/>
      <c r="AI278" s="309" t="str">
        <f t="shared" ca="1" si="139"/>
        <v/>
      </c>
      <c r="AJ278" s="310" t="str">
        <f t="shared" ca="1" si="140"/>
        <v/>
      </c>
      <c r="AK278" s="277"/>
      <c r="AL278" s="277"/>
      <c r="AM278" s="348"/>
      <c r="AN278" s="278"/>
      <c r="AO278" s="279"/>
      <c r="AP278" s="348"/>
      <c r="AQ278" s="278"/>
      <c r="AR278" s="280"/>
      <c r="AS278" s="348"/>
      <c r="AT278" s="274"/>
      <c r="AU278" s="309" t="str">
        <f t="shared" ca="1" si="141"/>
        <v/>
      </c>
      <c r="AV278" s="310" t="str">
        <f t="shared" ca="1" si="142"/>
        <v/>
      </c>
      <c r="AW278" s="276"/>
      <c r="AX278" s="276"/>
      <c r="AY278" s="348"/>
      <c r="AZ278" s="278"/>
      <c r="BA278" s="279"/>
      <c r="BB278" s="348"/>
      <c r="BC278" s="278"/>
      <c r="BD278" s="280"/>
      <c r="BE278" s="348"/>
      <c r="BF278" s="274"/>
      <c r="BG278" s="309" t="str">
        <f t="shared" ca="1" si="143"/>
        <v/>
      </c>
      <c r="BH278" s="310" t="str">
        <f t="shared" ca="1" si="144"/>
        <v/>
      </c>
      <c r="BI278" s="276"/>
      <c r="BJ278" s="348"/>
      <c r="BK278" s="278"/>
      <c r="BL278" s="279"/>
      <c r="BM278" s="348"/>
      <c r="BN278" s="278"/>
      <c r="BO278" s="280"/>
      <c r="BP278" s="309" t="str">
        <f t="shared" ca="1" si="145"/>
        <v/>
      </c>
      <c r="BQ278" s="310" t="str">
        <f t="shared" ca="1" si="146"/>
        <v/>
      </c>
      <c r="BR278" s="309" t="str">
        <f t="shared" ca="1" si="147"/>
        <v/>
      </c>
      <c r="BS278" s="438" t="str">
        <f t="shared" ca="1" si="148"/>
        <v/>
      </c>
      <c r="BT278" s="281" t="str">
        <f t="array" ref="BT278">IF(AND($I278&lt;&gt;"",$K278&lt;&gt;""),CEILING(VLOOKUP($I278,ランク別指標,3,FALSE)*$L278,1),"")</f>
        <v/>
      </c>
      <c r="BU278" s="282"/>
      <c r="BV278" s="281" t="str">
        <f t="shared" si="133"/>
        <v/>
      </c>
      <c r="BW278" s="283"/>
      <c r="BX278" s="282"/>
      <c r="BY278" s="284" t="str">
        <f t="shared" si="149"/>
        <v/>
      </c>
      <c r="BZ278" s="285" t="str">
        <f t="shared" si="150"/>
        <v/>
      </c>
      <c r="CA278" s="286"/>
      <c r="CB278" s="287"/>
      <c r="CC278" s="281" t="str">
        <f t="array" ref="CC278">IF(AND($I278&lt;&gt;"",$K278&lt;&gt;""),CEILING(VLOOKUP($I278,ランク別指標,6,FALSE)*$L278,1),"")</f>
        <v/>
      </c>
      <c r="CD278" s="288"/>
      <c r="CE278" s="289" t="str">
        <f t="shared" si="134"/>
        <v/>
      </c>
      <c r="CF278" s="290"/>
      <c r="CG278" s="291" t="str">
        <f t="array" ref="CG278">IF(AND(L278&lt;&gt;"",L278&gt;0),IF(CD278/L278*100 &gt; 0,CD278/L278*100, ""),"")</f>
        <v/>
      </c>
      <c r="CH278" s="292" t="str">
        <f t="array" ref="CH278">IF(AND(L278&lt;&gt;"",L278&gt;0),IF(CF278/L278*100 &gt; 0,CF278/L278*100, ""),"")</f>
        <v/>
      </c>
      <c r="CI278" s="291" t="str">
        <f t="array" ref="CI278">IF(AND(CC278&lt;&gt;"",CC278&gt;0),IF(CD278/CC278*100 &gt; 0,CD278/CC278, ""),"")</f>
        <v/>
      </c>
      <c r="CJ278" s="292" t="str">
        <f t="array" ref="CJ278">IF(AND(CE278&lt;&gt;"",CE278&gt;0),IF(CF278/CE278*100 &gt; 0,CF278/CE278, ""),"")</f>
        <v/>
      </c>
      <c r="CK278" s="281"/>
      <c r="CL278" s="293" t="str">
        <f t="array" ref="CL278">IF(AND(L278&lt;&gt;"",L278&gt;0),IF(CK278/L278*100 &gt; 0,CK278/L278*100, ""),"")</f>
        <v/>
      </c>
      <c r="CM278" s="294"/>
      <c r="CN278" s="270" t="str">
        <f t="array" aca="1" ref="CN278" ca="1">IF(AND($O278&lt;&gt;"",$P278="",$O278&lt;=集計基準日),"遅1",IF(AND($R278&lt;&gt;"",$S278="",$R278&lt;=集計基準日),"遅2",IF(AND($U278&lt;&gt;"",$V278="",$U278&lt;=集計基準日),"遅3","") ) )</f>
        <v/>
      </c>
      <c r="CO278" s="271" t="str">
        <f t="array" aca="1" ref="CO278" ca="1">IF(AND($AA278&lt;&gt;"",$AB278="",$AA278&lt;=集計基準日),"遅1",IF(AND($AD278&lt;&gt;"",$AE278="",$AD278&lt;=集計基準日),"遅2",IF(AND($AG278&lt;&gt;"",$AH278="",$AG278&lt;=集計基準日),"遅3","")))</f>
        <v/>
      </c>
      <c r="CP278" s="271" t="str">
        <f t="array" aca="1" ref="CP278" ca="1">IF(AND($AM278&lt;&gt;"",$AN278="",$AM278&lt;=集計基準日),"遅1",IF(AND($AP278&lt;&gt;"",$AQ278="",$AP278&lt;=集計基準日),"遅2",IF(AND($AS278&lt;&gt;"",$AT278="",$AS278&lt;=集計基準日),"遅3","")))</f>
        <v/>
      </c>
      <c r="CQ278" s="272" t="str">
        <f t="shared" ca="1" si="131"/>
        <v/>
      </c>
      <c r="CR278" s="272" t="str">
        <f t="shared" ca="1" si="132"/>
        <v/>
      </c>
      <c r="CS278" s="273" t="str">
        <f t="shared" ca="1" si="135"/>
        <v/>
      </c>
      <c r="CT278" s="337"/>
      <c r="CU278" s="264">
        <f t="shared" si="151"/>
        <v>270</v>
      </c>
      <c r="CW278" s="324">
        <f t="array" aca="1" ref="CW278" ca="1">MAX(IF((IF(進捗管理票PSPT_進捗率_1_2&lt;&gt;"", O278:V278,O278:S278)&lt;&gt;"")*(IF(進捗管理票PSPT_進捗率_1_2&lt;&gt;"", $O$7:$V$7,$O$7:$S$7)="予定日")*(IF(進捗管理票PSPT_進捗率_1_2&lt;&gt;"", O278:V278,O278:S278)&lt;=集計基準日),COLUMN(IF(進捗管理票PSPT_進捗率_1_2&lt;&gt;"", O278:V278,O278:S278)),""))</f>
        <v>0</v>
      </c>
      <c r="CX278" s="324">
        <f t="array" aca="1" ref="CX278" ca="1">MAX(IF((IF(進捗管理票PSPT_進捗率_2_2&lt;&gt;"", AA278:AH278,AA278:AE278)&lt;&gt;"")*(IF(進捗管理票PSPT_進捗率_2_2&lt;&gt;"", $AA$7:$AH$7,$AA$7:$AE$7)="予定日")*(IF(進捗管理票PSPT_進捗率_2_2&lt;&gt;"", AA278:AH278,AA278:AE278)&lt;=集計基準日),COLUMN(IF(進捗管理票PSPT_進捗率_2_2&lt;&gt;"", AA278:AH278,AA278:AE278)),""))</f>
        <v>0</v>
      </c>
      <c r="CY278" s="324">
        <f t="array" aca="1" ref="CY278" ca="1">MAX(IF((IF(進捗管理票PSPT_進捗率_3_2&lt;&gt;"", AM278:AT278,AM278:AQ278)&lt;&gt;"")*(IF(進捗管理票PSPT_進捗率_3_2&lt;&gt;"", $AM$7:$AT$7,$AM$7:$AQ$7)="予定日")*(IF(進捗管理票PSPT_進捗率_3_2&lt;&gt;"", AM278:AT278,AM278:AQ278)&lt;=集計基準日),COLUMN(IF(進捗管理票PSPT_進捗率_3_2&lt;&gt;"", AM278:AT278,AM278:AQ278)),""))</f>
        <v>0</v>
      </c>
      <c r="CZ278" s="324">
        <f t="array" aca="1" ref="CZ278" ca="1">MAX(IF((IF(進捗管理票PSPT_進捗率_4_2&lt;&gt;"", AY278:BF278,AY278:BC278)&lt;&gt;"")*(IF(進捗管理票PSPT_進捗率_4_2&lt;&gt;"", $AY$7:$BF$7,$AY$7:$BC$7)="予定日")*(IF(進捗管理票PSPT_進捗率_4_2&lt;&gt;"", AY278:BF278,AY278:BC278)&lt;=集計基準日),COLUMN(IF(進捗管理票PSPT_進捗率_4_2&lt;&gt;"", AY278:BF278,AY278:BC278)),""))</f>
        <v>0</v>
      </c>
      <c r="DA278" s="324">
        <f t="array" aca="1" ref="DA278" ca="1">MAX(IF((BJ278:BN278&lt;&gt;"")*($BJ$7:$BN$7="予定日")*(BJ278:BN278&lt;=集計基準日),COLUMN(BJ278:BN278),""))</f>
        <v>0</v>
      </c>
      <c r="DB278" s="324">
        <f t="array" aca="1" ref="DB278" ca="1">MAX(IF((IF(AND(進捗管理票PSPT_進捗率_1_2&lt;&gt;"",U278&lt;&gt;""), O278:V278,O278:S278)&lt;&gt;"")*(IF(AND(進捗管理票PSPT_進捗率_1_2&lt;&gt;"",U278&lt;&gt;""), $O$7:$V$7,$O$7:$S$7)="実績日")*(IF(AND(進捗管理票PSPT_進捗率_1_2&lt;&gt;"",U278&lt;&gt;""), O278:V278,O278:S278)&lt;=集計基準日),COLUMN(IF(AND(進捗管理票PSPT_進捗率_1_2&lt;&gt;"",U278&lt;&gt;""), O278:V278,O278:S278)),""))</f>
        <v>0</v>
      </c>
      <c r="DC278" s="324">
        <f t="array" aca="1" ref="DC278" ca="1">MAX(IF((IF(AND(進捗管理票PSPT_進捗率_2_2&lt;&gt;"",AG278&lt;&gt;""), AA278:AH278,AA278:AE278)&lt;&gt;"")*(IF(AND(進捗管理票PSPT_進捗率_2_2&lt;&gt;"",AG278&lt;&gt;""), $AA$7:$AH$7,$AA$7:$AE$7)="実績日")*(IF(AND(進捗管理票PSPT_進捗率_2_2&lt;&gt;"",AG278&lt;&gt;""), AA278:AH278,AA278:AE278)&lt;=集計基準日),COLUMN(IF(AND(進捗管理票PSPT_進捗率_2_2&lt;&gt;"",AG278&lt;&gt;""), AA278:AH278,AA278:AE278)),""))</f>
        <v>0</v>
      </c>
      <c r="DD278" s="324">
        <f t="array" aca="1" ref="DD278" ca="1">MAX(IF((IF(AND(進捗管理票PSPT_進捗率_3_2&lt;&gt;"",AS278&lt;&gt;""), AM278:AT278,AM278:AQ278)&lt;&gt;"")*(IF(AND(進捗管理票PSPT_進捗率_3_2&lt;&gt;"",AS278&lt;&gt;""), $AM$7:$AT$7,$AM$7:$AQ$7)="実績日")*(IF(AND(進捗管理票PSPT_進捗率_3_2&lt;&gt;"",AS278&lt;&gt;""), AM278:AT278,AM278:AQ278)&lt;=集計基準日),COLUMN(IF(AND(進捗管理票PSPT_進捗率_3_2&lt;&gt;"",AS278&lt;&gt;""), AM278:AT278,AM278:AQ278)),""))</f>
        <v>0</v>
      </c>
      <c r="DE278" s="324">
        <f t="array" aca="1" ref="DE278" ca="1">MAX(IF((IF(AND(進捗管理票PSPT_進捗率_4_2&lt;&gt;"",BE278&lt;&gt;""), AY278:BF278,AY278:BC278)&lt;&gt;"")*(IF(AND(進捗管理票PSPT_進捗率_4_2&lt;&gt;"",BE278&lt;&gt;""), $AY$7:$BF$7,$AY$7:$BC$7)="実績日")*(IF(AND(進捗管理票PSPT_進捗率_4_2&lt;&gt;"",BE278&lt;&gt;""), AY278:BF278,AY278:BC278)&lt;=集計基準日),COLUMN(IF(AND(進捗管理票PSPT_進捗率_4_2&lt;&gt;"",BE278&lt;&gt;""), AY278:BF278,AY278:BC278)),""))</f>
        <v>0</v>
      </c>
      <c r="DF278" s="324">
        <f t="array" aca="1" ref="DF278" ca="1">MAX(IF((BJ278:BN278&lt;&gt;"")*($BJ$7:$BN$7="実績日")*(BJ278:BN278&lt;=集計基準日),COLUMN(BJ278:BN278),""))</f>
        <v>0</v>
      </c>
      <c r="DG278" s="439">
        <f ca="1">MAX(IF(CW278&lt;&gt;0,HLOOKUP(CW278+1,進捗・達成率設定_PS,9,1),0),IF(CX278&lt;&gt;0,HLOOKUP(CX278+1,進捗・達成率設定_PT仕様作成,9,1),0),IF(CY278&lt;&gt;0,HLOOKUP(CY278+1,進捗・達成率設定_PG,9,1),0),IF(CZ278&lt;&gt;0,HLOOKUP(CZ278+1,進捗・達成率設定_PT,9,1),0),IF(DA278&lt;&gt;0,HLOOKUP(DA278+1,進捗・達成率設定_受入,9,1),0),IF(AND(COUNTA(PTレビュー先頭セル:PTレビュー最終セル)=0,AND(BB278&lt;&gt;"", BB278 &lt;= 集計基準日, BE278="",BF278="",BJ278="",BK278="",BM278="",BN278="")),100,0),IF(AND(BE278&lt;&gt;"",BE278 &lt;= 集計基準日, BJ278="",BK278="",BM278="",BN278=""),100,0))</f>
        <v>0</v>
      </c>
      <c r="DH278" s="440">
        <f ca="1">MAX(IF(DB278&lt;&gt;0,HLOOKUP(DB278,進捗・達成率設定_PS,9,1),0),IF(DC278&lt;&gt;0,HLOOKUP(DC278,進捗・達成率設定_PT仕様作成,9,1),0),IF(DD278&lt;&gt;0,HLOOKUP(DD278,進捗・達成率設定_PG,9,1),0),IF(DE278&lt;&gt;0,HLOOKUP(DE278,進捗・達成率設定_PT,9,1),0),IF(DF278&lt;&gt;0,HLOOKUP(DF278,進捗・達成率設定_受入,9,1),0),IF(AND(COUNTA(PTレビュー先頭セル:PTレビュー最終セル)=0,BJ278="",BK278="",BM278="",BN278="",BC278&lt;&gt;"", BC278&lt;=集計基準日),100,0),IF(OR(AND(BF278&lt;&gt;"",BF278&lt;=集計基準日, BJ278="",BK278="",BM278="",BN278=""),AND(BE278&lt;&gt;"",BF278&lt;&gt;"",BF278&lt;=集計基準日, BJ278="",BK278="",BM278="",BN278="")),100,0))</f>
        <v>0</v>
      </c>
      <c r="DI278" s="328" t="str">
        <f>IF(BM278&lt;&gt;"",BM278,IF(AND(BJ278&lt;&gt;"",BM278&lt;&gt;""),BM278,IF(AND(BJ278&lt;&gt;"",BM278=""),"",IF(AND(BK278&lt;&gt;"",BM278=""),"",IF(BE278&lt;&gt;"",BE278,IF(COUNTA(PTレビュー先頭セル:PTレビュー最終セル)&lt;&gt;0,"",IF(BB278&lt;&gt;"",BB278,"")))))))</f>
        <v/>
      </c>
      <c r="DJ278" s="329" t="str">
        <f>IF(AND(BM278&lt;&gt;"",BN278&lt;&gt;""),BN278,IF(AND(BJ278&lt;&gt;"",BN278&lt;&gt;""),BN278,IF(AND(BK278&lt;&gt;"",BN278=""),"",IF(AND(BJ278&lt;&gt;"",BN278=""),"",IF(BF278&lt;&gt;"",BF278,IF(COUNTA(PTレビュー先頭セル:PTレビュー最終セル)&lt;&gt;0,"",IF(BC278&lt;&gt;"",BC278,"")))))))</f>
        <v/>
      </c>
      <c r="DK278" s="450" t="b">
        <f t="shared" si="152"/>
        <v>0</v>
      </c>
      <c r="DL278" s="440" t="b">
        <f t="shared" si="153"/>
        <v>0</v>
      </c>
      <c r="DM278" s="450" t="b">
        <f t="shared" si="154"/>
        <v>0</v>
      </c>
      <c r="DN278" s="440" t="b">
        <f t="shared" si="155"/>
        <v>0</v>
      </c>
      <c r="DO278" s="449" t="b">
        <f t="shared" si="156"/>
        <v>0</v>
      </c>
      <c r="DP278" s="440" t="b">
        <f t="shared" si="157"/>
        <v>0</v>
      </c>
      <c r="DQ278" s="450" t="b">
        <f t="shared" si="158"/>
        <v>0</v>
      </c>
      <c r="DR278" s="440" t="b">
        <f t="shared" si="159"/>
        <v>0</v>
      </c>
      <c r="DS278" s="449" t="b">
        <f t="shared" si="160"/>
        <v>0</v>
      </c>
      <c r="DT278" s="440" t="b">
        <f t="shared" si="161"/>
        <v>0</v>
      </c>
    </row>
    <row r="279" spans="1:124" x14ac:dyDescent="0.25">
      <c r="A279" s="65">
        <f t="shared" si="136"/>
        <v>271</v>
      </c>
      <c r="B279" s="275"/>
      <c r="C279" s="275"/>
      <c r="D279" s="275"/>
      <c r="E279" s="275"/>
      <c r="F279" s="275"/>
      <c r="G279" s="316"/>
      <c r="H279" s="276"/>
      <c r="I279" s="276"/>
      <c r="J279" s="276"/>
      <c r="K279" s="467"/>
      <c r="L279" s="467"/>
      <c r="M279" s="277"/>
      <c r="N279" s="277"/>
      <c r="O279" s="348"/>
      <c r="P279" s="278"/>
      <c r="Q279" s="279"/>
      <c r="R279" s="348"/>
      <c r="S279" s="278"/>
      <c r="T279" s="280"/>
      <c r="U279" s="348"/>
      <c r="V279" s="274"/>
      <c r="W279" s="309" t="str">
        <f t="shared" ca="1" si="137"/>
        <v/>
      </c>
      <c r="X279" s="310" t="str">
        <f t="shared" ca="1" si="138"/>
        <v/>
      </c>
      <c r="Y279" s="277"/>
      <c r="Z279" s="277"/>
      <c r="AA279" s="348"/>
      <c r="AB279" s="278"/>
      <c r="AC279" s="279"/>
      <c r="AD279" s="348"/>
      <c r="AE279" s="278"/>
      <c r="AF279" s="280"/>
      <c r="AG279" s="348"/>
      <c r="AH279" s="274"/>
      <c r="AI279" s="309" t="str">
        <f t="shared" ca="1" si="139"/>
        <v/>
      </c>
      <c r="AJ279" s="310" t="str">
        <f t="shared" ca="1" si="140"/>
        <v/>
      </c>
      <c r="AK279" s="277"/>
      <c r="AL279" s="277"/>
      <c r="AM279" s="348"/>
      <c r="AN279" s="278"/>
      <c r="AO279" s="279"/>
      <c r="AP279" s="348"/>
      <c r="AQ279" s="278"/>
      <c r="AR279" s="280"/>
      <c r="AS279" s="348"/>
      <c r="AT279" s="274"/>
      <c r="AU279" s="309" t="str">
        <f t="shared" ca="1" si="141"/>
        <v/>
      </c>
      <c r="AV279" s="310" t="str">
        <f t="shared" ca="1" si="142"/>
        <v/>
      </c>
      <c r="AW279" s="276"/>
      <c r="AX279" s="276"/>
      <c r="AY279" s="348"/>
      <c r="AZ279" s="278"/>
      <c r="BA279" s="279"/>
      <c r="BB279" s="348"/>
      <c r="BC279" s="278"/>
      <c r="BD279" s="280"/>
      <c r="BE279" s="348"/>
      <c r="BF279" s="274"/>
      <c r="BG279" s="309" t="str">
        <f t="shared" ca="1" si="143"/>
        <v/>
      </c>
      <c r="BH279" s="310" t="str">
        <f t="shared" ca="1" si="144"/>
        <v/>
      </c>
      <c r="BI279" s="276"/>
      <c r="BJ279" s="348"/>
      <c r="BK279" s="278"/>
      <c r="BL279" s="279"/>
      <c r="BM279" s="348"/>
      <c r="BN279" s="278"/>
      <c r="BO279" s="280"/>
      <c r="BP279" s="309" t="str">
        <f t="shared" ca="1" si="145"/>
        <v/>
      </c>
      <c r="BQ279" s="310" t="str">
        <f t="shared" ca="1" si="146"/>
        <v/>
      </c>
      <c r="BR279" s="309" t="str">
        <f t="shared" ca="1" si="147"/>
        <v/>
      </c>
      <c r="BS279" s="438" t="str">
        <f t="shared" ca="1" si="148"/>
        <v/>
      </c>
      <c r="BT279" s="281" t="str">
        <f t="array" ref="BT279">IF(AND($I279&lt;&gt;"",$K279&lt;&gt;""),CEILING(VLOOKUP($I279,ランク別指標,3,FALSE)*$L279,1),"")</f>
        <v/>
      </c>
      <c r="BU279" s="282"/>
      <c r="BV279" s="281" t="str">
        <f t="shared" si="133"/>
        <v/>
      </c>
      <c r="BW279" s="283"/>
      <c r="BX279" s="282"/>
      <c r="BY279" s="284" t="str">
        <f t="shared" si="149"/>
        <v/>
      </c>
      <c r="BZ279" s="285" t="str">
        <f t="shared" si="150"/>
        <v/>
      </c>
      <c r="CA279" s="286"/>
      <c r="CB279" s="287"/>
      <c r="CC279" s="281" t="str">
        <f t="array" ref="CC279">IF(AND($I279&lt;&gt;"",$K279&lt;&gt;""),CEILING(VLOOKUP($I279,ランク別指標,6,FALSE)*$L279,1),"")</f>
        <v/>
      </c>
      <c r="CD279" s="288"/>
      <c r="CE279" s="289" t="str">
        <f t="shared" si="134"/>
        <v/>
      </c>
      <c r="CF279" s="290"/>
      <c r="CG279" s="291" t="str">
        <f t="array" ref="CG279">IF(AND(L279&lt;&gt;"",L279&gt;0),IF(CD279/L279*100 &gt; 0,CD279/L279*100, ""),"")</f>
        <v/>
      </c>
      <c r="CH279" s="292" t="str">
        <f t="array" ref="CH279">IF(AND(L279&lt;&gt;"",L279&gt;0),IF(CF279/L279*100 &gt; 0,CF279/L279*100, ""),"")</f>
        <v/>
      </c>
      <c r="CI279" s="291" t="str">
        <f t="array" ref="CI279">IF(AND(CC279&lt;&gt;"",CC279&gt;0),IF(CD279/CC279*100 &gt; 0,CD279/CC279, ""),"")</f>
        <v/>
      </c>
      <c r="CJ279" s="292" t="str">
        <f t="array" ref="CJ279">IF(AND(CE279&lt;&gt;"",CE279&gt;0),IF(CF279/CE279*100 &gt; 0,CF279/CE279, ""),"")</f>
        <v/>
      </c>
      <c r="CK279" s="281"/>
      <c r="CL279" s="293" t="str">
        <f t="array" ref="CL279">IF(AND(L279&lt;&gt;"",L279&gt;0),IF(CK279/L279*100 &gt; 0,CK279/L279*100, ""),"")</f>
        <v/>
      </c>
      <c r="CM279" s="294"/>
      <c r="CN279" s="270" t="str">
        <f t="array" aca="1" ref="CN279" ca="1">IF(AND($O279&lt;&gt;"",$P279="",$O279&lt;=集計基準日),"遅1",IF(AND($R279&lt;&gt;"",$S279="",$R279&lt;=集計基準日),"遅2",IF(AND($U279&lt;&gt;"",$V279="",$U279&lt;=集計基準日),"遅3","") ) )</f>
        <v/>
      </c>
      <c r="CO279" s="271" t="str">
        <f t="array" aca="1" ref="CO279" ca="1">IF(AND($AA279&lt;&gt;"",$AB279="",$AA279&lt;=集計基準日),"遅1",IF(AND($AD279&lt;&gt;"",$AE279="",$AD279&lt;=集計基準日),"遅2",IF(AND($AG279&lt;&gt;"",$AH279="",$AG279&lt;=集計基準日),"遅3","")))</f>
        <v/>
      </c>
      <c r="CP279" s="271" t="str">
        <f t="array" aca="1" ref="CP279" ca="1">IF(AND($AM279&lt;&gt;"",$AN279="",$AM279&lt;=集計基準日),"遅1",IF(AND($AP279&lt;&gt;"",$AQ279="",$AP279&lt;=集計基準日),"遅2",IF(AND($AS279&lt;&gt;"",$AT279="",$AS279&lt;=集計基準日),"遅3","")))</f>
        <v/>
      </c>
      <c r="CQ279" s="272" t="str">
        <f t="shared" ca="1" si="131"/>
        <v/>
      </c>
      <c r="CR279" s="272" t="str">
        <f t="shared" ca="1" si="132"/>
        <v/>
      </c>
      <c r="CS279" s="273" t="str">
        <f t="shared" ca="1" si="135"/>
        <v/>
      </c>
      <c r="CT279" s="337"/>
      <c r="CU279" s="264">
        <f t="shared" si="151"/>
        <v>271</v>
      </c>
      <c r="CW279" s="324">
        <f t="array" aca="1" ref="CW279" ca="1">MAX(IF((IF(進捗管理票PSPT_進捗率_1_2&lt;&gt;"", O279:V279,O279:S279)&lt;&gt;"")*(IF(進捗管理票PSPT_進捗率_1_2&lt;&gt;"", $O$7:$V$7,$O$7:$S$7)="予定日")*(IF(進捗管理票PSPT_進捗率_1_2&lt;&gt;"", O279:V279,O279:S279)&lt;=集計基準日),COLUMN(IF(進捗管理票PSPT_進捗率_1_2&lt;&gt;"", O279:V279,O279:S279)),""))</f>
        <v>0</v>
      </c>
      <c r="CX279" s="324">
        <f t="array" aca="1" ref="CX279" ca="1">MAX(IF((IF(進捗管理票PSPT_進捗率_2_2&lt;&gt;"", AA279:AH279,AA279:AE279)&lt;&gt;"")*(IF(進捗管理票PSPT_進捗率_2_2&lt;&gt;"", $AA$7:$AH$7,$AA$7:$AE$7)="予定日")*(IF(進捗管理票PSPT_進捗率_2_2&lt;&gt;"", AA279:AH279,AA279:AE279)&lt;=集計基準日),COLUMN(IF(進捗管理票PSPT_進捗率_2_2&lt;&gt;"", AA279:AH279,AA279:AE279)),""))</f>
        <v>0</v>
      </c>
      <c r="CY279" s="324">
        <f t="array" aca="1" ref="CY279" ca="1">MAX(IF((IF(進捗管理票PSPT_進捗率_3_2&lt;&gt;"", AM279:AT279,AM279:AQ279)&lt;&gt;"")*(IF(進捗管理票PSPT_進捗率_3_2&lt;&gt;"", $AM$7:$AT$7,$AM$7:$AQ$7)="予定日")*(IF(進捗管理票PSPT_進捗率_3_2&lt;&gt;"", AM279:AT279,AM279:AQ279)&lt;=集計基準日),COLUMN(IF(進捗管理票PSPT_進捗率_3_2&lt;&gt;"", AM279:AT279,AM279:AQ279)),""))</f>
        <v>0</v>
      </c>
      <c r="CZ279" s="324">
        <f t="array" aca="1" ref="CZ279" ca="1">MAX(IF((IF(進捗管理票PSPT_進捗率_4_2&lt;&gt;"", AY279:BF279,AY279:BC279)&lt;&gt;"")*(IF(進捗管理票PSPT_進捗率_4_2&lt;&gt;"", $AY$7:$BF$7,$AY$7:$BC$7)="予定日")*(IF(進捗管理票PSPT_進捗率_4_2&lt;&gt;"", AY279:BF279,AY279:BC279)&lt;=集計基準日),COLUMN(IF(進捗管理票PSPT_進捗率_4_2&lt;&gt;"", AY279:BF279,AY279:BC279)),""))</f>
        <v>0</v>
      </c>
      <c r="DA279" s="324">
        <f t="array" aca="1" ref="DA279" ca="1">MAX(IF((BJ279:BN279&lt;&gt;"")*($BJ$7:$BN$7="予定日")*(BJ279:BN279&lt;=集計基準日),COLUMN(BJ279:BN279),""))</f>
        <v>0</v>
      </c>
      <c r="DB279" s="324">
        <f t="array" aca="1" ref="DB279" ca="1">MAX(IF((IF(AND(進捗管理票PSPT_進捗率_1_2&lt;&gt;"",U279&lt;&gt;""), O279:V279,O279:S279)&lt;&gt;"")*(IF(AND(進捗管理票PSPT_進捗率_1_2&lt;&gt;"",U279&lt;&gt;""), $O$7:$V$7,$O$7:$S$7)="実績日")*(IF(AND(進捗管理票PSPT_進捗率_1_2&lt;&gt;"",U279&lt;&gt;""), O279:V279,O279:S279)&lt;=集計基準日),COLUMN(IF(AND(進捗管理票PSPT_進捗率_1_2&lt;&gt;"",U279&lt;&gt;""), O279:V279,O279:S279)),""))</f>
        <v>0</v>
      </c>
      <c r="DC279" s="324">
        <f t="array" aca="1" ref="DC279" ca="1">MAX(IF((IF(AND(進捗管理票PSPT_進捗率_2_2&lt;&gt;"",AG279&lt;&gt;""), AA279:AH279,AA279:AE279)&lt;&gt;"")*(IF(AND(進捗管理票PSPT_進捗率_2_2&lt;&gt;"",AG279&lt;&gt;""), $AA$7:$AH$7,$AA$7:$AE$7)="実績日")*(IF(AND(進捗管理票PSPT_進捗率_2_2&lt;&gt;"",AG279&lt;&gt;""), AA279:AH279,AA279:AE279)&lt;=集計基準日),COLUMN(IF(AND(進捗管理票PSPT_進捗率_2_2&lt;&gt;"",AG279&lt;&gt;""), AA279:AH279,AA279:AE279)),""))</f>
        <v>0</v>
      </c>
      <c r="DD279" s="324">
        <f t="array" aca="1" ref="DD279" ca="1">MAX(IF((IF(AND(進捗管理票PSPT_進捗率_3_2&lt;&gt;"",AS279&lt;&gt;""), AM279:AT279,AM279:AQ279)&lt;&gt;"")*(IF(AND(進捗管理票PSPT_進捗率_3_2&lt;&gt;"",AS279&lt;&gt;""), $AM$7:$AT$7,$AM$7:$AQ$7)="実績日")*(IF(AND(進捗管理票PSPT_進捗率_3_2&lt;&gt;"",AS279&lt;&gt;""), AM279:AT279,AM279:AQ279)&lt;=集計基準日),COLUMN(IF(AND(進捗管理票PSPT_進捗率_3_2&lt;&gt;"",AS279&lt;&gt;""), AM279:AT279,AM279:AQ279)),""))</f>
        <v>0</v>
      </c>
      <c r="DE279" s="324">
        <f t="array" aca="1" ref="DE279" ca="1">MAX(IF((IF(AND(進捗管理票PSPT_進捗率_4_2&lt;&gt;"",BE279&lt;&gt;""), AY279:BF279,AY279:BC279)&lt;&gt;"")*(IF(AND(進捗管理票PSPT_進捗率_4_2&lt;&gt;"",BE279&lt;&gt;""), $AY$7:$BF$7,$AY$7:$BC$7)="実績日")*(IF(AND(進捗管理票PSPT_進捗率_4_2&lt;&gt;"",BE279&lt;&gt;""), AY279:BF279,AY279:BC279)&lt;=集計基準日),COLUMN(IF(AND(進捗管理票PSPT_進捗率_4_2&lt;&gt;"",BE279&lt;&gt;""), AY279:BF279,AY279:BC279)),""))</f>
        <v>0</v>
      </c>
      <c r="DF279" s="324">
        <f t="array" aca="1" ref="DF279" ca="1">MAX(IF((BJ279:BN279&lt;&gt;"")*($BJ$7:$BN$7="実績日")*(BJ279:BN279&lt;=集計基準日),COLUMN(BJ279:BN279),""))</f>
        <v>0</v>
      </c>
      <c r="DG279" s="439">
        <f ca="1">MAX(IF(CW279&lt;&gt;0,HLOOKUP(CW279+1,進捗・達成率設定_PS,9,1),0),IF(CX279&lt;&gt;0,HLOOKUP(CX279+1,進捗・達成率設定_PT仕様作成,9,1),0),IF(CY279&lt;&gt;0,HLOOKUP(CY279+1,進捗・達成率設定_PG,9,1),0),IF(CZ279&lt;&gt;0,HLOOKUP(CZ279+1,進捗・達成率設定_PT,9,1),0),IF(DA279&lt;&gt;0,HLOOKUP(DA279+1,進捗・達成率設定_受入,9,1),0),IF(AND(COUNTA(PTレビュー先頭セル:PTレビュー最終セル)=0,AND(BB279&lt;&gt;"", BB279 &lt;= 集計基準日, BE279="",BF279="",BJ279="",BK279="",BM279="",BN279="")),100,0),IF(AND(BE279&lt;&gt;"",BE279 &lt;= 集計基準日, BJ279="",BK279="",BM279="",BN279=""),100,0))</f>
        <v>0</v>
      </c>
      <c r="DH279" s="440">
        <f ca="1">MAX(IF(DB279&lt;&gt;0,HLOOKUP(DB279,進捗・達成率設定_PS,9,1),0),IF(DC279&lt;&gt;0,HLOOKUP(DC279,進捗・達成率設定_PT仕様作成,9,1),0),IF(DD279&lt;&gt;0,HLOOKUP(DD279,進捗・達成率設定_PG,9,1),0),IF(DE279&lt;&gt;0,HLOOKUP(DE279,進捗・達成率設定_PT,9,1),0),IF(DF279&lt;&gt;0,HLOOKUP(DF279,進捗・達成率設定_受入,9,1),0),IF(AND(COUNTA(PTレビュー先頭セル:PTレビュー最終セル)=0,BJ279="",BK279="",BM279="",BN279="",BC279&lt;&gt;"", BC279&lt;=集計基準日),100,0),IF(OR(AND(BF279&lt;&gt;"",BF279&lt;=集計基準日, BJ279="",BK279="",BM279="",BN279=""),AND(BE279&lt;&gt;"",BF279&lt;&gt;"",BF279&lt;=集計基準日, BJ279="",BK279="",BM279="",BN279="")),100,0))</f>
        <v>0</v>
      </c>
      <c r="DI279" s="328" t="str">
        <f>IF(BM279&lt;&gt;"",BM279,IF(AND(BJ279&lt;&gt;"",BM279&lt;&gt;""),BM279,IF(AND(BJ279&lt;&gt;"",BM279=""),"",IF(AND(BK279&lt;&gt;"",BM279=""),"",IF(BE279&lt;&gt;"",BE279,IF(COUNTA(PTレビュー先頭セル:PTレビュー最終セル)&lt;&gt;0,"",IF(BB279&lt;&gt;"",BB279,"")))))))</f>
        <v/>
      </c>
      <c r="DJ279" s="329" t="str">
        <f>IF(AND(BM279&lt;&gt;"",BN279&lt;&gt;""),BN279,IF(AND(BJ279&lt;&gt;"",BN279&lt;&gt;""),BN279,IF(AND(BK279&lt;&gt;"",BN279=""),"",IF(AND(BJ279&lt;&gt;"",BN279=""),"",IF(BF279&lt;&gt;"",BF279,IF(COUNTA(PTレビュー先頭セル:PTレビュー最終セル)&lt;&gt;0,"",IF(BC279&lt;&gt;"",BC279,"")))))))</f>
        <v/>
      </c>
      <c r="DK279" s="450" t="b">
        <f t="shared" si="152"/>
        <v>0</v>
      </c>
      <c r="DL279" s="440" t="b">
        <f t="shared" si="153"/>
        <v>0</v>
      </c>
      <c r="DM279" s="450" t="b">
        <f t="shared" si="154"/>
        <v>0</v>
      </c>
      <c r="DN279" s="440" t="b">
        <f t="shared" si="155"/>
        <v>0</v>
      </c>
      <c r="DO279" s="449" t="b">
        <f t="shared" si="156"/>
        <v>0</v>
      </c>
      <c r="DP279" s="440" t="b">
        <f t="shared" si="157"/>
        <v>0</v>
      </c>
      <c r="DQ279" s="450" t="b">
        <f t="shared" si="158"/>
        <v>0</v>
      </c>
      <c r="DR279" s="440" t="b">
        <f t="shared" si="159"/>
        <v>0</v>
      </c>
      <c r="DS279" s="449" t="b">
        <f t="shared" si="160"/>
        <v>0</v>
      </c>
      <c r="DT279" s="440" t="b">
        <f t="shared" si="161"/>
        <v>0</v>
      </c>
    </row>
    <row r="280" spans="1:124" x14ac:dyDescent="0.25">
      <c r="A280" s="65">
        <f t="shared" si="136"/>
        <v>272</v>
      </c>
      <c r="B280" s="275"/>
      <c r="C280" s="275"/>
      <c r="D280" s="275"/>
      <c r="E280" s="275"/>
      <c r="F280" s="275"/>
      <c r="G280" s="316"/>
      <c r="H280" s="276"/>
      <c r="I280" s="276"/>
      <c r="J280" s="276"/>
      <c r="K280" s="467"/>
      <c r="L280" s="467"/>
      <c r="M280" s="277"/>
      <c r="N280" s="277"/>
      <c r="O280" s="348"/>
      <c r="P280" s="278"/>
      <c r="Q280" s="279"/>
      <c r="R280" s="348"/>
      <c r="S280" s="278"/>
      <c r="T280" s="280"/>
      <c r="U280" s="348"/>
      <c r="V280" s="274"/>
      <c r="W280" s="309" t="str">
        <f t="shared" ca="1" si="137"/>
        <v/>
      </c>
      <c r="X280" s="310" t="str">
        <f t="shared" ca="1" si="138"/>
        <v/>
      </c>
      <c r="Y280" s="277"/>
      <c r="Z280" s="277"/>
      <c r="AA280" s="348"/>
      <c r="AB280" s="278"/>
      <c r="AC280" s="279"/>
      <c r="AD280" s="348"/>
      <c r="AE280" s="278"/>
      <c r="AF280" s="280"/>
      <c r="AG280" s="348"/>
      <c r="AH280" s="274"/>
      <c r="AI280" s="309" t="str">
        <f t="shared" ca="1" si="139"/>
        <v/>
      </c>
      <c r="AJ280" s="310" t="str">
        <f t="shared" ca="1" si="140"/>
        <v/>
      </c>
      <c r="AK280" s="277"/>
      <c r="AL280" s="277"/>
      <c r="AM280" s="348"/>
      <c r="AN280" s="278"/>
      <c r="AO280" s="279"/>
      <c r="AP280" s="348"/>
      <c r="AQ280" s="278"/>
      <c r="AR280" s="280"/>
      <c r="AS280" s="348"/>
      <c r="AT280" s="274"/>
      <c r="AU280" s="309" t="str">
        <f t="shared" ca="1" si="141"/>
        <v/>
      </c>
      <c r="AV280" s="310" t="str">
        <f t="shared" ca="1" si="142"/>
        <v/>
      </c>
      <c r="AW280" s="276"/>
      <c r="AX280" s="276"/>
      <c r="AY280" s="348"/>
      <c r="AZ280" s="278"/>
      <c r="BA280" s="279"/>
      <c r="BB280" s="348"/>
      <c r="BC280" s="278"/>
      <c r="BD280" s="280"/>
      <c r="BE280" s="348"/>
      <c r="BF280" s="274"/>
      <c r="BG280" s="309" t="str">
        <f t="shared" ca="1" si="143"/>
        <v/>
      </c>
      <c r="BH280" s="310" t="str">
        <f t="shared" ca="1" si="144"/>
        <v/>
      </c>
      <c r="BI280" s="276"/>
      <c r="BJ280" s="348"/>
      <c r="BK280" s="278"/>
      <c r="BL280" s="279"/>
      <c r="BM280" s="348"/>
      <c r="BN280" s="278"/>
      <c r="BO280" s="280"/>
      <c r="BP280" s="309" t="str">
        <f t="shared" ca="1" si="145"/>
        <v/>
      </c>
      <c r="BQ280" s="310" t="str">
        <f t="shared" ca="1" si="146"/>
        <v/>
      </c>
      <c r="BR280" s="309" t="str">
        <f t="shared" ca="1" si="147"/>
        <v/>
      </c>
      <c r="BS280" s="438" t="str">
        <f t="shared" ca="1" si="148"/>
        <v/>
      </c>
      <c r="BT280" s="281" t="str">
        <f t="array" ref="BT280">IF(AND($I280&lt;&gt;"",$K280&lt;&gt;""),CEILING(VLOOKUP($I280,ランク別指標,3,FALSE)*$L280,1),"")</f>
        <v/>
      </c>
      <c r="BU280" s="282"/>
      <c r="BV280" s="281" t="str">
        <f t="shared" si="133"/>
        <v/>
      </c>
      <c r="BW280" s="283"/>
      <c r="BX280" s="282"/>
      <c r="BY280" s="284" t="str">
        <f t="shared" si="149"/>
        <v/>
      </c>
      <c r="BZ280" s="285" t="str">
        <f t="shared" si="150"/>
        <v/>
      </c>
      <c r="CA280" s="286"/>
      <c r="CB280" s="287"/>
      <c r="CC280" s="281" t="str">
        <f t="array" ref="CC280">IF(AND($I280&lt;&gt;"",$K280&lt;&gt;""),CEILING(VLOOKUP($I280,ランク別指標,6,FALSE)*$L280,1),"")</f>
        <v/>
      </c>
      <c r="CD280" s="288"/>
      <c r="CE280" s="289" t="str">
        <f t="shared" si="134"/>
        <v/>
      </c>
      <c r="CF280" s="290"/>
      <c r="CG280" s="291" t="str">
        <f t="array" ref="CG280">IF(AND(L280&lt;&gt;"",L280&gt;0),IF(CD280/L280*100 &gt; 0,CD280/L280*100, ""),"")</f>
        <v/>
      </c>
      <c r="CH280" s="292" t="str">
        <f t="array" ref="CH280">IF(AND(L280&lt;&gt;"",L280&gt;0),IF(CF280/L280*100 &gt; 0,CF280/L280*100, ""),"")</f>
        <v/>
      </c>
      <c r="CI280" s="291" t="str">
        <f t="array" ref="CI280">IF(AND(CC280&lt;&gt;"",CC280&gt;0),IF(CD280/CC280*100 &gt; 0,CD280/CC280, ""),"")</f>
        <v/>
      </c>
      <c r="CJ280" s="292" t="str">
        <f t="array" ref="CJ280">IF(AND(CE280&lt;&gt;"",CE280&gt;0),IF(CF280/CE280*100 &gt; 0,CF280/CE280, ""),"")</f>
        <v/>
      </c>
      <c r="CK280" s="281"/>
      <c r="CL280" s="293" t="str">
        <f t="array" ref="CL280">IF(AND(L280&lt;&gt;"",L280&gt;0),IF(CK280/L280*100 &gt; 0,CK280/L280*100, ""),"")</f>
        <v/>
      </c>
      <c r="CM280" s="294"/>
      <c r="CN280" s="270" t="str">
        <f t="array" aca="1" ref="CN280" ca="1">IF(AND($O280&lt;&gt;"",$P280="",$O280&lt;=集計基準日),"遅1",IF(AND($R280&lt;&gt;"",$S280="",$R280&lt;=集計基準日),"遅2",IF(AND($U280&lt;&gt;"",$V280="",$U280&lt;=集計基準日),"遅3","") ) )</f>
        <v/>
      </c>
      <c r="CO280" s="271" t="str">
        <f t="array" aca="1" ref="CO280" ca="1">IF(AND($AA280&lt;&gt;"",$AB280="",$AA280&lt;=集計基準日),"遅1",IF(AND($AD280&lt;&gt;"",$AE280="",$AD280&lt;=集計基準日),"遅2",IF(AND($AG280&lt;&gt;"",$AH280="",$AG280&lt;=集計基準日),"遅3","")))</f>
        <v/>
      </c>
      <c r="CP280" s="271" t="str">
        <f t="array" aca="1" ref="CP280" ca="1">IF(AND($AM280&lt;&gt;"",$AN280="",$AM280&lt;=集計基準日),"遅1",IF(AND($AP280&lt;&gt;"",$AQ280="",$AP280&lt;=集計基準日),"遅2",IF(AND($AS280&lt;&gt;"",$AT280="",$AS280&lt;=集計基準日),"遅3","")))</f>
        <v/>
      </c>
      <c r="CQ280" s="272" t="str">
        <f t="shared" ca="1" si="131"/>
        <v/>
      </c>
      <c r="CR280" s="272" t="str">
        <f t="shared" ca="1" si="132"/>
        <v/>
      </c>
      <c r="CS280" s="273" t="str">
        <f t="shared" ca="1" si="135"/>
        <v/>
      </c>
      <c r="CT280" s="337"/>
      <c r="CU280" s="264">
        <f t="shared" si="151"/>
        <v>272</v>
      </c>
      <c r="CW280" s="324">
        <f t="array" aca="1" ref="CW280" ca="1">MAX(IF((IF(進捗管理票PSPT_進捗率_1_2&lt;&gt;"", O280:V280,O280:S280)&lt;&gt;"")*(IF(進捗管理票PSPT_進捗率_1_2&lt;&gt;"", $O$7:$V$7,$O$7:$S$7)="予定日")*(IF(進捗管理票PSPT_進捗率_1_2&lt;&gt;"", O280:V280,O280:S280)&lt;=集計基準日),COLUMN(IF(進捗管理票PSPT_進捗率_1_2&lt;&gt;"", O280:V280,O280:S280)),""))</f>
        <v>0</v>
      </c>
      <c r="CX280" s="324">
        <f t="array" aca="1" ref="CX280" ca="1">MAX(IF((IF(進捗管理票PSPT_進捗率_2_2&lt;&gt;"", AA280:AH280,AA280:AE280)&lt;&gt;"")*(IF(進捗管理票PSPT_進捗率_2_2&lt;&gt;"", $AA$7:$AH$7,$AA$7:$AE$7)="予定日")*(IF(進捗管理票PSPT_進捗率_2_2&lt;&gt;"", AA280:AH280,AA280:AE280)&lt;=集計基準日),COLUMN(IF(進捗管理票PSPT_進捗率_2_2&lt;&gt;"", AA280:AH280,AA280:AE280)),""))</f>
        <v>0</v>
      </c>
      <c r="CY280" s="324">
        <f t="array" aca="1" ref="CY280" ca="1">MAX(IF((IF(進捗管理票PSPT_進捗率_3_2&lt;&gt;"", AM280:AT280,AM280:AQ280)&lt;&gt;"")*(IF(進捗管理票PSPT_進捗率_3_2&lt;&gt;"", $AM$7:$AT$7,$AM$7:$AQ$7)="予定日")*(IF(進捗管理票PSPT_進捗率_3_2&lt;&gt;"", AM280:AT280,AM280:AQ280)&lt;=集計基準日),COLUMN(IF(進捗管理票PSPT_進捗率_3_2&lt;&gt;"", AM280:AT280,AM280:AQ280)),""))</f>
        <v>0</v>
      </c>
      <c r="CZ280" s="324">
        <f t="array" aca="1" ref="CZ280" ca="1">MAX(IF((IF(進捗管理票PSPT_進捗率_4_2&lt;&gt;"", AY280:BF280,AY280:BC280)&lt;&gt;"")*(IF(進捗管理票PSPT_進捗率_4_2&lt;&gt;"", $AY$7:$BF$7,$AY$7:$BC$7)="予定日")*(IF(進捗管理票PSPT_進捗率_4_2&lt;&gt;"", AY280:BF280,AY280:BC280)&lt;=集計基準日),COLUMN(IF(進捗管理票PSPT_進捗率_4_2&lt;&gt;"", AY280:BF280,AY280:BC280)),""))</f>
        <v>0</v>
      </c>
      <c r="DA280" s="324">
        <f t="array" aca="1" ref="DA280" ca="1">MAX(IF((BJ280:BN280&lt;&gt;"")*($BJ$7:$BN$7="予定日")*(BJ280:BN280&lt;=集計基準日),COLUMN(BJ280:BN280),""))</f>
        <v>0</v>
      </c>
      <c r="DB280" s="324">
        <f t="array" aca="1" ref="DB280" ca="1">MAX(IF((IF(AND(進捗管理票PSPT_進捗率_1_2&lt;&gt;"",U280&lt;&gt;""), O280:V280,O280:S280)&lt;&gt;"")*(IF(AND(進捗管理票PSPT_進捗率_1_2&lt;&gt;"",U280&lt;&gt;""), $O$7:$V$7,$O$7:$S$7)="実績日")*(IF(AND(進捗管理票PSPT_進捗率_1_2&lt;&gt;"",U280&lt;&gt;""), O280:V280,O280:S280)&lt;=集計基準日),COLUMN(IF(AND(進捗管理票PSPT_進捗率_1_2&lt;&gt;"",U280&lt;&gt;""), O280:V280,O280:S280)),""))</f>
        <v>0</v>
      </c>
      <c r="DC280" s="324">
        <f t="array" aca="1" ref="DC280" ca="1">MAX(IF((IF(AND(進捗管理票PSPT_進捗率_2_2&lt;&gt;"",AG280&lt;&gt;""), AA280:AH280,AA280:AE280)&lt;&gt;"")*(IF(AND(進捗管理票PSPT_進捗率_2_2&lt;&gt;"",AG280&lt;&gt;""), $AA$7:$AH$7,$AA$7:$AE$7)="実績日")*(IF(AND(進捗管理票PSPT_進捗率_2_2&lt;&gt;"",AG280&lt;&gt;""), AA280:AH280,AA280:AE280)&lt;=集計基準日),COLUMN(IF(AND(進捗管理票PSPT_進捗率_2_2&lt;&gt;"",AG280&lt;&gt;""), AA280:AH280,AA280:AE280)),""))</f>
        <v>0</v>
      </c>
      <c r="DD280" s="324">
        <f t="array" aca="1" ref="DD280" ca="1">MAX(IF((IF(AND(進捗管理票PSPT_進捗率_3_2&lt;&gt;"",AS280&lt;&gt;""), AM280:AT280,AM280:AQ280)&lt;&gt;"")*(IF(AND(進捗管理票PSPT_進捗率_3_2&lt;&gt;"",AS280&lt;&gt;""), $AM$7:$AT$7,$AM$7:$AQ$7)="実績日")*(IF(AND(進捗管理票PSPT_進捗率_3_2&lt;&gt;"",AS280&lt;&gt;""), AM280:AT280,AM280:AQ280)&lt;=集計基準日),COLUMN(IF(AND(進捗管理票PSPT_進捗率_3_2&lt;&gt;"",AS280&lt;&gt;""), AM280:AT280,AM280:AQ280)),""))</f>
        <v>0</v>
      </c>
      <c r="DE280" s="324">
        <f t="array" aca="1" ref="DE280" ca="1">MAX(IF((IF(AND(進捗管理票PSPT_進捗率_4_2&lt;&gt;"",BE280&lt;&gt;""), AY280:BF280,AY280:BC280)&lt;&gt;"")*(IF(AND(進捗管理票PSPT_進捗率_4_2&lt;&gt;"",BE280&lt;&gt;""), $AY$7:$BF$7,$AY$7:$BC$7)="実績日")*(IF(AND(進捗管理票PSPT_進捗率_4_2&lt;&gt;"",BE280&lt;&gt;""), AY280:BF280,AY280:BC280)&lt;=集計基準日),COLUMN(IF(AND(進捗管理票PSPT_進捗率_4_2&lt;&gt;"",BE280&lt;&gt;""), AY280:BF280,AY280:BC280)),""))</f>
        <v>0</v>
      </c>
      <c r="DF280" s="324">
        <f t="array" aca="1" ref="DF280" ca="1">MAX(IF((BJ280:BN280&lt;&gt;"")*($BJ$7:$BN$7="実績日")*(BJ280:BN280&lt;=集計基準日),COLUMN(BJ280:BN280),""))</f>
        <v>0</v>
      </c>
      <c r="DG280" s="439">
        <f ca="1">MAX(IF(CW280&lt;&gt;0,HLOOKUP(CW280+1,進捗・達成率設定_PS,9,1),0),IF(CX280&lt;&gt;0,HLOOKUP(CX280+1,進捗・達成率設定_PT仕様作成,9,1),0),IF(CY280&lt;&gt;0,HLOOKUP(CY280+1,進捗・達成率設定_PG,9,1),0),IF(CZ280&lt;&gt;0,HLOOKUP(CZ280+1,進捗・達成率設定_PT,9,1),0),IF(DA280&lt;&gt;0,HLOOKUP(DA280+1,進捗・達成率設定_受入,9,1),0),IF(AND(COUNTA(PTレビュー先頭セル:PTレビュー最終セル)=0,AND(BB280&lt;&gt;"", BB280 &lt;= 集計基準日, BE280="",BF280="",BJ280="",BK280="",BM280="",BN280="")),100,0),IF(AND(BE280&lt;&gt;"",BE280 &lt;= 集計基準日, BJ280="",BK280="",BM280="",BN280=""),100,0))</f>
        <v>0</v>
      </c>
      <c r="DH280" s="440">
        <f ca="1">MAX(IF(DB280&lt;&gt;0,HLOOKUP(DB280,進捗・達成率設定_PS,9,1),0),IF(DC280&lt;&gt;0,HLOOKUP(DC280,進捗・達成率設定_PT仕様作成,9,1),0),IF(DD280&lt;&gt;0,HLOOKUP(DD280,進捗・達成率設定_PG,9,1),0),IF(DE280&lt;&gt;0,HLOOKUP(DE280,進捗・達成率設定_PT,9,1),0),IF(DF280&lt;&gt;0,HLOOKUP(DF280,進捗・達成率設定_受入,9,1),0),IF(AND(COUNTA(PTレビュー先頭セル:PTレビュー最終セル)=0,BJ280="",BK280="",BM280="",BN280="",BC280&lt;&gt;"", BC280&lt;=集計基準日),100,0),IF(OR(AND(BF280&lt;&gt;"",BF280&lt;=集計基準日, BJ280="",BK280="",BM280="",BN280=""),AND(BE280&lt;&gt;"",BF280&lt;&gt;"",BF280&lt;=集計基準日, BJ280="",BK280="",BM280="",BN280="")),100,0))</f>
        <v>0</v>
      </c>
      <c r="DI280" s="328" t="str">
        <f>IF(BM280&lt;&gt;"",BM280,IF(AND(BJ280&lt;&gt;"",BM280&lt;&gt;""),BM280,IF(AND(BJ280&lt;&gt;"",BM280=""),"",IF(AND(BK280&lt;&gt;"",BM280=""),"",IF(BE280&lt;&gt;"",BE280,IF(COUNTA(PTレビュー先頭セル:PTレビュー最終セル)&lt;&gt;0,"",IF(BB280&lt;&gt;"",BB280,"")))))))</f>
        <v/>
      </c>
      <c r="DJ280" s="329" t="str">
        <f>IF(AND(BM280&lt;&gt;"",BN280&lt;&gt;""),BN280,IF(AND(BJ280&lt;&gt;"",BN280&lt;&gt;""),BN280,IF(AND(BK280&lt;&gt;"",BN280=""),"",IF(AND(BJ280&lt;&gt;"",BN280=""),"",IF(BF280&lt;&gt;"",BF280,IF(COUNTA(PTレビュー先頭セル:PTレビュー最終セル)&lt;&gt;0,"",IF(BC280&lt;&gt;"",BC280,"")))))))</f>
        <v/>
      </c>
      <c r="DK280" s="450" t="b">
        <f t="shared" si="152"/>
        <v>0</v>
      </c>
      <c r="DL280" s="440" t="b">
        <f t="shared" si="153"/>
        <v>0</v>
      </c>
      <c r="DM280" s="450" t="b">
        <f t="shared" si="154"/>
        <v>0</v>
      </c>
      <c r="DN280" s="440" t="b">
        <f t="shared" si="155"/>
        <v>0</v>
      </c>
      <c r="DO280" s="449" t="b">
        <f t="shared" si="156"/>
        <v>0</v>
      </c>
      <c r="DP280" s="440" t="b">
        <f t="shared" si="157"/>
        <v>0</v>
      </c>
      <c r="DQ280" s="450" t="b">
        <f t="shared" si="158"/>
        <v>0</v>
      </c>
      <c r="DR280" s="440" t="b">
        <f t="shared" si="159"/>
        <v>0</v>
      </c>
      <c r="DS280" s="449" t="b">
        <f t="shared" si="160"/>
        <v>0</v>
      </c>
      <c r="DT280" s="440" t="b">
        <f t="shared" si="161"/>
        <v>0</v>
      </c>
    </row>
    <row r="281" spans="1:124" x14ac:dyDescent="0.25">
      <c r="A281" s="65">
        <f t="shared" si="136"/>
        <v>273</v>
      </c>
      <c r="B281" s="275"/>
      <c r="C281" s="275"/>
      <c r="D281" s="275"/>
      <c r="E281" s="275"/>
      <c r="F281" s="275"/>
      <c r="G281" s="316"/>
      <c r="H281" s="276"/>
      <c r="I281" s="276"/>
      <c r="J281" s="276"/>
      <c r="K281" s="467"/>
      <c r="L281" s="467"/>
      <c r="M281" s="277"/>
      <c r="N281" s="277"/>
      <c r="O281" s="348"/>
      <c r="P281" s="278"/>
      <c r="Q281" s="279"/>
      <c r="R281" s="348"/>
      <c r="S281" s="278"/>
      <c r="T281" s="280"/>
      <c r="U281" s="348"/>
      <c r="V281" s="274"/>
      <c r="W281" s="309" t="str">
        <f t="shared" ca="1" si="137"/>
        <v/>
      </c>
      <c r="X281" s="310" t="str">
        <f t="shared" ca="1" si="138"/>
        <v/>
      </c>
      <c r="Y281" s="277"/>
      <c r="Z281" s="277"/>
      <c r="AA281" s="348"/>
      <c r="AB281" s="278"/>
      <c r="AC281" s="279"/>
      <c r="AD281" s="348"/>
      <c r="AE281" s="278"/>
      <c r="AF281" s="280"/>
      <c r="AG281" s="348"/>
      <c r="AH281" s="274"/>
      <c r="AI281" s="309" t="str">
        <f t="shared" ca="1" si="139"/>
        <v/>
      </c>
      <c r="AJ281" s="310" t="str">
        <f t="shared" ca="1" si="140"/>
        <v/>
      </c>
      <c r="AK281" s="277"/>
      <c r="AL281" s="277"/>
      <c r="AM281" s="348"/>
      <c r="AN281" s="278"/>
      <c r="AO281" s="279"/>
      <c r="AP281" s="348"/>
      <c r="AQ281" s="278"/>
      <c r="AR281" s="280"/>
      <c r="AS281" s="348"/>
      <c r="AT281" s="274"/>
      <c r="AU281" s="309" t="str">
        <f t="shared" ca="1" si="141"/>
        <v/>
      </c>
      <c r="AV281" s="310" t="str">
        <f t="shared" ca="1" si="142"/>
        <v/>
      </c>
      <c r="AW281" s="276"/>
      <c r="AX281" s="276"/>
      <c r="AY281" s="348"/>
      <c r="AZ281" s="278"/>
      <c r="BA281" s="279"/>
      <c r="BB281" s="348"/>
      <c r="BC281" s="278"/>
      <c r="BD281" s="280"/>
      <c r="BE281" s="348"/>
      <c r="BF281" s="274"/>
      <c r="BG281" s="309" t="str">
        <f t="shared" ca="1" si="143"/>
        <v/>
      </c>
      <c r="BH281" s="310" t="str">
        <f t="shared" ca="1" si="144"/>
        <v/>
      </c>
      <c r="BI281" s="276"/>
      <c r="BJ281" s="348"/>
      <c r="BK281" s="278"/>
      <c r="BL281" s="279"/>
      <c r="BM281" s="348"/>
      <c r="BN281" s="278"/>
      <c r="BO281" s="280"/>
      <c r="BP281" s="309" t="str">
        <f t="shared" ca="1" si="145"/>
        <v/>
      </c>
      <c r="BQ281" s="310" t="str">
        <f t="shared" ca="1" si="146"/>
        <v/>
      </c>
      <c r="BR281" s="309" t="str">
        <f t="shared" ca="1" si="147"/>
        <v/>
      </c>
      <c r="BS281" s="438" t="str">
        <f t="shared" ca="1" si="148"/>
        <v/>
      </c>
      <c r="BT281" s="281" t="str">
        <f t="array" ref="BT281">IF(AND($I281&lt;&gt;"",$K281&lt;&gt;""),CEILING(VLOOKUP($I281,ランク別指標,3,FALSE)*$L281,1),"")</f>
        <v/>
      </c>
      <c r="BU281" s="282"/>
      <c r="BV281" s="281" t="str">
        <f t="shared" si="133"/>
        <v/>
      </c>
      <c r="BW281" s="283"/>
      <c r="BX281" s="282"/>
      <c r="BY281" s="284" t="str">
        <f t="shared" si="149"/>
        <v/>
      </c>
      <c r="BZ281" s="285" t="str">
        <f t="shared" si="150"/>
        <v/>
      </c>
      <c r="CA281" s="286"/>
      <c r="CB281" s="287"/>
      <c r="CC281" s="281" t="str">
        <f t="array" ref="CC281">IF(AND($I281&lt;&gt;"",$K281&lt;&gt;""),CEILING(VLOOKUP($I281,ランク別指標,6,FALSE)*$L281,1),"")</f>
        <v/>
      </c>
      <c r="CD281" s="288"/>
      <c r="CE281" s="289" t="str">
        <f t="shared" si="134"/>
        <v/>
      </c>
      <c r="CF281" s="290"/>
      <c r="CG281" s="291" t="str">
        <f t="array" ref="CG281">IF(AND(L281&lt;&gt;"",L281&gt;0),IF(CD281/L281*100 &gt; 0,CD281/L281*100, ""),"")</f>
        <v/>
      </c>
      <c r="CH281" s="292" t="str">
        <f t="array" ref="CH281">IF(AND(L281&lt;&gt;"",L281&gt;0),IF(CF281/L281*100 &gt; 0,CF281/L281*100, ""),"")</f>
        <v/>
      </c>
      <c r="CI281" s="291" t="str">
        <f t="array" ref="CI281">IF(AND(CC281&lt;&gt;"",CC281&gt;0),IF(CD281/CC281*100 &gt; 0,CD281/CC281, ""),"")</f>
        <v/>
      </c>
      <c r="CJ281" s="292" t="str">
        <f t="array" ref="CJ281">IF(AND(CE281&lt;&gt;"",CE281&gt;0),IF(CF281/CE281*100 &gt; 0,CF281/CE281, ""),"")</f>
        <v/>
      </c>
      <c r="CK281" s="281"/>
      <c r="CL281" s="293" t="str">
        <f t="array" ref="CL281">IF(AND(L281&lt;&gt;"",L281&gt;0),IF(CK281/L281*100 &gt; 0,CK281/L281*100, ""),"")</f>
        <v/>
      </c>
      <c r="CM281" s="294"/>
      <c r="CN281" s="270" t="str">
        <f t="array" aca="1" ref="CN281" ca="1">IF(AND($O281&lt;&gt;"",$P281="",$O281&lt;=集計基準日),"遅1",IF(AND($R281&lt;&gt;"",$S281="",$R281&lt;=集計基準日),"遅2",IF(AND($U281&lt;&gt;"",$V281="",$U281&lt;=集計基準日),"遅3","") ) )</f>
        <v/>
      </c>
      <c r="CO281" s="271" t="str">
        <f t="array" aca="1" ref="CO281" ca="1">IF(AND($AA281&lt;&gt;"",$AB281="",$AA281&lt;=集計基準日),"遅1",IF(AND($AD281&lt;&gt;"",$AE281="",$AD281&lt;=集計基準日),"遅2",IF(AND($AG281&lt;&gt;"",$AH281="",$AG281&lt;=集計基準日),"遅3","")))</f>
        <v/>
      </c>
      <c r="CP281" s="271" t="str">
        <f t="array" aca="1" ref="CP281" ca="1">IF(AND($AM281&lt;&gt;"",$AN281="",$AM281&lt;=集計基準日),"遅1",IF(AND($AP281&lt;&gt;"",$AQ281="",$AP281&lt;=集計基準日),"遅2",IF(AND($AS281&lt;&gt;"",$AT281="",$AS281&lt;=集計基準日),"遅3","")))</f>
        <v/>
      </c>
      <c r="CQ281" s="272" t="str">
        <f t="shared" ca="1" si="131"/>
        <v/>
      </c>
      <c r="CR281" s="272" t="str">
        <f t="shared" ca="1" si="132"/>
        <v/>
      </c>
      <c r="CS281" s="273" t="str">
        <f t="shared" ca="1" si="135"/>
        <v/>
      </c>
      <c r="CT281" s="337"/>
      <c r="CU281" s="264">
        <f t="shared" si="151"/>
        <v>273</v>
      </c>
      <c r="CW281" s="324">
        <f t="array" aca="1" ref="CW281" ca="1">MAX(IF((IF(進捗管理票PSPT_進捗率_1_2&lt;&gt;"", O281:V281,O281:S281)&lt;&gt;"")*(IF(進捗管理票PSPT_進捗率_1_2&lt;&gt;"", $O$7:$V$7,$O$7:$S$7)="予定日")*(IF(進捗管理票PSPT_進捗率_1_2&lt;&gt;"", O281:V281,O281:S281)&lt;=集計基準日),COLUMN(IF(進捗管理票PSPT_進捗率_1_2&lt;&gt;"", O281:V281,O281:S281)),""))</f>
        <v>0</v>
      </c>
      <c r="CX281" s="324">
        <f t="array" aca="1" ref="CX281" ca="1">MAX(IF((IF(進捗管理票PSPT_進捗率_2_2&lt;&gt;"", AA281:AH281,AA281:AE281)&lt;&gt;"")*(IF(進捗管理票PSPT_進捗率_2_2&lt;&gt;"", $AA$7:$AH$7,$AA$7:$AE$7)="予定日")*(IF(進捗管理票PSPT_進捗率_2_2&lt;&gt;"", AA281:AH281,AA281:AE281)&lt;=集計基準日),COLUMN(IF(進捗管理票PSPT_進捗率_2_2&lt;&gt;"", AA281:AH281,AA281:AE281)),""))</f>
        <v>0</v>
      </c>
      <c r="CY281" s="324">
        <f t="array" aca="1" ref="CY281" ca="1">MAX(IF((IF(進捗管理票PSPT_進捗率_3_2&lt;&gt;"", AM281:AT281,AM281:AQ281)&lt;&gt;"")*(IF(進捗管理票PSPT_進捗率_3_2&lt;&gt;"", $AM$7:$AT$7,$AM$7:$AQ$7)="予定日")*(IF(進捗管理票PSPT_進捗率_3_2&lt;&gt;"", AM281:AT281,AM281:AQ281)&lt;=集計基準日),COLUMN(IF(進捗管理票PSPT_進捗率_3_2&lt;&gt;"", AM281:AT281,AM281:AQ281)),""))</f>
        <v>0</v>
      </c>
      <c r="CZ281" s="324">
        <f t="array" aca="1" ref="CZ281" ca="1">MAX(IF((IF(進捗管理票PSPT_進捗率_4_2&lt;&gt;"", AY281:BF281,AY281:BC281)&lt;&gt;"")*(IF(進捗管理票PSPT_進捗率_4_2&lt;&gt;"", $AY$7:$BF$7,$AY$7:$BC$7)="予定日")*(IF(進捗管理票PSPT_進捗率_4_2&lt;&gt;"", AY281:BF281,AY281:BC281)&lt;=集計基準日),COLUMN(IF(進捗管理票PSPT_進捗率_4_2&lt;&gt;"", AY281:BF281,AY281:BC281)),""))</f>
        <v>0</v>
      </c>
      <c r="DA281" s="324">
        <f t="array" aca="1" ref="DA281" ca="1">MAX(IF((BJ281:BN281&lt;&gt;"")*($BJ$7:$BN$7="予定日")*(BJ281:BN281&lt;=集計基準日),COLUMN(BJ281:BN281),""))</f>
        <v>0</v>
      </c>
      <c r="DB281" s="324">
        <f t="array" aca="1" ref="DB281" ca="1">MAX(IF((IF(AND(進捗管理票PSPT_進捗率_1_2&lt;&gt;"",U281&lt;&gt;""), O281:V281,O281:S281)&lt;&gt;"")*(IF(AND(進捗管理票PSPT_進捗率_1_2&lt;&gt;"",U281&lt;&gt;""), $O$7:$V$7,$O$7:$S$7)="実績日")*(IF(AND(進捗管理票PSPT_進捗率_1_2&lt;&gt;"",U281&lt;&gt;""), O281:V281,O281:S281)&lt;=集計基準日),COLUMN(IF(AND(進捗管理票PSPT_進捗率_1_2&lt;&gt;"",U281&lt;&gt;""), O281:V281,O281:S281)),""))</f>
        <v>0</v>
      </c>
      <c r="DC281" s="324">
        <f t="array" aca="1" ref="DC281" ca="1">MAX(IF((IF(AND(進捗管理票PSPT_進捗率_2_2&lt;&gt;"",AG281&lt;&gt;""), AA281:AH281,AA281:AE281)&lt;&gt;"")*(IF(AND(進捗管理票PSPT_進捗率_2_2&lt;&gt;"",AG281&lt;&gt;""), $AA$7:$AH$7,$AA$7:$AE$7)="実績日")*(IF(AND(進捗管理票PSPT_進捗率_2_2&lt;&gt;"",AG281&lt;&gt;""), AA281:AH281,AA281:AE281)&lt;=集計基準日),COLUMN(IF(AND(進捗管理票PSPT_進捗率_2_2&lt;&gt;"",AG281&lt;&gt;""), AA281:AH281,AA281:AE281)),""))</f>
        <v>0</v>
      </c>
      <c r="DD281" s="324">
        <f t="array" aca="1" ref="DD281" ca="1">MAX(IF((IF(AND(進捗管理票PSPT_進捗率_3_2&lt;&gt;"",AS281&lt;&gt;""), AM281:AT281,AM281:AQ281)&lt;&gt;"")*(IF(AND(進捗管理票PSPT_進捗率_3_2&lt;&gt;"",AS281&lt;&gt;""), $AM$7:$AT$7,$AM$7:$AQ$7)="実績日")*(IF(AND(進捗管理票PSPT_進捗率_3_2&lt;&gt;"",AS281&lt;&gt;""), AM281:AT281,AM281:AQ281)&lt;=集計基準日),COLUMN(IF(AND(進捗管理票PSPT_進捗率_3_2&lt;&gt;"",AS281&lt;&gt;""), AM281:AT281,AM281:AQ281)),""))</f>
        <v>0</v>
      </c>
      <c r="DE281" s="324">
        <f t="array" aca="1" ref="DE281" ca="1">MAX(IF((IF(AND(進捗管理票PSPT_進捗率_4_2&lt;&gt;"",BE281&lt;&gt;""), AY281:BF281,AY281:BC281)&lt;&gt;"")*(IF(AND(進捗管理票PSPT_進捗率_4_2&lt;&gt;"",BE281&lt;&gt;""), $AY$7:$BF$7,$AY$7:$BC$7)="実績日")*(IF(AND(進捗管理票PSPT_進捗率_4_2&lt;&gt;"",BE281&lt;&gt;""), AY281:BF281,AY281:BC281)&lt;=集計基準日),COLUMN(IF(AND(進捗管理票PSPT_進捗率_4_2&lt;&gt;"",BE281&lt;&gt;""), AY281:BF281,AY281:BC281)),""))</f>
        <v>0</v>
      </c>
      <c r="DF281" s="324">
        <f t="array" aca="1" ref="DF281" ca="1">MAX(IF((BJ281:BN281&lt;&gt;"")*($BJ$7:$BN$7="実績日")*(BJ281:BN281&lt;=集計基準日),COLUMN(BJ281:BN281),""))</f>
        <v>0</v>
      </c>
      <c r="DG281" s="439">
        <f ca="1">MAX(IF(CW281&lt;&gt;0,HLOOKUP(CW281+1,進捗・達成率設定_PS,9,1),0),IF(CX281&lt;&gt;0,HLOOKUP(CX281+1,進捗・達成率設定_PT仕様作成,9,1),0),IF(CY281&lt;&gt;0,HLOOKUP(CY281+1,進捗・達成率設定_PG,9,1),0),IF(CZ281&lt;&gt;0,HLOOKUP(CZ281+1,進捗・達成率設定_PT,9,1),0),IF(DA281&lt;&gt;0,HLOOKUP(DA281+1,進捗・達成率設定_受入,9,1),0),IF(AND(COUNTA(PTレビュー先頭セル:PTレビュー最終セル)=0,AND(BB281&lt;&gt;"", BB281 &lt;= 集計基準日, BE281="",BF281="",BJ281="",BK281="",BM281="",BN281="")),100,0),IF(AND(BE281&lt;&gt;"",BE281 &lt;= 集計基準日, BJ281="",BK281="",BM281="",BN281=""),100,0))</f>
        <v>0</v>
      </c>
      <c r="DH281" s="440">
        <f ca="1">MAX(IF(DB281&lt;&gt;0,HLOOKUP(DB281,進捗・達成率設定_PS,9,1),0),IF(DC281&lt;&gt;0,HLOOKUP(DC281,進捗・達成率設定_PT仕様作成,9,1),0),IF(DD281&lt;&gt;0,HLOOKUP(DD281,進捗・達成率設定_PG,9,1),0),IF(DE281&lt;&gt;0,HLOOKUP(DE281,進捗・達成率設定_PT,9,1),0),IF(DF281&lt;&gt;0,HLOOKUP(DF281,進捗・達成率設定_受入,9,1),0),IF(AND(COUNTA(PTレビュー先頭セル:PTレビュー最終セル)=0,BJ281="",BK281="",BM281="",BN281="",BC281&lt;&gt;"", BC281&lt;=集計基準日),100,0),IF(OR(AND(BF281&lt;&gt;"",BF281&lt;=集計基準日, BJ281="",BK281="",BM281="",BN281=""),AND(BE281&lt;&gt;"",BF281&lt;&gt;"",BF281&lt;=集計基準日, BJ281="",BK281="",BM281="",BN281="")),100,0))</f>
        <v>0</v>
      </c>
      <c r="DI281" s="328" t="str">
        <f>IF(BM281&lt;&gt;"",BM281,IF(AND(BJ281&lt;&gt;"",BM281&lt;&gt;""),BM281,IF(AND(BJ281&lt;&gt;"",BM281=""),"",IF(AND(BK281&lt;&gt;"",BM281=""),"",IF(BE281&lt;&gt;"",BE281,IF(COUNTA(PTレビュー先頭セル:PTレビュー最終セル)&lt;&gt;0,"",IF(BB281&lt;&gt;"",BB281,"")))))))</f>
        <v/>
      </c>
      <c r="DJ281" s="329" t="str">
        <f>IF(AND(BM281&lt;&gt;"",BN281&lt;&gt;""),BN281,IF(AND(BJ281&lt;&gt;"",BN281&lt;&gt;""),BN281,IF(AND(BK281&lt;&gt;"",BN281=""),"",IF(AND(BJ281&lt;&gt;"",BN281=""),"",IF(BF281&lt;&gt;"",BF281,IF(COUNTA(PTレビュー先頭セル:PTレビュー最終セル)&lt;&gt;0,"",IF(BC281&lt;&gt;"",BC281,"")))))))</f>
        <v/>
      </c>
      <c r="DK281" s="450" t="b">
        <f t="shared" si="152"/>
        <v>0</v>
      </c>
      <c r="DL281" s="440" t="b">
        <f t="shared" si="153"/>
        <v>0</v>
      </c>
      <c r="DM281" s="450" t="b">
        <f t="shared" si="154"/>
        <v>0</v>
      </c>
      <c r="DN281" s="440" t="b">
        <f t="shared" si="155"/>
        <v>0</v>
      </c>
      <c r="DO281" s="449" t="b">
        <f t="shared" si="156"/>
        <v>0</v>
      </c>
      <c r="DP281" s="440" t="b">
        <f t="shared" si="157"/>
        <v>0</v>
      </c>
      <c r="DQ281" s="450" t="b">
        <f t="shared" si="158"/>
        <v>0</v>
      </c>
      <c r="DR281" s="440" t="b">
        <f t="shared" si="159"/>
        <v>0</v>
      </c>
      <c r="DS281" s="449" t="b">
        <f t="shared" si="160"/>
        <v>0</v>
      </c>
      <c r="DT281" s="440" t="b">
        <f t="shared" si="161"/>
        <v>0</v>
      </c>
    </row>
    <row r="282" spans="1:124" x14ac:dyDescent="0.25">
      <c r="A282" s="65">
        <f t="shared" si="136"/>
        <v>274</v>
      </c>
      <c r="B282" s="275"/>
      <c r="C282" s="275"/>
      <c r="D282" s="275"/>
      <c r="E282" s="275"/>
      <c r="F282" s="275"/>
      <c r="G282" s="316"/>
      <c r="H282" s="276"/>
      <c r="I282" s="276"/>
      <c r="J282" s="276"/>
      <c r="K282" s="467"/>
      <c r="L282" s="467"/>
      <c r="M282" s="277"/>
      <c r="N282" s="277"/>
      <c r="O282" s="348"/>
      <c r="P282" s="278"/>
      <c r="Q282" s="279"/>
      <c r="R282" s="348"/>
      <c r="S282" s="278"/>
      <c r="T282" s="280"/>
      <c r="U282" s="348"/>
      <c r="V282" s="274"/>
      <c r="W282" s="309" t="str">
        <f t="shared" ca="1" si="137"/>
        <v/>
      </c>
      <c r="X282" s="310" t="str">
        <f t="shared" ca="1" si="138"/>
        <v/>
      </c>
      <c r="Y282" s="277"/>
      <c r="Z282" s="277"/>
      <c r="AA282" s="348"/>
      <c r="AB282" s="278"/>
      <c r="AC282" s="279"/>
      <c r="AD282" s="348"/>
      <c r="AE282" s="278"/>
      <c r="AF282" s="280"/>
      <c r="AG282" s="348"/>
      <c r="AH282" s="274"/>
      <c r="AI282" s="309" t="str">
        <f t="shared" ca="1" si="139"/>
        <v/>
      </c>
      <c r="AJ282" s="310" t="str">
        <f t="shared" ca="1" si="140"/>
        <v/>
      </c>
      <c r="AK282" s="277"/>
      <c r="AL282" s="277"/>
      <c r="AM282" s="348"/>
      <c r="AN282" s="278"/>
      <c r="AO282" s="279"/>
      <c r="AP282" s="348"/>
      <c r="AQ282" s="278"/>
      <c r="AR282" s="280"/>
      <c r="AS282" s="348"/>
      <c r="AT282" s="274"/>
      <c r="AU282" s="309" t="str">
        <f t="shared" ca="1" si="141"/>
        <v/>
      </c>
      <c r="AV282" s="310" t="str">
        <f t="shared" ca="1" si="142"/>
        <v/>
      </c>
      <c r="AW282" s="276"/>
      <c r="AX282" s="276"/>
      <c r="AY282" s="348"/>
      <c r="AZ282" s="278"/>
      <c r="BA282" s="279"/>
      <c r="BB282" s="348"/>
      <c r="BC282" s="278"/>
      <c r="BD282" s="280"/>
      <c r="BE282" s="348"/>
      <c r="BF282" s="274"/>
      <c r="BG282" s="309" t="str">
        <f t="shared" ca="1" si="143"/>
        <v/>
      </c>
      <c r="BH282" s="310" t="str">
        <f t="shared" ca="1" si="144"/>
        <v/>
      </c>
      <c r="BI282" s="276"/>
      <c r="BJ282" s="348"/>
      <c r="BK282" s="278"/>
      <c r="BL282" s="279"/>
      <c r="BM282" s="348"/>
      <c r="BN282" s="278"/>
      <c r="BO282" s="280"/>
      <c r="BP282" s="309" t="str">
        <f t="shared" ca="1" si="145"/>
        <v/>
      </c>
      <c r="BQ282" s="310" t="str">
        <f t="shared" ca="1" si="146"/>
        <v/>
      </c>
      <c r="BR282" s="309" t="str">
        <f t="shared" ca="1" si="147"/>
        <v/>
      </c>
      <c r="BS282" s="438" t="str">
        <f t="shared" ca="1" si="148"/>
        <v/>
      </c>
      <c r="BT282" s="281" t="str">
        <f t="array" ref="BT282">IF(AND($I282&lt;&gt;"",$K282&lt;&gt;""),CEILING(VLOOKUP($I282,ランク別指標,3,FALSE)*$L282,1),"")</f>
        <v/>
      </c>
      <c r="BU282" s="282"/>
      <c r="BV282" s="281" t="str">
        <f t="shared" si="133"/>
        <v/>
      </c>
      <c r="BW282" s="283"/>
      <c r="BX282" s="282"/>
      <c r="BY282" s="284" t="str">
        <f t="shared" si="149"/>
        <v/>
      </c>
      <c r="BZ282" s="285" t="str">
        <f t="shared" si="150"/>
        <v/>
      </c>
      <c r="CA282" s="286"/>
      <c r="CB282" s="287"/>
      <c r="CC282" s="281" t="str">
        <f t="array" ref="CC282">IF(AND($I282&lt;&gt;"",$K282&lt;&gt;""),CEILING(VLOOKUP($I282,ランク別指標,6,FALSE)*$L282,1),"")</f>
        <v/>
      </c>
      <c r="CD282" s="288"/>
      <c r="CE282" s="289" t="str">
        <f t="shared" si="134"/>
        <v/>
      </c>
      <c r="CF282" s="290"/>
      <c r="CG282" s="291" t="str">
        <f t="array" ref="CG282">IF(AND(L282&lt;&gt;"",L282&gt;0),IF(CD282/L282*100 &gt; 0,CD282/L282*100, ""),"")</f>
        <v/>
      </c>
      <c r="CH282" s="292" t="str">
        <f t="array" ref="CH282">IF(AND(L282&lt;&gt;"",L282&gt;0),IF(CF282/L282*100 &gt; 0,CF282/L282*100, ""),"")</f>
        <v/>
      </c>
      <c r="CI282" s="291" t="str">
        <f t="array" ref="CI282">IF(AND(CC282&lt;&gt;"",CC282&gt;0),IF(CD282/CC282*100 &gt; 0,CD282/CC282, ""),"")</f>
        <v/>
      </c>
      <c r="CJ282" s="292" t="str">
        <f t="array" ref="CJ282">IF(AND(CE282&lt;&gt;"",CE282&gt;0),IF(CF282/CE282*100 &gt; 0,CF282/CE282, ""),"")</f>
        <v/>
      </c>
      <c r="CK282" s="281"/>
      <c r="CL282" s="293" t="str">
        <f t="array" ref="CL282">IF(AND(L282&lt;&gt;"",L282&gt;0),IF(CK282/L282*100 &gt; 0,CK282/L282*100, ""),"")</f>
        <v/>
      </c>
      <c r="CM282" s="294"/>
      <c r="CN282" s="270" t="str">
        <f t="array" aca="1" ref="CN282" ca="1">IF(AND($O282&lt;&gt;"",$P282="",$O282&lt;=集計基準日),"遅1",IF(AND($R282&lt;&gt;"",$S282="",$R282&lt;=集計基準日),"遅2",IF(AND($U282&lt;&gt;"",$V282="",$U282&lt;=集計基準日),"遅3","") ) )</f>
        <v/>
      </c>
      <c r="CO282" s="271" t="str">
        <f t="array" aca="1" ref="CO282" ca="1">IF(AND($AA282&lt;&gt;"",$AB282="",$AA282&lt;=集計基準日),"遅1",IF(AND($AD282&lt;&gt;"",$AE282="",$AD282&lt;=集計基準日),"遅2",IF(AND($AG282&lt;&gt;"",$AH282="",$AG282&lt;=集計基準日),"遅3","")))</f>
        <v/>
      </c>
      <c r="CP282" s="271" t="str">
        <f t="array" aca="1" ref="CP282" ca="1">IF(AND($AM282&lt;&gt;"",$AN282="",$AM282&lt;=集計基準日),"遅1",IF(AND($AP282&lt;&gt;"",$AQ282="",$AP282&lt;=集計基準日),"遅2",IF(AND($AS282&lt;&gt;"",$AT282="",$AS282&lt;=集計基準日),"遅3","")))</f>
        <v/>
      </c>
      <c r="CQ282" s="272" t="str">
        <f t="shared" ca="1" si="131"/>
        <v/>
      </c>
      <c r="CR282" s="272" t="str">
        <f t="shared" ca="1" si="132"/>
        <v/>
      </c>
      <c r="CS282" s="273" t="str">
        <f t="shared" ca="1" si="135"/>
        <v/>
      </c>
      <c r="CT282" s="337"/>
      <c r="CU282" s="264">
        <f t="shared" si="151"/>
        <v>274</v>
      </c>
      <c r="CW282" s="324">
        <f t="array" aca="1" ref="CW282" ca="1">MAX(IF((IF(進捗管理票PSPT_進捗率_1_2&lt;&gt;"", O282:V282,O282:S282)&lt;&gt;"")*(IF(進捗管理票PSPT_進捗率_1_2&lt;&gt;"", $O$7:$V$7,$O$7:$S$7)="予定日")*(IF(進捗管理票PSPT_進捗率_1_2&lt;&gt;"", O282:V282,O282:S282)&lt;=集計基準日),COLUMN(IF(進捗管理票PSPT_進捗率_1_2&lt;&gt;"", O282:V282,O282:S282)),""))</f>
        <v>0</v>
      </c>
      <c r="CX282" s="324">
        <f t="array" aca="1" ref="CX282" ca="1">MAX(IF((IF(進捗管理票PSPT_進捗率_2_2&lt;&gt;"", AA282:AH282,AA282:AE282)&lt;&gt;"")*(IF(進捗管理票PSPT_進捗率_2_2&lt;&gt;"", $AA$7:$AH$7,$AA$7:$AE$7)="予定日")*(IF(進捗管理票PSPT_進捗率_2_2&lt;&gt;"", AA282:AH282,AA282:AE282)&lt;=集計基準日),COLUMN(IF(進捗管理票PSPT_進捗率_2_2&lt;&gt;"", AA282:AH282,AA282:AE282)),""))</f>
        <v>0</v>
      </c>
      <c r="CY282" s="324">
        <f t="array" aca="1" ref="CY282" ca="1">MAX(IF((IF(進捗管理票PSPT_進捗率_3_2&lt;&gt;"", AM282:AT282,AM282:AQ282)&lt;&gt;"")*(IF(進捗管理票PSPT_進捗率_3_2&lt;&gt;"", $AM$7:$AT$7,$AM$7:$AQ$7)="予定日")*(IF(進捗管理票PSPT_進捗率_3_2&lt;&gt;"", AM282:AT282,AM282:AQ282)&lt;=集計基準日),COLUMN(IF(進捗管理票PSPT_進捗率_3_2&lt;&gt;"", AM282:AT282,AM282:AQ282)),""))</f>
        <v>0</v>
      </c>
      <c r="CZ282" s="324">
        <f t="array" aca="1" ref="CZ282" ca="1">MAX(IF((IF(進捗管理票PSPT_進捗率_4_2&lt;&gt;"", AY282:BF282,AY282:BC282)&lt;&gt;"")*(IF(進捗管理票PSPT_進捗率_4_2&lt;&gt;"", $AY$7:$BF$7,$AY$7:$BC$7)="予定日")*(IF(進捗管理票PSPT_進捗率_4_2&lt;&gt;"", AY282:BF282,AY282:BC282)&lt;=集計基準日),COLUMN(IF(進捗管理票PSPT_進捗率_4_2&lt;&gt;"", AY282:BF282,AY282:BC282)),""))</f>
        <v>0</v>
      </c>
      <c r="DA282" s="324">
        <f t="array" aca="1" ref="DA282" ca="1">MAX(IF((BJ282:BN282&lt;&gt;"")*($BJ$7:$BN$7="予定日")*(BJ282:BN282&lt;=集計基準日),COLUMN(BJ282:BN282),""))</f>
        <v>0</v>
      </c>
      <c r="DB282" s="324">
        <f t="array" aca="1" ref="DB282" ca="1">MAX(IF((IF(AND(進捗管理票PSPT_進捗率_1_2&lt;&gt;"",U282&lt;&gt;""), O282:V282,O282:S282)&lt;&gt;"")*(IF(AND(進捗管理票PSPT_進捗率_1_2&lt;&gt;"",U282&lt;&gt;""), $O$7:$V$7,$O$7:$S$7)="実績日")*(IF(AND(進捗管理票PSPT_進捗率_1_2&lt;&gt;"",U282&lt;&gt;""), O282:V282,O282:S282)&lt;=集計基準日),COLUMN(IF(AND(進捗管理票PSPT_進捗率_1_2&lt;&gt;"",U282&lt;&gt;""), O282:V282,O282:S282)),""))</f>
        <v>0</v>
      </c>
      <c r="DC282" s="324">
        <f t="array" aca="1" ref="DC282" ca="1">MAX(IF((IF(AND(進捗管理票PSPT_進捗率_2_2&lt;&gt;"",AG282&lt;&gt;""), AA282:AH282,AA282:AE282)&lt;&gt;"")*(IF(AND(進捗管理票PSPT_進捗率_2_2&lt;&gt;"",AG282&lt;&gt;""), $AA$7:$AH$7,$AA$7:$AE$7)="実績日")*(IF(AND(進捗管理票PSPT_進捗率_2_2&lt;&gt;"",AG282&lt;&gt;""), AA282:AH282,AA282:AE282)&lt;=集計基準日),COLUMN(IF(AND(進捗管理票PSPT_進捗率_2_2&lt;&gt;"",AG282&lt;&gt;""), AA282:AH282,AA282:AE282)),""))</f>
        <v>0</v>
      </c>
      <c r="DD282" s="324">
        <f t="array" aca="1" ref="DD282" ca="1">MAX(IF((IF(AND(進捗管理票PSPT_進捗率_3_2&lt;&gt;"",AS282&lt;&gt;""), AM282:AT282,AM282:AQ282)&lt;&gt;"")*(IF(AND(進捗管理票PSPT_進捗率_3_2&lt;&gt;"",AS282&lt;&gt;""), $AM$7:$AT$7,$AM$7:$AQ$7)="実績日")*(IF(AND(進捗管理票PSPT_進捗率_3_2&lt;&gt;"",AS282&lt;&gt;""), AM282:AT282,AM282:AQ282)&lt;=集計基準日),COLUMN(IF(AND(進捗管理票PSPT_進捗率_3_2&lt;&gt;"",AS282&lt;&gt;""), AM282:AT282,AM282:AQ282)),""))</f>
        <v>0</v>
      </c>
      <c r="DE282" s="324">
        <f t="array" aca="1" ref="DE282" ca="1">MAX(IF((IF(AND(進捗管理票PSPT_進捗率_4_2&lt;&gt;"",BE282&lt;&gt;""), AY282:BF282,AY282:BC282)&lt;&gt;"")*(IF(AND(進捗管理票PSPT_進捗率_4_2&lt;&gt;"",BE282&lt;&gt;""), $AY$7:$BF$7,$AY$7:$BC$7)="実績日")*(IF(AND(進捗管理票PSPT_進捗率_4_2&lt;&gt;"",BE282&lt;&gt;""), AY282:BF282,AY282:BC282)&lt;=集計基準日),COLUMN(IF(AND(進捗管理票PSPT_進捗率_4_2&lt;&gt;"",BE282&lt;&gt;""), AY282:BF282,AY282:BC282)),""))</f>
        <v>0</v>
      </c>
      <c r="DF282" s="324">
        <f t="array" aca="1" ref="DF282" ca="1">MAX(IF((BJ282:BN282&lt;&gt;"")*($BJ$7:$BN$7="実績日")*(BJ282:BN282&lt;=集計基準日),COLUMN(BJ282:BN282),""))</f>
        <v>0</v>
      </c>
      <c r="DG282" s="439">
        <f ca="1">MAX(IF(CW282&lt;&gt;0,HLOOKUP(CW282+1,進捗・達成率設定_PS,9,1),0),IF(CX282&lt;&gt;0,HLOOKUP(CX282+1,進捗・達成率設定_PT仕様作成,9,1),0),IF(CY282&lt;&gt;0,HLOOKUP(CY282+1,進捗・達成率設定_PG,9,1),0),IF(CZ282&lt;&gt;0,HLOOKUP(CZ282+1,進捗・達成率設定_PT,9,1),0),IF(DA282&lt;&gt;0,HLOOKUP(DA282+1,進捗・達成率設定_受入,9,1),0),IF(AND(COUNTA(PTレビュー先頭セル:PTレビュー最終セル)=0,AND(BB282&lt;&gt;"", BB282 &lt;= 集計基準日, BE282="",BF282="",BJ282="",BK282="",BM282="",BN282="")),100,0),IF(AND(BE282&lt;&gt;"",BE282 &lt;= 集計基準日, BJ282="",BK282="",BM282="",BN282=""),100,0))</f>
        <v>0</v>
      </c>
      <c r="DH282" s="440">
        <f ca="1">MAX(IF(DB282&lt;&gt;0,HLOOKUP(DB282,進捗・達成率設定_PS,9,1),0),IF(DC282&lt;&gt;0,HLOOKUP(DC282,進捗・達成率設定_PT仕様作成,9,1),0),IF(DD282&lt;&gt;0,HLOOKUP(DD282,進捗・達成率設定_PG,9,1),0),IF(DE282&lt;&gt;0,HLOOKUP(DE282,進捗・達成率設定_PT,9,1),0),IF(DF282&lt;&gt;0,HLOOKUP(DF282,進捗・達成率設定_受入,9,1),0),IF(AND(COUNTA(PTレビュー先頭セル:PTレビュー最終セル)=0,BJ282="",BK282="",BM282="",BN282="",BC282&lt;&gt;"", BC282&lt;=集計基準日),100,0),IF(OR(AND(BF282&lt;&gt;"",BF282&lt;=集計基準日, BJ282="",BK282="",BM282="",BN282=""),AND(BE282&lt;&gt;"",BF282&lt;&gt;"",BF282&lt;=集計基準日, BJ282="",BK282="",BM282="",BN282="")),100,0))</f>
        <v>0</v>
      </c>
      <c r="DI282" s="328" t="str">
        <f>IF(BM282&lt;&gt;"",BM282,IF(AND(BJ282&lt;&gt;"",BM282&lt;&gt;""),BM282,IF(AND(BJ282&lt;&gt;"",BM282=""),"",IF(AND(BK282&lt;&gt;"",BM282=""),"",IF(BE282&lt;&gt;"",BE282,IF(COUNTA(PTレビュー先頭セル:PTレビュー最終セル)&lt;&gt;0,"",IF(BB282&lt;&gt;"",BB282,"")))))))</f>
        <v/>
      </c>
      <c r="DJ282" s="329" t="str">
        <f>IF(AND(BM282&lt;&gt;"",BN282&lt;&gt;""),BN282,IF(AND(BJ282&lt;&gt;"",BN282&lt;&gt;""),BN282,IF(AND(BK282&lt;&gt;"",BN282=""),"",IF(AND(BJ282&lt;&gt;"",BN282=""),"",IF(BF282&lt;&gt;"",BF282,IF(COUNTA(PTレビュー先頭セル:PTレビュー最終セル)&lt;&gt;0,"",IF(BC282&lt;&gt;"",BC282,"")))))))</f>
        <v/>
      </c>
      <c r="DK282" s="450" t="b">
        <f t="shared" si="152"/>
        <v>0</v>
      </c>
      <c r="DL282" s="440" t="b">
        <f t="shared" si="153"/>
        <v>0</v>
      </c>
      <c r="DM282" s="450" t="b">
        <f t="shared" si="154"/>
        <v>0</v>
      </c>
      <c r="DN282" s="440" t="b">
        <f t="shared" si="155"/>
        <v>0</v>
      </c>
      <c r="DO282" s="449" t="b">
        <f t="shared" si="156"/>
        <v>0</v>
      </c>
      <c r="DP282" s="440" t="b">
        <f t="shared" si="157"/>
        <v>0</v>
      </c>
      <c r="DQ282" s="450" t="b">
        <f t="shared" si="158"/>
        <v>0</v>
      </c>
      <c r="DR282" s="440" t="b">
        <f t="shared" si="159"/>
        <v>0</v>
      </c>
      <c r="DS282" s="449" t="b">
        <f t="shared" si="160"/>
        <v>0</v>
      </c>
      <c r="DT282" s="440" t="b">
        <f t="shared" si="161"/>
        <v>0</v>
      </c>
    </row>
    <row r="283" spans="1:124" x14ac:dyDescent="0.25">
      <c r="A283" s="65">
        <f t="shared" si="136"/>
        <v>275</v>
      </c>
      <c r="B283" s="275"/>
      <c r="C283" s="275"/>
      <c r="D283" s="275"/>
      <c r="E283" s="275"/>
      <c r="F283" s="275"/>
      <c r="G283" s="316"/>
      <c r="H283" s="276"/>
      <c r="I283" s="276"/>
      <c r="J283" s="276"/>
      <c r="K283" s="467"/>
      <c r="L283" s="467"/>
      <c r="M283" s="277"/>
      <c r="N283" s="277"/>
      <c r="O283" s="348"/>
      <c r="P283" s="349"/>
      <c r="Q283" s="279"/>
      <c r="R283" s="348"/>
      <c r="S283" s="349"/>
      <c r="T283" s="280"/>
      <c r="U283" s="348"/>
      <c r="V283" s="274"/>
      <c r="W283" s="309" t="str">
        <f t="shared" ca="1" si="137"/>
        <v/>
      </c>
      <c r="X283" s="310" t="str">
        <f t="shared" ca="1" si="138"/>
        <v/>
      </c>
      <c r="Y283" s="277"/>
      <c r="Z283" s="277"/>
      <c r="AA283" s="348"/>
      <c r="AB283" s="349"/>
      <c r="AC283" s="279"/>
      <c r="AD283" s="348"/>
      <c r="AE283" s="349"/>
      <c r="AF283" s="280"/>
      <c r="AG283" s="348"/>
      <c r="AH283" s="274"/>
      <c r="AI283" s="309" t="str">
        <f t="shared" ca="1" si="139"/>
        <v/>
      </c>
      <c r="AJ283" s="310" t="str">
        <f t="shared" ca="1" si="140"/>
        <v/>
      </c>
      <c r="AK283" s="276"/>
      <c r="AL283" s="276"/>
      <c r="AM283" s="348"/>
      <c r="AN283" s="349"/>
      <c r="AO283" s="279"/>
      <c r="AP283" s="348"/>
      <c r="AQ283" s="349"/>
      <c r="AR283" s="280"/>
      <c r="AS283" s="348"/>
      <c r="AT283" s="274"/>
      <c r="AU283" s="309" t="str">
        <f t="shared" ca="1" si="141"/>
        <v/>
      </c>
      <c r="AV283" s="310" t="str">
        <f t="shared" ca="1" si="142"/>
        <v/>
      </c>
      <c r="AW283" s="276"/>
      <c r="AX283" s="276"/>
      <c r="AY283" s="348"/>
      <c r="AZ283" s="349"/>
      <c r="BA283" s="279"/>
      <c r="BB283" s="348"/>
      <c r="BC283" s="349"/>
      <c r="BD283" s="280"/>
      <c r="BE283" s="348"/>
      <c r="BF283" s="274"/>
      <c r="BG283" s="309" t="str">
        <f t="shared" ca="1" si="143"/>
        <v/>
      </c>
      <c r="BH283" s="310" t="str">
        <f t="shared" ca="1" si="144"/>
        <v/>
      </c>
      <c r="BI283" s="276"/>
      <c r="BJ283" s="348"/>
      <c r="BK283" s="349"/>
      <c r="BL283" s="279"/>
      <c r="BM283" s="348"/>
      <c r="BN283" s="349"/>
      <c r="BO283" s="280"/>
      <c r="BP283" s="309" t="str">
        <f t="shared" ca="1" si="145"/>
        <v/>
      </c>
      <c r="BQ283" s="310" t="str">
        <f t="shared" ca="1" si="146"/>
        <v/>
      </c>
      <c r="BR283" s="309" t="str">
        <f t="shared" ca="1" si="147"/>
        <v/>
      </c>
      <c r="BS283" s="438" t="str">
        <f t="shared" ca="1" si="148"/>
        <v/>
      </c>
      <c r="BT283" s="281" t="str">
        <f t="array" ref="BT283">IF(AND($I283&lt;&gt;"",$K283&lt;&gt;""),CEILING(VLOOKUP($I283,ランク別指標,3,FALSE)*$L283,1),"")</f>
        <v/>
      </c>
      <c r="BU283" s="282"/>
      <c r="BV283" s="281" t="str">
        <f t="shared" si="133"/>
        <v/>
      </c>
      <c r="BW283" s="283"/>
      <c r="BX283" s="282"/>
      <c r="BY283" s="284" t="str">
        <f t="shared" si="149"/>
        <v/>
      </c>
      <c r="BZ283" s="285" t="str">
        <f t="shared" si="150"/>
        <v/>
      </c>
      <c r="CA283" s="286"/>
      <c r="CB283" s="287"/>
      <c r="CC283" s="281" t="str">
        <f t="array" ref="CC283">IF(AND($I283&lt;&gt;"",$K283&lt;&gt;""),CEILING(VLOOKUP($I283,ランク別指標,6,FALSE)*$L283,1),"")</f>
        <v/>
      </c>
      <c r="CD283" s="288"/>
      <c r="CE283" s="289" t="str">
        <f t="shared" si="134"/>
        <v/>
      </c>
      <c r="CF283" s="290"/>
      <c r="CG283" s="291" t="str">
        <f t="array" ref="CG283">IF(AND(L283&lt;&gt;"",L283&gt;0),IF(CD283/L283*100 &gt; 0,CD283/L283*100, ""),"")</f>
        <v/>
      </c>
      <c r="CH283" s="292" t="str">
        <f t="array" ref="CH283">IF(AND(L283&lt;&gt;"",L283&gt;0),IF(CF283/L283*100 &gt; 0,CF283/L283*100, ""),"")</f>
        <v/>
      </c>
      <c r="CI283" s="291" t="str">
        <f t="array" ref="CI283">IF(AND(CC283&lt;&gt;"",CC283&gt;0),IF(CD283/CC283*100 &gt; 0,CD283/CC283, ""),"")</f>
        <v/>
      </c>
      <c r="CJ283" s="292" t="str">
        <f t="array" ref="CJ283">IF(AND(CE283&lt;&gt;"",CE283&gt;0),IF(CF283/CE283*100 &gt; 0,CF283/CE283, ""),"")</f>
        <v/>
      </c>
      <c r="CK283" s="281"/>
      <c r="CL283" s="293" t="str">
        <f t="array" ref="CL283">IF(AND(L283&lt;&gt;"",L283&gt;0),IF(CK283/L283*100 &gt; 0,CK283/L283*100, ""),"")</f>
        <v/>
      </c>
      <c r="CM283" s="294"/>
      <c r="CN283" s="270" t="str">
        <f t="array" aca="1" ref="CN283" ca="1">IF(AND($O283&lt;&gt;"",$P283="",$O283&lt;=集計基準日),"遅1",IF(AND($R283&lt;&gt;"",$S283="",$R283&lt;=集計基準日),"遅2",IF(AND($U283&lt;&gt;"",$V283="",$U283&lt;=集計基準日),"遅3","") ) )</f>
        <v/>
      </c>
      <c r="CO283" s="271" t="str">
        <f t="array" aca="1" ref="CO283" ca="1">IF(AND($AA283&lt;&gt;"",$AB283="",$AA283&lt;=集計基準日),"遅1",IF(AND($AD283&lt;&gt;"",$AE283="",$AD283&lt;=集計基準日),"遅2",IF(AND($AG283&lt;&gt;"",$AH283="",$AG283&lt;=集計基準日),"遅3","")))</f>
        <v/>
      </c>
      <c r="CP283" s="271" t="str">
        <f t="array" aca="1" ref="CP283" ca="1">IF(AND($AM283&lt;&gt;"",$AN283="",$AM283&lt;=集計基準日),"遅1",IF(AND($AP283&lt;&gt;"",$AQ283="",$AP283&lt;=集計基準日),"遅2",IF(AND($AS283&lt;&gt;"",$AT283="",$AS283&lt;=集計基準日),"遅3","")))</f>
        <v/>
      </c>
      <c r="CQ283" s="272" t="str">
        <f t="shared" ca="1" si="131"/>
        <v/>
      </c>
      <c r="CR283" s="272" t="str">
        <f t="shared" ca="1" si="132"/>
        <v/>
      </c>
      <c r="CS283" s="273" t="str">
        <f t="shared" ca="1" si="135"/>
        <v/>
      </c>
      <c r="CT283" s="337"/>
      <c r="CU283" s="264">
        <f t="shared" si="151"/>
        <v>275</v>
      </c>
      <c r="CW283" s="324">
        <f t="array" aca="1" ref="CW283" ca="1">MAX(IF((IF(進捗管理票PSPT_進捗率_1_2&lt;&gt;"", O283:V283,O283:S283)&lt;&gt;"")*(IF(進捗管理票PSPT_進捗率_1_2&lt;&gt;"", $O$7:$V$7,$O$7:$S$7)="予定日")*(IF(進捗管理票PSPT_進捗率_1_2&lt;&gt;"", O283:V283,O283:S283)&lt;=集計基準日),COLUMN(IF(進捗管理票PSPT_進捗率_1_2&lt;&gt;"", O283:V283,O283:S283)),""))</f>
        <v>0</v>
      </c>
      <c r="CX283" s="324">
        <f t="array" aca="1" ref="CX283" ca="1">MAX(IF((IF(進捗管理票PSPT_進捗率_2_2&lt;&gt;"", AA283:AH283,AA283:AE283)&lt;&gt;"")*(IF(進捗管理票PSPT_進捗率_2_2&lt;&gt;"", $AA$7:$AH$7,$AA$7:$AE$7)="予定日")*(IF(進捗管理票PSPT_進捗率_2_2&lt;&gt;"", AA283:AH283,AA283:AE283)&lt;=集計基準日),COLUMN(IF(進捗管理票PSPT_進捗率_2_2&lt;&gt;"", AA283:AH283,AA283:AE283)),""))</f>
        <v>0</v>
      </c>
      <c r="CY283" s="324">
        <f t="array" aca="1" ref="CY283" ca="1">MAX(IF((IF(進捗管理票PSPT_進捗率_3_2&lt;&gt;"", AM283:AT283,AM283:AQ283)&lt;&gt;"")*(IF(進捗管理票PSPT_進捗率_3_2&lt;&gt;"", $AM$7:$AT$7,$AM$7:$AQ$7)="予定日")*(IF(進捗管理票PSPT_進捗率_3_2&lt;&gt;"", AM283:AT283,AM283:AQ283)&lt;=集計基準日),COLUMN(IF(進捗管理票PSPT_進捗率_3_2&lt;&gt;"", AM283:AT283,AM283:AQ283)),""))</f>
        <v>0</v>
      </c>
      <c r="CZ283" s="324">
        <f t="array" aca="1" ref="CZ283" ca="1">MAX(IF((IF(進捗管理票PSPT_進捗率_4_2&lt;&gt;"", AY283:BF283,AY283:BC283)&lt;&gt;"")*(IF(進捗管理票PSPT_進捗率_4_2&lt;&gt;"", $AY$7:$BF$7,$AY$7:$BC$7)="予定日")*(IF(進捗管理票PSPT_進捗率_4_2&lt;&gt;"", AY283:BF283,AY283:BC283)&lt;=集計基準日),COLUMN(IF(進捗管理票PSPT_進捗率_4_2&lt;&gt;"", AY283:BF283,AY283:BC283)),""))</f>
        <v>0</v>
      </c>
      <c r="DA283" s="324">
        <f t="array" aca="1" ref="DA283" ca="1">MAX(IF((BJ283:BN283&lt;&gt;"")*($BJ$7:$BN$7="予定日")*(BJ283:BN283&lt;=集計基準日),COLUMN(BJ283:BN283),""))</f>
        <v>0</v>
      </c>
      <c r="DB283" s="324">
        <f t="array" aca="1" ref="DB283" ca="1">MAX(IF((IF(AND(進捗管理票PSPT_進捗率_1_2&lt;&gt;"",U283&lt;&gt;""), O283:V283,O283:S283)&lt;&gt;"")*(IF(AND(進捗管理票PSPT_進捗率_1_2&lt;&gt;"",U283&lt;&gt;""), $O$7:$V$7,$O$7:$S$7)="実績日")*(IF(AND(進捗管理票PSPT_進捗率_1_2&lt;&gt;"",U283&lt;&gt;""), O283:V283,O283:S283)&lt;=集計基準日),COLUMN(IF(AND(進捗管理票PSPT_進捗率_1_2&lt;&gt;"",U283&lt;&gt;""), O283:V283,O283:S283)),""))</f>
        <v>0</v>
      </c>
      <c r="DC283" s="324">
        <f t="array" aca="1" ref="DC283" ca="1">MAX(IF((IF(AND(進捗管理票PSPT_進捗率_2_2&lt;&gt;"",AG283&lt;&gt;""), AA283:AH283,AA283:AE283)&lt;&gt;"")*(IF(AND(進捗管理票PSPT_進捗率_2_2&lt;&gt;"",AG283&lt;&gt;""), $AA$7:$AH$7,$AA$7:$AE$7)="実績日")*(IF(AND(進捗管理票PSPT_進捗率_2_2&lt;&gt;"",AG283&lt;&gt;""), AA283:AH283,AA283:AE283)&lt;=集計基準日),COLUMN(IF(AND(進捗管理票PSPT_進捗率_2_2&lt;&gt;"",AG283&lt;&gt;""), AA283:AH283,AA283:AE283)),""))</f>
        <v>0</v>
      </c>
      <c r="DD283" s="324">
        <f t="array" aca="1" ref="DD283" ca="1">MAX(IF((IF(AND(進捗管理票PSPT_進捗率_3_2&lt;&gt;"",AS283&lt;&gt;""), AM283:AT283,AM283:AQ283)&lt;&gt;"")*(IF(AND(進捗管理票PSPT_進捗率_3_2&lt;&gt;"",AS283&lt;&gt;""), $AM$7:$AT$7,$AM$7:$AQ$7)="実績日")*(IF(AND(進捗管理票PSPT_進捗率_3_2&lt;&gt;"",AS283&lt;&gt;""), AM283:AT283,AM283:AQ283)&lt;=集計基準日),COLUMN(IF(AND(進捗管理票PSPT_進捗率_3_2&lt;&gt;"",AS283&lt;&gt;""), AM283:AT283,AM283:AQ283)),""))</f>
        <v>0</v>
      </c>
      <c r="DE283" s="324">
        <f t="array" aca="1" ref="DE283" ca="1">MAX(IF((IF(AND(進捗管理票PSPT_進捗率_4_2&lt;&gt;"",BE283&lt;&gt;""), AY283:BF283,AY283:BC283)&lt;&gt;"")*(IF(AND(進捗管理票PSPT_進捗率_4_2&lt;&gt;"",BE283&lt;&gt;""), $AY$7:$BF$7,$AY$7:$BC$7)="実績日")*(IF(AND(進捗管理票PSPT_進捗率_4_2&lt;&gt;"",BE283&lt;&gt;""), AY283:BF283,AY283:BC283)&lt;=集計基準日),COLUMN(IF(AND(進捗管理票PSPT_進捗率_4_2&lt;&gt;"",BE283&lt;&gt;""), AY283:BF283,AY283:BC283)),""))</f>
        <v>0</v>
      </c>
      <c r="DF283" s="324">
        <f t="array" aca="1" ref="DF283" ca="1">MAX(IF((BJ283:BN283&lt;&gt;"")*($BJ$7:$BN$7="実績日")*(BJ283:BN283&lt;=集計基準日),COLUMN(BJ283:BN283),""))</f>
        <v>0</v>
      </c>
      <c r="DG283" s="439">
        <f ca="1">MAX(IF(CW283&lt;&gt;0,HLOOKUP(CW283+1,進捗・達成率設定_PS,9,1),0),IF(CX283&lt;&gt;0,HLOOKUP(CX283+1,進捗・達成率設定_PT仕様作成,9,1),0),IF(CY283&lt;&gt;0,HLOOKUP(CY283+1,進捗・達成率設定_PG,9,1),0),IF(CZ283&lt;&gt;0,HLOOKUP(CZ283+1,進捗・達成率設定_PT,9,1),0),IF(DA283&lt;&gt;0,HLOOKUP(DA283+1,進捗・達成率設定_受入,9,1),0),IF(AND(COUNTA(PTレビュー先頭セル:PTレビュー最終セル)=0,AND(BB283&lt;&gt;"", BB283 &lt;= 集計基準日, BE283="",BF283="",BJ283="",BK283="",BM283="",BN283="")),100,0),IF(AND(BE283&lt;&gt;"",BE283 &lt;= 集計基準日, BJ283="",BK283="",BM283="",BN283=""),100,0))</f>
        <v>0</v>
      </c>
      <c r="DH283" s="440">
        <f ca="1">MAX(IF(DB283&lt;&gt;0,HLOOKUP(DB283,進捗・達成率設定_PS,9,1),0),IF(DC283&lt;&gt;0,HLOOKUP(DC283,進捗・達成率設定_PT仕様作成,9,1),0),IF(DD283&lt;&gt;0,HLOOKUP(DD283,進捗・達成率設定_PG,9,1),0),IF(DE283&lt;&gt;0,HLOOKUP(DE283,進捗・達成率設定_PT,9,1),0),IF(DF283&lt;&gt;0,HLOOKUP(DF283,進捗・達成率設定_受入,9,1),0),IF(AND(COUNTA(PTレビュー先頭セル:PTレビュー最終セル)=0,BJ283="",BK283="",BM283="",BN283="",BC283&lt;&gt;"", BC283&lt;=集計基準日),100,0),IF(OR(AND(BF283&lt;&gt;"",BF283&lt;=集計基準日, BJ283="",BK283="",BM283="",BN283=""),AND(BE283&lt;&gt;"",BF283&lt;&gt;"",BF283&lt;=集計基準日, BJ283="",BK283="",BM283="",BN283="")),100,0))</f>
        <v>0</v>
      </c>
      <c r="DI283" s="328" t="str">
        <f>IF(BM283&lt;&gt;"",BM283,IF(AND(BJ283&lt;&gt;"",BM283&lt;&gt;""),BM283,IF(AND(BJ283&lt;&gt;"",BM283=""),"",IF(AND(BK283&lt;&gt;"",BM283=""),"",IF(BE283&lt;&gt;"",BE283,IF(COUNTA(PTレビュー先頭セル:PTレビュー最終セル)&lt;&gt;0,"",IF(BB283&lt;&gt;"",BB283,"")))))))</f>
        <v/>
      </c>
      <c r="DJ283" s="329" t="str">
        <f>IF(AND(BM283&lt;&gt;"",BN283&lt;&gt;""),BN283,IF(AND(BJ283&lt;&gt;"",BN283&lt;&gt;""),BN283,IF(AND(BK283&lt;&gt;"",BN283=""),"",IF(AND(BJ283&lt;&gt;"",BN283=""),"",IF(BF283&lt;&gt;"",BF283,IF(COUNTA(PTレビュー先頭セル:PTレビュー最終セル)&lt;&gt;0,"",IF(BC283&lt;&gt;"",BC283,"")))))))</f>
        <v/>
      </c>
      <c r="DK283" s="450" t="b">
        <f t="shared" si="152"/>
        <v>0</v>
      </c>
      <c r="DL283" s="440" t="b">
        <f t="shared" si="153"/>
        <v>0</v>
      </c>
      <c r="DM283" s="450" t="b">
        <f t="shared" si="154"/>
        <v>0</v>
      </c>
      <c r="DN283" s="440" t="b">
        <f t="shared" si="155"/>
        <v>0</v>
      </c>
      <c r="DO283" s="449" t="b">
        <f t="shared" si="156"/>
        <v>0</v>
      </c>
      <c r="DP283" s="440" t="b">
        <f t="shared" si="157"/>
        <v>0</v>
      </c>
      <c r="DQ283" s="450" t="b">
        <f t="shared" si="158"/>
        <v>0</v>
      </c>
      <c r="DR283" s="440" t="b">
        <f t="shared" si="159"/>
        <v>0</v>
      </c>
      <c r="DS283" s="449" t="b">
        <f t="shared" si="160"/>
        <v>0</v>
      </c>
      <c r="DT283" s="440" t="b">
        <f t="shared" si="161"/>
        <v>0</v>
      </c>
    </row>
    <row r="284" spans="1:124" x14ac:dyDescent="0.25">
      <c r="A284" s="65">
        <f t="shared" si="136"/>
        <v>276</v>
      </c>
      <c r="B284" s="275"/>
      <c r="C284" s="275"/>
      <c r="D284" s="275"/>
      <c r="E284" s="275"/>
      <c r="F284" s="275"/>
      <c r="G284" s="316"/>
      <c r="H284" s="276"/>
      <c r="I284" s="276"/>
      <c r="J284" s="276"/>
      <c r="K284" s="467"/>
      <c r="L284" s="467"/>
      <c r="M284" s="277"/>
      <c r="N284" s="277"/>
      <c r="O284" s="348"/>
      <c r="P284" s="349"/>
      <c r="Q284" s="279"/>
      <c r="R284" s="348"/>
      <c r="S284" s="349"/>
      <c r="T284" s="280"/>
      <c r="U284" s="348"/>
      <c r="V284" s="274"/>
      <c r="W284" s="309" t="str">
        <f t="shared" ca="1" si="137"/>
        <v/>
      </c>
      <c r="X284" s="310" t="str">
        <f t="shared" ca="1" si="138"/>
        <v/>
      </c>
      <c r="Y284" s="277"/>
      <c r="Z284" s="277"/>
      <c r="AA284" s="348"/>
      <c r="AB284" s="349"/>
      <c r="AC284" s="279"/>
      <c r="AD284" s="348"/>
      <c r="AE284" s="349"/>
      <c r="AF284" s="280"/>
      <c r="AG284" s="348"/>
      <c r="AH284" s="274"/>
      <c r="AI284" s="309" t="str">
        <f t="shared" ca="1" si="139"/>
        <v/>
      </c>
      <c r="AJ284" s="310" t="str">
        <f t="shared" ca="1" si="140"/>
        <v/>
      </c>
      <c r="AK284" s="276"/>
      <c r="AL284" s="276"/>
      <c r="AM284" s="348"/>
      <c r="AN284" s="349"/>
      <c r="AO284" s="279"/>
      <c r="AP284" s="348"/>
      <c r="AQ284" s="349"/>
      <c r="AR284" s="280"/>
      <c r="AS284" s="348"/>
      <c r="AT284" s="274"/>
      <c r="AU284" s="309" t="str">
        <f t="shared" ca="1" si="141"/>
        <v/>
      </c>
      <c r="AV284" s="310" t="str">
        <f t="shared" ca="1" si="142"/>
        <v/>
      </c>
      <c r="AW284" s="276"/>
      <c r="AX284" s="276"/>
      <c r="AY284" s="348"/>
      <c r="AZ284" s="349"/>
      <c r="BA284" s="279"/>
      <c r="BB284" s="348"/>
      <c r="BC284" s="349"/>
      <c r="BD284" s="280"/>
      <c r="BE284" s="348"/>
      <c r="BF284" s="274"/>
      <c r="BG284" s="309" t="str">
        <f t="shared" ca="1" si="143"/>
        <v/>
      </c>
      <c r="BH284" s="310" t="str">
        <f t="shared" ca="1" si="144"/>
        <v/>
      </c>
      <c r="BI284" s="276"/>
      <c r="BJ284" s="348"/>
      <c r="BK284" s="349"/>
      <c r="BL284" s="279"/>
      <c r="BM284" s="348"/>
      <c r="BN284" s="349"/>
      <c r="BO284" s="280"/>
      <c r="BP284" s="309" t="str">
        <f t="shared" ca="1" si="145"/>
        <v/>
      </c>
      <c r="BQ284" s="310" t="str">
        <f t="shared" ca="1" si="146"/>
        <v/>
      </c>
      <c r="BR284" s="309" t="str">
        <f t="shared" ca="1" si="147"/>
        <v/>
      </c>
      <c r="BS284" s="438" t="str">
        <f t="shared" ca="1" si="148"/>
        <v/>
      </c>
      <c r="BT284" s="281" t="str">
        <f t="array" ref="BT284">IF(AND($I284&lt;&gt;"",$K284&lt;&gt;""),CEILING(VLOOKUP($I284,ランク別指標,3,FALSE)*$L284,1),"")</f>
        <v/>
      </c>
      <c r="BU284" s="282"/>
      <c r="BV284" s="281" t="str">
        <f t="shared" si="133"/>
        <v/>
      </c>
      <c r="BW284" s="283"/>
      <c r="BX284" s="282"/>
      <c r="BY284" s="284" t="str">
        <f t="shared" si="149"/>
        <v/>
      </c>
      <c r="BZ284" s="285" t="str">
        <f t="shared" si="150"/>
        <v/>
      </c>
      <c r="CA284" s="286"/>
      <c r="CB284" s="287"/>
      <c r="CC284" s="281" t="str">
        <f t="array" ref="CC284">IF(AND($I284&lt;&gt;"",$K284&lt;&gt;""),CEILING(VLOOKUP($I284,ランク別指標,6,FALSE)*$L284,1),"")</f>
        <v/>
      </c>
      <c r="CD284" s="288"/>
      <c r="CE284" s="289" t="str">
        <f t="shared" si="134"/>
        <v/>
      </c>
      <c r="CF284" s="290"/>
      <c r="CG284" s="291" t="str">
        <f t="array" ref="CG284">IF(AND(L284&lt;&gt;"",L284&gt;0),IF(CD284/L284*100 &gt; 0,CD284/L284*100, ""),"")</f>
        <v/>
      </c>
      <c r="CH284" s="292" t="str">
        <f t="array" ref="CH284">IF(AND(L284&lt;&gt;"",L284&gt;0),IF(CF284/L284*100 &gt; 0,CF284/L284*100, ""),"")</f>
        <v/>
      </c>
      <c r="CI284" s="291" t="str">
        <f t="array" ref="CI284">IF(AND(CC284&lt;&gt;"",CC284&gt;0),IF(CD284/CC284*100 &gt; 0,CD284/CC284, ""),"")</f>
        <v/>
      </c>
      <c r="CJ284" s="292" t="str">
        <f t="array" ref="CJ284">IF(AND(CE284&lt;&gt;"",CE284&gt;0),IF(CF284/CE284*100 &gt; 0,CF284/CE284, ""),"")</f>
        <v/>
      </c>
      <c r="CK284" s="281"/>
      <c r="CL284" s="293" t="str">
        <f t="array" ref="CL284">IF(AND(L284&lt;&gt;"",L284&gt;0),IF(CK284/L284*100 &gt; 0,CK284/L284*100, ""),"")</f>
        <v/>
      </c>
      <c r="CM284" s="294"/>
      <c r="CN284" s="270" t="str">
        <f t="array" aca="1" ref="CN284" ca="1">IF(AND($O284&lt;&gt;"",$P284="",$O284&lt;=集計基準日),"遅1",IF(AND($R284&lt;&gt;"",$S284="",$R284&lt;=集計基準日),"遅2",IF(AND($U284&lt;&gt;"",$V284="",$U284&lt;=集計基準日),"遅3","") ) )</f>
        <v/>
      </c>
      <c r="CO284" s="271" t="str">
        <f t="array" aca="1" ref="CO284" ca="1">IF(AND($AA284&lt;&gt;"",$AB284="",$AA284&lt;=集計基準日),"遅1",IF(AND($AD284&lt;&gt;"",$AE284="",$AD284&lt;=集計基準日),"遅2",IF(AND($AG284&lt;&gt;"",$AH284="",$AG284&lt;=集計基準日),"遅3","")))</f>
        <v/>
      </c>
      <c r="CP284" s="271" t="str">
        <f t="array" aca="1" ref="CP284" ca="1">IF(AND($AM284&lt;&gt;"",$AN284="",$AM284&lt;=集計基準日),"遅1",IF(AND($AP284&lt;&gt;"",$AQ284="",$AP284&lt;=集計基準日),"遅2",IF(AND($AS284&lt;&gt;"",$AT284="",$AS284&lt;=集計基準日),"遅3","")))</f>
        <v/>
      </c>
      <c r="CQ284" s="272" t="str">
        <f t="shared" ca="1" si="131"/>
        <v/>
      </c>
      <c r="CR284" s="272" t="str">
        <f t="shared" ca="1" si="132"/>
        <v/>
      </c>
      <c r="CS284" s="273" t="str">
        <f t="shared" ca="1" si="135"/>
        <v/>
      </c>
      <c r="CT284" s="337"/>
      <c r="CU284" s="264">
        <f t="shared" si="151"/>
        <v>276</v>
      </c>
      <c r="CW284" s="324">
        <f t="array" aca="1" ref="CW284" ca="1">MAX(IF((IF(進捗管理票PSPT_進捗率_1_2&lt;&gt;"", O284:V284,O284:S284)&lt;&gt;"")*(IF(進捗管理票PSPT_進捗率_1_2&lt;&gt;"", $O$7:$V$7,$O$7:$S$7)="予定日")*(IF(進捗管理票PSPT_進捗率_1_2&lt;&gt;"", O284:V284,O284:S284)&lt;=集計基準日),COLUMN(IF(進捗管理票PSPT_進捗率_1_2&lt;&gt;"", O284:V284,O284:S284)),""))</f>
        <v>0</v>
      </c>
      <c r="CX284" s="324">
        <f t="array" aca="1" ref="CX284" ca="1">MAX(IF((IF(進捗管理票PSPT_進捗率_2_2&lt;&gt;"", AA284:AH284,AA284:AE284)&lt;&gt;"")*(IF(進捗管理票PSPT_進捗率_2_2&lt;&gt;"", $AA$7:$AH$7,$AA$7:$AE$7)="予定日")*(IF(進捗管理票PSPT_進捗率_2_2&lt;&gt;"", AA284:AH284,AA284:AE284)&lt;=集計基準日),COLUMN(IF(進捗管理票PSPT_進捗率_2_2&lt;&gt;"", AA284:AH284,AA284:AE284)),""))</f>
        <v>0</v>
      </c>
      <c r="CY284" s="324">
        <f t="array" aca="1" ref="CY284" ca="1">MAX(IF((IF(進捗管理票PSPT_進捗率_3_2&lt;&gt;"", AM284:AT284,AM284:AQ284)&lt;&gt;"")*(IF(進捗管理票PSPT_進捗率_3_2&lt;&gt;"", $AM$7:$AT$7,$AM$7:$AQ$7)="予定日")*(IF(進捗管理票PSPT_進捗率_3_2&lt;&gt;"", AM284:AT284,AM284:AQ284)&lt;=集計基準日),COLUMN(IF(進捗管理票PSPT_進捗率_3_2&lt;&gt;"", AM284:AT284,AM284:AQ284)),""))</f>
        <v>0</v>
      </c>
      <c r="CZ284" s="324">
        <f t="array" aca="1" ref="CZ284" ca="1">MAX(IF((IF(進捗管理票PSPT_進捗率_4_2&lt;&gt;"", AY284:BF284,AY284:BC284)&lt;&gt;"")*(IF(進捗管理票PSPT_進捗率_4_2&lt;&gt;"", $AY$7:$BF$7,$AY$7:$BC$7)="予定日")*(IF(進捗管理票PSPT_進捗率_4_2&lt;&gt;"", AY284:BF284,AY284:BC284)&lt;=集計基準日),COLUMN(IF(進捗管理票PSPT_進捗率_4_2&lt;&gt;"", AY284:BF284,AY284:BC284)),""))</f>
        <v>0</v>
      </c>
      <c r="DA284" s="324">
        <f t="array" aca="1" ref="DA284" ca="1">MAX(IF((BJ284:BN284&lt;&gt;"")*($BJ$7:$BN$7="予定日")*(BJ284:BN284&lt;=集計基準日),COLUMN(BJ284:BN284),""))</f>
        <v>0</v>
      </c>
      <c r="DB284" s="324">
        <f t="array" aca="1" ref="DB284" ca="1">MAX(IF((IF(AND(進捗管理票PSPT_進捗率_1_2&lt;&gt;"",U284&lt;&gt;""), O284:V284,O284:S284)&lt;&gt;"")*(IF(AND(進捗管理票PSPT_進捗率_1_2&lt;&gt;"",U284&lt;&gt;""), $O$7:$V$7,$O$7:$S$7)="実績日")*(IF(AND(進捗管理票PSPT_進捗率_1_2&lt;&gt;"",U284&lt;&gt;""), O284:V284,O284:S284)&lt;=集計基準日),COLUMN(IF(AND(進捗管理票PSPT_進捗率_1_2&lt;&gt;"",U284&lt;&gt;""), O284:V284,O284:S284)),""))</f>
        <v>0</v>
      </c>
      <c r="DC284" s="324">
        <f t="array" aca="1" ref="DC284" ca="1">MAX(IF((IF(AND(進捗管理票PSPT_進捗率_2_2&lt;&gt;"",AG284&lt;&gt;""), AA284:AH284,AA284:AE284)&lt;&gt;"")*(IF(AND(進捗管理票PSPT_進捗率_2_2&lt;&gt;"",AG284&lt;&gt;""), $AA$7:$AH$7,$AA$7:$AE$7)="実績日")*(IF(AND(進捗管理票PSPT_進捗率_2_2&lt;&gt;"",AG284&lt;&gt;""), AA284:AH284,AA284:AE284)&lt;=集計基準日),COLUMN(IF(AND(進捗管理票PSPT_進捗率_2_2&lt;&gt;"",AG284&lt;&gt;""), AA284:AH284,AA284:AE284)),""))</f>
        <v>0</v>
      </c>
      <c r="DD284" s="324">
        <f t="array" aca="1" ref="DD284" ca="1">MAX(IF((IF(AND(進捗管理票PSPT_進捗率_3_2&lt;&gt;"",AS284&lt;&gt;""), AM284:AT284,AM284:AQ284)&lt;&gt;"")*(IF(AND(進捗管理票PSPT_進捗率_3_2&lt;&gt;"",AS284&lt;&gt;""), $AM$7:$AT$7,$AM$7:$AQ$7)="実績日")*(IF(AND(進捗管理票PSPT_進捗率_3_2&lt;&gt;"",AS284&lt;&gt;""), AM284:AT284,AM284:AQ284)&lt;=集計基準日),COLUMN(IF(AND(進捗管理票PSPT_進捗率_3_2&lt;&gt;"",AS284&lt;&gt;""), AM284:AT284,AM284:AQ284)),""))</f>
        <v>0</v>
      </c>
      <c r="DE284" s="324">
        <f t="array" aca="1" ref="DE284" ca="1">MAX(IF((IF(AND(進捗管理票PSPT_進捗率_4_2&lt;&gt;"",BE284&lt;&gt;""), AY284:BF284,AY284:BC284)&lt;&gt;"")*(IF(AND(進捗管理票PSPT_進捗率_4_2&lt;&gt;"",BE284&lt;&gt;""), $AY$7:$BF$7,$AY$7:$BC$7)="実績日")*(IF(AND(進捗管理票PSPT_進捗率_4_2&lt;&gt;"",BE284&lt;&gt;""), AY284:BF284,AY284:BC284)&lt;=集計基準日),COLUMN(IF(AND(進捗管理票PSPT_進捗率_4_2&lt;&gt;"",BE284&lt;&gt;""), AY284:BF284,AY284:BC284)),""))</f>
        <v>0</v>
      </c>
      <c r="DF284" s="324">
        <f t="array" aca="1" ref="DF284" ca="1">MAX(IF((BJ284:BN284&lt;&gt;"")*($BJ$7:$BN$7="実績日")*(BJ284:BN284&lt;=集計基準日),COLUMN(BJ284:BN284),""))</f>
        <v>0</v>
      </c>
      <c r="DG284" s="439">
        <f ca="1">MAX(IF(CW284&lt;&gt;0,HLOOKUP(CW284+1,進捗・達成率設定_PS,9,1),0),IF(CX284&lt;&gt;0,HLOOKUP(CX284+1,進捗・達成率設定_PT仕様作成,9,1),0),IF(CY284&lt;&gt;0,HLOOKUP(CY284+1,進捗・達成率設定_PG,9,1),0),IF(CZ284&lt;&gt;0,HLOOKUP(CZ284+1,進捗・達成率設定_PT,9,1),0),IF(DA284&lt;&gt;0,HLOOKUP(DA284+1,進捗・達成率設定_受入,9,1),0),IF(AND(COUNTA(PTレビュー先頭セル:PTレビュー最終セル)=0,AND(BB284&lt;&gt;"", BB284 &lt;= 集計基準日, BE284="",BF284="",BJ284="",BK284="",BM284="",BN284="")),100,0),IF(AND(BE284&lt;&gt;"",BE284 &lt;= 集計基準日, BJ284="",BK284="",BM284="",BN284=""),100,0))</f>
        <v>0</v>
      </c>
      <c r="DH284" s="440">
        <f ca="1">MAX(IF(DB284&lt;&gt;0,HLOOKUP(DB284,進捗・達成率設定_PS,9,1),0),IF(DC284&lt;&gt;0,HLOOKUP(DC284,進捗・達成率設定_PT仕様作成,9,1),0),IF(DD284&lt;&gt;0,HLOOKUP(DD284,進捗・達成率設定_PG,9,1),0),IF(DE284&lt;&gt;0,HLOOKUP(DE284,進捗・達成率設定_PT,9,1),0),IF(DF284&lt;&gt;0,HLOOKUP(DF284,進捗・達成率設定_受入,9,1),0),IF(AND(COUNTA(PTレビュー先頭セル:PTレビュー最終セル)=0,BJ284="",BK284="",BM284="",BN284="",BC284&lt;&gt;"", BC284&lt;=集計基準日),100,0),IF(OR(AND(BF284&lt;&gt;"",BF284&lt;=集計基準日, BJ284="",BK284="",BM284="",BN284=""),AND(BE284&lt;&gt;"",BF284&lt;&gt;"",BF284&lt;=集計基準日, BJ284="",BK284="",BM284="",BN284="")),100,0))</f>
        <v>0</v>
      </c>
      <c r="DI284" s="328" t="str">
        <f>IF(BM284&lt;&gt;"",BM284,IF(AND(BJ284&lt;&gt;"",BM284&lt;&gt;""),BM284,IF(AND(BJ284&lt;&gt;"",BM284=""),"",IF(AND(BK284&lt;&gt;"",BM284=""),"",IF(BE284&lt;&gt;"",BE284,IF(COUNTA(PTレビュー先頭セル:PTレビュー最終セル)&lt;&gt;0,"",IF(BB284&lt;&gt;"",BB284,"")))))))</f>
        <v/>
      </c>
      <c r="DJ284" s="329" t="str">
        <f>IF(AND(BM284&lt;&gt;"",BN284&lt;&gt;""),BN284,IF(AND(BJ284&lt;&gt;"",BN284&lt;&gt;""),BN284,IF(AND(BK284&lt;&gt;"",BN284=""),"",IF(AND(BJ284&lt;&gt;"",BN284=""),"",IF(BF284&lt;&gt;"",BF284,IF(COUNTA(PTレビュー先頭セル:PTレビュー最終セル)&lt;&gt;0,"",IF(BC284&lt;&gt;"",BC284,"")))))))</f>
        <v/>
      </c>
      <c r="DK284" s="450" t="b">
        <f t="shared" si="152"/>
        <v>0</v>
      </c>
      <c r="DL284" s="440" t="b">
        <f t="shared" si="153"/>
        <v>0</v>
      </c>
      <c r="DM284" s="450" t="b">
        <f t="shared" si="154"/>
        <v>0</v>
      </c>
      <c r="DN284" s="440" t="b">
        <f t="shared" si="155"/>
        <v>0</v>
      </c>
      <c r="DO284" s="449" t="b">
        <f t="shared" si="156"/>
        <v>0</v>
      </c>
      <c r="DP284" s="440" t="b">
        <f t="shared" si="157"/>
        <v>0</v>
      </c>
      <c r="DQ284" s="450" t="b">
        <f t="shared" si="158"/>
        <v>0</v>
      </c>
      <c r="DR284" s="440" t="b">
        <f t="shared" si="159"/>
        <v>0</v>
      </c>
      <c r="DS284" s="449" t="b">
        <f t="shared" si="160"/>
        <v>0</v>
      </c>
      <c r="DT284" s="440" t="b">
        <f t="shared" si="161"/>
        <v>0</v>
      </c>
    </row>
    <row r="285" spans="1:124" x14ac:dyDescent="0.25">
      <c r="A285" s="65">
        <f t="shared" si="136"/>
        <v>277</v>
      </c>
      <c r="B285" s="275"/>
      <c r="C285" s="275"/>
      <c r="D285" s="275"/>
      <c r="E285" s="275"/>
      <c r="F285" s="275"/>
      <c r="G285" s="316"/>
      <c r="H285" s="276"/>
      <c r="I285" s="276"/>
      <c r="J285" s="276"/>
      <c r="K285" s="467"/>
      <c r="L285" s="467"/>
      <c r="M285" s="277"/>
      <c r="N285" s="277"/>
      <c r="O285" s="348"/>
      <c r="P285" s="349"/>
      <c r="Q285" s="279"/>
      <c r="R285" s="348"/>
      <c r="S285" s="349"/>
      <c r="T285" s="280"/>
      <c r="U285" s="348"/>
      <c r="V285" s="274"/>
      <c r="W285" s="309" t="str">
        <f t="shared" ca="1" si="137"/>
        <v/>
      </c>
      <c r="X285" s="310" t="str">
        <f t="shared" ca="1" si="138"/>
        <v/>
      </c>
      <c r="Y285" s="277"/>
      <c r="Z285" s="277"/>
      <c r="AA285" s="348"/>
      <c r="AB285" s="349"/>
      <c r="AC285" s="279"/>
      <c r="AD285" s="348"/>
      <c r="AE285" s="349"/>
      <c r="AF285" s="280"/>
      <c r="AG285" s="348"/>
      <c r="AH285" s="274"/>
      <c r="AI285" s="309" t="str">
        <f t="shared" ca="1" si="139"/>
        <v/>
      </c>
      <c r="AJ285" s="310" t="str">
        <f t="shared" ca="1" si="140"/>
        <v/>
      </c>
      <c r="AK285" s="276"/>
      <c r="AL285" s="276"/>
      <c r="AM285" s="348"/>
      <c r="AN285" s="349"/>
      <c r="AO285" s="279"/>
      <c r="AP285" s="348"/>
      <c r="AQ285" s="349"/>
      <c r="AR285" s="280"/>
      <c r="AS285" s="348"/>
      <c r="AT285" s="274"/>
      <c r="AU285" s="309" t="str">
        <f t="shared" ca="1" si="141"/>
        <v/>
      </c>
      <c r="AV285" s="310" t="str">
        <f t="shared" ca="1" si="142"/>
        <v/>
      </c>
      <c r="AW285" s="276"/>
      <c r="AX285" s="276"/>
      <c r="AY285" s="348"/>
      <c r="AZ285" s="349"/>
      <c r="BA285" s="279"/>
      <c r="BB285" s="348"/>
      <c r="BC285" s="349"/>
      <c r="BD285" s="280"/>
      <c r="BE285" s="348"/>
      <c r="BF285" s="274"/>
      <c r="BG285" s="309" t="str">
        <f t="shared" ca="1" si="143"/>
        <v/>
      </c>
      <c r="BH285" s="310" t="str">
        <f t="shared" ca="1" si="144"/>
        <v/>
      </c>
      <c r="BI285" s="276"/>
      <c r="BJ285" s="348"/>
      <c r="BK285" s="349"/>
      <c r="BL285" s="279"/>
      <c r="BM285" s="348"/>
      <c r="BN285" s="349"/>
      <c r="BO285" s="280"/>
      <c r="BP285" s="309" t="str">
        <f t="shared" ca="1" si="145"/>
        <v/>
      </c>
      <c r="BQ285" s="310" t="str">
        <f t="shared" ca="1" si="146"/>
        <v/>
      </c>
      <c r="BR285" s="309" t="str">
        <f t="shared" ca="1" si="147"/>
        <v/>
      </c>
      <c r="BS285" s="438" t="str">
        <f t="shared" ca="1" si="148"/>
        <v/>
      </c>
      <c r="BT285" s="281" t="str">
        <f t="array" ref="BT285">IF(AND($I285&lt;&gt;"",$K285&lt;&gt;""),CEILING(VLOOKUP($I285,ランク別指標,3,FALSE)*$L285,1),"")</f>
        <v/>
      </c>
      <c r="BU285" s="282"/>
      <c r="BV285" s="281" t="str">
        <f t="shared" si="133"/>
        <v/>
      </c>
      <c r="BW285" s="283"/>
      <c r="BX285" s="282"/>
      <c r="BY285" s="284" t="str">
        <f t="shared" si="149"/>
        <v/>
      </c>
      <c r="BZ285" s="285" t="str">
        <f t="shared" si="150"/>
        <v/>
      </c>
      <c r="CA285" s="286"/>
      <c r="CB285" s="287"/>
      <c r="CC285" s="281" t="str">
        <f t="array" ref="CC285">IF(AND($I285&lt;&gt;"",$K285&lt;&gt;""),CEILING(VLOOKUP($I285,ランク別指標,6,FALSE)*$L285,1),"")</f>
        <v/>
      </c>
      <c r="CD285" s="288"/>
      <c r="CE285" s="289" t="str">
        <f t="shared" si="134"/>
        <v/>
      </c>
      <c r="CF285" s="290"/>
      <c r="CG285" s="291" t="str">
        <f t="array" ref="CG285">IF(AND(L285&lt;&gt;"",L285&gt;0),IF(CD285/L285*100 &gt; 0,CD285/L285*100, ""),"")</f>
        <v/>
      </c>
      <c r="CH285" s="292" t="str">
        <f t="array" ref="CH285">IF(AND(L285&lt;&gt;"",L285&gt;0),IF(CF285/L285*100 &gt; 0,CF285/L285*100, ""),"")</f>
        <v/>
      </c>
      <c r="CI285" s="291" t="str">
        <f t="array" ref="CI285">IF(AND(CC285&lt;&gt;"",CC285&gt;0),IF(CD285/CC285*100 &gt; 0,CD285/CC285, ""),"")</f>
        <v/>
      </c>
      <c r="CJ285" s="292" t="str">
        <f t="array" ref="CJ285">IF(AND(CE285&lt;&gt;"",CE285&gt;0),IF(CF285/CE285*100 &gt; 0,CF285/CE285, ""),"")</f>
        <v/>
      </c>
      <c r="CK285" s="281"/>
      <c r="CL285" s="293" t="str">
        <f t="array" ref="CL285">IF(AND(L285&lt;&gt;"",L285&gt;0),IF(CK285/L285*100 &gt; 0,CK285/L285*100, ""),"")</f>
        <v/>
      </c>
      <c r="CM285" s="294"/>
      <c r="CN285" s="270" t="str">
        <f t="array" aca="1" ref="CN285" ca="1">IF(AND($O285&lt;&gt;"",$P285="",$O285&lt;=集計基準日),"遅1",IF(AND($R285&lt;&gt;"",$S285="",$R285&lt;=集計基準日),"遅2",IF(AND($U285&lt;&gt;"",$V285="",$U285&lt;=集計基準日),"遅3","") ) )</f>
        <v/>
      </c>
      <c r="CO285" s="271" t="str">
        <f t="array" aca="1" ref="CO285" ca="1">IF(AND($AA285&lt;&gt;"",$AB285="",$AA285&lt;=集計基準日),"遅1",IF(AND($AD285&lt;&gt;"",$AE285="",$AD285&lt;=集計基準日),"遅2",IF(AND($AG285&lt;&gt;"",$AH285="",$AG285&lt;=集計基準日),"遅3","")))</f>
        <v/>
      </c>
      <c r="CP285" s="271" t="str">
        <f t="array" aca="1" ref="CP285" ca="1">IF(AND($AM285&lt;&gt;"",$AN285="",$AM285&lt;=集計基準日),"遅1",IF(AND($AP285&lt;&gt;"",$AQ285="",$AP285&lt;=集計基準日),"遅2",IF(AND($AS285&lt;&gt;"",$AT285="",$AS285&lt;=集計基準日),"遅3","")))</f>
        <v/>
      </c>
      <c r="CQ285" s="272" t="str">
        <f t="shared" ca="1" si="131"/>
        <v/>
      </c>
      <c r="CR285" s="272" t="str">
        <f t="shared" ca="1" si="132"/>
        <v/>
      </c>
      <c r="CS285" s="273" t="str">
        <f t="shared" ca="1" si="135"/>
        <v/>
      </c>
      <c r="CT285" s="337"/>
      <c r="CU285" s="264">
        <f t="shared" si="151"/>
        <v>277</v>
      </c>
      <c r="CW285" s="324">
        <f t="array" aca="1" ref="CW285" ca="1">MAX(IF((IF(進捗管理票PSPT_進捗率_1_2&lt;&gt;"", O285:V285,O285:S285)&lt;&gt;"")*(IF(進捗管理票PSPT_進捗率_1_2&lt;&gt;"", $O$7:$V$7,$O$7:$S$7)="予定日")*(IF(進捗管理票PSPT_進捗率_1_2&lt;&gt;"", O285:V285,O285:S285)&lt;=集計基準日),COLUMN(IF(進捗管理票PSPT_進捗率_1_2&lt;&gt;"", O285:V285,O285:S285)),""))</f>
        <v>0</v>
      </c>
      <c r="CX285" s="324">
        <f t="array" aca="1" ref="CX285" ca="1">MAX(IF((IF(進捗管理票PSPT_進捗率_2_2&lt;&gt;"", AA285:AH285,AA285:AE285)&lt;&gt;"")*(IF(進捗管理票PSPT_進捗率_2_2&lt;&gt;"", $AA$7:$AH$7,$AA$7:$AE$7)="予定日")*(IF(進捗管理票PSPT_進捗率_2_2&lt;&gt;"", AA285:AH285,AA285:AE285)&lt;=集計基準日),COLUMN(IF(進捗管理票PSPT_進捗率_2_2&lt;&gt;"", AA285:AH285,AA285:AE285)),""))</f>
        <v>0</v>
      </c>
      <c r="CY285" s="324">
        <f t="array" aca="1" ref="CY285" ca="1">MAX(IF((IF(進捗管理票PSPT_進捗率_3_2&lt;&gt;"", AM285:AT285,AM285:AQ285)&lt;&gt;"")*(IF(進捗管理票PSPT_進捗率_3_2&lt;&gt;"", $AM$7:$AT$7,$AM$7:$AQ$7)="予定日")*(IF(進捗管理票PSPT_進捗率_3_2&lt;&gt;"", AM285:AT285,AM285:AQ285)&lt;=集計基準日),COLUMN(IF(進捗管理票PSPT_進捗率_3_2&lt;&gt;"", AM285:AT285,AM285:AQ285)),""))</f>
        <v>0</v>
      </c>
      <c r="CZ285" s="324">
        <f t="array" aca="1" ref="CZ285" ca="1">MAX(IF((IF(進捗管理票PSPT_進捗率_4_2&lt;&gt;"", AY285:BF285,AY285:BC285)&lt;&gt;"")*(IF(進捗管理票PSPT_進捗率_4_2&lt;&gt;"", $AY$7:$BF$7,$AY$7:$BC$7)="予定日")*(IF(進捗管理票PSPT_進捗率_4_2&lt;&gt;"", AY285:BF285,AY285:BC285)&lt;=集計基準日),COLUMN(IF(進捗管理票PSPT_進捗率_4_2&lt;&gt;"", AY285:BF285,AY285:BC285)),""))</f>
        <v>0</v>
      </c>
      <c r="DA285" s="324">
        <f t="array" aca="1" ref="DA285" ca="1">MAX(IF((BJ285:BN285&lt;&gt;"")*($BJ$7:$BN$7="予定日")*(BJ285:BN285&lt;=集計基準日),COLUMN(BJ285:BN285),""))</f>
        <v>0</v>
      </c>
      <c r="DB285" s="324">
        <f t="array" aca="1" ref="DB285" ca="1">MAX(IF((IF(AND(進捗管理票PSPT_進捗率_1_2&lt;&gt;"",U285&lt;&gt;""), O285:V285,O285:S285)&lt;&gt;"")*(IF(AND(進捗管理票PSPT_進捗率_1_2&lt;&gt;"",U285&lt;&gt;""), $O$7:$V$7,$O$7:$S$7)="実績日")*(IF(AND(進捗管理票PSPT_進捗率_1_2&lt;&gt;"",U285&lt;&gt;""), O285:V285,O285:S285)&lt;=集計基準日),COLUMN(IF(AND(進捗管理票PSPT_進捗率_1_2&lt;&gt;"",U285&lt;&gt;""), O285:V285,O285:S285)),""))</f>
        <v>0</v>
      </c>
      <c r="DC285" s="324">
        <f t="array" aca="1" ref="DC285" ca="1">MAX(IF((IF(AND(進捗管理票PSPT_進捗率_2_2&lt;&gt;"",AG285&lt;&gt;""), AA285:AH285,AA285:AE285)&lt;&gt;"")*(IF(AND(進捗管理票PSPT_進捗率_2_2&lt;&gt;"",AG285&lt;&gt;""), $AA$7:$AH$7,$AA$7:$AE$7)="実績日")*(IF(AND(進捗管理票PSPT_進捗率_2_2&lt;&gt;"",AG285&lt;&gt;""), AA285:AH285,AA285:AE285)&lt;=集計基準日),COLUMN(IF(AND(進捗管理票PSPT_進捗率_2_2&lt;&gt;"",AG285&lt;&gt;""), AA285:AH285,AA285:AE285)),""))</f>
        <v>0</v>
      </c>
      <c r="DD285" s="324">
        <f t="array" aca="1" ref="DD285" ca="1">MAX(IF((IF(AND(進捗管理票PSPT_進捗率_3_2&lt;&gt;"",AS285&lt;&gt;""), AM285:AT285,AM285:AQ285)&lt;&gt;"")*(IF(AND(進捗管理票PSPT_進捗率_3_2&lt;&gt;"",AS285&lt;&gt;""), $AM$7:$AT$7,$AM$7:$AQ$7)="実績日")*(IF(AND(進捗管理票PSPT_進捗率_3_2&lt;&gt;"",AS285&lt;&gt;""), AM285:AT285,AM285:AQ285)&lt;=集計基準日),COLUMN(IF(AND(進捗管理票PSPT_進捗率_3_2&lt;&gt;"",AS285&lt;&gt;""), AM285:AT285,AM285:AQ285)),""))</f>
        <v>0</v>
      </c>
      <c r="DE285" s="324">
        <f t="array" aca="1" ref="DE285" ca="1">MAX(IF((IF(AND(進捗管理票PSPT_進捗率_4_2&lt;&gt;"",BE285&lt;&gt;""), AY285:BF285,AY285:BC285)&lt;&gt;"")*(IF(AND(進捗管理票PSPT_進捗率_4_2&lt;&gt;"",BE285&lt;&gt;""), $AY$7:$BF$7,$AY$7:$BC$7)="実績日")*(IF(AND(進捗管理票PSPT_進捗率_4_2&lt;&gt;"",BE285&lt;&gt;""), AY285:BF285,AY285:BC285)&lt;=集計基準日),COLUMN(IF(AND(進捗管理票PSPT_進捗率_4_2&lt;&gt;"",BE285&lt;&gt;""), AY285:BF285,AY285:BC285)),""))</f>
        <v>0</v>
      </c>
      <c r="DF285" s="324">
        <f t="array" aca="1" ref="DF285" ca="1">MAX(IF((BJ285:BN285&lt;&gt;"")*($BJ$7:$BN$7="実績日")*(BJ285:BN285&lt;=集計基準日),COLUMN(BJ285:BN285),""))</f>
        <v>0</v>
      </c>
      <c r="DG285" s="439">
        <f ca="1">MAX(IF(CW285&lt;&gt;0,HLOOKUP(CW285+1,進捗・達成率設定_PS,9,1),0),IF(CX285&lt;&gt;0,HLOOKUP(CX285+1,進捗・達成率設定_PT仕様作成,9,1),0),IF(CY285&lt;&gt;0,HLOOKUP(CY285+1,進捗・達成率設定_PG,9,1),0),IF(CZ285&lt;&gt;0,HLOOKUP(CZ285+1,進捗・達成率設定_PT,9,1),0),IF(DA285&lt;&gt;0,HLOOKUP(DA285+1,進捗・達成率設定_受入,9,1),0),IF(AND(COUNTA(PTレビュー先頭セル:PTレビュー最終セル)=0,AND(BB285&lt;&gt;"", BB285 &lt;= 集計基準日, BE285="",BF285="",BJ285="",BK285="",BM285="",BN285="")),100,0),IF(AND(BE285&lt;&gt;"",BE285 &lt;= 集計基準日, BJ285="",BK285="",BM285="",BN285=""),100,0))</f>
        <v>0</v>
      </c>
      <c r="DH285" s="440">
        <f ca="1">MAX(IF(DB285&lt;&gt;0,HLOOKUP(DB285,進捗・達成率設定_PS,9,1),0),IF(DC285&lt;&gt;0,HLOOKUP(DC285,進捗・達成率設定_PT仕様作成,9,1),0),IF(DD285&lt;&gt;0,HLOOKUP(DD285,進捗・達成率設定_PG,9,1),0),IF(DE285&lt;&gt;0,HLOOKUP(DE285,進捗・達成率設定_PT,9,1),0),IF(DF285&lt;&gt;0,HLOOKUP(DF285,進捗・達成率設定_受入,9,1),0),IF(AND(COUNTA(PTレビュー先頭セル:PTレビュー最終セル)=0,BJ285="",BK285="",BM285="",BN285="",BC285&lt;&gt;"", BC285&lt;=集計基準日),100,0),IF(OR(AND(BF285&lt;&gt;"",BF285&lt;=集計基準日, BJ285="",BK285="",BM285="",BN285=""),AND(BE285&lt;&gt;"",BF285&lt;&gt;"",BF285&lt;=集計基準日, BJ285="",BK285="",BM285="",BN285="")),100,0))</f>
        <v>0</v>
      </c>
      <c r="DI285" s="328" t="str">
        <f>IF(BM285&lt;&gt;"",BM285,IF(AND(BJ285&lt;&gt;"",BM285&lt;&gt;""),BM285,IF(AND(BJ285&lt;&gt;"",BM285=""),"",IF(AND(BK285&lt;&gt;"",BM285=""),"",IF(BE285&lt;&gt;"",BE285,IF(COUNTA(PTレビュー先頭セル:PTレビュー最終セル)&lt;&gt;0,"",IF(BB285&lt;&gt;"",BB285,"")))))))</f>
        <v/>
      </c>
      <c r="DJ285" s="329" t="str">
        <f>IF(AND(BM285&lt;&gt;"",BN285&lt;&gt;""),BN285,IF(AND(BJ285&lt;&gt;"",BN285&lt;&gt;""),BN285,IF(AND(BK285&lt;&gt;"",BN285=""),"",IF(AND(BJ285&lt;&gt;"",BN285=""),"",IF(BF285&lt;&gt;"",BF285,IF(COUNTA(PTレビュー先頭セル:PTレビュー最終セル)&lt;&gt;0,"",IF(BC285&lt;&gt;"",BC285,"")))))))</f>
        <v/>
      </c>
      <c r="DK285" s="450" t="b">
        <f t="shared" si="152"/>
        <v>0</v>
      </c>
      <c r="DL285" s="440" t="b">
        <f t="shared" si="153"/>
        <v>0</v>
      </c>
      <c r="DM285" s="450" t="b">
        <f t="shared" si="154"/>
        <v>0</v>
      </c>
      <c r="DN285" s="440" t="b">
        <f t="shared" si="155"/>
        <v>0</v>
      </c>
      <c r="DO285" s="449" t="b">
        <f t="shared" si="156"/>
        <v>0</v>
      </c>
      <c r="DP285" s="440" t="b">
        <f t="shared" si="157"/>
        <v>0</v>
      </c>
      <c r="DQ285" s="450" t="b">
        <f t="shared" si="158"/>
        <v>0</v>
      </c>
      <c r="DR285" s="440" t="b">
        <f t="shared" si="159"/>
        <v>0</v>
      </c>
      <c r="DS285" s="449" t="b">
        <f t="shared" si="160"/>
        <v>0</v>
      </c>
      <c r="DT285" s="440" t="b">
        <f t="shared" si="161"/>
        <v>0</v>
      </c>
    </row>
    <row r="286" spans="1:124" x14ac:dyDescent="0.25">
      <c r="A286" s="65">
        <f t="shared" si="136"/>
        <v>278</v>
      </c>
      <c r="B286" s="275"/>
      <c r="C286" s="275"/>
      <c r="D286" s="275"/>
      <c r="E286" s="275"/>
      <c r="F286" s="275"/>
      <c r="G286" s="316"/>
      <c r="H286" s="276"/>
      <c r="I286" s="276"/>
      <c r="J286" s="276"/>
      <c r="K286" s="467"/>
      <c r="L286" s="467"/>
      <c r="M286" s="277"/>
      <c r="N286" s="277"/>
      <c r="O286" s="348"/>
      <c r="P286" s="349"/>
      <c r="Q286" s="279"/>
      <c r="R286" s="348"/>
      <c r="S286" s="349"/>
      <c r="T286" s="280"/>
      <c r="U286" s="348"/>
      <c r="V286" s="274"/>
      <c r="W286" s="309" t="str">
        <f t="shared" ca="1" si="137"/>
        <v/>
      </c>
      <c r="X286" s="310" t="str">
        <f t="shared" ca="1" si="138"/>
        <v/>
      </c>
      <c r="Y286" s="277"/>
      <c r="Z286" s="277"/>
      <c r="AA286" s="348"/>
      <c r="AB286" s="349"/>
      <c r="AC286" s="279"/>
      <c r="AD286" s="348"/>
      <c r="AE286" s="349"/>
      <c r="AF286" s="280"/>
      <c r="AG286" s="348"/>
      <c r="AH286" s="274"/>
      <c r="AI286" s="309" t="str">
        <f t="shared" ca="1" si="139"/>
        <v/>
      </c>
      <c r="AJ286" s="310" t="str">
        <f t="shared" ca="1" si="140"/>
        <v/>
      </c>
      <c r="AK286" s="276"/>
      <c r="AL286" s="276"/>
      <c r="AM286" s="348"/>
      <c r="AN286" s="349"/>
      <c r="AO286" s="279"/>
      <c r="AP286" s="348"/>
      <c r="AQ286" s="349"/>
      <c r="AR286" s="280"/>
      <c r="AS286" s="348"/>
      <c r="AT286" s="274"/>
      <c r="AU286" s="309" t="str">
        <f t="shared" ca="1" si="141"/>
        <v/>
      </c>
      <c r="AV286" s="310" t="str">
        <f t="shared" ca="1" si="142"/>
        <v/>
      </c>
      <c r="AW286" s="276"/>
      <c r="AX286" s="276"/>
      <c r="AY286" s="348"/>
      <c r="AZ286" s="349"/>
      <c r="BA286" s="279"/>
      <c r="BB286" s="348"/>
      <c r="BC286" s="349"/>
      <c r="BD286" s="280"/>
      <c r="BE286" s="348"/>
      <c r="BF286" s="274"/>
      <c r="BG286" s="309" t="str">
        <f t="shared" ca="1" si="143"/>
        <v/>
      </c>
      <c r="BH286" s="310" t="str">
        <f t="shared" ca="1" si="144"/>
        <v/>
      </c>
      <c r="BI286" s="276"/>
      <c r="BJ286" s="348"/>
      <c r="BK286" s="349"/>
      <c r="BL286" s="279"/>
      <c r="BM286" s="348"/>
      <c r="BN286" s="349"/>
      <c r="BO286" s="280"/>
      <c r="BP286" s="309" t="str">
        <f t="shared" ca="1" si="145"/>
        <v/>
      </c>
      <c r="BQ286" s="310" t="str">
        <f t="shared" ca="1" si="146"/>
        <v/>
      </c>
      <c r="BR286" s="309" t="str">
        <f t="shared" ca="1" si="147"/>
        <v/>
      </c>
      <c r="BS286" s="438" t="str">
        <f t="shared" ca="1" si="148"/>
        <v/>
      </c>
      <c r="BT286" s="281" t="str">
        <f t="array" ref="BT286">IF(AND($I286&lt;&gt;"",$K286&lt;&gt;""),CEILING(VLOOKUP($I286,ランク別指標,3,FALSE)*$L286,1),"")</f>
        <v/>
      </c>
      <c r="BU286" s="282"/>
      <c r="BV286" s="281" t="str">
        <f t="shared" si="133"/>
        <v/>
      </c>
      <c r="BW286" s="283"/>
      <c r="BX286" s="282"/>
      <c r="BY286" s="284" t="str">
        <f t="shared" si="149"/>
        <v/>
      </c>
      <c r="BZ286" s="285" t="str">
        <f t="shared" si="150"/>
        <v/>
      </c>
      <c r="CA286" s="286"/>
      <c r="CB286" s="287"/>
      <c r="CC286" s="281" t="str">
        <f t="array" ref="CC286">IF(AND($I286&lt;&gt;"",$K286&lt;&gt;""),CEILING(VLOOKUP($I286,ランク別指標,6,FALSE)*$L286,1),"")</f>
        <v/>
      </c>
      <c r="CD286" s="288"/>
      <c r="CE286" s="289" t="str">
        <f t="shared" si="134"/>
        <v/>
      </c>
      <c r="CF286" s="290"/>
      <c r="CG286" s="291" t="str">
        <f t="array" ref="CG286">IF(AND(L286&lt;&gt;"",L286&gt;0),IF(CD286/L286*100 &gt; 0,CD286/L286*100, ""),"")</f>
        <v/>
      </c>
      <c r="CH286" s="292" t="str">
        <f t="array" ref="CH286">IF(AND(L286&lt;&gt;"",L286&gt;0),IF(CF286/L286*100 &gt; 0,CF286/L286*100, ""),"")</f>
        <v/>
      </c>
      <c r="CI286" s="291" t="str">
        <f t="array" ref="CI286">IF(AND(CC286&lt;&gt;"",CC286&gt;0),IF(CD286/CC286*100 &gt; 0,CD286/CC286, ""),"")</f>
        <v/>
      </c>
      <c r="CJ286" s="292" t="str">
        <f t="array" ref="CJ286">IF(AND(CE286&lt;&gt;"",CE286&gt;0),IF(CF286/CE286*100 &gt; 0,CF286/CE286, ""),"")</f>
        <v/>
      </c>
      <c r="CK286" s="281"/>
      <c r="CL286" s="293" t="str">
        <f t="array" ref="CL286">IF(AND(L286&lt;&gt;"",L286&gt;0),IF(CK286/L286*100 &gt; 0,CK286/L286*100, ""),"")</f>
        <v/>
      </c>
      <c r="CM286" s="294"/>
      <c r="CN286" s="270" t="str">
        <f t="array" aca="1" ref="CN286" ca="1">IF(AND($O286&lt;&gt;"",$P286="",$O286&lt;=集計基準日),"遅1",IF(AND($R286&lt;&gt;"",$S286="",$R286&lt;=集計基準日),"遅2",IF(AND($U286&lt;&gt;"",$V286="",$U286&lt;=集計基準日),"遅3","") ) )</f>
        <v/>
      </c>
      <c r="CO286" s="271" t="str">
        <f t="array" aca="1" ref="CO286" ca="1">IF(AND($AA286&lt;&gt;"",$AB286="",$AA286&lt;=集計基準日),"遅1",IF(AND($AD286&lt;&gt;"",$AE286="",$AD286&lt;=集計基準日),"遅2",IF(AND($AG286&lt;&gt;"",$AH286="",$AG286&lt;=集計基準日),"遅3","")))</f>
        <v/>
      </c>
      <c r="CP286" s="271" t="str">
        <f t="array" aca="1" ref="CP286" ca="1">IF(AND($AM286&lt;&gt;"",$AN286="",$AM286&lt;=集計基準日),"遅1",IF(AND($AP286&lt;&gt;"",$AQ286="",$AP286&lt;=集計基準日),"遅2",IF(AND($AS286&lt;&gt;"",$AT286="",$AS286&lt;=集計基準日),"遅3","")))</f>
        <v/>
      </c>
      <c r="CQ286" s="272" t="str">
        <f t="shared" ca="1" si="131"/>
        <v/>
      </c>
      <c r="CR286" s="272" t="str">
        <f t="shared" ca="1" si="132"/>
        <v/>
      </c>
      <c r="CS286" s="273" t="str">
        <f t="shared" ca="1" si="135"/>
        <v/>
      </c>
      <c r="CT286" s="337"/>
      <c r="CU286" s="264">
        <f t="shared" si="151"/>
        <v>278</v>
      </c>
      <c r="CW286" s="324">
        <f t="array" aca="1" ref="CW286" ca="1">MAX(IF((IF(進捗管理票PSPT_進捗率_1_2&lt;&gt;"", O286:V286,O286:S286)&lt;&gt;"")*(IF(進捗管理票PSPT_進捗率_1_2&lt;&gt;"", $O$7:$V$7,$O$7:$S$7)="予定日")*(IF(進捗管理票PSPT_進捗率_1_2&lt;&gt;"", O286:V286,O286:S286)&lt;=集計基準日),COLUMN(IF(進捗管理票PSPT_進捗率_1_2&lt;&gt;"", O286:V286,O286:S286)),""))</f>
        <v>0</v>
      </c>
      <c r="CX286" s="324">
        <f t="array" aca="1" ref="CX286" ca="1">MAX(IF((IF(進捗管理票PSPT_進捗率_2_2&lt;&gt;"", AA286:AH286,AA286:AE286)&lt;&gt;"")*(IF(進捗管理票PSPT_進捗率_2_2&lt;&gt;"", $AA$7:$AH$7,$AA$7:$AE$7)="予定日")*(IF(進捗管理票PSPT_進捗率_2_2&lt;&gt;"", AA286:AH286,AA286:AE286)&lt;=集計基準日),COLUMN(IF(進捗管理票PSPT_進捗率_2_2&lt;&gt;"", AA286:AH286,AA286:AE286)),""))</f>
        <v>0</v>
      </c>
      <c r="CY286" s="324">
        <f t="array" aca="1" ref="CY286" ca="1">MAX(IF((IF(進捗管理票PSPT_進捗率_3_2&lt;&gt;"", AM286:AT286,AM286:AQ286)&lt;&gt;"")*(IF(進捗管理票PSPT_進捗率_3_2&lt;&gt;"", $AM$7:$AT$7,$AM$7:$AQ$7)="予定日")*(IF(進捗管理票PSPT_進捗率_3_2&lt;&gt;"", AM286:AT286,AM286:AQ286)&lt;=集計基準日),COLUMN(IF(進捗管理票PSPT_進捗率_3_2&lt;&gt;"", AM286:AT286,AM286:AQ286)),""))</f>
        <v>0</v>
      </c>
      <c r="CZ286" s="324">
        <f t="array" aca="1" ref="CZ286" ca="1">MAX(IF((IF(進捗管理票PSPT_進捗率_4_2&lt;&gt;"", AY286:BF286,AY286:BC286)&lt;&gt;"")*(IF(進捗管理票PSPT_進捗率_4_2&lt;&gt;"", $AY$7:$BF$7,$AY$7:$BC$7)="予定日")*(IF(進捗管理票PSPT_進捗率_4_2&lt;&gt;"", AY286:BF286,AY286:BC286)&lt;=集計基準日),COLUMN(IF(進捗管理票PSPT_進捗率_4_2&lt;&gt;"", AY286:BF286,AY286:BC286)),""))</f>
        <v>0</v>
      </c>
      <c r="DA286" s="324">
        <f t="array" aca="1" ref="DA286" ca="1">MAX(IF((BJ286:BN286&lt;&gt;"")*($BJ$7:$BN$7="予定日")*(BJ286:BN286&lt;=集計基準日),COLUMN(BJ286:BN286),""))</f>
        <v>0</v>
      </c>
      <c r="DB286" s="324">
        <f t="array" aca="1" ref="DB286" ca="1">MAX(IF((IF(AND(進捗管理票PSPT_進捗率_1_2&lt;&gt;"",U286&lt;&gt;""), O286:V286,O286:S286)&lt;&gt;"")*(IF(AND(進捗管理票PSPT_進捗率_1_2&lt;&gt;"",U286&lt;&gt;""), $O$7:$V$7,$O$7:$S$7)="実績日")*(IF(AND(進捗管理票PSPT_進捗率_1_2&lt;&gt;"",U286&lt;&gt;""), O286:V286,O286:S286)&lt;=集計基準日),COLUMN(IF(AND(進捗管理票PSPT_進捗率_1_2&lt;&gt;"",U286&lt;&gt;""), O286:V286,O286:S286)),""))</f>
        <v>0</v>
      </c>
      <c r="DC286" s="324">
        <f t="array" aca="1" ref="DC286" ca="1">MAX(IF((IF(AND(進捗管理票PSPT_進捗率_2_2&lt;&gt;"",AG286&lt;&gt;""), AA286:AH286,AA286:AE286)&lt;&gt;"")*(IF(AND(進捗管理票PSPT_進捗率_2_2&lt;&gt;"",AG286&lt;&gt;""), $AA$7:$AH$7,$AA$7:$AE$7)="実績日")*(IF(AND(進捗管理票PSPT_進捗率_2_2&lt;&gt;"",AG286&lt;&gt;""), AA286:AH286,AA286:AE286)&lt;=集計基準日),COLUMN(IF(AND(進捗管理票PSPT_進捗率_2_2&lt;&gt;"",AG286&lt;&gt;""), AA286:AH286,AA286:AE286)),""))</f>
        <v>0</v>
      </c>
      <c r="DD286" s="324">
        <f t="array" aca="1" ref="DD286" ca="1">MAX(IF((IF(AND(進捗管理票PSPT_進捗率_3_2&lt;&gt;"",AS286&lt;&gt;""), AM286:AT286,AM286:AQ286)&lt;&gt;"")*(IF(AND(進捗管理票PSPT_進捗率_3_2&lt;&gt;"",AS286&lt;&gt;""), $AM$7:$AT$7,$AM$7:$AQ$7)="実績日")*(IF(AND(進捗管理票PSPT_進捗率_3_2&lt;&gt;"",AS286&lt;&gt;""), AM286:AT286,AM286:AQ286)&lt;=集計基準日),COLUMN(IF(AND(進捗管理票PSPT_進捗率_3_2&lt;&gt;"",AS286&lt;&gt;""), AM286:AT286,AM286:AQ286)),""))</f>
        <v>0</v>
      </c>
      <c r="DE286" s="324">
        <f t="array" aca="1" ref="DE286" ca="1">MAX(IF((IF(AND(進捗管理票PSPT_進捗率_4_2&lt;&gt;"",BE286&lt;&gt;""), AY286:BF286,AY286:BC286)&lt;&gt;"")*(IF(AND(進捗管理票PSPT_進捗率_4_2&lt;&gt;"",BE286&lt;&gt;""), $AY$7:$BF$7,$AY$7:$BC$7)="実績日")*(IF(AND(進捗管理票PSPT_進捗率_4_2&lt;&gt;"",BE286&lt;&gt;""), AY286:BF286,AY286:BC286)&lt;=集計基準日),COLUMN(IF(AND(進捗管理票PSPT_進捗率_4_2&lt;&gt;"",BE286&lt;&gt;""), AY286:BF286,AY286:BC286)),""))</f>
        <v>0</v>
      </c>
      <c r="DF286" s="324">
        <f t="array" aca="1" ref="DF286" ca="1">MAX(IF((BJ286:BN286&lt;&gt;"")*($BJ$7:$BN$7="実績日")*(BJ286:BN286&lt;=集計基準日),COLUMN(BJ286:BN286),""))</f>
        <v>0</v>
      </c>
      <c r="DG286" s="439">
        <f ca="1">MAX(IF(CW286&lt;&gt;0,HLOOKUP(CW286+1,進捗・達成率設定_PS,9,1),0),IF(CX286&lt;&gt;0,HLOOKUP(CX286+1,進捗・達成率設定_PT仕様作成,9,1),0),IF(CY286&lt;&gt;0,HLOOKUP(CY286+1,進捗・達成率設定_PG,9,1),0),IF(CZ286&lt;&gt;0,HLOOKUP(CZ286+1,進捗・達成率設定_PT,9,1),0),IF(DA286&lt;&gt;0,HLOOKUP(DA286+1,進捗・達成率設定_受入,9,1),0),IF(AND(COUNTA(PTレビュー先頭セル:PTレビュー最終セル)=0,AND(BB286&lt;&gt;"", BB286 &lt;= 集計基準日, BE286="",BF286="",BJ286="",BK286="",BM286="",BN286="")),100,0),IF(AND(BE286&lt;&gt;"",BE286 &lt;= 集計基準日, BJ286="",BK286="",BM286="",BN286=""),100,0))</f>
        <v>0</v>
      </c>
      <c r="DH286" s="440">
        <f ca="1">MAX(IF(DB286&lt;&gt;0,HLOOKUP(DB286,進捗・達成率設定_PS,9,1),0),IF(DC286&lt;&gt;0,HLOOKUP(DC286,進捗・達成率設定_PT仕様作成,9,1),0),IF(DD286&lt;&gt;0,HLOOKUP(DD286,進捗・達成率設定_PG,9,1),0),IF(DE286&lt;&gt;0,HLOOKUP(DE286,進捗・達成率設定_PT,9,1),0),IF(DF286&lt;&gt;0,HLOOKUP(DF286,進捗・達成率設定_受入,9,1),0),IF(AND(COUNTA(PTレビュー先頭セル:PTレビュー最終セル)=0,BJ286="",BK286="",BM286="",BN286="",BC286&lt;&gt;"", BC286&lt;=集計基準日),100,0),IF(OR(AND(BF286&lt;&gt;"",BF286&lt;=集計基準日, BJ286="",BK286="",BM286="",BN286=""),AND(BE286&lt;&gt;"",BF286&lt;&gt;"",BF286&lt;=集計基準日, BJ286="",BK286="",BM286="",BN286="")),100,0))</f>
        <v>0</v>
      </c>
      <c r="DI286" s="328" t="str">
        <f>IF(BM286&lt;&gt;"",BM286,IF(AND(BJ286&lt;&gt;"",BM286&lt;&gt;""),BM286,IF(AND(BJ286&lt;&gt;"",BM286=""),"",IF(AND(BK286&lt;&gt;"",BM286=""),"",IF(BE286&lt;&gt;"",BE286,IF(COUNTA(PTレビュー先頭セル:PTレビュー最終セル)&lt;&gt;0,"",IF(BB286&lt;&gt;"",BB286,"")))))))</f>
        <v/>
      </c>
      <c r="DJ286" s="329" t="str">
        <f>IF(AND(BM286&lt;&gt;"",BN286&lt;&gt;""),BN286,IF(AND(BJ286&lt;&gt;"",BN286&lt;&gt;""),BN286,IF(AND(BK286&lt;&gt;"",BN286=""),"",IF(AND(BJ286&lt;&gt;"",BN286=""),"",IF(BF286&lt;&gt;"",BF286,IF(COUNTA(PTレビュー先頭セル:PTレビュー最終セル)&lt;&gt;0,"",IF(BC286&lt;&gt;"",BC286,"")))))))</f>
        <v/>
      </c>
      <c r="DK286" s="450" t="b">
        <f t="shared" si="152"/>
        <v>0</v>
      </c>
      <c r="DL286" s="440" t="b">
        <f t="shared" si="153"/>
        <v>0</v>
      </c>
      <c r="DM286" s="450" t="b">
        <f t="shared" si="154"/>
        <v>0</v>
      </c>
      <c r="DN286" s="440" t="b">
        <f t="shared" si="155"/>
        <v>0</v>
      </c>
      <c r="DO286" s="449" t="b">
        <f t="shared" si="156"/>
        <v>0</v>
      </c>
      <c r="DP286" s="440" t="b">
        <f t="shared" si="157"/>
        <v>0</v>
      </c>
      <c r="DQ286" s="450" t="b">
        <f t="shared" si="158"/>
        <v>0</v>
      </c>
      <c r="DR286" s="440" t="b">
        <f t="shared" si="159"/>
        <v>0</v>
      </c>
      <c r="DS286" s="449" t="b">
        <f t="shared" si="160"/>
        <v>0</v>
      </c>
      <c r="DT286" s="440" t="b">
        <f t="shared" si="161"/>
        <v>0</v>
      </c>
    </row>
    <row r="287" spans="1:124" x14ac:dyDescent="0.25">
      <c r="A287" s="65">
        <f t="shared" si="136"/>
        <v>279</v>
      </c>
      <c r="B287" s="275"/>
      <c r="C287" s="275"/>
      <c r="D287" s="275"/>
      <c r="E287" s="275"/>
      <c r="F287" s="275"/>
      <c r="G287" s="316"/>
      <c r="H287" s="276"/>
      <c r="I287" s="276"/>
      <c r="J287" s="276"/>
      <c r="K287" s="467"/>
      <c r="L287" s="467"/>
      <c r="M287" s="277"/>
      <c r="N287" s="277"/>
      <c r="O287" s="348"/>
      <c r="P287" s="349"/>
      <c r="Q287" s="279"/>
      <c r="R287" s="348"/>
      <c r="S287" s="349"/>
      <c r="T287" s="280"/>
      <c r="U287" s="348"/>
      <c r="V287" s="274"/>
      <c r="W287" s="309" t="str">
        <f t="shared" ca="1" si="137"/>
        <v/>
      </c>
      <c r="X287" s="310" t="str">
        <f t="shared" ca="1" si="138"/>
        <v/>
      </c>
      <c r="Y287" s="277"/>
      <c r="Z287" s="277"/>
      <c r="AA287" s="348"/>
      <c r="AB287" s="349"/>
      <c r="AC287" s="279"/>
      <c r="AD287" s="348"/>
      <c r="AE287" s="349"/>
      <c r="AF287" s="280"/>
      <c r="AG287" s="348"/>
      <c r="AH287" s="274"/>
      <c r="AI287" s="309" t="str">
        <f t="shared" ca="1" si="139"/>
        <v/>
      </c>
      <c r="AJ287" s="310" t="str">
        <f t="shared" ca="1" si="140"/>
        <v/>
      </c>
      <c r="AK287" s="276"/>
      <c r="AL287" s="276"/>
      <c r="AM287" s="348"/>
      <c r="AN287" s="349"/>
      <c r="AO287" s="279"/>
      <c r="AP287" s="348"/>
      <c r="AQ287" s="349"/>
      <c r="AR287" s="280"/>
      <c r="AS287" s="348"/>
      <c r="AT287" s="274"/>
      <c r="AU287" s="309" t="str">
        <f t="shared" ca="1" si="141"/>
        <v/>
      </c>
      <c r="AV287" s="310" t="str">
        <f t="shared" ca="1" si="142"/>
        <v/>
      </c>
      <c r="AW287" s="276"/>
      <c r="AX287" s="276"/>
      <c r="AY287" s="348"/>
      <c r="AZ287" s="349"/>
      <c r="BA287" s="279"/>
      <c r="BB287" s="348"/>
      <c r="BC287" s="349"/>
      <c r="BD287" s="280"/>
      <c r="BE287" s="348"/>
      <c r="BF287" s="274"/>
      <c r="BG287" s="309" t="str">
        <f t="shared" ca="1" si="143"/>
        <v/>
      </c>
      <c r="BH287" s="310" t="str">
        <f t="shared" ca="1" si="144"/>
        <v/>
      </c>
      <c r="BI287" s="276"/>
      <c r="BJ287" s="348"/>
      <c r="BK287" s="349"/>
      <c r="BL287" s="279"/>
      <c r="BM287" s="348"/>
      <c r="BN287" s="349"/>
      <c r="BO287" s="280"/>
      <c r="BP287" s="309" t="str">
        <f t="shared" ca="1" si="145"/>
        <v/>
      </c>
      <c r="BQ287" s="310" t="str">
        <f t="shared" ca="1" si="146"/>
        <v/>
      </c>
      <c r="BR287" s="309" t="str">
        <f t="shared" ca="1" si="147"/>
        <v/>
      </c>
      <c r="BS287" s="438" t="str">
        <f t="shared" ca="1" si="148"/>
        <v/>
      </c>
      <c r="BT287" s="281" t="str">
        <f t="array" ref="BT287">IF(AND($I287&lt;&gt;"",$K287&lt;&gt;""),CEILING(VLOOKUP($I287,ランク別指標,3,FALSE)*$L287,1),"")</f>
        <v/>
      </c>
      <c r="BU287" s="282"/>
      <c r="BV287" s="281" t="str">
        <f t="shared" si="133"/>
        <v/>
      </c>
      <c r="BW287" s="283"/>
      <c r="BX287" s="282"/>
      <c r="BY287" s="284" t="str">
        <f t="shared" si="149"/>
        <v/>
      </c>
      <c r="BZ287" s="285" t="str">
        <f t="shared" si="150"/>
        <v/>
      </c>
      <c r="CA287" s="286"/>
      <c r="CB287" s="287"/>
      <c r="CC287" s="281" t="str">
        <f t="array" ref="CC287">IF(AND($I287&lt;&gt;"",$K287&lt;&gt;""),CEILING(VLOOKUP($I287,ランク別指標,6,FALSE)*$L287,1),"")</f>
        <v/>
      </c>
      <c r="CD287" s="288"/>
      <c r="CE287" s="289" t="str">
        <f t="shared" si="134"/>
        <v/>
      </c>
      <c r="CF287" s="290"/>
      <c r="CG287" s="291" t="str">
        <f t="array" ref="CG287">IF(AND(L287&lt;&gt;"",L287&gt;0),IF(CD287/L287*100 &gt; 0,CD287/L287*100, ""),"")</f>
        <v/>
      </c>
      <c r="CH287" s="292" t="str">
        <f t="array" ref="CH287">IF(AND(L287&lt;&gt;"",L287&gt;0),IF(CF287/L287*100 &gt; 0,CF287/L287*100, ""),"")</f>
        <v/>
      </c>
      <c r="CI287" s="291" t="str">
        <f t="array" ref="CI287">IF(AND(CC287&lt;&gt;"",CC287&gt;0),IF(CD287/CC287*100 &gt; 0,CD287/CC287, ""),"")</f>
        <v/>
      </c>
      <c r="CJ287" s="292" t="str">
        <f t="array" ref="CJ287">IF(AND(CE287&lt;&gt;"",CE287&gt;0),IF(CF287/CE287*100 &gt; 0,CF287/CE287, ""),"")</f>
        <v/>
      </c>
      <c r="CK287" s="281"/>
      <c r="CL287" s="293" t="str">
        <f t="array" ref="CL287">IF(AND(L287&lt;&gt;"",L287&gt;0),IF(CK287/L287*100 &gt; 0,CK287/L287*100, ""),"")</f>
        <v/>
      </c>
      <c r="CM287" s="294"/>
      <c r="CN287" s="270" t="str">
        <f t="array" aca="1" ref="CN287" ca="1">IF(AND($O287&lt;&gt;"",$P287="",$O287&lt;=集計基準日),"遅1",IF(AND($R287&lt;&gt;"",$S287="",$R287&lt;=集計基準日),"遅2",IF(AND($U287&lt;&gt;"",$V287="",$U287&lt;=集計基準日),"遅3","") ) )</f>
        <v/>
      </c>
      <c r="CO287" s="271" t="str">
        <f t="array" aca="1" ref="CO287" ca="1">IF(AND($AA287&lt;&gt;"",$AB287="",$AA287&lt;=集計基準日),"遅1",IF(AND($AD287&lt;&gt;"",$AE287="",$AD287&lt;=集計基準日),"遅2",IF(AND($AG287&lt;&gt;"",$AH287="",$AG287&lt;=集計基準日),"遅3","")))</f>
        <v/>
      </c>
      <c r="CP287" s="271" t="str">
        <f t="array" aca="1" ref="CP287" ca="1">IF(AND($AM287&lt;&gt;"",$AN287="",$AM287&lt;=集計基準日),"遅1",IF(AND($AP287&lt;&gt;"",$AQ287="",$AP287&lt;=集計基準日),"遅2",IF(AND($AS287&lt;&gt;"",$AT287="",$AS287&lt;=集計基準日),"遅3","")))</f>
        <v/>
      </c>
      <c r="CQ287" s="272" t="str">
        <f t="shared" ca="1" si="131"/>
        <v/>
      </c>
      <c r="CR287" s="272" t="str">
        <f t="shared" ca="1" si="132"/>
        <v/>
      </c>
      <c r="CS287" s="273" t="str">
        <f t="shared" ca="1" si="135"/>
        <v/>
      </c>
      <c r="CT287" s="337"/>
      <c r="CU287" s="264">
        <f t="shared" si="151"/>
        <v>279</v>
      </c>
      <c r="CW287" s="324">
        <f t="array" aca="1" ref="CW287" ca="1">MAX(IF((IF(進捗管理票PSPT_進捗率_1_2&lt;&gt;"", O287:V287,O287:S287)&lt;&gt;"")*(IF(進捗管理票PSPT_進捗率_1_2&lt;&gt;"", $O$7:$V$7,$O$7:$S$7)="予定日")*(IF(進捗管理票PSPT_進捗率_1_2&lt;&gt;"", O287:V287,O287:S287)&lt;=集計基準日),COLUMN(IF(進捗管理票PSPT_進捗率_1_2&lt;&gt;"", O287:V287,O287:S287)),""))</f>
        <v>0</v>
      </c>
      <c r="CX287" s="324">
        <f t="array" aca="1" ref="CX287" ca="1">MAX(IF((IF(進捗管理票PSPT_進捗率_2_2&lt;&gt;"", AA287:AH287,AA287:AE287)&lt;&gt;"")*(IF(進捗管理票PSPT_進捗率_2_2&lt;&gt;"", $AA$7:$AH$7,$AA$7:$AE$7)="予定日")*(IF(進捗管理票PSPT_進捗率_2_2&lt;&gt;"", AA287:AH287,AA287:AE287)&lt;=集計基準日),COLUMN(IF(進捗管理票PSPT_進捗率_2_2&lt;&gt;"", AA287:AH287,AA287:AE287)),""))</f>
        <v>0</v>
      </c>
      <c r="CY287" s="324">
        <f t="array" aca="1" ref="CY287" ca="1">MAX(IF((IF(進捗管理票PSPT_進捗率_3_2&lt;&gt;"", AM287:AT287,AM287:AQ287)&lt;&gt;"")*(IF(進捗管理票PSPT_進捗率_3_2&lt;&gt;"", $AM$7:$AT$7,$AM$7:$AQ$7)="予定日")*(IF(進捗管理票PSPT_進捗率_3_2&lt;&gt;"", AM287:AT287,AM287:AQ287)&lt;=集計基準日),COLUMN(IF(進捗管理票PSPT_進捗率_3_2&lt;&gt;"", AM287:AT287,AM287:AQ287)),""))</f>
        <v>0</v>
      </c>
      <c r="CZ287" s="324">
        <f t="array" aca="1" ref="CZ287" ca="1">MAX(IF((IF(進捗管理票PSPT_進捗率_4_2&lt;&gt;"", AY287:BF287,AY287:BC287)&lt;&gt;"")*(IF(進捗管理票PSPT_進捗率_4_2&lt;&gt;"", $AY$7:$BF$7,$AY$7:$BC$7)="予定日")*(IF(進捗管理票PSPT_進捗率_4_2&lt;&gt;"", AY287:BF287,AY287:BC287)&lt;=集計基準日),COLUMN(IF(進捗管理票PSPT_進捗率_4_2&lt;&gt;"", AY287:BF287,AY287:BC287)),""))</f>
        <v>0</v>
      </c>
      <c r="DA287" s="324">
        <f t="array" aca="1" ref="DA287" ca="1">MAX(IF((BJ287:BN287&lt;&gt;"")*($BJ$7:$BN$7="予定日")*(BJ287:BN287&lt;=集計基準日),COLUMN(BJ287:BN287),""))</f>
        <v>0</v>
      </c>
      <c r="DB287" s="324">
        <f t="array" aca="1" ref="DB287" ca="1">MAX(IF((IF(AND(進捗管理票PSPT_進捗率_1_2&lt;&gt;"",U287&lt;&gt;""), O287:V287,O287:S287)&lt;&gt;"")*(IF(AND(進捗管理票PSPT_進捗率_1_2&lt;&gt;"",U287&lt;&gt;""), $O$7:$V$7,$O$7:$S$7)="実績日")*(IF(AND(進捗管理票PSPT_進捗率_1_2&lt;&gt;"",U287&lt;&gt;""), O287:V287,O287:S287)&lt;=集計基準日),COLUMN(IF(AND(進捗管理票PSPT_進捗率_1_2&lt;&gt;"",U287&lt;&gt;""), O287:V287,O287:S287)),""))</f>
        <v>0</v>
      </c>
      <c r="DC287" s="324">
        <f t="array" aca="1" ref="DC287" ca="1">MAX(IF((IF(AND(進捗管理票PSPT_進捗率_2_2&lt;&gt;"",AG287&lt;&gt;""), AA287:AH287,AA287:AE287)&lt;&gt;"")*(IF(AND(進捗管理票PSPT_進捗率_2_2&lt;&gt;"",AG287&lt;&gt;""), $AA$7:$AH$7,$AA$7:$AE$7)="実績日")*(IF(AND(進捗管理票PSPT_進捗率_2_2&lt;&gt;"",AG287&lt;&gt;""), AA287:AH287,AA287:AE287)&lt;=集計基準日),COLUMN(IF(AND(進捗管理票PSPT_進捗率_2_2&lt;&gt;"",AG287&lt;&gt;""), AA287:AH287,AA287:AE287)),""))</f>
        <v>0</v>
      </c>
      <c r="DD287" s="324">
        <f t="array" aca="1" ref="DD287" ca="1">MAX(IF((IF(AND(進捗管理票PSPT_進捗率_3_2&lt;&gt;"",AS287&lt;&gt;""), AM287:AT287,AM287:AQ287)&lt;&gt;"")*(IF(AND(進捗管理票PSPT_進捗率_3_2&lt;&gt;"",AS287&lt;&gt;""), $AM$7:$AT$7,$AM$7:$AQ$7)="実績日")*(IF(AND(進捗管理票PSPT_進捗率_3_2&lt;&gt;"",AS287&lt;&gt;""), AM287:AT287,AM287:AQ287)&lt;=集計基準日),COLUMN(IF(AND(進捗管理票PSPT_進捗率_3_2&lt;&gt;"",AS287&lt;&gt;""), AM287:AT287,AM287:AQ287)),""))</f>
        <v>0</v>
      </c>
      <c r="DE287" s="324">
        <f t="array" aca="1" ref="DE287" ca="1">MAX(IF((IF(AND(進捗管理票PSPT_進捗率_4_2&lt;&gt;"",BE287&lt;&gt;""), AY287:BF287,AY287:BC287)&lt;&gt;"")*(IF(AND(進捗管理票PSPT_進捗率_4_2&lt;&gt;"",BE287&lt;&gt;""), $AY$7:$BF$7,$AY$7:$BC$7)="実績日")*(IF(AND(進捗管理票PSPT_進捗率_4_2&lt;&gt;"",BE287&lt;&gt;""), AY287:BF287,AY287:BC287)&lt;=集計基準日),COLUMN(IF(AND(進捗管理票PSPT_進捗率_4_2&lt;&gt;"",BE287&lt;&gt;""), AY287:BF287,AY287:BC287)),""))</f>
        <v>0</v>
      </c>
      <c r="DF287" s="324">
        <f t="array" aca="1" ref="DF287" ca="1">MAX(IF((BJ287:BN287&lt;&gt;"")*($BJ$7:$BN$7="実績日")*(BJ287:BN287&lt;=集計基準日),COLUMN(BJ287:BN287),""))</f>
        <v>0</v>
      </c>
      <c r="DG287" s="439">
        <f ca="1">MAX(IF(CW287&lt;&gt;0,HLOOKUP(CW287+1,進捗・達成率設定_PS,9,1),0),IF(CX287&lt;&gt;0,HLOOKUP(CX287+1,進捗・達成率設定_PT仕様作成,9,1),0),IF(CY287&lt;&gt;0,HLOOKUP(CY287+1,進捗・達成率設定_PG,9,1),0),IF(CZ287&lt;&gt;0,HLOOKUP(CZ287+1,進捗・達成率設定_PT,9,1),0),IF(DA287&lt;&gt;0,HLOOKUP(DA287+1,進捗・達成率設定_受入,9,1),0),IF(AND(COUNTA(PTレビュー先頭セル:PTレビュー最終セル)=0,AND(BB287&lt;&gt;"", BB287 &lt;= 集計基準日, BE287="",BF287="",BJ287="",BK287="",BM287="",BN287="")),100,0),IF(AND(BE287&lt;&gt;"",BE287 &lt;= 集計基準日, BJ287="",BK287="",BM287="",BN287=""),100,0))</f>
        <v>0</v>
      </c>
      <c r="DH287" s="440">
        <f ca="1">MAX(IF(DB287&lt;&gt;0,HLOOKUP(DB287,進捗・達成率設定_PS,9,1),0),IF(DC287&lt;&gt;0,HLOOKUP(DC287,進捗・達成率設定_PT仕様作成,9,1),0),IF(DD287&lt;&gt;0,HLOOKUP(DD287,進捗・達成率設定_PG,9,1),0),IF(DE287&lt;&gt;0,HLOOKUP(DE287,進捗・達成率設定_PT,9,1),0),IF(DF287&lt;&gt;0,HLOOKUP(DF287,進捗・達成率設定_受入,9,1),0),IF(AND(COUNTA(PTレビュー先頭セル:PTレビュー最終セル)=0,BJ287="",BK287="",BM287="",BN287="",BC287&lt;&gt;"", BC287&lt;=集計基準日),100,0),IF(OR(AND(BF287&lt;&gt;"",BF287&lt;=集計基準日, BJ287="",BK287="",BM287="",BN287=""),AND(BE287&lt;&gt;"",BF287&lt;&gt;"",BF287&lt;=集計基準日, BJ287="",BK287="",BM287="",BN287="")),100,0))</f>
        <v>0</v>
      </c>
      <c r="DI287" s="328" t="str">
        <f>IF(BM287&lt;&gt;"",BM287,IF(AND(BJ287&lt;&gt;"",BM287&lt;&gt;""),BM287,IF(AND(BJ287&lt;&gt;"",BM287=""),"",IF(AND(BK287&lt;&gt;"",BM287=""),"",IF(BE287&lt;&gt;"",BE287,IF(COUNTA(PTレビュー先頭セル:PTレビュー最終セル)&lt;&gt;0,"",IF(BB287&lt;&gt;"",BB287,"")))))))</f>
        <v/>
      </c>
      <c r="DJ287" s="329" t="str">
        <f>IF(AND(BM287&lt;&gt;"",BN287&lt;&gt;""),BN287,IF(AND(BJ287&lt;&gt;"",BN287&lt;&gt;""),BN287,IF(AND(BK287&lt;&gt;"",BN287=""),"",IF(AND(BJ287&lt;&gt;"",BN287=""),"",IF(BF287&lt;&gt;"",BF287,IF(COUNTA(PTレビュー先頭セル:PTレビュー最終セル)&lt;&gt;0,"",IF(BC287&lt;&gt;"",BC287,"")))))))</f>
        <v/>
      </c>
      <c r="DK287" s="450" t="b">
        <f t="shared" si="152"/>
        <v>0</v>
      </c>
      <c r="DL287" s="440" t="b">
        <f t="shared" si="153"/>
        <v>0</v>
      </c>
      <c r="DM287" s="450" t="b">
        <f t="shared" si="154"/>
        <v>0</v>
      </c>
      <c r="DN287" s="440" t="b">
        <f t="shared" si="155"/>
        <v>0</v>
      </c>
      <c r="DO287" s="449" t="b">
        <f t="shared" si="156"/>
        <v>0</v>
      </c>
      <c r="DP287" s="440" t="b">
        <f t="shared" si="157"/>
        <v>0</v>
      </c>
      <c r="DQ287" s="450" t="b">
        <f t="shared" si="158"/>
        <v>0</v>
      </c>
      <c r="DR287" s="440" t="b">
        <f t="shared" si="159"/>
        <v>0</v>
      </c>
      <c r="DS287" s="449" t="b">
        <f t="shared" si="160"/>
        <v>0</v>
      </c>
      <c r="DT287" s="440" t="b">
        <f t="shared" si="161"/>
        <v>0</v>
      </c>
    </row>
    <row r="288" spans="1:124" x14ac:dyDescent="0.25">
      <c r="A288" s="65">
        <f t="shared" si="136"/>
        <v>280</v>
      </c>
      <c r="B288" s="275"/>
      <c r="C288" s="275"/>
      <c r="D288" s="275"/>
      <c r="E288" s="275"/>
      <c r="F288" s="275"/>
      <c r="G288" s="316"/>
      <c r="H288" s="276"/>
      <c r="I288" s="276"/>
      <c r="J288" s="276"/>
      <c r="K288" s="467"/>
      <c r="L288" s="467"/>
      <c r="M288" s="277"/>
      <c r="N288" s="277"/>
      <c r="O288" s="348"/>
      <c r="P288" s="278"/>
      <c r="Q288" s="279"/>
      <c r="R288" s="348"/>
      <c r="S288" s="278"/>
      <c r="T288" s="280"/>
      <c r="U288" s="348"/>
      <c r="V288" s="274"/>
      <c r="W288" s="309" t="str">
        <f t="shared" ca="1" si="137"/>
        <v/>
      </c>
      <c r="X288" s="310" t="str">
        <f t="shared" ca="1" si="138"/>
        <v/>
      </c>
      <c r="Y288" s="277"/>
      <c r="Z288" s="277"/>
      <c r="AA288" s="348"/>
      <c r="AB288" s="278"/>
      <c r="AC288" s="279"/>
      <c r="AD288" s="348"/>
      <c r="AE288" s="278"/>
      <c r="AF288" s="280"/>
      <c r="AG288" s="348"/>
      <c r="AH288" s="274"/>
      <c r="AI288" s="309" t="str">
        <f t="shared" ca="1" si="139"/>
        <v/>
      </c>
      <c r="AJ288" s="310" t="str">
        <f t="shared" ca="1" si="140"/>
        <v/>
      </c>
      <c r="AK288" s="277"/>
      <c r="AL288" s="277"/>
      <c r="AM288" s="348"/>
      <c r="AN288" s="278"/>
      <c r="AO288" s="279"/>
      <c r="AP288" s="348"/>
      <c r="AQ288" s="278"/>
      <c r="AR288" s="280"/>
      <c r="AS288" s="348"/>
      <c r="AT288" s="274"/>
      <c r="AU288" s="309" t="str">
        <f t="shared" ca="1" si="141"/>
        <v/>
      </c>
      <c r="AV288" s="310" t="str">
        <f t="shared" ca="1" si="142"/>
        <v/>
      </c>
      <c r="AW288" s="276"/>
      <c r="AX288" s="276"/>
      <c r="AY288" s="348"/>
      <c r="AZ288" s="278"/>
      <c r="BA288" s="279"/>
      <c r="BB288" s="348"/>
      <c r="BC288" s="278"/>
      <c r="BD288" s="280"/>
      <c r="BE288" s="348"/>
      <c r="BF288" s="274"/>
      <c r="BG288" s="309" t="str">
        <f t="shared" ca="1" si="143"/>
        <v/>
      </c>
      <c r="BH288" s="310" t="str">
        <f t="shared" ca="1" si="144"/>
        <v/>
      </c>
      <c r="BI288" s="276"/>
      <c r="BJ288" s="348"/>
      <c r="BK288" s="278"/>
      <c r="BL288" s="279"/>
      <c r="BM288" s="348"/>
      <c r="BN288" s="278"/>
      <c r="BO288" s="280"/>
      <c r="BP288" s="309" t="str">
        <f t="shared" ca="1" si="145"/>
        <v/>
      </c>
      <c r="BQ288" s="310" t="str">
        <f t="shared" ca="1" si="146"/>
        <v/>
      </c>
      <c r="BR288" s="309" t="str">
        <f t="shared" ca="1" si="147"/>
        <v/>
      </c>
      <c r="BS288" s="438" t="str">
        <f t="shared" ca="1" si="148"/>
        <v/>
      </c>
      <c r="BT288" s="281" t="str">
        <f t="array" ref="BT288">IF(AND($I288&lt;&gt;"",$K288&lt;&gt;""),CEILING(VLOOKUP($I288,ランク別指標,3,FALSE)*$L288,1),"")</f>
        <v/>
      </c>
      <c r="BU288" s="282"/>
      <c r="BV288" s="281" t="str">
        <f t="shared" si="133"/>
        <v/>
      </c>
      <c r="BW288" s="283"/>
      <c r="BX288" s="282"/>
      <c r="BY288" s="284" t="str">
        <f t="shared" si="149"/>
        <v/>
      </c>
      <c r="BZ288" s="285" t="str">
        <f t="shared" si="150"/>
        <v/>
      </c>
      <c r="CA288" s="286"/>
      <c r="CB288" s="287"/>
      <c r="CC288" s="281" t="str">
        <f t="array" ref="CC288">IF(AND($I288&lt;&gt;"",$K288&lt;&gt;""),CEILING(VLOOKUP($I288,ランク別指標,6,FALSE)*$L288,1),"")</f>
        <v/>
      </c>
      <c r="CD288" s="288"/>
      <c r="CE288" s="289" t="str">
        <f t="shared" si="134"/>
        <v/>
      </c>
      <c r="CF288" s="290"/>
      <c r="CG288" s="291" t="str">
        <f t="array" ref="CG288">IF(AND(L288&lt;&gt;"",L288&gt;0),IF(CD288/L288*100 &gt; 0,CD288/L288*100, ""),"")</f>
        <v/>
      </c>
      <c r="CH288" s="292" t="str">
        <f t="array" ref="CH288">IF(AND(L288&lt;&gt;"",L288&gt;0),IF(CF288/L288*100 &gt; 0,CF288/L288*100, ""),"")</f>
        <v/>
      </c>
      <c r="CI288" s="291" t="str">
        <f t="array" ref="CI288">IF(AND(CC288&lt;&gt;"",CC288&gt;0),IF(CD288/CC288*100 &gt; 0,CD288/CC288, ""),"")</f>
        <v/>
      </c>
      <c r="CJ288" s="292" t="str">
        <f t="array" ref="CJ288">IF(AND(CE288&lt;&gt;"",CE288&gt;0),IF(CF288/CE288*100 &gt; 0,CF288/CE288, ""),"")</f>
        <v/>
      </c>
      <c r="CK288" s="281"/>
      <c r="CL288" s="293" t="str">
        <f t="array" ref="CL288">IF(AND(L288&lt;&gt;"",L288&gt;0),IF(CK288/L288*100 &gt; 0,CK288/L288*100, ""),"")</f>
        <v/>
      </c>
      <c r="CM288" s="294"/>
      <c r="CN288" s="270" t="str">
        <f t="array" aca="1" ref="CN288" ca="1">IF(AND($O288&lt;&gt;"",$P288="",$O288&lt;=集計基準日),"遅1",IF(AND($R288&lt;&gt;"",$S288="",$R288&lt;=集計基準日),"遅2",IF(AND($U288&lt;&gt;"",$V288="",$U288&lt;=集計基準日),"遅3","") ) )</f>
        <v/>
      </c>
      <c r="CO288" s="271" t="str">
        <f t="array" aca="1" ref="CO288" ca="1">IF(AND($AA288&lt;&gt;"",$AB288="",$AA288&lt;=集計基準日),"遅1",IF(AND($AD288&lt;&gt;"",$AE288="",$AD288&lt;=集計基準日),"遅2",IF(AND($AG288&lt;&gt;"",$AH288="",$AG288&lt;=集計基準日),"遅3","")))</f>
        <v/>
      </c>
      <c r="CP288" s="271" t="str">
        <f t="array" aca="1" ref="CP288" ca="1">IF(AND($AM288&lt;&gt;"",$AN288="",$AM288&lt;=集計基準日),"遅1",IF(AND($AP288&lt;&gt;"",$AQ288="",$AP288&lt;=集計基準日),"遅2",IF(AND($AS288&lt;&gt;"",$AT288="",$AS288&lt;=集計基準日),"遅3","")))</f>
        <v/>
      </c>
      <c r="CQ288" s="272" t="str">
        <f t="shared" ca="1" si="131"/>
        <v/>
      </c>
      <c r="CR288" s="272" t="str">
        <f t="shared" ca="1" si="132"/>
        <v/>
      </c>
      <c r="CS288" s="273" t="str">
        <f t="shared" ca="1" si="135"/>
        <v/>
      </c>
      <c r="CT288" s="337"/>
      <c r="CU288" s="264">
        <f t="shared" si="151"/>
        <v>280</v>
      </c>
      <c r="CW288" s="324">
        <f t="array" aca="1" ref="CW288" ca="1">MAX(IF((IF(進捗管理票PSPT_進捗率_1_2&lt;&gt;"", O288:V288,O288:S288)&lt;&gt;"")*(IF(進捗管理票PSPT_進捗率_1_2&lt;&gt;"", $O$7:$V$7,$O$7:$S$7)="予定日")*(IF(進捗管理票PSPT_進捗率_1_2&lt;&gt;"", O288:V288,O288:S288)&lt;=集計基準日),COLUMN(IF(進捗管理票PSPT_進捗率_1_2&lt;&gt;"", O288:V288,O288:S288)),""))</f>
        <v>0</v>
      </c>
      <c r="CX288" s="324">
        <f t="array" aca="1" ref="CX288" ca="1">MAX(IF((IF(進捗管理票PSPT_進捗率_2_2&lt;&gt;"", AA288:AH288,AA288:AE288)&lt;&gt;"")*(IF(進捗管理票PSPT_進捗率_2_2&lt;&gt;"", $AA$7:$AH$7,$AA$7:$AE$7)="予定日")*(IF(進捗管理票PSPT_進捗率_2_2&lt;&gt;"", AA288:AH288,AA288:AE288)&lt;=集計基準日),COLUMN(IF(進捗管理票PSPT_進捗率_2_2&lt;&gt;"", AA288:AH288,AA288:AE288)),""))</f>
        <v>0</v>
      </c>
      <c r="CY288" s="324">
        <f t="array" aca="1" ref="CY288" ca="1">MAX(IF((IF(進捗管理票PSPT_進捗率_3_2&lt;&gt;"", AM288:AT288,AM288:AQ288)&lt;&gt;"")*(IF(進捗管理票PSPT_進捗率_3_2&lt;&gt;"", $AM$7:$AT$7,$AM$7:$AQ$7)="予定日")*(IF(進捗管理票PSPT_進捗率_3_2&lt;&gt;"", AM288:AT288,AM288:AQ288)&lt;=集計基準日),COLUMN(IF(進捗管理票PSPT_進捗率_3_2&lt;&gt;"", AM288:AT288,AM288:AQ288)),""))</f>
        <v>0</v>
      </c>
      <c r="CZ288" s="324">
        <f t="array" aca="1" ref="CZ288" ca="1">MAX(IF((IF(進捗管理票PSPT_進捗率_4_2&lt;&gt;"", AY288:BF288,AY288:BC288)&lt;&gt;"")*(IF(進捗管理票PSPT_進捗率_4_2&lt;&gt;"", $AY$7:$BF$7,$AY$7:$BC$7)="予定日")*(IF(進捗管理票PSPT_進捗率_4_2&lt;&gt;"", AY288:BF288,AY288:BC288)&lt;=集計基準日),COLUMN(IF(進捗管理票PSPT_進捗率_4_2&lt;&gt;"", AY288:BF288,AY288:BC288)),""))</f>
        <v>0</v>
      </c>
      <c r="DA288" s="324">
        <f t="array" aca="1" ref="DA288" ca="1">MAX(IF((BJ288:BN288&lt;&gt;"")*($BJ$7:$BN$7="予定日")*(BJ288:BN288&lt;=集計基準日),COLUMN(BJ288:BN288),""))</f>
        <v>0</v>
      </c>
      <c r="DB288" s="324">
        <f t="array" aca="1" ref="DB288" ca="1">MAX(IF((IF(AND(進捗管理票PSPT_進捗率_1_2&lt;&gt;"",U288&lt;&gt;""), O288:V288,O288:S288)&lt;&gt;"")*(IF(AND(進捗管理票PSPT_進捗率_1_2&lt;&gt;"",U288&lt;&gt;""), $O$7:$V$7,$O$7:$S$7)="実績日")*(IF(AND(進捗管理票PSPT_進捗率_1_2&lt;&gt;"",U288&lt;&gt;""), O288:V288,O288:S288)&lt;=集計基準日),COLUMN(IF(AND(進捗管理票PSPT_進捗率_1_2&lt;&gt;"",U288&lt;&gt;""), O288:V288,O288:S288)),""))</f>
        <v>0</v>
      </c>
      <c r="DC288" s="324">
        <f t="array" aca="1" ref="DC288" ca="1">MAX(IF((IF(AND(進捗管理票PSPT_進捗率_2_2&lt;&gt;"",AG288&lt;&gt;""), AA288:AH288,AA288:AE288)&lt;&gt;"")*(IF(AND(進捗管理票PSPT_進捗率_2_2&lt;&gt;"",AG288&lt;&gt;""), $AA$7:$AH$7,$AA$7:$AE$7)="実績日")*(IF(AND(進捗管理票PSPT_進捗率_2_2&lt;&gt;"",AG288&lt;&gt;""), AA288:AH288,AA288:AE288)&lt;=集計基準日),COLUMN(IF(AND(進捗管理票PSPT_進捗率_2_2&lt;&gt;"",AG288&lt;&gt;""), AA288:AH288,AA288:AE288)),""))</f>
        <v>0</v>
      </c>
      <c r="DD288" s="324">
        <f t="array" aca="1" ref="DD288" ca="1">MAX(IF((IF(AND(進捗管理票PSPT_進捗率_3_2&lt;&gt;"",AS288&lt;&gt;""), AM288:AT288,AM288:AQ288)&lt;&gt;"")*(IF(AND(進捗管理票PSPT_進捗率_3_2&lt;&gt;"",AS288&lt;&gt;""), $AM$7:$AT$7,$AM$7:$AQ$7)="実績日")*(IF(AND(進捗管理票PSPT_進捗率_3_2&lt;&gt;"",AS288&lt;&gt;""), AM288:AT288,AM288:AQ288)&lt;=集計基準日),COLUMN(IF(AND(進捗管理票PSPT_進捗率_3_2&lt;&gt;"",AS288&lt;&gt;""), AM288:AT288,AM288:AQ288)),""))</f>
        <v>0</v>
      </c>
      <c r="DE288" s="324">
        <f t="array" aca="1" ref="DE288" ca="1">MAX(IF((IF(AND(進捗管理票PSPT_進捗率_4_2&lt;&gt;"",BE288&lt;&gt;""), AY288:BF288,AY288:BC288)&lt;&gt;"")*(IF(AND(進捗管理票PSPT_進捗率_4_2&lt;&gt;"",BE288&lt;&gt;""), $AY$7:$BF$7,$AY$7:$BC$7)="実績日")*(IF(AND(進捗管理票PSPT_進捗率_4_2&lt;&gt;"",BE288&lt;&gt;""), AY288:BF288,AY288:BC288)&lt;=集計基準日),COLUMN(IF(AND(進捗管理票PSPT_進捗率_4_2&lt;&gt;"",BE288&lt;&gt;""), AY288:BF288,AY288:BC288)),""))</f>
        <v>0</v>
      </c>
      <c r="DF288" s="324">
        <f t="array" aca="1" ref="DF288" ca="1">MAX(IF((BJ288:BN288&lt;&gt;"")*($BJ$7:$BN$7="実績日")*(BJ288:BN288&lt;=集計基準日),COLUMN(BJ288:BN288),""))</f>
        <v>0</v>
      </c>
      <c r="DG288" s="439">
        <f ca="1">MAX(IF(CW288&lt;&gt;0,HLOOKUP(CW288+1,進捗・達成率設定_PS,9,1),0),IF(CX288&lt;&gt;0,HLOOKUP(CX288+1,進捗・達成率設定_PT仕様作成,9,1),0),IF(CY288&lt;&gt;0,HLOOKUP(CY288+1,進捗・達成率設定_PG,9,1),0),IF(CZ288&lt;&gt;0,HLOOKUP(CZ288+1,進捗・達成率設定_PT,9,1),0),IF(DA288&lt;&gt;0,HLOOKUP(DA288+1,進捗・達成率設定_受入,9,1),0),IF(AND(COUNTA(PTレビュー先頭セル:PTレビュー最終セル)=0,AND(BB288&lt;&gt;"", BB288 &lt;= 集計基準日, BE288="",BF288="",BJ288="",BK288="",BM288="",BN288="")),100,0),IF(AND(BE288&lt;&gt;"",BE288 &lt;= 集計基準日, BJ288="",BK288="",BM288="",BN288=""),100,0))</f>
        <v>0</v>
      </c>
      <c r="DH288" s="440">
        <f ca="1">MAX(IF(DB288&lt;&gt;0,HLOOKUP(DB288,進捗・達成率設定_PS,9,1),0),IF(DC288&lt;&gt;0,HLOOKUP(DC288,進捗・達成率設定_PT仕様作成,9,1),0),IF(DD288&lt;&gt;0,HLOOKUP(DD288,進捗・達成率設定_PG,9,1),0),IF(DE288&lt;&gt;0,HLOOKUP(DE288,進捗・達成率設定_PT,9,1),0),IF(DF288&lt;&gt;0,HLOOKUP(DF288,進捗・達成率設定_受入,9,1),0),IF(AND(COUNTA(PTレビュー先頭セル:PTレビュー最終セル)=0,BJ288="",BK288="",BM288="",BN288="",BC288&lt;&gt;"", BC288&lt;=集計基準日),100,0),IF(OR(AND(BF288&lt;&gt;"",BF288&lt;=集計基準日, BJ288="",BK288="",BM288="",BN288=""),AND(BE288&lt;&gt;"",BF288&lt;&gt;"",BF288&lt;=集計基準日, BJ288="",BK288="",BM288="",BN288="")),100,0))</f>
        <v>0</v>
      </c>
      <c r="DI288" s="328" t="str">
        <f>IF(BM288&lt;&gt;"",BM288,IF(AND(BJ288&lt;&gt;"",BM288&lt;&gt;""),BM288,IF(AND(BJ288&lt;&gt;"",BM288=""),"",IF(AND(BK288&lt;&gt;"",BM288=""),"",IF(BE288&lt;&gt;"",BE288,IF(COUNTA(PTレビュー先頭セル:PTレビュー最終セル)&lt;&gt;0,"",IF(BB288&lt;&gt;"",BB288,"")))))))</f>
        <v/>
      </c>
      <c r="DJ288" s="329" t="str">
        <f>IF(AND(BM288&lt;&gt;"",BN288&lt;&gt;""),BN288,IF(AND(BJ288&lt;&gt;"",BN288&lt;&gt;""),BN288,IF(AND(BK288&lt;&gt;"",BN288=""),"",IF(AND(BJ288&lt;&gt;"",BN288=""),"",IF(BF288&lt;&gt;"",BF288,IF(COUNTA(PTレビュー先頭セル:PTレビュー最終セル)&lt;&gt;0,"",IF(BC288&lt;&gt;"",BC288,"")))))))</f>
        <v/>
      </c>
      <c r="DK288" s="450" t="b">
        <f t="shared" si="152"/>
        <v>0</v>
      </c>
      <c r="DL288" s="440" t="b">
        <f t="shared" si="153"/>
        <v>0</v>
      </c>
      <c r="DM288" s="450" t="b">
        <f t="shared" si="154"/>
        <v>0</v>
      </c>
      <c r="DN288" s="440" t="b">
        <f t="shared" si="155"/>
        <v>0</v>
      </c>
      <c r="DO288" s="449" t="b">
        <f t="shared" si="156"/>
        <v>0</v>
      </c>
      <c r="DP288" s="440" t="b">
        <f t="shared" si="157"/>
        <v>0</v>
      </c>
      <c r="DQ288" s="450" t="b">
        <f t="shared" si="158"/>
        <v>0</v>
      </c>
      <c r="DR288" s="440" t="b">
        <f t="shared" si="159"/>
        <v>0</v>
      </c>
      <c r="DS288" s="449" t="b">
        <f t="shared" si="160"/>
        <v>0</v>
      </c>
      <c r="DT288" s="440" t="b">
        <f t="shared" si="161"/>
        <v>0</v>
      </c>
    </row>
    <row r="289" spans="1:124" x14ac:dyDescent="0.25">
      <c r="A289" s="65">
        <f t="shared" si="136"/>
        <v>281</v>
      </c>
      <c r="B289" s="275"/>
      <c r="C289" s="275"/>
      <c r="D289" s="275"/>
      <c r="E289" s="275"/>
      <c r="F289" s="275"/>
      <c r="G289" s="316"/>
      <c r="H289" s="276"/>
      <c r="I289" s="276"/>
      <c r="J289" s="276"/>
      <c r="K289" s="467"/>
      <c r="L289" s="467"/>
      <c r="M289" s="277"/>
      <c r="N289" s="277"/>
      <c r="O289" s="348"/>
      <c r="P289" s="278"/>
      <c r="Q289" s="279"/>
      <c r="R289" s="348"/>
      <c r="S289" s="278"/>
      <c r="T289" s="280"/>
      <c r="U289" s="348"/>
      <c r="V289" s="274"/>
      <c r="W289" s="309" t="str">
        <f t="shared" ca="1" si="137"/>
        <v/>
      </c>
      <c r="X289" s="310" t="str">
        <f t="shared" ca="1" si="138"/>
        <v/>
      </c>
      <c r="Y289" s="277"/>
      <c r="Z289" s="277"/>
      <c r="AA289" s="348"/>
      <c r="AB289" s="278"/>
      <c r="AC289" s="279"/>
      <c r="AD289" s="348"/>
      <c r="AE289" s="278"/>
      <c r="AF289" s="280"/>
      <c r="AG289" s="348"/>
      <c r="AH289" s="274"/>
      <c r="AI289" s="309" t="str">
        <f t="shared" ca="1" si="139"/>
        <v/>
      </c>
      <c r="AJ289" s="310" t="str">
        <f t="shared" ca="1" si="140"/>
        <v/>
      </c>
      <c r="AK289" s="277"/>
      <c r="AL289" s="277"/>
      <c r="AM289" s="348"/>
      <c r="AN289" s="278"/>
      <c r="AO289" s="279"/>
      <c r="AP289" s="348"/>
      <c r="AQ289" s="278"/>
      <c r="AR289" s="280"/>
      <c r="AS289" s="348"/>
      <c r="AT289" s="274"/>
      <c r="AU289" s="309" t="str">
        <f t="shared" ca="1" si="141"/>
        <v/>
      </c>
      <c r="AV289" s="310" t="str">
        <f t="shared" ca="1" si="142"/>
        <v/>
      </c>
      <c r="AW289" s="276"/>
      <c r="AX289" s="276"/>
      <c r="AY289" s="348"/>
      <c r="AZ289" s="278"/>
      <c r="BA289" s="279"/>
      <c r="BB289" s="348"/>
      <c r="BC289" s="278"/>
      <c r="BD289" s="280"/>
      <c r="BE289" s="348"/>
      <c r="BF289" s="274"/>
      <c r="BG289" s="309" t="str">
        <f t="shared" ca="1" si="143"/>
        <v/>
      </c>
      <c r="BH289" s="310" t="str">
        <f t="shared" ca="1" si="144"/>
        <v/>
      </c>
      <c r="BI289" s="276"/>
      <c r="BJ289" s="348"/>
      <c r="BK289" s="278"/>
      <c r="BL289" s="279"/>
      <c r="BM289" s="348"/>
      <c r="BN289" s="278"/>
      <c r="BO289" s="280"/>
      <c r="BP289" s="309" t="str">
        <f t="shared" ca="1" si="145"/>
        <v/>
      </c>
      <c r="BQ289" s="310" t="str">
        <f t="shared" ca="1" si="146"/>
        <v/>
      </c>
      <c r="BR289" s="309" t="str">
        <f t="shared" ca="1" si="147"/>
        <v/>
      </c>
      <c r="BS289" s="438" t="str">
        <f t="shared" ca="1" si="148"/>
        <v/>
      </c>
      <c r="BT289" s="281" t="str">
        <f t="array" ref="BT289">IF(AND($I289&lt;&gt;"",$K289&lt;&gt;""),CEILING(VLOOKUP($I289,ランク別指標,3,FALSE)*$L289,1),"")</f>
        <v/>
      </c>
      <c r="BU289" s="282"/>
      <c r="BV289" s="281" t="str">
        <f t="shared" si="133"/>
        <v/>
      </c>
      <c r="BW289" s="283"/>
      <c r="BX289" s="282"/>
      <c r="BY289" s="284" t="str">
        <f t="shared" si="149"/>
        <v/>
      </c>
      <c r="BZ289" s="285" t="str">
        <f t="shared" si="150"/>
        <v/>
      </c>
      <c r="CA289" s="286"/>
      <c r="CB289" s="287"/>
      <c r="CC289" s="281" t="str">
        <f t="array" ref="CC289">IF(AND($I289&lt;&gt;"",$K289&lt;&gt;""),CEILING(VLOOKUP($I289,ランク別指標,6,FALSE)*$L289,1),"")</f>
        <v/>
      </c>
      <c r="CD289" s="288"/>
      <c r="CE289" s="289" t="str">
        <f t="shared" si="134"/>
        <v/>
      </c>
      <c r="CF289" s="290"/>
      <c r="CG289" s="291" t="str">
        <f t="array" ref="CG289">IF(AND(L289&lt;&gt;"",L289&gt;0),IF(CD289/L289*100 &gt; 0,CD289/L289*100, ""),"")</f>
        <v/>
      </c>
      <c r="CH289" s="292" t="str">
        <f t="array" ref="CH289">IF(AND(L289&lt;&gt;"",L289&gt;0),IF(CF289/L289*100 &gt; 0,CF289/L289*100, ""),"")</f>
        <v/>
      </c>
      <c r="CI289" s="291" t="str">
        <f t="array" ref="CI289">IF(AND(CC289&lt;&gt;"",CC289&gt;0),IF(CD289/CC289*100 &gt; 0,CD289/CC289, ""),"")</f>
        <v/>
      </c>
      <c r="CJ289" s="292" t="str">
        <f t="array" ref="CJ289">IF(AND(CE289&lt;&gt;"",CE289&gt;0),IF(CF289/CE289*100 &gt; 0,CF289/CE289, ""),"")</f>
        <v/>
      </c>
      <c r="CK289" s="281"/>
      <c r="CL289" s="293" t="str">
        <f t="array" ref="CL289">IF(AND(L289&lt;&gt;"",L289&gt;0),IF(CK289/L289*100 &gt; 0,CK289/L289*100, ""),"")</f>
        <v/>
      </c>
      <c r="CM289" s="294"/>
      <c r="CN289" s="270" t="str">
        <f t="array" aca="1" ref="CN289" ca="1">IF(AND($O289&lt;&gt;"",$P289="",$O289&lt;=集計基準日),"遅1",IF(AND($R289&lt;&gt;"",$S289="",$R289&lt;=集計基準日),"遅2",IF(AND($U289&lt;&gt;"",$V289="",$U289&lt;=集計基準日),"遅3","") ) )</f>
        <v/>
      </c>
      <c r="CO289" s="271" t="str">
        <f t="array" aca="1" ref="CO289" ca="1">IF(AND($AA289&lt;&gt;"",$AB289="",$AA289&lt;=集計基準日),"遅1",IF(AND($AD289&lt;&gt;"",$AE289="",$AD289&lt;=集計基準日),"遅2",IF(AND($AG289&lt;&gt;"",$AH289="",$AG289&lt;=集計基準日),"遅3","")))</f>
        <v/>
      </c>
      <c r="CP289" s="271" t="str">
        <f t="array" aca="1" ref="CP289" ca="1">IF(AND($AM289&lt;&gt;"",$AN289="",$AM289&lt;=集計基準日),"遅1",IF(AND($AP289&lt;&gt;"",$AQ289="",$AP289&lt;=集計基準日),"遅2",IF(AND($AS289&lt;&gt;"",$AT289="",$AS289&lt;=集計基準日),"遅3","")))</f>
        <v/>
      </c>
      <c r="CQ289" s="272" t="str">
        <f t="shared" ca="1" si="131"/>
        <v/>
      </c>
      <c r="CR289" s="272" t="str">
        <f t="shared" ca="1" si="132"/>
        <v/>
      </c>
      <c r="CS289" s="273" t="str">
        <f t="shared" ca="1" si="135"/>
        <v/>
      </c>
      <c r="CT289" s="337"/>
      <c r="CU289" s="264">
        <f t="shared" si="151"/>
        <v>281</v>
      </c>
      <c r="CW289" s="324">
        <f t="array" aca="1" ref="CW289" ca="1">MAX(IF((IF(進捗管理票PSPT_進捗率_1_2&lt;&gt;"", O289:V289,O289:S289)&lt;&gt;"")*(IF(進捗管理票PSPT_進捗率_1_2&lt;&gt;"", $O$7:$V$7,$O$7:$S$7)="予定日")*(IF(進捗管理票PSPT_進捗率_1_2&lt;&gt;"", O289:V289,O289:S289)&lt;=集計基準日),COLUMN(IF(進捗管理票PSPT_進捗率_1_2&lt;&gt;"", O289:V289,O289:S289)),""))</f>
        <v>0</v>
      </c>
      <c r="CX289" s="324">
        <f t="array" aca="1" ref="CX289" ca="1">MAX(IF((IF(進捗管理票PSPT_進捗率_2_2&lt;&gt;"", AA289:AH289,AA289:AE289)&lt;&gt;"")*(IF(進捗管理票PSPT_進捗率_2_2&lt;&gt;"", $AA$7:$AH$7,$AA$7:$AE$7)="予定日")*(IF(進捗管理票PSPT_進捗率_2_2&lt;&gt;"", AA289:AH289,AA289:AE289)&lt;=集計基準日),COLUMN(IF(進捗管理票PSPT_進捗率_2_2&lt;&gt;"", AA289:AH289,AA289:AE289)),""))</f>
        <v>0</v>
      </c>
      <c r="CY289" s="324">
        <f t="array" aca="1" ref="CY289" ca="1">MAX(IF((IF(進捗管理票PSPT_進捗率_3_2&lt;&gt;"", AM289:AT289,AM289:AQ289)&lt;&gt;"")*(IF(進捗管理票PSPT_進捗率_3_2&lt;&gt;"", $AM$7:$AT$7,$AM$7:$AQ$7)="予定日")*(IF(進捗管理票PSPT_進捗率_3_2&lt;&gt;"", AM289:AT289,AM289:AQ289)&lt;=集計基準日),COLUMN(IF(進捗管理票PSPT_進捗率_3_2&lt;&gt;"", AM289:AT289,AM289:AQ289)),""))</f>
        <v>0</v>
      </c>
      <c r="CZ289" s="324">
        <f t="array" aca="1" ref="CZ289" ca="1">MAX(IF((IF(進捗管理票PSPT_進捗率_4_2&lt;&gt;"", AY289:BF289,AY289:BC289)&lt;&gt;"")*(IF(進捗管理票PSPT_進捗率_4_2&lt;&gt;"", $AY$7:$BF$7,$AY$7:$BC$7)="予定日")*(IF(進捗管理票PSPT_進捗率_4_2&lt;&gt;"", AY289:BF289,AY289:BC289)&lt;=集計基準日),COLUMN(IF(進捗管理票PSPT_進捗率_4_2&lt;&gt;"", AY289:BF289,AY289:BC289)),""))</f>
        <v>0</v>
      </c>
      <c r="DA289" s="324">
        <f t="array" aca="1" ref="DA289" ca="1">MAX(IF((BJ289:BN289&lt;&gt;"")*($BJ$7:$BN$7="予定日")*(BJ289:BN289&lt;=集計基準日),COLUMN(BJ289:BN289),""))</f>
        <v>0</v>
      </c>
      <c r="DB289" s="324">
        <f t="array" aca="1" ref="DB289" ca="1">MAX(IF((IF(AND(進捗管理票PSPT_進捗率_1_2&lt;&gt;"",U289&lt;&gt;""), O289:V289,O289:S289)&lt;&gt;"")*(IF(AND(進捗管理票PSPT_進捗率_1_2&lt;&gt;"",U289&lt;&gt;""), $O$7:$V$7,$O$7:$S$7)="実績日")*(IF(AND(進捗管理票PSPT_進捗率_1_2&lt;&gt;"",U289&lt;&gt;""), O289:V289,O289:S289)&lt;=集計基準日),COLUMN(IF(AND(進捗管理票PSPT_進捗率_1_2&lt;&gt;"",U289&lt;&gt;""), O289:V289,O289:S289)),""))</f>
        <v>0</v>
      </c>
      <c r="DC289" s="324">
        <f t="array" aca="1" ref="DC289" ca="1">MAX(IF((IF(AND(進捗管理票PSPT_進捗率_2_2&lt;&gt;"",AG289&lt;&gt;""), AA289:AH289,AA289:AE289)&lt;&gt;"")*(IF(AND(進捗管理票PSPT_進捗率_2_2&lt;&gt;"",AG289&lt;&gt;""), $AA$7:$AH$7,$AA$7:$AE$7)="実績日")*(IF(AND(進捗管理票PSPT_進捗率_2_2&lt;&gt;"",AG289&lt;&gt;""), AA289:AH289,AA289:AE289)&lt;=集計基準日),COLUMN(IF(AND(進捗管理票PSPT_進捗率_2_2&lt;&gt;"",AG289&lt;&gt;""), AA289:AH289,AA289:AE289)),""))</f>
        <v>0</v>
      </c>
      <c r="DD289" s="324">
        <f t="array" aca="1" ref="DD289" ca="1">MAX(IF((IF(AND(進捗管理票PSPT_進捗率_3_2&lt;&gt;"",AS289&lt;&gt;""), AM289:AT289,AM289:AQ289)&lt;&gt;"")*(IF(AND(進捗管理票PSPT_進捗率_3_2&lt;&gt;"",AS289&lt;&gt;""), $AM$7:$AT$7,$AM$7:$AQ$7)="実績日")*(IF(AND(進捗管理票PSPT_進捗率_3_2&lt;&gt;"",AS289&lt;&gt;""), AM289:AT289,AM289:AQ289)&lt;=集計基準日),COLUMN(IF(AND(進捗管理票PSPT_進捗率_3_2&lt;&gt;"",AS289&lt;&gt;""), AM289:AT289,AM289:AQ289)),""))</f>
        <v>0</v>
      </c>
      <c r="DE289" s="324">
        <f t="array" aca="1" ref="DE289" ca="1">MAX(IF((IF(AND(進捗管理票PSPT_進捗率_4_2&lt;&gt;"",BE289&lt;&gt;""), AY289:BF289,AY289:BC289)&lt;&gt;"")*(IF(AND(進捗管理票PSPT_進捗率_4_2&lt;&gt;"",BE289&lt;&gt;""), $AY$7:$BF$7,$AY$7:$BC$7)="実績日")*(IF(AND(進捗管理票PSPT_進捗率_4_2&lt;&gt;"",BE289&lt;&gt;""), AY289:BF289,AY289:BC289)&lt;=集計基準日),COLUMN(IF(AND(進捗管理票PSPT_進捗率_4_2&lt;&gt;"",BE289&lt;&gt;""), AY289:BF289,AY289:BC289)),""))</f>
        <v>0</v>
      </c>
      <c r="DF289" s="324">
        <f t="array" aca="1" ref="DF289" ca="1">MAX(IF((BJ289:BN289&lt;&gt;"")*($BJ$7:$BN$7="実績日")*(BJ289:BN289&lt;=集計基準日),COLUMN(BJ289:BN289),""))</f>
        <v>0</v>
      </c>
      <c r="DG289" s="439">
        <f ca="1">MAX(IF(CW289&lt;&gt;0,HLOOKUP(CW289+1,進捗・達成率設定_PS,9,1),0),IF(CX289&lt;&gt;0,HLOOKUP(CX289+1,進捗・達成率設定_PT仕様作成,9,1),0),IF(CY289&lt;&gt;0,HLOOKUP(CY289+1,進捗・達成率設定_PG,9,1),0),IF(CZ289&lt;&gt;0,HLOOKUP(CZ289+1,進捗・達成率設定_PT,9,1),0),IF(DA289&lt;&gt;0,HLOOKUP(DA289+1,進捗・達成率設定_受入,9,1),0),IF(AND(COUNTA(PTレビュー先頭セル:PTレビュー最終セル)=0,AND(BB289&lt;&gt;"", BB289 &lt;= 集計基準日, BE289="",BF289="",BJ289="",BK289="",BM289="",BN289="")),100,0),IF(AND(BE289&lt;&gt;"",BE289 &lt;= 集計基準日, BJ289="",BK289="",BM289="",BN289=""),100,0))</f>
        <v>0</v>
      </c>
      <c r="DH289" s="440">
        <f ca="1">MAX(IF(DB289&lt;&gt;0,HLOOKUP(DB289,進捗・達成率設定_PS,9,1),0),IF(DC289&lt;&gt;0,HLOOKUP(DC289,進捗・達成率設定_PT仕様作成,9,1),0),IF(DD289&lt;&gt;0,HLOOKUP(DD289,進捗・達成率設定_PG,9,1),0),IF(DE289&lt;&gt;0,HLOOKUP(DE289,進捗・達成率設定_PT,9,1),0),IF(DF289&lt;&gt;0,HLOOKUP(DF289,進捗・達成率設定_受入,9,1),0),IF(AND(COUNTA(PTレビュー先頭セル:PTレビュー最終セル)=0,BJ289="",BK289="",BM289="",BN289="",BC289&lt;&gt;"", BC289&lt;=集計基準日),100,0),IF(OR(AND(BF289&lt;&gt;"",BF289&lt;=集計基準日, BJ289="",BK289="",BM289="",BN289=""),AND(BE289&lt;&gt;"",BF289&lt;&gt;"",BF289&lt;=集計基準日, BJ289="",BK289="",BM289="",BN289="")),100,0))</f>
        <v>0</v>
      </c>
      <c r="DI289" s="328" t="str">
        <f>IF(BM289&lt;&gt;"",BM289,IF(AND(BJ289&lt;&gt;"",BM289&lt;&gt;""),BM289,IF(AND(BJ289&lt;&gt;"",BM289=""),"",IF(AND(BK289&lt;&gt;"",BM289=""),"",IF(BE289&lt;&gt;"",BE289,IF(COUNTA(PTレビュー先頭セル:PTレビュー最終セル)&lt;&gt;0,"",IF(BB289&lt;&gt;"",BB289,"")))))))</f>
        <v/>
      </c>
      <c r="DJ289" s="329" t="str">
        <f>IF(AND(BM289&lt;&gt;"",BN289&lt;&gt;""),BN289,IF(AND(BJ289&lt;&gt;"",BN289&lt;&gt;""),BN289,IF(AND(BK289&lt;&gt;"",BN289=""),"",IF(AND(BJ289&lt;&gt;"",BN289=""),"",IF(BF289&lt;&gt;"",BF289,IF(COUNTA(PTレビュー先頭セル:PTレビュー最終セル)&lt;&gt;0,"",IF(BC289&lt;&gt;"",BC289,"")))))))</f>
        <v/>
      </c>
      <c r="DK289" s="450" t="b">
        <f t="shared" si="152"/>
        <v>0</v>
      </c>
      <c r="DL289" s="440" t="b">
        <f t="shared" si="153"/>
        <v>0</v>
      </c>
      <c r="DM289" s="450" t="b">
        <f t="shared" si="154"/>
        <v>0</v>
      </c>
      <c r="DN289" s="440" t="b">
        <f t="shared" si="155"/>
        <v>0</v>
      </c>
      <c r="DO289" s="449" t="b">
        <f t="shared" si="156"/>
        <v>0</v>
      </c>
      <c r="DP289" s="440" t="b">
        <f t="shared" si="157"/>
        <v>0</v>
      </c>
      <c r="DQ289" s="450" t="b">
        <f t="shared" si="158"/>
        <v>0</v>
      </c>
      <c r="DR289" s="440" t="b">
        <f t="shared" si="159"/>
        <v>0</v>
      </c>
      <c r="DS289" s="449" t="b">
        <f t="shared" si="160"/>
        <v>0</v>
      </c>
      <c r="DT289" s="440" t="b">
        <f t="shared" si="161"/>
        <v>0</v>
      </c>
    </row>
    <row r="290" spans="1:124" x14ac:dyDescent="0.25">
      <c r="A290" s="65">
        <f t="shared" si="136"/>
        <v>282</v>
      </c>
      <c r="B290" s="275"/>
      <c r="C290" s="275"/>
      <c r="D290" s="275"/>
      <c r="E290" s="275"/>
      <c r="F290" s="275"/>
      <c r="G290" s="316"/>
      <c r="H290" s="276"/>
      <c r="I290" s="276"/>
      <c r="J290" s="276"/>
      <c r="K290" s="467"/>
      <c r="L290" s="467"/>
      <c r="M290" s="277"/>
      <c r="N290" s="277"/>
      <c r="O290" s="348"/>
      <c r="P290" s="278"/>
      <c r="Q290" s="279"/>
      <c r="R290" s="348"/>
      <c r="S290" s="278"/>
      <c r="T290" s="280"/>
      <c r="U290" s="348"/>
      <c r="V290" s="274"/>
      <c r="W290" s="309" t="str">
        <f t="shared" ca="1" si="137"/>
        <v/>
      </c>
      <c r="X290" s="310" t="str">
        <f t="shared" ca="1" si="138"/>
        <v/>
      </c>
      <c r="Y290" s="277"/>
      <c r="Z290" s="277"/>
      <c r="AA290" s="348"/>
      <c r="AB290" s="278"/>
      <c r="AC290" s="279"/>
      <c r="AD290" s="348"/>
      <c r="AE290" s="278"/>
      <c r="AF290" s="280"/>
      <c r="AG290" s="348"/>
      <c r="AH290" s="274"/>
      <c r="AI290" s="309" t="str">
        <f t="shared" ca="1" si="139"/>
        <v/>
      </c>
      <c r="AJ290" s="310" t="str">
        <f t="shared" ca="1" si="140"/>
        <v/>
      </c>
      <c r="AK290" s="277"/>
      <c r="AL290" s="277"/>
      <c r="AM290" s="348"/>
      <c r="AN290" s="278"/>
      <c r="AO290" s="279"/>
      <c r="AP290" s="348"/>
      <c r="AQ290" s="278"/>
      <c r="AR290" s="280"/>
      <c r="AS290" s="348"/>
      <c r="AT290" s="274"/>
      <c r="AU290" s="309" t="str">
        <f t="shared" ca="1" si="141"/>
        <v/>
      </c>
      <c r="AV290" s="310" t="str">
        <f t="shared" ca="1" si="142"/>
        <v/>
      </c>
      <c r="AW290" s="276"/>
      <c r="AX290" s="276"/>
      <c r="AY290" s="348"/>
      <c r="AZ290" s="278"/>
      <c r="BA290" s="279"/>
      <c r="BB290" s="348"/>
      <c r="BC290" s="278"/>
      <c r="BD290" s="280"/>
      <c r="BE290" s="348"/>
      <c r="BF290" s="274"/>
      <c r="BG290" s="309" t="str">
        <f t="shared" ca="1" si="143"/>
        <v/>
      </c>
      <c r="BH290" s="310" t="str">
        <f t="shared" ca="1" si="144"/>
        <v/>
      </c>
      <c r="BI290" s="276"/>
      <c r="BJ290" s="348"/>
      <c r="BK290" s="278"/>
      <c r="BL290" s="279"/>
      <c r="BM290" s="348"/>
      <c r="BN290" s="278"/>
      <c r="BO290" s="280"/>
      <c r="BP290" s="309" t="str">
        <f t="shared" ca="1" si="145"/>
        <v/>
      </c>
      <c r="BQ290" s="310" t="str">
        <f t="shared" ca="1" si="146"/>
        <v/>
      </c>
      <c r="BR290" s="309" t="str">
        <f t="shared" ca="1" si="147"/>
        <v/>
      </c>
      <c r="BS290" s="438" t="str">
        <f t="shared" ca="1" si="148"/>
        <v/>
      </c>
      <c r="BT290" s="281" t="str">
        <f t="array" ref="BT290">IF(AND($I290&lt;&gt;"",$K290&lt;&gt;""),CEILING(VLOOKUP($I290,ランク別指標,3,FALSE)*$L290,1),"")</f>
        <v/>
      </c>
      <c r="BU290" s="282"/>
      <c r="BV290" s="281" t="str">
        <f t="shared" si="133"/>
        <v/>
      </c>
      <c r="BW290" s="283"/>
      <c r="BX290" s="282"/>
      <c r="BY290" s="284" t="str">
        <f t="shared" si="149"/>
        <v/>
      </c>
      <c r="BZ290" s="285" t="str">
        <f t="shared" si="150"/>
        <v/>
      </c>
      <c r="CA290" s="286"/>
      <c r="CB290" s="287"/>
      <c r="CC290" s="281" t="str">
        <f t="array" ref="CC290">IF(AND($I290&lt;&gt;"",$K290&lt;&gt;""),CEILING(VLOOKUP($I290,ランク別指標,6,FALSE)*$L290,1),"")</f>
        <v/>
      </c>
      <c r="CD290" s="288"/>
      <c r="CE290" s="289" t="str">
        <f t="shared" si="134"/>
        <v/>
      </c>
      <c r="CF290" s="290"/>
      <c r="CG290" s="291" t="str">
        <f t="array" ref="CG290">IF(AND(L290&lt;&gt;"",L290&gt;0),IF(CD290/L290*100 &gt; 0,CD290/L290*100, ""),"")</f>
        <v/>
      </c>
      <c r="CH290" s="292" t="str">
        <f t="array" ref="CH290">IF(AND(L290&lt;&gt;"",L290&gt;0),IF(CF290/L290*100 &gt; 0,CF290/L290*100, ""),"")</f>
        <v/>
      </c>
      <c r="CI290" s="291" t="str">
        <f t="array" ref="CI290">IF(AND(CC290&lt;&gt;"",CC290&gt;0),IF(CD290/CC290*100 &gt; 0,CD290/CC290, ""),"")</f>
        <v/>
      </c>
      <c r="CJ290" s="292" t="str">
        <f t="array" ref="CJ290">IF(AND(CE290&lt;&gt;"",CE290&gt;0),IF(CF290/CE290*100 &gt; 0,CF290/CE290, ""),"")</f>
        <v/>
      </c>
      <c r="CK290" s="281"/>
      <c r="CL290" s="293" t="str">
        <f t="array" ref="CL290">IF(AND(L290&lt;&gt;"",L290&gt;0),IF(CK290/L290*100 &gt; 0,CK290/L290*100, ""),"")</f>
        <v/>
      </c>
      <c r="CM290" s="294"/>
      <c r="CN290" s="270" t="str">
        <f t="array" aca="1" ref="CN290" ca="1">IF(AND($O290&lt;&gt;"",$P290="",$O290&lt;=集計基準日),"遅1",IF(AND($R290&lt;&gt;"",$S290="",$R290&lt;=集計基準日),"遅2",IF(AND($U290&lt;&gt;"",$V290="",$U290&lt;=集計基準日),"遅3","") ) )</f>
        <v/>
      </c>
      <c r="CO290" s="271" t="str">
        <f t="array" aca="1" ref="CO290" ca="1">IF(AND($AA290&lt;&gt;"",$AB290="",$AA290&lt;=集計基準日),"遅1",IF(AND($AD290&lt;&gt;"",$AE290="",$AD290&lt;=集計基準日),"遅2",IF(AND($AG290&lt;&gt;"",$AH290="",$AG290&lt;=集計基準日),"遅3","")))</f>
        <v/>
      </c>
      <c r="CP290" s="271" t="str">
        <f t="array" aca="1" ref="CP290" ca="1">IF(AND($AM290&lt;&gt;"",$AN290="",$AM290&lt;=集計基準日),"遅1",IF(AND($AP290&lt;&gt;"",$AQ290="",$AP290&lt;=集計基準日),"遅2",IF(AND($AS290&lt;&gt;"",$AT290="",$AS290&lt;=集計基準日),"遅3","")))</f>
        <v/>
      </c>
      <c r="CQ290" s="272" t="str">
        <f t="shared" ca="1" si="131"/>
        <v/>
      </c>
      <c r="CR290" s="272" t="str">
        <f t="shared" ca="1" si="132"/>
        <v/>
      </c>
      <c r="CS290" s="273" t="str">
        <f t="shared" ca="1" si="135"/>
        <v/>
      </c>
      <c r="CT290" s="337"/>
      <c r="CU290" s="264">
        <f t="shared" si="151"/>
        <v>282</v>
      </c>
      <c r="CW290" s="324">
        <f t="array" aca="1" ref="CW290" ca="1">MAX(IF((IF(進捗管理票PSPT_進捗率_1_2&lt;&gt;"", O290:V290,O290:S290)&lt;&gt;"")*(IF(進捗管理票PSPT_進捗率_1_2&lt;&gt;"", $O$7:$V$7,$O$7:$S$7)="予定日")*(IF(進捗管理票PSPT_進捗率_1_2&lt;&gt;"", O290:V290,O290:S290)&lt;=集計基準日),COLUMN(IF(進捗管理票PSPT_進捗率_1_2&lt;&gt;"", O290:V290,O290:S290)),""))</f>
        <v>0</v>
      </c>
      <c r="CX290" s="324">
        <f t="array" aca="1" ref="CX290" ca="1">MAX(IF((IF(進捗管理票PSPT_進捗率_2_2&lt;&gt;"", AA290:AH290,AA290:AE290)&lt;&gt;"")*(IF(進捗管理票PSPT_進捗率_2_2&lt;&gt;"", $AA$7:$AH$7,$AA$7:$AE$7)="予定日")*(IF(進捗管理票PSPT_進捗率_2_2&lt;&gt;"", AA290:AH290,AA290:AE290)&lt;=集計基準日),COLUMN(IF(進捗管理票PSPT_進捗率_2_2&lt;&gt;"", AA290:AH290,AA290:AE290)),""))</f>
        <v>0</v>
      </c>
      <c r="CY290" s="324">
        <f t="array" aca="1" ref="CY290" ca="1">MAX(IF((IF(進捗管理票PSPT_進捗率_3_2&lt;&gt;"", AM290:AT290,AM290:AQ290)&lt;&gt;"")*(IF(進捗管理票PSPT_進捗率_3_2&lt;&gt;"", $AM$7:$AT$7,$AM$7:$AQ$7)="予定日")*(IF(進捗管理票PSPT_進捗率_3_2&lt;&gt;"", AM290:AT290,AM290:AQ290)&lt;=集計基準日),COLUMN(IF(進捗管理票PSPT_進捗率_3_2&lt;&gt;"", AM290:AT290,AM290:AQ290)),""))</f>
        <v>0</v>
      </c>
      <c r="CZ290" s="324">
        <f t="array" aca="1" ref="CZ290" ca="1">MAX(IF((IF(進捗管理票PSPT_進捗率_4_2&lt;&gt;"", AY290:BF290,AY290:BC290)&lt;&gt;"")*(IF(進捗管理票PSPT_進捗率_4_2&lt;&gt;"", $AY$7:$BF$7,$AY$7:$BC$7)="予定日")*(IF(進捗管理票PSPT_進捗率_4_2&lt;&gt;"", AY290:BF290,AY290:BC290)&lt;=集計基準日),COLUMN(IF(進捗管理票PSPT_進捗率_4_2&lt;&gt;"", AY290:BF290,AY290:BC290)),""))</f>
        <v>0</v>
      </c>
      <c r="DA290" s="324">
        <f t="array" aca="1" ref="DA290" ca="1">MAX(IF((BJ290:BN290&lt;&gt;"")*($BJ$7:$BN$7="予定日")*(BJ290:BN290&lt;=集計基準日),COLUMN(BJ290:BN290),""))</f>
        <v>0</v>
      </c>
      <c r="DB290" s="324">
        <f t="array" aca="1" ref="DB290" ca="1">MAX(IF((IF(AND(進捗管理票PSPT_進捗率_1_2&lt;&gt;"",U290&lt;&gt;""), O290:V290,O290:S290)&lt;&gt;"")*(IF(AND(進捗管理票PSPT_進捗率_1_2&lt;&gt;"",U290&lt;&gt;""), $O$7:$V$7,$O$7:$S$7)="実績日")*(IF(AND(進捗管理票PSPT_進捗率_1_2&lt;&gt;"",U290&lt;&gt;""), O290:V290,O290:S290)&lt;=集計基準日),COLUMN(IF(AND(進捗管理票PSPT_進捗率_1_2&lt;&gt;"",U290&lt;&gt;""), O290:V290,O290:S290)),""))</f>
        <v>0</v>
      </c>
      <c r="DC290" s="324">
        <f t="array" aca="1" ref="DC290" ca="1">MAX(IF((IF(AND(進捗管理票PSPT_進捗率_2_2&lt;&gt;"",AG290&lt;&gt;""), AA290:AH290,AA290:AE290)&lt;&gt;"")*(IF(AND(進捗管理票PSPT_進捗率_2_2&lt;&gt;"",AG290&lt;&gt;""), $AA$7:$AH$7,$AA$7:$AE$7)="実績日")*(IF(AND(進捗管理票PSPT_進捗率_2_2&lt;&gt;"",AG290&lt;&gt;""), AA290:AH290,AA290:AE290)&lt;=集計基準日),COLUMN(IF(AND(進捗管理票PSPT_進捗率_2_2&lt;&gt;"",AG290&lt;&gt;""), AA290:AH290,AA290:AE290)),""))</f>
        <v>0</v>
      </c>
      <c r="DD290" s="324">
        <f t="array" aca="1" ref="DD290" ca="1">MAX(IF((IF(AND(進捗管理票PSPT_進捗率_3_2&lt;&gt;"",AS290&lt;&gt;""), AM290:AT290,AM290:AQ290)&lt;&gt;"")*(IF(AND(進捗管理票PSPT_進捗率_3_2&lt;&gt;"",AS290&lt;&gt;""), $AM$7:$AT$7,$AM$7:$AQ$7)="実績日")*(IF(AND(進捗管理票PSPT_進捗率_3_2&lt;&gt;"",AS290&lt;&gt;""), AM290:AT290,AM290:AQ290)&lt;=集計基準日),COLUMN(IF(AND(進捗管理票PSPT_進捗率_3_2&lt;&gt;"",AS290&lt;&gt;""), AM290:AT290,AM290:AQ290)),""))</f>
        <v>0</v>
      </c>
      <c r="DE290" s="324">
        <f t="array" aca="1" ref="DE290" ca="1">MAX(IF((IF(AND(進捗管理票PSPT_進捗率_4_2&lt;&gt;"",BE290&lt;&gt;""), AY290:BF290,AY290:BC290)&lt;&gt;"")*(IF(AND(進捗管理票PSPT_進捗率_4_2&lt;&gt;"",BE290&lt;&gt;""), $AY$7:$BF$7,$AY$7:$BC$7)="実績日")*(IF(AND(進捗管理票PSPT_進捗率_4_2&lt;&gt;"",BE290&lt;&gt;""), AY290:BF290,AY290:BC290)&lt;=集計基準日),COLUMN(IF(AND(進捗管理票PSPT_進捗率_4_2&lt;&gt;"",BE290&lt;&gt;""), AY290:BF290,AY290:BC290)),""))</f>
        <v>0</v>
      </c>
      <c r="DF290" s="324">
        <f t="array" aca="1" ref="DF290" ca="1">MAX(IF((BJ290:BN290&lt;&gt;"")*($BJ$7:$BN$7="実績日")*(BJ290:BN290&lt;=集計基準日),COLUMN(BJ290:BN290),""))</f>
        <v>0</v>
      </c>
      <c r="DG290" s="439">
        <f ca="1">MAX(IF(CW290&lt;&gt;0,HLOOKUP(CW290+1,進捗・達成率設定_PS,9,1),0),IF(CX290&lt;&gt;0,HLOOKUP(CX290+1,進捗・達成率設定_PT仕様作成,9,1),0),IF(CY290&lt;&gt;0,HLOOKUP(CY290+1,進捗・達成率設定_PG,9,1),0),IF(CZ290&lt;&gt;0,HLOOKUP(CZ290+1,進捗・達成率設定_PT,9,1),0),IF(DA290&lt;&gt;0,HLOOKUP(DA290+1,進捗・達成率設定_受入,9,1),0),IF(AND(COUNTA(PTレビュー先頭セル:PTレビュー最終セル)=0,AND(BB290&lt;&gt;"", BB290 &lt;= 集計基準日, BE290="",BF290="",BJ290="",BK290="",BM290="",BN290="")),100,0),IF(AND(BE290&lt;&gt;"",BE290 &lt;= 集計基準日, BJ290="",BK290="",BM290="",BN290=""),100,0))</f>
        <v>0</v>
      </c>
      <c r="DH290" s="440">
        <f ca="1">MAX(IF(DB290&lt;&gt;0,HLOOKUP(DB290,進捗・達成率設定_PS,9,1),0),IF(DC290&lt;&gt;0,HLOOKUP(DC290,進捗・達成率設定_PT仕様作成,9,1),0),IF(DD290&lt;&gt;0,HLOOKUP(DD290,進捗・達成率設定_PG,9,1),0),IF(DE290&lt;&gt;0,HLOOKUP(DE290,進捗・達成率設定_PT,9,1),0),IF(DF290&lt;&gt;0,HLOOKUP(DF290,進捗・達成率設定_受入,9,1),0),IF(AND(COUNTA(PTレビュー先頭セル:PTレビュー最終セル)=0,BJ290="",BK290="",BM290="",BN290="",BC290&lt;&gt;"", BC290&lt;=集計基準日),100,0),IF(OR(AND(BF290&lt;&gt;"",BF290&lt;=集計基準日, BJ290="",BK290="",BM290="",BN290=""),AND(BE290&lt;&gt;"",BF290&lt;&gt;"",BF290&lt;=集計基準日, BJ290="",BK290="",BM290="",BN290="")),100,0))</f>
        <v>0</v>
      </c>
      <c r="DI290" s="328" t="str">
        <f>IF(BM290&lt;&gt;"",BM290,IF(AND(BJ290&lt;&gt;"",BM290&lt;&gt;""),BM290,IF(AND(BJ290&lt;&gt;"",BM290=""),"",IF(AND(BK290&lt;&gt;"",BM290=""),"",IF(BE290&lt;&gt;"",BE290,IF(COUNTA(PTレビュー先頭セル:PTレビュー最終セル)&lt;&gt;0,"",IF(BB290&lt;&gt;"",BB290,"")))))))</f>
        <v/>
      </c>
      <c r="DJ290" s="329" t="str">
        <f>IF(AND(BM290&lt;&gt;"",BN290&lt;&gt;""),BN290,IF(AND(BJ290&lt;&gt;"",BN290&lt;&gt;""),BN290,IF(AND(BK290&lt;&gt;"",BN290=""),"",IF(AND(BJ290&lt;&gt;"",BN290=""),"",IF(BF290&lt;&gt;"",BF290,IF(COUNTA(PTレビュー先頭セル:PTレビュー最終セル)&lt;&gt;0,"",IF(BC290&lt;&gt;"",BC290,"")))))))</f>
        <v/>
      </c>
      <c r="DK290" s="450" t="b">
        <f t="shared" si="152"/>
        <v>0</v>
      </c>
      <c r="DL290" s="440" t="b">
        <f t="shared" si="153"/>
        <v>0</v>
      </c>
      <c r="DM290" s="450" t="b">
        <f t="shared" si="154"/>
        <v>0</v>
      </c>
      <c r="DN290" s="440" t="b">
        <f t="shared" si="155"/>
        <v>0</v>
      </c>
      <c r="DO290" s="449" t="b">
        <f t="shared" si="156"/>
        <v>0</v>
      </c>
      <c r="DP290" s="440" t="b">
        <f t="shared" si="157"/>
        <v>0</v>
      </c>
      <c r="DQ290" s="450" t="b">
        <f t="shared" si="158"/>
        <v>0</v>
      </c>
      <c r="DR290" s="440" t="b">
        <f t="shared" si="159"/>
        <v>0</v>
      </c>
      <c r="DS290" s="449" t="b">
        <f t="shared" si="160"/>
        <v>0</v>
      </c>
      <c r="DT290" s="440" t="b">
        <f t="shared" si="161"/>
        <v>0</v>
      </c>
    </row>
    <row r="291" spans="1:124" x14ac:dyDescent="0.25">
      <c r="A291" s="65">
        <f t="shared" si="136"/>
        <v>283</v>
      </c>
      <c r="B291" s="275"/>
      <c r="C291" s="275"/>
      <c r="D291" s="275"/>
      <c r="E291" s="275"/>
      <c r="F291" s="275"/>
      <c r="G291" s="316"/>
      <c r="H291" s="276"/>
      <c r="I291" s="276"/>
      <c r="J291" s="276"/>
      <c r="K291" s="467"/>
      <c r="L291" s="467"/>
      <c r="M291" s="277"/>
      <c r="N291" s="277"/>
      <c r="O291" s="348"/>
      <c r="P291" s="278"/>
      <c r="Q291" s="279"/>
      <c r="R291" s="348"/>
      <c r="S291" s="278"/>
      <c r="T291" s="280"/>
      <c r="U291" s="348"/>
      <c r="V291" s="274"/>
      <c r="W291" s="309" t="str">
        <f t="shared" ca="1" si="137"/>
        <v/>
      </c>
      <c r="X291" s="310" t="str">
        <f t="shared" ca="1" si="138"/>
        <v/>
      </c>
      <c r="Y291" s="277"/>
      <c r="Z291" s="277"/>
      <c r="AA291" s="348"/>
      <c r="AB291" s="278"/>
      <c r="AC291" s="279"/>
      <c r="AD291" s="348"/>
      <c r="AE291" s="278"/>
      <c r="AF291" s="280"/>
      <c r="AG291" s="348"/>
      <c r="AH291" s="274"/>
      <c r="AI291" s="309" t="str">
        <f t="shared" ca="1" si="139"/>
        <v/>
      </c>
      <c r="AJ291" s="310" t="str">
        <f t="shared" ca="1" si="140"/>
        <v/>
      </c>
      <c r="AK291" s="277"/>
      <c r="AL291" s="277"/>
      <c r="AM291" s="348"/>
      <c r="AN291" s="278"/>
      <c r="AO291" s="279"/>
      <c r="AP291" s="348"/>
      <c r="AQ291" s="278"/>
      <c r="AR291" s="280"/>
      <c r="AS291" s="348"/>
      <c r="AT291" s="274"/>
      <c r="AU291" s="309" t="str">
        <f t="shared" ca="1" si="141"/>
        <v/>
      </c>
      <c r="AV291" s="310" t="str">
        <f t="shared" ca="1" si="142"/>
        <v/>
      </c>
      <c r="AW291" s="276"/>
      <c r="AX291" s="276"/>
      <c r="AY291" s="348"/>
      <c r="AZ291" s="278"/>
      <c r="BA291" s="279"/>
      <c r="BB291" s="348"/>
      <c r="BC291" s="278"/>
      <c r="BD291" s="280"/>
      <c r="BE291" s="348"/>
      <c r="BF291" s="274"/>
      <c r="BG291" s="309" t="str">
        <f t="shared" ca="1" si="143"/>
        <v/>
      </c>
      <c r="BH291" s="310" t="str">
        <f t="shared" ca="1" si="144"/>
        <v/>
      </c>
      <c r="BI291" s="276"/>
      <c r="BJ291" s="348"/>
      <c r="BK291" s="278"/>
      <c r="BL291" s="279"/>
      <c r="BM291" s="348"/>
      <c r="BN291" s="278"/>
      <c r="BO291" s="280"/>
      <c r="BP291" s="309" t="str">
        <f t="shared" ca="1" si="145"/>
        <v/>
      </c>
      <c r="BQ291" s="310" t="str">
        <f t="shared" ca="1" si="146"/>
        <v/>
      </c>
      <c r="BR291" s="309" t="str">
        <f t="shared" ca="1" si="147"/>
        <v/>
      </c>
      <c r="BS291" s="438" t="str">
        <f t="shared" ca="1" si="148"/>
        <v/>
      </c>
      <c r="BT291" s="281" t="str">
        <f t="array" ref="BT291">IF(AND($I291&lt;&gt;"",$K291&lt;&gt;""),CEILING(VLOOKUP($I291,ランク別指標,3,FALSE)*$L291,1),"")</f>
        <v/>
      </c>
      <c r="BU291" s="282"/>
      <c r="BV291" s="281" t="str">
        <f t="shared" si="133"/>
        <v/>
      </c>
      <c r="BW291" s="283"/>
      <c r="BX291" s="282"/>
      <c r="BY291" s="284" t="str">
        <f t="shared" si="149"/>
        <v/>
      </c>
      <c r="BZ291" s="285" t="str">
        <f t="shared" si="150"/>
        <v/>
      </c>
      <c r="CA291" s="286"/>
      <c r="CB291" s="287"/>
      <c r="CC291" s="281" t="str">
        <f t="array" ref="CC291">IF(AND($I291&lt;&gt;"",$K291&lt;&gt;""),CEILING(VLOOKUP($I291,ランク別指標,6,FALSE)*$L291,1),"")</f>
        <v/>
      </c>
      <c r="CD291" s="288"/>
      <c r="CE291" s="289" t="str">
        <f t="shared" si="134"/>
        <v/>
      </c>
      <c r="CF291" s="290"/>
      <c r="CG291" s="291" t="str">
        <f t="array" ref="CG291">IF(AND(L291&lt;&gt;"",L291&gt;0),IF(CD291/L291*100 &gt; 0,CD291/L291*100, ""),"")</f>
        <v/>
      </c>
      <c r="CH291" s="292" t="str">
        <f t="array" ref="CH291">IF(AND(L291&lt;&gt;"",L291&gt;0),IF(CF291/L291*100 &gt; 0,CF291/L291*100, ""),"")</f>
        <v/>
      </c>
      <c r="CI291" s="291" t="str">
        <f t="array" ref="CI291">IF(AND(CC291&lt;&gt;"",CC291&gt;0),IF(CD291/CC291*100 &gt; 0,CD291/CC291, ""),"")</f>
        <v/>
      </c>
      <c r="CJ291" s="292" t="str">
        <f t="array" ref="CJ291">IF(AND(CE291&lt;&gt;"",CE291&gt;0),IF(CF291/CE291*100 &gt; 0,CF291/CE291, ""),"")</f>
        <v/>
      </c>
      <c r="CK291" s="281"/>
      <c r="CL291" s="293" t="str">
        <f t="array" ref="CL291">IF(AND(L291&lt;&gt;"",L291&gt;0),IF(CK291/L291*100 &gt; 0,CK291/L291*100, ""),"")</f>
        <v/>
      </c>
      <c r="CM291" s="294"/>
      <c r="CN291" s="270" t="str">
        <f t="array" aca="1" ref="CN291" ca="1">IF(AND($O291&lt;&gt;"",$P291="",$O291&lt;=集計基準日),"遅1",IF(AND($R291&lt;&gt;"",$S291="",$R291&lt;=集計基準日),"遅2",IF(AND($U291&lt;&gt;"",$V291="",$U291&lt;=集計基準日),"遅3","") ) )</f>
        <v/>
      </c>
      <c r="CO291" s="271" t="str">
        <f t="array" aca="1" ref="CO291" ca="1">IF(AND($AA291&lt;&gt;"",$AB291="",$AA291&lt;=集計基準日),"遅1",IF(AND($AD291&lt;&gt;"",$AE291="",$AD291&lt;=集計基準日),"遅2",IF(AND($AG291&lt;&gt;"",$AH291="",$AG291&lt;=集計基準日),"遅3","")))</f>
        <v/>
      </c>
      <c r="CP291" s="271" t="str">
        <f t="array" aca="1" ref="CP291" ca="1">IF(AND($AM291&lt;&gt;"",$AN291="",$AM291&lt;=集計基準日),"遅1",IF(AND($AP291&lt;&gt;"",$AQ291="",$AP291&lt;=集計基準日),"遅2",IF(AND($AS291&lt;&gt;"",$AT291="",$AS291&lt;=集計基準日),"遅3","")))</f>
        <v/>
      </c>
      <c r="CQ291" s="272" t="str">
        <f t="shared" ca="1" si="131"/>
        <v/>
      </c>
      <c r="CR291" s="272" t="str">
        <f t="shared" ca="1" si="132"/>
        <v/>
      </c>
      <c r="CS291" s="273" t="str">
        <f t="shared" ca="1" si="135"/>
        <v/>
      </c>
      <c r="CT291" s="337"/>
      <c r="CU291" s="264">
        <f t="shared" si="151"/>
        <v>283</v>
      </c>
      <c r="CW291" s="324">
        <f t="array" aca="1" ref="CW291" ca="1">MAX(IF((IF(進捗管理票PSPT_進捗率_1_2&lt;&gt;"", O291:V291,O291:S291)&lt;&gt;"")*(IF(進捗管理票PSPT_進捗率_1_2&lt;&gt;"", $O$7:$V$7,$O$7:$S$7)="予定日")*(IF(進捗管理票PSPT_進捗率_1_2&lt;&gt;"", O291:V291,O291:S291)&lt;=集計基準日),COLUMN(IF(進捗管理票PSPT_進捗率_1_2&lt;&gt;"", O291:V291,O291:S291)),""))</f>
        <v>0</v>
      </c>
      <c r="CX291" s="324">
        <f t="array" aca="1" ref="CX291" ca="1">MAX(IF((IF(進捗管理票PSPT_進捗率_2_2&lt;&gt;"", AA291:AH291,AA291:AE291)&lt;&gt;"")*(IF(進捗管理票PSPT_進捗率_2_2&lt;&gt;"", $AA$7:$AH$7,$AA$7:$AE$7)="予定日")*(IF(進捗管理票PSPT_進捗率_2_2&lt;&gt;"", AA291:AH291,AA291:AE291)&lt;=集計基準日),COLUMN(IF(進捗管理票PSPT_進捗率_2_2&lt;&gt;"", AA291:AH291,AA291:AE291)),""))</f>
        <v>0</v>
      </c>
      <c r="CY291" s="324">
        <f t="array" aca="1" ref="CY291" ca="1">MAX(IF((IF(進捗管理票PSPT_進捗率_3_2&lt;&gt;"", AM291:AT291,AM291:AQ291)&lt;&gt;"")*(IF(進捗管理票PSPT_進捗率_3_2&lt;&gt;"", $AM$7:$AT$7,$AM$7:$AQ$7)="予定日")*(IF(進捗管理票PSPT_進捗率_3_2&lt;&gt;"", AM291:AT291,AM291:AQ291)&lt;=集計基準日),COLUMN(IF(進捗管理票PSPT_進捗率_3_2&lt;&gt;"", AM291:AT291,AM291:AQ291)),""))</f>
        <v>0</v>
      </c>
      <c r="CZ291" s="324">
        <f t="array" aca="1" ref="CZ291" ca="1">MAX(IF((IF(進捗管理票PSPT_進捗率_4_2&lt;&gt;"", AY291:BF291,AY291:BC291)&lt;&gt;"")*(IF(進捗管理票PSPT_進捗率_4_2&lt;&gt;"", $AY$7:$BF$7,$AY$7:$BC$7)="予定日")*(IF(進捗管理票PSPT_進捗率_4_2&lt;&gt;"", AY291:BF291,AY291:BC291)&lt;=集計基準日),COLUMN(IF(進捗管理票PSPT_進捗率_4_2&lt;&gt;"", AY291:BF291,AY291:BC291)),""))</f>
        <v>0</v>
      </c>
      <c r="DA291" s="324">
        <f t="array" aca="1" ref="DA291" ca="1">MAX(IF((BJ291:BN291&lt;&gt;"")*($BJ$7:$BN$7="予定日")*(BJ291:BN291&lt;=集計基準日),COLUMN(BJ291:BN291),""))</f>
        <v>0</v>
      </c>
      <c r="DB291" s="324">
        <f t="array" aca="1" ref="DB291" ca="1">MAX(IF((IF(AND(進捗管理票PSPT_進捗率_1_2&lt;&gt;"",U291&lt;&gt;""), O291:V291,O291:S291)&lt;&gt;"")*(IF(AND(進捗管理票PSPT_進捗率_1_2&lt;&gt;"",U291&lt;&gt;""), $O$7:$V$7,$O$7:$S$7)="実績日")*(IF(AND(進捗管理票PSPT_進捗率_1_2&lt;&gt;"",U291&lt;&gt;""), O291:V291,O291:S291)&lt;=集計基準日),COLUMN(IF(AND(進捗管理票PSPT_進捗率_1_2&lt;&gt;"",U291&lt;&gt;""), O291:V291,O291:S291)),""))</f>
        <v>0</v>
      </c>
      <c r="DC291" s="324">
        <f t="array" aca="1" ref="DC291" ca="1">MAX(IF((IF(AND(進捗管理票PSPT_進捗率_2_2&lt;&gt;"",AG291&lt;&gt;""), AA291:AH291,AA291:AE291)&lt;&gt;"")*(IF(AND(進捗管理票PSPT_進捗率_2_2&lt;&gt;"",AG291&lt;&gt;""), $AA$7:$AH$7,$AA$7:$AE$7)="実績日")*(IF(AND(進捗管理票PSPT_進捗率_2_2&lt;&gt;"",AG291&lt;&gt;""), AA291:AH291,AA291:AE291)&lt;=集計基準日),COLUMN(IF(AND(進捗管理票PSPT_進捗率_2_2&lt;&gt;"",AG291&lt;&gt;""), AA291:AH291,AA291:AE291)),""))</f>
        <v>0</v>
      </c>
      <c r="DD291" s="324">
        <f t="array" aca="1" ref="DD291" ca="1">MAX(IF((IF(AND(進捗管理票PSPT_進捗率_3_2&lt;&gt;"",AS291&lt;&gt;""), AM291:AT291,AM291:AQ291)&lt;&gt;"")*(IF(AND(進捗管理票PSPT_進捗率_3_2&lt;&gt;"",AS291&lt;&gt;""), $AM$7:$AT$7,$AM$7:$AQ$7)="実績日")*(IF(AND(進捗管理票PSPT_進捗率_3_2&lt;&gt;"",AS291&lt;&gt;""), AM291:AT291,AM291:AQ291)&lt;=集計基準日),COLUMN(IF(AND(進捗管理票PSPT_進捗率_3_2&lt;&gt;"",AS291&lt;&gt;""), AM291:AT291,AM291:AQ291)),""))</f>
        <v>0</v>
      </c>
      <c r="DE291" s="324">
        <f t="array" aca="1" ref="DE291" ca="1">MAX(IF((IF(AND(進捗管理票PSPT_進捗率_4_2&lt;&gt;"",BE291&lt;&gt;""), AY291:BF291,AY291:BC291)&lt;&gt;"")*(IF(AND(進捗管理票PSPT_進捗率_4_2&lt;&gt;"",BE291&lt;&gt;""), $AY$7:$BF$7,$AY$7:$BC$7)="実績日")*(IF(AND(進捗管理票PSPT_進捗率_4_2&lt;&gt;"",BE291&lt;&gt;""), AY291:BF291,AY291:BC291)&lt;=集計基準日),COLUMN(IF(AND(進捗管理票PSPT_進捗率_4_2&lt;&gt;"",BE291&lt;&gt;""), AY291:BF291,AY291:BC291)),""))</f>
        <v>0</v>
      </c>
      <c r="DF291" s="324">
        <f t="array" aca="1" ref="DF291" ca="1">MAX(IF((BJ291:BN291&lt;&gt;"")*($BJ$7:$BN$7="実績日")*(BJ291:BN291&lt;=集計基準日),COLUMN(BJ291:BN291),""))</f>
        <v>0</v>
      </c>
      <c r="DG291" s="439">
        <f ca="1">MAX(IF(CW291&lt;&gt;0,HLOOKUP(CW291+1,進捗・達成率設定_PS,9,1),0),IF(CX291&lt;&gt;0,HLOOKUP(CX291+1,進捗・達成率設定_PT仕様作成,9,1),0),IF(CY291&lt;&gt;0,HLOOKUP(CY291+1,進捗・達成率設定_PG,9,1),0),IF(CZ291&lt;&gt;0,HLOOKUP(CZ291+1,進捗・達成率設定_PT,9,1),0),IF(DA291&lt;&gt;0,HLOOKUP(DA291+1,進捗・達成率設定_受入,9,1),0),IF(AND(COUNTA(PTレビュー先頭セル:PTレビュー最終セル)=0,AND(BB291&lt;&gt;"", BB291 &lt;= 集計基準日, BE291="",BF291="",BJ291="",BK291="",BM291="",BN291="")),100,0),IF(AND(BE291&lt;&gt;"",BE291 &lt;= 集計基準日, BJ291="",BK291="",BM291="",BN291=""),100,0))</f>
        <v>0</v>
      </c>
      <c r="DH291" s="440">
        <f ca="1">MAX(IF(DB291&lt;&gt;0,HLOOKUP(DB291,進捗・達成率設定_PS,9,1),0),IF(DC291&lt;&gt;0,HLOOKUP(DC291,進捗・達成率設定_PT仕様作成,9,1),0),IF(DD291&lt;&gt;0,HLOOKUP(DD291,進捗・達成率設定_PG,9,1),0),IF(DE291&lt;&gt;0,HLOOKUP(DE291,進捗・達成率設定_PT,9,1),0),IF(DF291&lt;&gt;0,HLOOKUP(DF291,進捗・達成率設定_受入,9,1),0),IF(AND(COUNTA(PTレビュー先頭セル:PTレビュー最終セル)=0,BJ291="",BK291="",BM291="",BN291="",BC291&lt;&gt;"", BC291&lt;=集計基準日),100,0),IF(OR(AND(BF291&lt;&gt;"",BF291&lt;=集計基準日, BJ291="",BK291="",BM291="",BN291=""),AND(BE291&lt;&gt;"",BF291&lt;&gt;"",BF291&lt;=集計基準日, BJ291="",BK291="",BM291="",BN291="")),100,0))</f>
        <v>0</v>
      </c>
      <c r="DI291" s="328" t="str">
        <f>IF(BM291&lt;&gt;"",BM291,IF(AND(BJ291&lt;&gt;"",BM291&lt;&gt;""),BM291,IF(AND(BJ291&lt;&gt;"",BM291=""),"",IF(AND(BK291&lt;&gt;"",BM291=""),"",IF(BE291&lt;&gt;"",BE291,IF(COUNTA(PTレビュー先頭セル:PTレビュー最終セル)&lt;&gt;0,"",IF(BB291&lt;&gt;"",BB291,"")))))))</f>
        <v/>
      </c>
      <c r="DJ291" s="329" t="str">
        <f>IF(AND(BM291&lt;&gt;"",BN291&lt;&gt;""),BN291,IF(AND(BJ291&lt;&gt;"",BN291&lt;&gt;""),BN291,IF(AND(BK291&lt;&gt;"",BN291=""),"",IF(AND(BJ291&lt;&gt;"",BN291=""),"",IF(BF291&lt;&gt;"",BF291,IF(COUNTA(PTレビュー先頭セル:PTレビュー最終セル)&lt;&gt;0,"",IF(BC291&lt;&gt;"",BC291,"")))))))</f>
        <v/>
      </c>
      <c r="DK291" s="450" t="b">
        <f t="shared" si="152"/>
        <v>0</v>
      </c>
      <c r="DL291" s="440" t="b">
        <f t="shared" si="153"/>
        <v>0</v>
      </c>
      <c r="DM291" s="450" t="b">
        <f t="shared" si="154"/>
        <v>0</v>
      </c>
      <c r="DN291" s="440" t="b">
        <f t="shared" si="155"/>
        <v>0</v>
      </c>
      <c r="DO291" s="449" t="b">
        <f t="shared" si="156"/>
        <v>0</v>
      </c>
      <c r="DP291" s="440" t="b">
        <f t="shared" si="157"/>
        <v>0</v>
      </c>
      <c r="DQ291" s="450" t="b">
        <f t="shared" si="158"/>
        <v>0</v>
      </c>
      <c r="DR291" s="440" t="b">
        <f t="shared" si="159"/>
        <v>0</v>
      </c>
      <c r="DS291" s="449" t="b">
        <f t="shared" si="160"/>
        <v>0</v>
      </c>
      <c r="DT291" s="440" t="b">
        <f t="shared" si="161"/>
        <v>0</v>
      </c>
    </row>
    <row r="292" spans="1:124" x14ac:dyDescent="0.25">
      <c r="A292" s="65">
        <f t="shared" si="136"/>
        <v>284</v>
      </c>
      <c r="B292" s="275"/>
      <c r="C292" s="275"/>
      <c r="D292" s="275"/>
      <c r="E292" s="275"/>
      <c r="F292" s="275"/>
      <c r="G292" s="316"/>
      <c r="H292" s="276"/>
      <c r="I292" s="276"/>
      <c r="J292" s="276"/>
      <c r="K292" s="467"/>
      <c r="L292" s="467"/>
      <c r="M292" s="277"/>
      <c r="N292" s="277"/>
      <c r="O292" s="348"/>
      <c r="P292" s="278"/>
      <c r="Q292" s="279"/>
      <c r="R292" s="348"/>
      <c r="S292" s="278"/>
      <c r="T292" s="280"/>
      <c r="U292" s="348"/>
      <c r="V292" s="274"/>
      <c r="W292" s="309" t="str">
        <f t="shared" ca="1" si="137"/>
        <v/>
      </c>
      <c r="X292" s="310" t="str">
        <f t="shared" ca="1" si="138"/>
        <v/>
      </c>
      <c r="Y292" s="277"/>
      <c r="Z292" s="277"/>
      <c r="AA292" s="348"/>
      <c r="AB292" s="278"/>
      <c r="AC292" s="279"/>
      <c r="AD292" s="348"/>
      <c r="AE292" s="278"/>
      <c r="AF292" s="280"/>
      <c r="AG292" s="348"/>
      <c r="AH292" s="274"/>
      <c r="AI292" s="309" t="str">
        <f t="shared" ca="1" si="139"/>
        <v/>
      </c>
      <c r="AJ292" s="310" t="str">
        <f t="shared" ca="1" si="140"/>
        <v/>
      </c>
      <c r="AK292" s="277"/>
      <c r="AL292" s="277"/>
      <c r="AM292" s="348"/>
      <c r="AN292" s="278"/>
      <c r="AO292" s="279"/>
      <c r="AP292" s="348"/>
      <c r="AQ292" s="278"/>
      <c r="AR292" s="280"/>
      <c r="AS292" s="348"/>
      <c r="AT292" s="274"/>
      <c r="AU292" s="309" t="str">
        <f t="shared" ca="1" si="141"/>
        <v/>
      </c>
      <c r="AV292" s="310" t="str">
        <f t="shared" ca="1" si="142"/>
        <v/>
      </c>
      <c r="AW292" s="276"/>
      <c r="AX292" s="276"/>
      <c r="AY292" s="348"/>
      <c r="AZ292" s="278"/>
      <c r="BA292" s="279"/>
      <c r="BB292" s="348"/>
      <c r="BC292" s="278"/>
      <c r="BD292" s="280"/>
      <c r="BE292" s="348"/>
      <c r="BF292" s="274"/>
      <c r="BG292" s="309" t="str">
        <f t="shared" ca="1" si="143"/>
        <v/>
      </c>
      <c r="BH292" s="310" t="str">
        <f t="shared" ca="1" si="144"/>
        <v/>
      </c>
      <c r="BI292" s="276"/>
      <c r="BJ292" s="348"/>
      <c r="BK292" s="278"/>
      <c r="BL292" s="279"/>
      <c r="BM292" s="348"/>
      <c r="BN292" s="278"/>
      <c r="BO292" s="280"/>
      <c r="BP292" s="309" t="str">
        <f t="shared" ca="1" si="145"/>
        <v/>
      </c>
      <c r="BQ292" s="310" t="str">
        <f t="shared" ca="1" si="146"/>
        <v/>
      </c>
      <c r="BR292" s="309" t="str">
        <f t="shared" ca="1" si="147"/>
        <v/>
      </c>
      <c r="BS292" s="438" t="str">
        <f t="shared" ca="1" si="148"/>
        <v/>
      </c>
      <c r="BT292" s="281" t="str">
        <f t="array" ref="BT292">IF(AND($I292&lt;&gt;"",$K292&lt;&gt;""),CEILING(VLOOKUP($I292,ランク別指標,3,FALSE)*$L292,1),"")</f>
        <v/>
      </c>
      <c r="BU292" s="282"/>
      <c r="BV292" s="281" t="str">
        <f t="shared" si="133"/>
        <v/>
      </c>
      <c r="BW292" s="283"/>
      <c r="BX292" s="282"/>
      <c r="BY292" s="284" t="str">
        <f t="shared" si="149"/>
        <v/>
      </c>
      <c r="BZ292" s="285" t="str">
        <f t="shared" si="150"/>
        <v/>
      </c>
      <c r="CA292" s="286"/>
      <c r="CB292" s="287"/>
      <c r="CC292" s="281" t="str">
        <f t="array" ref="CC292">IF(AND($I292&lt;&gt;"",$K292&lt;&gt;""),CEILING(VLOOKUP($I292,ランク別指標,6,FALSE)*$L292,1),"")</f>
        <v/>
      </c>
      <c r="CD292" s="288"/>
      <c r="CE292" s="289" t="str">
        <f t="shared" si="134"/>
        <v/>
      </c>
      <c r="CF292" s="290"/>
      <c r="CG292" s="291" t="str">
        <f t="array" ref="CG292">IF(AND(L292&lt;&gt;"",L292&gt;0),IF(CD292/L292*100 &gt; 0,CD292/L292*100, ""),"")</f>
        <v/>
      </c>
      <c r="CH292" s="292" t="str">
        <f t="array" ref="CH292">IF(AND(L292&lt;&gt;"",L292&gt;0),IF(CF292/L292*100 &gt; 0,CF292/L292*100, ""),"")</f>
        <v/>
      </c>
      <c r="CI292" s="291" t="str">
        <f t="array" ref="CI292">IF(AND(CC292&lt;&gt;"",CC292&gt;0),IF(CD292/CC292*100 &gt; 0,CD292/CC292, ""),"")</f>
        <v/>
      </c>
      <c r="CJ292" s="292" t="str">
        <f t="array" ref="CJ292">IF(AND(CE292&lt;&gt;"",CE292&gt;0),IF(CF292/CE292*100 &gt; 0,CF292/CE292, ""),"")</f>
        <v/>
      </c>
      <c r="CK292" s="281"/>
      <c r="CL292" s="293" t="str">
        <f t="array" ref="CL292">IF(AND(L292&lt;&gt;"",L292&gt;0),IF(CK292/L292*100 &gt; 0,CK292/L292*100, ""),"")</f>
        <v/>
      </c>
      <c r="CM292" s="294"/>
      <c r="CN292" s="270" t="str">
        <f t="array" aca="1" ref="CN292" ca="1">IF(AND($O292&lt;&gt;"",$P292="",$O292&lt;=集計基準日),"遅1",IF(AND($R292&lt;&gt;"",$S292="",$R292&lt;=集計基準日),"遅2",IF(AND($U292&lt;&gt;"",$V292="",$U292&lt;=集計基準日),"遅3","") ) )</f>
        <v/>
      </c>
      <c r="CO292" s="271" t="str">
        <f t="array" aca="1" ref="CO292" ca="1">IF(AND($AA292&lt;&gt;"",$AB292="",$AA292&lt;=集計基準日),"遅1",IF(AND($AD292&lt;&gt;"",$AE292="",$AD292&lt;=集計基準日),"遅2",IF(AND($AG292&lt;&gt;"",$AH292="",$AG292&lt;=集計基準日),"遅3","")))</f>
        <v/>
      </c>
      <c r="CP292" s="271" t="str">
        <f t="array" aca="1" ref="CP292" ca="1">IF(AND($AM292&lt;&gt;"",$AN292="",$AM292&lt;=集計基準日),"遅1",IF(AND($AP292&lt;&gt;"",$AQ292="",$AP292&lt;=集計基準日),"遅2",IF(AND($AS292&lt;&gt;"",$AT292="",$AS292&lt;=集計基準日),"遅3","")))</f>
        <v/>
      </c>
      <c r="CQ292" s="272" t="str">
        <f t="shared" ca="1" si="131"/>
        <v/>
      </c>
      <c r="CR292" s="272" t="str">
        <f t="shared" ca="1" si="132"/>
        <v/>
      </c>
      <c r="CS292" s="273" t="str">
        <f t="shared" ca="1" si="135"/>
        <v/>
      </c>
      <c r="CT292" s="337"/>
      <c r="CU292" s="264">
        <f t="shared" si="151"/>
        <v>284</v>
      </c>
      <c r="CW292" s="324">
        <f t="array" aca="1" ref="CW292" ca="1">MAX(IF((IF(進捗管理票PSPT_進捗率_1_2&lt;&gt;"", O292:V292,O292:S292)&lt;&gt;"")*(IF(進捗管理票PSPT_進捗率_1_2&lt;&gt;"", $O$7:$V$7,$O$7:$S$7)="予定日")*(IF(進捗管理票PSPT_進捗率_1_2&lt;&gt;"", O292:V292,O292:S292)&lt;=集計基準日),COLUMN(IF(進捗管理票PSPT_進捗率_1_2&lt;&gt;"", O292:V292,O292:S292)),""))</f>
        <v>0</v>
      </c>
      <c r="CX292" s="324">
        <f t="array" aca="1" ref="CX292" ca="1">MAX(IF((IF(進捗管理票PSPT_進捗率_2_2&lt;&gt;"", AA292:AH292,AA292:AE292)&lt;&gt;"")*(IF(進捗管理票PSPT_進捗率_2_2&lt;&gt;"", $AA$7:$AH$7,$AA$7:$AE$7)="予定日")*(IF(進捗管理票PSPT_進捗率_2_2&lt;&gt;"", AA292:AH292,AA292:AE292)&lt;=集計基準日),COLUMN(IF(進捗管理票PSPT_進捗率_2_2&lt;&gt;"", AA292:AH292,AA292:AE292)),""))</f>
        <v>0</v>
      </c>
      <c r="CY292" s="324">
        <f t="array" aca="1" ref="CY292" ca="1">MAX(IF((IF(進捗管理票PSPT_進捗率_3_2&lt;&gt;"", AM292:AT292,AM292:AQ292)&lt;&gt;"")*(IF(進捗管理票PSPT_進捗率_3_2&lt;&gt;"", $AM$7:$AT$7,$AM$7:$AQ$7)="予定日")*(IF(進捗管理票PSPT_進捗率_3_2&lt;&gt;"", AM292:AT292,AM292:AQ292)&lt;=集計基準日),COLUMN(IF(進捗管理票PSPT_進捗率_3_2&lt;&gt;"", AM292:AT292,AM292:AQ292)),""))</f>
        <v>0</v>
      </c>
      <c r="CZ292" s="324">
        <f t="array" aca="1" ref="CZ292" ca="1">MAX(IF((IF(進捗管理票PSPT_進捗率_4_2&lt;&gt;"", AY292:BF292,AY292:BC292)&lt;&gt;"")*(IF(進捗管理票PSPT_進捗率_4_2&lt;&gt;"", $AY$7:$BF$7,$AY$7:$BC$7)="予定日")*(IF(進捗管理票PSPT_進捗率_4_2&lt;&gt;"", AY292:BF292,AY292:BC292)&lt;=集計基準日),COLUMN(IF(進捗管理票PSPT_進捗率_4_2&lt;&gt;"", AY292:BF292,AY292:BC292)),""))</f>
        <v>0</v>
      </c>
      <c r="DA292" s="324">
        <f t="array" aca="1" ref="DA292" ca="1">MAX(IF((BJ292:BN292&lt;&gt;"")*($BJ$7:$BN$7="予定日")*(BJ292:BN292&lt;=集計基準日),COLUMN(BJ292:BN292),""))</f>
        <v>0</v>
      </c>
      <c r="DB292" s="324">
        <f t="array" aca="1" ref="DB292" ca="1">MAX(IF((IF(AND(進捗管理票PSPT_進捗率_1_2&lt;&gt;"",U292&lt;&gt;""), O292:V292,O292:S292)&lt;&gt;"")*(IF(AND(進捗管理票PSPT_進捗率_1_2&lt;&gt;"",U292&lt;&gt;""), $O$7:$V$7,$O$7:$S$7)="実績日")*(IF(AND(進捗管理票PSPT_進捗率_1_2&lt;&gt;"",U292&lt;&gt;""), O292:V292,O292:S292)&lt;=集計基準日),COLUMN(IF(AND(進捗管理票PSPT_進捗率_1_2&lt;&gt;"",U292&lt;&gt;""), O292:V292,O292:S292)),""))</f>
        <v>0</v>
      </c>
      <c r="DC292" s="324">
        <f t="array" aca="1" ref="DC292" ca="1">MAX(IF((IF(AND(進捗管理票PSPT_進捗率_2_2&lt;&gt;"",AG292&lt;&gt;""), AA292:AH292,AA292:AE292)&lt;&gt;"")*(IF(AND(進捗管理票PSPT_進捗率_2_2&lt;&gt;"",AG292&lt;&gt;""), $AA$7:$AH$7,$AA$7:$AE$7)="実績日")*(IF(AND(進捗管理票PSPT_進捗率_2_2&lt;&gt;"",AG292&lt;&gt;""), AA292:AH292,AA292:AE292)&lt;=集計基準日),COLUMN(IF(AND(進捗管理票PSPT_進捗率_2_2&lt;&gt;"",AG292&lt;&gt;""), AA292:AH292,AA292:AE292)),""))</f>
        <v>0</v>
      </c>
      <c r="DD292" s="324">
        <f t="array" aca="1" ref="DD292" ca="1">MAX(IF((IF(AND(進捗管理票PSPT_進捗率_3_2&lt;&gt;"",AS292&lt;&gt;""), AM292:AT292,AM292:AQ292)&lt;&gt;"")*(IF(AND(進捗管理票PSPT_進捗率_3_2&lt;&gt;"",AS292&lt;&gt;""), $AM$7:$AT$7,$AM$7:$AQ$7)="実績日")*(IF(AND(進捗管理票PSPT_進捗率_3_2&lt;&gt;"",AS292&lt;&gt;""), AM292:AT292,AM292:AQ292)&lt;=集計基準日),COLUMN(IF(AND(進捗管理票PSPT_進捗率_3_2&lt;&gt;"",AS292&lt;&gt;""), AM292:AT292,AM292:AQ292)),""))</f>
        <v>0</v>
      </c>
      <c r="DE292" s="324">
        <f t="array" aca="1" ref="DE292" ca="1">MAX(IF((IF(AND(進捗管理票PSPT_進捗率_4_2&lt;&gt;"",BE292&lt;&gt;""), AY292:BF292,AY292:BC292)&lt;&gt;"")*(IF(AND(進捗管理票PSPT_進捗率_4_2&lt;&gt;"",BE292&lt;&gt;""), $AY$7:$BF$7,$AY$7:$BC$7)="実績日")*(IF(AND(進捗管理票PSPT_進捗率_4_2&lt;&gt;"",BE292&lt;&gt;""), AY292:BF292,AY292:BC292)&lt;=集計基準日),COLUMN(IF(AND(進捗管理票PSPT_進捗率_4_2&lt;&gt;"",BE292&lt;&gt;""), AY292:BF292,AY292:BC292)),""))</f>
        <v>0</v>
      </c>
      <c r="DF292" s="324">
        <f t="array" aca="1" ref="DF292" ca="1">MAX(IF((BJ292:BN292&lt;&gt;"")*($BJ$7:$BN$7="実績日")*(BJ292:BN292&lt;=集計基準日),COLUMN(BJ292:BN292),""))</f>
        <v>0</v>
      </c>
      <c r="DG292" s="439">
        <f ca="1">MAX(IF(CW292&lt;&gt;0,HLOOKUP(CW292+1,進捗・達成率設定_PS,9,1),0),IF(CX292&lt;&gt;0,HLOOKUP(CX292+1,進捗・達成率設定_PT仕様作成,9,1),0),IF(CY292&lt;&gt;0,HLOOKUP(CY292+1,進捗・達成率設定_PG,9,1),0),IF(CZ292&lt;&gt;0,HLOOKUP(CZ292+1,進捗・達成率設定_PT,9,1),0),IF(DA292&lt;&gt;0,HLOOKUP(DA292+1,進捗・達成率設定_受入,9,1),0),IF(AND(COUNTA(PTレビュー先頭セル:PTレビュー最終セル)=0,AND(BB292&lt;&gt;"", BB292 &lt;= 集計基準日, BE292="",BF292="",BJ292="",BK292="",BM292="",BN292="")),100,0),IF(AND(BE292&lt;&gt;"",BE292 &lt;= 集計基準日, BJ292="",BK292="",BM292="",BN292=""),100,0))</f>
        <v>0</v>
      </c>
      <c r="DH292" s="440">
        <f ca="1">MAX(IF(DB292&lt;&gt;0,HLOOKUP(DB292,進捗・達成率設定_PS,9,1),0),IF(DC292&lt;&gt;0,HLOOKUP(DC292,進捗・達成率設定_PT仕様作成,9,1),0),IF(DD292&lt;&gt;0,HLOOKUP(DD292,進捗・達成率設定_PG,9,1),0),IF(DE292&lt;&gt;0,HLOOKUP(DE292,進捗・達成率設定_PT,9,1),0),IF(DF292&lt;&gt;0,HLOOKUP(DF292,進捗・達成率設定_受入,9,1),0),IF(AND(COUNTA(PTレビュー先頭セル:PTレビュー最終セル)=0,BJ292="",BK292="",BM292="",BN292="",BC292&lt;&gt;"", BC292&lt;=集計基準日),100,0),IF(OR(AND(BF292&lt;&gt;"",BF292&lt;=集計基準日, BJ292="",BK292="",BM292="",BN292=""),AND(BE292&lt;&gt;"",BF292&lt;&gt;"",BF292&lt;=集計基準日, BJ292="",BK292="",BM292="",BN292="")),100,0))</f>
        <v>0</v>
      </c>
      <c r="DI292" s="328" t="str">
        <f>IF(BM292&lt;&gt;"",BM292,IF(AND(BJ292&lt;&gt;"",BM292&lt;&gt;""),BM292,IF(AND(BJ292&lt;&gt;"",BM292=""),"",IF(AND(BK292&lt;&gt;"",BM292=""),"",IF(BE292&lt;&gt;"",BE292,IF(COUNTA(PTレビュー先頭セル:PTレビュー最終セル)&lt;&gt;0,"",IF(BB292&lt;&gt;"",BB292,"")))))))</f>
        <v/>
      </c>
      <c r="DJ292" s="329" t="str">
        <f>IF(AND(BM292&lt;&gt;"",BN292&lt;&gt;""),BN292,IF(AND(BJ292&lt;&gt;"",BN292&lt;&gt;""),BN292,IF(AND(BK292&lt;&gt;"",BN292=""),"",IF(AND(BJ292&lt;&gt;"",BN292=""),"",IF(BF292&lt;&gt;"",BF292,IF(COUNTA(PTレビュー先頭セル:PTレビュー最終セル)&lt;&gt;0,"",IF(BC292&lt;&gt;"",BC292,"")))))))</f>
        <v/>
      </c>
      <c r="DK292" s="450" t="b">
        <f t="shared" si="152"/>
        <v>0</v>
      </c>
      <c r="DL292" s="440" t="b">
        <f t="shared" si="153"/>
        <v>0</v>
      </c>
      <c r="DM292" s="450" t="b">
        <f t="shared" si="154"/>
        <v>0</v>
      </c>
      <c r="DN292" s="440" t="b">
        <f t="shared" si="155"/>
        <v>0</v>
      </c>
      <c r="DO292" s="449" t="b">
        <f t="shared" si="156"/>
        <v>0</v>
      </c>
      <c r="DP292" s="440" t="b">
        <f t="shared" si="157"/>
        <v>0</v>
      </c>
      <c r="DQ292" s="450" t="b">
        <f t="shared" si="158"/>
        <v>0</v>
      </c>
      <c r="DR292" s="440" t="b">
        <f t="shared" si="159"/>
        <v>0</v>
      </c>
      <c r="DS292" s="449" t="b">
        <f t="shared" si="160"/>
        <v>0</v>
      </c>
      <c r="DT292" s="440" t="b">
        <f t="shared" si="161"/>
        <v>0</v>
      </c>
    </row>
    <row r="293" spans="1:124" x14ac:dyDescent="0.25">
      <c r="A293" s="65">
        <f t="shared" si="136"/>
        <v>285</v>
      </c>
      <c r="B293" s="275"/>
      <c r="C293" s="275"/>
      <c r="D293" s="275"/>
      <c r="E293" s="275"/>
      <c r="F293" s="275"/>
      <c r="G293" s="316"/>
      <c r="H293" s="276"/>
      <c r="I293" s="276"/>
      <c r="J293" s="276"/>
      <c r="K293" s="467"/>
      <c r="L293" s="467"/>
      <c r="M293" s="277"/>
      <c r="N293" s="277"/>
      <c r="O293" s="348"/>
      <c r="P293" s="278"/>
      <c r="Q293" s="279"/>
      <c r="R293" s="348"/>
      <c r="S293" s="278"/>
      <c r="T293" s="280"/>
      <c r="U293" s="348"/>
      <c r="V293" s="274"/>
      <c r="W293" s="309" t="str">
        <f t="shared" ca="1" si="137"/>
        <v/>
      </c>
      <c r="X293" s="310" t="str">
        <f t="shared" ca="1" si="138"/>
        <v/>
      </c>
      <c r="Y293" s="277"/>
      <c r="Z293" s="277"/>
      <c r="AA293" s="348"/>
      <c r="AB293" s="278"/>
      <c r="AC293" s="279"/>
      <c r="AD293" s="348"/>
      <c r="AE293" s="278"/>
      <c r="AF293" s="280"/>
      <c r="AG293" s="348"/>
      <c r="AH293" s="274"/>
      <c r="AI293" s="309" t="str">
        <f t="shared" ca="1" si="139"/>
        <v/>
      </c>
      <c r="AJ293" s="310" t="str">
        <f t="shared" ca="1" si="140"/>
        <v/>
      </c>
      <c r="AK293" s="277"/>
      <c r="AL293" s="277"/>
      <c r="AM293" s="348"/>
      <c r="AN293" s="278"/>
      <c r="AO293" s="279"/>
      <c r="AP293" s="348"/>
      <c r="AQ293" s="278"/>
      <c r="AR293" s="280"/>
      <c r="AS293" s="348"/>
      <c r="AT293" s="274"/>
      <c r="AU293" s="309" t="str">
        <f t="shared" ca="1" si="141"/>
        <v/>
      </c>
      <c r="AV293" s="310" t="str">
        <f t="shared" ca="1" si="142"/>
        <v/>
      </c>
      <c r="AW293" s="276"/>
      <c r="AX293" s="276"/>
      <c r="AY293" s="348"/>
      <c r="AZ293" s="278"/>
      <c r="BA293" s="279"/>
      <c r="BB293" s="348"/>
      <c r="BC293" s="278"/>
      <c r="BD293" s="280"/>
      <c r="BE293" s="348"/>
      <c r="BF293" s="274"/>
      <c r="BG293" s="309" t="str">
        <f t="shared" ca="1" si="143"/>
        <v/>
      </c>
      <c r="BH293" s="310" t="str">
        <f t="shared" ca="1" si="144"/>
        <v/>
      </c>
      <c r="BI293" s="276"/>
      <c r="BJ293" s="348"/>
      <c r="BK293" s="278"/>
      <c r="BL293" s="279"/>
      <c r="BM293" s="348"/>
      <c r="BN293" s="278"/>
      <c r="BO293" s="280"/>
      <c r="BP293" s="309" t="str">
        <f t="shared" ca="1" si="145"/>
        <v/>
      </c>
      <c r="BQ293" s="310" t="str">
        <f t="shared" ca="1" si="146"/>
        <v/>
      </c>
      <c r="BR293" s="309" t="str">
        <f t="shared" ca="1" si="147"/>
        <v/>
      </c>
      <c r="BS293" s="438" t="str">
        <f t="shared" ca="1" si="148"/>
        <v/>
      </c>
      <c r="BT293" s="281" t="str">
        <f t="array" ref="BT293">IF(AND($I293&lt;&gt;"",$K293&lt;&gt;""),CEILING(VLOOKUP($I293,ランク別指標,3,FALSE)*$L293,1),"")</f>
        <v/>
      </c>
      <c r="BU293" s="282"/>
      <c r="BV293" s="281" t="str">
        <f t="shared" si="133"/>
        <v/>
      </c>
      <c r="BW293" s="283"/>
      <c r="BX293" s="282"/>
      <c r="BY293" s="284" t="str">
        <f t="shared" si="149"/>
        <v/>
      </c>
      <c r="BZ293" s="285" t="str">
        <f t="shared" si="150"/>
        <v/>
      </c>
      <c r="CA293" s="286"/>
      <c r="CB293" s="287"/>
      <c r="CC293" s="281" t="str">
        <f t="array" ref="CC293">IF(AND($I293&lt;&gt;"",$K293&lt;&gt;""),CEILING(VLOOKUP($I293,ランク別指標,6,FALSE)*$L293,1),"")</f>
        <v/>
      </c>
      <c r="CD293" s="288"/>
      <c r="CE293" s="289" t="str">
        <f t="shared" si="134"/>
        <v/>
      </c>
      <c r="CF293" s="290"/>
      <c r="CG293" s="291" t="str">
        <f t="array" ref="CG293">IF(AND(L293&lt;&gt;"",L293&gt;0),IF(CD293/L293*100 &gt; 0,CD293/L293*100, ""),"")</f>
        <v/>
      </c>
      <c r="CH293" s="292" t="str">
        <f t="array" ref="CH293">IF(AND(L293&lt;&gt;"",L293&gt;0),IF(CF293/L293*100 &gt; 0,CF293/L293*100, ""),"")</f>
        <v/>
      </c>
      <c r="CI293" s="291" t="str">
        <f t="array" ref="CI293">IF(AND(CC293&lt;&gt;"",CC293&gt;0),IF(CD293/CC293*100 &gt; 0,CD293/CC293, ""),"")</f>
        <v/>
      </c>
      <c r="CJ293" s="292" t="str">
        <f t="array" ref="CJ293">IF(AND(CE293&lt;&gt;"",CE293&gt;0),IF(CF293/CE293*100 &gt; 0,CF293/CE293, ""),"")</f>
        <v/>
      </c>
      <c r="CK293" s="281"/>
      <c r="CL293" s="293" t="str">
        <f t="array" ref="CL293">IF(AND(L293&lt;&gt;"",L293&gt;0),IF(CK293/L293*100 &gt; 0,CK293/L293*100, ""),"")</f>
        <v/>
      </c>
      <c r="CM293" s="294"/>
      <c r="CN293" s="270" t="str">
        <f t="array" aca="1" ref="CN293" ca="1">IF(AND($O293&lt;&gt;"",$P293="",$O293&lt;=集計基準日),"遅1",IF(AND($R293&lt;&gt;"",$S293="",$R293&lt;=集計基準日),"遅2",IF(AND($U293&lt;&gt;"",$V293="",$U293&lt;=集計基準日),"遅3","") ) )</f>
        <v/>
      </c>
      <c r="CO293" s="271" t="str">
        <f t="array" aca="1" ref="CO293" ca="1">IF(AND($AA293&lt;&gt;"",$AB293="",$AA293&lt;=集計基準日),"遅1",IF(AND($AD293&lt;&gt;"",$AE293="",$AD293&lt;=集計基準日),"遅2",IF(AND($AG293&lt;&gt;"",$AH293="",$AG293&lt;=集計基準日),"遅3","")))</f>
        <v/>
      </c>
      <c r="CP293" s="271" t="str">
        <f t="array" aca="1" ref="CP293" ca="1">IF(AND($AM293&lt;&gt;"",$AN293="",$AM293&lt;=集計基準日),"遅1",IF(AND($AP293&lt;&gt;"",$AQ293="",$AP293&lt;=集計基準日),"遅2",IF(AND($AS293&lt;&gt;"",$AT293="",$AS293&lt;=集計基準日),"遅3","")))</f>
        <v/>
      </c>
      <c r="CQ293" s="272" t="str">
        <f t="shared" ca="1" si="131"/>
        <v/>
      </c>
      <c r="CR293" s="272" t="str">
        <f t="shared" ca="1" si="132"/>
        <v/>
      </c>
      <c r="CS293" s="273" t="str">
        <f t="shared" ca="1" si="135"/>
        <v/>
      </c>
      <c r="CT293" s="337"/>
      <c r="CU293" s="264">
        <f t="shared" si="151"/>
        <v>285</v>
      </c>
      <c r="CW293" s="324">
        <f t="array" aca="1" ref="CW293" ca="1">MAX(IF((IF(進捗管理票PSPT_進捗率_1_2&lt;&gt;"", O293:V293,O293:S293)&lt;&gt;"")*(IF(進捗管理票PSPT_進捗率_1_2&lt;&gt;"", $O$7:$V$7,$O$7:$S$7)="予定日")*(IF(進捗管理票PSPT_進捗率_1_2&lt;&gt;"", O293:V293,O293:S293)&lt;=集計基準日),COLUMN(IF(進捗管理票PSPT_進捗率_1_2&lt;&gt;"", O293:V293,O293:S293)),""))</f>
        <v>0</v>
      </c>
      <c r="CX293" s="324">
        <f t="array" aca="1" ref="CX293" ca="1">MAX(IF((IF(進捗管理票PSPT_進捗率_2_2&lt;&gt;"", AA293:AH293,AA293:AE293)&lt;&gt;"")*(IF(進捗管理票PSPT_進捗率_2_2&lt;&gt;"", $AA$7:$AH$7,$AA$7:$AE$7)="予定日")*(IF(進捗管理票PSPT_進捗率_2_2&lt;&gt;"", AA293:AH293,AA293:AE293)&lt;=集計基準日),COLUMN(IF(進捗管理票PSPT_進捗率_2_2&lt;&gt;"", AA293:AH293,AA293:AE293)),""))</f>
        <v>0</v>
      </c>
      <c r="CY293" s="324">
        <f t="array" aca="1" ref="CY293" ca="1">MAX(IF((IF(進捗管理票PSPT_進捗率_3_2&lt;&gt;"", AM293:AT293,AM293:AQ293)&lt;&gt;"")*(IF(進捗管理票PSPT_進捗率_3_2&lt;&gt;"", $AM$7:$AT$7,$AM$7:$AQ$7)="予定日")*(IF(進捗管理票PSPT_進捗率_3_2&lt;&gt;"", AM293:AT293,AM293:AQ293)&lt;=集計基準日),COLUMN(IF(進捗管理票PSPT_進捗率_3_2&lt;&gt;"", AM293:AT293,AM293:AQ293)),""))</f>
        <v>0</v>
      </c>
      <c r="CZ293" s="324">
        <f t="array" aca="1" ref="CZ293" ca="1">MAX(IF((IF(進捗管理票PSPT_進捗率_4_2&lt;&gt;"", AY293:BF293,AY293:BC293)&lt;&gt;"")*(IF(進捗管理票PSPT_進捗率_4_2&lt;&gt;"", $AY$7:$BF$7,$AY$7:$BC$7)="予定日")*(IF(進捗管理票PSPT_進捗率_4_2&lt;&gt;"", AY293:BF293,AY293:BC293)&lt;=集計基準日),COLUMN(IF(進捗管理票PSPT_進捗率_4_2&lt;&gt;"", AY293:BF293,AY293:BC293)),""))</f>
        <v>0</v>
      </c>
      <c r="DA293" s="324">
        <f t="array" aca="1" ref="DA293" ca="1">MAX(IF((BJ293:BN293&lt;&gt;"")*($BJ$7:$BN$7="予定日")*(BJ293:BN293&lt;=集計基準日),COLUMN(BJ293:BN293),""))</f>
        <v>0</v>
      </c>
      <c r="DB293" s="324">
        <f t="array" aca="1" ref="DB293" ca="1">MAX(IF((IF(AND(進捗管理票PSPT_進捗率_1_2&lt;&gt;"",U293&lt;&gt;""), O293:V293,O293:S293)&lt;&gt;"")*(IF(AND(進捗管理票PSPT_進捗率_1_2&lt;&gt;"",U293&lt;&gt;""), $O$7:$V$7,$O$7:$S$7)="実績日")*(IF(AND(進捗管理票PSPT_進捗率_1_2&lt;&gt;"",U293&lt;&gt;""), O293:V293,O293:S293)&lt;=集計基準日),COLUMN(IF(AND(進捗管理票PSPT_進捗率_1_2&lt;&gt;"",U293&lt;&gt;""), O293:V293,O293:S293)),""))</f>
        <v>0</v>
      </c>
      <c r="DC293" s="324">
        <f t="array" aca="1" ref="DC293" ca="1">MAX(IF((IF(AND(進捗管理票PSPT_進捗率_2_2&lt;&gt;"",AG293&lt;&gt;""), AA293:AH293,AA293:AE293)&lt;&gt;"")*(IF(AND(進捗管理票PSPT_進捗率_2_2&lt;&gt;"",AG293&lt;&gt;""), $AA$7:$AH$7,$AA$7:$AE$7)="実績日")*(IF(AND(進捗管理票PSPT_進捗率_2_2&lt;&gt;"",AG293&lt;&gt;""), AA293:AH293,AA293:AE293)&lt;=集計基準日),COLUMN(IF(AND(進捗管理票PSPT_進捗率_2_2&lt;&gt;"",AG293&lt;&gt;""), AA293:AH293,AA293:AE293)),""))</f>
        <v>0</v>
      </c>
      <c r="DD293" s="324">
        <f t="array" aca="1" ref="DD293" ca="1">MAX(IF((IF(AND(進捗管理票PSPT_進捗率_3_2&lt;&gt;"",AS293&lt;&gt;""), AM293:AT293,AM293:AQ293)&lt;&gt;"")*(IF(AND(進捗管理票PSPT_進捗率_3_2&lt;&gt;"",AS293&lt;&gt;""), $AM$7:$AT$7,$AM$7:$AQ$7)="実績日")*(IF(AND(進捗管理票PSPT_進捗率_3_2&lt;&gt;"",AS293&lt;&gt;""), AM293:AT293,AM293:AQ293)&lt;=集計基準日),COLUMN(IF(AND(進捗管理票PSPT_進捗率_3_2&lt;&gt;"",AS293&lt;&gt;""), AM293:AT293,AM293:AQ293)),""))</f>
        <v>0</v>
      </c>
      <c r="DE293" s="324">
        <f t="array" aca="1" ref="DE293" ca="1">MAX(IF((IF(AND(進捗管理票PSPT_進捗率_4_2&lt;&gt;"",BE293&lt;&gt;""), AY293:BF293,AY293:BC293)&lt;&gt;"")*(IF(AND(進捗管理票PSPT_進捗率_4_2&lt;&gt;"",BE293&lt;&gt;""), $AY$7:$BF$7,$AY$7:$BC$7)="実績日")*(IF(AND(進捗管理票PSPT_進捗率_4_2&lt;&gt;"",BE293&lt;&gt;""), AY293:BF293,AY293:BC293)&lt;=集計基準日),COLUMN(IF(AND(進捗管理票PSPT_進捗率_4_2&lt;&gt;"",BE293&lt;&gt;""), AY293:BF293,AY293:BC293)),""))</f>
        <v>0</v>
      </c>
      <c r="DF293" s="324">
        <f t="array" aca="1" ref="DF293" ca="1">MAX(IF((BJ293:BN293&lt;&gt;"")*($BJ$7:$BN$7="実績日")*(BJ293:BN293&lt;=集計基準日),COLUMN(BJ293:BN293),""))</f>
        <v>0</v>
      </c>
      <c r="DG293" s="439">
        <f ca="1">MAX(IF(CW293&lt;&gt;0,HLOOKUP(CW293+1,進捗・達成率設定_PS,9,1),0),IF(CX293&lt;&gt;0,HLOOKUP(CX293+1,進捗・達成率設定_PT仕様作成,9,1),0),IF(CY293&lt;&gt;0,HLOOKUP(CY293+1,進捗・達成率設定_PG,9,1),0),IF(CZ293&lt;&gt;0,HLOOKUP(CZ293+1,進捗・達成率設定_PT,9,1),0),IF(DA293&lt;&gt;0,HLOOKUP(DA293+1,進捗・達成率設定_受入,9,1),0),IF(AND(COUNTA(PTレビュー先頭セル:PTレビュー最終セル)=0,AND(BB293&lt;&gt;"", BB293 &lt;= 集計基準日, BE293="",BF293="",BJ293="",BK293="",BM293="",BN293="")),100,0),IF(AND(BE293&lt;&gt;"",BE293 &lt;= 集計基準日, BJ293="",BK293="",BM293="",BN293=""),100,0))</f>
        <v>0</v>
      </c>
      <c r="DH293" s="440">
        <f ca="1">MAX(IF(DB293&lt;&gt;0,HLOOKUP(DB293,進捗・達成率設定_PS,9,1),0),IF(DC293&lt;&gt;0,HLOOKUP(DC293,進捗・達成率設定_PT仕様作成,9,1),0),IF(DD293&lt;&gt;0,HLOOKUP(DD293,進捗・達成率設定_PG,9,1),0),IF(DE293&lt;&gt;0,HLOOKUP(DE293,進捗・達成率設定_PT,9,1),0),IF(DF293&lt;&gt;0,HLOOKUP(DF293,進捗・達成率設定_受入,9,1),0),IF(AND(COUNTA(PTレビュー先頭セル:PTレビュー最終セル)=0,BJ293="",BK293="",BM293="",BN293="",BC293&lt;&gt;"", BC293&lt;=集計基準日),100,0),IF(OR(AND(BF293&lt;&gt;"",BF293&lt;=集計基準日, BJ293="",BK293="",BM293="",BN293=""),AND(BE293&lt;&gt;"",BF293&lt;&gt;"",BF293&lt;=集計基準日, BJ293="",BK293="",BM293="",BN293="")),100,0))</f>
        <v>0</v>
      </c>
      <c r="DI293" s="328" t="str">
        <f>IF(BM293&lt;&gt;"",BM293,IF(AND(BJ293&lt;&gt;"",BM293&lt;&gt;""),BM293,IF(AND(BJ293&lt;&gt;"",BM293=""),"",IF(AND(BK293&lt;&gt;"",BM293=""),"",IF(BE293&lt;&gt;"",BE293,IF(COUNTA(PTレビュー先頭セル:PTレビュー最終セル)&lt;&gt;0,"",IF(BB293&lt;&gt;"",BB293,"")))))))</f>
        <v/>
      </c>
      <c r="DJ293" s="329" t="str">
        <f>IF(AND(BM293&lt;&gt;"",BN293&lt;&gt;""),BN293,IF(AND(BJ293&lt;&gt;"",BN293&lt;&gt;""),BN293,IF(AND(BK293&lt;&gt;"",BN293=""),"",IF(AND(BJ293&lt;&gt;"",BN293=""),"",IF(BF293&lt;&gt;"",BF293,IF(COUNTA(PTレビュー先頭セル:PTレビュー最終セル)&lt;&gt;0,"",IF(BC293&lt;&gt;"",BC293,"")))))))</f>
        <v/>
      </c>
      <c r="DK293" s="450" t="b">
        <f t="shared" si="152"/>
        <v>0</v>
      </c>
      <c r="DL293" s="440" t="b">
        <f t="shared" si="153"/>
        <v>0</v>
      </c>
      <c r="DM293" s="450" t="b">
        <f t="shared" si="154"/>
        <v>0</v>
      </c>
      <c r="DN293" s="440" t="b">
        <f t="shared" si="155"/>
        <v>0</v>
      </c>
      <c r="DO293" s="449" t="b">
        <f t="shared" si="156"/>
        <v>0</v>
      </c>
      <c r="DP293" s="440" t="b">
        <f t="shared" si="157"/>
        <v>0</v>
      </c>
      <c r="DQ293" s="450" t="b">
        <f t="shared" si="158"/>
        <v>0</v>
      </c>
      <c r="DR293" s="440" t="b">
        <f t="shared" si="159"/>
        <v>0</v>
      </c>
      <c r="DS293" s="449" t="b">
        <f t="shared" si="160"/>
        <v>0</v>
      </c>
      <c r="DT293" s="440" t="b">
        <f t="shared" si="161"/>
        <v>0</v>
      </c>
    </row>
    <row r="294" spans="1:124" x14ac:dyDescent="0.25">
      <c r="A294" s="65">
        <f t="shared" si="136"/>
        <v>286</v>
      </c>
      <c r="B294" s="275"/>
      <c r="C294" s="275"/>
      <c r="D294" s="275"/>
      <c r="E294" s="275"/>
      <c r="F294" s="275"/>
      <c r="G294" s="316"/>
      <c r="H294" s="276"/>
      <c r="I294" s="276"/>
      <c r="J294" s="276"/>
      <c r="K294" s="467"/>
      <c r="L294" s="467"/>
      <c r="M294" s="277"/>
      <c r="N294" s="277"/>
      <c r="O294" s="348"/>
      <c r="P294" s="278"/>
      <c r="Q294" s="279"/>
      <c r="R294" s="348"/>
      <c r="S294" s="278"/>
      <c r="T294" s="280"/>
      <c r="U294" s="348"/>
      <c r="V294" s="274"/>
      <c r="W294" s="309" t="str">
        <f t="shared" ca="1" si="137"/>
        <v/>
      </c>
      <c r="X294" s="310" t="str">
        <f t="shared" ca="1" si="138"/>
        <v/>
      </c>
      <c r="Y294" s="277"/>
      <c r="Z294" s="277"/>
      <c r="AA294" s="348"/>
      <c r="AB294" s="278"/>
      <c r="AC294" s="279"/>
      <c r="AD294" s="348"/>
      <c r="AE294" s="278"/>
      <c r="AF294" s="280"/>
      <c r="AG294" s="348"/>
      <c r="AH294" s="274"/>
      <c r="AI294" s="309" t="str">
        <f t="shared" ca="1" si="139"/>
        <v/>
      </c>
      <c r="AJ294" s="310" t="str">
        <f t="shared" ca="1" si="140"/>
        <v/>
      </c>
      <c r="AK294" s="277"/>
      <c r="AL294" s="277"/>
      <c r="AM294" s="348"/>
      <c r="AN294" s="278"/>
      <c r="AO294" s="279"/>
      <c r="AP294" s="348"/>
      <c r="AQ294" s="278"/>
      <c r="AR294" s="280"/>
      <c r="AS294" s="348"/>
      <c r="AT294" s="274"/>
      <c r="AU294" s="309" t="str">
        <f t="shared" ca="1" si="141"/>
        <v/>
      </c>
      <c r="AV294" s="310" t="str">
        <f t="shared" ca="1" si="142"/>
        <v/>
      </c>
      <c r="AW294" s="276"/>
      <c r="AX294" s="276"/>
      <c r="AY294" s="348"/>
      <c r="AZ294" s="278"/>
      <c r="BA294" s="279"/>
      <c r="BB294" s="348"/>
      <c r="BC294" s="278"/>
      <c r="BD294" s="280"/>
      <c r="BE294" s="348"/>
      <c r="BF294" s="274"/>
      <c r="BG294" s="309" t="str">
        <f t="shared" ca="1" si="143"/>
        <v/>
      </c>
      <c r="BH294" s="310" t="str">
        <f t="shared" ca="1" si="144"/>
        <v/>
      </c>
      <c r="BI294" s="276"/>
      <c r="BJ294" s="348"/>
      <c r="BK294" s="278"/>
      <c r="BL294" s="279"/>
      <c r="BM294" s="348"/>
      <c r="BN294" s="278"/>
      <c r="BO294" s="280"/>
      <c r="BP294" s="309" t="str">
        <f t="shared" ca="1" si="145"/>
        <v/>
      </c>
      <c r="BQ294" s="310" t="str">
        <f t="shared" ca="1" si="146"/>
        <v/>
      </c>
      <c r="BR294" s="309" t="str">
        <f t="shared" ca="1" si="147"/>
        <v/>
      </c>
      <c r="BS294" s="438" t="str">
        <f t="shared" ca="1" si="148"/>
        <v/>
      </c>
      <c r="BT294" s="281" t="str">
        <f t="array" ref="BT294">IF(AND($I294&lt;&gt;"",$K294&lt;&gt;""),CEILING(VLOOKUP($I294,ランク別指標,3,FALSE)*$L294,1),"")</f>
        <v/>
      </c>
      <c r="BU294" s="282"/>
      <c r="BV294" s="281" t="str">
        <f t="shared" si="133"/>
        <v/>
      </c>
      <c r="BW294" s="283"/>
      <c r="BX294" s="282"/>
      <c r="BY294" s="284" t="str">
        <f t="shared" si="149"/>
        <v/>
      </c>
      <c r="BZ294" s="285" t="str">
        <f t="shared" si="150"/>
        <v/>
      </c>
      <c r="CA294" s="286"/>
      <c r="CB294" s="287"/>
      <c r="CC294" s="281" t="str">
        <f t="array" ref="CC294">IF(AND($I294&lt;&gt;"",$K294&lt;&gt;""),CEILING(VLOOKUP($I294,ランク別指標,6,FALSE)*$L294,1),"")</f>
        <v/>
      </c>
      <c r="CD294" s="288"/>
      <c r="CE294" s="289" t="str">
        <f t="shared" si="134"/>
        <v/>
      </c>
      <c r="CF294" s="290"/>
      <c r="CG294" s="291" t="str">
        <f t="array" ref="CG294">IF(AND(L294&lt;&gt;"",L294&gt;0),IF(CD294/L294*100 &gt; 0,CD294/L294*100, ""),"")</f>
        <v/>
      </c>
      <c r="CH294" s="292" t="str">
        <f t="array" ref="CH294">IF(AND(L294&lt;&gt;"",L294&gt;0),IF(CF294/L294*100 &gt; 0,CF294/L294*100, ""),"")</f>
        <v/>
      </c>
      <c r="CI294" s="291" t="str">
        <f t="array" ref="CI294">IF(AND(CC294&lt;&gt;"",CC294&gt;0),IF(CD294/CC294*100 &gt; 0,CD294/CC294, ""),"")</f>
        <v/>
      </c>
      <c r="CJ294" s="292" t="str">
        <f t="array" ref="CJ294">IF(AND(CE294&lt;&gt;"",CE294&gt;0),IF(CF294/CE294*100 &gt; 0,CF294/CE294, ""),"")</f>
        <v/>
      </c>
      <c r="CK294" s="281"/>
      <c r="CL294" s="293" t="str">
        <f t="array" ref="CL294">IF(AND(L294&lt;&gt;"",L294&gt;0),IF(CK294/L294*100 &gt; 0,CK294/L294*100, ""),"")</f>
        <v/>
      </c>
      <c r="CM294" s="294"/>
      <c r="CN294" s="270" t="str">
        <f t="array" aca="1" ref="CN294" ca="1">IF(AND($O294&lt;&gt;"",$P294="",$O294&lt;=集計基準日),"遅1",IF(AND($R294&lt;&gt;"",$S294="",$R294&lt;=集計基準日),"遅2",IF(AND($U294&lt;&gt;"",$V294="",$U294&lt;=集計基準日),"遅3","") ) )</f>
        <v/>
      </c>
      <c r="CO294" s="271" t="str">
        <f t="array" aca="1" ref="CO294" ca="1">IF(AND($AA294&lt;&gt;"",$AB294="",$AA294&lt;=集計基準日),"遅1",IF(AND($AD294&lt;&gt;"",$AE294="",$AD294&lt;=集計基準日),"遅2",IF(AND($AG294&lt;&gt;"",$AH294="",$AG294&lt;=集計基準日),"遅3","")))</f>
        <v/>
      </c>
      <c r="CP294" s="271" t="str">
        <f t="array" aca="1" ref="CP294" ca="1">IF(AND($AM294&lt;&gt;"",$AN294="",$AM294&lt;=集計基準日),"遅1",IF(AND($AP294&lt;&gt;"",$AQ294="",$AP294&lt;=集計基準日),"遅2",IF(AND($AS294&lt;&gt;"",$AT294="",$AS294&lt;=集計基準日),"遅3","")))</f>
        <v/>
      </c>
      <c r="CQ294" s="272" t="str">
        <f t="shared" ca="1" si="131"/>
        <v/>
      </c>
      <c r="CR294" s="272" t="str">
        <f t="shared" ca="1" si="132"/>
        <v/>
      </c>
      <c r="CS294" s="273" t="str">
        <f t="shared" ca="1" si="135"/>
        <v/>
      </c>
      <c r="CT294" s="337"/>
      <c r="CU294" s="264">
        <f t="shared" si="151"/>
        <v>286</v>
      </c>
      <c r="CW294" s="324">
        <f t="array" aca="1" ref="CW294" ca="1">MAX(IF((IF(進捗管理票PSPT_進捗率_1_2&lt;&gt;"", O294:V294,O294:S294)&lt;&gt;"")*(IF(進捗管理票PSPT_進捗率_1_2&lt;&gt;"", $O$7:$V$7,$O$7:$S$7)="予定日")*(IF(進捗管理票PSPT_進捗率_1_2&lt;&gt;"", O294:V294,O294:S294)&lt;=集計基準日),COLUMN(IF(進捗管理票PSPT_進捗率_1_2&lt;&gt;"", O294:V294,O294:S294)),""))</f>
        <v>0</v>
      </c>
      <c r="CX294" s="324">
        <f t="array" aca="1" ref="CX294" ca="1">MAX(IF((IF(進捗管理票PSPT_進捗率_2_2&lt;&gt;"", AA294:AH294,AA294:AE294)&lt;&gt;"")*(IF(進捗管理票PSPT_進捗率_2_2&lt;&gt;"", $AA$7:$AH$7,$AA$7:$AE$7)="予定日")*(IF(進捗管理票PSPT_進捗率_2_2&lt;&gt;"", AA294:AH294,AA294:AE294)&lt;=集計基準日),COLUMN(IF(進捗管理票PSPT_進捗率_2_2&lt;&gt;"", AA294:AH294,AA294:AE294)),""))</f>
        <v>0</v>
      </c>
      <c r="CY294" s="324">
        <f t="array" aca="1" ref="CY294" ca="1">MAX(IF((IF(進捗管理票PSPT_進捗率_3_2&lt;&gt;"", AM294:AT294,AM294:AQ294)&lt;&gt;"")*(IF(進捗管理票PSPT_進捗率_3_2&lt;&gt;"", $AM$7:$AT$7,$AM$7:$AQ$7)="予定日")*(IF(進捗管理票PSPT_進捗率_3_2&lt;&gt;"", AM294:AT294,AM294:AQ294)&lt;=集計基準日),COLUMN(IF(進捗管理票PSPT_進捗率_3_2&lt;&gt;"", AM294:AT294,AM294:AQ294)),""))</f>
        <v>0</v>
      </c>
      <c r="CZ294" s="324">
        <f t="array" aca="1" ref="CZ294" ca="1">MAX(IF((IF(進捗管理票PSPT_進捗率_4_2&lt;&gt;"", AY294:BF294,AY294:BC294)&lt;&gt;"")*(IF(進捗管理票PSPT_進捗率_4_2&lt;&gt;"", $AY$7:$BF$7,$AY$7:$BC$7)="予定日")*(IF(進捗管理票PSPT_進捗率_4_2&lt;&gt;"", AY294:BF294,AY294:BC294)&lt;=集計基準日),COLUMN(IF(進捗管理票PSPT_進捗率_4_2&lt;&gt;"", AY294:BF294,AY294:BC294)),""))</f>
        <v>0</v>
      </c>
      <c r="DA294" s="324">
        <f t="array" aca="1" ref="DA294" ca="1">MAX(IF((BJ294:BN294&lt;&gt;"")*($BJ$7:$BN$7="予定日")*(BJ294:BN294&lt;=集計基準日),COLUMN(BJ294:BN294),""))</f>
        <v>0</v>
      </c>
      <c r="DB294" s="324">
        <f t="array" aca="1" ref="DB294" ca="1">MAX(IF((IF(AND(進捗管理票PSPT_進捗率_1_2&lt;&gt;"",U294&lt;&gt;""), O294:V294,O294:S294)&lt;&gt;"")*(IF(AND(進捗管理票PSPT_進捗率_1_2&lt;&gt;"",U294&lt;&gt;""), $O$7:$V$7,$O$7:$S$7)="実績日")*(IF(AND(進捗管理票PSPT_進捗率_1_2&lt;&gt;"",U294&lt;&gt;""), O294:V294,O294:S294)&lt;=集計基準日),COLUMN(IF(AND(進捗管理票PSPT_進捗率_1_2&lt;&gt;"",U294&lt;&gt;""), O294:V294,O294:S294)),""))</f>
        <v>0</v>
      </c>
      <c r="DC294" s="324">
        <f t="array" aca="1" ref="DC294" ca="1">MAX(IF((IF(AND(進捗管理票PSPT_進捗率_2_2&lt;&gt;"",AG294&lt;&gt;""), AA294:AH294,AA294:AE294)&lt;&gt;"")*(IF(AND(進捗管理票PSPT_進捗率_2_2&lt;&gt;"",AG294&lt;&gt;""), $AA$7:$AH$7,$AA$7:$AE$7)="実績日")*(IF(AND(進捗管理票PSPT_進捗率_2_2&lt;&gt;"",AG294&lt;&gt;""), AA294:AH294,AA294:AE294)&lt;=集計基準日),COLUMN(IF(AND(進捗管理票PSPT_進捗率_2_2&lt;&gt;"",AG294&lt;&gt;""), AA294:AH294,AA294:AE294)),""))</f>
        <v>0</v>
      </c>
      <c r="DD294" s="324">
        <f t="array" aca="1" ref="DD294" ca="1">MAX(IF((IF(AND(進捗管理票PSPT_進捗率_3_2&lt;&gt;"",AS294&lt;&gt;""), AM294:AT294,AM294:AQ294)&lt;&gt;"")*(IF(AND(進捗管理票PSPT_進捗率_3_2&lt;&gt;"",AS294&lt;&gt;""), $AM$7:$AT$7,$AM$7:$AQ$7)="実績日")*(IF(AND(進捗管理票PSPT_進捗率_3_2&lt;&gt;"",AS294&lt;&gt;""), AM294:AT294,AM294:AQ294)&lt;=集計基準日),COLUMN(IF(AND(進捗管理票PSPT_進捗率_3_2&lt;&gt;"",AS294&lt;&gt;""), AM294:AT294,AM294:AQ294)),""))</f>
        <v>0</v>
      </c>
      <c r="DE294" s="324">
        <f t="array" aca="1" ref="DE294" ca="1">MAX(IF((IF(AND(進捗管理票PSPT_進捗率_4_2&lt;&gt;"",BE294&lt;&gt;""), AY294:BF294,AY294:BC294)&lt;&gt;"")*(IF(AND(進捗管理票PSPT_進捗率_4_2&lt;&gt;"",BE294&lt;&gt;""), $AY$7:$BF$7,$AY$7:$BC$7)="実績日")*(IF(AND(進捗管理票PSPT_進捗率_4_2&lt;&gt;"",BE294&lt;&gt;""), AY294:BF294,AY294:BC294)&lt;=集計基準日),COLUMN(IF(AND(進捗管理票PSPT_進捗率_4_2&lt;&gt;"",BE294&lt;&gt;""), AY294:BF294,AY294:BC294)),""))</f>
        <v>0</v>
      </c>
      <c r="DF294" s="324">
        <f t="array" aca="1" ref="DF294" ca="1">MAX(IF((BJ294:BN294&lt;&gt;"")*($BJ$7:$BN$7="実績日")*(BJ294:BN294&lt;=集計基準日),COLUMN(BJ294:BN294),""))</f>
        <v>0</v>
      </c>
      <c r="DG294" s="439">
        <f ca="1">MAX(IF(CW294&lt;&gt;0,HLOOKUP(CW294+1,進捗・達成率設定_PS,9,1),0),IF(CX294&lt;&gt;0,HLOOKUP(CX294+1,進捗・達成率設定_PT仕様作成,9,1),0),IF(CY294&lt;&gt;0,HLOOKUP(CY294+1,進捗・達成率設定_PG,9,1),0),IF(CZ294&lt;&gt;0,HLOOKUP(CZ294+1,進捗・達成率設定_PT,9,1),0),IF(DA294&lt;&gt;0,HLOOKUP(DA294+1,進捗・達成率設定_受入,9,1),0),IF(AND(COUNTA(PTレビュー先頭セル:PTレビュー最終セル)=0,AND(BB294&lt;&gt;"", BB294 &lt;= 集計基準日, BE294="",BF294="",BJ294="",BK294="",BM294="",BN294="")),100,0),IF(AND(BE294&lt;&gt;"",BE294 &lt;= 集計基準日, BJ294="",BK294="",BM294="",BN294=""),100,0))</f>
        <v>0</v>
      </c>
      <c r="DH294" s="440">
        <f ca="1">MAX(IF(DB294&lt;&gt;0,HLOOKUP(DB294,進捗・達成率設定_PS,9,1),0),IF(DC294&lt;&gt;0,HLOOKUP(DC294,進捗・達成率設定_PT仕様作成,9,1),0),IF(DD294&lt;&gt;0,HLOOKUP(DD294,進捗・達成率設定_PG,9,1),0),IF(DE294&lt;&gt;0,HLOOKUP(DE294,進捗・達成率設定_PT,9,1),0),IF(DF294&lt;&gt;0,HLOOKUP(DF294,進捗・達成率設定_受入,9,1),0),IF(AND(COUNTA(PTレビュー先頭セル:PTレビュー最終セル)=0,BJ294="",BK294="",BM294="",BN294="",BC294&lt;&gt;"", BC294&lt;=集計基準日),100,0),IF(OR(AND(BF294&lt;&gt;"",BF294&lt;=集計基準日, BJ294="",BK294="",BM294="",BN294=""),AND(BE294&lt;&gt;"",BF294&lt;&gt;"",BF294&lt;=集計基準日, BJ294="",BK294="",BM294="",BN294="")),100,0))</f>
        <v>0</v>
      </c>
      <c r="DI294" s="328" t="str">
        <f>IF(BM294&lt;&gt;"",BM294,IF(AND(BJ294&lt;&gt;"",BM294&lt;&gt;""),BM294,IF(AND(BJ294&lt;&gt;"",BM294=""),"",IF(AND(BK294&lt;&gt;"",BM294=""),"",IF(BE294&lt;&gt;"",BE294,IF(COUNTA(PTレビュー先頭セル:PTレビュー最終セル)&lt;&gt;0,"",IF(BB294&lt;&gt;"",BB294,"")))))))</f>
        <v/>
      </c>
      <c r="DJ294" s="329" t="str">
        <f>IF(AND(BM294&lt;&gt;"",BN294&lt;&gt;""),BN294,IF(AND(BJ294&lt;&gt;"",BN294&lt;&gt;""),BN294,IF(AND(BK294&lt;&gt;"",BN294=""),"",IF(AND(BJ294&lt;&gt;"",BN294=""),"",IF(BF294&lt;&gt;"",BF294,IF(COUNTA(PTレビュー先頭セル:PTレビュー最終セル)&lt;&gt;0,"",IF(BC294&lt;&gt;"",BC294,"")))))))</f>
        <v/>
      </c>
      <c r="DK294" s="450" t="b">
        <f t="shared" si="152"/>
        <v>0</v>
      </c>
      <c r="DL294" s="440" t="b">
        <f t="shared" si="153"/>
        <v>0</v>
      </c>
      <c r="DM294" s="450" t="b">
        <f t="shared" si="154"/>
        <v>0</v>
      </c>
      <c r="DN294" s="440" t="b">
        <f t="shared" si="155"/>
        <v>0</v>
      </c>
      <c r="DO294" s="449" t="b">
        <f t="shared" si="156"/>
        <v>0</v>
      </c>
      <c r="DP294" s="440" t="b">
        <f t="shared" si="157"/>
        <v>0</v>
      </c>
      <c r="DQ294" s="450" t="b">
        <f t="shared" si="158"/>
        <v>0</v>
      </c>
      <c r="DR294" s="440" t="b">
        <f t="shared" si="159"/>
        <v>0</v>
      </c>
      <c r="DS294" s="449" t="b">
        <f t="shared" si="160"/>
        <v>0</v>
      </c>
      <c r="DT294" s="440" t="b">
        <f t="shared" si="161"/>
        <v>0</v>
      </c>
    </row>
    <row r="295" spans="1:124" x14ac:dyDescent="0.25">
      <c r="A295" s="65">
        <f t="shared" si="136"/>
        <v>287</v>
      </c>
      <c r="B295" s="275"/>
      <c r="C295" s="275"/>
      <c r="D295" s="275"/>
      <c r="E295" s="275"/>
      <c r="F295" s="275"/>
      <c r="G295" s="316"/>
      <c r="H295" s="276"/>
      <c r="I295" s="276"/>
      <c r="J295" s="276"/>
      <c r="K295" s="467"/>
      <c r="L295" s="467"/>
      <c r="M295" s="277"/>
      <c r="N295" s="277"/>
      <c r="O295" s="348"/>
      <c r="P295" s="278"/>
      <c r="Q295" s="279"/>
      <c r="R295" s="348"/>
      <c r="S295" s="278"/>
      <c r="T295" s="280"/>
      <c r="U295" s="348"/>
      <c r="V295" s="274"/>
      <c r="W295" s="309" t="str">
        <f t="shared" ca="1" si="137"/>
        <v/>
      </c>
      <c r="X295" s="310" t="str">
        <f t="shared" ca="1" si="138"/>
        <v/>
      </c>
      <c r="Y295" s="277"/>
      <c r="Z295" s="277"/>
      <c r="AA295" s="348"/>
      <c r="AB295" s="278"/>
      <c r="AC295" s="279"/>
      <c r="AD295" s="348"/>
      <c r="AE295" s="278"/>
      <c r="AF295" s="280"/>
      <c r="AG295" s="348"/>
      <c r="AH295" s="274"/>
      <c r="AI295" s="309" t="str">
        <f t="shared" ca="1" si="139"/>
        <v/>
      </c>
      <c r="AJ295" s="310" t="str">
        <f t="shared" ca="1" si="140"/>
        <v/>
      </c>
      <c r="AK295" s="277"/>
      <c r="AL295" s="277"/>
      <c r="AM295" s="348"/>
      <c r="AN295" s="278"/>
      <c r="AO295" s="279"/>
      <c r="AP295" s="348"/>
      <c r="AQ295" s="278"/>
      <c r="AR295" s="280"/>
      <c r="AS295" s="348"/>
      <c r="AT295" s="274"/>
      <c r="AU295" s="309" t="str">
        <f t="shared" ca="1" si="141"/>
        <v/>
      </c>
      <c r="AV295" s="310" t="str">
        <f t="shared" ca="1" si="142"/>
        <v/>
      </c>
      <c r="AW295" s="276"/>
      <c r="AX295" s="276"/>
      <c r="AY295" s="348"/>
      <c r="AZ295" s="278"/>
      <c r="BA295" s="279"/>
      <c r="BB295" s="348"/>
      <c r="BC295" s="278"/>
      <c r="BD295" s="280"/>
      <c r="BE295" s="348"/>
      <c r="BF295" s="274"/>
      <c r="BG295" s="309" t="str">
        <f t="shared" ca="1" si="143"/>
        <v/>
      </c>
      <c r="BH295" s="310" t="str">
        <f t="shared" ca="1" si="144"/>
        <v/>
      </c>
      <c r="BI295" s="276"/>
      <c r="BJ295" s="348"/>
      <c r="BK295" s="278"/>
      <c r="BL295" s="279"/>
      <c r="BM295" s="348"/>
      <c r="BN295" s="278"/>
      <c r="BO295" s="280"/>
      <c r="BP295" s="309" t="str">
        <f t="shared" ca="1" si="145"/>
        <v/>
      </c>
      <c r="BQ295" s="310" t="str">
        <f t="shared" ca="1" si="146"/>
        <v/>
      </c>
      <c r="BR295" s="309" t="str">
        <f t="shared" ca="1" si="147"/>
        <v/>
      </c>
      <c r="BS295" s="438" t="str">
        <f t="shared" ca="1" si="148"/>
        <v/>
      </c>
      <c r="BT295" s="281" t="str">
        <f t="array" ref="BT295">IF(AND($I295&lt;&gt;"",$K295&lt;&gt;""),CEILING(VLOOKUP($I295,ランク別指標,3,FALSE)*$L295,1),"")</f>
        <v/>
      </c>
      <c r="BU295" s="282"/>
      <c r="BV295" s="281" t="str">
        <f t="shared" si="133"/>
        <v/>
      </c>
      <c r="BW295" s="283"/>
      <c r="BX295" s="282"/>
      <c r="BY295" s="284" t="str">
        <f t="shared" si="149"/>
        <v/>
      </c>
      <c r="BZ295" s="285" t="str">
        <f t="shared" si="150"/>
        <v/>
      </c>
      <c r="CA295" s="286"/>
      <c r="CB295" s="287"/>
      <c r="CC295" s="281" t="str">
        <f t="array" ref="CC295">IF(AND($I295&lt;&gt;"",$K295&lt;&gt;""),CEILING(VLOOKUP($I295,ランク別指標,6,FALSE)*$L295,1),"")</f>
        <v/>
      </c>
      <c r="CD295" s="288"/>
      <c r="CE295" s="289" t="str">
        <f t="shared" si="134"/>
        <v/>
      </c>
      <c r="CF295" s="290"/>
      <c r="CG295" s="291" t="str">
        <f t="array" ref="CG295">IF(AND(L295&lt;&gt;"",L295&gt;0),IF(CD295/L295*100 &gt; 0,CD295/L295*100, ""),"")</f>
        <v/>
      </c>
      <c r="CH295" s="292" t="str">
        <f t="array" ref="CH295">IF(AND(L295&lt;&gt;"",L295&gt;0),IF(CF295/L295*100 &gt; 0,CF295/L295*100, ""),"")</f>
        <v/>
      </c>
      <c r="CI295" s="291" t="str">
        <f t="array" ref="CI295">IF(AND(CC295&lt;&gt;"",CC295&gt;0),IF(CD295/CC295*100 &gt; 0,CD295/CC295, ""),"")</f>
        <v/>
      </c>
      <c r="CJ295" s="292" t="str">
        <f t="array" ref="CJ295">IF(AND(CE295&lt;&gt;"",CE295&gt;0),IF(CF295/CE295*100 &gt; 0,CF295/CE295, ""),"")</f>
        <v/>
      </c>
      <c r="CK295" s="281"/>
      <c r="CL295" s="293" t="str">
        <f t="array" ref="CL295">IF(AND(L295&lt;&gt;"",L295&gt;0),IF(CK295/L295*100 &gt; 0,CK295/L295*100, ""),"")</f>
        <v/>
      </c>
      <c r="CM295" s="294"/>
      <c r="CN295" s="270" t="str">
        <f t="array" aca="1" ref="CN295" ca="1">IF(AND($O295&lt;&gt;"",$P295="",$O295&lt;=集計基準日),"遅1",IF(AND($R295&lt;&gt;"",$S295="",$R295&lt;=集計基準日),"遅2",IF(AND($U295&lt;&gt;"",$V295="",$U295&lt;=集計基準日),"遅3","") ) )</f>
        <v/>
      </c>
      <c r="CO295" s="271" t="str">
        <f t="array" aca="1" ref="CO295" ca="1">IF(AND($AA295&lt;&gt;"",$AB295="",$AA295&lt;=集計基準日),"遅1",IF(AND($AD295&lt;&gt;"",$AE295="",$AD295&lt;=集計基準日),"遅2",IF(AND($AG295&lt;&gt;"",$AH295="",$AG295&lt;=集計基準日),"遅3","")))</f>
        <v/>
      </c>
      <c r="CP295" s="271" t="str">
        <f t="array" aca="1" ref="CP295" ca="1">IF(AND($AM295&lt;&gt;"",$AN295="",$AM295&lt;=集計基準日),"遅1",IF(AND($AP295&lt;&gt;"",$AQ295="",$AP295&lt;=集計基準日),"遅2",IF(AND($AS295&lt;&gt;"",$AT295="",$AS295&lt;=集計基準日),"遅3","")))</f>
        <v/>
      </c>
      <c r="CQ295" s="272" t="str">
        <f t="shared" ca="1" si="131"/>
        <v/>
      </c>
      <c r="CR295" s="272" t="str">
        <f t="shared" ca="1" si="132"/>
        <v/>
      </c>
      <c r="CS295" s="273" t="str">
        <f t="shared" ca="1" si="135"/>
        <v/>
      </c>
      <c r="CT295" s="337"/>
      <c r="CU295" s="264">
        <f t="shared" si="151"/>
        <v>287</v>
      </c>
      <c r="CW295" s="324">
        <f t="array" aca="1" ref="CW295" ca="1">MAX(IF((IF(進捗管理票PSPT_進捗率_1_2&lt;&gt;"", O295:V295,O295:S295)&lt;&gt;"")*(IF(進捗管理票PSPT_進捗率_1_2&lt;&gt;"", $O$7:$V$7,$O$7:$S$7)="予定日")*(IF(進捗管理票PSPT_進捗率_1_2&lt;&gt;"", O295:V295,O295:S295)&lt;=集計基準日),COLUMN(IF(進捗管理票PSPT_進捗率_1_2&lt;&gt;"", O295:V295,O295:S295)),""))</f>
        <v>0</v>
      </c>
      <c r="CX295" s="324">
        <f t="array" aca="1" ref="CX295" ca="1">MAX(IF((IF(進捗管理票PSPT_進捗率_2_2&lt;&gt;"", AA295:AH295,AA295:AE295)&lt;&gt;"")*(IF(進捗管理票PSPT_進捗率_2_2&lt;&gt;"", $AA$7:$AH$7,$AA$7:$AE$7)="予定日")*(IF(進捗管理票PSPT_進捗率_2_2&lt;&gt;"", AA295:AH295,AA295:AE295)&lt;=集計基準日),COLUMN(IF(進捗管理票PSPT_進捗率_2_2&lt;&gt;"", AA295:AH295,AA295:AE295)),""))</f>
        <v>0</v>
      </c>
      <c r="CY295" s="324">
        <f t="array" aca="1" ref="CY295" ca="1">MAX(IF((IF(進捗管理票PSPT_進捗率_3_2&lt;&gt;"", AM295:AT295,AM295:AQ295)&lt;&gt;"")*(IF(進捗管理票PSPT_進捗率_3_2&lt;&gt;"", $AM$7:$AT$7,$AM$7:$AQ$7)="予定日")*(IF(進捗管理票PSPT_進捗率_3_2&lt;&gt;"", AM295:AT295,AM295:AQ295)&lt;=集計基準日),COLUMN(IF(進捗管理票PSPT_進捗率_3_2&lt;&gt;"", AM295:AT295,AM295:AQ295)),""))</f>
        <v>0</v>
      </c>
      <c r="CZ295" s="324">
        <f t="array" aca="1" ref="CZ295" ca="1">MAX(IF((IF(進捗管理票PSPT_進捗率_4_2&lt;&gt;"", AY295:BF295,AY295:BC295)&lt;&gt;"")*(IF(進捗管理票PSPT_進捗率_4_2&lt;&gt;"", $AY$7:$BF$7,$AY$7:$BC$7)="予定日")*(IF(進捗管理票PSPT_進捗率_4_2&lt;&gt;"", AY295:BF295,AY295:BC295)&lt;=集計基準日),COLUMN(IF(進捗管理票PSPT_進捗率_4_2&lt;&gt;"", AY295:BF295,AY295:BC295)),""))</f>
        <v>0</v>
      </c>
      <c r="DA295" s="324">
        <f t="array" aca="1" ref="DA295" ca="1">MAX(IF((BJ295:BN295&lt;&gt;"")*($BJ$7:$BN$7="予定日")*(BJ295:BN295&lt;=集計基準日),COLUMN(BJ295:BN295),""))</f>
        <v>0</v>
      </c>
      <c r="DB295" s="324">
        <f t="array" aca="1" ref="DB295" ca="1">MAX(IF((IF(AND(進捗管理票PSPT_進捗率_1_2&lt;&gt;"",U295&lt;&gt;""), O295:V295,O295:S295)&lt;&gt;"")*(IF(AND(進捗管理票PSPT_進捗率_1_2&lt;&gt;"",U295&lt;&gt;""), $O$7:$V$7,$O$7:$S$7)="実績日")*(IF(AND(進捗管理票PSPT_進捗率_1_2&lt;&gt;"",U295&lt;&gt;""), O295:V295,O295:S295)&lt;=集計基準日),COLUMN(IF(AND(進捗管理票PSPT_進捗率_1_2&lt;&gt;"",U295&lt;&gt;""), O295:V295,O295:S295)),""))</f>
        <v>0</v>
      </c>
      <c r="DC295" s="324">
        <f t="array" aca="1" ref="DC295" ca="1">MAX(IF((IF(AND(進捗管理票PSPT_進捗率_2_2&lt;&gt;"",AG295&lt;&gt;""), AA295:AH295,AA295:AE295)&lt;&gt;"")*(IF(AND(進捗管理票PSPT_進捗率_2_2&lt;&gt;"",AG295&lt;&gt;""), $AA$7:$AH$7,$AA$7:$AE$7)="実績日")*(IF(AND(進捗管理票PSPT_進捗率_2_2&lt;&gt;"",AG295&lt;&gt;""), AA295:AH295,AA295:AE295)&lt;=集計基準日),COLUMN(IF(AND(進捗管理票PSPT_進捗率_2_2&lt;&gt;"",AG295&lt;&gt;""), AA295:AH295,AA295:AE295)),""))</f>
        <v>0</v>
      </c>
      <c r="DD295" s="324">
        <f t="array" aca="1" ref="DD295" ca="1">MAX(IF((IF(AND(進捗管理票PSPT_進捗率_3_2&lt;&gt;"",AS295&lt;&gt;""), AM295:AT295,AM295:AQ295)&lt;&gt;"")*(IF(AND(進捗管理票PSPT_進捗率_3_2&lt;&gt;"",AS295&lt;&gt;""), $AM$7:$AT$7,$AM$7:$AQ$7)="実績日")*(IF(AND(進捗管理票PSPT_進捗率_3_2&lt;&gt;"",AS295&lt;&gt;""), AM295:AT295,AM295:AQ295)&lt;=集計基準日),COLUMN(IF(AND(進捗管理票PSPT_進捗率_3_2&lt;&gt;"",AS295&lt;&gt;""), AM295:AT295,AM295:AQ295)),""))</f>
        <v>0</v>
      </c>
      <c r="DE295" s="324">
        <f t="array" aca="1" ref="DE295" ca="1">MAX(IF((IF(AND(進捗管理票PSPT_進捗率_4_2&lt;&gt;"",BE295&lt;&gt;""), AY295:BF295,AY295:BC295)&lt;&gt;"")*(IF(AND(進捗管理票PSPT_進捗率_4_2&lt;&gt;"",BE295&lt;&gt;""), $AY$7:$BF$7,$AY$7:$BC$7)="実績日")*(IF(AND(進捗管理票PSPT_進捗率_4_2&lt;&gt;"",BE295&lt;&gt;""), AY295:BF295,AY295:BC295)&lt;=集計基準日),COLUMN(IF(AND(進捗管理票PSPT_進捗率_4_2&lt;&gt;"",BE295&lt;&gt;""), AY295:BF295,AY295:BC295)),""))</f>
        <v>0</v>
      </c>
      <c r="DF295" s="324">
        <f t="array" aca="1" ref="DF295" ca="1">MAX(IF((BJ295:BN295&lt;&gt;"")*($BJ$7:$BN$7="実績日")*(BJ295:BN295&lt;=集計基準日),COLUMN(BJ295:BN295),""))</f>
        <v>0</v>
      </c>
      <c r="DG295" s="439">
        <f ca="1">MAX(IF(CW295&lt;&gt;0,HLOOKUP(CW295+1,進捗・達成率設定_PS,9,1),0),IF(CX295&lt;&gt;0,HLOOKUP(CX295+1,進捗・達成率設定_PT仕様作成,9,1),0),IF(CY295&lt;&gt;0,HLOOKUP(CY295+1,進捗・達成率設定_PG,9,1),0),IF(CZ295&lt;&gt;0,HLOOKUP(CZ295+1,進捗・達成率設定_PT,9,1),0),IF(DA295&lt;&gt;0,HLOOKUP(DA295+1,進捗・達成率設定_受入,9,1),0),IF(AND(COUNTA(PTレビュー先頭セル:PTレビュー最終セル)=0,AND(BB295&lt;&gt;"", BB295 &lt;= 集計基準日, BE295="",BF295="",BJ295="",BK295="",BM295="",BN295="")),100,0),IF(AND(BE295&lt;&gt;"",BE295 &lt;= 集計基準日, BJ295="",BK295="",BM295="",BN295=""),100,0))</f>
        <v>0</v>
      </c>
      <c r="DH295" s="440">
        <f ca="1">MAX(IF(DB295&lt;&gt;0,HLOOKUP(DB295,進捗・達成率設定_PS,9,1),0),IF(DC295&lt;&gt;0,HLOOKUP(DC295,進捗・達成率設定_PT仕様作成,9,1),0),IF(DD295&lt;&gt;0,HLOOKUP(DD295,進捗・達成率設定_PG,9,1),0),IF(DE295&lt;&gt;0,HLOOKUP(DE295,進捗・達成率設定_PT,9,1),0),IF(DF295&lt;&gt;0,HLOOKUP(DF295,進捗・達成率設定_受入,9,1),0),IF(AND(COUNTA(PTレビュー先頭セル:PTレビュー最終セル)=0,BJ295="",BK295="",BM295="",BN295="",BC295&lt;&gt;"", BC295&lt;=集計基準日),100,0),IF(OR(AND(BF295&lt;&gt;"",BF295&lt;=集計基準日, BJ295="",BK295="",BM295="",BN295=""),AND(BE295&lt;&gt;"",BF295&lt;&gt;"",BF295&lt;=集計基準日, BJ295="",BK295="",BM295="",BN295="")),100,0))</f>
        <v>0</v>
      </c>
      <c r="DI295" s="328" t="str">
        <f>IF(BM295&lt;&gt;"",BM295,IF(AND(BJ295&lt;&gt;"",BM295&lt;&gt;""),BM295,IF(AND(BJ295&lt;&gt;"",BM295=""),"",IF(AND(BK295&lt;&gt;"",BM295=""),"",IF(BE295&lt;&gt;"",BE295,IF(COUNTA(PTレビュー先頭セル:PTレビュー最終セル)&lt;&gt;0,"",IF(BB295&lt;&gt;"",BB295,"")))))))</f>
        <v/>
      </c>
      <c r="DJ295" s="329" t="str">
        <f>IF(AND(BM295&lt;&gt;"",BN295&lt;&gt;""),BN295,IF(AND(BJ295&lt;&gt;"",BN295&lt;&gt;""),BN295,IF(AND(BK295&lt;&gt;"",BN295=""),"",IF(AND(BJ295&lt;&gt;"",BN295=""),"",IF(BF295&lt;&gt;"",BF295,IF(COUNTA(PTレビュー先頭セル:PTレビュー最終セル)&lt;&gt;0,"",IF(BC295&lt;&gt;"",BC295,"")))))))</f>
        <v/>
      </c>
      <c r="DK295" s="450" t="b">
        <f t="shared" si="152"/>
        <v>0</v>
      </c>
      <c r="DL295" s="440" t="b">
        <f t="shared" si="153"/>
        <v>0</v>
      </c>
      <c r="DM295" s="450" t="b">
        <f t="shared" si="154"/>
        <v>0</v>
      </c>
      <c r="DN295" s="440" t="b">
        <f t="shared" si="155"/>
        <v>0</v>
      </c>
      <c r="DO295" s="449" t="b">
        <f t="shared" si="156"/>
        <v>0</v>
      </c>
      <c r="DP295" s="440" t="b">
        <f t="shared" si="157"/>
        <v>0</v>
      </c>
      <c r="DQ295" s="450" t="b">
        <f t="shared" si="158"/>
        <v>0</v>
      </c>
      <c r="DR295" s="440" t="b">
        <f t="shared" si="159"/>
        <v>0</v>
      </c>
      <c r="DS295" s="449" t="b">
        <f t="shared" si="160"/>
        <v>0</v>
      </c>
      <c r="DT295" s="440" t="b">
        <f t="shared" si="161"/>
        <v>0</v>
      </c>
    </row>
    <row r="296" spans="1:124" x14ac:dyDescent="0.25">
      <c r="A296" s="65">
        <f t="shared" si="136"/>
        <v>288</v>
      </c>
      <c r="B296" s="275"/>
      <c r="C296" s="275"/>
      <c r="D296" s="275"/>
      <c r="E296" s="275"/>
      <c r="F296" s="275"/>
      <c r="G296" s="316"/>
      <c r="H296" s="276"/>
      <c r="I296" s="276"/>
      <c r="J296" s="276"/>
      <c r="K296" s="467"/>
      <c r="L296" s="467"/>
      <c r="M296" s="277"/>
      <c r="N296" s="277"/>
      <c r="O296" s="348"/>
      <c r="P296" s="278"/>
      <c r="Q296" s="279"/>
      <c r="R296" s="348"/>
      <c r="S296" s="278"/>
      <c r="T296" s="280"/>
      <c r="U296" s="348"/>
      <c r="V296" s="274"/>
      <c r="W296" s="309" t="str">
        <f t="shared" ca="1" si="137"/>
        <v/>
      </c>
      <c r="X296" s="310" t="str">
        <f t="shared" ca="1" si="138"/>
        <v/>
      </c>
      <c r="Y296" s="277"/>
      <c r="Z296" s="277"/>
      <c r="AA296" s="348"/>
      <c r="AB296" s="278"/>
      <c r="AC296" s="279"/>
      <c r="AD296" s="348"/>
      <c r="AE296" s="278"/>
      <c r="AF296" s="280"/>
      <c r="AG296" s="348"/>
      <c r="AH296" s="274"/>
      <c r="AI296" s="309" t="str">
        <f t="shared" ca="1" si="139"/>
        <v/>
      </c>
      <c r="AJ296" s="310" t="str">
        <f t="shared" ca="1" si="140"/>
        <v/>
      </c>
      <c r="AK296" s="277"/>
      <c r="AL296" s="277"/>
      <c r="AM296" s="348"/>
      <c r="AN296" s="278"/>
      <c r="AO296" s="279"/>
      <c r="AP296" s="348"/>
      <c r="AQ296" s="278"/>
      <c r="AR296" s="280"/>
      <c r="AS296" s="348"/>
      <c r="AT296" s="274"/>
      <c r="AU296" s="309" t="str">
        <f t="shared" ca="1" si="141"/>
        <v/>
      </c>
      <c r="AV296" s="310" t="str">
        <f t="shared" ca="1" si="142"/>
        <v/>
      </c>
      <c r="AW296" s="276"/>
      <c r="AX296" s="276"/>
      <c r="AY296" s="348"/>
      <c r="AZ296" s="278"/>
      <c r="BA296" s="279"/>
      <c r="BB296" s="348"/>
      <c r="BC296" s="278"/>
      <c r="BD296" s="280"/>
      <c r="BE296" s="348"/>
      <c r="BF296" s="274"/>
      <c r="BG296" s="309" t="str">
        <f t="shared" ca="1" si="143"/>
        <v/>
      </c>
      <c r="BH296" s="310" t="str">
        <f t="shared" ca="1" si="144"/>
        <v/>
      </c>
      <c r="BI296" s="276"/>
      <c r="BJ296" s="348"/>
      <c r="BK296" s="278"/>
      <c r="BL296" s="279"/>
      <c r="BM296" s="348"/>
      <c r="BN296" s="278"/>
      <c r="BO296" s="280"/>
      <c r="BP296" s="309" t="str">
        <f t="shared" ca="1" si="145"/>
        <v/>
      </c>
      <c r="BQ296" s="310" t="str">
        <f t="shared" ca="1" si="146"/>
        <v/>
      </c>
      <c r="BR296" s="309" t="str">
        <f t="shared" ca="1" si="147"/>
        <v/>
      </c>
      <c r="BS296" s="438" t="str">
        <f t="shared" ca="1" si="148"/>
        <v/>
      </c>
      <c r="BT296" s="281" t="str">
        <f t="array" ref="BT296">IF(AND($I296&lt;&gt;"",$K296&lt;&gt;""),CEILING(VLOOKUP($I296,ランク別指標,3,FALSE)*$L296,1),"")</f>
        <v/>
      </c>
      <c r="BU296" s="282"/>
      <c r="BV296" s="281" t="str">
        <f t="shared" si="133"/>
        <v/>
      </c>
      <c r="BW296" s="283"/>
      <c r="BX296" s="282"/>
      <c r="BY296" s="284" t="str">
        <f t="shared" si="149"/>
        <v/>
      </c>
      <c r="BZ296" s="285" t="str">
        <f t="shared" si="150"/>
        <v/>
      </c>
      <c r="CA296" s="286"/>
      <c r="CB296" s="287"/>
      <c r="CC296" s="281" t="str">
        <f t="array" ref="CC296">IF(AND($I296&lt;&gt;"",$K296&lt;&gt;""),CEILING(VLOOKUP($I296,ランク別指標,6,FALSE)*$L296,1),"")</f>
        <v/>
      </c>
      <c r="CD296" s="288"/>
      <c r="CE296" s="289" t="str">
        <f t="shared" si="134"/>
        <v/>
      </c>
      <c r="CF296" s="290"/>
      <c r="CG296" s="291" t="str">
        <f t="array" ref="CG296">IF(AND(L296&lt;&gt;"",L296&gt;0),IF(CD296/L296*100 &gt; 0,CD296/L296*100, ""),"")</f>
        <v/>
      </c>
      <c r="CH296" s="292" t="str">
        <f t="array" ref="CH296">IF(AND(L296&lt;&gt;"",L296&gt;0),IF(CF296/L296*100 &gt; 0,CF296/L296*100, ""),"")</f>
        <v/>
      </c>
      <c r="CI296" s="291" t="str">
        <f t="array" ref="CI296">IF(AND(CC296&lt;&gt;"",CC296&gt;0),IF(CD296/CC296*100 &gt; 0,CD296/CC296, ""),"")</f>
        <v/>
      </c>
      <c r="CJ296" s="292" t="str">
        <f t="array" ref="CJ296">IF(AND(CE296&lt;&gt;"",CE296&gt;0),IF(CF296/CE296*100 &gt; 0,CF296/CE296, ""),"")</f>
        <v/>
      </c>
      <c r="CK296" s="281"/>
      <c r="CL296" s="293" t="str">
        <f t="array" ref="CL296">IF(AND(L296&lt;&gt;"",L296&gt;0),IF(CK296/L296*100 &gt; 0,CK296/L296*100, ""),"")</f>
        <v/>
      </c>
      <c r="CM296" s="294"/>
      <c r="CN296" s="270" t="str">
        <f t="array" aca="1" ref="CN296" ca="1">IF(AND($O296&lt;&gt;"",$P296="",$O296&lt;=集計基準日),"遅1",IF(AND($R296&lt;&gt;"",$S296="",$R296&lt;=集計基準日),"遅2",IF(AND($U296&lt;&gt;"",$V296="",$U296&lt;=集計基準日),"遅3","") ) )</f>
        <v/>
      </c>
      <c r="CO296" s="271" t="str">
        <f t="array" aca="1" ref="CO296" ca="1">IF(AND($AA296&lt;&gt;"",$AB296="",$AA296&lt;=集計基準日),"遅1",IF(AND($AD296&lt;&gt;"",$AE296="",$AD296&lt;=集計基準日),"遅2",IF(AND($AG296&lt;&gt;"",$AH296="",$AG296&lt;=集計基準日),"遅3","")))</f>
        <v/>
      </c>
      <c r="CP296" s="271" t="str">
        <f t="array" aca="1" ref="CP296" ca="1">IF(AND($AM296&lt;&gt;"",$AN296="",$AM296&lt;=集計基準日),"遅1",IF(AND($AP296&lt;&gt;"",$AQ296="",$AP296&lt;=集計基準日),"遅2",IF(AND($AS296&lt;&gt;"",$AT296="",$AS296&lt;=集計基準日),"遅3","")))</f>
        <v/>
      </c>
      <c r="CQ296" s="272" t="str">
        <f t="shared" ca="1" si="131"/>
        <v/>
      </c>
      <c r="CR296" s="272" t="str">
        <f t="shared" ca="1" si="132"/>
        <v/>
      </c>
      <c r="CS296" s="273" t="str">
        <f t="shared" ca="1" si="135"/>
        <v/>
      </c>
      <c r="CT296" s="337"/>
      <c r="CU296" s="264">
        <f t="shared" si="151"/>
        <v>288</v>
      </c>
      <c r="CW296" s="324">
        <f t="array" aca="1" ref="CW296" ca="1">MAX(IF((IF(進捗管理票PSPT_進捗率_1_2&lt;&gt;"", O296:V296,O296:S296)&lt;&gt;"")*(IF(進捗管理票PSPT_進捗率_1_2&lt;&gt;"", $O$7:$V$7,$O$7:$S$7)="予定日")*(IF(進捗管理票PSPT_進捗率_1_2&lt;&gt;"", O296:V296,O296:S296)&lt;=集計基準日),COLUMN(IF(進捗管理票PSPT_進捗率_1_2&lt;&gt;"", O296:V296,O296:S296)),""))</f>
        <v>0</v>
      </c>
      <c r="CX296" s="324">
        <f t="array" aca="1" ref="CX296" ca="1">MAX(IF((IF(進捗管理票PSPT_進捗率_2_2&lt;&gt;"", AA296:AH296,AA296:AE296)&lt;&gt;"")*(IF(進捗管理票PSPT_進捗率_2_2&lt;&gt;"", $AA$7:$AH$7,$AA$7:$AE$7)="予定日")*(IF(進捗管理票PSPT_進捗率_2_2&lt;&gt;"", AA296:AH296,AA296:AE296)&lt;=集計基準日),COLUMN(IF(進捗管理票PSPT_進捗率_2_2&lt;&gt;"", AA296:AH296,AA296:AE296)),""))</f>
        <v>0</v>
      </c>
      <c r="CY296" s="324">
        <f t="array" aca="1" ref="CY296" ca="1">MAX(IF((IF(進捗管理票PSPT_進捗率_3_2&lt;&gt;"", AM296:AT296,AM296:AQ296)&lt;&gt;"")*(IF(進捗管理票PSPT_進捗率_3_2&lt;&gt;"", $AM$7:$AT$7,$AM$7:$AQ$7)="予定日")*(IF(進捗管理票PSPT_進捗率_3_2&lt;&gt;"", AM296:AT296,AM296:AQ296)&lt;=集計基準日),COLUMN(IF(進捗管理票PSPT_進捗率_3_2&lt;&gt;"", AM296:AT296,AM296:AQ296)),""))</f>
        <v>0</v>
      </c>
      <c r="CZ296" s="324">
        <f t="array" aca="1" ref="CZ296" ca="1">MAX(IF((IF(進捗管理票PSPT_進捗率_4_2&lt;&gt;"", AY296:BF296,AY296:BC296)&lt;&gt;"")*(IF(進捗管理票PSPT_進捗率_4_2&lt;&gt;"", $AY$7:$BF$7,$AY$7:$BC$7)="予定日")*(IF(進捗管理票PSPT_進捗率_4_2&lt;&gt;"", AY296:BF296,AY296:BC296)&lt;=集計基準日),COLUMN(IF(進捗管理票PSPT_進捗率_4_2&lt;&gt;"", AY296:BF296,AY296:BC296)),""))</f>
        <v>0</v>
      </c>
      <c r="DA296" s="324">
        <f t="array" aca="1" ref="DA296" ca="1">MAX(IF((BJ296:BN296&lt;&gt;"")*($BJ$7:$BN$7="予定日")*(BJ296:BN296&lt;=集計基準日),COLUMN(BJ296:BN296),""))</f>
        <v>0</v>
      </c>
      <c r="DB296" s="324">
        <f t="array" aca="1" ref="DB296" ca="1">MAX(IF((IF(AND(進捗管理票PSPT_進捗率_1_2&lt;&gt;"",U296&lt;&gt;""), O296:V296,O296:S296)&lt;&gt;"")*(IF(AND(進捗管理票PSPT_進捗率_1_2&lt;&gt;"",U296&lt;&gt;""), $O$7:$V$7,$O$7:$S$7)="実績日")*(IF(AND(進捗管理票PSPT_進捗率_1_2&lt;&gt;"",U296&lt;&gt;""), O296:V296,O296:S296)&lt;=集計基準日),COLUMN(IF(AND(進捗管理票PSPT_進捗率_1_2&lt;&gt;"",U296&lt;&gt;""), O296:V296,O296:S296)),""))</f>
        <v>0</v>
      </c>
      <c r="DC296" s="324">
        <f t="array" aca="1" ref="DC296" ca="1">MAX(IF((IF(AND(進捗管理票PSPT_進捗率_2_2&lt;&gt;"",AG296&lt;&gt;""), AA296:AH296,AA296:AE296)&lt;&gt;"")*(IF(AND(進捗管理票PSPT_進捗率_2_2&lt;&gt;"",AG296&lt;&gt;""), $AA$7:$AH$7,$AA$7:$AE$7)="実績日")*(IF(AND(進捗管理票PSPT_進捗率_2_2&lt;&gt;"",AG296&lt;&gt;""), AA296:AH296,AA296:AE296)&lt;=集計基準日),COLUMN(IF(AND(進捗管理票PSPT_進捗率_2_2&lt;&gt;"",AG296&lt;&gt;""), AA296:AH296,AA296:AE296)),""))</f>
        <v>0</v>
      </c>
      <c r="DD296" s="324">
        <f t="array" aca="1" ref="DD296" ca="1">MAX(IF((IF(AND(進捗管理票PSPT_進捗率_3_2&lt;&gt;"",AS296&lt;&gt;""), AM296:AT296,AM296:AQ296)&lt;&gt;"")*(IF(AND(進捗管理票PSPT_進捗率_3_2&lt;&gt;"",AS296&lt;&gt;""), $AM$7:$AT$7,$AM$7:$AQ$7)="実績日")*(IF(AND(進捗管理票PSPT_進捗率_3_2&lt;&gt;"",AS296&lt;&gt;""), AM296:AT296,AM296:AQ296)&lt;=集計基準日),COLUMN(IF(AND(進捗管理票PSPT_進捗率_3_2&lt;&gt;"",AS296&lt;&gt;""), AM296:AT296,AM296:AQ296)),""))</f>
        <v>0</v>
      </c>
      <c r="DE296" s="324">
        <f t="array" aca="1" ref="DE296" ca="1">MAX(IF((IF(AND(進捗管理票PSPT_進捗率_4_2&lt;&gt;"",BE296&lt;&gt;""), AY296:BF296,AY296:BC296)&lt;&gt;"")*(IF(AND(進捗管理票PSPT_進捗率_4_2&lt;&gt;"",BE296&lt;&gt;""), $AY$7:$BF$7,$AY$7:$BC$7)="実績日")*(IF(AND(進捗管理票PSPT_進捗率_4_2&lt;&gt;"",BE296&lt;&gt;""), AY296:BF296,AY296:BC296)&lt;=集計基準日),COLUMN(IF(AND(進捗管理票PSPT_進捗率_4_2&lt;&gt;"",BE296&lt;&gt;""), AY296:BF296,AY296:BC296)),""))</f>
        <v>0</v>
      </c>
      <c r="DF296" s="324">
        <f t="array" aca="1" ref="DF296" ca="1">MAX(IF((BJ296:BN296&lt;&gt;"")*($BJ$7:$BN$7="実績日")*(BJ296:BN296&lt;=集計基準日),COLUMN(BJ296:BN296),""))</f>
        <v>0</v>
      </c>
      <c r="DG296" s="439">
        <f ca="1">MAX(IF(CW296&lt;&gt;0,HLOOKUP(CW296+1,進捗・達成率設定_PS,9,1),0),IF(CX296&lt;&gt;0,HLOOKUP(CX296+1,進捗・達成率設定_PT仕様作成,9,1),0),IF(CY296&lt;&gt;0,HLOOKUP(CY296+1,進捗・達成率設定_PG,9,1),0),IF(CZ296&lt;&gt;0,HLOOKUP(CZ296+1,進捗・達成率設定_PT,9,1),0),IF(DA296&lt;&gt;0,HLOOKUP(DA296+1,進捗・達成率設定_受入,9,1),0),IF(AND(COUNTA(PTレビュー先頭セル:PTレビュー最終セル)=0,AND(BB296&lt;&gt;"", BB296 &lt;= 集計基準日, BE296="",BF296="",BJ296="",BK296="",BM296="",BN296="")),100,0),IF(AND(BE296&lt;&gt;"",BE296 &lt;= 集計基準日, BJ296="",BK296="",BM296="",BN296=""),100,0))</f>
        <v>0</v>
      </c>
      <c r="DH296" s="440">
        <f ca="1">MAX(IF(DB296&lt;&gt;0,HLOOKUP(DB296,進捗・達成率設定_PS,9,1),0),IF(DC296&lt;&gt;0,HLOOKUP(DC296,進捗・達成率設定_PT仕様作成,9,1),0),IF(DD296&lt;&gt;0,HLOOKUP(DD296,進捗・達成率設定_PG,9,1),0),IF(DE296&lt;&gt;0,HLOOKUP(DE296,進捗・達成率設定_PT,9,1),0),IF(DF296&lt;&gt;0,HLOOKUP(DF296,進捗・達成率設定_受入,9,1),0),IF(AND(COUNTA(PTレビュー先頭セル:PTレビュー最終セル)=0,BJ296="",BK296="",BM296="",BN296="",BC296&lt;&gt;"", BC296&lt;=集計基準日),100,0),IF(OR(AND(BF296&lt;&gt;"",BF296&lt;=集計基準日, BJ296="",BK296="",BM296="",BN296=""),AND(BE296&lt;&gt;"",BF296&lt;&gt;"",BF296&lt;=集計基準日, BJ296="",BK296="",BM296="",BN296="")),100,0))</f>
        <v>0</v>
      </c>
      <c r="DI296" s="328" t="str">
        <f>IF(BM296&lt;&gt;"",BM296,IF(AND(BJ296&lt;&gt;"",BM296&lt;&gt;""),BM296,IF(AND(BJ296&lt;&gt;"",BM296=""),"",IF(AND(BK296&lt;&gt;"",BM296=""),"",IF(BE296&lt;&gt;"",BE296,IF(COUNTA(PTレビュー先頭セル:PTレビュー最終セル)&lt;&gt;0,"",IF(BB296&lt;&gt;"",BB296,"")))))))</f>
        <v/>
      </c>
      <c r="DJ296" s="329" t="str">
        <f>IF(AND(BM296&lt;&gt;"",BN296&lt;&gt;""),BN296,IF(AND(BJ296&lt;&gt;"",BN296&lt;&gt;""),BN296,IF(AND(BK296&lt;&gt;"",BN296=""),"",IF(AND(BJ296&lt;&gt;"",BN296=""),"",IF(BF296&lt;&gt;"",BF296,IF(COUNTA(PTレビュー先頭セル:PTレビュー最終セル)&lt;&gt;0,"",IF(BC296&lt;&gt;"",BC296,"")))))))</f>
        <v/>
      </c>
      <c r="DK296" s="450" t="b">
        <f t="shared" si="152"/>
        <v>0</v>
      </c>
      <c r="DL296" s="440" t="b">
        <f t="shared" si="153"/>
        <v>0</v>
      </c>
      <c r="DM296" s="450" t="b">
        <f t="shared" si="154"/>
        <v>0</v>
      </c>
      <c r="DN296" s="440" t="b">
        <f t="shared" si="155"/>
        <v>0</v>
      </c>
      <c r="DO296" s="449" t="b">
        <f t="shared" si="156"/>
        <v>0</v>
      </c>
      <c r="DP296" s="440" t="b">
        <f t="shared" si="157"/>
        <v>0</v>
      </c>
      <c r="DQ296" s="450" t="b">
        <f t="shared" si="158"/>
        <v>0</v>
      </c>
      <c r="DR296" s="440" t="b">
        <f t="shared" si="159"/>
        <v>0</v>
      </c>
      <c r="DS296" s="449" t="b">
        <f t="shared" si="160"/>
        <v>0</v>
      </c>
      <c r="DT296" s="440" t="b">
        <f t="shared" si="161"/>
        <v>0</v>
      </c>
    </row>
    <row r="297" spans="1:124" x14ac:dyDescent="0.25">
      <c r="A297" s="65">
        <f t="shared" si="136"/>
        <v>289</v>
      </c>
      <c r="B297" s="275"/>
      <c r="C297" s="275"/>
      <c r="D297" s="275"/>
      <c r="E297" s="275"/>
      <c r="F297" s="275"/>
      <c r="G297" s="316"/>
      <c r="H297" s="276"/>
      <c r="I297" s="276"/>
      <c r="J297" s="276"/>
      <c r="K297" s="467"/>
      <c r="L297" s="467"/>
      <c r="M297" s="277"/>
      <c r="N297" s="277"/>
      <c r="O297" s="348"/>
      <c r="P297" s="278"/>
      <c r="Q297" s="279"/>
      <c r="R297" s="348"/>
      <c r="S297" s="278"/>
      <c r="T297" s="280"/>
      <c r="U297" s="348"/>
      <c r="V297" s="274"/>
      <c r="W297" s="309" t="str">
        <f t="shared" ca="1" si="137"/>
        <v/>
      </c>
      <c r="X297" s="310" t="str">
        <f t="shared" ca="1" si="138"/>
        <v/>
      </c>
      <c r="Y297" s="277"/>
      <c r="Z297" s="277"/>
      <c r="AA297" s="348"/>
      <c r="AB297" s="278"/>
      <c r="AC297" s="279"/>
      <c r="AD297" s="348"/>
      <c r="AE297" s="278"/>
      <c r="AF297" s="280"/>
      <c r="AG297" s="348"/>
      <c r="AH297" s="274"/>
      <c r="AI297" s="309" t="str">
        <f t="shared" ca="1" si="139"/>
        <v/>
      </c>
      <c r="AJ297" s="310" t="str">
        <f t="shared" ca="1" si="140"/>
        <v/>
      </c>
      <c r="AK297" s="277"/>
      <c r="AL297" s="277"/>
      <c r="AM297" s="348"/>
      <c r="AN297" s="278"/>
      <c r="AO297" s="279"/>
      <c r="AP297" s="348"/>
      <c r="AQ297" s="278"/>
      <c r="AR297" s="280"/>
      <c r="AS297" s="348"/>
      <c r="AT297" s="274"/>
      <c r="AU297" s="309" t="str">
        <f t="shared" ca="1" si="141"/>
        <v/>
      </c>
      <c r="AV297" s="310" t="str">
        <f t="shared" ca="1" si="142"/>
        <v/>
      </c>
      <c r="AW297" s="276"/>
      <c r="AX297" s="276"/>
      <c r="AY297" s="348"/>
      <c r="AZ297" s="278"/>
      <c r="BA297" s="279"/>
      <c r="BB297" s="348"/>
      <c r="BC297" s="278"/>
      <c r="BD297" s="280"/>
      <c r="BE297" s="348"/>
      <c r="BF297" s="274"/>
      <c r="BG297" s="309" t="str">
        <f t="shared" ca="1" si="143"/>
        <v/>
      </c>
      <c r="BH297" s="310" t="str">
        <f t="shared" ca="1" si="144"/>
        <v/>
      </c>
      <c r="BI297" s="276"/>
      <c r="BJ297" s="348"/>
      <c r="BK297" s="278"/>
      <c r="BL297" s="279"/>
      <c r="BM297" s="348"/>
      <c r="BN297" s="278"/>
      <c r="BO297" s="280"/>
      <c r="BP297" s="309" t="str">
        <f t="shared" ca="1" si="145"/>
        <v/>
      </c>
      <c r="BQ297" s="310" t="str">
        <f t="shared" ca="1" si="146"/>
        <v/>
      </c>
      <c r="BR297" s="309" t="str">
        <f t="shared" ca="1" si="147"/>
        <v/>
      </c>
      <c r="BS297" s="438" t="str">
        <f t="shared" ca="1" si="148"/>
        <v/>
      </c>
      <c r="BT297" s="281" t="str">
        <f t="array" ref="BT297">IF(AND($I297&lt;&gt;"",$K297&lt;&gt;""),CEILING(VLOOKUP($I297,ランク別指標,3,FALSE)*$L297,1),"")</f>
        <v/>
      </c>
      <c r="BU297" s="282"/>
      <c r="BV297" s="281" t="str">
        <f t="shared" si="133"/>
        <v/>
      </c>
      <c r="BW297" s="283"/>
      <c r="BX297" s="282"/>
      <c r="BY297" s="284" t="str">
        <f t="shared" si="149"/>
        <v/>
      </c>
      <c r="BZ297" s="285" t="str">
        <f t="shared" si="150"/>
        <v/>
      </c>
      <c r="CA297" s="286"/>
      <c r="CB297" s="287"/>
      <c r="CC297" s="281" t="str">
        <f t="array" ref="CC297">IF(AND($I297&lt;&gt;"",$K297&lt;&gt;""),CEILING(VLOOKUP($I297,ランク別指標,6,FALSE)*$L297,1),"")</f>
        <v/>
      </c>
      <c r="CD297" s="288"/>
      <c r="CE297" s="289" t="str">
        <f t="shared" si="134"/>
        <v/>
      </c>
      <c r="CF297" s="290"/>
      <c r="CG297" s="291" t="str">
        <f t="array" ref="CG297">IF(AND(L297&lt;&gt;"",L297&gt;0),IF(CD297/L297*100 &gt; 0,CD297/L297*100, ""),"")</f>
        <v/>
      </c>
      <c r="CH297" s="292" t="str">
        <f t="array" ref="CH297">IF(AND(L297&lt;&gt;"",L297&gt;0),IF(CF297/L297*100 &gt; 0,CF297/L297*100, ""),"")</f>
        <v/>
      </c>
      <c r="CI297" s="291" t="str">
        <f t="array" ref="CI297">IF(AND(CC297&lt;&gt;"",CC297&gt;0),IF(CD297/CC297*100 &gt; 0,CD297/CC297, ""),"")</f>
        <v/>
      </c>
      <c r="CJ297" s="292" t="str">
        <f t="array" ref="CJ297">IF(AND(CE297&lt;&gt;"",CE297&gt;0),IF(CF297/CE297*100 &gt; 0,CF297/CE297, ""),"")</f>
        <v/>
      </c>
      <c r="CK297" s="281"/>
      <c r="CL297" s="293" t="str">
        <f t="array" ref="CL297">IF(AND(L297&lt;&gt;"",L297&gt;0),IF(CK297/L297*100 &gt; 0,CK297/L297*100, ""),"")</f>
        <v/>
      </c>
      <c r="CM297" s="294"/>
      <c r="CN297" s="270" t="str">
        <f t="array" aca="1" ref="CN297" ca="1">IF(AND($O297&lt;&gt;"",$P297="",$O297&lt;=集計基準日),"遅1",IF(AND($R297&lt;&gt;"",$S297="",$R297&lt;=集計基準日),"遅2",IF(AND($U297&lt;&gt;"",$V297="",$U297&lt;=集計基準日),"遅3","") ) )</f>
        <v/>
      </c>
      <c r="CO297" s="271" t="str">
        <f t="array" aca="1" ref="CO297" ca="1">IF(AND($AA297&lt;&gt;"",$AB297="",$AA297&lt;=集計基準日),"遅1",IF(AND($AD297&lt;&gt;"",$AE297="",$AD297&lt;=集計基準日),"遅2",IF(AND($AG297&lt;&gt;"",$AH297="",$AG297&lt;=集計基準日),"遅3","")))</f>
        <v/>
      </c>
      <c r="CP297" s="271" t="str">
        <f t="array" aca="1" ref="CP297" ca="1">IF(AND($AM297&lt;&gt;"",$AN297="",$AM297&lt;=集計基準日),"遅1",IF(AND($AP297&lt;&gt;"",$AQ297="",$AP297&lt;=集計基準日),"遅2",IF(AND($AS297&lt;&gt;"",$AT297="",$AS297&lt;=集計基準日),"遅3","")))</f>
        <v/>
      </c>
      <c r="CQ297" s="272" t="str">
        <f t="shared" ca="1" si="131"/>
        <v/>
      </c>
      <c r="CR297" s="272" t="str">
        <f t="shared" ca="1" si="132"/>
        <v/>
      </c>
      <c r="CS297" s="273" t="str">
        <f t="shared" ca="1" si="135"/>
        <v/>
      </c>
      <c r="CT297" s="337"/>
      <c r="CU297" s="264">
        <f t="shared" si="151"/>
        <v>289</v>
      </c>
      <c r="CW297" s="324">
        <f t="array" aca="1" ref="CW297" ca="1">MAX(IF((IF(進捗管理票PSPT_進捗率_1_2&lt;&gt;"", O297:V297,O297:S297)&lt;&gt;"")*(IF(進捗管理票PSPT_進捗率_1_2&lt;&gt;"", $O$7:$V$7,$O$7:$S$7)="予定日")*(IF(進捗管理票PSPT_進捗率_1_2&lt;&gt;"", O297:V297,O297:S297)&lt;=集計基準日),COLUMN(IF(進捗管理票PSPT_進捗率_1_2&lt;&gt;"", O297:V297,O297:S297)),""))</f>
        <v>0</v>
      </c>
      <c r="CX297" s="324">
        <f t="array" aca="1" ref="CX297" ca="1">MAX(IF((IF(進捗管理票PSPT_進捗率_2_2&lt;&gt;"", AA297:AH297,AA297:AE297)&lt;&gt;"")*(IF(進捗管理票PSPT_進捗率_2_2&lt;&gt;"", $AA$7:$AH$7,$AA$7:$AE$7)="予定日")*(IF(進捗管理票PSPT_進捗率_2_2&lt;&gt;"", AA297:AH297,AA297:AE297)&lt;=集計基準日),COLUMN(IF(進捗管理票PSPT_進捗率_2_2&lt;&gt;"", AA297:AH297,AA297:AE297)),""))</f>
        <v>0</v>
      </c>
      <c r="CY297" s="324">
        <f t="array" aca="1" ref="CY297" ca="1">MAX(IF((IF(進捗管理票PSPT_進捗率_3_2&lt;&gt;"", AM297:AT297,AM297:AQ297)&lt;&gt;"")*(IF(進捗管理票PSPT_進捗率_3_2&lt;&gt;"", $AM$7:$AT$7,$AM$7:$AQ$7)="予定日")*(IF(進捗管理票PSPT_進捗率_3_2&lt;&gt;"", AM297:AT297,AM297:AQ297)&lt;=集計基準日),COLUMN(IF(進捗管理票PSPT_進捗率_3_2&lt;&gt;"", AM297:AT297,AM297:AQ297)),""))</f>
        <v>0</v>
      </c>
      <c r="CZ297" s="324">
        <f t="array" aca="1" ref="CZ297" ca="1">MAX(IF((IF(進捗管理票PSPT_進捗率_4_2&lt;&gt;"", AY297:BF297,AY297:BC297)&lt;&gt;"")*(IF(進捗管理票PSPT_進捗率_4_2&lt;&gt;"", $AY$7:$BF$7,$AY$7:$BC$7)="予定日")*(IF(進捗管理票PSPT_進捗率_4_2&lt;&gt;"", AY297:BF297,AY297:BC297)&lt;=集計基準日),COLUMN(IF(進捗管理票PSPT_進捗率_4_2&lt;&gt;"", AY297:BF297,AY297:BC297)),""))</f>
        <v>0</v>
      </c>
      <c r="DA297" s="324">
        <f t="array" aca="1" ref="DA297" ca="1">MAX(IF((BJ297:BN297&lt;&gt;"")*($BJ$7:$BN$7="予定日")*(BJ297:BN297&lt;=集計基準日),COLUMN(BJ297:BN297),""))</f>
        <v>0</v>
      </c>
      <c r="DB297" s="324">
        <f t="array" aca="1" ref="DB297" ca="1">MAX(IF((IF(AND(進捗管理票PSPT_進捗率_1_2&lt;&gt;"",U297&lt;&gt;""), O297:V297,O297:S297)&lt;&gt;"")*(IF(AND(進捗管理票PSPT_進捗率_1_2&lt;&gt;"",U297&lt;&gt;""), $O$7:$V$7,$O$7:$S$7)="実績日")*(IF(AND(進捗管理票PSPT_進捗率_1_2&lt;&gt;"",U297&lt;&gt;""), O297:V297,O297:S297)&lt;=集計基準日),COLUMN(IF(AND(進捗管理票PSPT_進捗率_1_2&lt;&gt;"",U297&lt;&gt;""), O297:V297,O297:S297)),""))</f>
        <v>0</v>
      </c>
      <c r="DC297" s="324">
        <f t="array" aca="1" ref="DC297" ca="1">MAX(IF((IF(AND(進捗管理票PSPT_進捗率_2_2&lt;&gt;"",AG297&lt;&gt;""), AA297:AH297,AA297:AE297)&lt;&gt;"")*(IF(AND(進捗管理票PSPT_進捗率_2_2&lt;&gt;"",AG297&lt;&gt;""), $AA$7:$AH$7,$AA$7:$AE$7)="実績日")*(IF(AND(進捗管理票PSPT_進捗率_2_2&lt;&gt;"",AG297&lt;&gt;""), AA297:AH297,AA297:AE297)&lt;=集計基準日),COLUMN(IF(AND(進捗管理票PSPT_進捗率_2_2&lt;&gt;"",AG297&lt;&gt;""), AA297:AH297,AA297:AE297)),""))</f>
        <v>0</v>
      </c>
      <c r="DD297" s="324">
        <f t="array" aca="1" ref="DD297" ca="1">MAX(IF((IF(AND(進捗管理票PSPT_進捗率_3_2&lt;&gt;"",AS297&lt;&gt;""), AM297:AT297,AM297:AQ297)&lt;&gt;"")*(IF(AND(進捗管理票PSPT_進捗率_3_2&lt;&gt;"",AS297&lt;&gt;""), $AM$7:$AT$7,$AM$7:$AQ$7)="実績日")*(IF(AND(進捗管理票PSPT_進捗率_3_2&lt;&gt;"",AS297&lt;&gt;""), AM297:AT297,AM297:AQ297)&lt;=集計基準日),COLUMN(IF(AND(進捗管理票PSPT_進捗率_3_2&lt;&gt;"",AS297&lt;&gt;""), AM297:AT297,AM297:AQ297)),""))</f>
        <v>0</v>
      </c>
      <c r="DE297" s="324">
        <f t="array" aca="1" ref="DE297" ca="1">MAX(IF((IF(AND(進捗管理票PSPT_進捗率_4_2&lt;&gt;"",BE297&lt;&gt;""), AY297:BF297,AY297:BC297)&lt;&gt;"")*(IF(AND(進捗管理票PSPT_進捗率_4_2&lt;&gt;"",BE297&lt;&gt;""), $AY$7:$BF$7,$AY$7:$BC$7)="実績日")*(IF(AND(進捗管理票PSPT_進捗率_4_2&lt;&gt;"",BE297&lt;&gt;""), AY297:BF297,AY297:BC297)&lt;=集計基準日),COLUMN(IF(AND(進捗管理票PSPT_進捗率_4_2&lt;&gt;"",BE297&lt;&gt;""), AY297:BF297,AY297:BC297)),""))</f>
        <v>0</v>
      </c>
      <c r="DF297" s="324">
        <f t="array" aca="1" ref="DF297" ca="1">MAX(IF((BJ297:BN297&lt;&gt;"")*($BJ$7:$BN$7="実績日")*(BJ297:BN297&lt;=集計基準日),COLUMN(BJ297:BN297),""))</f>
        <v>0</v>
      </c>
      <c r="DG297" s="439">
        <f ca="1">MAX(IF(CW297&lt;&gt;0,HLOOKUP(CW297+1,進捗・達成率設定_PS,9,1),0),IF(CX297&lt;&gt;0,HLOOKUP(CX297+1,進捗・達成率設定_PT仕様作成,9,1),0),IF(CY297&lt;&gt;0,HLOOKUP(CY297+1,進捗・達成率設定_PG,9,1),0),IF(CZ297&lt;&gt;0,HLOOKUP(CZ297+1,進捗・達成率設定_PT,9,1),0),IF(DA297&lt;&gt;0,HLOOKUP(DA297+1,進捗・達成率設定_受入,9,1),0),IF(AND(COUNTA(PTレビュー先頭セル:PTレビュー最終セル)=0,AND(BB297&lt;&gt;"", BB297 &lt;= 集計基準日, BE297="",BF297="",BJ297="",BK297="",BM297="",BN297="")),100,0),IF(AND(BE297&lt;&gt;"",BE297 &lt;= 集計基準日, BJ297="",BK297="",BM297="",BN297=""),100,0))</f>
        <v>0</v>
      </c>
      <c r="DH297" s="440">
        <f ca="1">MAX(IF(DB297&lt;&gt;0,HLOOKUP(DB297,進捗・達成率設定_PS,9,1),0),IF(DC297&lt;&gt;0,HLOOKUP(DC297,進捗・達成率設定_PT仕様作成,9,1),0),IF(DD297&lt;&gt;0,HLOOKUP(DD297,進捗・達成率設定_PG,9,1),0),IF(DE297&lt;&gt;0,HLOOKUP(DE297,進捗・達成率設定_PT,9,1),0),IF(DF297&lt;&gt;0,HLOOKUP(DF297,進捗・達成率設定_受入,9,1),0),IF(AND(COUNTA(PTレビュー先頭セル:PTレビュー最終セル)=0,BJ297="",BK297="",BM297="",BN297="",BC297&lt;&gt;"", BC297&lt;=集計基準日),100,0),IF(OR(AND(BF297&lt;&gt;"",BF297&lt;=集計基準日, BJ297="",BK297="",BM297="",BN297=""),AND(BE297&lt;&gt;"",BF297&lt;&gt;"",BF297&lt;=集計基準日, BJ297="",BK297="",BM297="",BN297="")),100,0))</f>
        <v>0</v>
      </c>
      <c r="DI297" s="328" t="str">
        <f>IF(BM297&lt;&gt;"",BM297,IF(AND(BJ297&lt;&gt;"",BM297&lt;&gt;""),BM297,IF(AND(BJ297&lt;&gt;"",BM297=""),"",IF(AND(BK297&lt;&gt;"",BM297=""),"",IF(BE297&lt;&gt;"",BE297,IF(COUNTA(PTレビュー先頭セル:PTレビュー最終セル)&lt;&gt;0,"",IF(BB297&lt;&gt;"",BB297,"")))))))</f>
        <v/>
      </c>
      <c r="DJ297" s="329" t="str">
        <f>IF(AND(BM297&lt;&gt;"",BN297&lt;&gt;""),BN297,IF(AND(BJ297&lt;&gt;"",BN297&lt;&gt;""),BN297,IF(AND(BK297&lt;&gt;"",BN297=""),"",IF(AND(BJ297&lt;&gt;"",BN297=""),"",IF(BF297&lt;&gt;"",BF297,IF(COUNTA(PTレビュー先頭セル:PTレビュー最終セル)&lt;&gt;0,"",IF(BC297&lt;&gt;"",BC297,"")))))))</f>
        <v/>
      </c>
      <c r="DK297" s="450" t="b">
        <f t="shared" si="152"/>
        <v>0</v>
      </c>
      <c r="DL297" s="440" t="b">
        <f t="shared" si="153"/>
        <v>0</v>
      </c>
      <c r="DM297" s="450" t="b">
        <f t="shared" si="154"/>
        <v>0</v>
      </c>
      <c r="DN297" s="440" t="b">
        <f t="shared" si="155"/>
        <v>0</v>
      </c>
      <c r="DO297" s="449" t="b">
        <f t="shared" si="156"/>
        <v>0</v>
      </c>
      <c r="DP297" s="440" t="b">
        <f t="shared" si="157"/>
        <v>0</v>
      </c>
      <c r="DQ297" s="450" t="b">
        <f t="shared" si="158"/>
        <v>0</v>
      </c>
      <c r="DR297" s="440" t="b">
        <f t="shared" si="159"/>
        <v>0</v>
      </c>
      <c r="DS297" s="449" t="b">
        <f t="shared" si="160"/>
        <v>0</v>
      </c>
      <c r="DT297" s="440" t="b">
        <f t="shared" si="161"/>
        <v>0</v>
      </c>
    </row>
    <row r="298" spans="1:124" x14ac:dyDescent="0.25">
      <c r="A298" s="65">
        <f t="shared" si="136"/>
        <v>290</v>
      </c>
      <c r="B298" s="275"/>
      <c r="C298" s="275"/>
      <c r="D298" s="275"/>
      <c r="E298" s="275"/>
      <c r="F298" s="275"/>
      <c r="G298" s="316"/>
      <c r="H298" s="276"/>
      <c r="I298" s="276"/>
      <c r="J298" s="276"/>
      <c r="K298" s="467"/>
      <c r="L298" s="467"/>
      <c r="M298" s="277"/>
      <c r="N298" s="277"/>
      <c r="O298" s="348"/>
      <c r="P298" s="278"/>
      <c r="Q298" s="279"/>
      <c r="R298" s="348"/>
      <c r="S298" s="278"/>
      <c r="T298" s="280"/>
      <c r="U298" s="348"/>
      <c r="V298" s="274"/>
      <c r="W298" s="309" t="str">
        <f t="shared" ca="1" si="137"/>
        <v/>
      </c>
      <c r="X298" s="310" t="str">
        <f t="shared" ca="1" si="138"/>
        <v/>
      </c>
      <c r="Y298" s="277"/>
      <c r="Z298" s="277"/>
      <c r="AA298" s="348"/>
      <c r="AB298" s="278"/>
      <c r="AC298" s="279"/>
      <c r="AD298" s="348"/>
      <c r="AE298" s="278"/>
      <c r="AF298" s="280"/>
      <c r="AG298" s="348"/>
      <c r="AH298" s="274"/>
      <c r="AI298" s="309" t="str">
        <f t="shared" ca="1" si="139"/>
        <v/>
      </c>
      <c r="AJ298" s="310" t="str">
        <f t="shared" ca="1" si="140"/>
        <v/>
      </c>
      <c r="AK298" s="277"/>
      <c r="AL298" s="277"/>
      <c r="AM298" s="348"/>
      <c r="AN298" s="278"/>
      <c r="AO298" s="279"/>
      <c r="AP298" s="348"/>
      <c r="AQ298" s="278"/>
      <c r="AR298" s="280"/>
      <c r="AS298" s="348"/>
      <c r="AT298" s="274"/>
      <c r="AU298" s="309" t="str">
        <f t="shared" ca="1" si="141"/>
        <v/>
      </c>
      <c r="AV298" s="310" t="str">
        <f t="shared" ca="1" si="142"/>
        <v/>
      </c>
      <c r="AW298" s="276"/>
      <c r="AX298" s="276"/>
      <c r="AY298" s="348"/>
      <c r="AZ298" s="278"/>
      <c r="BA298" s="279"/>
      <c r="BB298" s="348"/>
      <c r="BC298" s="278"/>
      <c r="BD298" s="280"/>
      <c r="BE298" s="348"/>
      <c r="BF298" s="274"/>
      <c r="BG298" s="309" t="str">
        <f t="shared" ca="1" si="143"/>
        <v/>
      </c>
      <c r="BH298" s="310" t="str">
        <f t="shared" ca="1" si="144"/>
        <v/>
      </c>
      <c r="BI298" s="276"/>
      <c r="BJ298" s="348"/>
      <c r="BK298" s="278"/>
      <c r="BL298" s="279"/>
      <c r="BM298" s="348"/>
      <c r="BN298" s="278"/>
      <c r="BO298" s="280"/>
      <c r="BP298" s="309" t="str">
        <f t="shared" ca="1" si="145"/>
        <v/>
      </c>
      <c r="BQ298" s="310" t="str">
        <f t="shared" ca="1" si="146"/>
        <v/>
      </c>
      <c r="BR298" s="309" t="str">
        <f t="shared" ca="1" si="147"/>
        <v/>
      </c>
      <c r="BS298" s="438" t="str">
        <f t="shared" ca="1" si="148"/>
        <v/>
      </c>
      <c r="BT298" s="281" t="str">
        <f t="array" ref="BT298">IF(AND($I298&lt;&gt;"",$K298&lt;&gt;""),CEILING(VLOOKUP($I298,ランク別指標,3,FALSE)*$L298,1),"")</f>
        <v/>
      </c>
      <c r="BU298" s="282"/>
      <c r="BV298" s="281" t="str">
        <f t="shared" si="133"/>
        <v/>
      </c>
      <c r="BW298" s="283"/>
      <c r="BX298" s="282"/>
      <c r="BY298" s="284" t="str">
        <f t="shared" si="149"/>
        <v/>
      </c>
      <c r="BZ298" s="285" t="str">
        <f t="shared" si="150"/>
        <v/>
      </c>
      <c r="CA298" s="286"/>
      <c r="CB298" s="287"/>
      <c r="CC298" s="281" t="str">
        <f t="array" ref="CC298">IF(AND($I298&lt;&gt;"",$K298&lt;&gt;""),CEILING(VLOOKUP($I298,ランク別指標,6,FALSE)*$L298,1),"")</f>
        <v/>
      </c>
      <c r="CD298" s="288"/>
      <c r="CE298" s="289" t="str">
        <f t="shared" si="134"/>
        <v/>
      </c>
      <c r="CF298" s="290"/>
      <c r="CG298" s="291" t="str">
        <f t="array" ref="CG298">IF(AND(L298&lt;&gt;"",L298&gt;0),IF(CD298/L298*100 &gt; 0,CD298/L298*100, ""),"")</f>
        <v/>
      </c>
      <c r="CH298" s="292" t="str">
        <f t="array" ref="CH298">IF(AND(L298&lt;&gt;"",L298&gt;0),IF(CF298/L298*100 &gt; 0,CF298/L298*100, ""),"")</f>
        <v/>
      </c>
      <c r="CI298" s="291" t="str">
        <f t="array" ref="CI298">IF(AND(CC298&lt;&gt;"",CC298&gt;0),IF(CD298/CC298*100 &gt; 0,CD298/CC298, ""),"")</f>
        <v/>
      </c>
      <c r="CJ298" s="292" t="str">
        <f t="array" ref="CJ298">IF(AND(CE298&lt;&gt;"",CE298&gt;0),IF(CF298/CE298*100 &gt; 0,CF298/CE298, ""),"")</f>
        <v/>
      </c>
      <c r="CK298" s="281"/>
      <c r="CL298" s="293" t="str">
        <f t="array" ref="CL298">IF(AND(L298&lt;&gt;"",L298&gt;0),IF(CK298/L298*100 &gt; 0,CK298/L298*100, ""),"")</f>
        <v/>
      </c>
      <c r="CM298" s="294"/>
      <c r="CN298" s="270" t="str">
        <f t="array" aca="1" ref="CN298" ca="1">IF(AND($O298&lt;&gt;"",$P298="",$O298&lt;=集計基準日),"遅1",IF(AND($R298&lt;&gt;"",$S298="",$R298&lt;=集計基準日),"遅2",IF(AND($U298&lt;&gt;"",$V298="",$U298&lt;=集計基準日),"遅3","") ) )</f>
        <v/>
      </c>
      <c r="CO298" s="271" t="str">
        <f t="array" aca="1" ref="CO298" ca="1">IF(AND($AA298&lt;&gt;"",$AB298="",$AA298&lt;=集計基準日),"遅1",IF(AND($AD298&lt;&gt;"",$AE298="",$AD298&lt;=集計基準日),"遅2",IF(AND($AG298&lt;&gt;"",$AH298="",$AG298&lt;=集計基準日),"遅3","")))</f>
        <v/>
      </c>
      <c r="CP298" s="271" t="str">
        <f t="array" aca="1" ref="CP298" ca="1">IF(AND($AM298&lt;&gt;"",$AN298="",$AM298&lt;=集計基準日),"遅1",IF(AND($AP298&lt;&gt;"",$AQ298="",$AP298&lt;=集計基準日),"遅2",IF(AND($AS298&lt;&gt;"",$AT298="",$AS298&lt;=集計基準日),"遅3","")))</f>
        <v/>
      </c>
      <c r="CQ298" s="272" t="str">
        <f t="shared" ca="1" si="131"/>
        <v/>
      </c>
      <c r="CR298" s="272" t="str">
        <f t="shared" ca="1" si="132"/>
        <v/>
      </c>
      <c r="CS298" s="273" t="str">
        <f t="shared" ca="1" si="135"/>
        <v/>
      </c>
      <c r="CT298" s="337"/>
      <c r="CU298" s="264">
        <f t="shared" si="151"/>
        <v>290</v>
      </c>
      <c r="CW298" s="324">
        <f t="array" aca="1" ref="CW298" ca="1">MAX(IF((IF(進捗管理票PSPT_進捗率_1_2&lt;&gt;"", O298:V298,O298:S298)&lt;&gt;"")*(IF(進捗管理票PSPT_進捗率_1_2&lt;&gt;"", $O$7:$V$7,$O$7:$S$7)="予定日")*(IF(進捗管理票PSPT_進捗率_1_2&lt;&gt;"", O298:V298,O298:S298)&lt;=集計基準日),COLUMN(IF(進捗管理票PSPT_進捗率_1_2&lt;&gt;"", O298:V298,O298:S298)),""))</f>
        <v>0</v>
      </c>
      <c r="CX298" s="324">
        <f t="array" aca="1" ref="CX298" ca="1">MAX(IF((IF(進捗管理票PSPT_進捗率_2_2&lt;&gt;"", AA298:AH298,AA298:AE298)&lt;&gt;"")*(IF(進捗管理票PSPT_進捗率_2_2&lt;&gt;"", $AA$7:$AH$7,$AA$7:$AE$7)="予定日")*(IF(進捗管理票PSPT_進捗率_2_2&lt;&gt;"", AA298:AH298,AA298:AE298)&lt;=集計基準日),COLUMN(IF(進捗管理票PSPT_進捗率_2_2&lt;&gt;"", AA298:AH298,AA298:AE298)),""))</f>
        <v>0</v>
      </c>
      <c r="CY298" s="324">
        <f t="array" aca="1" ref="CY298" ca="1">MAX(IF((IF(進捗管理票PSPT_進捗率_3_2&lt;&gt;"", AM298:AT298,AM298:AQ298)&lt;&gt;"")*(IF(進捗管理票PSPT_進捗率_3_2&lt;&gt;"", $AM$7:$AT$7,$AM$7:$AQ$7)="予定日")*(IF(進捗管理票PSPT_進捗率_3_2&lt;&gt;"", AM298:AT298,AM298:AQ298)&lt;=集計基準日),COLUMN(IF(進捗管理票PSPT_進捗率_3_2&lt;&gt;"", AM298:AT298,AM298:AQ298)),""))</f>
        <v>0</v>
      </c>
      <c r="CZ298" s="324">
        <f t="array" aca="1" ref="CZ298" ca="1">MAX(IF((IF(進捗管理票PSPT_進捗率_4_2&lt;&gt;"", AY298:BF298,AY298:BC298)&lt;&gt;"")*(IF(進捗管理票PSPT_進捗率_4_2&lt;&gt;"", $AY$7:$BF$7,$AY$7:$BC$7)="予定日")*(IF(進捗管理票PSPT_進捗率_4_2&lt;&gt;"", AY298:BF298,AY298:BC298)&lt;=集計基準日),COLUMN(IF(進捗管理票PSPT_進捗率_4_2&lt;&gt;"", AY298:BF298,AY298:BC298)),""))</f>
        <v>0</v>
      </c>
      <c r="DA298" s="324">
        <f t="array" aca="1" ref="DA298" ca="1">MAX(IF((BJ298:BN298&lt;&gt;"")*($BJ$7:$BN$7="予定日")*(BJ298:BN298&lt;=集計基準日),COLUMN(BJ298:BN298),""))</f>
        <v>0</v>
      </c>
      <c r="DB298" s="324">
        <f t="array" aca="1" ref="DB298" ca="1">MAX(IF((IF(AND(進捗管理票PSPT_進捗率_1_2&lt;&gt;"",U298&lt;&gt;""), O298:V298,O298:S298)&lt;&gt;"")*(IF(AND(進捗管理票PSPT_進捗率_1_2&lt;&gt;"",U298&lt;&gt;""), $O$7:$V$7,$O$7:$S$7)="実績日")*(IF(AND(進捗管理票PSPT_進捗率_1_2&lt;&gt;"",U298&lt;&gt;""), O298:V298,O298:S298)&lt;=集計基準日),COLUMN(IF(AND(進捗管理票PSPT_進捗率_1_2&lt;&gt;"",U298&lt;&gt;""), O298:V298,O298:S298)),""))</f>
        <v>0</v>
      </c>
      <c r="DC298" s="324">
        <f t="array" aca="1" ref="DC298" ca="1">MAX(IF((IF(AND(進捗管理票PSPT_進捗率_2_2&lt;&gt;"",AG298&lt;&gt;""), AA298:AH298,AA298:AE298)&lt;&gt;"")*(IF(AND(進捗管理票PSPT_進捗率_2_2&lt;&gt;"",AG298&lt;&gt;""), $AA$7:$AH$7,$AA$7:$AE$7)="実績日")*(IF(AND(進捗管理票PSPT_進捗率_2_2&lt;&gt;"",AG298&lt;&gt;""), AA298:AH298,AA298:AE298)&lt;=集計基準日),COLUMN(IF(AND(進捗管理票PSPT_進捗率_2_2&lt;&gt;"",AG298&lt;&gt;""), AA298:AH298,AA298:AE298)),""))</f>
        <v>0</v>
      </c>
      <c r="DD298" s="324">
        <f t="array" aca="1" ref="DD298" ca="1">MAX(IF((IF(AND(進捗管理票PSPT_進捗率_3_2&lt;&gt;"",AS298&lt;&gt;""), AM298:AT298,AM298:AQ298)&lt;&gt;"")*(IF(AND(進捗管理票PSPT_進捗率_3_2&lt;&gt;"",AS298&lt;&gt;""), $AM$7:$AT$7,$AM$7:$AQ$7)="実績日")*(IF(AND(進捗管理票PSPT_進捗率_3_2&lt;&gt;"",AS298&lt;&gt;""), AM298:AT298,AM298:AQ298)&lt;=集計基準日),COLUMN(IF(AND(進捗管理票PSPT_進捗率_3_2&lt;&gt;"",AS298&lt;&gt;""), AM298:AT298,AM298:AQ298)),""))</f>
        <v>0</v>
      </c>
      <c r="DE298" s="324">
        <f t="array" aca="1" ref="DE298" ca="1">MAX(IF((IF(AND(進捗管理票PSPT_進捗率_4_2&lt;&gt;"",BE298&lt;&gt;""), AY298:BF298,AY298:BC298)&lt;&gt;"")*(IF(AND(進捗管理票PSPT_進捗率_4_2&lt;&gt;"",BE298&lt;&gt;""), $AY$7:$BF$7,$AY$7:$BC$7)="実績日")*(IF(AND(進捗管理票PSPT_進捗率_4_2&lt;&gt;"",BE298&lt;&gt;""), AY298:BF298,AY298:BC298)&lt;=集計基準日),COLUMN(IF(AND(進捗管理票PSPT_進捗率_4_2&lt;&gt;"",BE298&lt;&gt;""), AY298:BF298,AY298:BC298)),""))</f>
        <v>0</v>
      </c>
      <c r="DF298" s="324">
        <f t="array" aca="1" ref="DF298" ca="1">MAX(IF((BJ298:BN298&lt;&gt;"")*($BJ$7:$BN$7="実績日")*(BJ298:BN298&lt;=集計基準日),COLUMN(BJ298:BN298),""))</f>
        <v>0</v>
      </c>
      <c r="DG298" s="439">
        <f ca="1">MAX(IF(CW298&lt;&gt;0,HLOOKUP(CW298+1,進捗・達成率設定_PS,9,1),0),IF(CX298&lt;&gt;0,HLOOKUP(CX298+1,進捗・達成率設定_PT仕様作成,9,1),0),IF(CY298&lt;&gt;0,HLOOKUP(CY298+1,進捗・達成率設定_PG,9,1),0),IF(CZ298&lt;&gt;0,HLOOKUP(CZ298+1,進捗・達成率設定_PT,9,1),0),IF(DA298&lt;&gt;0,HLOOKUP(DA298+1,進捗・達成率設定_受入,9,1),0),IF(AND(COUNTA(PTレビュー先頭セル:PTレビュー最終セル)=0,AND(BB298&lt;&gt;"", BB298 &lt;= 集計基準日, BE298="",BF298="",BJ298="",BK298="",BM298="",BN298="")),100,0),IF(AND(BE298&lt;&gt;"",BE298 &lt;= 集計基準日, BJ298="",BK298="",BM298="",BN298=""),100,0))</f>
        <v>0</v>
      </c>
      <c r="DH298" s="440">
        <f ca="1">MAX(IF(DB298&lt;&gt;0,HLOOKUP(DB298,進捗・達成率設定_PS,9,1),0),IF(DC298&lt;&gt;0,HLOOKUP(DC298,進捗・達成率設定_PT仕様作成,9,1),0),IF(DD298&lt;&gt;0,HLOOKUP(DD298,進捗・達成率設定_PG,9,1),0),IF(DE298&lt;&gt;0,HLOOKUP(DE298,進捗・達成率設定_PT,9,1),0),IF(DF298&lt;&gt;0,HLOOKUP(DF298,進捗・達成率設定_受入,9,1),0),IF(AND(COUNTA(PTレビュー先頭セル:PTレビュー最終セル)=0,BJ298="",BK298="",BM298="",BN298="",BC298&lt;&gt;"", BC298&lt;=集計基準日),100,0),IF(OR(AND(BF298&lt;&gt;"",BF298&lt;=集計基準日, BJ298="",BK298="",BM298="",BN298=""),AND(BE298&lt;&gt;"",BF298&lt;&gt;"",BF298&lt;=集計基準日, BJ298="",BK298="",BM298="",BN298="")),100,0))</f>
        <v>0</v>
      </c>
      <c r="DI298" s="328" t="str">
        <f>IF(BM298&lt;&gt;"",BM298,IF(AND(BJ298&lt;&gt;"",BM298&lt;&gt;""),BM298,IF(AND(BJ298&lt;&gt;"",BM298=""),"",IF(AND(BK298&lt;&gt;"",BM298=""),"",IF(BE298&lt;&gt;"",BE298,IF(COUNTA(PTレビュー先頭セル:PTレビュー最終セル)&lt;&gt;0,"",IF(BB298&lt;&gt;"",BB298,"")))))))</f>
        <v/>
      </c>
      <c r="DJ298" s="329" t="str">
        <f>IF(AND(BM298&lt;&gt;"",BN298&lt;&gt;""),BN298,IF(AND(BJ298&lt;&gt;"",BN298&lt;&gt;""),BN298,IF(AND(BK298&lt;&gt;"",BN298=""),"",IF(AND(BJ298&lt;&gt;"",BN298=""),"",IF(BF298&lt;&gt;"",BF298,IF(COUNTA(PTレビュー先頭セル:PTレビュー最終セル)&lt;&gt;0,"",IF(BC298&lt;&gt;"",BC298,"")))))))</f>
        <v/>
      </c>
      <c r="DK298" s="450" t="b">
        <f t="shared" si="152"/>
        <v>0</v>
      </c>
      <c r="DL298" s="440" t="b">
        <f t="shared" si="153"/>
        <v>0</v>
      </c>
      <c r="DM298" s="450" t="b">
        <f t="shared" si="154"/>
        <v>0</v>
      </c>
      <c r="DN298" s="440" t="b">
        <f t="shared" si="155"/>
        <v>0</v>
      </c>
      <c r="DO298" s="449" t="b">
        <f t="shared" si="156"/>
        <v>0</v>
      </c>
      <c r="DP298" s="440" t="b">
        <f t="shared" si="157"/>
        <v>0</v>
      </c>
      <c r="DQ298" s="450" t="b">
        <f t="shared" si="158"/>
        <v>0</v>
      </c>
      <c r="DR298" s="440" t="b">
        <f t="shared" si="159"/>
        <v>0</v>
      </c>
      <c r="DS298" s="449" t="b">
        <f t="shared" si="160"/>
        <v>0</v>
      </c>
      <c r="DT298" s="440" t="b">
        <f t="shared" si="161"/>
        <v>0</v>
      </c>
    </row>
    <row r="299" spans="1:124" x14ac:dyDescent="0.25">
      <c r="A299" s="65">
        <f t="shared" si="136"/>
        <v>291</v>
      </c>
      <c r="B299" s="275"/>
      <c r="C299" s="275"/>
      <c r="D299" s="275"/>
      <c r="E299" s="275"/>
      <c r="F299" s="275"/>
      <c r="G299" s="316"/>
      <c r="H299" s="276"/>
      <c r="I299" s="276"/>
      <c r="J299" s="276"/>
      <c r="K299" s="467"/>
      <c r="L299" s="467"/>
      <c r="M299" s="277"/>
      <c r="N299" s="277"/>
      <c r="O299" s="348"/>
      <c r="P299" s="278"/>
      <c r="Q299" s="279"/>
      <c r="R299" s="348"/>
      <c r="S299" s="278"/>
      <c r="T299" s="280"/>
      <c r="U299" s="348"/>
      <c r="V299" s="274"/>
      <c r="W299" s="309" t="str">
        <f t="shared" ca="1" si="137"/>
        <v/>
      </c>
      <c r="X299" s="310" t="str">
        <f t="shared" ca="1" si="138"/>
        <v/>
      </c>
      <c r="Y299" s="277"/>
      <c r="Z299" s="277"/>
      <c r="AA299" s="348"/>
      <c r="AB299" s="278"/>
      <c r="AC299" s="279"/>
      <c r="AD299" s="348"/>
      <c r="AE299" s="278"/>
      <c r="AF299" s="280"/>
      <c r="AG299" s="348"/>
      <c r="AH299" s="274"/>
      <c r="AI299" s="309" t="str">
        <f t="shared" ca="1" si="139"/>
        <v/>
      </c>
      <c r="AJ299" s="310" t="str">
        <f t="shared" ca="1" si="140"/>
        <v/>
      </c>
      <c r="AK299" s="277"/>
      <c r="AL299" s="277"/>
      <c r="AM299" s="348"/>
      <c r="AN299" s="278"/>
      <c r="AO299" s="279"/>
      <c r="AP299" s="348"/>
      <c r="AQ299" s="278"/>
      <c r="AR299" s="280"/>
      <c r="AS299" s="348"/>
      <c r="AT299" s="274"/>
      <c r="AU299" s="309" t="str">
        <f t="shared" ca="1" si="141"/>
        <v/>
      </c>
      <c r="AV299" s="310" t="str">
        <f t="shared" ca="1" si="142"/>
        <v/>
      </c>
      <c r="AW299" s="276"/>
      <c r="AX299" s="276"/>
      <c r="AY299" s="348"/>
      <c r="AZ299" s="278"/>
      <c r="BA299" s="279"/>
      <c r="BB299" s="348"/>
      <c r="BC299" s="278"/>
      <c r="BD299" s="280"/>
      <c r="BE299" s="348"/>
      <c r="BF299" s="274"/>
      <c r="BG299" s="309" t="str">
        <f t="shared" ca="1" si="143"/>
        <v/>
      </c>
      <c r="BH299" s="310" t="str">
        <f t="shared" ca="1" si="144"/>
        <v/>
      </c>
      <c r="BI299" s="276"/>
      <c r="BJ299" s="348"/>
      <c r="BK299" s="278"/>
      <c r="BL299" s="279"/>
      <c r="BM299" s="348"/>
      <c r="BN299" s="278"/>
      <c r="BO299" s="280"/>
      <c r="BP299" s="309" t="str">
        <f t="shared" ca="1" si="145"/>
        <v/>
      </c>
      <c r="BQ299" s="310" t="str">
        <f t="shared" ca="1" si="146"/>
        <v/>
      </c>
      <c r="BR299" s="309" t="str">
        <f t="shared" ca="1" si="147"/>
        <v/>
      </c>
      <c r="BS299" s="438" t="str">
        <f t="shared" ca="1" si="148"/>
        <v/>
      </c>
      <c r="BT299" s="281" t="str">
        <f t="array" ref="BT299">IF(AND($I299&lt;&gt;"",$K299&lt;&gt;""),CEILING(VLOOKUP($I299,ランク別指標,3,FALSE)*$L299,1),"")</f>
        <v/>
      </c>
      <c r="BU299" s="282"/>
      <c r="BV299" s="281" t="str">
        <f t="shared" si="133"/>
        <v/>
      </c>
      <c r="BW299" s="283"/>
      <c r="BX299" s="282"/>
      <c r="BY299" s="284" t="str">
        <f t="shared" si="149"/>
        <v/>
      </c>
      <c r="BZ299" s="285" t="str">
        <f t="shared" si="150"/>
        <v/>
      </c>
      <c r="CA299" s="286"/>
      <c r="CB299" s="287"/>
      <c r="CC299" s="281" t="str">
        <f t="array" ref="CC299">IF(AND($I299&lt;&gt;"",$K299&lt;&gt;""),CEILING(VLOOKUP($I299,ランク別指標,6,FALSE)*$L299,1),"")</f>
        <v/>
      </c>
      <c r="CD299" s="288"/>
      <c r="CE299" s="289" t="str">
        <f t="shared" si="134"/>
        <v/>
      </c>
      <c r="CF299" s="290"/>
      <c r="CG299" s="291" t="str">
        <f t="array" ref="CG299">IF(AND(L299&lt;&gt;"",L299&gt;0),IF(CD299/L299*100 &gt; 0,CD299/L299*100, ""),"")</f>
        <v/>
      </c>
      <c r="CH299" s="292" t="str">
        <f t="array" ref="CH299">IF(AND(L299&lt;&gt;"",L299&gt;0),IF(CF299/L299*100 &gt; 0,CF299/L299*100, ""),"")</f>
        <v/>
      </c>
      <c r="CI299" s="291" t="str">
        <f t="array" ref="CI299">IF(AND(CC299&lt;&gt;"",CC299&gt;0),IF(CD299/CC299*100 &gt; 0,CD299/CC299, ""),"")</f>
        <v/>
      </c>
      <c r="CJ299" s="292" t="str">
        <f t="array" ref="CJ299">IF(AND(CE299&lt;&gt;"",CE299&gt;0),IF(CF299/CE299*100 &gt; 0,CF299/CE299, ""),"")</f>
        <v/>
      </c>
      <c r="CK299" s="281"/>
      <c r="CL299" s="293" t="str">
        <f t="array" ref="CL299">IF(AND(L299&lt;&gt;"",L299&gt;0),IF(CK299/L299*100 &gt; 0,CK299/L299*100, ""),"")</f>
        <v/>
      </c>
      <c r="CM299" s="294"/>
      <c r="CN299" s="270" t="str">
        <f t="array" aca="1" ref="CN299" ca="1">IF(AND($O299&lt;&gt;"",$P299="",$O299&lt;=集計基準日),"遅1",IF(AND($R299&lt;&gt;"",$S299="",$R299&lt;=集計基準日),"遅2",IF(AND($U299&lt;&gt;"",$V299="",$U299&lt;=集計基準日),"遅3","") ) )</f>
        <v/>
      </c>
      <c r="CO299" s="271" t="str">
        <f t="array" aca="1" ref="CO299" ca="1">IF(AND($AA299&lt;&gt;"",$AB299="",$AA299&lt;=集計基準日),"遅1",IF(AND($AD299&lt;&gt;"",$AE299="",$AD299&lt;=集計基準日),"遅2",IF(AND($AG299&lt;&gt;"",$AH299="",$AG299&lt;=集計基準日),"遅3","")))</f>
        <v/>
      </c>
      <c r="CP299" s="271" t="str">
        <f t="array" aca="1" ref="CP299" ca="1">IF(AND($AM299&lt;&gt;"",$AN299="",$AM299&lt;=集計基準日),"遅1",IF(AND($AP299&lt;&gt;"",$AQ299="",$AP299&lt;=集計基準日),"遅2",IF(AND($AS299&lt;&gt;"",$AT299="",$AS299&lt;=集計基準日),"遅3","")))</f>
        <v/>
      </c>
      <c r="CQ299" s="272" t="str">
        <f t="shared" ca="1" si="131"/>
        <v/>
      </c>
      <c r="CR299" s="272" t="str">
        <f t="shared" ca="1" si="132"/>
        <v/>
      </c>
      <c r="CS299" s="273" t="str">
        <f t="shared" ca="1" si="135"/>
        <v/>
      </c>
      <c r="CT299" s="337"/>
      <c r="CU299" s="264">
        <f t="shared" si="151"/>
        <v>291</v>
      </c>
      <c r="CW299" s="324">
        <f t="array" aca="1" ref="CW299" ca="1">MAX(IF((IF(進捗管理票PSPT_進捗率_1_2&lt;&gt;"", O299:V299,O299:S299)&lt;&gt;"")*(IF(進捗管理票PSPT_進捗率_1_2&lt;&gt;"", $O$7:$V$7,$O$7:$S$7)="予定日")*(IF(進捗管理票PSPT_進捗率_1_2&lt;&gt;"", O299:V299,O299:S299)&lt;=集計基準日),COLUMN(IF(進捗管理票PSPT_進捗率_1_2&lt;&gt;"", O299:V299,O299:S299)),""))</f>
        <v>0</v>
      </c>
      <c r="CX299" s="324">
        <f t="array" aca="1" ref="CX299" ca="1">MAX(IF((IF(進捗管理票PSPT_進捗率_2_2&lt;&gt;"", AA299:AH299,AA299:AE299)&lt;&gt;"")*(IF(進捗管理票PSPT_進捗率_2_2&lt;&gt;"", $AA$7:$AH$7,$AA$7:$AE$7)="予定日")*(IF(進捗管理票PSPT_進捗率_2_2&lt;&gt;"", AA299:AH299,AA299:AE299)&lt;=集計基準日),COLUMN(IF(進捗管理票PSPT_進捗率_2_2&lt;&gt;"", AA299:AH299,AA299:AE299)),""))</f>
        <v>0</v>
      </c>
      <c r="CY299" s="324">
        <f t="array" aca="1" ref="CY299" ca="1">MAX(IF((IF(進捗管理票PSPT_進捗率_3_2&lt;&gt;"", AM299:AT299,AM299:AQ299)&lt;&gt;"")*(IF(進捗管理票PSPT_進捗率_3_2&lt;&gt;"", $AM$7:$AT$7,$AM$7:$AQ$7)="予定日")*(IF(進捗管理票PSPT_進捗率_3_2&lt;&gt;"", AM299:AT299,AM299:AQ299)&lt;=集計基準日),COLUMN(IF(進捗管理票PSPT_進捗率_3_2&lt;&gt;"", AM299:AT299,AM299:AQ299)),""))</f>
        <v>0</v>
      </c>
      <c r="CZ299" s="324">
        <f t="array" aca="1" ref="CZ299" ca="1">MAX(IF((IF(進捗管理票PSPT_進捗率_4_2&lt;&gt;"", AY299:BF299,AY299:BC299)&lt;&gt;"")*(IF(進捗管理票PSPT_進捗率_4_2&lt;&gt;"", $AY$7:$BF$7,$AY$7:$BC$7)="予定日")*(IF(進捗管理票PSPT_進捗率_4_2&lt;&gt;"", AY299:BF299,AY299:BC299)&lt;=集計基準日),COLUMN(IF(進捗管理票PSPT_進捗率_4_2&lt;&gt;"", AY299:BF299,AY299:BC299)),""))</f>
        <v>0</v>
      </c>
      <c r="DA299" s="324">
        <f t="array" aca="1" ref="DA299" ca="1">MAX(IF((BJ299:BN299&lt;&gt;"")*($BJ$7:$BN$7="予定日")*(BJ299:BN299&lt;=集計基準日),COLUMN(BJ299:BN299),""))</f>
        <v>0</v>
      </c>
      <c r="DB299" s="324">
        <f t="array" aca="1" ref="DB299" ca="1">MAX(IF((IF(AND(進捗管理票PSPT_進捗率_1_2&lt;&gt;"",U299&lt;&gt;""), O299:V299,O299:S299)&lt;&gt;"")*(IF(AND(進捗管理票PSPT_進捗率_1_2&lt;&gt;"",U299&lt;&gt;""), $O$7:$V$7,$O$7:$S$7)="実績日")*(IF(AND(進捗管理票PSPT_進捗率_1_2&lt;&gt;"",U299&lt;&gt;""), O299:V299,O299:S299)&lt;=集計基準日),COLUMN(IF(AND(進捗管理票PSPT_進捗率_1_2&lt;&gt;"",U299&lt;&gt;""), O299:V299,O299:S299)),""))</f>
        <v>0</v>
      </c>
      <c r="DC299" s="324">
        <f t="array" aca="1" ref="DC299" ca="1">MAX(IF((IF(AND(進捗管理票PSPT_進捗率_2_2&lt;&gt;"",AG299&lt;&gt;""), AA299:AH299,AA299:AE299)&lt;&gt;"")*(IF(AND(進捗管理票PSPT_進捗率_2_2&lt;&gt;"",AG299&lt;&gt;""), $AA$7:$AH$7,$AA$7:$AE$7)="実績日")*(IF(AND(進捗管理票PSPT_進捗率_2_2&lt;&gt;"",AG299&lt;&gt;""), AA299:AH299,AA299:AE299)&lt;=集計基準日),COLUMN(IF(AND(進捗管理票PSPT_進捗率_2_2&lt;&gt;"",AG299&lt;&gt;""), AA299:AH299,AA299:AE299)),""))</f>
        <v>0</v>
      </c>
      <c r="DD299" s="324">
        <f t="array" aca="1" ref="DD299" ca="1">MAX(IF((IF(AND(進捗管理票PSPT_進捗率_3_2&lt;&gt;"",AS299&lt;&gt;""), AM299:AT299,AM299:AQ299)&lt;&gt;"")*(IF(AND(進捗管理票PSPT_進捗率_3_2&lt;&gt;"",AS299&lt;&gt;""), $AM$7:$AT$7,$AM$7:$AQ$7)="実績日")*(IF(AND(進捗管理票PSPT_進捗率_3_2&lt;&gt;"",AS299&lt;&gt;""), AM299:AT299,AM299:AQ299)&lt;=集計基準日),COLUMN(IF(AND(進捗管理票PSPT_進捗率_3_2&lt;&gt;"",AS299&lt;&gt;""), AM299:AT299,AM299:AQ299)),""))</f>
        <v>0</v>
      </c>
      <c r="DE299" s="324">
        <f t="array" aca="1" ref="DE299" ca="1">MAX(IF((IF(AND(進捗管理票PSPT_進捗率_4_2&lt;&gt;"",BE299&lt;&gt;""), AY299:BF299,AY299:BC299)&lt;&gt;"")*(IF(AND(進捗管理票PSPT_進捗率_4_2&lt;&gt;"",BE299&lt;&gt;""), $AY$7:$BF$7,$AY$7:$BC$7)="実績日")*(IF(AND(進捗管理票PSPT_進捗率_4_2&lt;&gt;"",BE299&lt;&gt;""), AY299:BF299,AY299:BC299)&lt;=集計基準日),COLUMN(IF(AND(進捗管理票PSPT_進捗率_4_2&lt;&gt;"",BE299&lt;&gt;""), AY299:BF299,AY299:BC299)),""))</f>
        <v>0</v>
      </c>
      <c r="DF299" s="324">
        <f t="array" aca="1" ref="DF299" ca="1">MAX(IF((BJ299:BN299&lt;&gt;"")*($BJ$7:$BN$7="実績日")*(BJ299:BN299&lt;=集計基準日),COLUMN(BJ299:BN299),""))</f>
        <v>0</v>
      </c>
      <c r="DG299" s="439">
        <f ca="1">MAX(IF(CW299&lt;&gt;0,HLOOKUP(CW299+1,進捗・達成率設定_PS,9,1),0),IF(CX299&lt;&gt;0,HLOOKUP(CX299+1,進捗・達成率設定_PT仕様作成,9,1),0),IF(CY299&lt;&gt;0,HLOOKUP(CY299+1,進捗・達成率設定_PG,9,1),0),IF(CZ299&lt;&gt;0,HLOOKUP(CZ299+1,進捗・達成率設定_PT,9,1),0),IF(DA299&lt;&gt;0,HLOOKUP(DA299+1,進捗・達成率設定_受入,9,1),0),IF(AND(COUNTA(PTレビュー先頭セル:PTレビュー最終セル)=0,AND(BB299&lt;&gt;"", BB299 &lt;= 集計基準日, BE299="",BF299="",BJ299="",BK299="",BM299="",BN299="")),100,0),IF(AND(BE299&lt;&gt;"",BE299 &lt;= 集計基準日, BJ299="",BK299="",BM299="",BN299=""),100,0))</f>
        <v>0</v>
      </c>
      <c r="DH299" s="440">
        <f ca="1">MAX(IF(DB299&lt;&gt;0,HLOOKUP(DB299,進捗・達成率設定_PS,9,1),0),IF(DC299&lt;&gt;0,HLOOKUP(DC299,進捗・達成率設定_PT仕様作成,9,1),0),IF(DD299&lt;&gt;0,HLOOKUP(DD299,進捗・達成率設定_PG,9,1),0),IF(DE299&lt;&gt;0,HLOOKUP(DE299,進捗・達成率設定_PT,9,1),0),IF(DF299&lt;&gt;0,HLOOKUP(DF299,進捗・達成率設定_受入,9,1),0),IF(AND(COUNTA(PTレビュー先頭セル:PTレビュー最終セル)=0,BJ299="",BK299="",BM299="",BN299="",BC299&lt;&gt;"", BC299&lt;=集計基準日),100,0),IF(OR(AND(BF299&lt;&gt;"",BF299&lt;=集計基準日, BJ299="",BK299="",BM299="",BN299=""),AND(BE299&lt;&gt;"",BF299&lt;&gt;"",BF299&lt;=集計基準日, BJ299="",BK299="",BM299="",BN299="")),100,0))</f>
        <v>0</v>
      </c>
      <c r="DI299" s="328" t="str">
        <f>IF(BM299&lt;&gt;"",BM299,IF(AND(BJ299&lt;&gt;"",BM299&lt;&gt;""),BM299,IF(AND(BJ299&lt;&gt;"",BM299=""),"",IF(AND(BK299&lt;&gt;"",BM299=""),"",IF(BE299&lt;&gt;"",BE299,IF(COUNTA(PTレビュー先頭セル:PTレビュー最終セル)&lt;&gt;0,"",IF(BB299&lt;&gt;"",BB299,"")))))))</f>
        <v/>
      </c>
      <c r="DJ299" s="329" t="str">
        <f>IF(AND(BM299&lt;&gt;"",BN299&lt;&gt;""),BN299,IF(AND(BJ299&lt;&gt;"",BN299&lt;&gt;""),BN299,IF(AND(BK299&lt;&gt;"",BN299=""),"",IF(AND(BJ299&lt;&gt;"",BN299=""),"",IF(BF299&lt;&gt;"",BF299,IF(COUNTA(PTレビュー先頭セル:PTレビュー最終セル)&lt;&gt;0,"",IF(BC299&lt;&gt;"",BC299,"")))))))</f>
        <v/>
      </c>
      <c r="DK299" s="450" t="b">
        <f t="shared" si="152"/>
        <v>0</v>
      </c>
      <c r="DL299" s="440" t="b">
        <f t="shared" si="153"/>
        <v>0</v>
      </c>
      <c r="DM299" s="450" t="b">
        <f t="shared" si="154"/>
        <v>0</v>
      </c>
      <c r="DN299" s="440" t="b">
        <f t="shared" si="155"/>
        <v>0</v>
      </c>
      <c r="DO299" s="449" t="b">
        <f t="shared" si="156"/>
        <v>0</v>
      </c>
      <c r="DP299" s="440" t="b">
        <f t="shared" si="157"/>
        <v>0</v>
      </c>
      <c r="DQ299" s="450" t="b">
        <f t="shared" si="158"/>
        <v>0</v>
      </c>
      <c r="DR299" s="440" t="b">
        <f t="shared" si="159"/>
        <v>0</v>
      </c>
      <c r="DS299" s="449" t="b">
        <f t="shared" si="160"/>
        <v>0</v>
      </c>
      <c r="DT299" s="440" t="b">
        <f t="shared" si="161"/>
        <v>0</v>
      </c>
    </row>
    <row r="300" spans="1:124" x14ac:dyDescent="0.25">
      <c r="A300" s="65">
        <f t="shared" si="136"/>
        <v>292</v>
      </c>
      <c r="B300" s="275"/>
      <c r="C300" s="275"/>
      <c r="D300" s="275"/>
      <c r="E300" s="275"/>
      <c r="F300" s="275"/>
      <c r="G300" s="316"/>
      <c r="H300" s="276"/>
      <c r="I300" s="276"/>
      <c r="J300" s="276"/>
      <c r="K300" s="467"/>
      <c r="L300" s="467"/>
      <c r="M300" s="277"/>
      <c r="N300" s="277"/>
      <c r="O300" s="348"/>
      <c r="P300" s="278"/>
      <c r="Q300" s="279"/>
      <c r="R300" s="348"/>
      <c r="S300" s="278"/>
      <c r="T300" s="280"/>
      <c r="U300" s="348"/>
      <c r="V300" s="274"/>
      <c r="W300" s="309" t="str">
        <f t="shared" ca="1" si="137"/>
        <v/>
      </c>
      <c r="X300" s="310" t="str">
        <f t="shared" ca="1" si="138"/>
        <v/>
      </c>
      <c r="Y300" s="277"/>
      <c r="Z300" s="277"/>
      <c r="AA300" s="348"/>
      <c r="AB300" s="278"/>
      <c r="AC300" s="279"/>
      <c r="AD300" s="348"/>
      <c r="AE300" s="278"/>
      <c r="AF300" s="280"/>
      <c r="AG300" s="348"/>
      <c r="AH300" s="274"/>
      <c r="AI300" s="309" t="str">
        <f t="shared" ca="1" si="139"/>
        <v/>
      </c>
      <c r="AJ300" s="310" t="str">
        <f t="shared" ca="1" si="140"/>
        <v/>
      </c>
      <c r="AK300" s="277"/>
      <c r="AL300" s="277"/>
      <c r="AM300" s="348"/>
      <c r="AN300" s="278"/>
      <c r="AO300" s="279"/>
      <c r="AP300" s="348"/>
      <c r="AQ300" s="278"/>
      <c r="AR300" s="280"/>
      <c r="AS300" s="348"/>
      <c r="AT300" s="274"/>
      <c r="AU300" s="309" t="str">
        <f t="shared" ca="1" si="141"/>
        <v/>
      </c>
      <c r="AV300" s="310" t="str">
        <f t="shared" ca="1" si="142"/>
        <v/>
      </c>
      <c r="AW300" s="276"/>
      <c r="AX300" s="276"/>
      <c r="AY300" s="348"/>
      <c r="AZ300" s="278"/>
      <c r="BA300" s="279"/>
      <c r="BB300" s="348"/>
      <c r="BC300" s="278"/>
      <c r="BD300" s="280"/>
      <c r="BE300" s="348"/>
      <c r="BF300" s="274"/>
      <c r="BG300" s="309" t="str">
        <f t="shared" ca="1" si="143"/>
        <v/>
      </c>
      <c r="BH300" s="310" t="str">
        <f t="shared" ca="1" si="144"/>
        <v/>
      </c>
      <c r="BI300" s="276"/>
      <c r="BJ300" s="348"/>
      <c r="BK300" s="278"/>
      <c r="BL300" s="279"/>
      <c r="BM300" s="348"/>
      <c r="BN300" s="278"/>
      <c r="BO300" s="280"/>
      <c r="BP300" s="309" t="str">
        <f t="shared" ca="1" si="145"/>
        <v/>
      </c>
      <c r="BQ300" s="310" t="str">
        <f t="shared" ca="1" si="146"/>
        <v/>
      </c>
      <c r="BR300" s="309" t="str">
        <f t="shared" ca="1" si="147"/>
        <v/>
      </c>
      <c r="BS300" s="438" t="str">
        <f t="shared" ca="1" si="148"/>
        <v/>
      </c>
      <c r="BT300" s="281" t="str">
        <f t="array" ref="BT300">IF(AND($I300&lt;&gt;"",$K300&lt;&gt;""),CEILING(VLOOKUP($I300,ランク別指標,3,FALSE)*$L300,1),"")</f>
        <v/>
      </c>
      <c r="BU300" s="282"/>
      <c r="BV300" s="281" t="str">
        <f t="shared" si="133"/>
        <v/>
      </c>
      <c r="BW300" s="283"/>
      <c r="BX300" s="282"/>
      <c r="BY300" s="284" t="str">
        <f t="shared" si="149"/>
        <v/>
      </c>
      <c r="BZ300" s="285" t="str">
        <f t="shared" si="150"/>
        <v/>
      </c>
      <c r="CA300" s="286"/>
      <c r="CB300" s="287"/>
      <c r="CC300" s="281" t="str">
        <f t="array" ref="CC300">IF(AND($I300&lt;&gt;"",$K300&lt;&gt;""),CEILING(VLOOKUP($I300,ランク別指標,6,FALSE)*$L300,1),"")</f>
        <v/>
      </c>
      <c r="CD300" s="288"/>
      <c r="CE300" s="289" t="str">
        <f t="shared" si="134"/>
        <v/>
      </c>
      <c r="CF300" s="290"/>
      <c r="CG300" s="291" t="str">
        <f t="array" ref="CG300">IF(AND(L300&lt;&gt;"",L300&gt;0),IF(CD300/L300*100 &gt; 0,CD300/L300*100, ""),"")</f>
        <v/>
      </c>
      <c r="CH300" s="292" t="str">
        <f t="array" ref="CH300">IF(AND(L300&lt;&gt;"",L300&gt;0),IF(CF300/L300*100 &gt; 0,CF300/L300*100, ""),"")</f>
        <v/>
      </c>
      <c r="CI300" s="291" t="str">
        <f t="array" ref="CI300">IF(AND(CC300&lt;&gt;"",CC300&gt;0),IF(CD300/CC300*100 &gt; 0,CD300/CC300, ""),"")</f>
        <v/>
      </c>
      <c r="CJ300" s="292" t="str">
        <f t="array" ref="CJ300">IF(AND(CE300&lt;&gt;"",CE300&gt;0),IF(CF300/CE300*100 &gt; 0,CF300/CE300, ""),"")</f>
        <v/>
      </c>
      <c r="CK300" s="281"/>
      <c r="CL300" s="293" t="str">
        <f t="array" ref="CL300">IF(AND(L300&lt;&gt;"",L300&gt;0),IF(CK300/L300*100 &gt; 0,CK300/L300*100, ""),"")</f>
        <v/>
      </c>
      <c r="CM300" s="294"/>
      <c r="CN300" s="270" t="str">
        <f t="array" aca="1" ref="CN300" ca="1">IF(AND($O300&lt;&gt;"",$P300="",$O300&lt;=集計基準日),"遅1",IF(AND($R300&lt;&gt;"",$S300="",$R300&lt;=集計基準日),"遅2",IF(AND($U300&lt;&gt;"",$V300="",$U300&lt;=集計基準日),"遅3","") ) )</f>
        <v/>
      </c>
      <c r="CO300" s="271" t="str">
        <f t="array" aca="1" ref="CO300" ca="1">IF(AND($AA300&lt;&gt;"",$AB300="",$AA300&lt;=集計基準日),"遅1",IF(AND($AD300&lt;&gt;"",$AE300="",$AD300&lt;=集計基準日),"遅2",IF(AND($AG300&lt;&gt;"",$AH300="",$AG300&lt;=集計基準日),"遅3","")))</f>
        <v/>
      </c>
      <c r="CP300" s="271" t="str">
        <f t="array" aca="1" ref="CP300" ca="1">IF(AND($AM300&lt;&gt;"",$AN300="",$AM300&lt;=集計基準日),"遅1",IF(AND($AP300&lt;&gt;"",$AQ300="",$AP300&lt;=集計基準日),"遅2",IF(AND($AS300&lt;&gt;"",$AT300="",$AS300&lt;=集計基準日),"遅3","")))</f>
        <v/>
      </c>
      <c r="CQ300" s="272" t="str">
        <f t="shared" ca="1" si="131"/>
        <v/>
      </c>
      <c r="CR300" s="272" t="str">
        <f t="shared" ca="1" si="132"/>
        <v/>
      </c>
      <c r="CS300" s="273" t="str">
        <f t="shared" ca="1" si="135"/>
        <v/>
      </c>
      <c r="CT300" s="337"/>
      <c r="CU300" s="264">
        <f t="shared" si="151"/>
        <v>292</v>
      </c>
      <c r="CW300" s="324">
        <f t="array" aca="1" ref="CW300" ca="1">MAX(IF((IF(進捗管理票PSPT_進捗率_1_2&lt;&gt;"", O300:V300,O300:S300)&lt;&gt;"")*(IF(進捗管理票PSPT_進捗率_1_2&lt;&gt;"", $O$7:$V$7,$O$7:$S$7)="予定日")*(IF(進捗管理票PSPT_進捗率_1_2&lt;&gt;"", O300:V300,O300:S300)&lt;=集計基準日),COLUMN(IF(進捗管理票PSPT_進捗率_1_2&lt;&gt;"", O300:V300,O300:S300)),""))</f>
        <v>0</v>
      </c>
      <c r="CX300" s="324">
        <f t="array" aca="1" ref="CX300" ca="1">MAX(IF((IF(進捗管理票PSPT_進捗率_2_2&lt;&gt;"", AA300:AH300,AA300:AE300)&lt;&gt;"")*(IF(進捗管理票PSPT_進捗率_2_2&lt;&gt;"", $AA$7:$AH$7,$AA$7:$AE$7)="予定日")*(IF(進捗管理票PSPT_進捗率_2_2&lt;&gt;"", AA300:AH300,AA300:AE300)&lt;=集計基準日),COLUMN(IF(進捗管理票PSPT_進捗率_2_2&lt;&gt;"", AA300:AH300,AA300:AE300)),""))</f>
        <v>0</v>
      </c>
      <c r="CY300" s="324">
        <f t="array" aca="1" ref="CY300" ca="1">MAX(IF((IF(進捗管理票PSPT_進捗率_3_2&lt;&gt;"", AM300:AT300,AM300:AQ300)&lt;&gt;"")*(IF(進捗管理票PSPT_進捗率_3_2&lt;&gt;"", $AM$7:$AT$7,$AM$7:$AQ$7)="予定日")*(IF(進捗管理票PSPT_進捗率_3_2&lt;&gt;"", AM300:AT300,AM300:AQ300)&lt;=集計基準日),COLUMN(IF(進捗管理票PSPT_進捗率_3_2&lt;&gt;"", AM300:AT300,AM300:AQ300)),""))</f>
        <v>0</v>
      </c>
      <c r="CZ300" s="324">
        <f t="array" aca="1" ref="CZ300" ca="1">MAX(IF((IF(進捗管理票PSPT_進捗率_4_2&lt;&gt;"", AY300:BF300,AY300:BC300)&lt;&gt;"")*(IF(進捗管理票PSPT_進捗率_4_2&lt;&gt;"", $AY$7:$BF$7,$AY$7:$BC$7)="予定日")*(IF(進捗管理票PSPT_進捗率_4_2&lt;&gt;"", AY300:BF300,AY300:BC300)&lt;=集計基準日),COLUMN(IF(進捗管理票PSPT_進捗率_4_2&lt;&gt;"", AY300:BF300,AY300:BC300)),""))</f>
        <v>0</v>
      </c>
      <c r="DA300" s="324">
        <f t="array" aca="1" ref="DA300" ca="1">MAX(IF((BJ300:BN300&lt;&gt;"")*($BJ$7:$BN$7="予定日")*(BJ300:BN300&lt;=集計基準日),COLUMN(BJ300:BN300),""))</f>
        <v>0</v>
      </c>
      <c r="DB300" s="324">
        <f t="array" aca="1" ref="DB300" ca="1">MAX(IF((IF(AND(進捗管理票PSPT_進捗率_1_2&lt;&gt;"",U300&lt;&gt;""), O300:V300,O300:S300)&lt;&gt;"")*(IF(AND(進捗管理票PSPT_進捗率_1_2&lt;&gt;"",U300&lt;&gt;""), $O$7:$V$7,$O$7:$S$7)="実績日")*(IF(AND(進捗管理票PSPT_進捗率_1_2&lt;&gt;"",U300&lt;&gt;""), O300:V300,O300:S300)&lt;=集計基準日),COLUMN(IF(AND(進捗管理票PSPT_進捗率_1_2&lt;&gt;"",U300&lt;&gt;""), O300:V300,O300:S300)),""))</f>
        <v>0</v>
      </c>
      <c r="DC300" s="324">
        <f t="array" aca="1" ref="DC300" ca="1">MAX(IF((IF(AND(進捗管理票PSPT_進捗率_2_2&lt;&gt;"",AG300&lt;&gt;""), AA300:AH300,AA300:AE300)&lt;&gt;"")*(IF(AND(進捗管理票PSPT_進捗率_2_2&lt;&gt;"",AG300&lt;&gt;""), $AA$7:$AH$7,$AA$7:$AE$7)="実績日")*(IF(AND(進捗管理票PSPT_進捗率_2_2&lt;&gt;"",AG300&lt;&gt;""), AA300:AH300,AA300:AE300)&lt;=集計基準日),COLUMN(IF(AND(進捗管理票PSPT_進捗率_2_2&lt;&gt;"",AG300&lt;&gt;""), AA300:AH300,AA300:AE300)),""))</f>
        <v>0</v>
      </c>
      <c r="DD300" s="324">
        <f t="array" aca="1" ref="DD300" ca="1">MAX(IF((IF(AND(進捗管理票PSPT_進捗率_3_2&lt;&gt;"",AS300&lt;&gt;""), AM300:AT300,AM300:AQ300)&lt;&gt;"")*(IF(AND(進捗管理票PSPT_進捗率_3_2&lt;&gt;"",AS300&lt;&gt;""), $AM$7:$AT$7,$AM$7:$AQ$7)="実績日")*(IF(AND(進捗管理票PSPT_進捗率_3_2&lt;&gt;"",AS300&lt;&gt;""), AM300:AT300,AM300:AQ300)&lt;=集計基準日),COLUMN(IF(AND(進捗管理票PSPT_進捗率_3_2&lt;&gt;"",AS300&lt;&gt;""), AM300:AT300,AM300:AQ300)),""))</f>
        <v>0</v>
      </c>
      <c r="DE300" s="324">
        <f t="array" aca="1" ref="DE300" ca="1">MAX(IF((IF(AND(進捗管理票PSPT_進捗率_4_2&lt;&gt;"",BE300&lt;&gt;""), AY300:BF300,AY300:BC300)&lt;&gt;"")*(IF(AND(進捗管理票PSPT_進捗率_4_2&lt;&gt;"",BE300&lt;&gt;""), $AY$7:$BF$7,$AY$7:$BC$7)="実績日")*(IF(AND(進捗管理票PSPT_進捗率_4_2&lt;&gt;"",BE300&lt;&gt;""), AY300:BF300,AY300:BC300)&lt;=集計基準日),COLUMN(IF(AND(進捗管理票PSPT_進捗率_4_2&lt;&gt;"",BE300&lt;&gt;""), AY300:BF300,AY300:BC300)),""))</f>
        <v>0</v>
      </c>
      <c r="DF300" s="324">
        <f t="array" aca="1" ref="DF300" ca="1">MAX(IF((BJ300:BN300&lt;&gt;"")*($BJ$7:$BN$7="実績日")*(BJ300:BN300&lt;=集計基準日),COLUMN(BJ300:BN300),""))</f>
        <v>0</v>
      </c>
      <c r="DG300" s="439">
        <f ca="1">MAX(IF(CW300&lt;&gt;0,HLOOKUP(CW300+1,進捗・達成率設定_PS,9,1),0),IF(CX300&lt;&gt;0,HLOOKUP(CX300+1,進捗・達成率設定_PT仕様作成,9,1),0),IF(CY300&lt;&gt;0,HLOOKUP(CY300+1,進捗・達成率設定_PG,9,1),0),IF(CZ300&lt;&gt;0,HLOOKUP(CZ300+1,進捗・達成率設定_PT,9,1),0),IF(DA300&lt;&gt;0,HLOOKUP(DA300+1,進捗・達成率設定_受入,9,1),0),IF(AND(COUNTA(PTレビュー先頭セル:PTレビュー最終セル)=0,AND(BB300&lt;&gt;"", BB300 &lt;= 集計基準日, BE300="",BF300="",BJ300="",BK300="",BM300="",BN300="")),100,0),IF(AND(BE300&lt;&gt;"",BE300 &lt;= 集計基準日, BJ300="",BK300="",BM300="",BN300=""),100,0))</f>
        <v>0</v>
      </c>
      <c r="DH300" s="440">
        <f ca="1">MAX(IF(DB300&lt;&gt;0,HLOOKUP(DB300,進捗・達成率設定_PS,9,1),0),IF(DC300&lt;&gt;0,HLOOKUP(DC300,進捗・達成率設定_PT仕様作成,9,1),0),IF(DD300&lt;&gt;0,HLOOKUP(DD300,進捗・達成率設定_PG,9,1),0),IF(DE300&lt;&gt;0,HLOOKUP(DE300,進捗・達成率設定_PT,9,1),0),IF(DF300&lt;&gt;0,HLOOKUP(DF300,進捗・達成率設定_受入,9,1),0),IF(AND(COUNTA(PTレビュー先頭セル:PTレビュー最終セル)=0,BJ300="",BK300="",BM300="",BN300="",BC300&lt;&gt;"", BC300&lt;=集計基準日),100,0),IF(OR(AND(BF300&lt;&gt;"",BF300&lt;=集計基準日, BJ300="",BK300="",BM300="",BN300=""),AND(BE300&lt;&gt;"",BF300&lt;&gt;"",BF300&lt;=集計基準日, BJ300="",BK300="",BM300="",BN300="")),100,0))</f>
        <v>0</v>
      </c>
      <c r="DI300" s="328" t="str">
        <f>IF(BM300&lt;&gt;"",BM300,IF(AND(BJ300&lt;&gt;"",BM300&lt;&gt;""),BM300,IF(AND(BJ300&lt;&gt;"",BM300=""),"",IF(AND(BK300&lt;&gt;"",BM300=""),"",IF(BE300&lt;&gt;"",BE300,IF(COUNTA(PTレビュー先頭セル:PTレビュー最終セル)&lt;&gt;0,"",IF(BB300&lt;&gt;"",BB300,"")))))))</f>
        <v/>
      </c>
      <c r="DJ300" s="329" t="str">
        <f>IF(AND(BM300&lt;&gt;"",BN300&lt;&gt;""),BN300,IF(AND(BJ300&lt;&gt;"",BN300&lt;&gt;""),BN300,IF(AND(BK300&lt;&gt;"",BN300=""),"",IF(AND(BJ300&lt;&gt;"",BN300=""),"",IF(BF300&lt;&gt;"",BF300,IF(COUNTA(PTレビュー先頭セル:PTレビュー最終セル)&lt;&gt;0,"",IF(BC300&lt;&gt;"",BC300,"")))))))</f>
        <v/>
      </c>
      <c r="DK300" s="450" t="b">
        <f t="shared" si="152"/>
        <v>0</v>
      </c>
      <c r="DL300" s="440" t="b">
        <f t="shared" si="153"/>
        <v>0</v>
      </c>
      <c r="DM300" s="450" t="b">
        <f t="shared" si="154"/>
        <v>0</v>
      </c>
      <c r="DN300" s="440" t="b">
        <f t="shared" si="155"/>
        <v>0</v>
      </c>
      <c r="DO300" s="449" t="b">
        <f t="shared" si="156"/>
        <v>0</v>
      </c>
      <c r="DP300" s="440" t="b">
        <f t="shared" si="157"/>
        <v>0</v>
      </c>
      <c r="DQ300" s="450" t="b">
        <f t="shared" si="158"/>
        <v>0</v>
      </c>
      <c r="DR300" s="440" t="b">
        <f t="shared" si="159"/>
        <v>0</v>
      </c>
      <c r="DS300" s="449" t="b">
        <f t="shared" si="160"/>
        <v>0</v>
      </c>
      <c r="DT300" s="440" t="b">
        <f t="shared" si="161"/>
        <v>0</v>
      </c>
    </row>
    <row r="301" spans="1:124" x14ac:dyDescent="0.25">
      <c r="A301" s="65">
        <f t="shared" si="136"/>
        <v>293</v>
      </c>
      <c r="B301" s="275"/>
      <c r="C301" s="275"/>
      <c r="D301" s="275"/>
      <c r="E301" s="275"/>
      <c r="F301" s="275"/>
      <c r="G301" s="316"/>
      <c r="H301" s="276"/>
      <c r="I301" s="276"/>
      <c r="J301" s="276"/>
      <c r="K301" s="467"/>
      <c r="L301" s="467"/>
      <c r="M301" s="277"/>
      <c r="N301" s="277"/>
      <c r="O301" s="348"/>
      <c r="P301" s="278"/>
      <c r="Q301" s="279"/>
      <c r="R301" s="348"/>
      <c r="S301" s="278"/>
      <c r="T301" s="280"/>
      <c r="U301" s="348"/>
      <c r="V301" s="274"/>
      <c r="W301" s="309" t="str">
        <f t="shared" ca="1" si="137"/>
        <v/>
      </c>
      <c r="X301" s="310" t="str">
        <f t="shared" ca="1" si="138"/>
        <v/>
      </c>
      <c r="Y301" s="277"/>
      <c r="Z301" s="277"/>
      <c r="AA301" s="348"/>
      <c r="AB301" s="278"/>
      <c r="AC301" s="279"/>
      <c r="AD301" s="348"/>
      <c r="AE301" s="278"/>
      <c r="AF301" s="280"/>
      <c r="AG301" s="348"/>
      <c r="AH301" s="274"/>
      <c r="AI301" s="309" t="str">
        <f t="shared" ca="1" si="139"/>
        <v/>
      </c>
      <c r="AJ301" s="310" t="str">
        <f t="shared" ca="1" si="140"/>
        <v/>
      </c>
      <c r="AK301" s="277"/>
      <c r="AL301" s="277"/>
      <c r="AM301" s="348"/>
      <c r="AN301" s="278"/>
      <c r="AO301" s="279"/>
      <c r="AP301" s="348"/>
      <c r="AQ301" s="278"/>
      <c r="AR301" s="280"/>
      <c r="AS301" s="348"/>
      <c r="AT301" s="274"/>
      <c r="AU301" s="309" t="str">
        <f t="shared" ca="1" si="141"/>
        <v/>
      </c>
      <c r="AV301" s="310" t="str">
        <f t="shared" ca="1" si="142"/>
        <v/>
      </c>
      <c r="AW301" s="276"/>
      <c r="AX301" s="276"/>
      <c r="AY301" s="348"/>
      <c r="AZ301" s="278"/>
      <c r="BA301" s="279"/>
      <c r="BB301" s="348"/>
      <c r="BC301" s="278"/>
      <c r="BD301" s="280"/>
      <c r="BE301" s="348"/>
      <c r="BF301" s="274"/>
      <c r="BG301" s="309" t="str">
        <f t="shared" ca="1" si="143"/>
        <v/>
      </c>
      <c r="BH301" s="310" t="str">
        <f t="shared" ca="1" si="144"/>
        <v/>
      </c>
      <c r="BI301" s="276"/>
      <c r="BJ301" s="348"/>
      <c r="BK301" s="278"/>
      <c r="BL301" s="279"/>
      <c r="BM301" s="348"/>
      <c r="BN301" s="278"/>
      <c r="BO301" s="280"/>
      <c r="BP301" s="309" t="str">
        <f t="shared" ca="1" si="145"/>
        <v/>
      </c>
      <c r="BQ301" s="310" t="str">
        <f t="shared" ca="1" si="146"/>
        <v/>
      </c>
      <c r="BR301" s="309" t="str">
        <f t="shared" ca="1" si="147"/>
        <v/>
      </c>
      <c r="BS301" s="438" t="str">
        <f t="shared" ca="1" si="148"/>
        <v/>
      </c>
      <c r="BT301" s="281" t="str">
        <f t="array" ref="BT301">IF(AND($I301&lt;&gt;"",$K301&lt;&gt;""),CEILING(VLOOKUP($I301,ランク別指標,3,FALSE)*$L301,1),"")</f>
        <v/>
      </c>
      <c r="BU301" s="282"/>
      <c r="BV301" s="281" t="str">
        <f t="shared" si="133"/>
        <v/>
      </c>
      <c r="BW301" s="283"/>
      <c r="BX301" s="282"/>
      <c r="BY301" s="284" t="str">
        <f t="shared" si="149"/>
        <v/>
      </c>
      <c r="BZ301" s="285" t="str">
        <f t="shared" si="150"/>
        <v/>
      </c>
      <c r="CA301" s="286"/>
      <c r="CB301" s="287"/>
      <c r="CC301" s="281" t="str">
        <f t="array" ref="CC301">IF(AND($I301&lt;&gt;"",$K301&lt;&gt;""),CEILING(VLOOKUP($I301,ランク別指標,6,FALSE)*$L301,1),"")</f>
        <v/>
      </c>
      <c r="CD301" s="288"/>
      <c r="CE301" s="289" t="str">
        <f t="shared" si="134"/>
        <v/>
      </c>
      <c r="CF301" s="290"/>
      <c r="CG301" s="291" t="str">
        <f t="array" ref="CG301">IF(AND(L301&lt;&gt;"",L301&gt;0),IF(CD301/L301*100 &gt; 0,CD301/L301*100, ""),"")</f>
        <v/>
      </c>
      <c r="CH301" s="292" t="str">
        <f t="array" ref="CH301">IF(AND(L301&lt;&gt;"",L301&gt;0),IF(CF301/L301*100 &gt; 0,CF301/L301*100, ""),"")</f>
        <v/>
      </c>
      <c r="CI301" s="291" t="str">
        <f t="array" ref="CI301">IF(AND(CC301&lt;&gt;"",CC301&gt;0),IF(CD301/CC301*100 &gt; 0,CD301/CC301, ""),"")</f>
        <v/>
      </c>
      <c r="CJ301" s="292" t="str">
        <f t="array" ref="CJ301">IF(AND(CE301&lt;&gt;"",CE301&gt;0),IF(CF301/CE301*100 &gt; 0,CF301/CE301, ""),"")</f>
        <v/>
      </c>
      <c r="CK301" s="281"/>
      <c r="CL301" s="293" t="str">
        <f t="array" ref="CL301">IF(AND(L301&lt;&gt;"",L301&gt;0),IF(CK301/L301*100 &gt; 0,CK301/L301*100, ""),"")</f>
        <v/>
      </c>
      <c r="CM301" s="294"/>
      <c r="CN301" s="270" t="str">
        <f t="array" aca="1" ref="CN301" ca="1">IF(AND($O301&lt;&gt;"",$P301="",$O301&lt;=集計基準日),"遅1",IF(AND($R301&lt;&gt;"",$S301="",$R301&lt;=集計基準日),"遅2",IF(AND($U301&lt;&gt;"",$V301="",$U301&lt;=集計基準日),"遅3","") ) )</f>
        <v/>
      </c>
      <c r="CO301" s="271" t="str">
        <f t="array" aca="1" ref="CO301" ca="1">IF(AND($AA301&lt;&gt;"",$AB301="",$AA301&lt;=集計基準日),"遅1",IF(AND($AD301&lt;&gt;"",$AE301="",$AD301&lt;=集計基準日),"遅2",IF(AND($AG301&lt;&gt;"",$AH301="",$AG301&lt;=集計基準日),"遅3","")))</f>
        <v/>
      </c>
      <c r="CP301" s="271" t="str">
        <f t="array" aca="1" ref="CP301" ca="1">IF(AND($AM301&lt;&gt;"",$AN301="",$AM301&lt;=集計基準日),"遅1",IF(AND($AP301&lt;&gt;"",$AQ301="",$AP301&lt;=集計基準日),"遅2",IF(AND($AS301&lt;&gt;"",$AT301="",$AS301&lt;=集計基準日),"遅3","")))</f>
        <v/>
      </c>
      <c r="CQ301" s="272" t="str">
        <f t="shared" ca="1" si="131"/>
        <v/>
      </c>
      <c r="CR301" s="272" t="str">
        <f t="shared" ca="1" si="132"/>
        <v/>
      </c>
      <c r="CS301" s="273" t="str">
        <f t="shared" ca="1" si="135"/>
        <v/>
      </c>
      <c r="CT301" s="337"/>
      <c r="CU301" s="264">
        <f t="shared" si="151"/>
        <v>293</v>
      </c>
      <c r="CW301" s="324">
        <f t="array" aca="1" ref="CW301" ca="1">MAX(IF((IF(進捗管理票PSPT_進捗率_1_2&lt;&gt;"", O301:V301,O301:S301)&lt;&gt;"")*(IF(進捗管理票PSPT_進捗率_1_2&lt;&gt;"", $O$7:$V$7,$O$7:$S$7)="予定日")*(IF(進捗管理票PSPT_進捗率_1_2&lt;&gt;"", O301:V301,O301:S301)&lt;=集計基準日),COLUMN(IF(進捗管理票PSPT_進捗率_1_2&lt;&gt;"", O301:V301,O301:S301)),""))</f>
        <v>0</v>
      </c>
      <c r="CX301" s="324">
        <f t="array" aca="1" ref="CX301" ca="1">MAX(IF((IF(進捗管理票PSPT_進捗率_2_2&lt;&gt;"", AA301:AH301,AA301:AE301)&lt;&gt;"")*(IF(進捗管理票PSPT_進捗率_2_2&lt;&gt;"", $AA$7:$AH$7,$AA$7:$AE$7)="予定日")*(IF(進捗管理票PSPT_進捗率_2_2&lt;&gt;"", AA301:AH301,AA301:AE301)&lt;=集計基準日),COLUMN(IF(進捗管理票PSPT_進捗率_2_2&lt;&gt;"", AA301:AH301,AA301:AE301)),""))</f>
        <v>0</v>
      </c>
      <c r="CY301" s="324">
        <f t="array" aca="1" ref="CY301" ca="1">MAX(IF((IF(進捗管理票PSPT_進捗率_3_2&lt;&gt;"", AM301:AT301,AM301:AQ301)&lt;&gt;"")*(IF(進捗管理票PSPT_進捗率_3_2&lt;&gt;"", $AM$7:$AT$7,$AM$7:$AQ$7)="予定日")*(IF(進捗管理票PSPT_進捗率_3_2&lt;&gt;"", AM301:AT301,AM301:AQ301)&lt;=集計基準日),COLUMN(IF(進捗管理票PSPT_進捗率_3_2&lt;&gt;"", AM301:AT301,AM301:AQ301)),""))</f>
        <v>0</v>
      </c>
      <c r="CZ301" s="324">
        <f t="array" aca="1" ref="CZ301" ca="1">MAX(IF((IF(進捗管理票PSPT_進捗率_4_2&lt;&gt;"", AY301:BF301,AY301:BC301)&lt;&gt;"")*(IF(進捗管理票PSPT_進捗率_4_2&lt;&gt;"", $AY$7:$BF$7,$AY$7:$BC$7)="予定日")*(IF(進捗管理票PSPT_進捗率_4_2&lt;&gt;"", AY301:BF301,AY301:BC301)&lt;=集計基準日),COLUMN(IF(進捗管理票PSPT_進捗率_4_2&lt;&gt;"", AY301:BF301,AY301:BC301)),""))</f>
        <v>0</v>
      </c>
      <c r="DA301" s="324">
        <f t="array" aca="1" ref="DA301" ca="1">MAX(IF((BJ301:BN301&lt;&gt;"")*($BJ$7:$BN$7="予定日")*(BJ301:BN301&lt;=集計基準日),COLUMN(BJ301:BN301),""))</f>
        <v>0</v>
      </c>
      <c r="DB301" s="324">
        <f t="array" aca="1" ref="DB301" ca="1">MAX(IF((IF(AND(進捗管理票PSPT_進捗率_1_2&lt;&gt;"",U301&lt;&gt;""), O301:V301,O301:S301)&lt;&gt;"")*(IF(AND(進捗管理票PSPT_進捗率_1_2&lt;&gt;"",U301&lt;&gt;""), $O$7:$V$7,$O$7:$S$7)="実績日")*(IF(AND(進捗管理票PSPT_進捗率_1_2&lt;&gt;"",U301&lt;&gt;""), O301:V301,O301:S301)&lt;=集計基準日),COLUMN(IF(AND(進捗管理票PSPT_進捗率_1_2&lt;&gt;"",U301&lt;&gt;""), O301:V301,O301:S301)),""))</f>
        <v>0</v>
      </c>
      <c r="DC301" s="324">
        <f t="array" aca="1" ref="DC301" ca="1">MAX(IF((IF(AND(進捗管理票PSPT_進捗率_2_2&lt;&gt;"",AG301&lt;&gt;""), AA301:AH301,AA301:AE301)&lt;&gt;"")*(IF(AND(進捗管理票PSPT_進捗率_2_2&lt;&gt;"",AG301&lt;&gt;""), $AA$7:$AH$7,$AA$7:$AE$7)="実績日")*(IF(AND(進捗管理票PSPT_進捗率_2_2&lt;&gt;"",AG301&lt;&gt;""), AA301:AH301,AA301:AE301)&lt;=集計基準日),COLUMN(IF(AND(進捗管理票PSPT_進捗率_2_2&lt;&gt;"",AG301&lt;&gt;""), AA301:AH301,AA301:AE301)),""))</f>
        <v>0</v>
      </c>
      <c r="DD301" s="324">
        <f t="array" aca="1" ref="DD301" ca="1">MAX(IF((IF(AND(進捗管理票PSPT_進捗率_3_2&lt;&gt;"",AS301&lt;&gt;""), AM301:AT301,AM301:AQ301)&lt;&gt;"")*(IF(AND(進捗管理票PSPT_進捗率_3_2&lt;&gt;"",AS301&lt;&gt;""), $AM$7:$AT$7,$AM$7:$AQ$7)="実績日")*(IF(AND(進捗管理票PSPT_進捗率_3_2&lt;&gt;"",AS301&lt;&gt;""), AM301:AT301,AM301:AQ301)&lt;=集計基準日),COLUMN(IF(AND(進捗管理票PSPT_進捗率_3_2&lt;&gt;"",AS301&lt;&gt;""), AM301:AT301,AM301:AQ301)),""))</f>
        <v>0</v>
      </c>
      <c r="DE301" s="324">
        <f t="array" aca="1" ref="DE301" ca="1">MAX(IF((IF(AND(進捗管理票PSPT_進捗率_4_2&lt;&gt;"",BE301&lt;&gt;""), AY301:BF301,AY301:BC301)&lt;&gt;"")*(IF(AND(進捗管理票PSPT_進捗率_4_2&lt;&gt;"",BE301&lt;&gt;""), $AY$7:$BF$7,$AY$7:$BC$7)="実績日")*(IF(AND(進捗管理票PSPT_進捗率_4_2&lt;&gt;"",BE301&lt;&gt;""), AY301:BF301,AY301:BC301)&lt;=集計基準日),COLUMN(IF(AND(進捗管理票PSPT_進捗率_4_2&lt;&gt;"",BE301&lt;&gt;""), AY301:BF301,AY301:BC301)),""))</f>
        <v>0</v>
      </c>
      <c r="DF301" s="324">
        <f t="array" aca="1" ref="DF301" ca="1">MAX(IF((BJ301:BN301&lt;&gt;"")*($BJ$7:$BN$7="実績日")*(BJ301:BN301&lt;=集計基準日),COLUMN(BJ301:BN301),""))</f>
        <v>0</v>
      </c>
      <c r="DG301" s="439">
        <f ca="1">MAX(IF(CW301&lt;&gt;0,HLOOKUP(CW301+1,進捗・達成率設定_PS,9,1),0),IF(CX301&lt;&gt;0,HLOOKUP(CX301+1,進捗・達成率設定_PT仕様作成,9,1),0),IF(CY301&lt;&gt;0,HLOOKUP(CY301+1,進捗・達成率設定_PG,9,1),0),IF(CZ301&lt;&gt;0,HLOOKUP(CZ301+1,進捗・達成率設定_PT,9,1),0),IF(DA301&lt;&gt;0,HLOOKUP(DA301+1,進捗・達成率設定_受入,9,1),0),IF(AND(COUNTA(PTレビュー先頭セル:PTレビュー最終セル)=0,AND(BB301&lt;&gt;"", BB301 &lt;= 集計基準日, BE301="",BF301="",BJ301="",BK301="",BM301="",BN301="")),100,0),IF(AND(BE301&lt;&gt;"",BE301 &lt;= 集計基準日, BJ301="",BK301="",BM301="",BN301=""),100,0))</f>
        <v>0</v>
      </c>
      <c r="DH301" s="440">
        <f ca="1">MAX(IF(DB301&lt;&gt;0,HLOOKUP(DB301,進捗・達成率設定_PS,9,1),0),IF(DC301&lt;&gt;0,HLOOKUP(DC301,進捗・達成率設定_PT仕様作成,9,1),0),IF(DD301&lt;&gt;0,HLOOKUP(DD301,進捗・達成率設定_PG,9,1),0),IF(DE301&lt;&gt;0,HLOOKUP(DE301,進捗・達成率設定_PT,9,1),0),IF(DF301&lt;&gt;0,HLOOKUP(DF301,進捗・達成率設定_受入,9,1),0),IF(AND(COUNTA(PTレビュー先頭セル:PTレビュー最終セル)=0,BJ301="",BK301="",BM301="",BN301="",BC301&lt;&gt;"", BC301&lt;=集計基準日),100,0),IF(OR(AND(BF301&lt;&gt;"",BF301&lt;=集計基準日, BJ301="",BK301="",BM301="",BN301=""),AND(BE301&lt;&gt;"",BF301&lt;&gt;"",BF301&lt;=集計基準日, BJ301="",BK301="",BM301="",BN301="")),100,0))</f>
        <v>0</v>
      </c>
      <c r="DI301" s="328" t="str">
        <f>IF(BM301&lt;&gt;"",BM301,IF(AND(BJ301&lt;&gt;"",BM301&lt;&gt;""),BM301,IF(AND(BJ301&lt;&gt;"",BM301=""),"",IF(AND(BK301&lt;&gt;"",BM301=""),"",IF(BE301&lt;&gt;"",BE301,IF(COUNTA(PTレビュー先頭セル:PTレビュー最終セル)&lt;&gt;0,"",IF(BB301&lt;&gt;"",BB301,"")))))))</f>
        <v/>
      </c>
      <c r="DJ301" s="329" t="str">
        <f>IF(AND(BM301&lt;&gt;"",BN301&lt;&gt;""),BN301,IF(AND(BJ301&lt;&gt;"",BN301&lt;&gt;""),BN301,IF(AND(BK301&lt;&gt;"",BN301=""),"",IF(AND(BJ301&lt;&gt;"",BN301=""),"",IF(BF301&lt;&gt;"",BF301,IF(COUNTA(PTレビュー先頭セル:PTレビュー最終セル)&lt;&gt;0,"",IF(BC301&lt;&gt;"",BC301,"")))))))</f>
        <v/>
      </c>
      <c r="DK301" s="450" t="b">
        <f t="shared" si="152"/>
        <v>0</v>
      </c>
      <c r="DL301" s="440" t="b">
        <f t="shared" si="153"/>
        <v>0</v>
      </c>
      <c r="DM301" s="450" t="b">
        <f t="shared" si="154"/>
        <v>0</v>
      </c>
      <c r="DN301" s="440" t="b">
        <f t="shared" si="155"/>
        <v>0</v>
      </c>
      <c r="DO301" s="449" t="b">
        <f t="shared" si="156"/>
        <v>0</v>
      </c>
      <c r="DP301" s="440" t="b">
        <f t="shared" si="157"/>
        <v>0</v>
      </c>
      <c r="DQ301" s="450" t="b">
        <f t="shared" si="158"/>
        <v>0</v>
      </c>
      <c r="DR301" s="440" t="b">
        <f t="shared" si="159"/>
        <v>0</v>
      </c>
      <c r="DS301" s="449" t="b">
        <f t="shared" si="160"/>
        <v>0</v>
      </c>
      <c r="DT301" s="440" t="b">
        <f t="shared" si="161"/>
        <v>0</v>
      </c>
    </row>
    <row r="302" spans="1:124" x14ac:dyDescent="0.25">
      <c r="A302" s="65">
        <f t="shared" si="136"/>
        <v>294</v>
      </c>
      <c r="B302" s="275"/>
      <c r="C302" s="275"/>
      <c r="D302" s="275"/>
      <c r="E302" s="275"/>
      <c r="F302" s="275"/>
      <c r="G302" s="316"/>
      <c r="H302" s="276"/>
      <c r="I302" s="276"/>
      <c r="J302" s="276"/>
      <c r="K302" s="467"/>
      <c r="L302" s="467"/>
      <c r="M302" s="277"/>
      <c r="N302" s="277"/>
      <c r="O302" s="348"/>
      <c r="P302" s="278"/>
      <c r="Q302" s="279"/>
      <c r="R302" s="348"/>
      <c r="S302" s="278"/>
      <c r="T302" s="280"/>
      <c r="U302" s="348"/>
      <c r="V302" s="274"/>
      <c r="W302" s="309" t="str">
        <f t="shared" ca="1" si="137"/>
        <v/>
      </c>
      <c r="X302" s="310" t="str">
        <f t="shared" ca="1" si="138"/>
        <v/>
      </c>
      <c r="Y302" s="277"/>
      <c r="Z302" s="277"/>
      <c r="AA302" s="348"/>
      <c r="AB302" s="278"/>
      <c r="AC302" s="279"/>
      <c r="AD302" s="348"/>
      <c r="AE302" s="278"/>
      <c r="AF302" s="280"/>
      <c r="AG302" s="348"/>
      <c r="AH302" s="274"/>
      <c r="AI302" s="309" t="str">
        <f t="shared" ca="1" si="139"/>
        <v/>
      </c>
      <c r="AJ302" s="310" t="str">
        <f t="shared" ca="1" si="140"/>
        <v/>
      </c>
      <c r="AK302" s="277"/>
      <c r="AL302" s="277"/>
      <c r="AM302" s="348"/>
      <c r="AN302" s="278"/>
      <c r="AO302" s="279"/>
      <c r="AP302" s="348"/>
      <c r="AQ302" s="278"/>
      <c r="AR302" s="280"/>
      <c r="AS302" s="348"/>
      <c r="AT302" s="274"/>
      <c r="AU302" s="309" t="str">
        <f t="shared" ca="1" si="141"/>
        <v/>
      </c>
      <c r="AV302" s="310" t="str">
        <f t="shared" ca="1" si="142"/>
        <v/>
      </c>
      <c r="AW302" s="276"/>
      <c r="AX302" s="276"/>
      <c r="AY302" s="348"/>
      <c r="AZ302" s="278"/>
      <c r="BA302" s="279"/>
      <c r="BB302" s="348"/>
      <c r="BC302" s="278"/>
      <c r="BD302" s="280"/>
      <c r="BE302" s="348"/>
      <c r="BF302" s="274"/>
      <c r="BG302" s="309" t="str">
        <f t="shared" ca="1" si="143"/>
        <v/>
      </c>
      <c r="BH302" s="310" t="str">
        <f t="shared" ca="1" si="144"/>
        <v/>
      </c>
      <c r="BI302" s="276"/>
      <c r="BJ302" s="348"/>
      <c r="BK302" s="278"/>
      <c r="BL302" s="279"/>
      <c r="BM302" s="348"/>
      <c r="BN302" s="278"/>
      <c r="BO302" s="280"/>
      <c r="BP302" s="309" t="str">
        <f t="shared" ca="1" si="145"/>
        <v/>
      </c>
      <c r="BQ302" s="310" t="str">
        <f t="shared" ca="1" si="146"/>
        <v/>
      </c>
      <c r="BR302" s="309" t="str">
        <f t="shared" ca="1" si="147"/>
        <v/>
      </c>
      <c r="BS302" s="438" t="str">
        <f t="shared" ca="1" si="148"/>
        <v/>
      </c>
      <c r="BT302" s="281" t="str">
        <f t="array" ref="BT302">IF(AND($I302&lt;&gt;"",$K302&lt;&gt;""),CEILING(VLOOKUP($I302,ランク別指標,3,FALSE)*$L302,1),"")</f>
        <v/>
      </c>
      <c r="BU302" s="282"/>
      <c r="BV302" s="281" t="str">
        <f t="shared" si="133"/>
        <v/>
      </c>
      <c r="BW302" s="283"/>
      <c r="BX302" s="282"/>
      <c r="BY302" s="284" t="str">
        <f t="shared" si="149"/>
        <v/>
      </c>
      <c r="BZ302" s="285" t="str">
        <f t="shared" si="150"/>
        <v/>
      </c>
      <c r="CA302" s="286"/>
      <c r="CB302" s="287"/>
      <c r="CC302" s="281" t="str">
        <f t="array" ref="CC302">IF(AND($I302&lt;&gt;"",$K302&lt;&gt;""),CEILING(VLOOKUP($I302,ランク別指標,6,FALSE)*$L302,1),"")</f>
        <v/>
      </c>
      <c r="CD302" s="288"/>
      <c r="CE302" s="289" t="str">
        <f t="shared" si="134"/>
        <v/>
      </c>
      <c r="CF302" s="290"/>
      <c r="CG302" s="291" t="str">
        <f t="array" ref="CG302">IF(AND(L302&lt;&gt;"",L302&gt;0),IF(CD302/L302*100 &gt; 0,CD302/L302*100, ""),"")</f>
        <v/>
      </c>
      <c r="CH302" s="292" t="str">
        <f t="array" ref="CH302">IF(AND(L302&lt;&gt;"",L302&gt;0),IF(CF302/L302*100 &gt; 0,CF302/L302*100, ""),"")</f>
        <v/>
      </c>
      <c r="CI302" s="291" t="str">
        <f t="array" ref="CI302">IF(AND(CC302&lt;&gt;"",CC302&gt;0),IF(CD302/CC302*100 &gt; 0,CD302/CC302, ""),"")</f>
        <v/>
      </c>
      <c r="CJ302" s="292" t="str">
        <f t="array" ref="CJ302">IF(AND(CE302&lt;&gt;"",CE302&gt;0),IF(CF302/CE302*100 &gt; 0,CF302/CE302, ""),"")</f>
        <v/>
      </c>
      <c r="CK302" s="281"/>
      <c r="CL302" s="293" t="str">
        <f t="array" ref="CL302">IF(AND(L302&lt;&gt;"",L302&gt;0),IF(CK302/L302*100 &gt; 0,CK302/L302*100, ""),"")</f>
        <v/>
      </c>
      <c r="CM302" s="294"/>
      <c r="CN302" s="270" t="str">
        <f t="array" aca="1" ref="CN302" ca="1">IF(AND($O302&lt;&gt;"",$P302="",$O302&lt;=集計基準日),"遅1",IF(AND($R302&lt;&gt;"",$S302="",$R302&lt;=集計基準日),"遅2",IF(AND($U302&lt;&gt;"",$V302="",$U302&lt;=集計基準日),"遅3","") ) )</f>
        <v/>
      </c>
      <c r="CO302" s="271" t="str">
        <f t="array" aca="1" ref="CO302" ca="1">IF(AND($AA302&lt;&gt;"",$AB302="",$AA302&lt;=集計基準日),"遅1",IF(AND($AD302&lt;&gt;"",$AE302="",$AD302&lt;=集計基準日),"遅2",IF(AND($AG302&lt;&gt;"",$AH302="",$AG302&lt;=集計基準日),"遅3","")))</f>
        <v/>
      </c>
      <c r="CP302" s="271" t="str">
        <f t="array" aca="1" ref="CP302" ca="1">IF(AND($AM302&lt;&gt;"",$AN302="",$AM302&lt;=集計基準日),"遅1",IF(AND($AP302&lt;&gt;"",$AQ302="",$AP302&lt;=集計基準日),"遅2",IF(AND($AS302&lt;&gt;"",$AT302="",$AS302&lt;=集計基準日),"遅3","")))</f>
        <v/>
      </c>
      <c r="CQ302" s="272" t="str">
        <f t="shared" ca="1" si="131"/>
        <v/>
      </c>
      <c r="CR302" s="272" t="str">
        <f t="shared" ca="1" si="132"/>
        <v/>
      </c>
      <c r="CS302" s="273" t="str">
        <f t="shared" ca="1" si="135"/>
        <v/>
      </c>
      <c r="CT302" s="337"/>
      <c r="CU302" s="264">
        <f t="shared" si="151"/>
        <v>294</v>
      </c>
      <c r="CW302" s="324">
        <f t="array" aca="1" ref="CW302" ca="1">MAX(IF((IF(進捗管理票PSPT_進捗率_1_2&lt;&gt;"", O302:V302,O302:S302)&lt;&gt;"")*(IF(進捗管理票PSPT_進捗率_1_2&lt;&gt;"", $O$7:$V$7,$O$7:$S$7)="予定日")*(IF(進捗管理票PSPT_進捗率_1_2&lt;&gt;"", O302:V302,O302:S302)&lt;=集計基準日),COLUMN(IF(進捗管理票PSPT_進捗率_1_2&lt;&gt;"", O302:V302,O302:S302)),""))</f>
        <v>0</v>
      </c>
      <c r="CX302" s="324">
        <f t="array" aca="1" ref="CX302" ca="1">MAX(IF((IF(進捗管理票PSPT_進捗率_2_2&lt;&gt;"", AA302:AH302,AA302:AE302)&lt;&gt;"")*(IF(進捗管理票PSPT_進捗率_2_2&lt;&gt;"", $AA$7:$AH$7,$AA$7:$AE$7)="予定日")*(IF(進捗管理票PSPT_進捗率_2_2&lt;&gt;"", AA302:AH302,AA302:AE302)&lt;=集計基準日),COLUMN(IF(進捗管理票PSPT_進捗率_2_2&lt;&gt;"", AA302:AH302,AA302:AE302)),""))</f>
        <v>0</v>
      </c>
      <c r="CY302" s="324">
        <f t="array" aca="1" ref="CY302" ca="1">MAX(IF((IF(進捗管理票PSPT_進捗率_3_2&lt;&gt;"", AM302:AT302,AM302:AQ302)&lt;&gt;"")*(IF(進捗管理票PSPT_進捗率_3_2&lt;&gt;"", $AM$7:$AT$7,$AM$7:$AQ$7)="予定日")*(IF(進捗管理票PSPT_進捗率_3_2&lt;&gt;"", AM302:AT302,AM302:AQ302)&lt;=集計基準日),COLUMN(IF(進捗管理票PSPT_進捗率_3_2&lt;&gt;"", AM302:AT302,AM302:AQ302)),""))</f>
        <v>0</v>
      </c>
      <c r="CZ302" s="324">
        <f t="array" aca="1" ref="CZ302" ca="1">MAX(IF((IF(進捗管理票PSPT_進捗率_4_2&lt;&gt;"", AY302:BF302,AY302:BC302)&lt;&gt;"")*(IF(進捗管理票PSPT_進捗率_4_2&lt;&gt;"", $AY$7:$BF$7,$AY$7:$BC$7)="予定日")*(IF(進捗管理票PSPT_進捗率_4_2&lt;&gt;"", AY302:BF302,AY302:BC302)&lt;=集計基準日),COLUMN(IF(進捗管理票PSPT_進捗率_4_2&lt;&gt;"", AY302:BF302,AY302:BC302)),""))</f>
        <v>0</v>
      </c>
      <c r="DA302" s="324">
        <f t="array" aca="1" ref="DA302" ca="1">MAX(IF((BJ302:BN302&lt;&gt;"")*($BJ$7:$BN$7="予定日")*(BJ302:BN302&lt;=集計基準日),COLUMN(BJ302:BN302),""))</f>
        <v>0</v>
      </c>
      <c r="DB302" s="324">
        <f t="array" aca="1" ref="DB302" ca="1">MAX(IF((IF(AND(進捗管理票PSPT_進捗率_1_2&lt;&gt;"",U302&lt;&gt;""), O302:V302,O302:S302)&lt;&gt;"")*(IF(AND(進捗管理票PSPT_進捗率_1_2&lt;&gt;"",U302&lt;&gt;""), $O$7:$V$7,$O$7:$S$7)="実績日")*(IF(AND(進捗管理票PSPT_進捗率_1_2&lt;&gt;"",U302&lt;&gt;""), O302:V302,O302:S302)&lt;=集計基準日),COLUMN(IF(AND(進捗管理票PSPT_進捗率_1_2&lt;&gt;"",U302&lt;&gt;""), O302:V302,O302:S302)),""))</f>
        <v>0</v>
      </c>
      <c r="DC302" s="324">
        <f t="array" aca="1" ref="DC302" ca="1">MAX(IF((IF(AND(進捗管理票PSPT_進捗率_2_2&lt;&gt;"",AG302&lt;&gt;""), AA302:AH302,AA302:AE302)&lt;&gt;"")*(IF(AND(進捗管理票PSPT_進捗率_2_2&lt;&gt;"",AG302&lt;&gt;""), $AA$7:$AH$7,$AA$7:$AE$7)="実績日")*(IF(AND(進捗管理票PSPT_進捗率_2_2&lt;&gt;"",AG302&lt;&gt;""), AA302:AH302,AA302:AE302)&lt;=集計基準日),COLUMN(IF(AND(進捗管理票PSPT_進捗率_2_2&lt;&gt;"",AG302&lt;&gt;""), AA302:AH302,AA302:AE302)),""))</f>
        <v>0</v>
      </c>
      <c r="DD302" s="324">
        <f t="array" aca="1" ref="DD302" ca="1">MAX(IF((IF(AND(進捗管理票PSPT_進捗率_3_2&lt;&gt;"",AS302&lt;&gt;""), AM302:AT302,AM302:AQ302)&lt;&gt;"")*(IF(AND(進捗管理票PSPT_進捗率_3_2&lt;&gt;"",AS302&lt;&gt;""), $AM$7:$AT$7,$AM$7:$AQ$7)="実績日")*(IF(AND(進捗管理票PSPT_進捗率_3_2&lt;&gt;"",AS302&lt;&gt;""), AM302:AT302,AM302:AQ302)&lt;=集計基準日),COLUMN(IF(AND(進捗管理票PSPT_進捗率_3_2&lt;&gt;"",AS302&lt;&gt;""), AM302:AT302,AM302:AQ302)),""))</f>
        <v>0</v>
      </c>
      <c r="DE302" s="324">
        <f t="array" aca="1" ref="DE302" ca="1">MAX(IF((IF(AND(進捗管理票PSPT_進捗率_4_2&lt;&gt;"",BE302&lt;&gt;""), AY302:BF302,AY302:BC302)&lt;&gt;"")*(IF(AND(進捗管理票PSPT_進捗率_4_2&lt;&gt;"",BE302&lt;&gt;""), $AY$7:$BF$7,$AY$7:$BC$7)="実績日")*(IF(AND(進捗管理票PSPT_進捗率_4_2&lt;&gt;"",BE302&lt;&gt;""), AY302:BF302,AY302:BC302)&lt;=集計基準日),COLUMN(IF(AND(進捗管理票PSPT_進捗率_4_2&lt;&gt;"",BE302&lt;&gt;""), AY302:BF302,AY302:BC302)),""))</f>
        <v>0</v>
      </c>
      <c r="DF302" s="324">
        <f t="array" aca="1" ref="DF302" ca="1">MAX(IF((BJ302:BN302&lt;&gt;"")*($BJ$7:$BN$7="実績日")*(BJ302:BN302&lt;=集計基準日),COLUMN(BJ302:BN302),""))</f>
        <v>0</v>
      </c>
      <c r="DG302" s="439">
        <f ca="1">MAX(IF(CW302&lt;&gt;0,HLOOKUP(CW302+1,進捗・達成率設定_PS,9,1),0),IF(CX302&lt;&gt;0,HLOOKUP(CX302+1,進捗・達成率設定_PT仕様作成,9,1),0),IF(CY302&lt;&gt;0,HLOOKUP(CY302+1,進捗・達成率設定_PG,9,1),0),IF(CZ302&lt;&gt;0,HLOOKUP(CZ302+1,進捗・達成率設定_PT,9,1),0),IF(DA302&lt;&gt;0,HLOOKUP(DA302+1,進捗・達成率設定_受入,9,1),0),IF(AND(COUNTA(PTレビュー先頭セル:PTレビュー最終セル)=0,AND(BB302&lt;&gt;"", BB302 &lt;= 集計基準日, BE302="",BF302="",BJ302="",BK302="",BM302="",BN302="")),100,0),IF(AND(BE302&lt;&gt;"",BE302 &lt;= 集計基準日, BJ302="",BK302="",BM302="",BN302=""),100,0))</f>
        <v>0</v>
      </c>
      <c r="DH302" s="440">
        <f ca="1">MAX(IF(DB302&lt;&gt;0,HLOOKUP(DB302,進捗・達成率設定_PS,9,1),0),IF(DC302&lt;&gt;0,HLOOKUP(DC302,進捗・達成率設定_PT仕様作成,9,1),0),IF(DD302&lt;&gt;0,HLOOKUP(DD302,進捗・達成率設定_PG,9,1),0),IF(DE302&lt;&gt;0,HLOOKUP(DE302,進捗・達成率設定_PT,9,1),0),IF(DF302&lt;&gt;0,HLOOKUP(DF302,進捗・達成率設定_受入,9,1),0),IF(AND(COUNTA(PTレビュー先頭セル:PTレビュー最終セル)=0,BJ302="",BK302="",BM302="",BN302="",BC302&lt;&gt;"", BC302&lt;=集計基準日),100,0),IF(OR(AND(BF302&lt;&gt;"",BF302&lt;=集計基準日, BJ302="",BK302="",BM302="",BN302=""),AND(BE302&lt;&gt;"",BF302&lt;&gt;"",BF302&lt;=集計基準日, BJ302="",BK302="",BM302="",BN302="")),100,0))</f>
        <v>0</v>
      </c>
      <c r="DI302" s="328" t="str">
        <f>IF(BM302&lt;&gt;"",BM302,IF(AND(BJ302&lt;&gt;"",BM302&lt;&gt;""),BM302,IF(AND(BJ302&lt;&gt;"",BM302=""),"",IF(AND(BK302&lt;&gt;"",BM302=""),"",IF(BE302&lt;&gt;"",BE302,IF(COUNTA(PTレビュー先頭セル:PTレビュー最終セル)&lt;&gt;0,"",IF(BB302&lt;&gt;"",BB302,"")))))))</f>
        <v/>
      </c>
      <c r="DJ302" s="329" t="str">
        <f>IF(AND(BM302&lt;&gt;"",BN302&lt;&gt;""),BN302,IF(AND(BJ302&lt;&gt;"",BN302&lt;&gt;""),BN302,IF(AND(BK302&lt;&gt;"",BN302=""),"",IF(AND(BJ302&lt;&gt;"",BN302=""),"",IF(BF302&lt;&gt;"",BF302,IF(COUNTA(PTレビュー先頭セル:PTレビュー最終セル)&lt;&gt;0,"",IF(BC302&lt;&gt;"",BC302,"")))))))</f>
        <v/>
      </c>
      <c r="DK302" s="450" t="b">
        <f t="shared" si="152"/>
        <v>0</v>
      </c>
      <c r="DL302" s="440" t="b">
        <f t="shared" si="153"/>
        <v>0</v>
      </c>
      <c r="DM302" s="450" t="b">
        <f t="shared" si="154"/>
        <v>0</v>
      </c>
      <c r="DN302" s="440" t="b">
        <f t="shared" si="155"/>
        <v>0</v>
      </c>
      <c r="DO302" s="449" t="b">
        <f t="shared" si="156"/>
        <v>0</v>
      </c>
      <c r="DP302" s="440" t="b">
        <f t="shared" si="157"/>
        <v>0</v>
      </c>
      <c r="DQ302" s="450" t="b">
        <f t="shared" si="158"/>
        <v>0</v>
      </c>
      <c r="DR302" s="440" t="b">
        <f t="shared" si="159"/>
        <v>0</v>
      </c>
      <c r="DS302" s="449" t="b">
        <f t="shared" si="160"/>
        <v>0</v>
      </c>
      <c r="DT302" s="440" t="b">
        <f t="shared" si="161"/>
        <v>0</v>
      </c>
    </row>
    <row r="303" spans="1:124" x14ac:dyDescent="0.25">
      <c r="A303" s="65">
        <f t="shared" si="136"/>
        <v>295</v>
      </c>
      <c r="B303" s="275"/>
      <c r="C303" s="275"/>
      <c r="D303" s="275"/>
      <c r="E303" s="275"/>
      <c r="F303" s="275"/>
      <c r="G303" s="316"/>
      <c r="H303" s="276"/>
      <c r="I303" s="276"/>
      <c r="J303" s="276"/>
      <c r="K303" s="467"/>
      <c r="L303" s="467"/>
      <c r="M303" s="277"/>
      <c r="N303" s="277"/>
      <c r="O303" s="348"/>
      <c r="P303" s="278"/>
      <c r="Q303" s="279"/>
      <c r="R303" s="348"/>
      <c r="S303" s="278"/>
      <c r="T303" s="280"/>
      <c r="U303" s="348"/>
      <c r="V303" s="274"/>
      <c r="W303" s="309" t="str">
        <f t="shared" ca="1" si="137"/>
        <v/>
      </c>
      <c r="X303" s="310" t="str">
        <f t="shared" ca="1" si="138"/>
        <v/>
      </c>
      <c r="Y303" s="277"/>
      <c r="Z303" s="277"/>
      <c r="AA303" s="348"/>
      <c r="AB303" s="278"/>
      <c r="AC303" s="279"/>
      <c r="AD303" s="348"/>
      <c r="AE303" s="278"/>
      <c r="AF303" s="280"/>
      <c r="AG303" s="348"/>
      <c r="AH303" s="274"/>
      <c r="AI303" s="309" t="str">
        <f t="shared" ca="1" si="139"/>
        <v/>
      </c>
      <c r="AJ303" s="310" t="str">
        <f t="shared" ca="1" si="140"/>
        <v/>
      </c>
      <c r="AK303" s="277"/>
      <c r="AL303" s="277"/>
      <c r="AM303" s="348"/>
      <c r="AN303" s="278"/>
      <c r="AO303" s="279"/>
      <c r="AP303" s="348"/>
      <c r="AQ303" s="278"/>
      <c r="AR303" s="280"/>
      <c r="AS303" s="348"/>
      <c r="AT303" s="274"/>
      <c r="AU303" s="309" t="str">
        <f t="shared" ca="1" si="141"/>
        <v/>
      </c>
      <c r="AV303" s="310" t="str">
        <f t="shared" ca="1" si="142"/>
        <v/>
      </c>
      <c r="AW303" s="276"/>
      <c r="AX303" s="276"/>
      <c r="AY303" s="348"/>
      <c r="AZ303" s="278"/>
      <c r="BA303" s="279"/>
      <c r="BB303" s="348"/>
      <c r="BC303" s="278"/>
      <c r="BD303" s="280"/>
      <c r="BE303" s="348"/>
      <c r="BF303" s="274"/>
      <c r="BG303" s="309" t="str">
        <f t="shared" ca="1" si="143"/>
        <v/>
      </c>
      <c r="BH303" s="310" t="str">
        <f t="shared" ca="1" si="144"/>
        <v/>
      </c>
      <c r="BI303" s="276"/>
      <c r="BJ303" s="348"/>
      <c r="BK303" s="278"/>
      <c r="BL303" s="279"/>
      <c r="BM303" s="348"/>
      <c r="BN303" s="278"/>
      <c r="BO303" s="280"/>
      <c r="BP303" s="309" t="str">
        <f t="shared" ca="1" si="145"/>
        <v/>
      </c>
      <c r="BQ303" s="310" t="str">
        <f t="shared" ca="1" si="146"/>
        <v/>
      </c>
      <c r="BR303" s="309" t="str">
        <f t="shared" ca="1" si="147"/>
        <v/>
      </c>
      <c r="BS303" s="438" t="str">
        <f t="shared" ca="1" si="148"/>
        <v/>
      </c>
      <c r="BT303" s="281" t="str">
        <f t="array" ref="BT303">IF(AND($I303&lt;&gt;"",$K303&lt;&gt;""),CEILING(VLOOKUP($I303,ランク別指標,3,FALSE)*$L303,1),"")</f>
        <v/>
      </c>
      <c r="BU303" s="282"/>
      <c r="BV303" s="281" t="str">
        <f t="shared" si="133"/>
        <v/>
      </c>
      <c r="BW303" s="283"/>
      <c r="BX303" s="282"/>
      <c r="BY303" s="284" t="str">
        <f t="shared" si="149"/>
        <v/>
      </c>
      <c r="BZ303" s="285" t="str">
        <f t="shared" si="150"/>
        <v/>
      </c>
      <c r="CA303" s="286"/>
      <c r="CB303" s="287"/>
      <c r="CC303" s="281" t="str">
        <f t="array" ref="CC303">IF(AND($I303&lt;&gt;"",$K303&lt;&gt;""),CEILING(VLOOKUP($I303,ランク別指標,6,FALSE)*$L303,1),"")</f>
        <v/>
      </c>
      <c r="CD303" s="288"/>
      <c r="CE303" s="289" t="str">
        <f t="shared" si="134"/>
        <v/>
      </c>
      <c r="CF303" s="290"/>
      <c r="CG303" s="291" t="str">
        <f t="array" ref="CG303">IF(AND(L303&lt;&gt;"",L303&gt;0),IF(CD303/L303*100 &gt; 0,CD303/L303*100, ""),"")</f>
        <v/>
      </c>
      <c r="CH303" s="292" t="str">
        <f t="array" ref="CH303">IF(AND(L303&lt;&gt;"",L303&gt;0),IF(CF303/L303*100 &gt; 0,CF303/L303*100, ""),"")</f>
        <v/>
      </c>
      <c r="CI303" s="291" t="str">
        <f t="array" ref="CI303">IF(AND(CC303&lt;&gt;"",CC303&gt;0),IF(CD303/CC303*100 &gt; 0,CD303/CC303, ""),"")</f>
        <v/>
      </c>
      <c r="CJ303" s="292" t="str">
        <f t="array" ref="CJ303">IF(AND(CE303&lt;&gt;"",CE303&gt;0),IF(CF303/CE303*100 &gt; 0,CF303/CE303, ""),"")</f>
        <v/>
      </c>
      <c r="CK303" s="281"/>
      <c r="CL303" s="293" t="str">
        <f t="array" ref="CL303">IF(AND(L303&lt;&gt;"",L303&gt;0),IF(CK303/L303*100 &gt; 0,CK303/L303*100, ""),"")</f>
        <v/>
      </c>
      <c r="CM303" s="294"/>
      <c r="CN303" s="270" t="str">
        <f t="array" aca="1" ref="CN303" ca="1">IF(AND($O303&lt;&gt;"",$P303="",$O303&lt;=集計基準日),"遅1",IF(AND($R303&lt;&gt;"",$S303="",$R303&lt;=集計基準日),"遅2",IF(AND($U303&lt;&gt;"",$V303="",$U303&lt;=集計基準日),"遅3","") ) )</f>
        <v/>
      </c>
      <c r="CO303" s="271" t="str">
        <f t="array" aca="1" ref="CO303" ca="1">IF(AND($AA303&lt;&gt;"",$AB303="",$AA303&lt;=集計基準日),"遅1",IF(AND($AD303&lt;&gt;"",$AE303="",$AD303&lt;=集計基準日),"遅2",IF(AND($AG303&lt;&gt;"",$AH303="",$AG303&lt;=集計基準日),"遅3","")))</f>
        <v/>
      </c>
      <c r="CP303" s="271" t="str">
        <f t="array" aca="1" ref="CP303" ca="1">IF(AND($AM303&lt;&gt;"",$AN303="",$AM303&lt;=集計基準日),"遅1",IF(AND($AP303&lt;&gt;"",$AQ303="",$AP303&lt;=集計基準日),"遅2",IF(AND($AS303&lt;&gt;"",$AT303="",$AS303&lt;=集計基準日),"遅3","")))</f>
        <v/>
      </c>
      <c r="CQ303" s="272" t="str">
        <f t="shared" ca="1" si="131"/>
        <v/>
      </c>
      <c r="CR303" s="272" t="str">
        <f t="shared" ca="1" si="132"/>
        <v/>
      </c>
      <c r="CS303" s="273" t="str">
        <f t="shared" ca="1" si="135"/>
        <v/>
      </c>
      <c r="CT303" s="337"/>
      <c r="CU303" s="264">
        <f t="shared" si="151"/>
        <v>295</v>
      </c>
      <c r="CW303" s="324">
        <f t="array" aca="1" ref="CW303" ca="1">MAX(IF((IF(進捗管理票PSPT_進捗率_1_2&lt;&gt;"", O303:V303,O303:S303)&lt;&gt;"")*(IF(進捗管理票PSPT_進捗率_1_2&lt;&gt;"", $O$7:$V$7,$O$7:$S$7)="予定日")*(IF(進捗管理票PSPT_進捗率_1_2&lt;&gt;"", O303:V303,O303:S303)&lt;=集計基準日),COLUMN(IF(進捗管理票PSPT_進捗率_1_2&lt;&gt;"", O303:V303,O303:S303)),""))</f>
        <v>0</v>
      </c>
      <c r="CX303" s="324">
        <f t="array" aca="1" ref="CX303" ca="1">MAX(IF((IF(進捗管理票PSPT_進捗率_2_2&lt;&gt;"", AA303:AH303,AA303:AE303)&lt;&gt;"")*(IF(進捗管理票PSPT_進捗率_2_2&lt;&gt;"", $AA$7:$AH$7,$AA$7:$AE$7)="予定日")*(IF(進捗管理票PSPT_進捗率_2_2&lt;&gt;"", AA303:AH303,AA303:AE303)&lt;=集計基準日),COLUMN(IF(進捗管理票PSPT_進捗率_2_2&lt;&gt;"", AA303:AH303,AA303:AE303)),""))</f>
        <v>0</v>
      </c>
      <c r="CY303" s="324">
        <f t="array" aca="1" ref="CY303" ca="1">MAX(IF((IF(進捗管理票PSPT_進捗率_3_2&lt;&gt;"", AM303:AT303,AM303:AQ303)&lt;&gt;"")*(IF(進捗管理票PSPT_進捗率_3_2&lt;&gt;"", $AM$7:$AT$7,$AM$7:$AQ$7)="予定日")*(IF(進捗管理票PSPT_進捗率_3_2&lt;&gt;"", AM303:AT303,AM303:AQ303)&lt;=集計基準日),COLUMN(IF(進捗管理票PSPT_進捗率_3_2&lt;&gt;"", AM303:AT303,AM303:AQ303)),""))</f>
        <v>0</v>
      </c>
      <c r="CZ303" s="324">
        <f t="array" aca="1" ref="CZ303" ca="1">MAX(IF((IF(進捗管理票PSPT_進捗率_4_2&lt;&gt;"", AY303:BF303,AY303:BC303)&lt;&gt;"")*(IF(進捗管理票PSPT_進捗率_4_2&lt;&gt;"", $AY$7:$BF$7,$AY$7:$BC$7)="予定日")*(IF(進捗管理票PSPT_進捗率_4_2&lt;&gt;"", AY303:BF303,AY303:BC303)&lt;=集計基準日),COLUMN(IF(進捗管理票PSPT_進捗率_4_2&lt;&gt;"", AY303:BF303,AY303:BC303)),""))</f>
        <v>0</v>
      </c>
      <c r="DA303" s="324">
        <f t="array" aca="1" ref="DA303" ca="1">MAX(IF((BJ303:BN303&lt;&gt;"")*($BJ$7:$BN$7="予定日")*(BJ303:BN303&lt;=集計基準日),COLUMN(BJ303:BN303),""))</f>
        <v>0</v>
      </c>
      <c r="DB303" s="324">
        <f t="array" aca="1" ref="DB303" ca="1">MAX(IF((IF(AND(進捗管理票PSPT_進捗率_1_2&lt;&gt;"",U303&lt;&gt;""), O303:V303,O303:S303)&lt;&gt;"")*(IF(AND(進捗管理票PSPT_進捗率_1_2&lt;&gt;"",U303&lt;&gt;""), $O$7:$V$7,$O$7:$S$7)="実績日")*(IF(AND(進捗管理票PSPT_進捗率_1_2&lt;&gt;"",U303&lt;&gt;""), O303:V303,O303:S303)&lt;=集計基準日),COLUMN(IF(AND(進捗管理票PSPT_進捗率_1_2&lt;&gt;"",U303&lt;&gt;""), O303:V303,O303:S303)),""))</f>
        <v>0</v>
      </c>
      <c r="DC303" s="324">
        <f t="array" aca="1" ref="DC303" ca="1">MAX(IF((IF(AND(進捗管理票PSPT_進捗率_2_2&lt;&gt;"",AG303&lt;&gt;""), AA303:AH303,AA303:AE303)&lt;&gt;"")*(IF(AND(進捗管理票PSPT_進捗率_2_2&lt;&gt;"",AG303&lt;&gt;""), $AA$7:$AH$7,$AA$7:$AE$7)="実績日")*(IF(AND(進捗管理票PSPT_進捗率_2_2&lt;&gt;"",AG303&lt;&gt;""), AA303:AH303,AA303:AE303)&lt;=集計基準日),COLUMN(IF(AND(進捗管理票PSPT_進捗率_2_2&lt;&gt;"",AG303&lt;&gt;""), AA303:AH303,AA303:AE303)),""))</f>
        <v>0</v>
      </c>
      <c r="DD303" s="324">
        <f t="array" aca="1" ref="DD303" ca="1">MAX(IF((IF(AND(進捗管理票PSPT_進捗率_3_2&lt;&gt;"",AS303&lt;&gt;""), AM303:AT303,AM303:AQ303)&lt;&gt;"")*(IF(AND(進捗管理票PSPT_進捗率_3_2&lt;&gt;"",AS303&lt;&gt;""), $AM$7:$AT$7,$AM$7:$AQ$7)="実績日")*(IF(AND(進捗管理票PSPT_進捗率_3_2&lt;&gt;"",AS303&lt;&gt;""), AM303:AT303,AM303:AQ303)&lt;=集計基準日),COLUMN(IF(AND(進捗管理票PSPT_進捗率_3_2&lt;&gt;"",AS303&lt;&gt;""), AM303:AT303,AM303:AQ303)),""))</f>
        <v>0</v>
      </c>
      <c r="DE303" s="324">
        <f t="array" aca="1" ref="DE303" ca="1">MAX(IF((IF(AND(進捗管理票PSPT_進捗率_4_2&lt;&gt;"",BE303&lt;&gt;""), AY303:BF303,AY303:BC303)&lt;&gt;"")*(IF(AND(進捗管理票PSPT_進捗率_4_2&lt;&gt;"",BE303&lt;&gt;""), $AY$7:$BF$7,$AY$7:$BC$7)="実績日")*(IF(AND(進捗管理票PSPT_進捗率_4_2&lt;&gt;"",BE303&lt;&gt;""), AY303:BF303,AY303:BC303)&lt;=集計基準日),COLUMN(IF(AND(進捗管理票PSPT_進捗率_4_2&lt;&gt;"",BE303&lt;&gt;""), AY303:BF303,AY303:BC303)),""))</f>
        <v>0</v>
      </c>
      <c r="DF303" s="324">
        <f t="array" aca="1" ref="DF303" ca="1">MAX(IF((BJ303:BN303&lt;&gt;"")*($BJ$7:$BN$7="実績日")*(BJ303:BN303&lt;=集計基準日),COLUMN(BJ303:BN303),""))</f>
        <v>0</v>
      </c>
      <c r="DG303" s="439">
        <f ca="1">MAX(IF(CW303&lt;&gt;0,HLOOKUP(CW303+1,進捗・達成率設定_PS,9,1),0),IF(CX303&lt;&gt;0,HLOOKUP(CX303+1,進捗・達成率設定_PT仕様作成,9,1),0),IF(CY303&lt;&gt;0,HLOOKUP(CY303+1,進捗・達成率設定_PG,9,1),0),IF(CZ303&lt;&gt;0,HLOOKUP(CZ303+1,進捗・達成率設定_PT,9,1),0),IF(DA303&lt;&gt;0,HLOOKUP(DA303+1,進捗・達成率設定_受入,9,1),0),IF(AND(COUNTA(PTレビュー先頭セル:PTレビュー最終セル)=0,AND(BB303&lt;&gt;"", BB303 &lt;= 集計基準日, BE303="",BF303="",BJ303="",BK303="",BM303="",BN303="")),100,0),IF(AND(BE303&lt;&gt;"",BE303 &lt;= 集計基準日, BJ303="",BK303="",BM303="",BN303=""),100,0))</f>
        <v>0</v>
      </c>
      <c r="DH303" s="440">
        <f ca="1">MAX(IF(DB303&lt;&gt;0,HLOOKUP(DB303,進捗・達成率設定_PS,9,1),0),IF(DC303&lt;&gt;0,HLOOKUP(DC303,進捗・達成率設定_PT仕様作成,9,1),0),IF(DD303&lt;&gt;0,HLOOKUP(DD303,進捗・達成率設定_PG,9,1),0),IF(DE303&lt;&gt;0,HLOOKUP(DE303,進捗・達成率設定_PT,9,1),0),IF(DF303&lt;&gt;0,HLOOKUP(DF303,進捗・達成率設定_受入,9,1),0),IF(AND(COUNTA(PTレビュー先頭セル:PTレビュー最終セル)=0,BJ303="",BK303="",BM303="",BN303="",BC303&lt;&gt;"", BC303&lt;=集計基準日),100,0),IF(OR(AND(BF303&lt;&gt;"",BF303&lt;=集計基準日, BJ303="",BK303="",BM303="",BN303=""),AND(BE303&lt;&gt;"",BF303&lt;&gt;"",BF303&lt;=集計基準日, BJ303="",BK303="",BM303="",BN303="")),100,0))</f>
        <v>0</v>
      </c>
      <c r="DI303" s="328" t="str">
        <f>IF(BM303&lt;&gt;"",BM303,IF(AND(BJ303&lt;&gt;"",BM303&lt;&gt;""),BM303,IF(AND(BJ303&lt;&gt;"",BM303=""),"",IF(AND(BK303&lt;&gt;"",BM303=""),"",IF(BE303&lt;&gt;"",BE303,IF(COUNTA(PTレビュー先頭セル:PTレビュー最終セル)&lt;&gt;0,"",IF(BB303&lt;&gt;"",BB303,"")))))))</f>
        <v/>
      </c>
      <c r="DJ303" s="329" t="str">
        <f>IF(AND(BM303&lt;&gt;"",BN303&lt;&gt;""),BN303,IF(AND(BJ303&lt;&gt;"",BN303&lt;&gt;""),BN303,IF(AND(BK303&lt;&gt;"",BN303=""),"",IF(AND(BJ303&lt;&gt;"",BN303=""),"",IF(BF303&lt;&gt;"",BF303,IF(COUNTA(PTレビュー先頭セル:PTレビュー最終セル)&lt;&gt;0,"",IF(BC303&lt;&gt;"",BC303,"")))))))</f>
        <v/>
      </c>
      <c r="DK303" s="450" t="b">
        <f t="shared" si="152"/>
        <v>0</v>
      </c>
      <c r="DL303" s="440" t="b">
        <f t="shared" si="153"/>
        <v>0</v>
      </c>
      <c r="DM303" s="450" t="b">
        <f t="shared" si="154"/>
        <v>0</v>
      </c>
      <c r="DN303" s="440" t="b">
        <f t="shared" si="155"/>
        <v>0</v>
      </c>
      <c r="DO303" s="449" t="b">
        <f t="shared" si="156"/>
        <v>0</v>
      </c>
      <c r="DP303" s="440" t="b">
        <f t="shared" si="157"/>
        <v>0</v>
      </c>
      <c r="DQ303" s="450" t="b">
        <f t="shared" si="158"/>
        <v>0</v>
      </c>
      <c r="DR303" s="440" t="b">
        <f t="shared" si="159"/>
        <v>0</v>
      </c>
      <c r="DS303" s="449" t="b">
        <f t="shared" si="160"/>
        <v>0</v>
      </c>
      <c r="DT303" s="440" t="b">
        <f t="shared" si="161"/>
        <v>0</v>
      </c>
    </row>
    <row r="304" spans="1:124" x14ac:dyDescent="0.25">
      <c r="A304" s="65">
        <f t="shared" si="136"/>
        <v>296</v>
      </c>
      <c r="B304" s="275"/>
      <c r="C304" s="275"/>
      <c r="D304" s="275"/>
      <c r="E304" s="275"/>
      <c r="F304" s="275"/>
      <c r="G304" s="316"/>
      <c r="H304" s="276"/>
      <c r="I304" s="276"/>
      <c r="J304" s="276"/>
      <c r="K304" s="467"/>
      <c r="L304" s="467"/>
      <c r="M304" s="277"/>
      <c r="N304" s="277"/>
      <c r="O304" s="348"/>
      <c r="P304" s="278"/>
      <c r="Q304" s="279"/>
      <c r="R304" s="348"/>
      <c r="S304" s="278"/>
      <c r="T304" s="280"/>
      <c r="U304" s="348"/>
      <c r="V304" s="274"/>
      <c r="W304" s="309" t="str">
        <f t="shared" ca="1" si="137"/>
        <v/>
      </c>
      <c r="X304" s="310" t="str">
        <f t="shared" ca="1" si="138"/>
        <v/>
      </c>
      <c r="Y304" s="277"/>
      <c r="Z304" s="277"/>
      <c r="AA304" s="348"/>
      <c r="AB304" s="278"/>
      <c r="AC304" s="279"/>
      <c r="AD304" s="348"/>
      <c r="AE304" s="278"/>
      <c r="AF304" s="280"/>
      <c r="AG304" s="348"/>
      <c r="AH304" s="274"/>
      <c r="AI304" s="309" t="str">
        <f t="shared" ca="1" si="139"/>
        <v/>
      </c>
      <c r="AJ304" s="310" t="str">
        <f t="shared" ca="1" si="140"/>
        <v/>
      </c>
      <c r="AK304" s="277"/>
      <c r="AL304" s="277"/>
      <c r="AM304" s="348"/>
      <c r="AN304" s="278"/>
      <c r="AO304" s="279"/>
      <c r="AP304" s="348"/>
      <c r="AQ304" s="278"/>
      <c r="AR304" s="280"/>
      <c r="AS304" s="348"/>
      <c r="AT304" s="274"/>
      <c r="AU304" s="309" t="str">
        <f t="shared" ca="1" si="141"/>
        <v/>
      </c>
      <c r="AV304" s="310" t="str">
        <f t="shared" ca="1" si="142"/>
        <v/>
      </c>
      <c r="AW304" s="276"/>
      <c r="AX304" s="276"/>
      <c r="AY304" s="348"/>
      <c r="AZ304" s="278"/>
      <c r="BA304" s="279"/>
      <c r="BB304" s="348"/>
      <c r="BC304" s="278"/>
      <c r="BD304" s="280"/>
      <c r="BE304" s="348"/>
      <c r="BF304" s="274"/>
      <c r="BG304" s="309" t="str">
        <f t="shared" ca="1" si="143"/>
        <v/>
      </c>
      <c r="BH304" s="310" t="str">
        <f t="shared" ca="1" si="144"/>
        <v/>
      </c>
      <c r="BI304" s="276"/>
      <c r="BJ304" s="348"/>
      <c r="BK304" s="278"/>
      <c r="BL304" s="279"/>
      <c r="BM304" s="348"/>
      <c r="BN304" s="278"/>
      <c r="BO304" s="280"/>
      <c r="BP304" s="309" t="str">
        <f t="shared" ca="1" si="145"/>
        <v/>
      </c>
      <c r="BQ304" s="310" t="str">
        <f t="shared" ca="1" si="146"/>
        <v/>
      </c>
      <c r="BR304" s="309" t="str">
        <f t="shared" ca="1" si="147"/>
        <v/>
      </c>
      <c r="BS304" s="438" t="str">
        <f t="shared" ca="1" si="148"/>
        <v/>
      </c>
      <c r="BT304" s="281" t="str">
        <f t="array" ref="BT304">IF(AND($I304&lt;&gt;"",$K304&lt;&gt;""),CEILING(VLOOKUP($I304,ランク別指標,3,FALSE)*$L304,1),"")</f>
        <v/>
      </c>
      <c r="BU304" s="282"/>
      <c r="BV304" s="281" t="str">
        <f t="shared" si="133"/>
        <v/>
      </c>
      <c r="BW304" s="283"/>
      <c r="BX304" s="282"/>
      <c r="BY304" s="284" t="str">
        <f t="shared" si="149"/>
        <v/>
      </c>
      <c r="BZ304" s="285" t="str">
        <f t="shared" si="150"/>
        <v/>
      </c>
      <c r="CA304" s="286"/>
      <c r="CB304" s="287"/>
      <c r="CC304" s="281" t="str">
        <f t="array" ref="CC304">IF(AND($I304&lt;&gt;"",$K304&lt;&gt;""),CEILING(VLOOKUP($I304,ランク別指標,6,FALSE)*$L304,1),"")</f>
        <v/>
      </c>
      <c r="CD304" s="288"/>
      <c r="CE304" s="289" t="str">
        <f t="shared" si="134"/>
        <v/>
      </c>
      <c r="CF304" s="290"/>
      <c r="CG304" s="291" t="str">
        <f t="array" ref="CG304">IF(AND(L304&lt;&gt;"",L304&gt;0),IF(CD304/L304*100 &gt; 0,CD304/L304*100, ""),"")</f>
        <v/>
      </c>
      <c r="CH304" s="292" t="str">
        <f t="array" ref="CH304">IF(AND(L304&lt;&gt;"",L304&gt;0),IF(CF304/L304*100 &gt; 0,CF304/L304*100, ""),"")</f>
        <v/>
      </c>
      <c r="CI304" s="291" t="str">
        <f t="array" ref="CI304">IF(AND(CC304&lt;&gt;"",CC304&gt;0),IF(CD304/CC304*100 &gt; 0,CD304/CC304, ""),"")</f>
        <v/>
      </c>
      <c r="CJ304" s="292" t="str">
        <f t="array" ref="CJ304">IF(AND(CE304&lt;&gt;"",CE304&gt;0),IF(CF304/CE304*100 &gt; 0,CF304/CE304, ""),"")</f>
        <v/>
      </c>
      <c r="CK304" s="281"/>
      <c r="CL304" s="293" t="str">
        <f t="array" ref="CL304">IF(AND(L304&lt;&gt;"",L304&gt;0),IF(CK304/L304*100 &gt; 0,CK304/L304*100, ""),"")</f>
        <v/>
      </c>
      <c r="CM304" s="294"/>
      <c r="CN304" s="270" t="str">
        <f t="array" aca="1" ref="CN304" ca="1">IF(AND($O304&lt;&gt;"",$P304="",$O304&lt;=集計基準日),"遅1",IF(AND($R304&lt;&gt;"",$S304="",$R304&lt;=集計基準日),"遅2",IF(AND($U304&lt;&gt;"",$V304="",$U304&lt;=集計基準日),"遅3","") ) )</f>
        <v/>
      </c>
      <c r="CO304" s="271" t="str">
        <f t="array" aca="1" ref="CO304" ca="1">IF(AND($AA304&lt;&gt;"",$AB304="",$AA304&lt;=集計基準日),"遅1",IF(AND($AD304&lt;&gt;"",$AE304="",$AD304&lt;=集計基準日),"遅2",IF(AND($AG304&lt;&gt;"",$AH304="",$AG304&lt;=集計基準日),"遅3","")))</f>
        <v/>
      </c>
      <c r="CP304" s="271" t="str">
        <f t="array" aca="1" ref="CP304" ca="1">IF(AND($AM304&lt;&gt;"",$AN304="",$AM304&lt;=集計基準日),"遅1",IF(AND($AP304&lt;&gt;"",$AQ304="",$AP304&lt;=集計基準日),"遅2",IF(AND($AS304&lt;&gt;"",$AT304="",$AS304&lt;=集計基準日),"遅3","")))</f>
        <v/>
      </c>
      <c r="CQ304" s="272" t="str">
        <f t="shared" ca="1" si="131"/>
        <v/>
      </c>
      <c r="CR304" s="272" t="str">
        <f t="shared" ca="1" si="132"/>
        <v/>
      </c>
      <c r="CS304" s="273" t="str">
        <f t="shared" ca="1" si="135"/>
        <v/>
      </c>
      <c r="CT304" s="337"/>
      <c r="CU304" s="264">
        <f t="shared" si="151"/>
        <v>296</v>
      </c>
      <c r="CW304" s="324">
        <f t="array" aca="1" ref="CW304" ca="1">MAX(IF((IF(進捗管理票PSPT_進捗率_1_2&lt;&gt;"", O304:V304,O304:S304)&lt;&gt;"")*(IF(進捗管理票PSPT_進捗率_1_2&lt;&gt;"", $O$7:$V$7,$O$7:$S$7)="予定日")*(IF(進捗管理票PSPT_進捗率_1_2&lt;&gt;"", O304:V304,O304:S304)&lt;=集計基準日),COLUMN(IF(進捗管理票PSPT_進捗率_1_2&lt;&gt;"", O304:V304,O304:S304)),""))</f>
        <v>0</v>
      </c>
      <c r="CX304" s="324">
        <f t="array" aca="1" ref="CX304" ca="1">MAX(IF((IF(進捗管理票PSPT_進捗率_2_2&lt;&gt;"", AA304:AH304,AA304:AE304)&lt;&gt;"")*(IF(進捗管理票PSPT_進捗率_2_2&lt;&gt;"", $AA$7:$AH$7,$AA$7:$AE$7)="予定日")*(IF(進捗管理票PSPT_進捗率_2_2&lt;&gt;"", AA304:AH304,AA304:AE304)&lt;=集計基準日),COLUMN(IF(進捗管理票PSPT_進捗率_2_2&lt;&gt;"", AA304:AH304,AA304:AE304)),""))</f>
        <v>0</v>
      </c>
      <c r="CY304" s="324">
        <f t="array" aca="1" ref="CY304" ca="1">MAX(IF((IF(進捗管理票PSPT_進捗率_3_2&lt;&gt;"", AM304:AT304,AM304:AQ304)&lt;&gt;"")*(IF(進捗管理票PSPT_進捗率_3_2&lt;&gt;"", $AM$7:$AT$7,$AM$7:$AQ$7)="予定日")*(IF(進捗管理票PSPT_進捗率_3_2&lt;&gt;"", AM304:AT304,AM304:AQ304)&lt;=集計基準日),COLUMN(IF(進捗管理票PSPT_進捗率_3_2&lt;&gt;"", AM304:AT304,AM304:AQ304)),""))</f>
        <v>0</v>
      </c>
      <c r="CZ304" s="324">
        <f t="array" aca="1" ref="CZ304" ca="1">MAX(IF((IF(進捗管理票PSPT_進捗率_4_2&lt;&gt;"", AY304:BF304,AY304:BC304)&lt;&gt;"")*(IF(進捗管理票PSPT_進捗率_4_2&lt;&gt;"", $AY$7:$BF$7,$AY$7:$BC$7)="予定日")*(IF(進捗管理票PSPT_進捗率_4_2&lt;&gt;"", AY304:BF304,AY304:BC304)&lt;=集計基準日),COLUMN(IF(進捗管理票PSPT_進捗率_4_2&lt;&gt;"", AY304:BF304,AY304:BC304)),""))</f>
        <v>0</v>
      </c>
      <c r="DA304" s="324">
        <f t="array" aca="1" ref="DA304" ca="1">MAX(IF((BJ304:BN304&lt;&gt;"")*($BJ$7:$BN$7="予定日")*(BJ304:BN304&lt;=集計基準日),COLUMN(BJ304:BN304),""))</f>
        <v>0</v>
      </c>
      <c r="DB304" s="324">
        <f t="array" aca="1" ref="DB304" ca="1">MAX(IF((IF(AND(進捗管理票PSPT_進捗率_1_2&lt;&gt;"",U304&lt;&gt;""), O304:V304,O304:S304)&lt;&gt;"")*(IF(AND(進捗管理票PSPT_進捗率_1_2&lt;&gt;"",U304&lt;&gt;""), $O$7:$V$7,$O$7:$S$7)="実績日")*(IF(AND(進捗管理票PSPT_進捗率_1_2&lt;&gt;"",U304&lt;&gt;""), O304:V304,O304:S304)&lt;=集計基準日),COLUMN(IF(AND(進捗管理票PSPT_進捗率_1_2&lt;&gt;"",U304&lt;&gt;""), O304:V304,O304:S304)),""))</f>
        <v>0</v>
      </c>
      <c r="DC304" s="324">
        <f t="array" aca="1" ref="DC304" ca="1">MAX(IF((IF(AND(進捗管理票PSPT_進捗率_2_2&lt;&gt;"",AG304&lt;&gt;""), AA304:AH304,AA304:AE304)&lt;&gt;"")*(IF(AND(進捗管理票PSPT_進捗率_2_2&lt;&gt;"",AG304&lt;&gt;""), $AA$7:$AH$7,$AA$7:$AE$7)="実績日")*(IF(AND(進捗管理票PSPT_進捗率_2_2&lt;&gt;"",AG304&lt;&gt;""), AA304:AH304,AA304:AE304)&lt;=集計基準日),COLUMN(IF(AND(進捗管理票PSPT_進捗率_2_2&lt;&gt;"",AG304&lt;&gt;""), AA304:AH304,AA304:AE304)),""))</f>
        <v>0</v>
      </c>
      <c r="DD304" s="324">
        <f t="array" aca="1" ref="DD304" ca="1">MAX(IF((IF(AND(進捗管理票PSPT_進捗率_3_2&lt;&gt;"",AS304&lt;&gt;""), AM304:AT304,AM304:AQ304)&lt;&gt;"")*(IF(AND(進捗管理票PSPT_進捗率_3_2&lt;&gt;"",AS304&lt;&gt;""), $AM$7:$AT$7,$AM$7:$AQ$7)="実績日")*(IF(AND(進捗管理票PSPT_進捗率_3_2&lt;&gt;"",AS304&lt;&gt;""), AM304:AT304,AM304:AQ304)&lt;=集計基準日),COLUMN(IF(AND(進捗管理票PSPT_進捗率_3_2&lt;&gt;"",AS304&lt;&gt;""), AM304:AT304,AM304:AQ304)),""))</f>
        <v>0</v>
      </c>
      <c r="DE304" s="324">
        <f t="array" aca="1" ref="DE304" ca="1">MAX(IF((IF(AND(進捗管理票PSPT_進捗率_4_2&lt;&gt;"",BE304&lt;&gt;""), AY304:BF304,AY304:BC304)&lt;&gt;"")*(IF(AND(進捗管理票PSPT_進捗率_4_2&lt;&gt;"",BE304&lt;&gt;""), $AY$7:$BF$7,$AY$7:$BC$7)="実績日")*(IF(AND(進捗管理票PSPT_進捗率_4_2&lt;&gt;"",BE304&lt;&gt;""), AY304:BF304,AY304:BC304)&lt;=集計基準日),COLUMN(IF(AND(進捗管理票PSPT_進捗率_4_2&lt;&gt;"",BE304&lt;&gt;""), AY304:BF304,AY304:BC304)),""))</f>
        <v>0</v>
      </c>
      <c r="DF304" s="324">
        <f t="array" aca="1" ref="DF304" ca="1">MAX(IF((BJ304:BN304&lt;&gt;"")*($BJ$7:$BN$7="実績日")*(BJ304:BN304&lt;=集計基準日),COLUMN(BJ304:BN304),""))</f>
        <v>0</v>
      </c>
      <c r="DG304" s="439">
        <f ca="1">MAX(IF(CW304&lt;&gt;0,HLOOKUP(CW304+1,進捗・達成率設定_PS,9,1),0),IF(CX304&lt;&gt;0,HLOOKUP(CX304+1,進捗・達成率設定_PT仕様作成,9,1),0),IF(CY304&lt;&gt;0,HLOOKUP(CY304+1,進捗・達成率設定_PG,9,1),0),IF(CZ304&lt;&gt;0,HLOOKUP(CZ304+1,進捗・達成率設定_PT,9,1),0),IF(DA304&lt;&gt;0,HLOOKUP(DA304+1,進捗・達成率設定_受入,9,1),0),IF(AND(COUNTA(PTレビュー先頭セル:PTレビュー最終セル)=0,AND(BB304&lt;&gt;"", BB304 &lt;= 集計基準日, BE304="",BF304="",BJ304="",BK304="",BM304="",BN304="")),100,0),IF(AND(BE304&lt;&gt;"",BE304 &lt;= 集計基準日, BJ304="",BK304="",BM304="",BN304=""),100,0))</f>
        <v>0</v>
      </c>
      <c r="DH304" s="440">
        <f ca="1">MAX(IF(DB304&lt;&gt;0,HLOOKUP(DB304,進捗・達成率設定_PS,9,1),0),IF(DC304&lt;&gt;0,HLOOKUP(DC304,進捗・達成率設定_PT仕様作成,9,1),0),IF(DD304&lt;&gt;0,HLOOKUP(DD304,進捗・達成率設定_PG,9,1),0),IF(DE304&lt;&gt;0,HLOOKUP(DE304,進捗・達成率設定_PT,9,1),0),IF(DF304&lt;&gt;0,HLOOKUP(DF304,進捗・達成率設定_受入,9,1),0),IF(AND(COUNTA(PTレビュー先頭セル:PTレビュー最終セル)=0,BJ304="",BK304="",BM304="",BN304="",BC304&lt;&gt;"", BC304&lt;=集計基準日),100,0),IF(OR(AND(BF304&lt;&gt;"",BF304&lt;=集計基準日, BJ304="",BK304="",BM304="",BN304=""),AND(BE304&lt;&gt;"",BF304&lt;&gt;"",BF304&lt;=集計基準日, BJ304="",BK304="",BM304="",BN304="")),100,0))</f>
        <v>0</v>
      </c>
      <c r="DI304" s="328" t="str">
        <f>IF(BM304&lt;&gt;"",BM304,IF(AND(BJ304&lt;&gt;"",BM304&lt;&gt;""),BM304,IF(AND(BJ304&lt;&gt;"",BM304=""),"",IF(AND(BK304&lt;&gt;"",BM304=""),"",IF(BE304&lt;&gt;"",BE304,IF(COUNTA(PTレビュー先頭セル:PTレビュー最終セル)&lt;&gt;0,"",IF(BB304&lt;&gt;"",BB304,"")))))))</f>
        <v/>
      </c>
      <c r="DJ304" s="329" t="str">
        <f>IF(AND(BM304&lt;&gt;"",BN304&lt;&gt;""),BN304,IF(AND(BJ304&lt;&gt;"",BN304&lt;&gt;""),BN304,IF(AND(BK304&lt;&gt;"",BN304=""),"",IF(AND(BJ304&lt;&gt;"",BN304=""),"",IF(BF304&lt;&gt;"",BF304,IF(COUNTA(PTレビュー先頭セル:PTレビュー最終セル)&lt;&gt;0,"",IF(BC304&lt;&gt;"",BC304,"")))))))</f>
        <v/>
      </c>
      <c r="DK304" s="450" t="b">
        <f t="shared" si="152"/>
        <v>0</v>
      </c>
      <c r="DL304" s="440" t="b">
        <f t="shared" si="153"/>
        <v>0</v>
      </c>
      <c r="DM304" s="450" t="b">
        <f t="shared" si="154"/>
        <v>0</v>
      </c>
      <c r="DN304" s="440" t="b">
        <f t="shared" si="155"/>
        <v>0</v>
      </c>
      <c r="DO304" s="449" t="b">
        <f t="shared" si="156"/>
        <v>0</v>
      </c>
      <c r="DP304" s="440" t="b">
        <f t="shared" si="157"/>
        <v>0</v>
      </c>
      <c r="DQ304" s="450" t="b">
        <f t="shared" si="158"/>
        <v>0</v>
      </c>
      <c r="DR304" s="440" t="b">
        <f t="shared" si="159"/>
        <v>0</v>
      </c>
      <c r="DS304" s="449" t="b">
        <f t="shared" si="160"/>
        <v>0</v>
      </c>
      <c r="DT304" s="440" t="b">
        <f t="shared" si="161"/>
        <v>0</v>
      </c>
    </row>
    <row r="305" spans="1:124" x14ac:dyDescent="0.25">
      <c r="A305" s="65">
        <f t="shared" si="136"/>
        <v>297</v>
      </c>
      <c r="B305" s="275"/>
      <c r="C305" s="275"/>
      <c r="D305" s="275"/>
      <c r="E305" s="275"/>
      <c r="F305" s="275"/>
      <c r="G305" s="316"/>
      <c r="H305" s="276"/>
      <c r="I305" s="276"/>
      <c r="J305" s="276"/>
      <c r="K305" s="467"/>
      <c r="L305" s="467"/>
      <c r="M305" s="277"/>
      <c r="N305" s="277"/>
      <c r="O305" s="348"/>
      <c r="P305" s="278"/>
      <c r="Q305" s="279"/>
      <c r="R305" s="348"/>
      <c r="S305" s="278"/>
      <c r="T305" s="280"/>
      <c r="U305" s="348"/>
      <c r="V305" s="274"/>
      <c r="W305" s="309" t="str">
        <f t="shared" ca="1" si="137"/>
        <v/>
      </c>
      <c r="X305" s="310" t="str">
        <f t="shared" ca="1" si="138"/>
        <v/>
      </c>
      <c r="Y305" s="277"/>
      <c r="Z305" s="277"/>
      <c r="AA305" s="348"/>
      <c r="AB305" s="278"/>
      <c r="AC305" s="279"/>
      <c r="AD305" s="348"/>
      <c r="AE305" s="278"/>
      <c r="AF305" s="280"/>
      <c r="AG305" s="348"/>
      <c r="AH305" s="274"/>
      <c r="AI305" s="309" t="str">
        <f t="shared" ca="1" si="139"/>
        <v/>
      </c>
      <c r="AJ305" s="310" t="str">
        <f t="shared" ca="1" si="140"/>
        <v/>
      </c>
      <c r="AK305" s="277"/>
      <c r="AL305" s="277"/>
      <c r="AM305" s="348"/>
      <c r="AN305" s="278"/>
      <c r="AO305" s="279"/>
      <c r="AP305" s="348"/>
      <c r="AQ305" s="278"/>
      <c r="AR305" s="280"/>
      <c r="AS305" s="348"/>
      <c r="AT305" s="274"/>
      <c r="AU305" s="309" t="str">
        <f t="shared" ca="1" si="141"/>
        <v/>
      </c>
      <c r="AV305" s="310" t="str">
        <f t="shared" ca="1" si="142"/>
        <v/>
      </c>
      <c r="AW305" s="276"/>
      <c r="AX305" s="276"/>
      <c r="AY305" s="348"/>
      <c r="AZ305" s="278"/>
      <c r="BA305" s="279"/>
      <c r="BB305" s="348"/>
      <c r="BC305" s="278"/>
      <c r="BD305" s="280"/>
      <c r="BE305" s="348"/>
      <c r="BF305" s="274"/>
      <c r="BG305" s="309" t="str">
        <f t="shared" ca="1" si="143"/>
        <v/>
      </c>
      <c r="BH305" s="310" t="str">
        <f t="shared" ca="1" si="144"/>
        <v/>
      </c>
      <c r="BI305" s="276"/>
      <c r="BJ305" s="348"/>
      <c r="BK305" s="278"/>
      <c r="BL305" s="279"/>
      <c r="BM305" s="348"/>
      <c r="BN305" s="278"/>
      <c r="BO305" s="280"/>
      <c r="BP305" s="309" t="str">
        <f t="shared" ca="1" si="145"/>
        <v/>
      </c>
      <c r="BQ305" s="310" t="str">
        <f t="shared" ca="1" si="146"/>
        <v/>
      </c>
      <c r="BR305" s="309" t="str">
        <f t="shared" ca="1" si="147"/>
        <v/>
      </c>
      <c r="BS305" s="438" t="str">
        <f t="shared" ca="1" si="148"/>
        <v/>
      </c>
      <c r="BT305" s="281" t="str">
        <f t="array" ref="BT305">IF(AND($I305&lt;&gt;"",$K305&lt;&gt;""),CEILING(VLOOKUP($I305,ランク別指標,3,FALSE)*$L305,1),"")</f>
        <v/>
      </c>
      <c r="BU305" s="282"/>
      <c r="BV305" s="281" t="str">
        <f t="shared" si="133"/>
        <v/>
      </c>
      <c r="BW305" s="283"/>
      <c r="BX305" s="282"/>
      <c r="BY305" s="284" t="str">
        <f t="shared" si="149"/>
        <v/>
      </c>
      <c r="BZ305" s="285" t="str">
        <f t="shared" si="150"/>
        <v/>
      </c>
      <c r="CA305" s="286"/>
      <c r="CB305" s="287"/>
      <c r="CC305" s="281" t="str">
        <f t="array" ref="CC305">IF(AND($I305&lt;&gt;"",$K305&lt;&gt;""),CEILING(VLOOKUP($I305,ランク別指標,6,FALSE)*$L305,1),"")</f>
        <v/>
      </c>
      <c r="CD305" s="288"/>
      <c r="CE305" s="289" t="str">
        <f t="shared" si="134"/>
        <v/>
      </c>
      <c r="CF305" s="290"/>
      <c r="CG305" s="291" t="str">
        <f t="array" ref="CG305">IF(AND(L305&lt;&gt;"",L305&gt;0),IF(CD305/L305*100 &gt; 0,CD305/L305*100, ""),"")</f>
        <v/>
      </c>
      <c r="CH305" s="292" t="str">
        <f t="array" ref="CH305">IF(AND(L305&lt;&gt;"",L305&gt;0),IF(CF305/L305*100 &gt; 0,CF305/L305*100, ""),"")</f>
        <v/>
      </c>
      <c r="CI305" s="291" t="str">
        <f t="array" ref="CI305">IF(AND(CC305&lt;&gt;"",CC305&gt;0),IF(CD305/CC305*100 &gt; 0,CD305/CC305, ""),"")</f>
        <v/>
      </c>
      <c r="CJ305" s="292" t="str">
        <f t="array" ref="CJ305">IF(AND(CE305&lt;&gt;"",CE305&gt;0),IF(CF305/CE305*100 &gt; 0,CF305/CE305, ""),"")</f>
        <v/>
      </c>
      <c r="CK305" s="281"/>
      <c r="CL305" s="293" t="str">
        <f t="array" ref="CL305">IF(AND(L305&lt;&gt;"",L305&gt;0),IF(CK305/L305*100 &gt; 0,CK305/L305*100, ""),"")</f>
        <v/>
      </c>
      <c r="CM305" s="294"/>
      <c r="CN305" s="270" t="str">
        <f t="array" aca="1" ref="CN305" ca="1">IF(AND($O305&lt;&gt;"",$P305="",$O305&lt;=集計基準日),"遅1",IF(AND($R305&lt;&gt;"",$S305="",$R305&lt;=集計基準日),"遅2",IF(AND($U305&lt;&gt;"",$V305="",$U305&lt;=集計基準日),"遅3","") ) )</f>
        <v/>
      </c>
      <c r="CO305" s="271" t="str">
        <f t="array" aca="1" ref="CO305" ca="1">IF(AND($AA305&lt;&gt;"",$AB305="",$AA305&lt;=集計基準日),"遅1",IF(AND($AD305&lt;&gt;"",$AE305="",$AD305&lt;=集計基準日),"遅2",IF(AND($AG305&lt;&gt;"",$AH305="",$AG305&lt;=集計基準日),"遅3","")))</f>
        <v/>
      </c>
      <c r="CP305" s="271" t="str">
        <f t="array" aca="1" ref="CP305" ca="1">IF(AND($AM305&lt;&gt;"",$AN305="",$AM305&lt;=集計基準日),"遅1",IF(AND($AP305&lt;&gt;"",$AQ305="",$AP305&lt;=集計基準日),"遅2",IF(AND($AS305&lt;&gt;"",$AT305="",$AS305&lt;=集計基準日),"遅3","")))</f>
        <v/>
      </c>
      <c r="CQ305" s="272" t="str">
        <f t="shared" ca="1" si="131"/>
        <v/>
      </c>
      <c r="CR305" s="272" t="str">
        <f t="shared" ca="1" si="132"/>
        <v/>
      </c>
      <c r="CS305" s="273" t="str">
        <f t="shared" ca="1" si="135"/>
        <v/>
      </c>
      <c r="CT305" s="337"/>
      <c r="CU305" s="264">
        <f t="shared" si="151"/>
        <v>297</v>
      </c>
      <c r="CW305" s="324">
        <f t="array" aca="1" ref="CW305" ca="1">MAX(IF((IF(進捗管理票PSPT_進捗率_1_2&lt;&gt;"", O305:V305,O305:S305)&lt;&gt;"")*(IF(進捗管理票PSPT_進捗率_1_2&lt;&gt;"", $O$7:$V$7,$O$7:$S$7)="予定日")*(IF(進捗管理票PSPT_進捗率_1_2&lt;&gt;"", O305:V305,O305:S305)&lt;=集計基準日),COLUMN(IF(進捗管理票PSPT_進捗率_1_2&lt;&gt;"", O305:V305,O305:S305)),""))</f>
        <v>0</v>
      </c>
      <c r="CX305" s="324">
        <f t="array" aca="1" ref="CX305" ca="1">MAX(IF((IF(進捗管理票PSPT_進捗率_2_2&lt;&gt;"", AA305:AH305,AA305:AE305)&lt;&gt;"")*(IF(進捗管理票PSPT_進捗率_2_2&lt;&gt;"", $AA$7:$AH$7,$AA$7:$AE$7)="予定日")*(IF(進捗管理票PSPT_進捗率_2_2&lt;&gt;"", AA305:AH305,AA305:AE305)&lt;=集計基準日),COLUMN(IF(進捗管理票PSPT_進捗率_2_2&lt;&gt;"", AA305:AH305,AA305:AE305)),""))</f>
        <v>0</v>
      </c>
      <c r="CY305" s="324">
        <f t="array" aca="1" ref="CY305" ca="1">MAX(IF((IF(進捗管理票PSPT_進捗率_3_2&lt;&gt;"", AM305:AT305,AM305:AQ305)&lt;&gt;"")*(IF(進捗管理票PSPT_進捗率_3_2&lt;&gt;"", $AM$7:$AT$7,$AM$7:$AQ$7)="予定日")*(IF(進捗管理票PSPT_進捗率_3_2&lt;&gt;"", AM305:AT305,AM305:AQ305)&lt;=集計基準日),COLUMN(IF(進捗管理票PSPT_進捗率_3_2&lt;&gt;"", AM305:AT305,AM305:AQ305)),""))</f>
        <v>0</v>
      </c>
      <c r="CZ305" s="324">
        <f t="array" aca="1" ref="CZ305" ca="1">MAX(IF((IF(進捗管理票PSPT_進捗率_4_2&lt;&gt;"", AY305:BF305,AY305:BC305)&lt;&gt;"")*(IF(進捗管理票PSPT_進捗率_4_2&lt;&gt;"", $AY$7:$BF$7,$AY$7:$BC$7)="予定日")*(IF(進捗管理票PSPT_進捗率_4_2&lt;&gt;"", AY305:BF305,AY305:BC305)&lt;=集計基準日),COLUMN(IF(進捗管理票PSPT_進捗率_4_2&lt;&gt;"", AY305:BF305,AY305:BC305)),""))</f>
        <v>0</v>
      </c>
      <c r="DA305" s="324">
        <f t="array" aca="1" ref="DA305" ca="1">MAX(IF((BJ305:BN305&lt;&gt;"")*($BJ$7:$BN$7="予定日")*(BJ305:BN305&lt;=集計基準日),COLUMN(BJ305:BN305),""))</f>
        <v>0</v>
      </c>
      <c r="DB305" s="324">
        <f t="array" aca="1" ref="DB305" ca="1">MAX(IF((IF(AND(進捗管理票PSPT_進捗率_1_2&lt;&gt;"",U305&lt;&gt;""), O305:V305,O305:S305)&lt;&gt;"")*(IF(AND(進捗管理票PSPT_進捗率_1_2&lt;&gt;"",U305&lt;&gt;""), $O$7:$V$7,$O$7:$S$7)="実績日")*(IF(AND(進捗管理票PSPT_進捗率_1_2&lt;&gt;"",U305&lt;&gt;""), O305:V305,O305:S305)&lt;=集計基準日),COLUMN(IF(AND(進捗管理票PSPT_進捗率_1_2&lt;&gt;"",U305&lt;&gt;""), O305:V305,O305:S305)),""))</f>
        <v>0</v>
      </c>
      <c r="DC305" s="324">
        <f t="array" aca="1" ref="DC305" ca="1">MAX(IF((IF(AND(進捗管理票PSPT_進捗率_2_2&lt;&gt;"",AG305&lt;&gt;""), AA305:AH305,AA305:AE305)&lt;&gt;"")*(IF(AND(進捗管理票PSPT_進捗率_2_2&lt;&gt;"",AG305&lt;&gt;""), $AA$7:$AH$7,$AA$7:$AE$7)="実績日")*(IF(AND(進捗管理票PSPT_進捗率_2_2&lt;&gt;"",AG305&lt;&gt;""), AA305:AH305,AA305:AE305)&lt;=集計基準日),COLUMN(IF(AND(進捗管理票PSPT_進捗率_2_2&lt;&gt;"",AG305&lt;&gt;""), AA305:AH305,AA305:AE305)),""))</f>
        <v>0</v>
      </c>
      <c r="DD305" s="324">
        <f t="array" aca="1" ref="DD305" ca="1">MAX(IF((IF(AND(進捗管理票PSPT_進捗率_3_2&lt;&gt;"",AS305&lt;&gt;""), AM305:AT305,AM305:AQ305)&lt;&gt;"")*(IF(AND(進捗管理票PSPT_進捗率_3_2&lt;&gt;"",AS305&lt;&gt;""), $AM$7:$AT$7,$AM$7:$AQ$7)="実績日")*(IF(AND(進捗管理票PSPT_進捗率_3_2&lt;&gt;"",AS305&lt;&gt;""), AM305:AT305,AM305:AQ305)&lt;=集計基準日),COLUMN(IF(AND(進捗管理票PSPT_進捗率_3_2&lt;&gt;"",AS305&lt;&gt;""), AM305:AT305,AM305:AQ305)),""))</f>
        <v>0</v>
      </c>
      <c r="DE305" s="324">
        <f t="array" aca="1" ref="DE305" ca="1">MAX(IF((IF(AND(進捗管理票PSPT_進捗率_4_2&lt;&gt;"",BE305&lt;&gt;""), AY305:BF305,AY305:BC305)&lt;&gt;"")*(IF(AND(進捗管理票PSPT_進捗率_4_2&lt;&gt;"",BE305&lt;&gt;""), $AY$7:$BF$7,$AY$7:$BC$7)="実績日")*(IF(AND(進捗管理票PSPT_進捗率_4_2&lt;&gt;"",BE305&lt;&gt;""), AY305:BF305,AY305:BC305)&lt;=集計基準日),COLUMN(IF(AND(進捗管理票PSPT_進捗率_4_2&lt;&gt;"",BE305&lt;&gt;""), AY305:BF305,AY305:BC305)),""))</f>
        <v>0</v>
      </c>
      <c r="DF305" s="324">
        <f t="array" aca="1" ref="DF305" ca="1">MAX(IF((BJ305:BN305&lt;&gt;"")*($BJ$7:$BN$7="実績日")*(BJ305:BN305&lt;=集計基準日),COLUMN(BJ305:BN305),""))</f>
        <v>0</v>
      </c>
      <c r="DG305" s="439">
        <f ca="1">MAX(IF(CW305&lt;&gt;0,HLOOKUP(CW305+1,進捗・達成率設定_PS,9,1),0),IF(CX305&lt;&gt;0,HLOOKUP(CX305+1,進捗・達成率設定_PT仕様作成,9,1),0),IF(CY305&lt;&gt;0,HLOOKUP(CY305+1,進捗・達成率設定_PG,9,1),0),IF(CZ305&lt;&gt;0,HLOOKUP(CZ305+1,進捗・達成率設定_PT,9,1),0),IF(DA305&lt;&gt;0,HLOOKUP(DA305+1,進捗・達成率設定_受入,9,1),0),IF(AND(COUNTA(PTレビュー先頭セル:PTレビュー最終セル)=0,AND(BB305&lt;&gt;"", BB305 &lt;= 集計基準日, BE305="",BF305="",BJ305="",BK305="",BM305="",BN305="")),100,0),IF(AND(BE305&lt;&gt;"",BE305 &lt;= 集計基準日, BJ305="",BK305="",BM305="",BN305=""),100,0))</f>
        <v>0</v>
      </c>
      <c r="DH305" s="440">
        <f ca="1">MAX(IF(DB305&lt;&gt;0,HLOOKUP(DB305,進捗・達成率設定_PS,9,1),0),IF(DC305&lt;&gt;0,HLOOKUP(DC305,進捗・達成率設定_PT仕様作成,9,1),0),IF(DD305&lt;&gt;0,HLOOKUP(DD305,進捗・達成率設定_PG,9,1),0),IF(DE305&lt;&gt;0,HLOOKUP(DE305,進捗・達成率設定_PT,9,1),0),IF(DF305&lt;&gt;0,HLOOKUP(DF305,進捗・達成率設定_受入,9,1),0),IF(AND(COUNTA(PTレビュー先頭セル:PTレビュー最終セル)=0,BJ305="",BK305="",BM305="",BN305="",BC305&lt;&gt;"", BC305&lt;=集計基準日),100,0),IF(OR(AND(BF305&lt;&gt;"",BF305&lt;=集計基準日, BJ305="",BK305="",BM305="",BN305=""),AND(BE305&lt;&gt;"",BF305&lt;&gt;"",BF305&lt;=集計基準日, BJ305="",BK305="",BM305="",BN305="")),100,0))</f>
        <v>0</v>
      </c>
      <c r="DI305" s="328" t="str">
        <f>IF(BM305&lt;&gt;"",BM305,IF(AND(BJ305&lt;&gt;"",BM305&lt;&gt;""),BM305,IF(AND(BJ305&lt;&gt;"",BM305=""),"",IF(AND(BK305&lt;&gt;"",BM305=""),"",IF(BE305&lt;&gt;"",BE305,IF(COUNTA(PTレビュー先頭セル:PTレビュー最終セル)&lt;&gt;0,"",IF(BB305&lt;&gt;"",BB305,"")))))))</f>
        <v/>
      </c>
      <c r="DJ305" s="329" t="str">
        <f>IF(AND(BM305&lt;&gt;"",BN305&lt;&gt;""),BN305,IF(AND(BJ305&lt;&gt;"",BN305&lt;&gt;""),BN305,IF(AND(BK305&lt;&gt;"",BN305=""),"",IF(AND(BJ305&lt;&gt;"",BN305=""),"",IF(BF305&lt;&gt;"",BF305,IF(COUNTA(PTレビュー先頭セル:PTレビュー最終セル)&lt;&gt;0,"",IF(BC305&lt;&gt;"",BC305,"")))))))</f>
        <v/>
      </c>
      <c r="DK305" s="450" t="b">
        <f t="shared" si="152"/>
        <v>0</v>
      </c>
      <c r="DL305" s="440" t="b">
        <f t="shared" si="153"/>
        <v>0</v>
      </c>
      <c r="DM305" s="450" t="b">
        <f t="shared" si="154"/>
        <v>0</v>
      </c>
      <c r="DN305" s="440" t="b">
        <f t="shared" si="155"/>
        <v>0</v>
      </c>
      <c r="DO305" s="449" t="b">
        <f t="shared" si="156"/>
        <v>0</v>
      </c>
      <c r="DP305" s="440" t="b">
        <f t="shared" si="157"/>
        <v>0</v>
      </c>
      <c r="DQ305" s="450" t="b">
        <f t="shared" si="158"/>
        <v>0</v>
      </c>
      <c r="DR305" s="440" t="b">
        <f t="shared" si="159"/>
        <v>0</v>
      </c>
      <c r="DS305" s="449" t="b">
        <f t="shared" si="160"/>
        <v>0</v>
      </c>
      <c r="DT305" s="440" t="b">
        <f t="shared" si="161"/>
        <v>0</v>
      </c>
    </row>
    <row r="306" spans="1:124" x14ac:dyDescent="0.25">
      <c r="A306" s="65">
        <f t="shared" si="136"/>
        <v>298</v>
      </c>
      <c r="B306" s="275"/>
      <c r="C306" s="275"/>
      <c r="D306" s="275"/>
      <c r="E306" s="275"/>
      <c r="F306" s="275"/>
      <c r="G306" s="316"/>
      <c r="H306" s="276"/>
      <c r="I306" s="276"/>
      <c r="J306" s="276"/>
      <c r="K306" s="467"/>
      <c r="L306" s="467"/>
      <c r="M306" s="277"/>
      <c r="N306" s="277"/>
      <c r="O306" s="348"/>
      <c r="P306" s="278"/>
      <c r="Q306" s="279"/>
      <c r="R306" s="348"/>
      <c r="S306" s="278"/>
      <c r="T306" s="280"/>
      <c r="U306" s="348"/>
      <c r="V306" s="274"/>
      <c r="W306" s="309" t="str">
        <f t="shared" ca="1" si="137"/>
        <v/>
      </c>
      <c r="X306" s="310" t="str">
        <f t="shared" ca="1" si="138"/>
        <v/>
      </c>
      <c r="Y306" s="277"/>
      <c r="Z306" s="277"/>
      <c r="AA306" s="348"/>
      <c r="AB306" s="278"/>
      <c r="AC306" s="279"/>
      <c r="AD306" s="348"/>
      <c r="AE306" s="278"/>
      <c r="AF306" s="280"/>
      <c r="AG306" s="348"/>
      <c r="AH306" s="274"/>
      <c r="AI306" s="309" t="str">
        <f t="shared" ca="1" si="139"/>
        <v/>
      </c>
      <c r="AJ306" s="310" t="str">
        <f t="shared" ca="1" si="140"/>
        <v/>
      </c>
      <c r="AK306" s="277"/>
      <c r="AL306" s="277"/>
      <c r="AM306" s="348"/>
      <c r="AN306" s="278"/>
      <c r="AO306" s="279"/>
      <c r="AP306" s="348"/>
      <c r="AQ306" s="278"/>
      <c r="AR306" s="280"/>
      <c r="AS306" s="348"/>
      <c r="AT306" s="274"/>
      <c r="AU306" s="309" t="str">
        <f t="shared" ca="1" si="141"/>
        <v/>
      </c>
      <c r="AV306" s="310" t="str">
        <f t="shared" ca="1" si="142"/>
        <v/>
      </c>
      <c r="AW306" s="276"/>
      <c r="AX306" s="276"/>
      <c r="AY306" s="348"/>
      <c r="AZ306" s="278"/>
      <c r="BA306" s="279"/>
      <c r="BB306" s="348"/>
      <c r="BC306" s="278"/>
      <c r="BD306" s="280"/>
      <c r="BE306" s="348"/>
      <c r="BF306" s="274"/>
      <c r="BG306" s="309" t="str">
        <f t="shared" ca="1" si="143"/>
        <v/>
      </c>
      <c r="BH306" s="310" t="str">
        <f t="shared" ca="1" si="144"/>
        <v/>
      </c>
      <c r="BI306" s="276"/>
      <c r="BJ306" s="348"/>
      <c r="BK306" s="278"/>
      <c r="BL306" s="279"/>
      <c r="BM306" s="348"/>
      <c r="BN306" s="278"/>
      <c r="BO306" s="280"/>
      <c r="BP306" s="309" t="str">
        <f t="shared" ca="1" si="145"/>
        <v/>
      </c>
      <c r="BQ306" s="310" t="str">
        <f t="shared" ca="1" si="146"/>
        <v/>
      </c>
      <c r="BR306" s="309" t="str">
        <f t="shared" ca="1" si="147"/>
        <v/>
      </c>
      <c r="BS306" s="438" t="str">
        <f t="shared" ca="1" si="148"/>
        <v/>
      </c>
      <c r="BT306" s="281" t="str">
        <f t="array" ref="BT306">IF(AND($I306&lt;&gt;"",$K306&lt;&gt;""),CEILING(VLOOKUP($I306,ランク別指標,3,FALSE)*$L306,1),"")</f>
        <v/>
      </c>
      <c r="BU306" s="282"/>
      <c r="BV306" s="281" t="str">
        <f t="shared" si="133"/>
        <v/>
      </c>
      <c r="BW306" s="283"/>
      <c r="BX306" s="282"/>
      <c r="BY306" s="284" t="str">
        <f t="shared" si="149"/>
        <v/>
      </c>
      <c r="BZ306" s="285" t="str">
        <f t="shared" si="150"/>
        <v/>
      </c>
      <c r="CA306" s="286"/>
      <c r="CB306" s="287"/>
      <c r="CC306" s="281" t="str">
        <f t="array" ref="CC306">IF(AND($I306&lt;&gt;"",$K306&lt;&gt;""),CEILING(VLOOKUP($I306,ランク別指標,6,FALSE)*$L306,1),"")</f>
        <v/>
      </c>
      <c r="CD306" s="288"/>
      <c r="CE306" s="289" t="str">
        <f t="shared" si="134"/>
        <v/>
      </c>
      <c r="CF306" s="290"/>
      <c r="CG306" s="291" t="str">
        <f t="array" ref="CG306">IF(AND(L306&lt;&gt;"",L306&gt;0),IF(CD306/L306*100 &gt; 0,CD306/L306*100, ""),"")</f>
        <v/>
      </c>
      <c r="CH306" s="292" t="str">
        <f t="array" ref="CH306">IF(AND(L306&lt;&gt;"",L306&gt;0),IF(CF306/L306*100 &gt; 0,CF306/L306*100, ""),"")</f>
        <v/>
      </c>
      <c r="CI306" s="291" t="str">
        <f t="array" ref="CI306">IF(AND(CC306&lt;&gt;"",CC306&gt;0),IF(CD306/CC306*100 &gt; 0,CD306/CC306, ""),"")</f>
        <v/>
      </c>
      <c r="CJ306" s="292" t="str">
        <f t="array" ref="CJ306">IF(AND(CE306&lt;&gt;"",CE306&gt;0),IF(CF306/CE306*100 &gt; 0,CF306/CE306, ""),"")</f>
        <v/>
      </c>
      <c r="CK306" s="281"/>
      <c r="CL306" s="293" t="str">
        <f t="array" ref="CL306">IF(AND(L306&lt;&gt;"",L306&gt;0),IF(CK306/L306*100 &gt; 0,CK306/L306*100, ""),"")</f>
        <v/>
      </c>
      <c r="CM306" s="294"/>
      <c r="CN306" s="270" t="str">
        <f t="array" aca="1" ref="CN306" ca="1">IF(AND($O306&lt;&gt;"",$P306="",$O306&lt;=集計基準日),"遅1",IF(AND($R306&lt;&gt;"",$S306="",$R306&lt;=集計基準日),"遅2",IF(AND($U306&lt;&gt;"",$V306="",$U306&lt;=集計基準日),"遅3","") ) )</f>
        <v/>
      </c>
      <c r="CO306" s="271" t="str">
        <f t="array" aca="1" ref="CO306" ca="1">IF(AND($AA306&lt;&gt;"",$AB306="",$AA306&lt;=集計基準日),"遅1",IF(AND($AD306&lt;&gt;"",$AE306="",$AD306&lt;=集計基準日),"遅2",IF(AND($AG306&lt;&gt;"",$AH306="",$AG306&lt;=集計基準日),"遅3","")))</f>
        <v/>
      </c>
      <c r="CP306" s="271" t="str">
        <f t="array" aca="1" ref="CP306" ca="1">IF(AND($AM306&lt;&gt;"",$AN306="",$AM306&lt;=集計基準日),"遅1",IF(AND($AP306&lt;&gt;"",$AQ306="",$AP306&lt;=集計基準日),"遅2",IF(AND($AS306&lt;&gt;"",$AT306="",$AS306&lt;=集計基準日),"遅3","")))</f>
        <v/>
      </c>
      <c r="CQ306" s="272" t="str">
        <f t="shared" ca="1" si="131"/>
        <v/>
      </c>
      <c r="CR306" s="272" t="str">
        <f t="shared" ca="1" si="132"/>
        <v/>
      </c>
      <c r="CS306" s="273" t="str">
        <f t="shared" ca="1" si="135"/>
        <v/>
      </c>
      <c r="CT306" s="337"/>
      <c r="CU306" s="264">
        <f t="shared" si="151"/>
        <v>298</v>
      </c>
      <c r="CW306" s="324">
        <f t="array" aca="1" ref="CW306" ca="1">MAX(IF((IF(進捗管理票PSPT_進捗率_1_2&lt;&gt;"", O306:V306,O306:S306)&lt;&gt;"")*(IF(進捗管理票PSPT_進捗率_1_2&lt;&gt;"", $O$7:$V$7,$O$7:$S$7)="予定日")*(IF(進捗管理票PSPT_進捗率_1_2&lt;&gt;"", O306:V306,O306:S306)&lt;=集計基準日),COLUMN(IF(進捗管理票PSPT_進捗率_1_2&lt;&gt;"", O306:V306,O306:S306)),""))</f>
        <v>0</v>
      </c>
      <c r="CX306" s="324">
        <f t="array" aca="1" ref="CX306" ca="1">MAX(IF((IF(進捗管理票PSPT_進捗率_2_2&lt;&gt;"", AA306:AH306,AA306:AE306)&lt;&gt;"")*(IF(進捗管理票PSPT_進捗率_2_2&lt;&gt;"", $AA$7:$AH$7,$AA$7:$AE$7)="予定日")*(IF(進捗管理票PSPT_進捗率_2_2&lt;&gt;"", AA306:AH306,AA306:AE306)&lt;=集計基準日),COLUMN(IF(進捗管理票PSPT_進捗率_2_2&lt;&gt;"", AA306:AH306,AA306:AE306)),""))</f>
        <v>0</v>
      </c>
      <c r="CY306" s="324">
        <f t="array" aca="1" ref="CY306" ca="1">MAX(IF((IF(進捗管理票PSPT_進捗率_3_2&lt;&gt;"", AM306:AT306,AM306:AQ306)&lt;&gt;"")*(IF(進捗管理票PSPT_進捗率_3_2&lt;&gt;"", $AM$7:$AT$7,$AM$7:$AQ$7)="予定日")*(IF(進捗管理票PSPT_進捗率_3_2&lt;&gt;"", AM306:AT306,AM306:AQ306)&lt;=集計基準日),COLUMN(IF(進捗管理票PSPT_進捗率_3_2&lt;&gt;"", AM306:AT306,AM306:AQ306)),""))</f>
        <v>0</v>
      </c>
      <c r="CZ306" s="324">
        <f t="array" aca="1" ref="CZ306" ca="1">MAX(IF((IF(進捗管理票PSPT_進捗率_4_2&lt;&gt;"", AY306:BF306,AY306:BC306)&lt;&gt;"")*(IF(進捗管理票PSPT_進捗率_4_2&lt;&gt;"", $AY$7:$BF$7,$AY$7:$BC$7)="予定日")*(IF(進捗管理票PSPT_進捗率_4_2&lt;&gt;"", AY306:BF306,AY306:BC306)&lt;=集計基準日),COLUMN(IF(進捗管理票PSPT_進捗率_4_2&lt;&gt;"", AY306:BF306,AY306:BC306)),""))</f>
        <v>0</v>
      </c>
      <c r="DA306" s="324">
        <f t="array" aca="1" ref="DA306" ca="1">MAX(IF((BJ306:BN306&lt;&gt;"")*($BJ$7:$BN$7="予定日")*(BJ306:BN306&lt;=集計基準日),COLUMN(BJ306:BN306),""))</f>
        <v>0</v>
      </c>
      <c r="DB306" s="324">
        <f t="array" aca="1" ref="DB306" ca="1">MAX(IF((IF(AND(進捗管理票PSPT_進捗率_1_2&lt;&gt;"",U306&lt;&gt;""), O306:V306,O306:S306)&lt;&gt;"")*(IF(AND(進捗管理票PSPT_進捗率_1_2&lt;&gt;"",U306&lt;&gt;""), $O$7:$V$7,$O$7:$S$7)="実績日")*(IF(AND(進捗管理票PSPT_進捗率_1_2&lt;&gt;"",U306&lt;&gt;""), O306:V306,O306:S306)&lt;=集計基準日),COLUMN(IF(AND(進捗管理票PSPT_進捗率_1_2&lt;&gt;"",U306&lt;&gt;""), O306:V306,O306:S306)),""))</f>
        <v>0</v>
      </c>
      <c r="DC306" s="324">
        <f t="array" aca="1" ref="DC306" ca="1">MAX(IF((IF(AND(進捗管理票PSPT_進捗率_2_2&lt;&gt;"",AG306&lt;&gt;""), AA306:AH306,AA306:AE306)&lt;&gt;"")*(IF(AND(進捗管理票PSPT_進捗率_2_2&lt;&gt;"",AG306&lt;&gt;""), $AA$7:$AH$7,$AA$7:$AE$7)="実績日")*(IF(AND(進捗管理票PSPT_進捗率_2_2&lt;&gt;"",AG306&lt;&gt;""), AA306:AH306,AA306:AE306)&lt;=集計基準日),COLUMN(IF(AND(進捗管理票PSPT_進捗率_2_2&lt;&gt;"",AG306&lt;&gt;""), AA306:AH306,AA306:AE306)),""))</f>
        <v>0</v>
      </c>
      <c r="DD306" s="324">
        <f t="array" aca="1" ref="DD306" ca="1">MAX(IF((IF(AND(進捗管理票PSPT_進捗率_3_2&lt;&gt;"",AS306&lt;&gt;""), AM306:AT306,AM306:AQ306)&lt;&gt;"")*(IF(AND(進捗管理票PSPT_進捗率_3_2&lt;&gt;"",AS306&lt;&gt;""), $AM$7:$AT$7,$AM$7:$AQ$7)="実績日")*(IF(AND(進捗管理票PSPT_進捗率_3_2&lt;&gt;"",AS306&lt;&gt;""), AM306:AT306,AM306:AQ306)&lt;=集計基準日),COLUMN(IF(AND(進捗管理票PSPT_進捗率_3_2&lt;&gt;"",AS306&lt;&gt;""), AM306:AT306,AM306:AQ306)),""))</f>
        <v>0</v>
      </c>
      <c r="DE306" s="324">
        <f t="array" aca="1" ref="DE306" ca="1">MAX(IF((IF(AND(進捗管理票PSPT_進捗率_4_2&lt;&gt;"",BE306&lt;&gt;""), AY306:BF306,AY306:BC306)&lt;&gt;"")*(IF(AND(進捗管理票PSPT_進捗率_4_2&lt;&gt;"",BE306&lt;&gt;""), $AY$7:$BF$7,$AY$7:$BC$7)="実績日")*(IF(AND(進捗管理票PSPT_進捗率_4_2&lt;&gt;"",BE306&lt;&gt;""), AY306:BF306,AY306:BC306)&lt;=集計基準日),COLUMN(IF(AND(進捗管理票PSPT_進捗率_4_2&lt;&gt;"",BE306&lt;&gt;""), AY306:BF306,AY306:BC306)),""))</f>
        <v>0</v>
      </c>
      <c r="DF306" s="324">
        <f t="array" aca="1" ref="DF306" ca="1">MAX(IF((BJ306:BN306&lt;&gt;"")*($BJ$7:$BN$7="実績日")*(BJ306:BN306&lt;=集計基準日),COLUMN(BJ306:BN306),""))</f>
        <v>0</v>
      </c>
      <c r="DG306" s="439">
        <f ca="1">MAX(IF(CW306&lt;&gt;0,HLOOKUP(CW306+1,進捗・達成率設定_PS,9,1),0),IF(CX306&lt;&gt;0,HLOOKUP(CX306+1,進捗・達成率設定_PT仕様作成,9,1),0),IF(CY306&lt;&gt;0,HLOOKUP(CY306+1,進捗・達成率設定_PG,9,1),0),IF(CZ306&lt;&gt;0,HLOOKUP(CZ306+1,進捗・達成率設定_PT,9,1),0),IF(DA306&lt;&gt;0,HLOOKUP(DA306+1,進捗・達成率設定_受入,9,1),0),IF(AND(COUNTA(PTレビュー先頭セル:PTレビュー最終セル)=0,AND(BB306&lt;&gt;"", BB306 &lt;= 集計基準日, BE306="",BF306="",BJ306="",BK306="",BM306="",BN306="")),100,0),IF(AND(BE306&lt;&gt;"",BE306 &lt;= 集計基準日, BJ306="",BK306="",BM306="",BN306=""),100,0))</f>
        <v>0</v>
      </c>
      <c r="DH306" s="440">
        <f ca="1">MAX(IF(DB306&lt;&gt;0,HLOOKUP(DB306,進捗・達成率設定_PS,9,1),0),IF(DC306&lt;&gt;0,HLOOKUP(DC306,進捗・達成率設定_PT仕様作成,9,1),0),IF(DD306&lt;&gt;0,HLOOKUP(DD306,進捗・達成率設定_PG,9,1),0),IF(DE306&lt;&gt;0,HLOOKUP(DE306,進捗・達成率設定_PT,9,1),0),IF(DF306&lt;&gt;0,HLOOKUP(DF306,進捗・達成率設定_受入,9,1),0),IF(AND(COUNTA(PTレビュー先頭セル:PTレビュー最終セル)=0,BJ306="",BK306="",BM306="",BN306="",BC306&lt;&gt;"", BC306&lt;=集計基準日),100,0),IF(OR(AND(BF306&lt;&gt;"",BF306&lt;=集計基準日, BJ306="",BK306="",BM306="",BN306=""),AND(BE306&lt;&gt;"",BF306&lt;&gt;"",BF306&lt;=集計基準日, BJ306="",BK306="",BM306="",BN306="")),100,0))</f>
        <v>0</v>
      </c>
      <c r="DI306" s="328" t="str">
        <f>IF(BM306&lt;&gt;"",BM306,IF(AND(BJ306&lt;&gt;"",BM306&lt;&gt;""),BM306,IF(AND(BJ306&lt;&gt;"",BM306=""),"",IF(AND(BK306&lt;&gt;"",BM306=""),"",IF(BE306&lt;&gt;"",BE306,IF(COUNTA(PTレビュー先頭セル:PTレビュー最終セル)&lt;&gt;0,"",IF(BB306&lt;&gt;"",BB306,"")))))))</f>
        <v/>
      </c>
      <c r="DJ306" s="329" t="str">
        <f>IF(AND(BM306&lt;&gt;"",BN306&lt;&gt;""),BN306,IF(AND(BJ306&lt;&gt;"",BN306&lt;&gt;""),BN306,IF(AND(BK306&lt;&gt;"",BN306=""),"",IF(AND(BJ306&lt;&gt;"",BN306=""),"",IF(BF306&lt;&gt;"",BF306,IF(COUNTA(PTレビュー先頭セル:PTレビュー最終セル)&lt;&gt;0,"",IF(BC306&lt;&gt;"",BC306,"")))))))</f>
        <v/>
      </c>
      <c r="DK306" s="450" t="b">
        <f t="shared" si="152"/>
        <v>0</v>
      </c>
      <c r="DL306" s="440" t="b">
        <f t="shared" si="153"/>
        <v>0</v>
      </c>
      <c r="DM306" s="450" t="b">
        <f t="shared" si="154"/>
        <v>0</v>
      </c>
      <c r="DN306" s="440" t="b">
        <f t="shared" si="155"/>
        <v>0</v>
      </c>
      <c r="DO306" s="449" t="b">
        <f t="shared" si="156"/>
        <v>0</v>
      </c>
      <c r="DP306" s="440" t="b">
        <f t="shared" si="157"/>
        <v>0</v>
      </c>
      <c r="DQ306" s="450" t="b">
        <f t="shared" si="158"/>
        <v>0</v>
      </c>
      <c r="DR306" s="440" t="b">
        <f t="shared" si="159"/>
        <v>0</v>
      </c>
      <c r="DS306" s="449" t="b">
        <f t="shared" si="160"/>
        <v>0</v>
      </c>
      <c r="DT306" s="440" t="b">
        <f t="shared" si="161"/>
        <v>0</v>
      </c>
    </row>
    <row r="307" spans="1:124" x14ac:dyDescent="0.25">
      <c r="A307" s="65">
        <f t="shared" si="136"/>
        <v>299</v>
      </c>
      <c r="B307" s="275"/>
      <c r="C307" s="275"/>
      <c r="D307" s="275"/>
      <c r="E307" s="275"/>
      <c r="F307" s="275"/>
      <c r="G307" s="316"/>
      <c r="H307" s="276"/>
      <c r="I307" s="276"/>
      <c r="J307" s="276"/>
      <c r="K307" s="467"/>
      <c r="L307" s="467"/>
      <c r="M307" s="277"/>
      <c r="N307" s="277"/>
      <c r="O307" s="348"/>
      <c r="P307" s="349"/>
      <c r="Q307" s="279"/>
      <c r="R307" s="348"/>
      <c r="S307" s="349"/>
      <c r="T307" s="280"/>
      <c r="U307" s="348"/>
      <c r="V307" s="274"/>
      <c r="W307" s="309" t="str">
        <f t="shared" ca="1" si="137"/>
        <v/>
      </c>
      <c r="X307" s="310" t="str">
        <f t="shared" ca="1" si="138"/>
        <v/>
      </c>
      <c r="Y307" s="277"/>
      <c r="Z307" s="277"/>
      <c r="AA307" s="348"/>
      <c r="AB307" s="349"/>
      <c r="AC307" s="279"/>
      <c r="AD307" s="348"/>
      <c r="AE307" s="349"/>
      <c r="AF307" s="280"/>
      <c r="AG307" s="348"/>
      <c r="AH307" s="274"/>
      <c r="AI307" s="309" t="str">
        <f t="shared" ca="1" si="139"/>
        <v/>
      </c>
      <c r="AJ307" s="310" t="str">
        <f t="shared" ca="1" si="140"/>
        <v/>
      </c>
      <c r="AK307" s="276"/>
      <c r="AL307" s="276"/>
      <c r="AM307" s="348"/>
      <c r="AN307" s="349"/>
      <c r="AO307" s="279"/>
      <c r="AP307" s="348"/>
      <c r="AQ307" s="349"/>
      <c r="AR307" s="280"/>
      <c r="AS307" s="348"/>
      <c r="AT307" s="274"/>
      <c r="AU307" s="309" t="str">
        <f t="shared" ca="1" si="141"/>
        <v/>
      </c>
      <c r="AV307" s="310" t="str">
        <f t="shared" ca="1" si="142"/>
        <v/>
      </c>
      <c r="AW307" s="276"/>
      <c r="AX307" s="276"/>
      <c r="AY307" s="348"/>
      <c r="AZ307" s="349"/>
      <c r="BA307" s="279"/>
      <c r="BB307" s="348"/>
      <c r="BC307" s="349"/>
      <c r="BD307" s="280"/>
      <c r="BE307" s="348"/>
      <c r="BF307" s="274"/>
      <c r="BG307" s="309" t="str">
        <f t="shared" ca="1" si="143"/>
        <v/>
      </c>
      <c r="BH307" s="310" t="str">
        <f t="shared" ca="1" si="144"/>
        <v/>
      </c>
      <c r="BI307" s="276"/>
      <c r="BJ307" s="348"/>
      <c r="BK307" s="349"/>
      <c r="BL307" s="279"/>
      <c r="BM307" s="348"/>
      <c r="BN307" s="349"/>
      <c r="BO307" s="280"/>
      <c r="BP307" s="309" t="str">
        <f t="shared" ca="1" si="145"/>
        <v/>
      </c>
      <c r="BQ307" s="310" t="str">
        <f t="shared" ca="1" si="146"/>
        <v/>
      </c>
      <c r="BR307" s="309" t="str">
        <f t="shared" ca="1" si="147"/>
        <v/>
      </c>
      <c r="BS307" s="438" t="str">
        <f t="shared" ca="1" si="148"/>
        <v/>
      </c>
      <c r="BT307" s="281" t="str">
        <f t="array" ref="BT307">IF(AND($I307&lt;&gt;"",$K307&lt;&gt;""),CEILING(VLOOKUP($I307,ランク別指標,3,FALSE)*$L307,1),"")</f>
        <v/>
      </c>
      <c r="BU307" s="282"/>
      <c r="BV307" s="281" t="str">
        <f t="shared" si="133"/>
        <v/>
      </c>
      <c r="BW307" s="283"/>
      <c r="BX307" s="282"/>
      <c r="BY307" s="284" t="str">
        <f t="shared" si="149"/>
        <v/>
      </c>
      <c r="BZ307" s="285" t="str">
        <f t="shared" si="150"/>
        <v/>
      </c>
      <c r="CA307" s="286"/>
      <c r="CB307" s="287"/>
      <c r="CC307" s="281" t="str">
        <f t="array" ref="CC307">IF(AND($I307&lt;&gt;"",$K307&lt;&gt;""),CEILING(VLOOKUP($I307,ランク別指標,6,FALSE)*$L307,1),"")</f>
        <v/>
      </c>
      <c r="CD307" s="288"/>
      <c r="CE307" s="289" t="str">
        <f t="shared" si="134"/>
        <v/>
      </c>
      <c r="CF307" s="290"/>
      <c r="CG307" s="291" t="str">
        <f t="array" ref="CG307">IF(AND(L307&lt;&gt;"",L307&gt;0),IF(CD307/L307*100 &gt; 0,CD307/L307*100, ""),"")</f>
        <v/>
      </c>
      <c r="CH307" s="292" t="str">
        <f t="array" ref="CH307">IF(AND(L307&lt;&gt;"",L307&gt;0),IF(CF307/L307*100 &gt; 0,CF307/L307*100, ""),"")</f>
        <v/>
      </c>
      <c r="CI307" s="291" t="str">
        <f t="array" ref="CI307">IF(AND(CC307&lt;&gt;"",CC307&gt;0),IF(CD307/CC307*100 &gt; 0,CD307/CC307, ""),"")</f>
        <v/>
      </c>
      <c r="CJ307" s="292" t="str">
        <f t="array" ref="CJ307">IF(AND(CE307&lt;&gt;"",CE307&gt;0),IF(CF307/CE307*100 &gt; 0,CF307/CE307, ""),"")</f>
        <v/>
      </c>
      <c r="CK307" s="281"/>
      <c r="CL307" s="293" t="str">
        <f t="array" ref="CL307">IF(AND(L307&lt;&gt;"",L307&gt;0),IF(CK307/L307*100 &gt; 0,CK307/L307*100, ""),"")</f>
        <v/>
      </c>
      <c r="CM307" s="294"/>
      <c r="CN307" s="270" t="str">
        <f t="array" aca="1" ref="CN307" ca="1">IF(AND($O307&lt;&gt;"",$P307="",$O307&lt;=集計基準日),"遅1",IF(AND($R307&lt;&gt;"",$S307="",$R307&lt;=集計基準日),"遅2",IF(AND($U307&lt;&gt;"",$V307="",$U307&lt;=集計基準日),"遅3","") ) )</f>
        <v/>
      </c>
      <c r="CO307" s="271" t="str">
        <f t="array" aca="1" ref="CO307" ca="1">IF(AND($AA307&lt;&gt;"",$AB307="",$AA307&lt;=集計基準日),"遅1",IF(AND($AD307&lt;&gt;"",$AE307="",$AD307&lt;=集計基準日),"遅2",IF(AND($AG307&lt;&gt;"",$AH307="",$AG307&lt;=集計基準日),"遅3","")))</f>
        <v/>
      </c>
      <c r="CP307" s="271" t="str">
        <f t="array" aca="1" ref="CP307" ca="1">IF(AND($AM307&lt;&gt;"",$AN307="",$AM307&lt;=集計基準日),"遅1",IF(AND($AP307&lt;&gt;"",$AQ307="",$AP307&lt;=集計基準日),"遅2",IF(AND($AS307&lt;&gt;"",$AT307="",$AS307&lt;=集計基準日),"遅3","")))</f>
        <v/>
      </c>
      <c r="CQ307" s="272" t="str">
        <f t="shared" ca="1" si="131"/>
        <v/>
      </c>
      <c r="CR307" s="272" t="str">
        <f t="shared" ca="1" si="132"/>
        <v/>
      </c>
      <c r="CS307" s="273" t="str">
        <f t="shared" ca="1" si="135"/>
        <v/>
      </c>
      <c r="CT307" s="337"/>
      <c r="CU307" s="264">
        <f t="shared" si="151"/>
        <v>299</v>
      </c>
      <c r="CW307" s="324">
        <f t="array" aca="1" ref="CW307" ca="1">MAX(IF((IF(進捗管理票PSPT_進捗率_1_2&lt;&gt;"", O307:V307,O307:S307)&lt;&gt;"")*(IF(進捗管理票PSPT_進捗率_1_2&lt;&gt;"", $O$7:$V$7,$O$7:$S$7)="予定日")*(IF(進捗管理票PSPT_進捗率_1_2&lt;&gt;"", O307:V307,O307:S307)&lt;=集計基準日),COLUMN(IF(進捗管理票PSPT_進捗率_1_2&lt;&gt;"", O307:V307,O307:S307)),""))</f>
        <v>0</v>
      </c>
      <c r="CX307" s="324">
        <f t="array" aca="1" ref="CX307" ca="1">MAX(IF((IF(進捗管理票PSPT_進捗率_2_2&lt;&gt;"", AA307:AH307,AA307:AE307)&lt;&gt;"")*(IF(進捗管理票PSPT_進捗率_2_2&lt;&gt;"", $AA$7:$AH$7,$AA$7:$AE$7)="予定日")*(IF(進捗管理票PSPT_進捗率_2_2&lt;&gt;"", AA307:AH307,AA307:AE307)&lt;=集計基準日),COLUMN(IF(進捗管理票PSPT_進捗率_2_2&lt;&gt;"", AA307:AH307,AA307:AE307)),""))</f>
        <v>0</v>
      </c>
      <c r="CY307" s="324">
        <f t="array" aca="1" ref="CY307" ca="1">MAX(IF((IF(進捗管理票PSPT_進捗率_3_2&lt;&gt;"", AM307:AT307,AM307:AQ307)&lt;&gt;"")*(IF(進捗管理票PSPT_進捗率_3_2&lt;&gt;"", $AM$7:$AT$7,$AM$7:$AQ$7)="予定日")*(IF(進捗管理票PSPT_進捗率_3_2&lt;&gt;"", AM307:AT307,AM307:AQ307)&lt;=集計基準日),COLUMN(IF(進捗管理票PSPT_進捗率_3_2&lt;&gt;"", AM307:AT307,AM307:AQ307)),""))</f>
        <v>0</v>
      </c>
      <c r="CZ307" s="324">
        <f t="array" aca="1" ref="CZ307" ca="1">MAX(IF((IF(進捗管理票PSPT_進捗率_4_2&lt;&gt;"", AY307:BF307,AY307:BC307)&lt;&gt;"")*(IF(進捗管理票PSPT_進捗率_4_2&lt;&gt;"", $AY$7:$BF$7,$AY$7:$BC$7)="予定日")*(IF(進捗管理票PSPT_進捗率_4_2&lt;&gt;"", AY307:BF307,AY307:BC307)&lt;=集計基準日),COLUMN(IF(進捗管理票PSPT_進捗率_4_2&lt;&gt;"", AY307:BF307,AY307:BC307)),""))</f>
        <v>0</v>
      </c>
      <c r="DA307" s="324">
        <f t="array" aca="1" ref="DA307" ca="1">MAX(IF((BJ307:BN307&lt;&gt;"")*($BJ$7:$BN$7="予定日")*(BJ307:BN307&lt;=集計基準日),COLUMN(BJ307:BN307),""))</f>
        <v>0</v>
      </c>
      <c r="DB307" s="324">
        <f t="array" aca="1" ref="DB307" ca="1">MAX(IF((IF(AND(進捗管理票PSPT_進捗率_1_2&lt;&gt;"",U307&lt;&gt;""), O307:V307,O307:S307)&lt;&gt;"")*(IF(AND(進捗管理票PSPT_進捗率_1_2&lt;&gt;"",U307&lt;&gt;""), $O$7:$V$7,$O$7:$S$7)="実績日")*(IF(AND(進捗管理票PSPT_進捗率_1_2&lt;&gt;"",U307&lt;&gt;""), O307:V307,O307:S307)&lt;=集計基準日),COLUMN(IF(AND(進捗管理票PSPT_進捗率_1_2&lt;&gt;"",U307&lt;&gt;""), O307:V307,O307:S307)),""))</f>
        <v>0</v>
      </c>
      <c r="DC307" s="324">
        <f t="array" aca="1" ref="DC307" ca="1">MAX(IF((IF(AND(進捗管理票PSPT_進捗率_2_2&lt;&gt;"",AG307&lt;&gt;""), AA307:AH307,AA307:AE307)&lt;&gt;"")*(IF(AND(進捗管理票PSPT_進捗率_2_2&lt;&gt;"",AG307&lt;&gt;""), $AA$7:$AH$7,$AA$7:$AE$7)="実績日")*(IF(AND(進捗管理票PSPT_進捗率_2_2&lt;&gt;"",AG307&lt;&gt;""), AA307:AH307,AA307:AE307)&lt;=集計基準日),COLUMN(IF(AND(進捗管理票PSPT_進捗率_2_2&lt;&gt;"",AG307&lt;&gt;""), AA307:AH307,AA307:AE307)),""))</f>
        <v>0</v>
      </c>
      <c r="DD307" s="324">
        <f t="array" aca="1" ref="DD307" ca="1">MAX(IF((IF(AND(進捗管理票PSPT_進捗率_3_2&lt;&gt;"",AS307&lt;&gt;""), AM307:AT307,AM307:AQ307)&lt;&gt;"")*(IF(AND(進捗管理票PSPT_進捗率_3_2&lt;&gt;"",AS307&lt;&gt;""), $AM$7:$AT$7,$AM$7:$AQ$7)="実績日")*(IF(AND(進捗管理票PSPT_進捗率_3_2&lt;&gt;"",AS307&lt;&gt;""), AM307:AT307,AM307:AQ307)&lt;=集計基準日),COLUMN(IF(AND(進捗管理票PSPT_進捗率_3_2&lt;&gt;"",AS307&lt;&gt;""), AM307:AT307,AM307:AQ307)),""))</f>
        <v>0</v>
      </c>
      <c r="DE307" s="324">
        <f t="array" aca="1" ref="DE307" ca="1">MAX(IF((IF(AND(進捗管理票PSPT_進捗率_4_2&lt;&gt;"",BE307&lt;&gt;""), AY307:BF307,AY307:BC307)&lt;&gt;"")*(IF(AND(進捗管理票PSPT_進捗率_4_2&lt;&gt;"",BE307&lt;&gt;""), $AY$7:$BF$7,$AY$7:$BC$7)="実績日")*(IF(AND(進捗管理票PSPT_進捗率_4_2&lt;&gt;"",BE307&lt;&gt;""), AY307:BF307,AY307:BC307)&lt;=集計基準日),COLUMN(IF(AND(進捗管理票PSPT_進捗率_4_2&lt;&gt;"",BE307&lt;&gt;""), AY307:BF307,AY307:BC307)),""))</f>
        <v>0</v>
      </c>
      <c r="DF307" s="324">
        <f t="array" aca="1" ref="DF307" ca="1">MAX(IF((BJ307:BN307&lt;&gt;"")*($BJ$7:$BN$7="実績日")*(BJ307:BN307&lt;=集計基準日),COLUMN(BJ307:BN307),""))</f>
        <v>0</v>
      </c>
      <c r="DG307" s="439">
        <f ca="1">MAX(IF(CW307&lt;&gt;0,HLOOKUP(CW307+1,進捗・達成率設定_PS,9,1),0),IF(CX307&lt;&gt;0,HLOOKUP(CX307+1,進捗・達成率設定_PT仕様作成,9,1),0),IF(CY307&lt;&gt;0,HLOOKUP(CY307+1,進捗・達成率設定_PG,9,1),0),IF(CZ307&lt;&gt;0,HLOOKUP(CZ307+1,進捗・達成率設定_PT,9,1),0),IF(DA307&lt;&gt;0,HLOOKUP(DA307+1,進捗・達成率設定_受入,9,1),0),IF(AND(COUNTA(PTレビュー先頭セル:PTレビュー最終セル)=0,AND(BB307&lt;&gt;"", BB307 &lt;= 集計基準日, BE307="",BF307="",BJ307="",BK307="",BM307="",BN307="")),100,0),IF(AND(BE307&lt;&gt;"",BE307 &lt;= 集計基準日, BJ307="",BK307="",BM307="",BN307=""),100,0))</f>
        <v>0</v>
      </c>
      <c r="DH307" s="440">
        <f ca="1">MAX(IF(DB307&lt;&gt;0,HLOOKUP(DB307,進捗・達成率設定_PS,9,1),0),IF(DC307&lt;&gt;0,HLOOKUP(DC307,進捗・達成率設定_PT仕様作成,9,1),0),IF(DD307&lt;&gt;0,HLOOKUP(DD307,進捗・達成率設定_PG,9,1),0),IF(DE307&lt;&gt;0,HLOOKUP(DE307,進捗・達成率設定_PT,9,1),0),IF(DF307&lt;&gt;0,HLOOKUP(DF307,進捗・達成率設定_受入,9,1),0),IF(AND(COUNTA(PTレビュー先頭セル:PTレビュー最終セル)=0,BJ307="",BK307="",BM307="",BN307="",BC307&lt;&gt;"", BC307&lt;=集計基準日),100,0),IF(OR(AND(BF307&lt;&gt;"",BF307&lt;=集計基準日, BJ307="",BK307="",BM307="",BN307=""),AND(BE307&lt;&gt;"",BF307&lt;&gt;"",BF307&lt;=集計基準日, BJ307="",BK307="",BM307="",BN307="")),100,0))</f>
        <v>0</v>
      </c>
      <c r="DI307" s="328" t="str">
        <f>IF(BM307&lt;&gt;"",BM307,IF(AND(BJ307&lt;&gt;"",BM307&lt;&gt;""),BM307,IF(AND(BJ307&lt;&gt;"",BM307=""),"",IF(AND(BK307&lt;&gt;"",BM307=""),"",IF(BE307&lt;&gt;"",BE307,IF(COUNTA(PTレビュー先頭セル:PTレビュー最終セル)&lt;&gt;0,"",IF(BB307&lt;&gt;"",BB307,"")))))))</f>
        <v/>
      </c>
      <c r="DJ307" s="329" t="str">
        <f>IF(AND(BM307&lt;&gt;"",BN307&lt;&gt;""),BN307,IF(AND(BJ307&lt;&gt;"",BN307&lt;&gt;""),BN307,IF(AND(BK307&lt;&gt;"",BN307=""),"",IF(AND(BJ307&lt;&gt;"",BN307=""),"",IF(BF307&lt;&gt;"",BF307,IF(COUNTA(PTレビュー先頭セル:PTレビュー最終セル)&lt;&gt;0,"",IF(BC307&lt;&gt;"",BC307,"")))))))</f>
        <v/>
      </c>
      <c r="DK307" s="450" t="b">
        <f t="shared" si="152"/>
        <v>0</v>
      </c>
      <c r="DL307" s="440" t="b">
        <f t="shared" si="153"/>
        <v>0</v>
      </c>
      <c r="DM307" s="450" t="b">
        <f t="shared" si="154"/>
        <v>0</v>
      </c>
      <c r="DN307" s="440" t="b">
        <f t="shared" si="155"/>
        <v>0</v>
      </c>
      <c r="DO307" s="449" t="b">
        <f t="shared" si="156"/>
        <v>0</v>
      </c>
      <c r="DP307" s="440" t="b">
        <f t="shared" si="157"/>
        <v>0</v>
      </c>
      <c r="DQ307" s="450" t="b">
        <f t="shared" si="158"/>
        <v>0</v>
      </c>
      <c r="DR307" s="440" t="b">
        <f t="shared" si="159"/>
        <v>0</v>
      </c>
      <c r="DS307" s="449" t="b">
        <f t="shared" si="160"/>
        <v>0</v>
      </c>
      <c r="DT307" s="440" t="b">
        <f t="shared" si="161"/>
        <v>0</v>
      </c>
    </row>
    <row r="308" spans="1:124" x14ac:dyDescent="0.25">
      <c r="A308" s="65">
        <f t="shared" si="136"/>
        <v>300</v>
      </c>
      <c r="B308" s="275"/>
      <c r="C308" s="275"/>
      <c r="D308" s="275"/>
      <c r="E308" s="275"/>
      <c r="F308" s="275"/>
      <c r="G308" s="316"/>
      <c r="H308" s="276"/>
      <c r="I308" s="276"/>
      <c r="J308" s="276"/>
      <c r="K308" s="467"/>
      <c r="L308" s="467"/>
      <c r="M308" s="277"/>
      <c r="N308" s="277"/>
      <c r="O308" s="348"/>
      <c r="P308" s="349"/>
      <c r="Q308" s="279"/>
      <c r="R308" s="348"/>
      <c r="S308" s="349"/>
      <c r="T308" s="280"/>
      <c r="U308" s="348"/>
      <c r="V308" s="274"/>
      <c r="W308" s="309" t="str">
        <f t="shared" ca="1" si="137"/>
        <v/>
      </c>
      <c r="X308" s="310" t="str">
        <f t="shared" ca="1" si="138"/>
        <v/>
      </c>
      <c r="Y308" s="277"/>
      <c r="Z308" s="277"/>
      <c r="AA308" s="348"/>
      <c r="AB308" s="349"/>
      <c r="AC308" s="279"/>
      <c r="AD308" s="348"/>
      <c r="AE308" s="349"/>
      <c r="AF308" s="280"/>
      <c r="AG308" s="348"/>
      <c r="AH308" s="274"/>
      <c r="AI308" s="309" t="str">
        <f t="shared" ca="1" si="139"/>
        <v/>
      </c>
      <c r="AJ308" s="310" t="str">
        <f t="shared" ca="1" si="140"/>
        <v/>
      </c>
      <c r="AK308" s="276"/>
      <c r="AL308" s="276"/>
      <c r="AM308" s="348"/>
      <c r="AN308" s="349"/>
      <c r="AO308" s="279"/>
      <c r="AP308" s="348"/>
      <c r="AQ308" s="349"/>
      <c r="AR308" s="280"/>
      <c r="AS308" s="348"/>
      <c r="AT308" s="274"/>
      <c r="AU308" s="309" t="str">
        <f t="shared" ca="1" si="141"/>
        <v/>
      </c>
      <c r="AV308" s="310" t="str">
        <f t="shared" ca="1" si="142"/>
        <v/>
      </c>
      <c r="AW308" s="276"/>
      <c r="AX308" s="276"/>
      <c r="AY308" s="348"/>
      <c r="AZ308" s="349"/>
      <c r="BA308" s="279"/>
      <c r="BB308" s="348"/>
      <c r="BC308" s="349"/>
      <c r="BD308" s="280"/>
      <c r="BE308" s="348"/>
      <c r="BF308" s="274"/>
      <c r="BG308" s="309" t="str">
        <f t="shared" ca="1" si="143"/>
        <v/>
      </c>
      <c r="BH308" s="310" t="str">
        <f t="shared" ca="1" si="144"/>
        <v/>
      </c>
      <c r="BI308" s="276"/>
      <c r="BJ308" s="348"/>
      <c r="BK308" s="349"/>
      <c r="BL308" s="279"/>
      <c r="BM308" s="348"/>
      <c r="BN308" s="349"/>
      <c r="BO308" s="280"/>
      <c r="BP308" s="309" t="str">
        <f t="shared" ca="1" si="145"/>
        <v/>
      </c>
      <c r="BQ308" s="310" t="str">
        <f t="shared" ca="1" si="146"/>
        <v/>
      </c>
      <c r="BR308" s="309" t="str">
        <f t="shared" ca="1" si="147"/>
        <v/>
      </c>
      <c r="BS308" s="438" t="str">
        <f t="shared" ca="1" si="148"/>
        <v/>
      </c>
      <c r="BT308" s="281" t="str">
        <f t="array" ref="BT308">IF(AND($I308&lt;&gt;"",$K308&lt;&gt;""),CEILING(VLOOKUP($I308,ランク別指標,3,FALSE)*$L308,1),"")</f>
        <v/>
      </c>
      <c r="BU308" s="282"/>
      <c r="BV308" s="281" t="str">
        <f t="shared" si="133"/>
        <v/>
      </c>
      <c r="BW308" s="283"/>
      <c r="BX308" s="282"/>
      <c r="BY308" s="284" t="str">
        <f t="shared" si="149"/>
        <v/>
      </c>
      <c r="BZ308" s="285" t="str">
        <f t="shared" si="150"/>
        <v/>
      </c>
      <c r="CA308" s="286"/>
      <c r="CB308" s="287"/>
      <c r="CC308" s="281" t="str">
        <f t="array" ref="CC308">IF(AND($I308&lt;&gt;"",$K308&lt;&gt;""),CEILING(VLOOKUP($I308,ランク別指標,6,FALSE)*$L308,1),"")</f>
        <v/>
      </c>
      <c r="CD308" s="288"/>
      <c r="CE308" s="289" t="str">
        <f t="shared" si="134"/>
        <v/>
      </c>
      <c r="CF308" s="290"/>
      <c r="CG308" s="291" t="str">
        <f t="array" ref="CG308">IF(AND(L308&lt;&gt;"",L308&gt;0),IF(CD308/L308*100 &gt; 0,CD308/L308*100, ""),"")</f>
        <v/>
      </c>
      <c r="CH308" s="292" t="str">
        <f t="array" ref="CH308">IF(AND(L308&lt;&gt;"",L308&gt;0),IF(CF308/L308*100 &gt; 0,CF308/L308*100, ""),"")</f>
        <v/>
      </c>
      <c r="CI308" s="291" t="str">
        <f t="array" ref="CI308">IF(AND(CC308&lt;&gt;"",CC308&gt;0),IF(CD308/CC308*100 &gt; 0,CD308/CC308, ""),"")</f>
        <v/>
      </c>
      <c r="CJ308" s="292" t="str">
        <f t="array" ref="CJ308">IF(AND(CE308&lt;&gt;"",CE308&gt;0),IF(CF308/CE308*100 &gt; 0,CF308/CE308, ""),"")</f>
        <v/>
      </c>
      <c r="CK308" s="281"/>
      <c r="CL308" s="293" t="str">
        <f t="array" ref="CL308">IF(AND(L308&lt;&gt;"",L308&gt;0),IF(CK308/L308*100 &gt; 0,CK308/L308*100, ""),"")</f>
        <v/>
      </c>
      <c r="CM308" s="294"/>
      <c r="CN308" s="270" t="str">
        <f t="array" aca="1" ref="CN308" ca="1">IF(AND($O308&lt;&gt;"",$P308="",$O308&lt;=集計基準日),"遅1",IF(AND($R308&lt;&gt;"",$S308="",$R308&lt;=集計基準日),"遅2",IF(AND($U308&lt;&gt;"",$V308="",$U308&lt;=集計基準日),"遅3","") ) )</f>
        <v/>
      </c>
      <c r="CO308" s="271" t="str">
        <f t="array" aca="1" ref="CO308" ca="1">IF(AND($AA308&lt;&gt;"",$AB308="",$AA308&lt;=集計基準日),"遅1",IF(AND($AD308&lt;&gt;"",$AE308="",$AD308&lt;=集計基準日),"遅2",IF(AND($AG308&lt;&gt;"",$AH308="",$AG308&lt;=集計基準日),"遅3","")))</f>
        <v/>
      </c>
      <c r="CP308" s="271" t="str">
        <f t="array" aca="1" ref="CP308" ca="1">IF(AND($AM308&lt;&gt;"",$AN308="",$AM308&lt;=集計基準日),"遅1",IF(AND($AP308&lt;&gt;"",$AQ308="",$AP308&lt;=集計基準日),"遅2",IF(AND($AS308&lt;&gt;"",$AT308="",$AS308&lt;=集計基準日),"遅3","")))</f>
        <v/>
      </c>
      <c r="CQ308" s="272" t="str">
        <f t="shared" ca="1" si="131"/>
        <v/>
      </c>
      <c r="CR308" s="272" t="str">
        <f t="shared" ca="1" si="132"/>
        <v/>
      </c>
      <c r="CS308" s="273" t="str">
        <f t="shared" ca="1" si="135"/>
        <v/>
      </c>
      <c r="CT308" s="337"/>
      <c r="CU308" s="264">
        <f t="shared" si="151"/>
        <v>300</v>
      </c>
      <c r="CW308" s="324">
        <f t="array" aca="1" ref="CW308" ca="1">MAX(IF((IF(進捗管理票PSPT_進捗率_1_2&lt;&gt;"", O308:V308,O308:S308)&lt;&gt;"")*(IF(進捗管理票PSPT_進捗率_1_2&lt;&gt;"", $O$7:$V$7,$O$7:$S$7)="予定日")*(IF(進捗管理票PSPT_進捗率_1_2&lt;&gt;"", O308:V308,O308:S308)&lt;=集計基準日),COLUMN(IF(進捗管理票PSPT_進捗率_1_2&lt;&gt;"", O308:V308,O308:S308)),""))</f>
        <v>0</v>
      </c>
      <c r="CX308" s="324">
        <f t="array" aca="1" ref="CX308" ca="1">MAX(IF((IF(進捗管理票PSPT_進捗率_2_2&lt;&gt;"", AA308:AH308,AA308:AE308)&lt;&gt;"")*(IF(進捗管理票PSPT_進捗率_2_2&lt;&gt;"", $AA$7:$AH$7,$AA$7:$AE$7)="予定日")*(IF(進捗管理票PSPT_進捗率_2_2&lt;&gt;"", AA308:AH308,AA308:AE308)&lt;=集計基準日),COLUMN(IF(進捗管理票PSPT_進捗率_2_2&lt;&gt;"", AA308:AH308,AA308:AE308)),""))</f>
        <v>0</v>
      </c>
      <c r="CY308" s="324">
        <f t="array" aca="1" ref="CY308" ca="1">MAX(IF((IF(進捗管理票PSPT_進捗率_3_2&lt;&gt;"", AM308:AT308,AM308:AQ308)&lt;&gt;"")*(IF(進捗管理票PSPT_進捗率_3_2&lt;&gt;"", $AM$7:$AT$7,$AM$7:$AQ$7)="予定日")*(IF(進捗管理票PSPT_進捗率_3_2&lt;&gt;"", AM308:AT308,AM308:AQ308)&lt;=集計基準日),COLUMN(IF(進捗管理票PSPT_進捗率_3_2&lt;&gt;"", AM308:AT308,AM308:AQ308)),""))</f>
        <v>0</v>
      </c>
      <c r="CZ308" s="324">
        <f t="array" aca="1" ref="CZ308" ca="1">MAX(IF((IF(進捗管理票PSPT_進捗率_4_2&lt;&gt;"", AY308:BF308,AY308:BC308)&lt;&gt;"")*(IF(進捗管理票PSPT_進捗率_4_2&lt;&gt;"", $AY$7:$BF$7,$AY$7:$BC$7)="予定日")*(IF(進捗管理票PSPT_進捗率_4_2&lt;&gt;"", AY308:BF308,AY308:BC308)&lt;=集計基準日),COLUMN(IF(進捗管理票PSPT_進捗率_4_2&lt;&gt;"", AY308:BF308,AY308:BC308)),""))</f>
        <v>0</v>
      </c>
      <c r="DA308" s="324">
        <f t="array" aca="1" ref="DA308" ca="1">MAX(IF((BJ308:BN308&lt;&gt;"")*($BJ$7:$BN$7="予定日")*(BJ308:BN308&lt;=集計基準日),COLUMN(BJ308:BN308),""))</f>
        <v>0</v>
      </c>
      <c r="DB308" s="324">
        <f t="array" aca="1" ref="DB308" ca="1">MAX(IF((IF(AND(進捗管理票PSPT_進捗率_1_2&lt;&gt;"",U308&lt;&gt;""), O308:V308,O308:S308)&lt;&gt;"")*(IF(AND(進捗管理票PSPT_進捗率_1_2&lt;&gt;"",U308&lt;&gt;""), $O$7:$V$7,$O$7:$S$7)="実績日")*(IF(AND(進捗管理票PSPT_進捗率_1_2&lt;&gt;"",U308&lt;&gt;""), O308:V308,O308:S308)&lt;=集計基準日),COLUMN(IF(AND(進捗管理票PSPT_進捗率_1_2&lt;&gt;"",U308&lt;&gt;""), O308:V308,O308:S308)),""))</f>
        <v>0</v>
      </c>
      <c r="DC308" s="324">
        <f t="array" aca="1" ref="DC308" ca="1">MAX(IF((IF(AND(進捗管理票PSPT_進捗率_2_2&lt;&gt;"",AG308&lt;&gt;""), AA308:AH308,AA308:AE308)&lt;&gt;"")*(IF(AND(進捗管理票PSPT_進捗率_2_2&lt;&gt;"",AG308&lt;&gt;""), $AA$7:$AH$7,$AA$7:$AE$7)="実績日")*(IF(AND(進捗管理票PSPT_進捗率_2_2&lt;&gt;"",AG308&lt;&gt;""), AA308:AH308,AA308:AE308)&lt;=集計基準日),COLUMN(IF(AND(進捗管理票PSPT_進捗率_2_2&lt;&gt;"",AG308&lt;&gt;""), AA308:AH308,AA308:AE308)),""))</f>
        <v>0</v>
      </c>
      <c r="DD308" s="324">
        <f t="array" aca="1" ref="DD308" ca="1">MAX(IF((IF(AND(進捗管理票PSPT_進捗率_3_2&lt;&gt;"",AS308&lt;&gt;""), AM308:AT308,AM308:AQ308)&lt;&gt;"")*(IF(AND(進捗管理票PSPT_進捗率_3_2&lt;&gt;"",AS308&lt;&gt;""), $AM$7:$AT$7,$AM$7:$AQ$7)="実績日")*(IF(AND(進捗管理票PSPT_進捗率_3_2&lt;&gt;"",AS308&lt;&gt;""), AM308:AT308,AM308:AQ308)&lt;=集計基準日),COLUMN(IF(AND(進捗管理票PSPT_進捗率_3_2&lt;&gt;"",AS308&lt;&gt;""), AM308:AT308,AM308:AQ308)),""))</f>
        <v>0</v>
      </c>
      <c r="DE308" s="324">
        <f t="array" aca="1" ref="DE308" ca="1">MAX(IF((IF(AND(進捗管理票PSPT_進捗率_4_2&lt;&gt;"",BE308&lt;&gt;""), AY308:BF308,AY308:BC308)&lt;&gt;"")*(IF(AND(進捗管理票PSPT_進捗率_4_2&lt;&gt;"",BE308&lt;&gt;""), $AY$7:$BF$7,$AY$7:$BC$7)="実績日")*(IF(AND(進捗管理票PSPT_進捗率_4_2&lt;&gt;"",BE308&lt;&gt;""), AY308:BF308,AY308:BC308)&lt;=集計基準日),COLUMN(IF(AND(進捗管理票PSPT_進捗率_4_2&lt;&gt;"",BE308&lt;&gt;""), AY308:BF308,AY308:BC308)),""))</f>
        <v>0</v>
      </c>
      <c r="DF308" s="324">
        <f t="array" aca="1" ref="DF308" ca="1">MAX(IF((BJ308:BN308&lt;&gt;"")*($BJ$7:$BN$7="実績日")*(BJ308:BN308&lt;=集計基準日),COLUMN(BJ308:BN308),""))</f>
        <v>0</v>
      </c>
      <c r="DG308" s="439">
        <f ca="1">MAX(IF(CW308&lt;&gt;0,HLOOKUP(CW308+1,進捗・達成率設定_PS,9,1),0),IF(CX308&lt;&gt;0,HLOOKUP(CX308+1,進捗・達成率設定_PT仕様作成,9,1),0),IF(CY308&lt;&gt;0,HLOOKUP(CY308+1,進捗・達成率設定_PG,9,1),0),IF(CZ308&lt;&gt;0,HLOOKUP(CZ308+1,進捗・達成率設定_PT,9,1),0),IF(DA308&lt;&gt;0,HLOOKUP(DA308+1,進捗・達成率設定_受入,9,1),0),IF(AND(COUNTA(PTレビュー先頭セル:PTレビュー最終セル)=0,AND(BB308&lt;&gt;"", BB308 &lt;= 集計基準日, BE308="",BF308="",BJ308="",BK308="",BM308="",BN308="")),100,0),IF(AND(BE308&lt;&gt;"",BE308 &lt;= 集計基準日, BJ308="",BK308="",BM308="",BN308=""),100,0))</f>
        <v>0</v>
      </c>
      <c r="DH308" s="440">
        <f ca="1">MAX(IF(DB308&lt;&gt;0,HLOOKUP(DB308,進捗・達成率設定_PS,9,1),0),IF(DC308&lt;&gt;0,HLOOKUP(DC308,進捗・達成率設定_PT仕様作成,9,1),0),IF(DD308&lt;&gt;0,HLOOKUP(DD308,進捗・達成率設定_PG,9,1),0),IF(DE308&lt;&gt;0,HLOOKUP(DE308,進捗・達成率設定_PT,9,1),0),IF(DF308&lt;&gt;0,HLOOKUP(DF308,進捗・達成率設定_受入,9,1),0),IF(AND(COUNTA(PTレビュー先頭セル:PTレビュー最終セル)=0,BJ308="",BK308="",BM308="",BN308="",BC308&lt;&gt;"", BC308&lt;=集計基準日),100,0),IF(OR(AND(BF308&lt;&gt;"",BF308&lt;=集計基準日, BJ308="",BK308="",BM308="",BN308=""),AND(BE308&lt;&gt;"",BF308&lt;&gt;"",BF308&lt;=集計基準日, BJ308="",BK308="",BM308="",BN308="")),100,0))</f>
        <v>0</v>
      </c>
      <c r="DI308" s="328" t="str">
        <f>IF(BM308&lt;&gt;"",BM308,IF(AND(BJ308&lt;&gt;"",BM308&lt;&gt;""),BM308,IF(AND(BJ308&lt;&gt;"",BM308=""),"",IF(AND(BK308&lt;&gt;"",BM308=""),"",IF(BE308&lt;&gt;"",BE308,IF(COUNTA(PTレビュー先頭セル:PTレビュー最終セル)&lt;&gt;0,"",IF(BB308&lt;&gt;"",BB308,"")))))))</f>
        <v/>
      </c>
      <c r="DJ308" s="329" t="str">
        <f>IF(AND(BM308&lt;&gt;"",BN308&lt;&gt;""),BN308,IF(AND(BJ308&lt;&gt;"",BN308&lt;&gt;""),BN308,IF(AND(BK308&lt;&gt;"",BN308=""),"",IF(AND(BJ308&lt;&gt;"",BN308=""),"",IF(BF308&lt;&gt;"",BF308,IF(COUNTA(PTレビュー先頭セル:PTレビュー最終セル)&lt;&gt;0,"",IF(BC308&lt;&gt;"",BC308,"")))))))</f>
        <v/>
      </c>
      <c r="DK308" s="450" t="b">
        <f t="shared" si="152"/>
        <v>0</v>
      </c>
      <c r="DL308" s="440" t="b">
        <f t="shared" si="153"/>
        <v>0</v>
      </c>
      <c r="DM308" s="450" t="b">
        <f t="shared" si="154"/>
        <v>0</v>
      </c>
      <c r="DN308" s="440" t="b">
        <f t="shared" si="155"/>
        <v>0</v>
      </c>
      <c r="DO308" s="449" t="b">
        <f t="shared" si="156"/>
        <v>0</v>
      </c>
      <c r="DP308" s="440" t="b">
        <f t="shared" si="157"/>
        <v>0</v>
      </c>
      <c r="DQ308" s="450" t="b">
        <f t="shared" si="158"/>
        <v>0</v>
      </c>
      <c r="DR308" s="440" t="b">
        <f t="shared" si="159"/>
        <v>0</v>
      </c>
      <c r="DS308" s="449" t="b">
        <f t="shared" si="160"/>
        <v>0</v>
      </c>
      <c r="DT308" s="440" t="b">
        <f t="shared" si="161"/>
        <v>0</v>
      </c>
    </row>
    <row r="309" spans="1:124" x14ac:dyDescent="0.25">
      <c r="A309" s="65">
        <f t="shared" si="136"/>
        <v>301</v>
      </c>
      <c r="B309" s="275"/>
      <c r="C309" s="275"/>
      <c r="D309" s="275"/>
      <c r="E309" s="275"/>
      <c r="F309" s="275"/>
      <c r="G309" s="316"/>
      <c r="H309" s="276"/>
      <c r="I309" s="276"/>
      <c r="J309" s="276"/>
      <c r="K309" s="467"/>
      <c r="L309" s="467"/>
      <c r="M309" s="277"/>
      <c r="N309" s="277"/>
      <c r="O309" s="348"/>
      <c r="P309" s="349"/>
      <c r="Q309" s="279"/>
      <c r="R309" s="348"/>
      <c r="S309" s="349"/>
      <c r="T309" s="280"/>
      <c r="U309" s="348"/>
      <c r="V309" s="274"/>
      <c r="W309" s="309" t="str">
        <f t="shared" ca="1" si="137"/>
        <v/>
      </c>
      <c r="X309" s="310" t="str">
        <f t="shared" ca="1" si="138"/>
        <v/>
      </c>
      <c r="Y309" s="277"/>
      <c r="Z309" s="277"/>
      <c r="AA309" s="348"/>
      <c r="AB309" s="349"/>
      <c r="AC309" s="279"/>
      <c r="AD309" s="348"/>
      <c r="AE309" s="349"/>
      <c r="AF309" s="280"/>
      <c r="AG309" s="348"/>
      <c r="AH309" s="274"/>
      <c r="AI309" s="309" t="str">
        <f t="shared" ca="1" si="139"/>
        <v/>
      </c>
      <c r="AJ309" s="310" t="str">
        <f t="shared" ca="1" si="140"/>
        <v/>
      </c>
      <c r="AK309" s="276"/>
      <c r="AL309" s="276"/>
      <c r="AM309" s="348"/>
      <c r="AN309" s="349"/>
      <c r="AO309" s="279"/>
      <c r="AP309" s="348"/>
      <c r="AQ309" s="349"/>
      <c r="AR309" s="280"/>
      <c r="AS309" s="348"/>
      <c r="AT309" s="274"/>
      <c r="AU309" s="309" t="str">
        <f t="shared" ca="1" si="141"/>
        <v/>
      </c>
      <c r="AV309" s="310" t="str">
        <f t="shared" ca="1" si="142"/>
        <v/>
      </c>
      <c r="AW309" s="276"/>
      <c r="AX309" s="276"/>
      <c r="AY309" s="348"/>
      <c r="AZ309" s="349"/>
      <c r="BA309" s="279"/>
      <c r="BB309" s="348"/>
      <c r="BC309" s="349"/>
      <c r="BD309" s="280"/>
      <c r="BE309" s="348"/>
      <c r="BF309" s="274"/>
      <c r="BG309" s="309" t="str">
        <f t="shared" ca="1" si="143"/>
        <v/>
      </c>
      <c r="BH309" s="310" t="str">
        <f t="shared" ca="1" si="144"/>
        <v/>
      </c>
      <c r="BI309" s="276"/>
      <c r="BJ309" s="348"/>
      <c r="BK309" s="349"/>
      <c r="BL309" s="279"/>
      <c r="BM309" s="348"/>
      <c r="BN309" s="349"/>
      <c r="BO309" s="280"/>
      <c r="BP309" s="309" t="str">
        <f t="shared" ca="1" si="145"/>
        <v/>
      </c>
      <c r="BQ309" s="310" t="str">
        <f t="shared" ca="1" si="146"/>
        <v/>
      </c>
      <c r="BR309" s="309" t="str">
        <f t="shared" ca="1" si="147"/>
        <v/>
      </c>
      <c r="BS309" s="438" t="str">
        <f t="shared" ca="1" si="148"/>
        <v/>
      </c>
      <c r="BT309" s="281" t="str">
        <f t="array" ref="BT309">IF(AND($I309&lt;&gt;"",$K309&lt;&gt;""),CEILING(VLOOKUP($I309,ランク別指標,3,FALSE)*$L309,1),"")</f>
        <v/>
      </c>
      <c r="BU309" s="282"/>
      <c r="BV309" s="281" t="str">
        <f t="shared" si="133"/>
        <v/>
      </c>
      <c r="BW309" s="283"/>
      <c r="BX309" s="282"/>
      <c r="BY309" s="284" t="str">
        <f t="shared" si="149"/>
        <v/>
      </c>
      <c r="BZ309" s="285" t="str">
        <f t="shared" si="150"/>
        <v/>
      </c>
      <c r="CA309" s="286"/>
      <c r="CB309" s="287"/>
      <c r="CC309" s="281" t="str">
        <f t="array" ref="CC309">IF(AND($I309&lt;&gt;"",$K309&lt;&gt;""),CEILING(VLOOKUP($I309,ランク別指標,6,FALSE)*$L309,1),"")</f>
        <v/>
      </c>
      <c r="CD309" s="288"/>
      <c r="CE309" s="289" t="str">
        <f t="shared" si="134"/>
        <v/>
      </c>
      <c r="CF309" s="290"/>
      <c r="CG309" s="291" t="str">
        <f t="array" ref="CG309">IF(AND(L309&lt;&gt;"",L309&gt;0),IF(CD309/L309*100 &gt; 0,CD309/L309*100, ""),"")</f>
        <v/>
      </c>
      <c r="CH309" s="292" t="str">
        <f t="array" ref="CH309">IF(AND(L309&lt;&gt;"",L309&gt;0),IF(CF309/L309*100 &gt; 0,CF309/L309*100, ""),"")</f>
        <v/>
      </c>
      <c r="CI309" s="291" t="str">
        <f t="array" ref="CI309">IF(AND(CC309&lt;&gt;"",CC309&gt;0),IF(CD309/CC309*100 &gt; 0,CD309/CC309, ""),"")</f>
        <v/>
      </c>
      <c r="CJ309" s="292" t="str">
        <f t="array" ref="CJ309">IF(AND(CE309&lt;&gt;"",CE309&gt;0),IF(CF309/CE309*100 &gt; 0,CF309/CE309, ""),"")</f>
        <v/>
      </c>
      <c r="CK309" s="281"/>
      <c r="CL309" s="293" t="str">
        <f t="array" ref="CL309">IF(AND(L309&lt;&gt;"",L309&gt;0),IF(CK309/L309*100 &gt; 0,CK309/L309*100, ""),"")</f>
        <v/>
      </c>
      <c r="CM309" s="294"/>
      <c r="CN309" s="270" t="str">
        <f t="array" aca="1" ref="CN309" ca="1">IF(AND($O309&lt;&gt;"",$P309="",$O309&lt;=集計基準日),"遅1",IF(AND($R309&lt;&gt;"",$S309="",$R309&lt;=集計基準日),"遅2",IF(AND($U309&lt;&gt;"",$V309="",$U309&lt;=集計基準日),"遅3","") ) )</f>
        <v/>
      </c>
      <c r="CO309" s="271" t="str">
        <f t="array" aca="1" ref="CO309" ca="1">IF(AND($AA309&lt;&gt;"",$AB309="",$AA309&lt;=集計基準日),"遅1",IF(AND($AD309&lt;&gt;"",$AE309="",$AD309&lt;=集計基準日),"遅2",IF(AND($AG309&lt;&gt;"",$AH309="",$AG309&lt;=集計基準日),"遅3","")))</f>
        <v/>
      </c>
      <c r="CP309" s="271" t="str">
        <f t="array" aca="1" ref="CP309" ca="1">IF(AND($AM309&lt;&gt;"",$AN309="",$AM309&lt;=集計基準日),"遅1",IF(AND($AP309&lt;&gt;"",$AQ309="",$AP309&lt;=集計基準日),"遅2",IF(AND($AS309&lt;&gt;"",$AT309="",$AS309&lt;=集計基準日),"遅3","")))</f>
        <v/>
      </c>
      <c r="CQ309" s="272" t="str">
        <f t="shared" ca="1" si="131"/>
        <v/>
      </c>
      <c r="CR309" s="272" t="str">
        <f t="shared" ca="1" si="132"/>
        <v/>
      </c>
      <c r="CS309" s="273" t="str">
        <f t="shared" ca="1" si="135"/>
        <v/>
      </c>
      <c r="CT309" s="337"/>
      <c r="CU309" s="264">
        <f t="shared" si="151"/>
        <v>301</v>
      </c>
      <c r="CW309" s="324">
        <f t="array" aca="1" ref="CW309" ca="1">MAX(IF((IF(進捗管理票PSPT_進捗率_1_2&lt;&gt;"", O309:V309,O309:S309)&lt;&gt;"")*(IF(進捗管理票PSPT_進捗率_1_2&lt;&gt;"", $O$7:$V$7,$O$7:$S$7)="予定日")*(IF(進捗管理票PSPT_進捗率_1_2&lt;&gt;"", O309:V309,O309:S309)&lt;=集計基準日),COLUMN(IF(進捗管理票PSPT_進捗率_1_2&lt;&gt;"", O309:V309,O309:S309)),""))</f>
        <v>0</v>
      </c>
      <c r="CX309" s="324">
        <f t="array" aca="1" ref="CX309" ca="1">MAX(IF((IF(進捗管理票PSPT_進捗率_2_2&lt;&gt;"", AA309:AH309,AA309:AE309)&lt;&gt;"")*(IF(進捗管理票PSPT_進捗率_2_2&lt;&gt;"", $AA$7:$AH$7,$AA$7:$AE$7)="予定日")*(IF(進捗管理票PSPT_進捗率_2_2&lt;&gt;"", AA309:AH309,AA309:AE309)&lt;=集計基準日),COLUMN(IF(進捗管理票PSPT_進捗率_2_2&lt;&gt;"", AA309:AH309,AA309:AE309)),""))</f>
        <v>0</v>
      </c>
      <c r="CY309" s="324">
        <f t="array" aca="1" ref="CY309" ca="1">MAX(IF((IF(進捗管理票PSPT_進捗率_3_2&lt;&gt;"", AM309:AT309,AM309:AQ309)&lt;&gt;"")*(IF(進捗管理票PSPT_進捗率_3_2&lt;&gt;"", $AM$7:$AT$7,$AM$7:$AQ$7)="予定日")*(IF(進捗管理票PSPT_進捗率_3_2&lt;&gt;"", AM309:AT309,AM309:AQ309)&lt;=集計基準日),COLUMN(IF(進捗管理票PSPT_進捗率_3_2&lt;&gt;"", AM309:AT309,AM309:AQ309)),""))</f>
        <v>0</v>
      </c>
      <c r="CZ309" s="324">
        <f t="array" aca="1" ref="CZ309" ca="1">MAX(IF((IF(進捗管理票PSPT_進捗率_4_2&lt;&gt;"", AY309:BF309,AY309:BC309)&lt;&gt;"")*(IF(進捗管理票PSPT_進捗率_4_2&lt;&gt;"", $AY$7:$BF$7,$AY$7:$BC$7)="予定日")*(IF(進捗管理票PSPT_進捗率_4_2&lt;&gt;"", AY309:BF309,AY309:BC309)&lt;=集計基準日),COLUMN(IF(進捗管理票PSPT_進捗率_4_2&lt;&gt;"", AY309:BF309,AY309:BC309)),""))</f>
        <v>0</v>
      </c>
      <c r="DA309" s="324">
        <f t="array" aca="1" ref="DA309" ca="1">MAX(IF((BJ309:BN309&lt;&gt;"")*($BJ$7:$BN$7="予定日")*(BJ309:BN309&lt;=集計基準日),COLUMN(BJ309:BN309),""))</f>
        <v>0</v>
      </c>
      <c r="DB309" s="324">
        <f t="array" aca="1" ref="DB309" ca="1">MAX(IF((IF(AND(進捗管理票PSPT_進捗率_1_2&lt;&gt;"",U309&lt;&gt;""), O309:V309,O309:S309)&lt;&gt;"")*(IF(AND(進捗管理票PSPT_進捗率_1_2&lt;&gt;"",U309&lt;&gt;""), $O$7:$V$7,$O$7:$S$7)="実績日")*(IF(AND(進捗管理票PSPT_進捗率_1_2&lt;&gt;"",U309&lt;&gt;""), O309:V309,O309:S309)&lt;=集計基準日),COLUMN(IF(AND(進捗管理票PSPT_進捗率_1_2&lt;&gt;"",U309&lt;&gt;""), O309:V309,O309:S309)),""))</f>
        <v>0</v>
      </c>
      <c r="DC309" s="324">
        <f t="array" aca="1" ref="DC309" ca="1">MAX(IF((IF(AND(進捗管理票PSPT_進捗率_2_2&lt;&gt;"",AG309&lt;&gt;""), AA309:AH309,AA309:AE309)&lt;&gt;"")*(IF(AND(進捗管理票PSPT_進捗率_2_2&lt;&gt;"",AG309&lt;&gt;""), $AA$7:$AH$7,$AA$7:$AE$7)="実績日")*(IF(AND(進捗管理票PSPT_進捗率_2_2&lt;&gt;"",AG309&lt;&gt;""), AA309:AH309,AA309:AE309)&lt;=集計基準日),COLUMN(IF(AND(進捗管理票PSPT_進捗率_2_2&lt;&gt;"",AG309&lt;&gt;""), AA309:AH309,AA309:AE309)),""))</f>
        <v>0</v>
      </c>
      <c r="DD309" s="324">
        <f t="array" aca="1" ref="DD309" ca="1">MAX(IF((IF(AND(進捗管理票PSPT_進捗率_3_2&lt;&gt;"",AS309&lt;&gt;""), AM309:AT309,AM309:AQ309)&lt;&gt;"")*(IF(AND(進捗管理票PSPT_進捗率_3_2&lt;&gt;"",AS309&lt;&gt;""), $AM$7:$AT$7,$AM$7:$AQ$7)="実績日")*(IF(AND(進捗管理票PSPT_進捗率_3_2&lt;&gt;"",AS309&lt;&gt;""), AM309:AT309,AM309:AQ309)&lt;=集計基準日),COLUMN(IF(AND(進捗管理票PSPT_進捗率_3_2&lt;&gt;"",AS309&lt;&gt;""), AM309:AT309,AM309:AQ309)),""))</f>
        <v>0</v>
      </c>
      <c r="DE309" s="324">
        <f t="array" aca="1" ref="DE309" ca="1">MAX(IF((IF(AND(進捗管理票PSPT_進捗率_4_2&lt;&gt;"",BE309&lt;&gt;""), AY309:BF309,AY309:BC309)&lt;&gt;"")*(IF(AND(進捗管理票PSPT_進捗率_4_2&lt;&gt;"",BE309&lt;&gt;""), $AY$7:$BF$7,$AY$7:$BC$7)="実績日")*(IF(AND(進捗管理票PSPT_進捗率_4_2&lt;&gt;"",BE309&lt;&gt;""), AY309:BF309,AY309:BC309)&lt;=集計基準日),COLUMN(IF(AND(進捗管理票PSPT_進捗率_4_2&lt;&gt;"",BE309&lt;&gt;""), AY309:BF309,AY309:BC309)),""))</f>
        <v>0</v>
      </c>
      <c r="DF309" s="324">
        <f t="array" aca="1" ref="DF309" ca="1">MAX(IF((BJ309:BN309&lt;&gt;"")*($BJ$7:$BN$7="実績日")*(BJ309:BN309&lt;=集計基準日),COLUMN(BJ309:BN309),""))</f>
        <v>0</v>
      </c>
      <c r="DG309" s="439">
        <f ca="1">MAX(IF(CW309&lt;&gt;0,HLOOKUP(CW309+1,進捗・達成率設定_PS,9,1),0),IF(CX309&lt;&gt;0,HLOOKUP(CX309+1,進捗・達成率設定_PT仕様作成,9,1),0),IF(CY309&lt;&gt;0,HLOOKUP(CY309+1,進捗・達成率設定_PG,9,1),0),IF(CZ309&lt;&gt;0,HLOOKUP(CZ309+1,進捗・達成率設定_PT,9,1),0),IF(DA309&lt;&gt;0,HLOOKUP(DA309+1,進捗・達成率設定_受入,9,1),0),IF(AND(COUNTA(PTレビュー先頭セル:PTレビュー最終セル)=0,AND(BB309&lt;&gt;"", BB309 &lt;= 集計基準日, BE309="",BF309="",BJ309="",BK309="",BM309="",BN309="")),100,0),IF(AND(BE309&lt;&gt;"",BE309 &lt;= 集計基準日, BJ309="",BK309="",BM309="",BN309=""),100,0))</f>
        <v>0</v>
      </c>
      <c r="DH309" s="440">
        <f ca="1">MAX(IF(DB309&lt;&gt;0,HLOOKUP(DB309,進捗・達成率設定_PS,9,1),0),IF(DC309&lt;&gt;0,HLOOKUP(DC309,進捗・達成率設定_PT仕様作成,9,1),0),IF(DD309&lt;&gt;0,HLOOKUP(DD309,進捗・達成率設定_PG,9,1),0),IF(DE309&lt;&gt;0,HLOOKUP(DE309,進捗・達成率設定_PT,9,1),0),IF(DF309&lt;&gt;0,HLOOKUP(DF309,進捗・達成率設定_受入,9,1),0),IF(AND(COUNTA(PTレビュー先頭セル:PTレビュー最終セル)=0,BJ309="",BK309="",BM309="",BN309="",BC309&lt;&gt;"", BC309&lt;=集計基準日),100,0),IF(OR(AND(BF309&lt;&gt;"",BF309&lt;=集計基準日, BJ309="",BK309="",BM309="",BN309=""),AND(BE309&lt;&gt;"",BF309&lt;&gt;"",BF309&lt;=集計基準日, BJ309="",BK309="",BM309="",BN309="")),100,0))</f>
        <v>0</v>
      </c>
      <c r="DI309" s="328" t="str">
        <f>IF(BM309&lt;&gt;"",BM309,IF(AND(BJ309&lt;&gt;"",BM309&lt;&gt;""),BM309,IF(AND(BJ309&lt;&gt;"",BM309=""),"",IF(AND(BK309&lt;&gt;"",BM309=""),"",IF(BE309&lt;&gt;"",BE309,IF(COUNTA(PTレビュー先頭セル:PTレビュー最終セル)&lt;&gt;0,"",IF(BB309&lt;&gt;"",BB309,"")))))))</f>
        <v/>
      </c>
      <c r="DJ309" s="329" t="str">
        <f>IF(AND(BM309&lt;&gt;"",BN309&lt;&gt;""),BN309,IF(AND(BJ309&lt;&gt;"",BN309&lt;&gt;""),BN309,IF(AND(BK309&lt;&gt;"",BN309=""),"",IF(AND(BJ309&lt;&gt;"",BN309=""),"",IF(BF309&lt;&gt;"",BF309,IF(COUNTA(PTレビュー先頭セル:PTレビュー最終セル)&lt;&gt;0,"",IF(BC309&lt;&gt;"",BC309,"")))))))</f>
        <v/>
      </c>
      <c r="DK309" s="450" t="b">
        <f t="shared" si="152"/>
        <v>0</v>
      </c>
      <c r="DL309" s="440" t="b">
        <f t="shared" si="153"/>
        <v>0</v>
      </c>
      <c r="DM309" s="450" t="b">
        <f t="shared" si="154"/>
        <v>0</v>
      </c>
      <c r="DN309" s="440" t="b">
        <f t="shared" si="155"/>
        <v>0</v>
      </c>
      <c r="DO309" s="449" t="b">
        <f t="shared" si="156"/>
        <v>0</v>
      </c>
      <c r="DP309" s="440" t="b">
        <f t="shared" si="157"/>
        <v>0</v>
      </c>
      <c r="DQ309" s="450" t="b">
        <f t="shared" si="158"/>
        <v>0</v>
      </c>
      <c r="DR309" s="440" t="b">
        <f t="shared" si="159"/>
        <v>0</v>
      </c>
      <c r="DS309" s="449" t="b">
        <f t="shared" si="160"/>
        <v>0</v>
      </c>
      <c r="DT309" s="440" t="b">
        <f t="shared" si="161"/>
        <v>0</v>
      </c>
    </row>
    <row r="310" spans="1:124" x14ac:dyDescent="0.25">
      <c r="A310" s="65">
        <f t="shared" si="136"/>
        <v>302</v>
      </c>
      <c r="B310" s="275"/>
      <c r="C310" s="275"/>
      <c r="D310" s="275"/>
      <c r="E310" s="275"/>
      <c r="F310" s="275"/>
      <c r="G310" s="316"/>
      <c r="H310" s="276"/>
      <c r="I310" s="276"/>
      <c r="J310" s="276"/>
      <c r="K310" s="467"/>
      <c r="L310" s="467"/>
      <c r="M310" s="277"/>
      <c r="N310" s="277"/>
      <c r="O310" s="348"/>
      <c r="P310" s="349"/>
      <c r="Q310" s="279"/>
      <c r="R310" s="348"/>
      <c r="S310" s="349"/>
      <c r="T310" s="280"/>
      <c r="U310" s="348"/>
      <c r="V310" s="274"/>
      <c r="W310" s="309" t="str">
        <f t="shared" ca="1" si="137"/>
        <v/>
      </c>
      <c r="X310" s="310" t="str">
        <f t="shared" ca="1" si="138"/>
        <v/>
      </c>
      <c r="Y310" s="277"/>
      <c r="Z310" s="277"/>
      <c r="AA310" s="348"/>
      <c r="AB310" s="349"/>
      <c r="AC310" s="279"/>
      <c r="AD310" s="348"/>
      <c r="AE310" s="349"/>
      <c r="AF310" s="280"/>
      <c r="AG310" s="348"/>
      <c r="AH310" s="274"/>
      <c r="AI310" s="309" t="str">
        <f t="shared" ca="1" si="139"/>
        <v/>
      </c>
      <c r="AJ310" s="310" t="str">
        <f t="shared" ca="1" si="140"/>
        <v/>
      </c>
      <c r="AK310" s="276"/>
      <c r="AL310" s="276"/>
      <c r="AM310" s="348"/>
      <c r="AN310" s="349"/>
      <c r="AO310" s="279"/>
      <c r="AP310" s="348"/>
      <c r="AQ310" s="349"/>
      <c r="AR310" s="280"/>
      <c r="AS310" s="348"/>
      <c r="AT310" s="274"/>
      <c r="AU310" s="309" t="str">
        <f t="shared" ca="1" si="141"/>
        <v/>
      </c>
      <c r="AV310" s="310" t="str">
        <f t="shared" ca="1" si="142"/>
        <v/>
      </c>
      <c r="AW310" s="276"/>
      <c r="AX310" s="276"/>
      <c r="AY310" s="348"/>
      <c r="AZ310" s="349"/>
      <c r="BA310" s="279"/>
      <c r="BB310" s="348"/>
      <c r="BC310" s="349"/>
      <c r="BD310" s="280"/>
      <c r="BE310" s="348"/>
      <c r="BF310" s="274"/>
      <c r="BG310" s="309" t="str">
        <f t="shared" ca="1" si="143"/>
        <v/>
      </c>
      <c r="BH310" s="310" t="str">
        <f t="shared" ca="1" si="144"/>
        <v/>
      </c>
      <c r="BI310" s="276"/>
      <c r="BJ310" s="348"/>
      <c r="BK310" s="349"/>
      <c r="BL310" s="279"/>
      <c r="BM310" s="348"/>
      <c r="BN310" s="349"/>
      <c r="BO310" s="280"/>
      <c r="BP310" s="309" t="str">
        <f t="shared" ca="1" si="145"/>
        <v/>
      </c>
      <c r="BQ310" s="310" t="str">
        <f t="shared" ca="1" si="146"/>
        <v/>
      </c>
      <c r="BR310" s="309" t="str">
        <f t="shared" ca="1" si="147"/>
        <v/>
      </c>
      <c r="BS310" s="438" t="str">
        <f t="shared" ca="1" si="148"/>
        <v/>
      </c>
      <c r="BT310" s="281" t="str">
        <f t="array" ref="BT310">IF(AND($I310&lt;&gt;"",$K310&lt;&gt;""),CEILING(VLOOKUP($I310,ランク別指標,3,FALSE)*$L310,1),"")</f>
        <v/>
      </c>
      <c r="BU310" s="282"/>
      <c r="BV310" s="281" t="str">
        <f t="shared" si="133"/>
        <v/>
      </c>
      <c r="BW310" s="283"/>
      <c r="BX310" s="282"/>
      <c r="BY310" s="284" t="str">
        <f t="shared" si="149"/>
        <v/>
      </c>
      <c r="BZ310" s="285" t="str">
        <f t="shared" si="150"/>
        <v/>
      </c>
      <c r="CA310" s="286"/>
      <c r="CB310" s="287"/>
      <c r="CC310" s="281" t="str">
        <f t="array" ref="CC310">IF(AND($I310&lt;&gt;"",$K310&lt;&gt;""),CEILING(VLOOKUP($I310,ランク別指標,6,FALSE)*$L310,1),"")</f>
        <v/>
      </c>
      <c r="CD310" s="288"/>
      <c r="CE310" s="289" t="str">
        <f t="shared" si="134"/>
        <v/>
      </c>
      <c r="CF310" s="290"/>
      <c r="CG310" s="291" t="str">
        <f t="array" ref="CG310">IF(AND(L310&lt;&gt;"",L310&gt;0),IF(CD310/L310*100 &gt; 0,CD310/L310*100, ""),"")</f>
        <v/>
      </c>
      <c r="CH310" s="292" t="str">
        <f t="array" ref="CH310">IF(AND(L310&lt;&gt;"",L310&gt;0),IF(CF310/L310*100 &gt; 0,CF310/L310*100, ""),"")</f>
        <v/>
      </c>
      <c r="CI310" s="291" t="str">
        <f t="array" ref="CI310">IF(AND(CC310&lt;&gt;"",CC310&gt;0),IF(CD310/CC310*100 &gt; 0,CD310/CC310, ""),"")</f>
        <v/>
      </c>
      <c r="CJ310" s="292" t="str">
        <f t="array" ref="CJ310">IF(AND(CE310&lt;&gt;"",CE310&gt;0),IF(CF310/CE310*100 &gt; 0,CF310/CE310, ""),"")</f>
        <v/>
      </c>
      <c r="CK310" s="281"/>
      <c r="CL310" s="293" t="str">
        <f t="array" ref="CL310">IF(AND(L310&lt;&gt;"",L310&gt;0),IF(CK310/L310*100 &gt; 0,CK310/L310*100, ""),"")</f>
        <v/>
      </c>
      <c r="CM310" s="294"/>
      <c r="CN310" s="270" t="str">
        <f t="array" aca="1" ref="CN310" ca="1">IF(AND($O310&lt;&gt;"",$P310="",$O310&lt;=集計基準日),"遅1",IF(AND($R310&lt;&gt;"",$S310="",$R310&lt;=集計基準日),"遅2",IF(AND($U310&lt;&gt;"",$V310="",$U310&lt;=集計基準日),"遅3","") ) )</f>
        <v/>
      </c>
      <c r="CO310" s="271" t="str">
        <f t="array" aca="1" ref="CO310" ca="1">IF(AND($AA310&lt;&gt;"",$AB310="",$AA310&lt;=集計基準日),"遅1",IF(AND($AD310&lt;&gt;"",$AE310="",$AD310&lt;=集計基準日),"遅2",IF(AND($AG310&lt;&gt;"",$AH310="",$AG310&lt;=集計基準日),"遅3","")))</f>
        <v/>
      </c>
      <c r="CP310" s="271" t="str">
        <f t="array" aca="1" ref="CP310" ca="1">IF(AND($AM310&lt;&gt;"",$AN310="",$AM310&lt;=集計基準日),"遅1",IF(AND($AP310&lt;&gt;"",$AQ310="",$AP310&lt;=集計基準日),"遅2",IF(AND($AS310&lt;&gt;"",$AT310="",$AS310&lt;=集計基準日),"遅3","")))</f>
        <v/>
      </c>
      <c r="CQ310" s="272" t="str">
        <f t="shared" ca="1" si="131"/>
        <v/>
      </c>
      <c r="CR310" s="272" t="str">
        <f t="shared" ca="1" si="132"/>
        <v/>
      </c>
      <c r="CS310" s="273" t="str">
        <f t="shared" ca="1" si="135"/>
        <v/>
      </c>
      <c r="CT310" s="337"/>
      <c r="CU310" s="264">
        <f t="shared" si="151"/>
        <v>302</v>
      </c>
      <c r="CW310" s="324">
        <f t="array" aca="1" ref="CW310" ca="1">MAX(IF((IF(進捗管理票PSPT_進捗率_1_2&lt;&gt;"", O310:V310,O310:S310)&lt;&gt;"")*(IF(進捗管理票PSPT_進捗率_1_2&lt;&gt;"", $O$7:$V$7,$O$7:$S$7)="予定日")*(IF(進捗管理票PSPT_進捗率_1_2&lt;&gt;"", O310:V310,O310:S310)&lt;=集計基準日),COLUMN(IF(進捗管理票PSPT_進捗率_1_2&lt;&gt;"", O310:V310,O310:S310)),""))</f>
        <v>0</v>
      </c>
      <c r="CX310" s="324">
        <f t="array" aca="1" ref="CX310" ca="1">MAX(IF((IF(進捗管理票PSPT_進捗率_2_2&lt;&gt;"", AA310:AH310,AA310:AE310)&lt;&gt;"")*(IF(進捗管理票PSPT_進捗率_2_2&lt;&gt;"", $AA$7:$AH$7,$AA$7:$AE$7)="予定日")*(IF(進捗管理票PSPT_進捗率_2_2&lt;&gt;"", AA310:AH310,AA310:AE310)&lt;=集計基準日),COLUMN(IF(進捗管理票PSPT_進捗率_2_2&lt;&gt;"", AA310:AH310,AA310:AE310)),""))</f>
        <v>0</v>
      </c>
      <c r="CY310" s="324">
        <f t="array" aca="1" ref="CY310" ca="1">MAX(IF((IF(進捗管理票PSPT_進捗率_3_2&lt;&gt;"", AM310:AT310,AM310:AQ310)&lt;&gt;"")*(IF(進捗管理票PSPT_進捗率_3_2&lt;&gt;"", $AM$7:$AT$7,$AM$7:$AQ$7)="予定日")*(IF(進捗管理票PSPT_進捗率_3_2&lt;&gt;"", AM310:AT310,AM310:AQ310)&lt;=集計基準日),COLUMN(IF(進捗管理票PSPT_進捗率_3_2&lt;&gt;"", AM310:AT310,AM310:AQ310)),""))</f>
        <v>0</v>
      </c>
      <c r="CZ310" s="324">
        <f t="array" aca="1" ref="CZ310" ca="1">MAX(IF((IF(進捗管理票PSPT_進捗率_4_2&lt;&gt;"", AY310:BF310,AY310:BC310)&lt;&gt;"")*(IF(進捗管理票PSPT_進捗率_4_2&lt;&gt;"", $AY$7:$BF$7,$AY$7:$BC$7)="予定日")*(IF(進捗管理票PSPT_進捗率_4_2&lt;&gt;"", AY310:BF310,AY310:BC310)&lt;=集計基準日),COLUMN(IF(進捗管理票PSPT_進捗率_4_2&lt;&gt;"", AY310:BF310,AY310:BC310)),""))</f>
        <v>0</v>
      </c>
      <c r="DA310" s="324">
        <f t="array" aca="1" ref="DA310" ca="1">MAX(IF((BJ310:BN310&lt;&gt;"")*($BJ$7:$BN$7="予定日")*(BJ310:BN310&lt;=集計基準日),COLUMN(BJ310:BN310),""))</f>
        <v>0</v>
      </c>
      <c r="DB310" s="324">
        <f t="array" aca="1" ref="DB310" ca="1">MAX(IF((IF(AND(進捗管理票PSPT_進捗率_1_2&lt;&gt;"",U310&lt;&gt;""), O310:V310,O310:S310)&lt;&gt;"")*(IF(AND(進捗管理票PSPT_進捗率_1_2&lt;&gt;"",U310&lt;&gt;""), $O$7:$V$7,$O$7:$S$7)="実績日")*(IF(AND(進捗管理票PSPT_進捗率_1_2&lt;&gt;"",U310&lt;&gt;""), O310:V310,O310:S310)&lt;=集計基準日),COLUMN(IF(AND(進捗管理票PSPT_進捗率_1_2&lt;&gt;"",U310&lt;&gt;""), O310:V310,O310:S310)),""))</f>
        <v>0</v>
      </c>
      <c r="DC310" s="324">
        <f t="array" aca="1" ref="DC310" ca="1">MAX(IF((IF(AND(進捗管理票PSPT_進捗率_2_2&lt;&gt;"",AG310&lt;&gt;""), AA310:AH310,AA310:AE310)&lt;&gt;"")*(IF(AND(進捗管理票PSPT_進捗率_2_2&lt;&gt;"",AG310&lt;&gt;""), $AA$7:$AH$7,$AA$7:$AE$7)="実績日")*(IF(AND(進捗管理票PSPT_進捗率_2_2&lt;&gt;"",AG310&lt;&gt;""), AA310:AH310,AA310:AE310)&lt;=集計基準日),COLUMN(IF(AND(進捗管理票PSPT_進捗率_2_2&lt;&gt;"",AG310&lt;&gt;""), AA310:AH310,AA310:AE310)),""))</f>
        <v>0</v>
      </c>
      <c r="DD310" s="324">
        <f t="array" aca="1" ref="DD310" ca="1">MAX(IF((IF(AND(進捗管理票PSPT_進捗率_3_2&lt;&gt;"",AS310&lt;&gt;""), AM310:AT310,AM310:AQ310)&lt;&gt;"")*(IF(AND(進捗管理票PSPT_進捗率_3_2&lt;&gt;"",AS310&lt;&gt;""), $AM$7:$AT$7,$AM$7:$AQ$7)="実績日")*(IF(AND(進捗管理票PSPT_進捗率_3_2&lt;&gt;"",AS310&lt;&gt;""), AM310:AT310,AM310:AQ310)&lt;=集計基準日),COLUMN(IF(AND(進捗管理票PSPT_進捗率_3_2&lt;&gt;"",AS310&lt;&gt;""), AM310:AT310,AM310:AQ310)),""))</f>
        <v>0</v>
      </c>
      <c r="DE310" s="324">
        <f t="array" aca="1" ref="DE310" ca="1">MAX(IF((IF(AND(進捗管理票PSPT_進捗率_4_2&lt;&gt;"",BE310&lt;&gt;""), AY310:BF310,AY310:BC310)&lt;&gt;"")*(IF(AND(進捗管理票PSPT_進捗率_4_2&lt;&gt;"",BE310&lt;&gt;""), $AY$7:$BF$7,$AY$7:$BC$7)="実績日")*(IF(AND(進捗管理票PSPT_進捗率_4_2&lt;&gt;"",BE310&lt;&gt;""), AY310:BF310,AY310:BC310)&lt;=集計基準日),COLUMN(IF(AND(進捗管理票PSPT_進捗率_4_2&lt;&gt;"",BE310&lt;&gt;""), AY310:BF310,AY310:BC310)),""))</f>
        <v>0</v>
      </c>
      <c r="DF310" s="324">
        <f t="array" aca="1" ref="DF310" ca="1">MAX(IF((BJ310:BN310&lt;&gt;"")*($BJ$7:$BN$7="実績日")*(BJ310:BN310&lt;=集計基準日),COLUMN(BJ310:BN310),""))</f>
        <v>0</v>
      </c>
      <c r="DG310" s="439">
        <f ca="1">MAX(IF(CW310&lt;&gt;0,HLOOKUP(CW310+1,進捗・達成率設定_PS,9,1),0),IF(CX310&lt;&gt;0,HLOOKUP(CX310+1,進捗・達成率設定_PT仕様作成,9,1),0),IF(CY310&lt;&gt;0,HLOOKUP(CY310+1,進捗・達成率設定_PG,9,1),0),IF(CZ310&lt;&gt;0,HLOOKUP(CZ310+1,進捗・達成率設定_PT,9,1),0),IF(DA310&lt;&gt;0,HLOOKUP(DA310+1,進捗・達成率設定_受入,9,1),0),IF(AND(COUNTA(PTレビュー先頭セル:PTレビュー最終セル)=0,AND(BB310&lt;&gt;"", BB310 &lt;= 集計基準日, BE310="",BF310="",BJ310="",BK310="",BM310="",BN310="")),100,0),IF(AND(BE310&lt;&gt;"",BE310 &lt;= 集計基準日, BJ310="",BK310="",BM310="",BN310=""),100,0))</f>
        <v>0</v>
      </c>
      <c r="DH310" s="440">
        <f ca="1">MAX(IF(DB310&lt;&gt;0,HLOOKUP(DB310,進捗・達成率設定_PS,9,1),0),IF(DC310&lt;&gt;0,HLOOKUP(DC310,進捗・達成率設定_PT仕様作成,9,1),0),IF(DD310&lt;&gt;0,HLOOKUP(DD310,進捗・達成率設定_PG,9,1),0),IF(DE310&lt;&gt;0,HLOOKUP(DE310,進捗・達成率設定_PT,9,1),0),IF(DF310&lt;&gt;0,HLOOKUP(DF310,進捗・達成率設定_受入,9,1),0),IF(AND(COUNTA(PTレビュー先頭セル:PTレビュー最終セル)=0,BJ310="",BK310="",BM310="",BN310="",BC310&lt;&gt;"", BC310&lt;=集計基準日),100,0),IF(OR(AND(BF310&lt;&gt;"",BF310&lt;=集計基準日, BJ310="",BK310="",BM310="",BN310=""),AND(BE310&lt;&gt;"",BF310&lt;&gt;"",BF310&lt;=集計基準日, BJ310="",BK310="",BM310="",BN310="")),100,0))</f>
        <v>0</v>
      </c>
      <c r="DI310" s="328" t="str">
        <f>IF(BM310&lt;&gt;"",BM310,IF(AND(BJ310&lt;&gt;"",BM310&lt;&gt;""),BM310,IF(AND(BJ310&lt;&gt;"",BM310=""),"",IF(AND(BK310&lt;&gt;"",BM310=""),"",IF(BE310&lt;&gt;"",BE310,IF(COUNTA(PTレビュー先頭セル:PTレビュー最終セル)&lt;&gt;0,"",IF(BB310&lt;&gt;"",BB310,"")))))))</f>
        <v/>
      </c>
      <c r="DJ310" s="329" t="str">
        <f>IF(AND(BM310&lt;&gt;"",BN310&lt;&gt;""),BN310,IF(AND(BJ310&lt;&gt;"",BN310&lt;&gt;""),BN310,IF(AND(BK310&lt;&gt;"",BN310=""),"",IF(AND(BJ310&lt;&gt;"",BN310=""),"",IF(BF310&lt;&gt;"",BF310,IF(COUNTA(PTレビュー先頭セル:PTレビュー最終セル)&lt;&gt;0,"",IF(BC310&lt;&gt;"",BC310,"")))))))</f>
        <v/>
      </c>
      <c r="DK310" s="450" t="b">
        <f t="shared" si="152"/>
        <v>0</v>
      </c>
      <c r="DL310" s="440" t="b">
        <f t="shared" si="153"/>
        <v>0</v>
      </c>
      <c r="DM310" s="450" t="b">
        <f t="shared" si="154"/>
        <v>0</v>
      </c>
      <c r="DN310" s="440" t="b">
        <f t="shared" si="155"/>
        <v>0</v>
      </c>
      <c r="DO310" s="449" t="b">
        <f t="shared" si="156"/>
        <v>0</v>
      </c>
      <c r="DP310" s="440" t="b">
        <f t="shared" si="157"/>
        <v>0</v>
      </c>
      <c r="DQ310" s="450" t="b">
        <f t="shared" si="158"/>
        <v>0</v>
      </c>
      <c r="DR310" s="440" t="b">
        <f t="shared" si="159"/>
        <v>0</v>
      </c>
      <c r="DS310" s="449" t="b">
        <f t="shared" si="160"/>
        <v>0</v>
      </c>
      <c r="DT310" s="440" t="b">
        <f t="shared" si="161"/>
        <v>0</v>
      </c>
    </row>
    <row r="311" spans="1:124" x14ac:dyDescent="0.25">
      <c r="A311" s="65">
        <f t="shared" si="136"/>
        <v>303</v>
      </c>
      <c r="B311" s="275"/>
      <c r="C311" s="275"/>
      <c r="D311" s="275"/>
      <c r="E311" s="275"/>
      <c r="F311" s="275"/>
      <c r="G311" s="316"/>
      <c r="H311" s="276"/>
      <c r="I311" s="276"/>
      <c r="J311" s="276"/>
      <c r="K311" s="467"/>
      <c r="L311" s="467"/>
      <c r="M311" s="277"/>
      <c r="N311" s="277"/>
      <c r="O311" s="348"/>
      <c r="P311" s="349"/>
      <c r="Q311" s="279"/>
      <c r="R311" s="348"/>
      <c r="S311" s="349"/>
      <c r="T311" s="280"/>
      <c r="U311" s="348"/>
      <c r="V311" s="274"/>
      <c r="W311" s="309" t="str">
        <f t="shared" ca="1" si="137"/>
        <v/>
      </c>
      <c r="X311" s="310" t="str">
        <f t="shared" ca="1" si="138"/>
        <v/>
      </c>
      <c r="Y311" s="277"/>
      <c r="Z311" s="277"/>
      <c r="AA311" s="348"/>
      <c r="AB311" s="349"/>
      <c r="AC311" s="279"/>
      <c r="AD311" s="348"/>
      <c r="AE311" s="349"/>
      <c r="AF311" s="280"/>
      <c r="AG311" s="348"/>
      <c r="AH311" s="274"/>
      <c r="AI311" s="309" t="str">
        <f t="shared" ca="1" si="139"/>
        <v/>
      </c>
      <c r="AJ311" s="310" t="str">
        <f t="shared" ca="1" si="140"/>
        <v/>
      </c>
      <c r="AK311" s="276"/>
      <c r="AL311" s="276"/>
      <c r="AM311" s="348"/>
      <c r="AN311" s="349"/>
      <c r="AO311" s="279"/>
      <c r="AP311" s="348"/>
      <c r="AQ311" s="349"/>
      <c r="AR311" s="280"/>
      <c r="AS311" s="348"/>
      <c r="AT311" s="274"/>
      <c r="AU311" s="309" t="str">
        <f t="shared" ca="1" si="141"/>
        <v/>
      </c>
      <c r="AV311" s="310" t="str">
        <f t="shared" ca="1" si="142"/>
        <v/>
      </c>
      <c r="AW311" s="276"/>
      <c r="AX311" s="276"/>
      <c r="AY311" s="348"/>
      <c r="AZ311" s="349"/>
      <c r="BA311" s="279"/>
      <c r="BB311" s="348"/>
      <c r="BC311" s="349"/>
      <c r="BD311" s="280"/>
      <c r="BE311" s="348"/>
      <c r="BF311" s="274"/>
      <c r="BG311" s="309" t="str">
        <f t="shared" ca="1" si="143"/>
        <v/>
      </c>
      <c r="BH311" s="310" t="str">
        <f t="shared" ca="1" si="144"/>
        <v/>
      </c>
      <c r="BI311" s="276"/>
      <c r="BJ311" s="348"/>
      <c r="BK311" s="349"/>
      <c r="BL311" s="279"/>
      <c r="BM311" s="348"/>
      <c r="BN311" s="349"/>
      <c r="BO311" s="280"/>
      <c r="BP311" s="309" t="str">
        <f t="shared" ca="1" si="145"/>
        <v/>
      </c>
      <c r="BQ311" s="310" t="str">
        <f t="shared" ca="1" si="146"/>
        <v/>
      </c>
      <c r="BR311" s="309" t="str">
        <f t="shared" ca="1" si="147"/>
        <v/>
      </c>
      <c r="BS311" s="438" t="str">
        <f t="shared" ca="1" si="148"/>
        <v/>
      </c>
      <c r="BT311" s="281" t="str">
        <f t="array" ref="BT311">IF(AND($I311&lt;&gt;"",$K311&lt;&gt;""),CEILING(VLOOKUP($I311,ランク別指標,3,FALSE)*$L311,1),"")</f>
        <v/>
      </c>
      <c r="BU311" s="282"/>
      <c r="BV311" s="281" t="str">
        <f t="shared" si="133"/>
        <v/>
      </c>
      <c r="BW311" s="283"/>
      <c r="BX311" s="282"/>
      <c r="BY311" s="284" t="str">
        <f t="shared" si="149"/>
        <v/>
      </c>
      <c r="BZ311" s="285" t="str">
        <f t="shared" si="150"/>
        <v/>
      </c>
      <c r="CA311" s="286"/>
      <c r="CB311" s="287"/>
      <c r="CC311" s="281" t="str">
        <f t="array" ref="CC311">IF(AND($I311&lt;&gt;"",$K311&lt;&gt;""),CEILING(VLOOKUP($I311,ランク別指標,6,FALSE)*$L311,1),"")</f>
        <v/>
      </c>
      <c r="CD311" s="288"/>
      <c r="CE311" s="289" t="str">
        <f t="shared" si="134"/>
        <v/>
      </c>
      <c r="CF311" s="290"/>
      <c r="CG311" s="291" t="str">
        <f t="array" ref="CG311">IF(AND(L311&lt;&gt;"",L311&gt;0),IF(CD311/L311*100 &gt; 0,CD311/L311*100, ""),"")</f>
        <v/>
      </c>
      <c r="CH311" s="292" t="str">
        <f t="array" ref="CH311">IF(AND(L311&lt;&gt;"",L311&gt;0),IF(CF311/L311*100 &gt; 0,CF311/L311*100, ""),"")</f>
        <v/>
      </c>
      <c r="CI311" s="291" t="str">
        <f t="array" ref="CI311">IF(AND(CC311&lt;&gt;"",CC311&gt;0),IF(CD311/CC311*100 &gt; 0,CD311/CC311, ""),"")</f>
        <v/>
      </c>
      <c r="CJ311" s="292" t="str">
        <f t="array" ref="CJ311">IF(AND(CE311&lt;&gt;"",CE311&gt;0),IF(CF311/CE311*100 &gt; 0,CF311/CE311, ""),"")</f>
        <v/>
      </c>
      <c r="CK311" s="281"/>
      <c r="CL311" s="293" t="str">
        <f t="array" ref="CL311">IF(AND(L311&lt;&gt;"",L311&gt;0),IF(CK311/L311*100 &gt; 0,CK311/L311*100, ""),"")</f>
        <v/>
      </c>
      <c r="CM311" s="294"/>
      <c r="CN311" s="270" t="str">
        <f t="array" aca="1" ref="CN311" ca="1">IF(AND($O311&lt;&gt;"",$P311="",$O311&lt;=集計基準日),"遅1",IF(AND($R311&lt;&gt;"",$S311="",$R311&lt;=集計基準日),"遅2",IF(AND($U311&lt;&gt;"",$V311="",$U311&lt;=集計基準日),"遅3","") ) )</f>
        <v/>
      </c>
      <c r="CO311" s="271" t="str">
        <f t="array" aca="1" ref="CO311" ca="1">IF(AND($AA311&lt;&gt;"",$AB311="",$AA311&lt;=集計基準日),"遅1",IF(AND($AD311&lt;&gt;"",$AE311="",$AD311&lt;=集計基準日),"遅2",IF(AND($AG311&lt;&gt;"",$AH311="",$AG311&lt;=集計基準日),"遅3","")))</f>
        <v/>
      </c>
      <c r="CP311" s="271" t="str">
        <f t="array" aca="1" ref="CP311" ca="1">IF(AND($AM311&lt;&gt;"",$AN311="",$AM311&lt;=集計基準日),"遅1",IF(AND($AP311&lt;&gt;"",$AQ311="",$AP311&lt;=集計基準日),"遅2",IF(AND($AS311&lt;&gt;"",$AT311="",$AS311&lt;=集計基準日),"遅3","")))</f>
        <v/>
      </c>
      <c r="CQ311" s="272" t="str">
        <f t="shared" ca="1" si="131"/>
        <v/>
      </c>
      <c r="CR311" s="272" t="str">
        <f t="shared" ca="1" si="132"/>
        <v/>
      </c>
      <c r="CS311" s="273" t="str">
        <f t="shared" ca="1" si="135"/>
        <v/>
      </c>
      <c r="CT311" s="337"/>
      <c r="CU311" s="264">
        <f t="shared" si="151"/>
        <v>303</v>
      </c>
      <c r="CW311" s="324">
        <f t="array" aca="1" ref="CW311" ca="1">MAX(IF((IF(進捗管理票PSPT_進捗率_1_2&lt;&gt;"", O311:V311,O311:S311)&lt;&gt;"")*(IF(進捗管理票PSPT_進捗率_1_2&lt;&gt;"", $O$7:$V$7,$O$7:$S$7)="予定日")*(IF(進捗管理票PSPT_進捗率_1_2&lt;&gt;"", O311:V311,O311:S311)&lt;=集計基準日),COLUMN(IF(進捗管理票PSPT_進捗率_1_2&lt;&gt;"", O311:V311,O311:S311)),""))</f>
        <v>0</v>
      </c>
      <c r="CX311" s="324">
        <f t="array" aca="1" ref="CX311" ca="1">MAX(IF((IF(進捗管理票PSPT_進捗率_2_2&lt;&gt;"", AA311:AH311,AA311:AE311)&lt;&gt;"")*(IF(進捗管理票PSPT_進捗率_2_2&lt;&gt;"", $AA$7:$AH$7,$AA$7:$AE$7)="予定日")*(IF(進捗管理票PSPT_進捗率_2_2&lt;&gt;"", AA311:AH311,AA311:AE311)&lt;=集計基準日),COLUMN(IF(進捗管理票PSPT_進捗率_2_2&lt;&gt;"", AA311:AH311,AA311:AE311)),""))</f>
        <v>0</v>
      </c>
      <c r="CY311" s="324">
        <f t="array" aca="1" ref="CY311" ca="1">MAX(IF((IF(進捗管理票PSPT_進捗率_3_2&lt;&gt;"", AM311:AT311,AM311:AQ311)&lt;&gt;"")*(IF(進捗管理票PSPT_進捗率_3_2&lt;&gt;"", $AM$7:$AT$7,$AM$7:$AQ$7)="予定日")*(IF(進捗管理票PSPT_進捗率_3_2&lt;&gt;"", AM311:AT311,AM311:AQ311)&lt;=集計基準日),COLUMN(IF(進捗管理票PSPT_進捗率_3_2&lt;&gt;"", AM311:AT311,AM311:AQ311)),""))</f>
        <v>0</v>
      </c>
      <c r="CZ311" s="324">
        <f t="array" aca="1" ref="CZ311" ca="1">MAX(IF((IF(進捗管理票PSPT_進捗率_4_2&lt;&gt;"", AY311:BF311,AY311:BC311)&lt;&gt;"")*(IF(進捗管理票PSPT_進捗率_4_2&lt;&gt;"", $AY$7:$BF$7,$AY$7:$BC$7)="予定日")*(IF(進捗管理票PSPT_進捗率_4_2&lt;&gt;"", AY311:BF311,AY311:BC311)&lt;=集計基準日),COLUMN(IF(進捗管理票PSPT_進捗率_4_2&lt;&gt;"", AY311:BF311,AY311:BC311)),""))</f>
        <v>0</v>
      </c>
      <c r="DA311" s="324">
        <f t="array" aca="1" ref="DA311" ca="1">MAX(IF((BJ311:BN311&lt;&gt;"")*($BJ$7:$BN$7="予定日")*(BJ311:BN311&lt;=集計基準日),COLUMN(BJ311:BN311),""))</f>
        <v>0</v>
      </c>
      <c r="DB311" s="324">
        <f t="array" aca="1" ref="DB311" ca="1">MAX(IF((IF(AND(進捗管理票PSPT_進捗率_1_2&lt;&gt;"",U311&lt;&gt;""), O311:V311,O311:S311)&lt;&gt;"")*(IF(AND(進捗管理票PSPT_進捗率_1_2&lt;&gt;"",U311&lt;&gt;""), $O$7:$V$7,$O$7:$S$7)="実績日")*(IF(AND(進捗管理票PSPT_進捗率_1_2&lt;&gt;"",U311&lt;&gt;""), O311:V311,O311:S311)&lt;=集計基準日),COLUMN(IF(AND(進捗管理票PSPT_進捗率_1_2&lt;&gt;"",U311&lt;&gt;""), O311:V311,O311:S311)),""))</f>
        <v>0</v>
      </c>
      <c r="DC311" s="324">
        <f t="array" aca="1" ref="DC311" ca="1">MAX(IF((IF(AND(進捗管理票PSPT_進捗率_2_2&lt;&gt;"",AG311&lt;&gt;""), AA311:AH311,AA311:AE311)&lt;&gt;"")*(IF(AND(進捗管理票PSPT_進捗率_2_2&lt;&gt;"",AG311&lt;&gt;""), $AA$7:$AH$7,$AA$7:$AE$7)="実績日")*(IF(AND(進捗管理票PSPT_進捗率_2_2&lt;&gt;"",AG311&lt;&gt;""), AA311:AH311,AA311:AE311)&lt;=集計基準日),COLUMN(IF(AND(進捗管理票PSPT_進捗率_2_2&lt;&gt;"",AG311&lt;&gt;""), AA311:AH311,AA311:AE311)),""))</f>
        <v>0</v>
      </c>
      <c r="DD311" s="324">
        <f t="array" aca="1" ref="DD311" ca="1">MAX(IF((IF(AND(進捗管理票PSPT_進捗率_3_2&lt;&gt;"",AS311&lt;&gt;""), AM311:AT311,AM311:AQ311)&lt;&gt;"")*(IF(AND(進捗管理票PSPT_進捗率_3_2&lt;&gt;"",AS311&lt;&gt;""), $AM$7:$AT$7,$AM$7:$AQ$7)="実績日")*(IF(AND(進捗管理票PSPT_進捗率_3_2&lt;&gt;"",AS311&lt;&gt;""), AM311:AT311,AM311:AQ311)&lt;=集計基準日),COLUMN(IF(AND(進捗管理票PSPT_進捗率_3_2&lt;&gt;"",AS311&lt;&gt;""), AM311:AT311,AM311:AQ311)),""))</f>
        <v>0</v>
      </c>
      <c r="DE311" s="324">
        <f t="array" aca="1" ref="DE311" ca="1">MAX(IF((IF(AND(進捗管理票PSPT_進捗率_4_2&lt;&gt;"",BE311&lt;&gt;""), AY311:BF311,AY311:BC311)&lt;&gt;"")*(IF(AND(進捗管理票PSPT_進捗率_4_2&lt;&gt;"",BE311&lt;&gt;""), $AY$7:$BF$7,$AY$7:$BC$7)="実績日")*(IF(AND(進捗管理票PSPT_進捗率_4_2&lt;&gt;"",BE311&lt;&gt;""), AY311:BF311,AY311:BC311)&lt;=集計基準日),COLUMN(IF(AND(進捗管理票PSPT_進捗率_4_2&lt;&gt;"",BE311&lt;&gt;""), AY311:BF311,AY311:BC311)),""))</f>
        <v>0</v>
      </c>
      <c r="DF311" s="324">
        <f t="array" aca="1" ref="DF311" ca="1">MAX(IF((BJ311:BN311&lt;&gt;"")*($BJ$7:$BN$7="実績日")*(BJ311:BN311&lt;=集計基準日),COLUMN(BJ311:BN311),""))</f>
        <v>0</v>
      </c>
      <c r="DG311" s="439">
        <f ca="1">MAX(IF(CW311&lt;&gt;0,HLOOKUP(CW311+1,進捗・達成率設定_PS,9,1),0),IF(CX311&lt;&gt;0,HLOOKUP(CX311+1,進捗・達成率設定_PT仕様作成,9,1),0),IF(CY311&lt;&gt;0,HLOOKUP(CY311+1,進捗・達成率設定_PG,9,1),0),IF(CZ311&lt;&gt;0,HLOOKUP(CZ311+1,進捗・達成率設定_PT,9,1),0),IF(DA311&lt;&gt;0,HLOOKUP(DA311+1,進捗・達成率設定_受入,9,1),0),IF(AND(COUNTA(PTレビュー先頭セル:PTレビュー最終セル)=0,AND(BB311&lt;&gt;"", BB311 &lt;= 集計基準日, BE311="",BF311="",BJ311="",BK311="",BM311="",BN311="")),100,0),IF(AND(BE311&lt;&gt;"",BE311 &lt;= 集計基準日, BJ311="",BK311="",BM311="",BN311=""),100,0))</f>
        <v>0</v>
      </c>
      <c r="DH311" s="440">
        <f ca="1">MAX(IF(DB311&lt;&gt;0,HLOOKUP(DB311,進捗・達成率設定_PS,9,1),0),IF(DC311&lt;&gt;0,HLOOKUP(DC311,進捗・達成率設定_PT仕様作成,9,1),0),IF(DD311&lt;&gt;0,HLOOKUP(DD311,進捗・達成率設定_PG,9,1),0),IF(DE311&lt;&gt;0,HLOOKUP(DE311,進捗・達成率設定_PT,9,1),0),IF(DF311&lt;&gt;0,HLOOKUP(DF311,進捗・達成率設定_受入,9,1),0),IF(AND(COUNTA(PTレビュー先頭セル:PTレビュー最終セル)=0,BJ311="",BK311="",BM311="",BN311="",BC311&lt;&gt;"", BC311&lt;=集計基準日),100,0),IF(OR(AND(BF311&lt;&gt;"",BF311&lt;=集計基準日, BJ311="",BK311="",BM311="",BN311=""),AND(BE311&lt;&gt;"",BF311&lt;&gt;"",BF311&lt;=集計基準日, BJ311="",BK311="",BM311="",BN311="")),100,0))</f>
        <v>0</v>
      </c>
      <c r="DI311" s="328" t="str">
        <f>IF(BM311&lt;&gt;"",BM311,IF(AND(BJ311&lt;&gt;"",BM311&lt;&gt;""),BM311,IF(AND(BJ311&lt;&gt;"",BM311=""),"",IF(AND(BK311&lt;&gt;"",BM311=""),"",IF(BE311&lt;&gt;"",BE311,IF(COUNTA(PTレビュー先頭セル:PTレビュー最終セル)&lt;&gt;0,"",IF(BB311&lt;&gt;"",BB311,"")))))))</f>
        <v/>
      </c>
      <c r="DJ311" s="329" t="str">
        <f>IF(AND(BM311&lt;&gt;"",BN311&lt;&gt;""),BN311,IF(AND(BJ311&lt;&gt;"",BN311&lt;&gt;""),BN311,IF(AND(BK311&lt;&gt;"",BN311=""),"",IF(AND(BJ311&lt;&gt;"",BN311=""),"",IF(BF311&lt;&gt;"",BF311,IF(COUNTA(PTレビュー先頭セル:PTレビュー最終セル)&lt;&gt;0,"",IF(BC311&lt;&gt;"",BC311,"")))))))</f>
        <v/>
      </c>
      <c r="DK311" s="450" t="b">
        <f t="shared" si="152"/>
        <v>0</v>
      </c>
      <c r="DL311" s="440" t="b">
        <f t="shared" si="153"/>
        <v>0</v>
      </c>
      <c r="DM311" s="450" t="b">
        <f t="shared" si="154"/>
        <v>0</v>
      </c>
      <c r="DN311" s="440" t="b">
        <f t="shared" si="155"/>
        <v>0</v>
      </c>
      <c r="DO311" s="449" t="b">
        <f t="shared" si="156"/>
        <v>0</v>
      </c>
      <c r="DP311" s="440" t="b">
        <f t="shared" si="157"/>
        <v>0</v>
      </c>
      <c r="DQ311" s="450" t="b">
        <f t="shared" si="158"/>
        <v>0</v>
      </c>
      <c r="DR311" s="440" t="b">
        <f t="shared" si="159"/>
        <v>0</v>
      </c>
      <c r="DS311" s="449" t="b">
        <f t="shared" si="160"/>
        <v>0</v>
      </c>
      <c r="DT311" s="440" t="b">
        <f t="shared" si="161"/>
        <v>0</v>
      </c>
    </row>
    <row r="312" spans="1:124" x14ac:dyDescent="0.25">
      <c r="A312" s="65">
        <f t="shared" si="136"/>
        <v>304</v>
      </c>
      <c r="B312" s="275"/>
      <c r="C312" s="275"/>
      <c r="D312" s="275"/>
      <c r="E312" s="275"/>
      <c r="F312" s="275"/>
      <c r="G312" s="316"/>
      <c r="H312" s="276"/>
      <c r="I312" s="276"/>
      <c r="J312" s="276"/>
      <c r="K312" s="467"/>
      <c r="L312" s="467"/>
      <c r="M312" s="277"/>
      <c r="N312" s="277"/>
      <c r="O312" s="348"/>
      <c r="P312" s="278"/>
      <c r="Q312" s="279"/>
      <c r="R312" s="348"/>
      <c r="S312" s="278"/>
      <c r="T312" s="280"/>
      <c r="U312" s="348"/>
      <c r="V312" s="274"/>
      <c r="W312" s="309" t="str">
        <f t="shared" ca="1" si="137"/>
        <v/>
      </c>
      <c r="X312" s="310" t="str">
        <f t="shared" ca="1" si="138"/>
        <v/>
      </c>
      <c r="Y312" s="277"/>
      <c r="Z312" s="277"/>
      <c r="AA312" s="348"/>
      <c r="AB312" s="278"/>
      <c r="AC312" s="279"/>
      <c r="AD312" s="348"/>
      <c r="AE312" s="278"/>
      <c r="AF312" s="280"/>
      <c r="AG312" s="348"/>
      <c r="AH312" s="274"/>
      <c r="AI312" s="309" t="str">
        <f t="shared" ca="1" si="139"/>
        <v/>
      </c>
      <c r="AJ312" s="310" t="str">
        <f t="shared" ca="1" si="140"/>
        <v/>
      </c>
      <c r="AK312" s="277"/>
      <c r="AL312" s="277"/>
      <c r="AM312" s="348"/>
      <c r="AN312" s="278"/>
      <c r="AO312" s="279"/>
      <c r="AP312" s="348"/>
      <c r="AQ312" s="278"/>
      <c r="AR312" s="280"/>
      <c r="AS312" s="348"/>
      <c r="AT312" s="274"/>
      <c r="AU312" s="309" t="str">
        <f t="shared" ca="1" si="141"/>
        <v/>
      </c>
      <c r="AV312" s="310" t="str">
        <f t="shared" ca="1" si="142"/>
        <v/>
      </c>
      <c r="AW312" s="276"/>
      <c r="AX312" s="276"/>
      <c r="AY312" s="348"/>
      <c r="AZ312" s="278"/>
      <c r="BA312" s="279"/>
      <c r="BB312" s="348"/>
      <c r="BC312" s="278"/>
      <c r="BD312" s="280"/>
      <c r="BE312" s="348"/>
      <c r="BF312" s="274"/>
      <c r="BG312" s="309" t="str">
        <f t="shared" ca="1" si="143"/>
        <v/>
      </c>
      <c r="BH312" s="310" t="str">
        <f t="shared" ca="1" si="144"/>
        <v/>
      </c>
      <c r="BI312" s="276"/>
      <c r="BJ312" s="348"/>
      <c r="BK312" s="278"/>
      <c r="BL312" s="279"/>
      <c r="BM312" s="348"/>
      <c r="BN312" s="278"/>
      <c r="BO312" s="280"/>
      <c r="BP312" s="309" t="str">
        <f t="shared" ca="1" si="145"/>
        <v/>
      </c>
      <c r="BQ312" s="310" t="str">
        <f t="shared" ca="1" si="146"/>
        <v/>
      </c>
      <c r="BR312" s="309" t="str">
        <f t="shared" ca="1" si="147"/>
        <v/>
      </c>
      <c r="BS312" s="438" t="str">
        <f t="shared" ca="1" si="148"/>
        <v/>
      </c>
      <c r="BT312" s="281" t="str">
        <f t="array" ref="BT312">IF(AND($I312&lt;&gt;"",$K312&lt;&gt;""),CEILING(VLOOKUP($I312,ランク別指標,3,FALSE)*$L312,1),"")</f>
        <v/>
      </c>
      <c r="BU312" s="282"/>
      <c r="BV312" s="281" t="str">
        <f t="shared" si="133"/>
        <v/>
      </c>
      <c r="BW312" s="283"/>
      <c r="BX312" s="282"/>
      <c r="BY312" s="284" t="str">
        <f t="shared" si="149"/>
        <v/>
      </c>
      <c r="BZ312" s="285" t="str">
        <f t="shared" si="150"/>
        <v/>
      </c>
      <c r="CA312" s="286"/>
      <c r="CB312" s="287"/>
      <c r="CC312" s="281" t="str">
        <f t="array" ref="CC312">IF(AND($I312&lt;&gt;"",$K312&lt;&gt;""),CEILING(VLOOKUP($I312,ランク別指標,6,FALSE)*$L312,1),"")</f>
        <v/>
      </c>
      <c r="CD312" s="288"/>
      <c r="CE312" s="289" t="str">
        <f t="shared" si="134"/>
        <v/>
      </c>
      <c r="CF312" s="290"/>
      <c r="CG312" s="291" t="str">
        <f t="array" ref="CG312">IF(AND(L312&lt;&gt;"",L312&gt;0),IF(CD312/L312*100 &gt; 0,CD312/L312*100, ""),"")</f>
        <v/>
      </c>
      <c r="CH312" s="292" t="str">
        <f t="array" ref="CH312">IF(AND(L312&lt;&gt;"",L312&gt;0),IF(CF312/L312*100 &gt; 0,CF312/L312*100, ""),"")</f>
        <v/>
      </c>
      <c r="CI312" s="291" t="str">
        <f t="array" ref="CI312">IF(AND(CC312&lt;&gt;"",CC312&gt;0),IF(CD312/CC312*100 &gt; 0,CD312/CC312, ""),"")</f>
        <v/>
      </c>
      <c r="CJ312" s="292" t="str">
        <f t="array" ref="CJ312">IF(AND(CE312&lt;&gt;"",CE312&gt;0),IF(CF312/CE312*100 &gt; 0,CF312/CE312, ""),"")</f>
        <v/>
      </c>
      <c r="CK312" s="281"/>
      <c r="CL312" s="293" t="str">
        <f t="array" ref="CL312">IF(AND(L312&lt;&gt;"",L312&gt;0),IF(CK312/L312*100 &gt; 0,CK312/L312*100, ""),"")</f>
        <v/>
      </c>
      <c r="CM312" s="294"/>
      <c r="CN312" s="270" t="str">
        <f t="array" aca="1" ref="CN312" ca="1">IF(AND($O312&lt;&gt;"",$P312="",$O312&lt;=集計基準日),"遅1",IF(AND($R312&lt;&gt;"",$S312="",$R312&lt;=集計基準日),"遅2",IF(AND($U312&lt;&gt;"",$V312="",$U312&lt;=集計基準日),"遅3","") ) )</f>
        <v/>
      </c>
      <c r="CO312" s="271" t="str">
        <f t="array" aca="1" ref="CO312" ca="1">IF(AND($AA312&lt;&gt;"",$AB312="",$AA312&lt;=集計基準日),"遅1",IF(AND($AD312&lt;&gt;"",$AE312="",$AD312&lt;=集計基準日),"遅2",IF(AND($AG312&lt;&gt;"",$AH312="",$AG312&lt;=集計基準日),"遅3","")))</f>
        <v/>
      </c>
      <c r="CP312" s="271" t="str">
        <f t="array" aca="1" ref="CP312" ca="1">IF(AND($AM312&lt;&gt;"",$AN312="",$AM312&lt;=集計基準日),"遅1",IF(AND($AP312&lt;&gt;"",$AQ312="",$AP312&lt;=集計基準日),"遅2",IF(AND($AS312&lt;&gt;"",$AT312="",$AS312&lt;=集計基準日),"遅3","")))</f>
        <v/>
      </c>
      <c r="CQ312" s="272" t="str">
        <f t="shared" ca="1" si="131"/>
        <v/>
      </c>
      <c r="CR312" s="272" t="str">
        <f t="shared" ca="1" si="132"/>
        <v/>
      </c>
      <c r="CS312" s="273" t="str">
        <f t="shared" ca="1" si="135"/>
        <v/>
      </c>
      <c r="CT312" s="337"/>
      <c r="CU312" s="264">
        <f t="shared" si="151"/>
        <v>304</v>
      </c>
      <c r="CW312" s="324">
        <f t="array" aca="1" ref="CW312" ca="1">MAX(IF((IF(進捗管理票PSPT_進捗率_1_2&lt;&gt;"", O312:V312,O312:S312)&lt;&gt;"")*(IF(進捗管理票PSPT_進捗率_1_2&lt;&gt;"", $O$7:$V$7,$O$7:$S$7)="予定日")*(IF(進捗管理票PSPT_進捗率_1_2&lt;&gt;"", O312:V312,O312:S312)&lt;=集計基準日),COLUMN(IF(進捗管理票PSPT_進捗率_1_2&lt;&gt;"", O312:V312,O312:S312)),""))</f>
        <v>0</v>
      </c>
      <c r="CX312" s="324">
        <f t="array" aca="1" ref="CX312" ca="1">MAX(IF((IF(進捗管理票PSPT_進捗率_2_2&lt;&gt;"", AA312:AH312,AA312:AE312)&lt;&gt;"")*(IF(進捗管理票PSPT_進捗率_2_2&lt;&gt;"", $AA$7:$AH$7,$AA$7:$AE$7)="予定日")*(IF(進捗管理票PSPT_進捗率_2_2&lt;&gt;"", AA312:AH312,AA312:AE312)&lt;=集計基準日),COLUMN(IF(進捗管理票PSPT_進捗率_2_2&lt;&gt;"", AA312:AH312,AA312:AE312)),""))</f>
        <v>0</v>
      </c>
      <c r="CY312" s="324">
        <f t="array" aca="1" ref="CY312" ca="1">MAX(IF((IF(進捗管理票PSPT_進捗率_3_2&lt;&gt;"", AM312:AT312,AM312:AQ312)&lt;&gt;"")*(IF(進捗管理票PSPT_進捗率_3_2&lt;&gt;"", $AM$7:$AT$7,$AM$7:$AQ$7)="予定日")*(IF(進捗管理票PSPT_進捗率_3_2&lt;&gt;"", AM312:AT312,AM312:AQ312)&lt;=集計基準日),COLUMN(IF(進捗管理票PSPT_進捗率_3_2&lt;&gt;"", AM312:AT312,AM312:AQ312)),""))</f>
        <v>0</v>
      </c>
      <c r="CZ312" s="324">
        <f t="array" aca="1" ref="CZ312" ca="1">MAX(IF((IF(進捗管理票PSPT_進捗率_4_2&lt;&gt;"", AY312:BF312,AY312:BC312)&lt;&gt;"")*(IF(進捗管理票PSPT_進捗率_4_2&lt;&gt;"", $AY$7:$BF$7,$AY$7:$BC$7)="予定日")*(IF(進捗管理票PSPT_進捗率_4_2&lt;&gt;"", AY312:BF312,AY312:BC312)&lt;=集計基準日),COLUMN(IF(進捗管理票PSPT_進捗率_4_2&lt;&gt;"", AY312:BF312,AY312:BC312)),""))</f>
        <v>0</v>
      </c>
      <c r="DA312" s="324">
        <f t="array" aca="1" ref="DA312" ca="1">MAX(IF((BJ312:BN312&lt;&gt;"")*($BJ$7:$BN$7="予定日")*(BJ312:BN312&lt;=集計基準日),COLUMN(BJ312:BN312),""))</f>
        <v>0</v>
      </c>
      <c r="DB312" s="324">
        <f t="array" aca="1" ref="DB312" ca="1">MAX(IF((IF(AND(進捗管理票PSPT_進捗率_1_2&lt;&gt;"",U312&lt;&gt;""), O312:V312,O312:S312)&lt;&gt;"")*(IF(AND(進捗管理票PSPT_進捗率_1_2&lt;&gt;"",U312&lt;&gt;""), $O$7:$V$7,$O$7:$S$7)="実績日")*(IF(AND(進捗管理票PSPT_進捗率_1_2&lt;&gt;"",U312&lt;&gt;""), O312:V312,O312:S312)&lt;=集計基準日),COLUMN(IF(AND(進捗管理票PSPT_進捗率_1_2&lt;&gt;"",U312&lt;&gt;""), O312:V312,O312:S312)),""))</f>
        <v>0</v>
      </c>
      <c r="DC312" s="324">
        <f t="array" aca="1" ref="DC312" ca="1">MAX(IF((IF(AND(進捗管理票PSPT_進捗率_2_2&lt;&gt;"",AG312&lt;&gt;""), AA312:AH312,AA312:AE312)&lt;&gt;"")*(IF(AND(進捗管理票PSPT_進捗率_2_2&lt;&gt;"",AG312&lt;&gt;""), $AA$7:$AH$7,$AA$7:$AE$7)="実績日")*(IF(AND(進捗管理票PSPT_進捗率_2_2&lt;&gt;"",AG312&lt;&gt;""), AA312:AH312,AA312:AE312)&lt;=集計基準日),COLUMN(IF(AND(進捗管理票PSPT_進捗率_2_2&lt;&gt;"",AG312&lt;&gt;""), AA312:AH312,AA312:AE312)),""))</f>
        <v>0</v>
      </c>
      <c r="DD312" s="324">
        <f t="array" aca="1" ref="DD312" ca="1">MAX(IF((IF(AND(進捗管理票PSPT_進捗率_3_2&lt;&gt;"",AS312&lt;&gt;""), AM312:AT312,AM312:AQ312)&lt;&gt;"")*(IF(AND(進捗管理票PSPT_進捗率_3_2&lt;&gt;"",AS312&lt;&gt;""), $AM$7:$AT$7,$AM$7:$AQ$7)="実績日")*(IF(AND(進捗管理票PSPT_進捗率_3_2&lt;&gt;"",AS312&lt;&gt;""), AM312:AT312,AM312:AQ312)&lt;=集計基準日),COLUMN(IF(AND(進捗管理票PSPT_進捗率_3_2&lt;&gt;"",AS312&lt;&gt;""), AM312:AT312,AM312:AQ312)),""))</f>
        <v>0</v>
      </c>
      <c r="DE312" s="324">
        <f t="array" aca="1" ref="DE312" ca="1">MAX(IF((IF(AND(進捗管理票PSPT_進捗率_4_2&lt;&gt;"",BE312&lt;&gt;""), AY312:BF312,AY312:BC312)&lt;&gt;"")*(IF(AND(進捗管理票PSPT_進捗率_4_2&lt;&gt;"",BE312&lt;&gt;""), $AY$7:$BF$7,$AY$7:$BC$7)="実績日")*(IF(AND(進捗管理票PSPT_進捗率_4_2&lt;&gt;"",BE312&lt;&gt;""), AY312:BF312,AY312:BC312)&lt;=集計基準日),COLUMN(IF(AND(進捗管理票PSPT_進捗率_4_2&lt;&gt;"",BE312&lt;&gt;""), AY312:BF312,AY312:BC312)),""))</f>
        <v>0</v>
      </c>
      <c r="DF312" s="324">
        <f t="array" aca="1" ref="DF312" ca="1">MAX(IF((BJ312:BN312&lt;&gt;"")*($BJ$7:$BN$7="実績日")*(BJ312:BN312&lt;=集計基準日),COLUMN(BJ312:BN312),""))</f>
        <v>0</v>
      </c>
      <c r="DG312" s="439">
        <f ca="1">MAX(IF(CW312&lt;&gt;0,HLOOKUP(CW312+1,進捗・達成率設定_PS,9,1),0),IF(CX312&lt;&gt;0,HLOOKUP(CX312+1,進捗・達成率設定_PT仕様作成,9,1),0),IF(CY312&lt;&gt;0,HLOOKUP(CY312+1,進捗・達成率設定_PG,9,1),0),IF(CZ312&lt;&gt;0,HLOOKUP(CZ312+1,進捗・達成率設定_PT,9,1),0),IF(DA312&lt;&gt;0,HLOOKUP(DA312+1,進捗・達成率設定_受入,9,1),0),IF(AND(COUNTA(PTレビュー先頭セル:PTレビュー最終セル)=0,AND(BB312&lt;&gt;"", BB312 &lt;= 集計基準日, BE312="",BF312="",BJ312="",BK312="",BM312="",BN312="")),100,0),IF(AND(BE312&lt;&gt;"",BE312 &lt;= 集計基準日, BJ312="",BK312="",BM312="",BN312=""),100,0))</f>
        <v>0</v>
      </c>
      <c r="DH312" s="440">
        <f ca="1">MAX(IF(DB312&lt;&gt;0,HLOOKUP(DB312,進捗・達成率設定_PS,9,1),0),IF(DC312&lt;&gt;0,HLOOKUP(DC312,進捗・達成率設定_PT仕様作成,9,1),0),IF(DD312&lt;&gt;0,HLOOKUP(DD312,進捗・達成率設定_PG,9,1),0),IF(DE312&lt;&gt;0,HLOOKUP(DE312,進捗・達成率設定_PT,9,1),0),IF(DF312&lt;&gt;0,HLOOKUP(DF312,進捗・達成率設定_受入,9,1),0),IF(AND(COUNTA(PTレビュー先頭セル:PTレビュー最終セル)=0,BJ312="",BK312="",BM312="",BN312="",BC312&lt;&gt;"", BC312&lt;=集計基準日),100,0),IF(OR(AND(BF312&lt;&gt;"",BF312&lt;=集計基準日, BJ312="",BK312="",BM312="",BN312=""),AND(BE312&lt;&gt;"",BF312&lt;&gt;"",BF312&lt;=集計基準日, BJ312="",BK312="",BM312="",BN312="")),100,0))</f>
        <v>0</v>
      </c>
      <c r="DI312" s="328" t="str">
        <f>IF(BM312&lt;&gt;"",BM312,IF(AND(BJ312&lt;&gt;"",BM312&lt;&gt;""),BM312,IF(AND(BJ312&lt;&gt;"",BM312=""),"",IF(AND(BK312&lt;&gt;"",BM312=""),"",IF(BE312&lt;&gt;"",BE312,IF(COUNTA(PTレビュー先頭セル:PTレビュー最終セル)&lt;&gt;0,"",IF(BB312&lt;&gt;"",BB312,"")))))))</f>
        <v/>
      </c>
      <c r="DJ312" s="329" t="str">
        <f>IF(AND(BM312&lt;&gt;"",BN312&lt;&gt;""),BN312,IF(AND(BJ312&lt;&gt;"",BN312&lt;&gt;""),BN312,IF(AND(BK312&lt;&gt;"",BN312=""),"",IF(AND(BJ312&lt;&gt;"",BN312=""),"",IF(BF312&lt;&gt;"",BF312,IF(COUNTA(PTレビュー先頭セル:PTレビュー最終セル)&lt;&gt;0,"",IF(BC312&lt;&gt;"",BC312,"")))))))</f>
        <v/>
      </c>
      <c r="DK312" s="450" t="b">
        <f t="shared" si="152"/>
        <v>0</v>
      </c>
      <c r="DL312" s="440" t="b">
        <f t="shared" si="153"/>
        <v>0</v>
      </c>
      <c r="DM312" s="450" t="b">
        <f t="shared" si="154"/>
        <v>0</v>
      </c>
      <c r="DN312" s="440" t="b">
        <f t="shared" si="155"/>
        <v>0</v>
      </c>
      <c r="DO312" s="449" t="b">
        <f t="shared" si="156"/>
        <v>0</v>
      </c>
      <c r="DP312" s="440" t="b">
        <f t="shared" si="157"/>
        <v>0</v>
      </c>
      <c r="DQ312" s="450" t="b">
        <f t="shared" si="158"/>
        <v>0</v>
      </c>
      <c r="DR312" s="440" t="b">
        <f t="shared" si="159"/>
        <v>0</v>
      </c>
      <c r="DS312" s="449" t="b">
        <f t="shared" si="160"/>
        <v>0</v>
      </c>
      <c r="DT312" s="440" t="b">
        <f t="shared" si="161"/>
        <v>0</v>
      </c>
    </row>
    <row r="313" spans="1:124" x14ac:dyDescent="0.25">
      <c r="A313" s="65">
        <f t="shared" si="136"/>
        <v>305</v>
      </c>
      <c r="B313" s="275"/>
      <c r="C313" s="275"/>
      <c r="D313" s="275"/>
      <c r="E313" s="275"/>
      <c r="F313" s="275"/>
      <c r="G313" s="316"/>
      <c r="H313" s="276"/>
      <c r="I313" s="276"/>
      <c r="J313" s="276"/>
      <c r="K313" s="467"/>
      <c r="L313" s="467"/>
      <c r="M313" s="277"/>
      <c r="N313" s="277"/>
      <c r="O313" s="348"/>
      <c r="P313" s="278"/>
      <c r="Q313" s="279"/>
      <c r="R313" s="348"/>
      <c r="S313" s="278"/>
      <c r="T313" s="280"/>
      <c r="U313" s="348"/>
      <c r="V313" s="274"/>
      <c r="W313" s="309" t="str">
        <f t="shared" ca="1" si="137"/>
        <v/>
      </c>
      <c r="X313" s="310" t="str">
        <f t="shared" ca="1" si="138"/>
        <v/>
      </c>
      <c r="Y313" s="277"/>
      <c r="Z313" s="277"/>
      <c r="AA313" s="348"/>
      <c r="AB313" s="278"/>
      <c r="AC313" s="279"/>
      <c r="AD313" s="348"/>
      <c r="AE313" s="278"/>
      <c r="AF313" s="280"/>
      <c r="AG313" s="348"/>
      <c r="AH313" s="274"/>
      <c r="AI313" s="309" t="str">
        <f t="shared" ca="1" si="139"/>
        <v/>
      </c>
      <c r="AJ313" s="310" t="str">
        <f t="shared" ca="1" si="140"/>
        <v/>
      </c>
      <c r="AK313" s="277"/>
      <c r="AL313" s="277"/>
      <c r="AM313" s="348"/>
      <c r="AN313" s="278"/>
      <c r="AO313" s="279"/>
      <c r="AP313" s="348"/>
      <c r="AQ313" s="278"/>
      <c r="AR313" s="280"/>
      <c r="AS313" s="348"/>
      <c r="AT313" s="274"/>
      <c r="AU313" s="309" t="str">
        <f t="shared" ca="1" si="141"/>
        <v/>
      </c>
      <c r="AV313" s="310" t="str">
        <f t="shared" ca="1" si="142"/>
        <v/>
      </c>
      <c r="AW313" s="276"/>
      <c r="AX313" s="276"/>
      <c r="AY313" s="348"/>
      <c r="AZ313" s="278"/>
      <c r="BA313" s="279"/>
      <c r="BB313" s="348"/>
      <c r="BC313" s="278"/>
      <c r="BD313" s="280"/>
      <c r="BE313" s="348"/>
      <c r="BF313" s="274"/>
      <c r="BG313" s="309" t="str">
        <f t="shared" ca="1" si="143"/>
        <v/>
      </c>
      <c r="BH313" s="310" t="str">
        <f t="shared" ca="1" si="144"/>
        <v/>
      </c>
      <c r="BI313" s="276"/>
      <c r="BJ313" s="348"/>
      <c r="BK313" s="278"/>
      <c r="BL313" s="279"/>
      <c r="BM313" s="348"/>
      <c r="BN313" s="278"/>
      <c r="BO313" s="280"/>
      <c r="BP313" s="309" t="str">
        <f t="shared" ca="1" si="145"/>
        <v/>
      </c>
      <c r="BQ313" s="310" t="str">
        <f t="shared" ca="1" si="146"/>
        <v/>
      </c>
      <c r="BR313" s="309" t="str">
        <f t="shared" ca="1" si="147"/>
        <v/>
      </c>
      <c r="BS313" s="438" t="str">
        <f t="shared" ca="1" si="148"/>
        <v/>
      </c>
      <c r="BT313" s="281" t="str">
        <f t="array" ref="BT313">IF(AND($I313&lt;&gt;"",$K313&lt;&gt;""),CEILING(VLOOKUP($I313,ランク別指標,3,FALSE)*$L313,1),"")</f>
        <v/>
      </c>
      <c r="BU313" s="282"/>
      <c r="BV313" s="281" t="str">
        <f t="shared" si="133"/>
        <v/>
      </c>
      <c r="BW313" s="283"/>
      <c r="BX313" s="282"/>
      <c r="BY313" s="284" t="str">
        <f t="shared" si="149"/>
        <v/>
      </c>
      <c r="BZ313" s="285" t="str">
        <f t="shared" si="150"/>
        <v/>
      </c>
      <c r="CA313" s="286"/>
      <c r="CB313" s="287"/>
      <c r="CC313" s="281" t="str">
        <f t="array" ref="CC313">IF(AND($I313&lt;&gt;"",$K313&lt;&gt;""),CEILING(VLOOKUP($I313,ランク別指標,6,FALSE)*$L313,1),"")</f>
        <v/>
      </c>
      <c r="CD313" s="288"/>
      <c r="CE313" s="289" t="str">
        <f t="shared" si="134"/>
        <v/>
      </c>
      <c r="CF313" s="290"/>
      <c r="CG313" s="291" t="str">
        <f t="array" ref="CG313">IF(AND(L313&lt;&gt;"",L313&gt;0),IF(CD313/L313*100 &gt; 0,CD313/L313*100, ""),"")</f>
        <v/>
      </c>
      <c r="CH313" s="292" t="str">
        <f t="array" ref="CH313">IF(AND(L313&lt;&gt;"",L313&gt;0),IF(CF313/L313*100 &gt; 0,CF313/L313*100, ""),"")</f>
        <v/>
      </c>
      <c r="CI313" s="291" t="str">
        <f t="array" ref="CI313">IF(AND(CC313&lt;&gt;"",CC313&gt;0),IF(CD313/CC313*100 &gt; 0,CD313/CC313, ""),"")</f>
        <v/>
      </c>
      <c r="CJ313" s="292" t="str">
        <f t="array" ref="CJ313">IF(AND(CE313&lt;&gt;"",CE313&gt;0),IF(CF313/CE313*100 &gt; 0,CF313/CE313, ""),"")</f>
        <v/>
      </c>
      <c r="CK313" s="281"/>
      <c r="CL313" s="293" t="str">
        <f t="array" ref="CL313">IF(AND(L313&lt;&gt;"",L313&gt;0),IF(CK313/L313*100 &gt; 0,CK313/L313*100, ""),"")</f>
        <v/>
      </c>
      <c r="CM313" s="294"/>
      <c r="CN313" s="270" t="str">
        <f t="array" aca="1" ref="CN313" ca="1">IF(AND($O313&lt;&gt;"",$P313="",$O313&lt;=集計基準日),"遅1",IF(AND($R313&lt;&gt;"",$S313="",$R313&lt;=集計基準日),"遅2",IF(AND($U313&lt;&gt;"",$V313="",$U313&lt;=集計基準日),"遅3","") ) )</f>
        <v/>
      </c>
      <c r="CO313" s="271" t="str">
        <f t="array" aca="1" ref="CO313" ca="1">IF(AND($AA313&lt;&gt;"",$AB313="",$AA313&lt;=集計基準日),"遅1",IF(AND($AD313&lt;&gt;"",$AE313="",$AD313&lt;=集計基準日),"遅2",IF(AND($AG313&lt;&gt;"",$AH313="",$AG313&lt;=集計基準日),"遅3","")))</f>
        <v/>
      </c>
      <c r="CP313" s="271" t="str">
        <f t="array" aca="1" ref="CP313" ca="1">IF(AND($AM313&lt;&gt;"",$AN313="",$AM313&lt;=集計基準日),"遅1",IF(AND($AP313&lt;&gt;"",$AQ313="",$AP313&lt;=集計基準日),"遅2",IF(AND($AS313&lt;&gt;"",$AT313="",$AS313&lt;=集計基準日),"遅3","")))</f>
        <v/>
      </c>
      <c r="CQ313" s="272" t="str">
        <f t="shared" ca="1" si="131"/>
        <v/>
      </c>
      <c r="CR313" s="272" t="str">
        <f t="shared" ca="1" si="132"/>
        <v/>
      </c>
      <c r="CS313" s="273" t="str">
        <f t="shared" ca="1" si="135"/>
        <v/>
      </c>
      <c r="CT313" s="337"/>
      <c r="CU313" s="264">
        <f t="shared" si="151"/>
        <v>305</v>
      </c>
      <c r="CW313" s="324">
        <f t="array" aca="1" ref="CW313" ca="1">MAX(IF((IF(進捗管理票PSPT_進捗率_1_2&lt;&gt;"", O313:V313,O313:S313)&lt;&gt;"")*(IF(進捗管理票PSPT_進捗率_1_2&lt;&gt;"", $O$7:$V$7,$O$7:$S$7)="予定日")*(IF(進捗管理票PSPT_進捗率_1_2&lt;&gt;"", O313:V313,O313:S313)&lt;=集計基準日),COLUMN(IF(進捗管理票PSPT_進捗率_1_2&lt;&gt;"", O313:V313,O313:S313)),""))</f>
        <v>0</v>
      </c>
      <c r="CX313" s="324">
        <f t="array" aca="1" ref="CX313" ca="1">MAX(IF((IF(進捗管理票PSPT_進捗率_2_2&lt;&gt;"", AA313:AH313,AA313:AE313)&lt;&gt;"")*(IF(進捗管理票PSPT_進捗率_2_2&lt;&gt;"", $AA$7:$AH$7,$AA$7:$AE$7)="予定日")*(IF(進捗管理票PSPT_進捗率_2_2&lt;&gt;"", AA313:AH313,AA313:AE313)&lt;=集計基準日),COLUMN(IF(進捗管理票PSPT_進捗率_2_2&lt;&gt;"", AA313:AH313,AA313:AE313)),""))</f>
        <v>0</v>
      </c>
      <c r="CY313" s="324">
        <f t="array" aca="1" ref="CY313" ca="1">MAX(IF((IF(進捗管理票PSPT_進捗率_3_2&lt;&gt;"", AM313:AT313,AM313:AQ313)&lt;&gt;"")*(IF(進捗管理票PSPT_進捗率_3_2&lt;&gt;"", $AM$7:$AT$7,$AM$7:$AQ$7)="予定日")*(IF(進捗管理票PSPT_進捗率_3_2&lt;&gt;"", AM313:AT313,AM313:AQ313)&lt;=集計基準日),COLUMN(IF(進捗管理票PSPT_進捗率_3_2&lt;&gt;"", AM313:AT313,AM313:AQ313)),""))</f>
        <v>0</v>
      </c>
      <c r="CZ313" s="324">
        <f t="array" aca="1" ref="CZ313" ca="1">MAX(IF((IF(進捗管理票PSPT_進捗率_4_2&lt;&gt;"", AY313:BF313,AY313:BC313)&lt;&gt;"")*(IF(進捗管理票PSPT_進捗率_4_2&lt;&gt;"", $AY$7:$BF$7,$AY$7:$BC$7)="予定日")*(IF(進捗管理票PSPT_進捗率_4_2&lt;&gt;"", AY313:BF313,AY313:BC313)&lt;=集計基準日),COLUMN(IF(進捗管理票PSPT_進捗率_4_2&lt;&gt;"", AY313:BF313,AY313:BC313)),""))</f>
        <v>0</v>
      </c>
      <c r="DA313" s="324">
        <f t="array" aca="1" ref="DA313" ca="1">MAX(IF((BJ313:BN313&lt;&gt;"")*($BJ$7:$BN$7="予定日")*(BJ313:BN313&lt;=集計基準日),COLUMN(BJ313:BN313),""))</f>
        <v>0</v>
      </c>
      <c r="DB313" s="324">
        <f t="array" aca="1" ref="DB313" ca="1">MAX(IF((IF(AND(進捗管理票PSPT_進捗率_1_2&lt;&gt;"",U313&lt;&gt;""), O313:V313,O313:S313)&lt;&gt;"")*(IF(AND(進捗管理票PSPT_進捗率_1_2&lt;&gt;"",U313&lt;&gt;""), $O$7:$V$7,$O$7:$S$7)="実績日")*(IF(AND(進捗管理票PSPT_進捗率_1_2&lt;&gt;"",U313&lt;&gt;""), O313:V313,O313:S313)&lt;=集計基準日),COLUMN(IF(AND(進捗管理票PSPT_進捗率_1_2&lt;&gt;"",U313&lt;&gt;""), O313:V313,O313:S313)),""))</f>
        <v>0</v>
      </c>
      <c r="DC313" s="324">
        <f t="array" aca="1" ref="DC313" ca="1">MAX(IF((IF(AND(進捗管理票PSPT_進捗率_2_2&lt;&gt;"",AG313&lt;&gt;""), AA313:AH313,AA313:AE313)&lt;&gt;"")*(IF(AND(進捗管理票PSPT_進捗率_2_2&lt;&gt;"",AG313&lt;&gt;""), $AA$7:$AH$7,$AA$7:$AE$7)="実績日")*(IF(AND(進捗管理票PSPT_進捗率_2_2&lt;&gt;"",AG313&lt;&gt;""), AA313:AH313,AA313:AE313)&lt;=集計基準日),COLUMN(IF(AND(進捗管理票PSPT_進捗率_2_2&lt;&gt;"",AG313&lt;&gt;""), AA313:AH313,AA313:AE313)),""))</f>
        <v>0</v>
      </c>
      <c r="DD313" s="324">
        <f t="array" aca="1" ref="DD313" ca="1">MAX(IF((IF(AND(進捗管理票PSPT_進捗率_3_2&lt;&gt;"",AS313&lt;&gt;""), AM313:AT313,AM313:AQ313)&lt;&gt;"")*(IF(AND(進捗管理票PSPT_進捗率_3_2&lt;&gt;"",AS313&lt;&gt;""), $AM$7:$AT$7,$AM$7:$AQ$7)="実績日")*(IF(AND(進捗管理票PSPT_進捗率_3_2&lt;&gt;"",AS313&lt;&gt;""), AM313:AT313,AM313:AQ313)&lt;=集計基準日),COLUMN(IF(AND(進捗管理票PSPT_進捗率_3_2&lt;&gt;"",AS313&lt;&gt;""), AM313:AT313,AM313:AQ313)),""))</f>
        <v>0</v>
      </c>
      <c r="DE313" s="324">
        <f t="array" aca="1" ref="DE313" ca="1">MAX(IF((IF(AND(進捗管理票PSPT_進捗率_4_2&lt;&gt;"",BE313&lt;&gt;""), AY313:BF313,AY313:BC313)&lt;&gt;"")*(IF(AND(進捗管理票PSPT_進捗率_4_2&lt;&gt;"",BE313&lt;&gt;""), $AY$7:$BF$7,$AY$7:$BC$7)="実績日")*(IF(AND(進捗管理票PSPT_進捗率_4_2&lt;&gt;"",BE313&lt;&gt;""), AY313:BF313,AY313:BC313)&lt;=集計基準日),COLUMN(IF(AND(進捗管理票PSPT_進捗率_4_2&lt;&gt;"",BE313&lt;&gt;""), AY313:BF313,AY313:BC313)),""))</f>
        <v>0</v>
      </c>
      <c r="DF313" s="324">
        <f t="array" aca="1" ref="DF313" ca="1">MAX(IF((BJ313:BN313&lt;&gt;"")*($BJ$7:$BN$7="実績日")*(BJ313:BN313&lt;=集計基準日),COLUMN(BJ313:BN313),""))</f>
        <v>0</v>
      </c>
      <c r="DG313" s="439">
        <f ca="1">MAX(IF(CW313&lt;&gt;0,HLOOKUP(CW313+1,進捗・達成率設定_PS,9,1),0),IF(CX313&lt;&gt;0,HLOOKUP(CX313+1,進捗・達成率設定_PT仕様作成,9,1),0),IF(CY313&lt;&gt;0,HLOOKUP(CY313+1,進捗・達成率設定_PG,9,1),0),IF(CZ313&lt;&gt;0,HLOOKUP(CZ313+1,進捗・達成率設定_PT,9,1),0),IF(DA313&lt;&gt;0,HLOOKUP(DA313+1,進捗・達成率設定_受入,9,1),0),IF(AND(COUNTA(PTレビュー先頭セル:PTレビュー最終セル)=0,AND(BB313&lt;&gt;"", BB313 &lt;= 集計基準日, BE313="",BF313="",BJ313="",BK313="",BM313="",BN313="")),100,0),IF(AND(BE313&lt;&gt;"",BE313 &lt;= 集計基準日, BJ313="",BK313="",BM313="",BN313=""),100,0))</f>
        <v>0</v>
      </c>
      <c r="DH313" s="440">
        <f ca="1">MAX(IF(DB313&lt;&gt;0,HLOOKUP(DB313,進捗・達成率設定_PS,9,1),0),IF(DC313&lt;&gt;0,HLOOKUP(DC313,進捗・達成率設定_PT仕様作成,9,1),0),IF(DD313&lt;&gt;0,HLOOKUP(DD313,進捗・達成率設定_PG,9,1),0),IF(DE313&lt;&gt;0,HLOOKUP(DE313,進捗・達成率設定_PT,9,1),0),IF(DF313&lt;&gt;0,HLOOKUP(DF313,進捗・達成率設定_受入,9,1),0),IF(AND(COUNTA(PTレビュー先頭セル:PTレビュー最終セル)=0,BJ313="",BK313="",BM313="",BN313="",BC313&lt;&gt;"", BC313&lt;=集計基準日),100,0),IF(OR(AND(BF313&lt;&gt;"",BF313&lt;=集計基準日, BJ313="",BK313="",BM313="",BN313=""),AND(BE313&lt;&gt;"",BF313&lt;&gt;"",BF313&lt;=集計基準日, BJ313="",BK313="",BM313="",BN313="")),100,0))</f>
        <v>0</v>
      </c>
      <c r="DI313" s="328" t="str">
        <f>IF(BM313&lt;&gt;"",BM313,IF(AND(BJ313&lt;&gt;"",BM313&lt;&gt;""),BM313,IF(AND(BJ313&lt;&gt;"",BM313=""),"",IF(AND(BK313&lt;&gt;"",BM313=""),"",IF(BE313&lt;&gt;"",BE313,IF(COUNTA(PTレビュー先頭セル:PTレビュー最終セル)&lt;&gt;0,"",IF(BB313&lt;&gt;"",BB313,"")))))))</f>
        <v/>
      </c>
      <c r="DJ313" s="329" t="str">
        <f>IF(AND(BM313&lt;&gt;"",BN313&lt;&gt;""),BN313,IF(AND(BJ313&lt;&gt;"",BN313&lt;&gt;""),BN313,IF(AND(BK313&lt;&gt;"",BN313=""),"",IF(AND(BJ313&lt;&gt;"",BN313=""),"",IF(BF313&lt;&gt;"",BF313,IF(COUNTA(PTレビュー先頭セル:PTレビュー最終セル)&lt;&gt;0,"",IF(BC313&lt;&gt;"",BC313,"")))))))</f>
        <v/>
      </c>
      <c r="DK313" s="450" t="b">
        <f t="shared" si="152"/>
        <v>0</v>
      </c>
      <c r="DL313" s="440" t="b">
        <f t="shared" si="153"/>
        <v>0</v>
      </c>
      <c r="DM313" s="450" t="b">
        <f t="shared" si="154"/>
        <v>0</v>
      </c>
      <c r="DN313" s="440" t="b">
        <f t="shared" si="155"/>
        <v>0</v>
      </c>
      <c r="DO313" s="449" t="b">
        <f t="shared" si="156"/>
        <v>0</v>
      </c>
      <c r="DP313" s="440" t="b">
        <f t="shared" si="157"/>
        <v>0</v>
      </c>
      <c r="DQ313" s="450" t="b">
        <f t="shared" si="158"/>
        <v>0</v>
      </c>
      <c r="DR313" s="440" t="b">
        <f t="shared" si="159"/>
        <v>0</v>
      </c>
      <c r="DS313" s="449" t="b">
        <f t="shared" si="160"/>
        <v>0</v>
      </c>
      <c r="DT313" s="440" t="b">
        <f t="shared" si="161"/>
        <v>0</v>
      </c>
    </row>
    <row r="314" spans="1:124" x14ac:dyDescent="0.25">
      <c r="A314" s="65">
        <f t="shared" si="136"/>
        <v>306</v>
      </c>
      <c r="B314" s="275"/>
      <c r="C314" s="275"/>
      <c r="D314" s="275"/>
      <c r="E314" s="275"/>
      <c r="F314" s="275"/>
      <c r="G314" s="316"/>
      <c r="H314" s="276"/>
      <c r="I314" s="276"/>
      <c r="J314" s="276"/>
      <c r="K314" s="467"/>
      <c r="L314" s="467"/>
      <c r="M314" s="277"/>
      <c r="N314" s="277"/>
      <c r="O314" s="348"/>
      <c r="P314" s="278"/>
      <c r="Q314" s="279"/>
      <c r="R314" s="348"/>
      <c r="S314" s="278"/>
      <c r="T314" s="280"/>
      <c r="U314" s="348"/>
      <c r="V314" s="274"/>
      <c r="W314" s="309" t="str">
        <f t="shared" ca="1" si="137"/>
        <v/>
      </c>
      <c r="X314" s="310" t="str">
        <f t="shared" ca="1" si="138"/>
        <v/>
      </c>
      <c r="Y314" s="277"/>
      <c r="Z314" s="277"/>
      <c r="AA314" s="348"/>
      <c r="AB314" s="278"/>
      <c r="AC314" s="279"/>
      <c r="AD314" s="348"/>
      <c r="AE314" s="278"/>
      <c r="AF314" s="280"/>
      <c r="AG314" s="348"/>
      <c r="AH314" s="274"/>
      <c r="AI314" s="309" t="str">
        <f t="shared" ca="1" si="139"/>
        <v/>
      </c>
      <c r="AJ314" s="310" t="str">
        <f t="shared" ca="1" si="140"/>
        <v/>
      </c>
      <c r="AK314" s="277"/>
      <c r="AL314" s="277"/>
      <c r="AM314" s="348"/>
      <c r="AN314" s="278"/>
      <c r="AO314" s="279"/>
      <c r="AP314" s="348"/>
      <c r="AQ314" s="278"/>
      <c r="AR314" s="280"/>
      <c r="AS314" s="348"/>
      <c r="AT314" s="274"/>
      <c r="AU314" s="309" t="str">
        <f t="shared" ca="1" si="141"/>
        <v/>
      </c>
      <c r="AV314" s="310" t="str">
        <f t="shared" ca="1" si="142"/>
        <v/>
      </c>
      <c r="AW314" s="276"/>
      <c r="AX314" s="276"/>
      <c r="AY314" s="348"/>
      <c r="AZ314" s="278"/>
      <c r="BA314" s="279"/>
      <c r="BB314" s="348"/>
      <c r="BC314" s="278"/>
      <c r="BD314" s="280"/>
      <c r="BE314" s="348"/>
      <c r="BF314" s="274"/>
      <c r="BG314" s="309" t="str">
        <f t="shared" ca="1" si="143"/>
        <v/>
      </c>
      <c r="BH314" s="310" t="str">
        <f t="shared" ca="1" si="144"/>
        <v/>
      </c>
      <c r="BI314" s="276"/>
      <c r="BJ314" s="348"/>
      <c r="BK314" s="278"/>
      <c r="BL314" s="279"/>
      <c r="BM314" s="348"/>
      <c r="BN314" s="278"/>
      <c r="BO314" s="280"/>
      <c r="BP314" s="309" t="str">
        <f t="shared" ca="1" si="145"/>
        <v/>
      </c>
      <c r="BQ314" s="310" t="str">
        <f t="shared" ca="1" si="146"/>
        <v/>
      </c>
      <c r="BR314" s="309" t="str">
        <f t="shared" ca="1" si="147"/>
        <v/>
      </c>
      <c r="BS314" s="438" t="str">
        <f t="shared" ca="1" si="148"/>
        <v/>
      </c>
      <c r="BT314" s="281" t="str">
        <f t="array" ref="BT314">IF(AND($I314&lt;&gt;"",$K314&lt;&gt;""),CEILING(VLOOKUP($I314,ランク別指標,3,FALSE)*$L314,1),"")</f>
        <v/>
      </c>
      <c r="BU314" s="282"/>
      <c r="BV314" s="281" t="str">
        <f t="shared" si="133"/>
        <v/>
      </c>
      <c r="BW314" s="283"/>
      <c r="BX314" s="282"/>
      <c r="BY314" s="284" t="str">
        <f t="shared" si="149"/>
        <v/>
      </c>
      <c r="BZ314" s="285" t="str">
        <f t="shared" si="150"/>
        <v/>
      </c>
      <c r="CA314" s="286"/>
      <c r="CB314" s="287"/>
      <c r="CC314" s="281" t="str">
        <f t="array" ref="CC314">IF(AND($I314&lt;&gt;"",$K314&lt;&gt;""),CEILING(VLOOKUP($I314,ランク別指標,6,FALSE)*$L314,1),"")</f>
        <v/>
      </c>
      <c r="CD314" s="288"/>
      <c r="CE314" s="289" t="str">
        <f t="shared" si="134"/>
        <v/>
      </c>
      <c r="CF314" s="290"/>
      <c r="CG314" s="291" t="str">
        <f t="array" ref="CG314">IF(AND(L314&lt;&gt;"",L314&gt;0),IF(CD314/L314*100 &gt; 0,CD314/L314*100, ""),"")</f>
        <v/>
      </c>
      <c r="CH314" s="292" t="str">
        <f t="array" ref="CH314">IF(AND(L314&lt;&gt;"",L314&gt;0),IF(CF314/L314*100 &gt; 0,CF314/L314*100, ""),"")</f>
        <v/>
      </c>
      <c r="CI314" s="291" t="str">
        <f t="array" ref="CI314">IF(AND(CC314&lt;&gt;"",CC314&gt;0),IF(CD314/CC314*100 &gt; 0,CD314/CC314, ""),"")</f>
        <v/>
      </c>
      <c r="CJ314" s="292" t="str">
        <f t="array" ref="CJ314">IF(AND(CE314&lt;&gt;"",CE314&gt;0),IF(CF314/CE314*100 &gt; 0,CF314/CE314, ""),"")</f>
        <v/>
      </c>
      <c r="CK314" s="281"/>
      <c r="CL314" s="293" t="str">
        <f t="array" ref="CL314">IF(AND(L314&lt;&gt;"",L314&gt;0),IF(CK314/L314*100 &gt; 0,CK314/L314*100, ""),"")</f>
        <v/>
      </c>
      <c r="CM314" s="294"/>
      <c r="CN314" s="270" t="str">
        <f t="array" aca="1" ref="CN314" ca="1">IF(AND($O314&lt;&gt;"",$P314="",$O314&lt;=集計基準日),"遅1",IF(AND($R314&lt;&gt;"",$S314="",$R314&lt;=集計基準日),"遅2",IF(AND($U314&lt;&gt;"",$V314="",$U314&lt;=集計基準日),"遅3","") ) )</f>
        <v/>
      </c>
      <c r="CO314" s="271" t="str">
        <f t="array" aca="1" ref="CO314" ca="1">IF(AND($AA314&lt;&gt;"",$AB314="",$AA314&lt;=集計基準日),"遅1",IF(AND($AD314&lt;&gt;"",$AE314="",$AD314&lt;=集計基準日),"遅2",IF(AND($AG314&lt;&gt;"",$AH314="",$AG314&lt;=集計基準日),"遅3","")))</f>
        <v/>
      </c>
      <c r="CP314" s="271" t="str">
        <f t="array" aca="1" ref="CP314" ca="1">IF(AND($AM314&lt;&gt;"",$AN314="",$AM314&lt;=集計基準日),"遅1",IF(AND($AP314&lt;&gt;"",$AQ314="",$AP314&lt;=集計基準日),"遅2",IF(AND($AS314&lt;&gt;"",$AT314="",$AS314&lt;=集計基準日),"遅3","")))</f>
        <v/>
      </c>
      <c r="CQ314" s="272" t="str">
        <f t="shared" ca="1" si="131"/>
        <v/>
      </c>
      <c r="CR314" s="272" t="str">
        <f t="shared" ca="1" si="132"/>
        <v/>
      </c>
      <c r="CS314" s="273" t="str">
        <f t="shared" ca="1" si="135"/>
        <v/>
      </c>
      <c r="CT314" s="337"/>
      <c r="CU314" s="264">
        <f t="shared" si="151"/>
        <v>306</v>
      </c>
      <c r="CW314" s="324">
        <f t="array" aca="1" ref="CW314" ca="1">MAX(IF((IF(進捗管理票PSPT_進捗率_1_2&lt;&gt;"", O314:V314,O314:S314)&lt;&gt;"")*(IF(進捗管理票PSPT_進捗率_1_2&lt;&gt;"", $O$7:$V$7,$O$7:$S$7)="予定日")*(IF(進捗管理票PSPT_進捗率_1_2&lt;&gt;"", O314:V314,O314:S314)&lt;=集計基準日),COLUMN(IF(進捗管理票PSPT_進捗率_1_2&lt;&gt;"", O314:V314,O314:S314)),""))</f>
        <v>0</v>
      </c>
      <c r="CX314" s="324">
        <f t="array" aca="1" ref="CX314" ca="1">MAX(IF((IF(進捗管理票PSPT_進捗率_2_2&lt;&gt;"", AA314:AH314,AA314:AE314)&lt;&gt;"")*(IF(進捗管理票PSPT_進捗率_2_2&lt;&gt;"", $AA$7:$AH$7,$AA$7:$AE$7)="予定日")*(IF(進捗管理票PSPT_進捗率_2_2&lt;&gt;"", AA314:AH314,AA314:AE314)&lt;=集計基準日),COLUMN(IF(進捗管理票PSPT_進捗率_2_2&lt;&gt;"", AA314:AH314,AA314:AE314)),""))</f>
        <v>0</v>
      </c>
      <c r="CY314" s="324">
        <f t="array" aca="1" ref="CY314" ca="1">MAX(IF((IF(進捗管理票PSPT_進捗率_3_2&lt;&gt;"", AM314:AT314,AM314:AQ314)&lt;&gt;"")*(IF(進捗管理票PSPT_進捗率_3_2&lt;&gt;"", $AM$7:$AT$7,$AM$7:$AQ$7)="予定日")*(IF(進捗管理票PSPT_進捗率_3_2&lt;&gt;"", AM314:AT314,AM314:AQ314)&lt;=集計基準日),COLUMN(IF(進捗管理票PSPT_進捗率_3_2&lt;&gt;"", AM314:AT314,AM314:AQ314)),""))</f>
        <v>0</v>
      </c>
      <c r="CZ314" s="324">
        <f t="array" aca="1" ref="CZ314" ca="1">MAX(IF((IF(進捗管理票PSPT_進捗率_4_2&lt;&gt;"", AY314:BF314,AY314:BC314)&lt;&gt;"")*(IF(進捗管理票PSPT_進捗率_4_2&lt;&gt;"", $AY$7:$BF$7,$AY$7:$BC$7)="予定日")*(IF(進捗管理票PSPT_進捗率_4_2&lt;&gt;"", AY314:BF314,AY314:BC314)&lt;=集計基準日),COLUMN(IF(進捗管理票PSPT_進捗率_4_2&lt;&gt;"", AY314:BF314,AY314:BC314)),""))</f>
        <v>0</v>
      </c>
      <c r="DA314" s="324">
        <f t="array" aca="1" ref="DA314" ca="1">MAX(IF((BJ314:BN314&lt;&gt;"")*($BJ$7:$BN$7="予定日")*(BJ314:BN314&lt;=集計基準日),COLUMN(BJ314:BN314),""))</f>
        <v>0</v>
      </c>
      <c r="DB314" s="324">
        <f t="array" aca="1" ref="DB314" ca="1">MAX(IF((IF(AND(進捗管理票PSPT_進捗率_1_2&lt;&gt;"",U314&lt;&gt;""), O314:V314,O314:S314)&lt;&gt;"")*(IF(AND(進捗管理票PSPT_進捗率_1_2&lt;&gt;"",U314&lt;&gt;""), $O$7:$V$7,$O$7:$S$7)="実績日")*(IF(AND(進捗管理票PSPT_進捗率_1_2&lt;&gt;"",U314&lt;&gt;""), O314:V314,O314:S314)&lt;=集計基準日),COLUMN(IF(AND(進捗管理票PSPT_進捗率_1_2&lt;&gt;"",U314&lt;&gt;""), O314:V314,O314:S314)),""))</f>
        <v>0</v>
      </c>
      <c r="DC314" s="324">
        <f t="array" aca="1" ref="DC314" ca="1">MAX(IF((IF(AND(進捗管理票PSPT_進捗率_2_2&lt;&gt;"",AG314&lt;&gt;""), AA314:AH314,AA314:AE314)&lt;&gt;"")*(IF(AND(進捗管理票PSPT_進捗率_2_2&lt;&gt;"",AG314&lt;&gt;""), $AA$7:$AH$7,$AA$7:$AE$7)="実績日")*(IF(AND(進捗管理票PSPT_進捗率_2_2&lt;&gt;"",AG314&lt;&gt;""), AA314:AH314,AA314:AE314)&lt;=集計基準日),COLUMN(IF(AND(進捗管理票PSPT_進捗率_2_2&lt;&gt;"",AG314&lt;&gt;""), AA314:AH314,AA314:AE314)),""))</f>
        <v>0</v>
      </c>
      <c r="DD314" s="324">
        <f t="array" aca="1" ref="DD314" ca="1">MAX(IF((IF(AND(進捗管理票PSPT_進捗率_3_2&lt;&gt;"",AS314&lt;&gt;""), AM314:AT314,AM314:AQ314)&lt;&gt;"")*(IF(AND(進捗管理票PSPT_進捗率_3_2&lt;&gt;"",AS314&lt;&gt;""), $AM$7:$AT$7,$AM$7:$AQ$7)="実績日")*(IF(AND(進捗管理票PSPT_進捗率_3_2&lt;&gt;"",AS314&lt;&gt;""), AM314:AT314,AM314:AQ314)&lt;=集計基準日),COLUMN(IF(AND(進捗管理票PSPT_進捗率_3_2&lt;&gt;"",AS314&lt;&gt;""), AM314:AT314,AM314:AQ314)),""))</f>
        <v>0</v>
      </c>
      <c r="DE314" s="324">
        <f t="array" aca="1" ref="DE314" ca="1">MAX(IF((IF(AND(進捗管理票PSPT_進捗率_4_2&lt;&gt;"",BE314&lt;&gt;""), AY314:BF314,AY314:BC314)&lt;&gt;"")*(IF(AND(進捗管理票PSPT_進捗率_4_2&lt;&gt;"",BE314&lt;&gt;""), $AY$7:$BF$7,$AY$7:$BC$7)="実績日")*(IF(AND(進捗管理票PSPT_進捗率_4_2&lt;&gt;"",BE314&lt;&gt;""), AY314:BF314,AY314:BC314)&lt;=集計基準日),COLUMN(IF(AND(進捗管理票PSPT_進捗率_4_2&lt;&gt;"",BE314&lt;&gt;""), AY314:BF314,AY314:BC314)),""))</f>
        <v>0</v>
      </c>
      <c r="DF314" s="324">
        <f t="array" aca="1" ref="DF314" ca="1">MAX(IF((BJ314:BN314&lt;&gt;"")*($BJ$7:$BN$7="実績日")*(BJ314:BN314&lt;=集計基準日),COLUMN(BJ314:BN314),""))</f>
        <v>0</v>
      </c>
      <c r="DG314" s="439">
        <f ca="1">MAX(IF(CW314&lt;&gt;0,HLOOKUP(CW314+1,進捗・達成率設定_PS,9,1),0),IF(CX314&lt;&gt;0,HLOOKUP(CX314+1,進捗・達成率設定_PT仕様作成,9,1),0),IF(CY314&lt;&gt;0,HLOOKUP(CY314+1,進捗・達成率設定_PG,9,1),0),IF(CZ314&lt;&gt;0,HLOOKUP(CZ314+1,進捗・達成率設定_PT,9,1),0),IF(DA314&lt;&gt;0,HLOOKUP(DA314+1,進捗・達成率設定_受入,9,1),0),IF(AND(COUNTA(PTレビュー先頭セル:PTレビュー最終セル)=0,AND(BB314&lt;&gt;"", BB314 &lt;= 集計基準日, BE314="",BF314="",BJ314="",BK314="",BM314="",BN314="")),100,0),IF(AND(BE314&lt;&gt;"",BE314 &lt;= 集計基準日, BJ314="",BK314="",BM314="",BN314=""),100,0))</f>
        <v>0</v>
      </c>
      <c r="DH314" s="440">
        <f ca="1">MAX(IF(DB314&lt;&gt;0,HLOOKUP(DB314,進捗・達成率設定_PS,9,1),0),IF(DC314&lt;&gt;0,HLOOKUP(DC314,進捗・達成率設定_PT仕様作成,9,1),0),IF(DD314&lt;&gt;0,HLOOKUP(DD314,進捗・達成率設定_PG,9,1),0),IF(DE314&lt;&gt;0,HLOOKUP(DE314,進捗・達成率設定_PT,9,1),0),IF(DF314&lt;&gt;0,HLOOKUP(DF314,進捗・達成率設定_受入,9,1),0),IF(AND(COUNTA(PTレビュー先頭セル:PTレビュー最終セル)=0,BJ314="",BK314="",BM314="",BN314="",BC314&lt;&gt;"", BC314&lt;=集計基準日),100,0),IF(OR(AND(BF314&lt;&gt;"",BF314&lt;=集計基準日, BJ314="",BK314="",BM314="",BN314=""),AND(BE314&lt;&gt;"",BF314&lt;&gt;"",BF314&lt;=集計基準日, BJ314="",BK314="",BM314="",BN314="")),100,0))</f>
        <v>0</v>
      </c>
      <c r="DI314" s="328" t="str">
        <f>IF(BM314&lt;&gt;"",BM314,IF(AND(BJ314&lt;&gt;"",BM314&lt;&gt;""),BM314,IF(AND(BJ314&lt;&gt;"",BM314=""),"",IF(AND(BK314&lt;&gt;"",BM314=""),"",IF(BE314&lt;&gt;"",BE314,IF(COUNTA(PTレビュー先頭セル:PTレビュー最終セル)&lt;&gt;0,"",IF(BB314&lt;&gt;"",BB314,"")))))))</f>
        <v/>
      </c>
      <c r="DJ314" s="329" t="str">
        <f>IF(AND(BM314&lt;&gt;"",BN314&lt;&gt;""),BN314,IF(AND(BJ314&lt;&gt;"",BN314&lt;&gt;""),BN314,IF(AND(BK314&lt;&gt;"",BN314=""),"",IF(AND(BJ314&lt;&gt;"",BN314=""),"",IF(BF314&lt;&gt;"",BF314,IF(COUNTA(PTレビュー先頭セル:PTレビュー最終セル)&lt;&gt;0,"",IF(BC314&lt;&gt;"",BC314,"")))))))</f>
        <v/>
      </c>
      <c r="DK314" s="450" t="b">
        <f t="shared" si="152"/>
        <v>0</v>
      </c>
      <c r="DL314" s="440" t="b">
        <f t="shared" si="153"/>
        <v>0</v>
      </c>
      <c r="DM314" s="450" t="b">
        <f t="shared" si="154"/>
        <v>0</v>
      </c>
      <c r="DN314" s="440" t="b">
        <f t="shared" si="155"/>
        <v>0</v>
      </c>
      <c r="DO314" s="449" t="b">
        <f t="shared" si="156"/>
        <v>0</v>
      </c>
      <c r="DP314" s="440" t="b">
        <f t="shared" si="157"/>
        <v>0</v>
      </c>
      <c r="DQ314" s="450" t="b">
        <f t="shared" si="158"/>
        <v>0</v>
      </c>
      <c r="DR314" s="440" t="b">
        <f t="shared" si="159"/>
        <v>0</v>
      </c>
      <c r="DS314" s="449" t="b">
        <f t="shared" si="160"/>
        <v>0</v>
      </c>
      <c r="DT314" s="440" t="b">
        <f t="shared" si="161"/>
        <v>0</v>
      </c>
    </row>
    <row r="315" spans="1:124" x14ac:dyDescent="0.25">
      <c r="A315" s="65">
        <f t="shared" si="136"/>
        <v>307</v>
      </c>
      <c r="B315" s="275"/>
      <c r="C315" s="275"/>
      <c r="D315" s="275"/>
      <c r="E315" s="275"/>
      <c r="F315" s="275"/>
      <c r="G315" s="316"/>
      <c r="H315" s="276"/>
      <c r="I315" s="276"/>
      <c r="J315" s="276"/>
      <c r="K315" s="467"/>
      <c r="L315" s="467"/>
      <c r="M315" s="277"/>
      <c r="N315" s="277"/>
      <c r="O315" s="348"/>
      <c r="P315" s="278"/>
      <c r="Q315" s="279"/>
      <c r="R315" s="348"/>
      <c r="S315" s="278"/>
      <c r="T315" s="280"/>
      <c r="U315" s="348"/>
      <c r="V315" s="274"/>
      <c r="W315" s="309" t="str">
        <f t="shared" ca="1" si="137"/>
        <v/>
      </c>
      <c r="X315" s="310" t="str">
        <f t="shared" ca="1" si="138"/>
        <v/>
      </c>
      <c r="Y315" s="277"/>
      <c r="Z315" s="277"/>
      <c r="AA315" s="348"/>
      <c r="AB315" s="278"/>
      <c r="AC315" s="279"/>
      <c r="AD315" s="348"/>
      <c r="AE315" s="278"/>
      <c r="AF315" s="280"/>
      <c r="AG315" s="348"/>
      <c r="AH315" s="274"/>
      <c r="AI315" s="309" t="str">
        <f t="shared" ca="1" si="139"/>
        <v/>
      </c>
      <c r="AJ315" s="310" t="str">
        <f t="shared" ca="1" si="140"/>
        <v/>
      </c>
      <c r="AK315" s="277"/>
      <c r="AL315" s="277"/>
      <c r="AM315" s="348"/>
      <c r="AN315" s="278"/>
      <c r="AO315" s="279"/>
      <c r="AP315" s="348"/>
      <c r="AQ315" s="278"/>
      <c r="AR315" s="280"/>
      <c r="AS315" s="348"/>
      <c r="AT315" s="274"/>
      <c r="AU315" s="309" t="str">
        <f t="shared" ca="1" si="141"/>
        <v/>
      </c>
      <c r="AV315" s="310" t="str">
        <f t="shared" ca="1" si="142"/>
        <v/>
      </c>
      <c r="AW315" s="276"/>
      <c r="AX315" s="276"/>
      <c r="AY315" s="348"/>
      <c r="AZ315" s="278"/>
      <c r="BA315" s="279"/>
      <c r="BB315" s="348"/>
      <c r="BC315" s="278"/>
      <c r="BD315" s="280"/>
      <c r="BE315" s="348"/>
      <c r="BF315" s="274"/>
      <c r="BG315" s="309" t="str">
        <f t="shared" ca="1" si="143"/>
        <v/>
      </c>
      <c r="BH315" s="310" t="str">
        <f t="shared" ca="1" si="144"/>
        <v/>
      </c>
      <c r="BI315" s="276"/>
      <c r="BJ315" s="348"/>
      <c r="BK315" s="278"/>
      <c r="BL315" s="279"/>
      <c r="BM315" s="348"/>
      <c r="BN315" s="278"/>
      <c r="BO315" s="280"/>
      <c r="BP315" s="309" t="str">
        <f t="shared" ca="1" si="145"/>
        <v/>
      </c>
      <c r="BQ315" s="310" t="str">
        <f t="shared" ca="1" si="146"/>
        <v/>
      </c>
      <c r="BR315" s="309" t="str">
        <f t="shared" ca="1" si="147"/>
        <v/>
      </c>
      <c r="BS315" s="438" t="str">
        <f t="shared" ca="1" si="148"/>
        <v/>
      </c>
      <c r="BT315" s="281" t="str">
        <f t="array" ref="BT315">IF(AND($I315&lt;&gt;"",$K315&lt;&gt;""),CEILING(VLOOKUP($I315,ランク別指標,3,FALSE)*$L315,1),"")</f>
        <v/>
      </c>
      <c r="BU315" s="282"/>
      <c r="BV315" s="281" t="str">
        <f t="shared" si="133"/>
        <v/>
      </c>
      <c r="BW315" s="283"/>
      <c r="BX315" s="282"/>
      <c r="BY315" s="284" t="str">
        <f t="shared" si="149"/>
        <v/>
      </c>
      <c r="BZ315" s="285" t="str">
        <f t="shared" si="150"/>
        <v/>
      </c>
      <c r="CA315" s="286"/>
      <c r="CB315" s="287"/>
      <c r="CC315" s="281" t="str">
        <f t="array" ref="CC315">IF(AND($I315&lt;&gt;"",$K315&lt;&gt;""),CEILING(VLOOKUP($I315,ランク別指標,6,FALSE)*$L315,1),"")</f>
        <v/>
      </c>
      <c r="CD315" s="288"/>
      <c r="CE315" s="289" t="str">
        <f t="shared" si="134"/>
        <v/>
      </c>
      <c r="CF315" s="290"/>
      <c r="CG315" s="291" t="str">
        <f t="array" ref="CG315">IF(AND(L315&lt;&gt;"",L315&gt;0),IF(CD315/L315*100 &gt; 0,CD315/L315*100, ""),"")</f>
        <v/>
      </c>
      <c r="CH315" s="292" t="str">
        <f t="array" ref="CH315">IF(AND(L315&lt;&gt;"",L315&gt;0),IF(CF315/L315*100 &gt; 0,CF315/L315*100, ""),"")</f>
        <v/>
      </c>
      <c r="CI315" s="291" t="str">
        <f t="array" ref="CI315">IF(AND(CC315&lt;&gt;"",CC315&gt;0),IF(CD315/CC315*100 &gt; 0,CD315/CC315, ""),"")</f>
        <v/>
      </c>
      <c r="CJ315" s="292" t="str">
        <f t="array" ref="CJ315">IF(AND(CE315&lt;&gt;"",CE315&gt;0),IF(CF315/CE315*100 &gt; 0,CF315/CE315, ""),"")</f>
        <v/>
      </c>
      <c r="CK315" s="281"/>
      <c r="CL315" s="293" t="str">
        <f t="array" ref="CL315">IF(AND(L315&lt;&gt;"",L315&gt;0),IF(CK315/L315*100 &gt; 0,CK315/L315*100, ""),"")</f>
        <v/>
      </c>
      <c r="CM315" s="294"/>
      <c r="CN315" s="270" t="str">
        <f t="array" aca="1" ref="CN315" ca="1">IF(AND($O315&lt;&gt;"",$P315="",$O315&lt;=集計基準日),"遅1",IF(AND($R315&lt;&gt;"",$S315="",$R315&lt;=集計基準日),"遅2",IF(AND($U315&lt;&gt;"",$V315="",$U315&lt;=集計基準日),"遅3","") ) )</f>
        <v/>
      </c>
      <c r="CO315" s="271" t="str">
        <f t="array" aca="1" ref="CO315" ca="1">IF(AND($AA315&lt;&gt;"",$AB315="",$AA315&lt;=集計基準日),"遅1",IF(AND($AD315&lt;&gt;"",$AE315="",$AD315&lt;=集計基準日),"遅2",IF(AND($AG315&lt;&gt;"",$AH315="",$AG315&lt;=集計基準日),"遅3","")))</f>
        <v/>
      </c>
      <c r="CP315" s="271" t="str">
        <f t="array" aca="1" ref="CP315" ca="1">IF(AND($AM315&lt;&gt;"",$AN315="",$AM315&lt;=集計基準日),"遅1",IF(AND($AP315&lt;&gt;"",$AQ315="",$AP315&lt;=集計基準日),"遅2",IF(AND($AS315&lt;&gt;"",$AT315="",$AS315&lt;=集計基準日),"遅3","")))</f>
        <v/>
      </c>
      <c r="CQ315" s="272" t="str">
        <f t="shared" ca="1" si="131"/>
        <v/>
      </c>
      <c r="CR315" s="272" t="str">
        <f t="shared" ca="1" si="132"/>
        <v/>
      </c>
      <c r="CS315" s="273" t="str">
        <f t="shared" ca="1" si="135"/>
        <v/>
      </c>
      <c r="CT315" s="337"/>
      <c r="CU315" s="264">
        <f t="shared" si="151"/>
        <v>307</v>
      </c>
      <c r="CW315" s="324">
        <f t="array" aca="1" ref="CW315" ca="1">MAX(IF((IF(進捗管理票PSPT_進捗率_1_2&lt;&gt;"", O315:V315,O315:S315)&lt;&gt;"")*(IF(進捗管理票PSPT_進捗率_1_2&lt;&gt;"", $O$7:$V$7,$O$7:$S$7)="予定日")*(IF(進捗管理票PSPT_進捗率_1_2&lt;&gt;"", O315:V315,O315:S315)&lt;=集計基準日),COLUMN(IF(進捗管理票PSPT_進捗率_1_2&lt;&gt;"", O315:V315,O315:S315)),""))</f>
        <v>0</v>
      </c>
      <c r="CX315" s="324">
        <f t="array" aca="1" ref="CX315" ca="1">MAX(IF((IF(進捗管理票PSPT_進捗率_2_2&lt;&gt;"", AA315:AH315,AA315:AE315)&lt;&gt;"")*(IF(進捗管理票PSPT_進捗率_2_2&lt;&gt;"", $AA$7:$AH$7,$AA$7:$AE$7)="予定日")*(IF(進捗管理票PSPT_進捗率_2_2&lt;&gt;"", AA315:AH315,AA315:AE315)&lt;=集計基準日),COLUMN(IF(進捗管理票PSPT_進捗率_2_2&lt;&gt;"", AA315:AH315,AA315:AE315)),""))</f>
        <v>0</v>
      </c>
      <c r="CY315" s="324">
        <f t="array" aca="1" ref="CY315" ca="1">MAX(IF((IF(進捗管理票PSPT_進捗率_3_2&lt;&gt;"", AM315:AT315,AM315:AQ315)&lt;&gt;"")*(IF(進捗管理票PSPT_進捗率_3_2&lt;&gt;"", $AM$7:$AT$7,$AM$7:$AQ$7)="予定日")*(IF(進捗管理票PSPT_進捗率_3_2&lt;&gt;"", AM315:AT315,AM315:AQ315)&lt;=集計基準日),COLUMN(IF(進捗管理票PSPT_進捗率_3_2&lt;&gt;"", AM315:AT315,AM315:AQ315)),""))</f>
        <v>0</v>
      </c>
      <c r="CZ315" s="324">
        <f t="array" aca="1" ref="CZ315" ca="1">MAX(IF((IF(進捗管理票PSPT_進捗率_4_2&lt;&gt;"", AY315:BF315,AY315:BC315)&lt;&gt;"")*(IF(進捗管理票PSPT_進捗率_4_2&lt;&gt;"", $AY$7:$BF$7,$AY$7:$BC$7)="予定日")*(IF(進捗管理票PSPT_進捗率_4_2&lt;&gt;"", AY315:BF315,AY315:BC315)&lt;=集計基準日),COLUMN(IF(進捗管理票PSPT_進捗率_4_2&lt;&gt;"", AY315:BF315,AY315:BC315)),""))</f>
        <v>0</v>
      </c>
      <c r="DA315" s="324">
        <f t="array" aca="1" ref="DA315" ca="1">MAX(IF((BJ315:BN315&lt;&gt;"")*($BJ$7:$BN$7="予定日")*(BJ315:BN315&lt;=集計基準日),COLUMN(BJ315:BN315),""))</f>
        <v>0</v>
      </c>
      <c r="DB315" s="324">
        <f t="array" aca="1" ref="DB315" ca="1">MAX(IF((IF(AND(進捗管理票PSPT_進捗率_1_2&lt;&gt;"",U315&lt;&gt;""), O315:V315,O315:S315)&lt;&gt;"")*(IF(AND(進捗管理票PSPT_進捗率_1_2&lt;&gt;"",U315&lt;&gt;""), $O$7:$V$7,$O$7:$S$7)="実績日")*(IF(AND(進捗管理票PSPT_進捗率_1_2&lt;&gt;"",U315&lt;&gt;""), O315:V315,O315:S315)&lt;=集計基準日),COLUMN(IF(AND(進捗管理票PSPT_進捗率_1_2&lt;&gt;"",U315&lt;&gt;""), O315:V315,O315:S315)),""))</f>
        <v>0</v>
      </c>
      <c r="DC315" s="324">
        <f t="array" aca="1" ref="DC315" ca="1">MAX(IF((IF(AND(進捗管理票PSPT_進捗率_2_2&lt;&gt;"",AG315&lt;&gt;""), AA315:AH315,AA315:AE315)&lt;&gt;"")*(IF(AND(進捗管理票PSPT_進捗率_2_2&lt;&gt;"",AG315&lt;&gt;""), $AA$7:$AH$7,$AA$7:$AE$7)="実績日")*(IF(AND(進捗管理票PSPT_進捗率_2_2&lt;&gt;"",AG315&lt;&gt;""), AA315:AH315,AA315:AE315)&lt;=集計基準日),COLUMN(IF(AND(進捗管理票PSPT_進捗率_2_2&lt;&gt;"",AG315&lt;&gt;""), AA315:AH315,AA315:AE315)),""))</f>
        <v>0</v>
      </c>
      <c r="DD315" s="324">
        <f t="array" aca="1" ref="DD315" ca="1">MAX(IF((IF(AND(進捗管理票PSPT_進捗率_3_2&lt;&gt;"",AS315&lt;&gt;""), AM315:AT315,AM315:AQ315)&lt;&gt;"")*(IF(AND(進捗管理票PSPT_進捗率_3_2&lt;&gt;"",AS315&lt;&gt;""), $AM$7:$AT$7,$AM$7:$AQ$7)="実績日")*(IF(AND(進捗管理票PSPT_進捗率_3_2&lt;&gt;"",AS315&lt;&gt;""), AM315:AT315,AM315:AQ315)&lt;=集計基準日),COLUMN(IF(AND(進捗管理票PSPT_進捗率_3_2&lt;&gt;"",AS315&lt;&gt;""), AM315:AT315,AM315:AQ315)),""))</f>
        <v>0</v>
      </c>
      <c r="DE315" s="324">
        <f t="array" aca="1" ref="DE315" ca="1">MAX(IF((IF(AND(進捗管理票PSPT_進捗率_4_2&lt;&gt;"",BE315&lt;&gt;""), AY315:BF315,AY315:BC315)&lt;&gt;"")*(IF(AND(進捗管理票PSPT_進捗率_4_2&lt;&gt;"",BE315&lt;&gt;""), $AY$7:$BF$7,$AY$7:$BC$7)="実績日")*(IF(AND(進捗管理票PSPT_進捗率_4_2&lt;&gt;"",BE315&lt;&gt;""), AY315:BF315,AY315:BC315)&lt;=集計基準日),COLUMN(IF(AND(進捗管理票PSPT_進捗率_4_2&lt;&gt;"",BE315&lt;&gt;""), AY315:BF315,AY315:BC315)),""))</f>
        <v>0</v>
      </c>
      <c r="DF315" s="324">
        <f t="array" aca="1" ref="DF315" ca="1">MAX(IF((BJ315:BN315&lt;&gt;"")*($BJ$7:$BN$7="実績日")*(BJ315:BN315&lt;=集計基準日),COLUMN(BJ315:BN315),""))</f>
        <v>0</v>
      </c>
      <c r="DG315" s="439">
        <f ca="1">MAX(IF(CW315&lt;&gt;0,HLOOKUP(CW315+1,進捗・達成率設定_PS,9,1),0),IF(CX315&lt;&gt;0,HLOOKUP(CX315+1,進捗・達成率設定_PT仕様作成,9,1),0),IF(CY315&lt;&gt;0,HLOOKUP(CY315+1,進捗・達成率設定_PG,9,1),0),IF(CZ315&lt;&gt;0,HLOOKUP(CZ315+1,進捗・達成率設定_PT,9,1),0),IF(DA315&lt;&gt;0,HLOOKUP(DA315+1,進捗・達成率設定_受入,9,1),0),IF(AND(COUNTA(PTレビュー先頭セル:PTレビュー最終セル)=0,AND(BB315&lt;&gt;"", BB315 &lt;= 集計基準日, BE315="",BF315="",BJ315="",BK315="",BM315="",BN315="")),100,0),IF(AND(BE315&lt;&gt;"",BE315 &lt;= 集計基準日, BJ315="",BK315="",BM315="",BN315=""),100,0))</f>
        <v>0</v>
      </c>
      <c r="DH315" s="440">
        <f ca="1">MAX(IF(DB315&lt;&gt;0,HLOOKUP(DB315,進捗・達成率設定_PS,9,1),0),IF(DC315&lt;&gt;0,HLOOKUP(DC315,進捗・達成率設定_PT仕様作成,9,1),0),IF(DD315&lt;&gt;0,HLOOKUP(DD315,進捗・達成率設定_PG,9,1),0),IF(DE315&lt;&gt;0,HLOOKUP(DE315,進捗・達成率設定_PT,9,1),0),IF(DF315&lt;&gt;0,HLOOKUP(DF315,進捗・達成率設定_受入,9,1),0),IF(AND(COUNTA(PTレビュー先頭セル:PTレビュー最終セル)=0,BJ315="",BK315="",BM315="",BN315="",BC315&lt;&gt;"", BC315&lt;=集計基準日),100,0),IF(OR(AND(BF315&lt;&gt;"",BF315&lt;=集計基準日, BJ315="",BK315="",BM315="",BN315=""),AND(BE315&lt;&gt;"",BF315&lt;&gt;"",BF315&lt;=集計基準日, BJ315="",BK315="",BM315="",BN315="")),100,0))</f>
        <v>0</v>
      </c>
      <c r="DI315" s="328" t="str">
        <f>IF(BM315&lt;&gt;"",BM315,IF(AND(BJ315&lt;&gt;"",BM315&lt;&gt;""),BM315,IF(AND(BJ315&lt;&gt;"",BM315=""),"",IF(AND(BK315&lt;&gt;"",BM315=""),"",IF(BE315&lt;&gt;"",BE315,IF(COUNTA(PTレビュー先頭セル:PTレビュー最終セル)&lt;&gt;0,"",IF(BB315&lt;&gt;"",BB315,"")))))))</f>
        <v/>
      </c>
      <c r="DJ315" s="329" t="str">
        <f>IF(AND(BM315&lt;&gt;"",BN315&lt;&gt;""),BN315,IF(AND(BJ315&lt;&gt;"",BN315&lt;&gt;""),BN315,IF(AND(BK315&lt;&gt;"",BN315=""),"",IF(AND(BJ315&lt;&gt;"",BN315=""),"",IF(BF315&lt;&gt;"",BF315,IF(COUNTA(PTレビュー先頭セル:PTレビュー最終セル)&lt;&gt;0,"",IF(BC315&lt;&gt;"",BC315,"")))))))</f>
        <v/>
      </c>
      <c r="DK315" s="450" t="b">
        <f t="shared" si="152"/>
        <v>0</v>
      </c>
      <c r="DL315" s="440" t="b">
        <f t="shared" si="153"/>
        <v>0</v>
      </c>
      <c r="DM315" s="450" t="b">
        <f t="shared" si="154"/>
        <v>0</v>
      </c>
      <c r="DN315" s="440" t="b">
        <f t="shared" si="155"/>
        <v>0</v>
      </c>
      <c r="DO315" s="449" t="b">
        <f t="shared" si="156"/>
        <v>0</v>
      </c>
      <c r="DP315" s="440" t="b">
        <f t="shared" si="157"/>
        <v>0</v>
      </c>
      <c r="DQ315" s="450" t="b">
        <f t="shared" si="158"/>
        <v>0</v>
      </c>
      <c r="DR315" s="440" t="b">
        <f t="shared" si="159"/>
        <v>0</v>
      </c>
      <c r="DS315" s="449" t="b">
        <f t="shared" si="160"/>
        <v>0</v>
      </c>
      <c r="DT315" s="440" t="b">
        <f t="shared" si="161"/>
        <v>0</v>
      </c>
    </row>
    <row r="316" spans="1:124" x14ac:dyDescent="0.25">
      <c r="A316" s="65">
        <f t="shared" si="136"/>
        <v>308</v>
      </c>
      <c r="B316" s="275"/>
      <c r="C316" s="275"/>
      <c r="D316" s="275"/>
      <c r="E316" s="275"/>
      <c r="F316" s="275"/>
      <c r="G316" s="316"/>
      <c r="H316" s="276"/>
      <c r="I316" s="276"/>
      <c r="J316" s="276"/>
      <c r="K316" s="467"/>
      <c r="L316" s="467"/>
      <c r="M316" s="277"/>
      <c r="N316" s="277"/>
      <c r="O316" s="348"/>
      <c r="P316" s="278"/>
      <c r="Q316" s="279"/>
      <c r="R316" s="348"/>
      <c r="S316" s="278"/>
      <c r="T316" s="280"/>
      <c r="U316" s="348"/>
      <c r="V316" s="274"/>
      <c r="W316" s="309" t="str">
        <f t="shared" ca="1" si="137"/>
        <v/>
      </c>
      <c r="X316" s="310" t="str">
        <f t="shared" ca="1" si="138"/>
        <v/>
      </c>
      <c r="Y316" s="277"/>
      <c r="Z316" s="277"/>
      <c r="AA316" s="348"/>
      <c r="AB316" s="278"/>
      <c r="AC316" s="279"/>
      <c r="AD316" s="348"/>
      <c r="AE316" s="278"/>
      <c r="AF316" s="280"/>
      <c r="AG316" s="348"/>
      <c r="AH316" s="274"/>
      <c r="AI316" s="309" t="str">
        <f t="shared" ca="1" si="139"/>
        <v/>
      </c>
      <c r="AJ316" s="310" t="str">
        <f t="shared" ca="1" si="140"/>
        <v/>
      </c>
      <c r="AK316" s="277"/>
      <c r="AL316" s="277"/>
      <c r="AM316" s="348"/>
      <c r="AN316" s="278"/>
      <c r="AO316" s="279"/>
      <c r="AP316" s="348"/>
      <c r="AQ316" s="278"/>
      <c r="AR316" s="280"/>
      <c r="AS316" s="348"/>
      <c r="AT316" s="274"/>
      <c r="AU316" s="309" t="str">
        <f t="shared" ca="1" si="141"/>
        <v/>
      </c>
      <c r="AV316" s="310" t="str">
        <f t="shared" ca="1" si="142"/>
        <v/>
      </c>
      <c r="AW316" s="276"/>
      <c r="AX316" s="276"/>
      <c r="AY316" s="348"/>
      <c r="AZ316" s="278"/>
      <c r="BA316" s="279"/>
      <c r="BB316" s="348"/>
      <c r="BC316" s="278"/>
      <c r="BD316" s="280"/>
      <c r="BE316" s="348"/>
      <c r="BF316" s="274"/>
      <c r="BG316" s="309" t="str">
        <f t="shared" ca="1" si="143"/>
        <v/>
      </c>
      <c r="BH316" s="310" t="str">
        <f t="shared" ca="1" si="144"/>
        <v/>
      </c>
      <c r="BI316" s="276"/>
      <c r="BJ316" s="348"/>
      <c r="BK316" s="278"/>
      <c r="BL316" s="279"/>
      <c r="BM316" s="348"/>
      <c r="BN316" s="278"/>
      <c r="BO316" s="280"/>
      <c r="BP316" s="309" t="str">
        <f t="shared" ca="1" si="145"/>
        <v/>
      </c>
      <c r="BQ316" s="310" t="str">
        <f t="shared" ca="1" si="146"/>
        <v/>
      </c>
      <c r="BR316" s="309" t="str">
        <f t="shared" ca="1" si="147"/>
        <v/>
      </c>
      <c r="BS316" s="438" t="str">
        <f t="shared" ca="1" si="148"/>
        <v/>
      </c>
      <c r="BT316" s="281" t="str">
        <f t="array" ref="BT316">IF(AND($I316&lt;&gt;"",$K316&lt;&gt;""),CEILING(VLOOKUP($I316,ランク別指標,3,FALSE)*$L316,1),"")</f>
        <v/>
      </c>
      <c r="BU316" s="282"/>
      <c r="BV316" s="281" t="str">
        <f t="shared" si="133"/>
        <v/>
      </c>
      <c r="BW316" s="283"/>
      <c r="BX316" s="282"/>
      <c r="BY316" s="284" t="str">
        <f t="shared" si="149"/>
        <v/>
      </c>
      <c r="BZ316" s="285" t="str">
        <f t="shared" si="150"/>
        <v/>
      </c>
      <c r="CA316" s="286"/>
      <c r="CB316" s="287"/>
      <c r="CC316" s="281" t="str">
        <f t="array" ref="CC316">IF(AND($I316&lt;&gt;"",$K316&lt;&gt;""),CEILING(VLOOKUP($I316,ランク別指標,6,FALSE)*$L316,1),"")</f>
        <v/>
      </c>
      <c r="CD316" s="288"/>
      <c r="CE316" s="289" t="str">
        <f t="shared" si="134"/>
        <v/>
      </c>
      <c r="CF316" s="290"/>
      <c r="CG316" s="291" t="str">
        <f t="array" ref="CG316">IF(AND(L316&lt;&gt;"",L316&gt;0),IF(CD316/L316*100 &gt; 0,CD316/L316*100, ""),"")</f>
        <v/>
      </c>
      <c r="CH316" s="292" t="str">
        <f t="array" ref="CH316">IF(AND(L316&lt;&gt;"",L316&gt;0),IF(CF316/L316*100 &gt; 0,CF316/L316*100, ""),"")</f>
        <v/>
      </c>
      <c r="CI316" s="291" t="str">
        <f t="array" ref="CI316">IF(AND(CC316&lt;&gt;"",CC316&gt;0),IF(CD316/CC316*100 &gt; 0,CD316/CC316, ""),"")</f>
        <v/>
      </c>
      <c r="CJ316" s="292" t="str">
        <f t="array" ref="CJ316">IF(AND(CE316&lt;&gt;"",CE316&gt;0),IF(CF316/CE316*100 &gt; 0,CF316/CE316, ""),"")</f>
        <v/>
      </c>
      <c r="CK316" s="281"/>
      <c r="CL316" s="293" t="str">
        <f t="array" ref="CL316">IF(AND(L316&lt;&gt;"",L316&gt;0),IF(CK316/L316*100 &gt; 0,CK316/L316*100, ""),"")</f>
        <v/>
      </c>
      <c r="CM316" s="294"/>
      <c r="CN316" s="270" t="str">
        <f t="array" aca="1" ref="CN316" ca="1">IF(AND($O316&lt;&gt;"",$P316="",$O316&lt;=集計基準日),"遅1",IF(AND($R316&lt;&gt;"",$S316="",$R316&lt;=集計基準日),"遅2",IF(AND($U316&lt;&gt;"",$V316="",$U316&lt;=集計基準日),"遅3","") ) )</f>
        <v/>
      </c>
      <c r="CO316" s="271" t="str">
        <f t="array" aca="1" ref="CO316" ca="1">IF(AND($AA316&lt;&gt;"",$AB316="",$AA316&lt;=集計基準日),"遅1",IF(AND($AD316&lt;&gt;"",$AE316="",$AD316&lt;=集計基準日),"遅2",IF(AND($AG316&lt;&gt;"",$AH316="",$AG316&lt;=集計基準日),"遅3","")))</f>
        <v/>
      </c>
      <c r="CP316" s="271" t="str">
        <f t="array" aca="1" ref="CP316" ca="1">IF(AND($AM316&lt;&gt;"",$AN316="",$AM316&lt;=集計基準日),"遅1",IF(AND($AP316&lt;&gt;"",$AQ316="",$AP316&lt;=集計基準日),"遅2",IF(AND($AS316&lt;&gt;"",$AT316="",$AS316&lt;=集計基準日),"遅3","")))</f>
        <v/>
      </c>
      <c r="CQ316" s="272" t="str">
        <f t="shared" ca="1" si="131"/>
        <v/>
      </c>
      <c r="CR316" s="272" t="str">
        <f t="shared" ca="1" si="132"/>
        <v/>
      </c>
      <c r="CS316" s="273" t="str">
        <f t="shared" ca="1" si="135"/>
        <v/>
      </c>
      <c r="CT316" s="337"/>
      <c r="CU316" s="264">
        <f t="shared" si="151"/>
        <v>308</v>
      </c>
      <c r="CW316" s="324">
        <f t="array" aca="1" ref="CW316" ca="1">MAX(IF((IF(進捗管理票PSPT_進捗率_1_2&lt;&gt;"", O316:V316,O316:S316)&lt;&gt;"")*(IF(進捗管理票PSPT_進捗率_1_2&lt;&gt;"", $O$7:$V$7,$O$7:$S$7)="予定日")*(IF(進捗管理票PSPT_進捗率_1_2&lt;&gt;"", O316:V316,O316:S316)&lt;=集計基準日),COLUMN(IF(進捗管理票PSPT_進捗率_1_2&lt;&gt;"", O316:V316,O316:S316)),""))</f>
        <v>0</v>
      </c>
      <c r="CX316" s="324">
        <f t="array" aca="1" ref="CX316" ca="1">MAX(IF((IF(進捗管理票PSPT_進捗率_2_2&lt;&gt;"", AA316:AH316,AA316:AE316)&lt;&gt;"")*(IF(進捗管理票PSPT_進捗率_2_2&lt;&gt;"", $AA$7:$AH$7,$AA$7:$AE$7)="予定日")*(IF(進捗管理票PSPT_進捗率_2_2&lt;&gt;"", AA316:AH316,AA316:AE316)&lt;=集計基準日),COLUMN(IF(進捗管理票PSPT_進捗率_2_2&lt;&gt;"", AA316:AH316,AA316:AE316)),""))</f>
        <v>0</v>
      </c>
      <c r="CY316" s="324">
        <f t="array" aca="1" ref="CY316" ca="1">MAX(IF((IF(進捗管理票PSPT_進捗率_3_2&lt;&gt;"", AM316:AT316,AM316:AQ316)&lt;&gt;"")*(IF(進捗管理票PSPT_進捗率_3_2&lt;&gt;"", $AM$7:$AT$7,$AM$7:$AQ$7)="予定日")*(IF(進捗管理票PSPT_進捗率_3_2&lt;&gt;"", AM316:AT316,AM316:AQ316)&lt;=集計基準日),COLUMN(IF(進捗管理票PSPT_進捗率_3_2&lt;&gt;"", AM316:AT316,AM316:AQ316)),""))</f>
        <v>0</v>
      </c>
      <c r="CZ316" s="324">
        <f t="array" aca="1" ref="CZ316" ca="1">MAX(IF((IF(進捗管理票PSPT_進捗率_4_2&lt;&gt;"", AY316:BF316,AY316:BC316)&lt;&gt;"")*(IF(進捗管理票PSPT_進捗率_4_2&lt;&gt;"", $AY$7:$BF$7,$AY$7:$BC$7)="予定日")*(IF(進捗管理票PSPT_進捗率_4_2&lt;&gt;"", AY316:BF316,AY316:BC316)&lt;=集計基準日),COLUMN(IF(進捗管理票PSPT_進捗率_4_2&lt;&gt;"", AY316:BF316,AY316:BC316)),""))</f>
        <v>0</v>
      </c>
      <c r="DA316" s="324">
        <f t="array" aca="1" ref="DA316" ca="1">MAX(IF((BJ316:BN316&lt;&gt;"")*($BJ$7:$BN$7="予定日")*(BJ316:BN316&lt;=集計基準日),COLUMN(BJ316:BN316),""))</f>
        <v>0</v>
      </c>
      <c r="DB316" s="324">
        <f t="array" aca="1" ref="DB316" ca="1">MAX(IF((IF(AND(進捗管理票PSPT_進捗率_1_2&lt;&gt;"",U316&lt;&gt;""), O316:V316,O316:S316)&lt;&gt;"")*(IF(AND(進捗管理票PSPT_進捗率_1_2&lt;&gt;"",U316&lt;&gt;""), $O$7:$V$7,$O$7:$S$7)="実績日")*(IF(AND(進捗管理票PSPT_進捗率_1_2&lt;&gt;"",U316&lt;&gt;""), O316:V316,O316:S316)&lt;=集計基準日),COLUMN(IF(AND(進捗管理票PSPT_進捗率_1_2&lt;&gt;"",U316&lt;&gt;""), O316:V316,O316:S316)),""))</f>
        <v>0</v>
      </c>
      <c r="DC316" s="324">
        <f t="array" aca="1" ref="DC316" ca="1">MAX(IF((IF(AND(進捗管理票PSPT_進捗率_2_2&lt;&gt;"",AG316&lt;&gt;""), AA316:AH316,AA316:AE316)&lt;&gt;"")*(IF(AND(進捗管理票PSPT_進捗率_2_2&lt;&gt;"",AG316&lt;&gt;""), $AA$7:$AH$7,$AA$7:$AE$7)="実績日")*(IF(AND(進捗管理票PSPT_進捗率_2_2&lt;&gt;"",AG316&lt;&gt;""), AA316:AH316,AA316:AE316)&lt;=集計基準日),COLUMN(IF(AND(進捗管理票PSPT_進捗率_2_2&lt;&gt;"",AG316&lt;&gt;""), AA316:AH316,AA316:AE316)),""))</f>
        <v>0</v>
      </c>
      <c r="DD316" s="324">
        <f t="array" aca="1" ref="DD316" ca="1">MAX(IF((IF(AND(進捗管理票PSPT_進捗率_3_2&lt;&gt;"",AS316&lt;&gt;""), AM316:AT316,AM316:AQ316)&lt;&gt;"")*(IF(AND(進捗管理票PSPT_進捗率_3_2&lt;&gt;"",AS316&lt;&gt;""), $AM$7:$AT$7,$AM$7:$AQ$7)="実績日")*(IF(AND(進捗管理票PSPT_進捗率_3_2&lt;&gt;"",AS316&lt;&gt;""), AM316:AT316,AM316:AQ316)&lt;=集計基準日),COLUMN(IF(AND(進捗管理票PSPT_進捗率_3_2&lt;&gt;"",AS316&lt;&gt;""), AM316:AT316,AM316:AQ316)),""))</f>
        <v>0</v>
      </c>
      <c r="DE316" s="324">
        <f t="array" aca="1" ref="DE316" ca="1">MAX(IF((IF(AND(進捗管理票PSPT_進捗率_4_2&lt;&gt;"",BE316&lt;&gt;""), AY316:BF316,AY316:BC316)&lt;&gt;"")*(IF(AND(進捗管理票PSPT_進捗率_4_2&lt;&gt;"",BE316&lt;&gt;""), $AY$7:$BF$7,$AY$7:$BC$7)="実績日")*(IF(AND(進捗管理票PSPT_進捗率_4_2&lt;&gt;"",BE316&lt;&gt;""), AY316:BF316,AY316:BC316)&lt;=集計基準日),COLUMN(IF(AND(進捗管理票PSPT_進捗率_4_2&lt;&gt;"",BE316&lt;&gt;""), AY316:BF316,AY316:BC316)),""))</f>
        <v>0</v>
      </c>
      <c r="DF316" s="324">
        <f t="array" aca="1" ref="DF316" ca="1">MAX(IF((BJ316:BN316&lt;&gt;"")*($BJ$7:$BN$7="実績日")*(BJ316:BN316&lt;=集計基準日),COLUMN(BJ316:BN316),""))</f>
        <v>0</v>
      </c>
      <c r="DG316" s="439">
        <f ca="1">MAX(IF(CW316&lt;&gt;0,HLOOKUP(CW316+1,進捗・達成率設定_PS,9,1),0),IF(CX316&lt;&gt;0,HLOOKUP(CX316+1,進捗・達成率設定_PT仕様作成,9,1),0),IF(CY316&lt;&gt;0,HLOOKUP(CY316+1,進捗・達成率設定_PG,9,1),0),IF(CZ316&lt;&gt;0,HLOOKUP(CZ316+1,進捗・達成率設定_PT,9,1),0),IF(DA316&lt;&gt;0,HLOOKUP(DA316+1,進捗・達成率設定_受入,9,1),0),IF(AND(COUNTA(PTレビュー先頭セル:PTレビュー最終セル)=0,AND(BB316&lt;&gt;"", BB316 &lt;= 集計基準日, BE316="",BF316="",BJ316="",BK316="",BM316="",BN316="")),100,0),IF(AND(BE316&lt;&gt;"",BE316 &lt;= 集計基準日, BJ316="",BK316="",BM316="",BN316=""),100,0))</f>
        <v>0</v>
      </c>
      <c r="DH316" s="440">
        <f ca="1">MAX(IF(DB316&lt;&gt;0,HLOOKUP(DB316,進捗・達成率設定_PS,9,1),0),IF(DC316&lt;&gt;0,HLOOKUP(DC316,進捗・達成率設定_PT仕様作成,9,1),0),IF(DD316&lt;&gt;0,HLOOKUP(DD316,進捗・達成率設定_PG,9,1),0),IF(DE316&lt;&gt;0,HLOOKUP(DE316,進捗・達成率設定_PT,9,1),0),IF(DF316&lt;&gt;0,HLOOKUP(DF316,進捗・達成率設定_受入,9,1),0),IF(AND(COUNTA(PTレビュー先頭セル:PTレビュー最終セル)=0,BJ316="",BK316="",BM316="",BN316="",BC316&lt;&gt;"", BC316&lt;=集計基準日),100,0),IF(OR(AND(BF316&lt;&gt;"",BF316&lt;=集計基準日, BJ316="",BK316="",BM316="",BN316=""),AND(BE316&lt;&gt;"",BF316&lt;&gt;"",BF316&lt;=集計基準日, BJ316="",BK316="",BM316="",BN316="")),100,0))</f>
        <v>0</v>
      </c>
      <c r="DI316" s="328" t="str">
        <f>IF(BM316&lt;&gt;"",BM316,IF(AND(BJ316&lt;&gt;"",BM316&lt;&gt;""),BM316,IF(AND(BJ316&lt;&gt;"",BM316=""),"",IF(AND(BK316&lt;&gt;"",BM316=""),"",IF(BE316&lt;&gt;"",BE316,IF(COUNTA(PTレビュー先頭セル:PTレビュー最終セル)&lt;&gt;0,"",IF(BB316&lt;&gt;"",BB316,"")))))))</f>
        <v/>
      </c>
      <c r="DJ316" s="329" t="str">
        <f>IF(AND(BM316&lt;&gt;"",BN316&lt;&gt;""),BN316,IF(AND(BJ316&lt;&gt;"",BN316&lt;&gt;""),BN316,IF(AND(BK316&lt;&gt;"",BN316=""),"",IF(AND(BJ316&lt;&gt;"",BN316=""),"",IF(BF316&lt;&gt;"",BF316,IF(COUNTA(PTレビュー先頭セル:PTレビュー最終セル)&lt;&gt;0,"",IF(BC316&lt;&gt;"",BC316,"")))))))</f>
        <v/>
      </c>
      <c r="DK316" s="450" t="b">
        <f t="shared" si="152"/>
        <v>0</v>
      </c>
      <c r="DL316" s="440" t="b">
        <f t="shared" si="153"/>
        <v>0</v>
      </c>
      <c r="DM316" s="450" t="b">
        <f t="shared" si="154"/>
        <v>0</v>
      </c>
      <c r="DN316" s="440" t="b">
        <f t="shared" si="155"/>
        <v>0</v>
      </c>
      <c r="DO316" s="449" t="b">
        <f t="shared" si="156"/>
        <v>0</v>
      </c>
      <c r="DP316" s="440" t="b">
        <f t="shared" si="157"/>
        <v>0</v>
      </c>
      <c r="DQ316" s="450" t="b">
        <f t="shared" si="158"/>
        <v>0</v>
      </c>
      <c r="DR316" s="440" t="b">
        <f t="shared" si="159"/>
        <v>0</v>
      </c>
      <c r="DS316" s="449" t="b">
        <f t="shared" si="160"/>
        <v>0</v>
      </c>
      <c r="DT316" s="440" t="b">
        <f t="shared" si="161"/>
        <v>0</v>
      </c>
    </row>
    <row r="317" spans="1:124" x14ac:dyDescent="0.25">
      <c r="A317" s="65">
        <f t="shared" si="136"/>
        <v>309</v>
      </c>
      <c r="B317" s="275"/>
      <c r="C317" s="275"/>
      <c r="D317" s="275"/>
      <c r="E317" s="275"/>
      <c r="F317" s="275"/>
      <c r="G317" s="316"/>
      <c r="H317" s="276"/>
      <c r="I317" s="276"/>
      <c r="J317" s="276"/>
      <c r="K317" s="467"/>
      <c r="L317" s="467"/>
      <c r="M317" s="277"/>
      <c r="N317" s="277"/>
      <c r="O317" s="348"/>
      <c r="P317" s="278"/>
      <c r="Q317" s="279"/>
      <c r="R317" s="348"/>
      <c r="S317" s="278"/>
      <c r="T317" s="280"/>
      <c r="U317" s="348"/>
      <c r="V317" s="274"/>
      <c r="W317" s="309" t="str">
        <f t="shared" ca="1" si="137"/>
        <v/>
      </c>
      <c r="X317" s="310" t="str">
        <f t="shared" ca="1" si="138"/>
        <v/>
      </c>
      <c r="Y317" s="277"/>
      <c r="Z317" s="277"/>
      <c r="AA317" s="348"/>
      <c r="AB317" s="278"/>
      <c r="AC317" s="279"/>
      <c r="AD317" s="348"/>
      <c r="AE317" s="278"/>
      <c r="AF317" s="280"/>
      <c r="AG317" s="348"/>
      <c r="AH317" s="274"/>
      <c r="AI317" s="309" t="str">
        <f t="shared" ca="1" si="139"/>
        <v/>
      </c>
      <c r="AJ317" s="310" t="str">
        <f t="shared" ca="1" si="140"/>
        <v/>
      </c>
      <c r="AK317" s="277"/>
      <c r="AL317" s="277"/>
      <c r="AM317" s="348"/>
      <c r="AN317" s="278"/>
      <c r="AO317" s="279"/>
      <c r="AP317" s="348"/>
      <c r="AQ317" s="278"/>
      <c r="AR317" s="280"/>
      <c r="AS317" s="348"/>
      <c r="AT317" s="274"/>
      <c r="AU317" s="309" t="str">
        <f t="shared" ca="1" si="141"/>
        <v/>
      </c>
      <c r="AV317" s="310" t="str">
        <f t="shared" ca="1" si="142"/>
        <v/>
      </c>
      <c r="AW317" s="276"/>
      <c r="AX317" s="276"/>
      <c r="AY317" s="348"/>
      <c r="AZ317" s="278"/>
      <c r="BA317" s="279"/>
      <c r="BB317" s="348"/>
      <c r="BC317" s="278"/>
      <c r="BD317" s="280"/>
      <c r="BE317" s="348"/>
      <c r="BF317" s="274"/>
      <c r="BG317" s="309" t="str">
        <f t="shared" ca="1" si="143"/>
        <v/>
      </c>
      <c r="BH317" s="310" t="str">
        <f t="shared" ca="1" si="144"/>
        <v/>
      </c>
      <c r="BI317" s="276"/>
      <c r="BJ317" s="348"/>
      <c r="BK317" s="278"/>
      <c r="BL317" s="279"/>
      <c r="BM317" s="348"/>
      <c r="BN317" s="278"/>
      <c r="BO317" s="280"/>
      <c r="BP317" s="309" t="str">
        <f t="shared" ca="1" si="145"/>
        <v/>
      </c>
      <c r="BQ317" s="310" t="str">
        <f t="shared" ca="1" si="146"/>
        <v/>
      </c>
      <c r="BR317" s="309" t="str">
        <f t="shared" ca="1" si="147"/>
        <v/>
      </c>
      <c r="BS317" s="438" t="str">
        <f t="shared" ca="1" si="148"/>
        <v/>
      </c>
      <c r="BT317" s="281" t="str">
        <f t="array" ref="BT317">IF(AND($I317&lt;&gt;"",$K317&lt;&gt;""),CEILING(VLOOKUP($I317,ランク別指標,3,FALSE)*$L317,1),"")</f>
        <v/>
      </c>
      <c r="BU317" s="282"/>
      <c r="BV317" s="281" t="str">
        <f t="shared" si="133"/>
        <v/>
      </c>
      <c r="BW317" s="283"/>
      <c r="BX317" s="282"/>
      <c r="BY317" s="284" t="str">
        <f t="shared" si="149"/>
        <v/>
      </c>
      <c r="BZ317" s="285" t="str">
        <f t="shared" si="150"/>
        <v/>
      </c>
      <c r="CA317" s="286"/>
      <c r="CB317" s="287"/>
      <c r="CC317" s="281" t="str">
        <f t="array" ref="CC317">IF(AND($I317&lt;&gt;"",$K317&lt;&gt;""),CEILING(VLOOKUP($I317,ランク別指標,6,FALSE)*$L317,1),"")</f>
        <v/>
      </c>
      <c r="CD317" s="288"/>
      <c r="CE317" s="289" t="str">
        <f t="shared" si="134"/>
        <v/>
      </c>
      <c r="CF317" s="290"/>
      <c r="CG317" s="291" t="str">
        <f t="array" ref="CG317">IF(AND(L317&lt;&gt;"",L317&gt;0),IF(CD317/L317*100 &gt; 0,CD317/L317*100, ""),"")</f>
        <v/>
      </c>
      <c r="CH317" s="292" t="str">
        <f t="array" ref="CH317">IF(AND(L317&lt;&gt;"",L317&gt;0),IF(CF317/L317*100 &gt; 0,CF317/L317*100, ""),"")</f>
        <v/>
      </c>
      <c r="CI317" s="291" t="str">
        <f t="array" ref="CI317">IF(AND(CC317&lt;&gt;"",CC317&gt;0),IF(CD317/CC317*100 &gt; 0,CD317/CC317, ""),"")</f>
        <v/>
      </c>
      <c r="CJ317" s="292" t="str">
        <f t="array" ref="CJ317">IF(AND(CE317&lt;&gt;"",CE317&gt;0),IF(CF317/CE317*100 &gt; 0,CF317/CE317, ""),"")</f>
        <v/>
      </c>
      <c r="CK317" s="281"/>
      <c r="CL317" s="293" t="str">
        <f t="array" ref="CL317">IF(AND(L317&lt;&gt;"",L317&gt;0),IF(CK317/L317*100 &gt; 0,CK317/L317*100, ""),"")</f>
        <v/>
      </c>
      <c r="CM317" s="294"/>
      <c r="CN317" s="270" t="str">
        <f t="array" aca="1" ref="CN317" ca="1">IF(AND($O317&lt;&gt;"",$P317="",$O317&lt;=集計基準日),"遅1",IF(AND($R317&lt;&gt;"",$S317="",$R317&lt;=集計基準日),"遅2",IF(AND($U317&lt;&gt;"",$V317="",$U317&lt;=集計基準日),"遅3","") ) )</f>
        <v/>
      </c>
      <c r="CO317" s="271" t="str">
        <f t="array" aca="1" ref="CO317" ca="1">IF(AND($AA317&lt;&gt;"",$AB317="",$AA317&lt;=集計基準日),"遅1",IF(AND($AD317&lt;&gt;"",$AE317="",$AD317&lt;=集計基準日),"遅2",IF(AND($AG317&lt;&gt;"",$AH317="",$AG317&lt;=集計基準日),"遅3","")))</f>
        <v/>
      </c>
      <c r="CP317" s="271" t="str">
        <f t="array" aca="1" ref="CP317" ca="1">IF(AND($AM317&lt;&gt;"",$AN317="",$AM317&lt;=集計基準日),"遅1",IF(AND($AP317&lt;&gt;"",$AQ317="",$AP317&lt;=集計基準日),"遅2",IF(AND($AS317&lt;&gt;"",$AT317="",$AS317&lt;=集計基準日),"遅3","")))</f>
        <v/>
      </c>
      <c r="CQ317" s="272" t="str">
        <f t="shared" ca="1" si="131"/>
        <v/>
      </c>
      <c r="CR317" s="272" t="str">
        <f t="shared" ca="1" si="132"/>
        <v/>
      </c>
      <c r="CS317" s="273" t="str">
        <f t="shared" ca="1" si="135"/>
        <v/>
      </c>
      <c r="CT317" s="337"/>
      <c r="CU317" s="264">
        <f t="shared" si="151"/>
        <v>309</v>
      </c>
      <c r="CW317" s="324">
        <f t="array" aca="1" ref="CW317" ca="1">MAX(IF((IF(進捗管理票PSPT_進捗率_1_2&lt;&gt;"", O317:V317,O317:S317)&lt;&gt;"")*(IF(進捗管理票PSPT_進捗率_1_2&lt;&gt;"", $O$7:$V$7,$O$7:$S$7)="予定日")*(IF(進捗管理票PSPT_進捗率_1_2&lt;&gt;"", O317:V317,O317:S317)&lt;=集計基準日),COLUMN(IF(進捗管理票PSPT_進捗率_1_2&lt;&gt;"", O317:V317,O317:S317)),""))</f>
        <v>0</v>
      </c>
      <c r="CX317" s="324">
        <f t="array" aca="1" ref="CX317" ca="1">MAX(IF((IF(進捗管理票PSPT_進捗率_2_2&lt;&gt;"", AA317:AH317,AA317:AE317)&lt;&gt;"")*(IF(進捗管理票PSPT_進捗率_2_2&lt;&gt;"", $AA$7:$AH$7,$AA$7:$AE$7)="予定日")*(IF(進捗管理票PSPT_進捗率_2_2&lt;&gt;"", AA317:AH317,AA317:AE317)&lt;=集計基準日),COLUMN(IF(進捗管理票PSPT_進捗率_2_2&lt;&gt;"", AA317:AH317,AA317:AE317)),""))</f>
        <v>0</v>
      </c>
      <c r="CY317" s="324">
        <f t="array" aca="1" ref="CY317" ca="1">MAX(IF((IF(進捗管理票PSPT_進捗率_3_2&lt;&gt;"", AM317:AT317,AM317:AQ317)&lt;&gt;"")*(IF(進捗管理票PSPT_進捗率_3_2&lt;&gt;"", $AM$7:$AT$7,$AM$7:$AQ$7)="予定日")*(IF(進捗管理票PSPT_進捗率_3_2&lt;&gt;"", AM317:AT317,AM317:AQ317)&lt;=集計基準日),COLUMN(IF(進捗管理票PSPT_進捗率_3_2&lt;&gt;"", AM317:AT317,AM317:AQ317)),""))</f>
        <v>0</v>
      </c>
      <c r="CZ317" s="324">
        <f t="array" aca="1" ref="CZ317" ca="1">MAX(IF((IF(進捗管理票PSPT_進捗率_4_2&lt;&gt;"", AY317:BF317,AY317:BC317)&lt;&gt;"")*(IF(進捗管理票PSPT_進捗率_4_2&lt;&gt;"", $AY$7:$BF$7,$AY$7:$BC$7)="予定日")*(IF(進捗管理票PSPT_進捗率_4_2&lt;&gt;"", AY317:BF317,AY317:BC317)&lt;=集計基準日),COLUMN(IF(進捗管理票PSPT_進捗率_4_2&lt;&gt;"", AY317:BF317,AY317:BC317)),""))</f>
        <v>0</v>
      </c>
      <c r="DA317" s="324">
        <f t="array" aca="1" ref="DA317" ca="1">MAX(IF((BJ317:BN317&lt;&gt;"")*($BJ$7:$BN$7="予定日")*(BJ317:BN317&lt;=集計基準日),COLUMN(BJ317:BN317),""))</f>
        <v>0</v>
      </c>
      <c r="DB317" s="324">
        <f t="array" aca="1" ref="DB317" ca="1">MAX(IF((IF(AND(進捗管理票PSPT_進捗率_1_2&lt;&gt;"",U317&lt;&gt;""), O317:V317,O317:S317)&lt;&gt;"")*(IF(AND(進捗管理票PSPT_進捗率_1_2&lt;&gt;"",U317&lt;&gt;""), $O$7:$V$7,$O$7:$S$7)="実績日")*(IF(AND(進捗管理票PSPT_進捗率_1_2&lt;&gt;"",U317&lt;&gt;""), O317:V317,O317:S317)&lt;=集計基準日),COLUMN(IF(AND(進捗管理票PSPT_進捗率_1_2&lt;&gt;"",U317&lt;&gt;""), O317:V317,O317:S317)),""))</f>
        <v>0</v>
      </c>
      <c r="DC317" s="324">
        <f t="array" aca="1" ref="DC317" ca="1">MAX(IF((IF(AND(進捗管理票PSPT_進捗率_2_2&lt;&gt;"",AG317&lt;&gt;""), AA317:AH317,AA317:AE317)&lt;&gt;"")*(IF(AND(進捗管理票PSPT_進捗率_2_2&lt;&gt;"",AG317&lt;&gt;""), $AA$7:$AH$7,$AA$7:$AE$7)="実績日")*(IF(AND(進捗管理票PSPT_進捗率_2_2&lt;&gt;"",AG317&lt;&gt;""), AA317:AH317,AA317:AE317)&lt;=集計基準日),COLUMN(IF(AND(進捗管理票PSPT_進捗率_2_2&lt;&gt;"",AG317&lt;&gt;""), AA317:AH317,AA317:AE317)),""))</f>
        <v>0</v>
      </c>
      <c r="DD317" s="324">
        <f t="array" aca="1" ref="DD317" ca="1">MAX(IF((IF(AND(進捗管理票PSPT_進捗率_3_2&lt;&gt;"",AS317&lt;&gt;""), AM317:AT317,AM317:AQ317)&lt;&gt;"")*(IF(AND(進捗管理票PSPT_進捗率_3_2&lt;&gt;"",AS317&lt;&gt;""), $AM$7:$AT$7,$AM$7:$AQ$7)="実績日")*(IF(AND(進捗管理票PSPT_進捗率_3_2&lt;&gt;"",AS317&lt;&gt;""), AM317:AT317,AM317:AQ317)&lt;=集計基準日),COLUMN(IF(AND(進捗管理票PSPT_進捗率_3_2&lt;&gt;"",AS317&lt;&gt;""), AM317:AT317,AM317:AQ317)),""))</f>
        <v>0</v>
      </c>
      <c r="DE317" s="324">
        <f t="array" aca="1" ref="DE317" ca="1">MAX(IF((IF(AND(進捗管理票PSPT_進捗率_4_2&lt;&gt;"",BE317&lt;&gt;""), AY317:BF317,AY317:BC317)&lt;&gt;"")*(IF(AND(進捗管理票PSPT_進捗率_4_2&lt;&gt;"",BE317&lt;&gt;""), $AY$7:$BF$7,$AY$7:$BC$7)="実績日")*(IF(AND(進捗管理票PSPT_進捗率_4_2&lt;&gt;"",BE317&lt;&gt;""), AY317:BF317,AY317:BC317)&lt;=集計基準日),COLUMN(IF(AND(進捗管理票PSPT_進捗率_4_2&lt;&gt;"",BE317&lt;&gt;""), AY317:BF317,AY317:BC317)),""))</f>
        <v>0</v>
      </c>
      <c r="DF317" s="324">
        <f t="array" aca="1" ref="DF317" ca="1">MAX(IF((BJ317:BN317&lt;&gt;"")*($BJ$7:$BN$7="実績日")*(BJ317:BN317&lt;=集計基準日),COLUMN(BJ317:BN317),""))</f>
        <v>0</v>
      </c>
      <c r="DG317" s="439">
        <f ca="1">MAX(IF(CW317&lt;&gt;0,HLOOKUP(CW317+1,進捗・達成率設定_PS,9,1),0),IF(CX317&lt;&gt;0,HLOOKUP(CX317+1,進捗・達成率設定_PT仕様作成,9,1),0),IF(CY317&lt;&gt;0,HLOOKUP(CY317+1,進捗・達成率設定_PG,9,1),0),IF(CZ317&lt;&gt;0,HLOOKUP(CZ317+1,進捗・達成率設定_PT,9,1),0),IF(DA317&lt;&gt;0,HLOOKUP(DA317+1,進捗・達成率設定_受入,9,1),0),IF(AND(COUNTA(PTレビュー先頭セル:PTレビュー最終セル)=0,AND(BB317&lt;&gt;"", BB317 &lt;= 集計基準日, BE317="",BF317="",BJ317="",BK317="",BM317="",BN317="")),100,0),IF(AND(BE317&lt;&gt;"",BE317 &lt;= 集計基準日, BJ317="",BK317="",BM317="",BN317=""),100,0))</f>
        <v>0</v>
      </c>
      <c r="DH317" s="440">
        <f ca="1">MAX(IF(DB317&lt;&gt;0,HLOOKUP(DB317,進捗・達成率設定_PS,9,1),0),IF(DC317&lt;&gt;0,HLOOKUP(DC317,進捗・達成率設定_PT仕様作成,9,1),0),IF(DD317&lt;&gt;0,HLOOKUP(DD317,進捗・達成率設定_PG,9,1),0),IF(DE317&lt;&gt;0,HLOOKUP(DE317,進捗・達成率設定_PT,9,1),0),IF(DF317&lt;&gt;0,HLOOKUP(DF317,進捗・達成率設定_受入,9,1),0),IF(AND(COUNTA(PTレビュー先頭セル:PTレビュー最終セル)=0,BJ317="",BK317="",BM317="",BN317="",BC317&lt;&gt;"", BC317&lt;=集計基準日),100,0),IF(OR(AND(BF317&lt;&gt;"",BF317&lt;=集計基準日, BJ317="",BK317="",BM317="",BN317=""),AND(BE317&lt;&gt;"",BF317&lt;&gt;"",BF317&lt;=集計基準日, BJ317="",BK317="",BM317="",BN317="")),100,0))</f>
        <v>0</v>
      </c>
      <c r="DI317" s="328" t="str">
        <f>IF(BM317&lt;&gt;"",BM317,IF(AND(BJ317&lt;&gt;"",BM317&lt;&gt;""),BM317,IF(AND(BJ317&lt;&gt;"",BM317=""),"",IF(AND(BK317&lt;&gt;"",BM317=""),"",IF(BE317&lt;&gt;"",BE317,IF(COUNTA(PTレビュー先頭セル:PTレビュー最終セル)&lt;&gt;0,"",IF(BB317&lt;&gt;"",BB317,"")))))))</f>
        <v/>
      </c>
      <c r="DJ317" s="329" t="str">
        <f>IF(AND(BM317&lt;&gt;"",BN317&lt;&gt;""),BN317,IF(AND(BJ317&lt;&gt;"",BN317&lt;&gt;""),BN317,IF(AND(BK317&lt;&gt;"",BN317=""),"",IF(AND(BJ317&lt;&gt;"",BN317=""),"",IF(BF317&lt;&gt;"",BF317,IF(COUNTA(PTレビュー先頭セル:PTレビュー最終セル)&lt;&gt;0,"",IF(BC317&lt;&gt;"",BC317,"")))))))</f>
        <v/>
      </c>
      <c r="DK317" s="450" t="b">
        <f t="shared" si="152"/>
        <v>0</v>
      </c>
      <c r="DL317" s="440" t="b">
        <f t="shared" si="153"/>
        <v>0</v>
      </c>
      <c r="DM317" s="450" t="b">
        <f t="shared" si="154"/>
        <v>0</v>
      </c>
      <c r="DN317" s="440" t="b">
        <f t="shared" si="155"/>
        <v>0</v>
      </c>
      <c r="DO317" s="449" t="b">
        <f t="shared" si="156"/>
        <v>0</v>
      </c>
      <c r="DP317" s="440" t="b">
        <f t="shared" si="157"/>
        <v>0</v>
      </c>
      <c r="DQ317" s="450" t="b">
        <f t="shared" si="158"/>
        <v>0</v>
      </c>
      <c r="DR317" s="440" t="b">
        <f t="shared" si="159"/>
        <v>0</v>
      </c>
      <c r="DS317" s="449" t="b">
        <f t="shared" si="160"/>
        <v>0</v>
      </c>
      <c r="DT317" s="440" t="b">
        <f t="shared" si="161"/>
        <v>0</v>
      </c>
    </row>
    <row r="318" spans="1:124" x14ac:dyDescent="0.25">
      <c r="A318" s="65">
        <f t="shared" si="136"/>
        <v>310</v>
      </c>
      <c r="B318" s="275"/>
      <c r="C318" s="275"/>
      <c r="D318" s="275"/>
      <c r="E318" s="275"/>
      <c r="F318" s="275"/>
      <c r="G318" s="316"/>
      <c r="H318" s="276"/>
      <c r="I318" s="276"/>
      <c r="J318" s="276"/>
      <c r="K318" s="467"/>
      <c r="L318" s="467"/>
      <c r="M318" s="277"/>
      <c r="N318" s="277"/>
      <c r="O318" s="348"/>
      <c r="P318" s="278"/>
      <c r="Q318" s="279"/>
      <c r="R318" s="348"/>
      <c r="S318" s="278"/>
      <c r="T318" s="280"/>
      <c r="U318" s="348"/>
      <c r="V318" s="274"/>
      <c r="W318" s="309" t="str">
        <f t="shared" ca="1" si="137"/>
        <v/>
      </c>
      <c r="X318" s="310" t="str">
        <f t="shared" ca="1" si="138"/>
        <v/>
      </c>
      <c r="Y318" s="277"/>
      <c r="Z318" s="277"/>
      <c r="AA318" s="348"/>
      <c r="AB318" s="278"/>
      <c r="AC318" s="279"/>
      <c r="AD318" s="348"/>
      <c r="AE318" s="278"/>
      <c r="AF318" s="280"/>
      <c r="AG318" s="348"/>
      <c r="AH318" s="274"/>
      <c r="AI318" s="309" t="str">
        <f t="shared" ca="1" si="139"/>
        <v/>
      </c>
      <c r="AJ318" s="310" t="str">
        <f t="shared" ca="1" si="140"/>
        <v/>
      </c>
      <c r="AK318" s="277"/>
      <c r="AL318" s="277"/>
      <c r="AM318" s="348"/>
      <c r="AN318" s="278"/>
      <c r="AO318" s="279"/>
      <c r="AP318" s="348"/>
      <c r="AQ318" s="278"/>
      <c r="AR318" s="280"/>
      <c r="AS318" s="348"/>
      <c r="AT318" s="274"/>
      <c r="AU318" s="309" t="str">
        <f t="shared" ca="1" si="141"/>
        <v/>
      </c>
      <c r="AV318" s="310" t="str">
        <f t="shared" ca="1" si="142"/>
        <v/>
      </c>
      <c r="AW318" s="276"/>
      <c r="AX318" s="276"/>
      <c r="AY318" s="348"/>
      <c r="AZ318" s="278"/>
      <c r="BA318" s="279"/>
      <c r="BB318" s="348"/>
      <c r="BC318" s="278"/>
      <c r="BD318" s="280"/>
      <c r="BE318" s="348"/>
      <c r="BF318" s="274"/>
      <c r="BG318" s="309" t="str">
        <f t="shared" ca="1" si="143"/>
        <v/>
      </c>
      <c r="BH318" s="310" t="str">
        <f t="shared" ca="1" si="144"/>
        <v/>
      </c>
      <c r="BI318" s="276"/>
      <c r="BJ318" s="348"/>
      <c r="BK318" s="278"/>
      <c r="BL318" s="279"/>
      <c r="BM318" s="348"/>
      <c r="BN318" s="278"/>
      <c r="BO318" s="280"/>
      <c r="BP318" s="309" t="str">
        <f t="shared" ca="1" si="145"/>
        <v/>
      </c>
      <c r="BQ318" s="310" t="str">
        <f t="shared" ca="1" si="146"/>
        <v/>
      </c>
      <c r="BR318" s="309" t="str">
        <f t="shared" ca="1" si="147"/>
        <v/>
      </c>
      <c r="BS318" s="438" t="str">
        <f t="shared" ca="1" si="148"/>
        <v/>
      </c>
      <c r="BT318" s="281" t="str">
        <f t="array" ref="BT318">IF(AND($I318&lt;&gt;"",$K318&lt;&gt;""),CEILING(VLOOKUP($I318,ランク別指標,3,FALSE)*$L318,1),"")</f>
        <v/>
      </c>
      <c r="BU318" s="282"/>
      <c r="BV318" s="281" t="str">
        <f t="shared" si="133"/>
        <v/>
      </c>
      <c r="BW318" s="283"/>
      <c r="BX318" s="282"/>
      <c r="BY318" s="284" t="str">
        <f t="shared" si="149"/>
        <v/>
      </c>
      <c r="BZ318" s="285" t="str">
        <f t="shared" si="150"/>
        <v/>
      </c>
      <c r="CA318" s="286"/>
      <c r="CB318" s="287"/>
      <c r="CC318" s="281" t="str">
        <f t="array" ref="CC318">IF(AND($I318&lt;&gt;"",$K318&lt;&gt;""),CEILING(VLOOKUP($I318,ランク別指標,6,FALSE)*$L318,1),"")</f>
        <v/>
      </c>
      <c r="CD318" s="288"/>
      <c r="CE318" s="289" t="str">
        <f t="shared" si="134"/>
        <v/>
      </c>
      <c r="CF318" s="290"/>
      <c r="CG318" s="291" t="str">
        <f t="array" ref="CG318">IF(AND(L318&lt;&gt;"",L318&gt;0),IF(CD318/L318*100 &gt; 0,CD318/L318*100, ""),"")</f>
        <v/>
      </c>
      <c r="CH318" s="292" t="str">
        <f t="array" ref="CH318">IF(AND(L318&lt;&gt;"",L318&gt;0),IF(CF318/L318*100 &gt; 0,CF318/L318*100, ""),"")</f>
        <v/>
      </c>
      <c r="CI318" s="291" t="str">
        <f t="array" ref="CI318">IF(AND(CC318&lt;&gt;"",CC318&gt;0),IF(CD318/CC318*100 &gt; 0,CD318/CC318, ""),"")</f>
        <v/>
      </c>
      <c r="CJ318" s="292" t="str">
        <f t="array" ref="CJ318">IF(AND(CE318&lt;&gt;"",CE318&gt;0),IF(CF318/CE318*100 &gt; 0,CF318/CE318, ""),"")</f>
        <v/>
      </c>
      <c r="CK318" s="281"/>
      <c r="CL318" s="293" t="str">
        <f t="array" ref="CL318">IF(AND(L318&lt;&gt;"",L318&gt;0),IF(CK318/L318*100 &gt; 0,CK318/L318*100, ""),"")</f>
        <v/>
      </c>
      <c r="CM318" s="294"/>
      <c r="CN318" s="270" t="str">
        <f t="array" aca="1" ref="CN318" ca="1">IF(AND($O318&lt;&gt;"",$P318="",$O318&lt;=集計基準日),"遅1",IF(AND($R318&lt;&gt;"",$S318="",$R318&lt;=集計基準日),"遅2",IF(AND($U318&lt;&gt;"",$V318="",$U318&lt;=集計基準日),"遅3","") ) )</f>
        <v/>
      </c>
      <c r="CO318" s="271" t="str">
        <f t="array" aca="1" ref="CO318" ca="1">IF(AND($AA318&lt;&gt;"",$AB318="",$AA318&lt;=集計基準日),"遅1",IF(AND($AD318&lt;&gt;"",$AE318="",$AD318&lt;=集計基準日),"遅2",IF(AND($AG318&lt;&gt;"",$AH318="",$AG318&lt;=集計基準日),"遅3","")))</f>
        <v/>
      </c>
      <c r="CP318" s="271" t="str">
        <f t="array" aca="1" ref="CP318" ca="1">IF(AND($AM318&lt;&gt;"",$AN318="",$AM318&lt;=集計基準日),"遅1",IF(AND($AP318&lt;&gt;"",$AQ318="",$AP318&lt;=集計基準日),"遅2",IF(AND($AS318&lt;&gt;"",$AT318="",$AS318&lt;=集計基準日),"遅3","")))</f>
        <v/>
      </c>
      <c r="CQ318" s="272" t="str">
        <f t="shared" ca="1" si="131"/>
        <v/>
      </c>
      <c r="CR318" s="272" t="str">
        <f t="shared" ca="1" si="132"/>
        <v/>
      </c>
      <c r="CS318" s="273" t="str">
        <f t="shared" ca="1" si="135"/>
        <v/>
      </c>
      <c r="CT318" s="337"/>
      <c r="CU318" s="264">
        <f t="shared" si="151"/>
        <v>310</v>
      </c>
      <c r="CW318" s="324">
        <f t="array" aca="1" ref="CW318" ca="1">MAX(IF((IF(進捗管理票PSPT_進捗率_1_2&lt;&gt;"", O318:V318,O318:S318)&lt;&gt;"")*(IF(進捗管理票PSPT_進捗率_1_2&lt;&gt;"", $O$7:$V$7,$O$7:$S$7)="予定日")*(IF(進捗管理票PSPT_進捗率_1_2&lt;&gt;"", O318:V318,O318:S318)&lt;=集計基準日),COLUMN(IF(進捗管理票PSPT_進捗率_1_2&lt;&gt;"", O318:V318,O318:S318)),""))</f>
        <v>0</v>
      </c>
      <c r="CX318" s="324">
        <f t="array" aca="1" ref="CX318" ca="1">MAX(IF((IF(進捗管理票PSPT_進捗率_2_2&lt;&gt;"", AA318:AH318,AA318:AE318)&lt;&gt;"")*(IF(進捗管理票PSPT_進捗率_2_2&lt;&gt;"", $AA$7:$AH$7,$AA$7:$AE$7)="予定日")*(IF(進捗管理票PSPT_進捗率_2_2&lt;&gt;"", AA318:AH318,AA318:AE318)&lt;=集計基準日),COLUMN(IF(進捗管理票PSPT_進捗率_2_2&lt;&gt;"", AA318:AH318,AA318:AE318)),""))</f>
        <v>0</v>
      </c>
      <c r="CY318" s="324">
        <f t="array" aca="1" ref="CY318" ca="1">MAX(IF((IF(進捗管理票PSPT_進捗率_3_2&lt;&gt;"", AM318:AT318,AM318:AQ318)&lt;&gt;"")*(IF(進捗管理票PSPT_進捗率_3_2&lt;&gt;"", $AM$7:$AT$7,$AM$7:$AQ$7)="予定日")*(IF(進捗管理票PSPT_進捗率_3_2&lt;&gt;"", AM318:AT318,AM318:AQ318)&lt;=集計基準日),COLUMN(IF(進捗管理票PSPT_進捗率_3_2&lt;&gt;"", AM318:AT318,AM318:AQ318)),""))</f>
        <v>0</v>
      </c>
      <c r="CZ318" s="324">
        <f t="array" aca="1" ref="CZ318" ca="1">MAX(IF((IF(進捗管理票PSPT_進捗率_4_2&lt;&gt;"", AY318:BF318,AY318:BC318)&lt;&gt;"")*(IF(進捗管理票PSPT_進捗率_4_2&lt;&gt;"", $AY$7:$BF$7,$AY$7:$BC$7)="予定日")*(IF(進捗管理票PSPT_進捗率_4_2&lt;&gt;"", AY318:BF318,AY318:BC318)&lt;=集計基準日),COLUMN(IF(進捗管理票PSPT_進捗率_4_2&lt;&gt;"", AY318:BF318,AY318:BC318)),""))</f>
        <v>0</v>
      </c>
      <c r="DA318" s="324">
        <f t="array" aca="1" ref="DA318" ca="1">MAX(IF((BJ318:BN318&lt;&gt;"")*($BJ$7:$BN$7="予定日")*(BJ318:BN318&lt;=集計基準日),COLUMN(BJ318:BN318),""))</f>
        <v>0</v>
      </c>
      <c r="DB318" s="324">
        <f t="array" aca="1" ref="DB318" ca="1">MAX(IF((IF(AND(進捗管理票PSPT_進捗率_1_2&lt;&gt;"",U318&lt;&gt;""), O318:V318,O318:S318)&lt;&gt;"")*(IF(AND(進捗管理票PSPT_進捗率_1_2&lt;&gt;"",U318&lt;&gt;""), $O$7:$V$7,$O$7:$S$7)="実績日")*(IF(AND(進捗管理票PSPT_進捗率_1_2&lt;&gt;"",U318&lt;&gt;""), O318:V318,O318:S318)&lt;=集計基準日),COLUMN(IF(AND(進捗管理票PSPT_進捗率_1_2&lt;&gt;"",U318&lt;&gt;""), O318:V318,O318:S318)),""))</f>
        <v>0</v>
      </c>
      <c r="DC318" s="324">
        <f t="array" aca="1" ref="DC318" ca="1">MAX(IF((IF(AND(進捗管理票PSPT_進捗率_2_2&lt;&gt;"",AG318&lt;&gt;""), AA318:AH318,AA318:AE318)&lt;&gt;"")*(IF(AND(進捗管理票PSPT_進捗率_2_2&lt;&gt;"",AG318&lt;&gt;""), $AA$7:$AH$7,$AA$7:$AE$7)="実績日")*(IF(AND(進捗管理票PSPT_進捗率_2_2&lt;&gt;"",AG318&lt;&gt;""), AA318:AH318,AA318:AE318)&lt;=集計基準日),COLUMN(IF(AND(進捗管理票PSPT_進捗率_2_2&lt;&gt;"",AG318&lt;&gt;""), AA318:AH318,AA318:AE318)),""))</f>
        <v>0</v>
      </c>
      <c r="DD318" s="324">
        <f t="array" aca="1" ref="DD318" ca="1">MAX(IF((IF(AND(進捗管理票PSPT_進捗率_3_2&lt;&gt;"",AS318&lt;&gt;""), AM318:AT318,AM318:AQ318)&lt;&gt;"")*(IF(AND(進捗管理票PSPT_進捗率_3_2&lt;&gt;"",AS318&lt;&gt;""), $AM$7:$AT$7,$AM$7:$AQ$7)="実績日")*(IF(AND(進捗管理票PSPT_進捗率_3_2&lt;&gt;"",AS318&lt;&gt;""), AM318:AT318,AM318:AQ318)&lt;=集計基準日),COLUMN(IF(AND(進捗管理票PSPT_進捗率_3_2&lt;&gt;"",AS318&lt;&gt;""), AM318:AT318,AM318:AQ318)),""))</f>
        <v>0</v>
      </c>
      <c r="DE318" s="324">
        <f t="array" aca="1" ref="DE318" ca="1">MAX(IF((IF(AND(進捗管理票PSPT_進捗率_4_2&lt;&gt;"",BE318&lt;&gt;""), AY318:BF318,AY318:BC318)&lt;&gt;"")*(IF(AND(進捗管理票PSPT_進捗率_4_2&lt;&gt;"",BE318&lt;&gt;""), $AY$7:$BF$7,$AY$7:$BC$7)="実績日")*(IF(AND(進捗管理票PSPT_進捗率_4_2&lt;&gt;"",BE318&lt;&gt;""), AY318:BF318,AY318:BC318)&lt;=集計基準日),COLUMN(IF(AND(進捗管理票PSPT_進捗率_4_2&lt;&gt;"",BE318&lt;&gt;""), AY318:BF318,AY318:BC318)),""))</f>
        <v>0</v>
      </c>
      <c r="DF318" s="324">
        <f t="array" aca="1" ref="DF318" ca="1">MAX(IF((BJ318:BN318&lt;&gt;"")*($BJ$7:$BN$7="実績日")*(BJ318:BN318&lt;=集計基準日),COLUMN(BJ318:BN318),""))</f>
        <v>0</v>
      </c>
      <c r="DG318" s="439">
        <f ca="1">MAX(IF(CW318&lt;&gt;0,HLOOKUP(CW318+1,進捗・達成率設定_PS,9,1),0),IF(CX318&lt;&gt;0,HLOOKUP(CX318+1,進捗・達成率設定_PT仕様作成,9,1),0),IF(CY318&lt;&gt;0,HLOOKUP(CY318+1,進捗・達成率設定_PG,9,1),0),IF(CZ318&lt;&gt;0,HLOOKUP(CZ318+1,進捗・達成率設定_PT,9,1),0),IF(DA318&lt;&gt;0,HLOOKUP(DA318+1,進捗・達成率設定_受入,9,1),0),IF(AND(COUNTA(PTレビュー先頭セル:PTレビュー最終セル)=0,AND(BB318&lt;&gt;"", BB318 &lt;= 集計基準日, BE318="",BF318="",BJ318="",BK318="",BM318="",BN318="")),100,0),IF(AND(BE318&lt;&gt;"",BE318 &lt;= 集計基準日, BJ318="",BK318="",BM318="",BN318=""),100,0))</f>
        <v>0</v>
      </c>
      <c r="DH318" s="440">
        <f ca="1">MAX(IF(DB318&lt;&gt;0,HLOOKUP(DB318,進捗・達成率設定_PS,9,1),0),IF(DC318&lt;&gt;0,HLOOKUP(DC318,進捗・達成率設定_PT仕様作成,9,1),0),IF(DD318&lt;&gt;0,HLOOKUP(DD318,進捗・達成率設定_PG,9,1),0),IF(DE318&lt;&gt;0,HLOOKUP(DE318,進捗・達成率設定_PT,9,1),0),IF(DF318&lt;&gt;0,HLOOKUP(DF318,進捗・達成率設定_受入,9,1),0),IF(AND(COUNTA(PTレビュー先頭セル:PTレビュー最終セル)=0,BJ318="",BK318="",BM318="",BN318="",BC318&lt;&gt;"", BC318&lt;=集計基準日),100,0),IF(OR(AND(BF318&lt;&gt;"",BF318&lt;=集計基準日, BJ318="",BK318="",BM318="",BN318=""),AND(BE318&lt;&gt;"",BF318&lt;&gt;"",BF318&lt;=集計基準日, BJ318="",BK318="",BM318="",BN318="")),100,0))</f>
        <v>0</v>
      </c>
      <c r="DI318" s="328" t="str">
        <f>IF(BM318&lt;&gt;"",BM318,IF(AND(BJ318&lt;&gt;"",BM318&lt;&gt;""),BM318,IF(AND(BJ318&lt;&gt;"",BM318=""),"",IF(AND(BK318&lt;&gt;"",BM318=""),"",IF(BE318&lt;&gt;"",BE318,IF(COUNTA(PTレビュー先頭セル:PTレビュー最終セル)&lt;&gt;0,"",IF(BB318&lt;&gt;"",BB318,"")))))))</f>
        <v/>
      </c>
      <c r="DJ318" s="329" t="str">
        <f>IF(AND(BM318&lt;&gt;"",BN318&lt;&gt;""),BN318,IF(AND(BJ318&lt;&gt;"",BN318&lt;&gt;""),BN318,IF(AND(BK318&lt;&gt;"",BN318=""),"",IF(AND(BJ318&lt;&gt;"",BN318=""),"",IF(BF318&lt;&gt;"",BF318,IF(COUNTA(PTレビュー先頭セル:PTレビュー最終セル)&lt;&gt;0,"",IF(BC318&lt;&gt;"",BC318,"")))))))</f>
        <v/>
      </c>
      <c r="DK318" s="450" t="b">
        <f t="shared" si="152"/>
        <v>0</v>
      </c>
      <c r="DL318" s="440" t="b">
        <f t="shared" si="153"/>
        <v>0</v>
      </c>
      <c r="DM318" s="450" t="b">
        <f t="shared" si="154"/>
        <v>0</v>
      </c>
      <c r="DN318" s="440" t="b">
        <f t="shared" si="155"/>
        <v>0</v>
      </c>
      <c r="DO318" s="449" t="b">
        <f t="shared" si="156"/>
        <v>0</v>
      </c>
      <c r="DP318" s="440" t="b">
        <f t="shared" si="157"/>
        <v>0</v>
      </c>
      <c r="DQ318" s="450" t="b">
        <f t="shared" si="158"/>
        <v>0</v>
      </c>
      <c r="DR318" s="440" t="b">
        <f t="shared" si="159"/>
        <v>0</v>
      </c>
      <c r="DS318" s="449" t="b">
        <f t="shared" si="160"/>
        <v>0</v>
      </c>
      <c r="DT318" s="440" t="b">
        <f t="shared" si="161"/>
        <v>0</v>
      </c>
    </row>
    <row r="319" spans="1:124" x14ac:dyDescent="0.25">
      <c r="A319" s="65">
        <f t="shared" si="136"/>
        <v>311</v>
      </c>
      <c r="B319" s="275"/>
      <c r="C319" s="275"/>
      <c r="D319" s="275"/>
      <c r="E319" s="275"/>
      <c r="F319" s="275"/>
      <c r="G319" s="316"/>
      <c r="H319" s="276"/>
      <c r="I319" s="276"/>
      <c r="J319" s="276"/>
      <c r="K319" s="467"/>
      <c r="L319" s="467"/>
      <c r="M319" s="277"/>
      <c r="N319" s="277"/>
      <c r="O319" s="348"/>
      <c r="P319" s="278"/>
      <c r="Q319" s="279"/>
      <c r="R319" s="348"/>
      <c r="S319" s="278"/>
      <c r="T319" s="280"/>
      <c r="U319" s="348"/>
      <c r="V319" s="274"/>
      <c r="W319" s="309" t="str">
        <f t="shared" ca="1" si="137"/>
        <v/>
      </c>
      <c r="X319" s="310" t="str">
        <f t="shared" ca="1" si="138"/>
        <v/>
      </c>
      <c r="Y319" s="277"/>
      <c r="Z319" s="277"/>
      <c r="AA319" s="348"/>
      <c r="AB319" s="278"/>
      <c r="AC319" s="279"/>
      <c r="AD319" s="348"/>
      <c r="AE319" s="278"/>
      <c r="AF319" s="280"/>
      <c r="AG319" s="348"/>
      <c r="AH319" s="274"/>
      <c r="AI319" s="309" t="str">
        <f t="shared" ca="1" si="139"/>
        <v/>
      </c>
      <c r="AJ319" s="310" t="str">
        <f t="shared" ca="1" si="140"/>
        <v/>
      </c>
      <c r="AK319" s="277"/>
      <c r="AL319" s="277"/>
      <c r="AM319" s="348"/>
      <c r="AN319" s="278"/>
      <c r="AO319" s="279"/>
      <c r="AP319" s="348"/>
      <c r="AQ319" s="278"/>
      <c r="AR319" s="280"/>
      <c r="AS319" s="348"/>
      <c r="AT319" s="274"/>
      <c r="AU319" s="309" t="str">
        <f t="shared" ca="1" si="141"/>
        <v/>
      </c>
      <c r="AV319" s="310" t="str">
        <f t="shared" ca="1" si="142"/>
        <v/>
      </c>
      <c r="AW319" s="276"/>
      <c r="AX319" s="276"/>
      <c r="AY319" s="348"/>
      <c r="AZ319" s="278"/>
      <c r="BA319" s="279"/>
      <c r="BB319" s="348"/>
      <c r="BC319" s="278"/>
      <c r="BD319" s="280"/>
      <c r="BE319" s="348"/>
      <c r="BF319" s="274"/>
      <c r="BG319" s="309" t="str">
        <f t="shared" ca="1" si="143"/>
        <v/>
      </c>
      <c r="BH319" s="310" t="str">
        <f t="shared" ca="1" si="144"/>
        <v/>
      </c>
      <c r="BI319" s="276"/>
      <c r="BJ319" s="348"/>
      <c r="BK319" s="278"/>
      <c r="BL319" s="279"/>
      <c r="BM319" s="348"/>
      <c r="BN319" s="278"/>
      <c r="BO319" s="280"/>
      <c r="BP319" s="309" t="str">
        <f t="shared" ca="1" si="145"/>
        <v/>
      </c>
      <c r="BQ319" s="310" t="str">
        <f t="shared" ca="1" si="146"/>
        <v/>
      </c>
      <c r="BR319" s="309" t="str">
        <f t="shared" ca="1" si="147"/>
        <v/>
      </c>
      <c r="BS319" s="438" t="str">
        <f t="shared" ca="1" si="148"/>
        <v/>
      </c>
      <c r="BT319" s="281" t="str">
        <f t="array" ref="BT319">IF(AND($I319&lt;&gt;"",$K319&lt;&gt;""),CEILING(VLOOKUP($I319,ランク別指標,3,FALSE)*$L319,1),"")</f>
        <v/>
      </c>
      <c r="BU319" s="282"/>
      <c r="BV319" s="281" t="str">
        <f t="shared" si="133"/>
        <v/>
      </c>
      <c r="BW319" s="283"/>
      <c r="BX319" s="282"/>
      <c r="BY319" s="284" t="str">
        <f t="shared" si="149"/>
        <v/>
      </c>
      <c r="BZ319" s="285" t="str">
        <f t="shared" si="150"/>
        <v/>
      </c>
      <c r="CA319" s="286"/>
      <c r="CB319" s="287"/>
      <c r="CC319" s="281" t="str">
        <f t="array" ref="CC319">IF(AND($I319&lt;&gt;"",$K319&lt;&gt;""),CEILING(VLOOKUP($I319,ランク別指標,6,FALSE)*$L319,1),"")</f>
        <v/>
      </c>
      <c r="CD319" s="288"/>
      <c r="CE319" s="289" t="str">
        <f t="shared" si="134"/>
        <v/>
      </c>
      <c r="CF319" s="290"/>
      <c r="CG319" s="291" t="str">
        <f t="array" ref="CG319">IF(AND(L319&lt;&gt;"",L319&gt;0),IF(CD319/L319*100 &gt; 0,CD319/L319*100, ""),"")</f>
        <v/>
      </c>
      <c r="CH319" s="292" t="str">
        <f t="array" ref="CH319">IF(AND(L319&lt;&gt;"",L319&gt;0),IF(CF319/L319*100 &gt; 0,CF319/L319*100, ""),"")</f>
        <v/>
      </c>
      <c r="CI319" s="291" t="str">
        <f t="array" ref="CI319">IF(AND(CC319&lt;&gt;"",CC319&gt;0),IF(CD319/CC319*100 &gt; 0,CD319/CC319, ""),"")</f>
        <v/>
      </c>
      <c r="CJ319" s="292" t="str">
        <f t="array" ref="CJ319">IF(AND(CE319&lt;&gt;"",CE319&gt;0),IF(CF319/CE319*100 &gt; 0,CF319/CE319, ""),"")</f>
        <v/>
      </c>
      <c r="CK319" s="281"/>
      <c r="CL319" s="293" t="str">
        <f t="array" ref="CL319">IF(AND(L319&lt;&gt;"",L319&gt;0),IF(CK319/L319*100 &gt; 0,CK319/L319*100, ""),"")</f>
        <v/>
      </c>
      <c r="CM319" s="294"/>
      <c r="CN319" s="270" t="str">
        <f t="array" aca="1" ref="CN319" ca="1">IF(AND($O319&lt;&gt;"",$P319="",$O319&lt;=集計基準日),"遅1",IF(AND($R319&lt;&gt;"",$S319="",$R319&lt;=集計基準日),"遅2",IF(AND($U319&lt;&gt;"",$V319="",$U319&lt;=集計基準日),"遅3","") ) )</f>
        <v/>
      </c>
      <c r="CO319" s="271" t="str">
        <f t="array" aca="1" ref="CO319" ca="1">IF(AND($AA319&lt;&gt;"",$AB319="",$AA319&lt;=集計基準日),"遅1",IF(AND($AD319&lt;&gt;"",$AE319="",$AD319&lt;=集計基準日),"遅2",IF(AND($AG319&lt;&gt;"",$AH319="",$AG319&lt;=集計基準日),"遅3","")))</f>
        <v/>
      </c>
      <c r="CP319" s="271" t="str">
        <f t="array" aca="1" ref="CP319" ca="1">IF(AND($AM319&lt;&gt;"",$AN319="",$AM319&lt;=集計基準日),"遅1",IF(AND($AP319&lt;&gt;"",$AQ319="",$AP319&lt;=集計基準日),"遅2",IF(AND($AS319&lt;&gt;"",$AT319="",$AS319&lt;=集計基準日),"遅3","")))</f>
        <v/>
      </c>
      <c r="CQ319" s="272" t="str">
        <f t="shared" ca="1" si="131"/>
        <v/>
      </c>
      <c r="CR319" s="272" t="str">
        <f t="shared" ca="1" si="132"/>
        <v/>
      </c>
      <c r="CS319" s="273" t="str">
        <f t="shared" ca="1" si="135"/>
        <v/>
      </c>
      <c r="CT319" s="337"/>
      <c r="CU319" s="264">
        <f t="shared" si="151"/>
        <v>311</v>
      </c>
      <c r="CW319" s="324">
        <f t="array" aca="1" ref="CW319" ca="1">MAX(IF((IF(進捗管理票PSPT_進捗率_1_2&lt;&gt;"", O319:V319,O319:S319)&lt;&gt;"")*(IF(進捗管理票PSPT_進捗率_1_2&lt;&gt;"", $O$7:$V$7,$O$7:$S$7)="予定日")*(IF(進捗管理票PSPT_進捗率_1_2&lt;&gt;"", O319:V319,O319:S319)&lt;=集計基準日),COLUMN(IF(進捗管理票PSPT_進捗率_1_2&lt;&gt;"", O319:V319,O319:S319)),""))</f>
        <v>0</v>
      </c>
      <c r="CX319" s="324">
        <f t="array" aca="1" ref="CX319" ca="1">MAX(IF((IF(進捗管理票PSPT_進捗率_2_2&lt;&gt;"", AA319:AH319,AA319:AE319)&lt;&gt;"")*(IF(進捗管理票PSPT_進捗率_2_2&lt;&gt;"", $AA$7:$AH$7,$AA$7:$AE$7)="予定日")*(IF(進捗管理票PSPT_進捗率_2_2&lt;&gt;"", AA319:AH319,AA319:AE319)&lt;=集計基準日),COLUMN(IF(進捗管理票PSPT_進捗率_2_2&lt;&gt;"", AA319:AH319,AA319:AE319)),""))</f>
        <v>0</v>
      </c>
      <c r="CY319" s="324">
        <f t="array" aca="1" ref="CY319" ca="1">MAX(IF((IF(進捗管理票PSPT_進捗率_3_2&lt;&gt;"", AM319:AT319,AM319:AQ319)&lt;&gt;"")*(IF(進捗管理票PSPT_進捗率_3_2&lt;&gt;"", $AM$7:$AT$7,$AM$7:$AQ$7)="予定日")*(IF(進捗管理票PSPT_進捗率_3_2&lt;&gt;"", AM319:AT319,AM319:AQ319)&lt;=集計基準日),COLUMN(IF(進捗管理票PSPT_進捗率_3_2&lt;&gt;"", AM319:AT319,AM319:AQ319)),""))</f>
        <v>0</v>
      </c>
      <c r="CZ319" s="324">
        <f t="array" aca="1" ref="CZ319" ca="1">MAX(IF((IF(進捗管理票PSPT_進捗率_4_2&lt;&gt;"", AY319:BF319,AY319:BC319)&lt;&gt;"")*(IF(進捗管理票PSPT_進捗率_4_2&lt;&gt;"", $AY$7:$BF$7,$AY$7:$BC$7)="予定日")*(IF(進捗管理票PSPT_進捗率_4_2&lt;&gt;"", AY319:BF319,AY319:BC319)&lt;=集計基準日),COLUMN(IF(進捗管理票PSPT_進捗率_4_2&lt;&gt;"", AY319:BF319,AY319:BC319)),""))</f>
        <v>0</v>
      </c>
      <c r="DA319" s="324">
        <f t="array" aca="1" ref="DA319" ca="1">MAX(IF((BJ319:BN319&lt;&gt;"")*($BJ$7:$BN$7="予定日")*(BJ319:BN319&lt;=集計基準日),COLUMN(BJ319:BN319),""))</f>
        <v>0</v>
      </c>
      <c r="DB319" s="324">
        <f t="array" aca="1" ref="DB319" ca="1">MAX(IF((IF(AND(進捗管理票PSPT_進捗率_1_2&lt;&gt;"",U319&lt;&gt;""), O319:V319,O319:S319)&lt;&gt;"")*(IF(AND(進捗管理票PSPT_進捗率_1_2&lt;&gt;"",U319&lt;&gt;""), $O$7:$V$7,$O$7:$S$7)="実績日")*(IF(AND(進捗管理票PSPT_進捗率_1_2&lt;&gt;"",U319&lt;&gt;""), O319:V319,O319:S319)&lt;=集計基準日),COLUMN(IF(AND(進捗管理票PSPT_進捗率_1_2&lt;&gt;"",U319&lt;&gt;""), O319:V319,O319:S319)),""))</f>
        <v>0</v>
      </c>
      <c r="DC319" s="324">
        <f t="array" aca="1" ref="DC319" ca="1">MAX(IF((IF(AND(進捗管理票PSPT_進捗率_2_2&lt;&gt;"",AG319&lt;&gt;""), AA319:AH319,AA319:AE319)&lt;&gt;"")*(IF(AND(進捗管理票PSPT_進捗率_2_2&lt;&gt;"",AG319&lt;&gt;""), $AA$7:$AH$7,$AA$7:$AE$7)="実績日")*(IF(AND(進捗管理票PSPT_進捗率_2_2&lt;&gt;"",AG319&lt;&gt;""), AA319:AH319,AA319:AE319)&lt;=集計基準日),COLUMN(IF(AND(進捗管理票PSPT_進捗率_2_2&lt;&gt;"",AG319&lt;&gt;""), AA319:AH319,AA319:AE319)),""))</f>
        <v>0</v>
      </c>
      <c r="DD319" s="324">
        <f t="array" aca="1" ref="DD319" ca="1">MAX(IF((IF(AND(進捗管理票PSPT_進捗率_3_2&lt;&gt;"",AS319&lt;&gt;""), AM319:AT319,AM319:AQ319)&lt;&gt;"")*(IF(AND(進捗管理票PSPT_進捗率_3_2&lt;&gt;"",AS319&lt;&gt;""), $AM$7:$AT$7,$AM$7:$AQ$7)="実績日")*(IF(AND(進捗管理票PSPT_進捗率_3_2&lt;&gt;"",AS319&lt;&gt;""), AM319:AT319,AM319:AQ319)&lt;=集計基準日),COLUMN(IF(AND(進捗管理票PSPT_進捗率_3_2&lt;&gt;"",AS319&lt;&gt;""), AM319:AT319,AM319:AQ319)),""))</f>
        <v>0</v>
      </c>
      <c r="DE319" s="324">
        <f t="array" aca="1" ref="DE319" ca="1">MAX(IF((IF(AND(進捗管理票PSPT_進捗率_4_2&lt;&gt;"",BE319&lt;&gt;""), AY319:BF319,AY319:BC319)&lt;&gt;"")*(IF(AND(進捗管理票PSPT_進捗率_4_2&lt;&gt;"",BE319&lt;&gt;""), $AY$7:$BF$7,$AY$7:$BC$7)="実績日")*(IF(AND(進捗管理票PSPT_進捗率_4_2&lt;&gt;"",BE319&lt;&gt;""), AY319:BF319,AY319:BC319)&lt;=集計基準日),COLUMN(IF(AND(進捗管理票PSPT_進捗率_4_2&lt;&gt;"",BE319&lt;&gt;""), AY319:BF319,AY319:BC319)),""))</f>
        <v>0</v>
      </c>
      <c r="DF319" s="324">
        <f t="array" aca="1" ref="DF319" ca="1">MAX(IF((BJ319:BN319&lt;&gt;"")*($BJ$7:$BN$7="実績日")*(BJ319:BN319&lt;=集計基準日),COLUMN(BJ319:BN319),""))</f>
        <v>0</v>
      </c>
      <c r="DG319" s="439">
        <f ca="1">MAX(IF(CW319&lt;&gt;0,HLOOKUP(CW319+1,進捗・達成率設定_PS,9,1),0),IF(CX319&lt;&gt;0,HLOOKUP(CX319+1,進捗・達成率設定_PT仕様作成,9,1),0),IF(CY319&lt;&gt;0,HLOOKUP(CY319+1,進捗・達成率設定_PG,9,1),0),IF(CZ319&lt;&gt;0,HLOOKUP(CZ319+1,進捗・達成率設定_PT,9,1),0),IF(DA319&lt;&gt;0,HLOOKUP(DA319+1,進捗・達成率設定_受入,9,1),0),IF(AND(COUNTA(PTレビュー先頭セル:PTレビュー最終セル)=0,AND(BB319&lt;&gt;"", BB319 &lt;= 集計基準日, BE319="",BF319="",BJ319="",BK319="",BM319="",BN319="")),100,0),IF(AND(BE319&lt;&gt;"",BE319 &lt;= 集計基準日, BJ319="",BK319="",BM319="",BN319=""),100,0))</f>
        <v>0</v>
      </c>
      <c r="DH319" s="440">
        <f ca="1">MAX(IF(DB319&lt;&gt;0,HLOOKUP(DB319,進捗・達成率設定_PS,9,1),0),IF(DC319&lt;&gt;0,HLOOKUP(DC319,進捗・達成率設定_PT仕様作成,9,1),0),IF(DD319&lt;&gt;0,HLOOKUP(DD319,進捗・達成率設定_PG,9,1),0),IF(DE319&lt;&gt;0,HLOOKUP(DE319,進捗・達成率設定_PT,9,1),0),IF(DF319&lt;&gt;0,HLOOKUP(DF319,進捗・達成率設定_受入,9,1),0),IF(AND(COUNTA(PTレビュー先頭セル:PTレビュー最終セル)=0,BJ319="",BK319="",BM319="",BN319="",BC319&lt;&gt;"", BC319&lt;=集計基準日),100,0),IF(OR(AND(BF319&lt;&gt;"",BF319&lt;=集計基準日, BJ319="",BK319="",BM319="",BN319=""),AND(BE319&lt;&gt;"",BF319&lt;&gt;"",BF319&lt;=集計基準日, BJ319="",BK319="",BM319="",BN319="")),100,0))</f>
        <v>0</v>
      </c>
      <c r="DI319" s="328" t="str">
        <f>IF(BM319&lt;&gt;"",BM319,IF(AND(BJ319&lt;&gt;"",BM319&lt;&gt;""),BM319,IF(AND(BJ319&lt;&gt;"",BM319=""),"",IF(AND(BK319&lt;&gt;"",BM319=""),"",IF(BE319&lt;&gt;"",BE319,IF(COUNTA(PTレビュー先頭セル:PTレビュー最終セル)&lt;&gt;0,"",IF(BB319&lt;&gt;"",BB319,"")))))))</f>
        <v/>
      </c>
      <c r="DJ319" s="329" t="str">
        <f>IF(AND(BM319&lt;&gt;"",BN319&lt;&gt;""),BN319,IF(AND(BJ319&lt;&gt;"",BN319&lt;&gt;""),BN319,IF(AND(BK319&lt;&gt;"",BN319=""),"",IF(AND(BJ319&lt;&gt;"",BN319=""),"",IF(BF319&lt;&gt;"",BF319,IF(COUNTA(PTレビュー先頭セル:PTレビュー最終セル)&lt;&gt;0,"",IF(BC319&lt;&gt;"",BC319,"")))))))</f>
        <v/>
      </c>
      <c r="DK319" s="450" t="b">
        <f t="shared" si="152"/>
        <v>0</v>
      </c>
      <c r="DL319" s="440" t="b">
        <f t="shared" si="153"/>
        <v>0</v>
      </c>
      <c r="DM319" s="450" t="b">
        <f t="shared" si="154"/>
        <v>0</v>
      </c>
      <c r="DN319" s="440" t="b">
        <f t="shared" si="155"/>
        <v>0</v>
      </c>
      <c r="DO319" s="449" t="b">
        <f t="shared" si="156"/>
        <v>0</v>
      </c>
      <c r="DP319" s="440" t="b">
        <f t="shared" si="157"/>
        <v>0</v>
      </c>
      <c r="DQ319" s="450" t="b">
        <f t="shared" si="158"/>
        <v>0</v>
      </c>
      <c r="DR319" s="440" t="b">
        <f t="shared" si="159"/>
        <v>0</v>
      </c>
      <c r="DS319" s="449" t="b">
        <f t="shared" si="160"/>
        <v>0</v>
      </c>
      <c r="DT319" s="440" t="b">
        <f t="shared" si="161"/>
        <v>0</v>
      </c>
    </row>
    <row r="320" spans="1:124" x14ac:dyDescent="0.25">
      <c r="A320" s="65">
        <f t="shared" si="136"/>
        <v>312</v>
      </c>
      <c r="B320" s="275"/>
      <c r="C320" s="275"/>
      <c r="D320" s="275"/>
      <c r="E320" s="275"/>
      <c r="F320" s="275"/>
      <c r="G320" s="316"/>
      <c r="H320" s="276"/>
      <c r="I320" s="276"/>
      <c r="J320" s="276"/>
      <c r="K320" s="467"/>
      <c r="L320" s="467"/>
      <c r="M320" s="277"/>
      <c r="N320" s="277"/>
      <c r="O320" s="348"/>
      <c r="P320" s="278"/>
      <c r="Q320" s="279"/>
      <c r="R320" s="348"/>
      <c r="S320" s="278"/>
      <c r="T320" s="280"/>
      <c r="U320" s="348"/>
      <c r="V320" s="274"/>
      <c r="W320" s="309" t="str">
        <f t="shared" ca="1" si="137"/>
        <v/>
      </c>
      <c r="X320" s="310" t="str">
        <f t="shared" ca="1" si="138"/>
        <v/>
      </c>
      <c r="Y320" s="277"/>
      <c r="Z320" s="277"/>
      <c r="AA320" s="348"/>
      <c r="AB320" s="278"/>
      <c r="AC320" s="279"/>
      <c r="AD320" s="348"/>
      <c r="AE320" s="278"/>
      <c r="AF320" s="280"/>
      <c r="AG320" s="348"/>
      <c r="AH320" s="274"/>
      <c r="AI320" s="309" t="str">
        <f t="shared" ca="1" si="139"/>
        <v/>
      </c>
      <c r="AJ320" s="310" t="str">
        <f t="shared" ca="1" si="140"/>
        <v/>
      </c>
      <c r="AK320" s="277"/>
      <c r="AL320" s="277"/>
      <c r="AM320" s="348"/>
      <c r="AN320" s="278"/>
      <c r="AO320" s="279"/>
      <c r="AP320" s="348"/>
      <c r="AQ320" s="278"/>
      <c r="AR320" s="280"/>
      <c r="AS320" s="348"/>
      <c r="AT320" s="274"/>
      <c r="AU320" s="309" t="str">
        <f t="shared" ca="1" si="141"/>
        <v/>
      </c>
      <c r="AV320" s="310" t="str">
        <f t="shared" ca="1" si="142"/>
        <v/>
      </c>
      <c r="AW320" s="276"/>
      <c r="AX320" s="276"/>
      <c r="AY320" s="348"/>
      <c r="AZ320" s="278"/>
      <c r="BA320" s="279"/>
      <c r="BB320" s="348"/>
      <c r="BC320" s="278"/>
      <c r="BD320" s="280"/>
      <c r="BE320" s="348"/>
      <c r="BF320" s="274"/>
      <c r="BG320" s="309" t="str">
        <f t="shared" ca="1" si="143"/>
        <v/>
      </c>
      <c r="BH320" s="310" t="str">
        <f t="shared" ca="1" si="144"/>
        <v/>
      </c>
      <c r="BI320" s="276"/>
      <c r="BJ320" s="348"/>
      <c r="BK320" s="278"/>
      <c r="BL320" s="279"/>
      <c r="BM320" s="348"/>
      <c r="BN320" s="278"/>
      <c r="BO320" s="280"/>
      <c r="BP320" s="309" t="str">
        <f t="shared" ca="1" si="145"/>
        <v/>
      </c>
      <c r="BQ320" s="310" t="str">
        <f t="shared" ca="1" si="146"/>
        <v/>
      </c>
      <c r="BR320" s="309" t="str">
        <f t="shared" ca="1" si="147"/>
        <v/>
      </c>
      <c r="BS320" s="438" t="str">
        <f t="shared" ca="1" si="148"/>
        <v/>
      </c>
      <c r="BT320" s="281" t="str">
        <f t="array" ref="BT320">IF(AND($I320&lt;&gt;"",$K320&lt;&gt;""),CEILING(VLOOKUP($I320,ランク別指標,3,FALSE)*$L320,1),"")</f>
        <v/>
      </c>
      <c r="BU320" s="282"/>
      <c r="BV320" s="281" t="str">
        <f t="shared" si="133"/>
        <v/>
      </c>
      <c r="BW320" s="283"/>
      <c r="BX320" s="282"/>
      <c r="BY320" s="284" t="str">
        <f t="shared" si="149"/>
        <v/>
      </c>
      <c r="BZ320" s="285" t="str">
        <f t="shared" si="150"/>
        <v/>
      </c>
      <c r="CA320" s="286"/>
      <c r="CB320" s="287"/>
      <c r="CC320" s="281" t="str">
        <f t="array" ref="CC320">IF(AND($I320&lt;&gt;"",$K320&lt;&gt;""),CEILING(VLOOKUP($I320,ランク別指標,6,FALSE)*$L320,1),"")</f>
        <v/>
      </c>
      <c r="CD320" s="288"/>
      <c r="CE320" s="289" t="str">
        <f t="shared" si="134"/>
        <v/>
      </c>
      <c r="CF320" s="290"/>
      <c r="CG320" s="291" t="str">
        <f t="array" ref="CG320">IF(AND(L320&lt;&gt;"",L320&gt;0),IF(CD320/L320*100 &gt; 0,CD320/L320*100, ""),"")</f>
        <v/>
      </c>
      <c r="CH320" s="292" t="str">
        <f t="array" ref="CH320">IF(AND(L320&lt;&gt;"",L320&gt;0),IF(CF320/L320*100 &gt; 0,CF320/L320*100, ""),"")</f>
        <v/>
      </c>
      <c r="CI320" s="291" t="str">
        <f t="array" ref="CI320">IF(AND(CC320&lt;&gt;"",CC320&gt;0),IF(CD320/CC320*100 &gt; 0,CD320/CC320, ""),"")</f>
        <v/>
      </c>
      <c r="CJ320" s="292" t="str">
        <f t="array" ref="CJ320">IF(AND(CE320&lt;&gt;"",CE320&gt;0),IF(CF320/CE320*100 &gt; 0,CF320/CE320, ""),"")</f>
        <v/>
      </c>
      <c r="CK320" s="281"/>
      <c r="CL320" s="293" t="str">
        <f t="array" ref="CL320">IF(AND(L320&lt;&gt;"",L320&gt;0),IF(CK320/L320*100 &gt; 0,CK320/L320*100, ""),"")</f>
        <v/>
      </c>
      <c r="CM320" s="294"/>
      <c r="CN320" s="270" t="str">
        <f t="array" aca="1" ref="CN320" ca="1">IF(AND($O320&lt;&gt;"",$P320="",$O320&lt;=集計基準日),"遅1",IF(AND($R320&lt;&gt;"",$S320="",$R320&lt;=集計基準日),"遅2",IF(AND($U320&lt;&gt;"",$V320="",$U320&lt;=集計基準日),"遅3","") ) )</f>
        <v/>
      </c>
      <c r="CO320" s="271" t="str">
        <f t="array" aca="1" ref="CO320" ca="1">IF(AND($AA320&lt;&gt;"",$AB320="",$AA320&lt;=集計基準日),"遅1",IF(AND($AD320&lt;&gt;"",$AE320="",$AD320&lt;=集計基準日),"遅2",IF(AND($AG320&lt;&gt;"",$AH320="",$AG320&lt;=集計基準日),"遅3","")))</f>
        <v/>
      </c>
      <c r="CP320" s="271" t="str">
        <f t="array" aca="1" ref="CP320" ca="1">IF(AND($AM320&lt;&gt;"",$AN320="",$AM320&lt;=集計基準日),"遅1",IF(AND($AP320&lt;&gt;"",$AQ320="",$AP320&lt;=集計基準日),"遅2",IF(AND($AS320&lt;&gt;"",$AT320="",$AS320&lt;=集計基準日),"遅3","")))</f>
        <v/>
      </c>
      <c r="CQ320" s="272" t="str">
        <f t="shared" ca="1" si="131"/>
        <v/>
      </c>
      <c r="CR320" s="272" t="str">
        <f t="shared" ca="1" si="132"/>
        <v/>
      </c>
      <c r="CS320" s="273" t="str">
        <f t="shared" ca="1" si="135"/>
        <v/>
      </c>
      <c r="CT320" s="337"/>
      <c r="CU320" s="264">
        <f t="shared" si="151"/>
        <v>312</v>
      </c>
      <c r="CW320" s="324">
        <f t="array" aca="1" ref="CW320" ca="1">MAX(IF((IF(進捗管理票PSPT_進捗率_1_2&lt;&gt;"", O320:V320,O320:S320)&lt;&gt;"")*(IF(進捗管理票PSPT_進捗率_1_2&lt;&gt;"", $O$7:$V$7,$O$7:$S$7)="予定日")*(IF(進捗管理票PSPT_進捗率_1_2&lt;&gt;"", O320:V320,O320:S320)&lt;=集計基準日),COLUMN(IF(進捗管理票PSPT_進捗率_1_2&lt;&gt;"", O320:V320,O320:S320)),""))</f>
        <v>0</v>
      </c>
      <c r="CX320" s="324">
        <f t="array" aca="1" ref="CX320" ca="1">MAX(IF((IF(進捗管理票PSPT_進捗率_2_2&lt;&gt;"", AA320:AH320,AA320:AE320)&lt;&gt;"")*(IF(進捗管理票PSPT_進捗率_2_2&lt;&gt;"", $AA$7:$AH$7,$AA$7:$AE$7)="予定日")*(IF(進捗管理票PSPT_進捗率_2_2&lt;&gt;"", AA320:AH320,AA320:AE320)&lt;=集計基準日),COLUMN(IF(進捗管理票PSPT_進捗率_2_2&lt;&gt;"", AA320:AH320,AA320:AE320)),""))</f>
        <v>0</v>
      </c>
      <c r="CY320" s="324">
        <f t="array" aca="1" ref="CY320" ca="1">MAX(IF((IF(進捗管理票PSPT_進捗率_3_2&lt;&gt;"", AM320:AT320,AM320:AQ320)&lt;&gt;"")*(IF(進捗管理票PSPT_進捗率_3_2&lt;&gt;"", $AM$7:$AT$7,$AM$7:$AQ$7)="予定日")*(IF(進捗管理票PSPT_進捗率_3_2&lt;&gt;"", AM320:AT320,AM320:AQ320)&lt;=集計基準日),COLUMN(IF(進捗管理票PSPT_進捗率_3_2&lt;&gt;"", AM320:AT320,AM320:AQ320)),""))</f>
        <v>0</v>
      </c>
      <c r="CZ320" s="324">
        <f t="array" aca="1" ref="CZ320" ca="1">MAX(IF((IF(進捗管理票PSPT_進捗率_4_2&lt;&gt;"", AY320:BF320,AY320:BC320)&lt;&gt;"")*(IF(進捗管理票PSPT_進捗率_4_2&lt;&gt;"", $AY$7:$BF$7,$AY$7:$BC$7)="予定日")*(IF(進捗管理票PSPT_進捗率_4_2&lt;&gt;"", AY320:BF320,AY320:BC320)&lt;=集計基準日),COLUMN(IF(進捗管理票PSPT_進捗率_4_2&lt;&gt;"", AY320:BF320,AY320:BC320)),""))</f>
        <v>0</v>
      </c>
      <c r="DA320" s="324">
        <f t="array" aca="1" ref="DA320" ca="1">MAX(IF((BJ320:BN320&lt;&gt;"")*($BJ$7:$BN$7="予定日")*(BJ320:BN320&lt;=集計基準日),COLUMN(BJ320:BN320),""))</f>
        <v>0</v>
      </c>
      <c r="DB320" s="324">
        <f t="array" aca="1" ref="DB320" ca="1">MAX(IF((IF(AND(進捗管理票PSPT_進捗率_1_2&lt;&gt;"",U320&lt;&gt;""), O320:V320,O320:S320)&lt;&gt;"")*(IF(AND(進捗管理票PSPT_進捗率_1_2&lt;&gt;"",U320&lt;&gt;""), $O$7:$V$7,$O$7:$S$7)="実績日")*(IF(AND(進捗管理票PSPT_進捗率_1_2&lt;&gt;"",U320&lt;&gt;""), O320:V320,O320:S320)&lt;=集計基準日),COLUMN(IF(AND(進捗管理票PSPT_進捗率_1_2&lt;&gt;"",U320&lt;&gt;""), O320:V320,O320:S320)),""))</f>
        <v>0</v>
      </c>
      <c r="DC320" s="324">
        <f t="array" aca="1" ref="DC320" ca="1">MAX(IF((IF(AND(進捗管理票PSPT_進捗率_2_2&lt;&gt;"",AG320&lt;&gt;""), AA320:AH320,AA320:AE320)&lt;&gt;"")*(IF(AND(進捗管理票PSPT_進捗率_2_2&lt;&gt;"",AG320&lt;&gt;""), $AA$7:$AH$7,$AA$7:$AE$7)="実績日")*(IF(AND(進捗管理票PSPT_進捗率_2_2&lt;&gt;"",AG320&lt;&gt;""), AA320:AH320,AA320:AE320)&lt;=集計基準日),COLUMN(IF(AND(進捗管理票PSPT_進捗率_2_2&lt;&gt;"",AG320&lt;&gt;""), AA320:AH320,AA320:AE320)),""))</f>
        <v>0</v>
      </c>
      <c r="DD320" s="324">
        <f t="array" aca="1" ref="DD320" ca="1">MAX(IF((IF(AND(進捗管理票PSPT_進捗率_3_2&lt;&gt;"",AS320&lt;&gt;""), AM320:AT320,AM320:AQ320)&lt;&gt;"")*(IF(AND(進捗管理票PSPT_進捗率_3_2&lt;&gt;"",AS320&lt;&gt;""), $AM$7:$AT$7,$AM$7:$AQ$7)="実績日")*(IF(AND(進捗管理票PSPT_進捗率_3_2&lt;&gt;"",AS320&lt;&gt;""), AM320:AT320,AM320:AQ320)&lt;=集計基準日),COLUMN(IF(AND(進捗管理票PSPT_進捗率_3_2&lt;&gt;"",AS320&lt;&gt;""), AM320:AT320,AM320:AQ320)),""))</f>
        <v>0</v>
      </c>
      <c r="DE320" s="324">
        <f t="array" aca="1" ref="DE320" ca="1">MAX(IF((IF(AND(進捗管理票PSPT_進捗率_4_2&lt;&gt;"",BE320&lt;&gt;""), AY320:BF320,AY320:BC320)&lt;&gt;"")*(IF(AND(進捗管理票PSPT_進捗率_4_2&lt;&gt;"",BE320&lt;&gt;""), $AY$7:$BF$7,$AY$7:$BC$7)="実績日")*(IF(AND(進捗管理票PSPT_進捗率_4_2&lt;&gt;"",BE320&lt;&gt;""), AY320:BF320,AY320:BC320)&lt;=集計基準日),COLUMN(IF(AND(進捗管理票PSPT_進捗率_4_2&lt;&gt;"",BE320&lt;&gt;""), AY320:BF320,AY320:BC320)),""))</f>
        <v>0</v>
      </c>
      <c r="DF320" s="324">
        <f t="array" aca="1" ref="DF320" ca="1">MAX(IF((BJ320:BN320&lt;&gt;"")*($BJ$7:$BN$7="実績日")*(BJ320:BN320&lt;=集計基準日),COLUMN(BJ320:BN320),""))</f>
        <v>0</v>
      </c>
      <c r="DG320" s="439">
        <f ca="1">MAX(IF(CW320&lt;&gt;0,HLOOKUP(CW320+1,進捗・達成率設定_PS,9,1),0),IF(CX320&lt;&gt;0,HLOOKUP(CX320+1,進捗・達成率設定_PT仕様作成,9,1),0),IF(CY320&lt;&gt;0,HLOOKUP(CY320+1,進捗・達成率設定_PG,9,1),0),IF(CZ320&lt;&gt;0,HLOOKUP(CZ320+1,進捗・達成率設定_PT,9,1),0),IF(DA320&lt;&gt;0,HLOOKUP(DA320+1,進捗・達成率設定_受入,9,1),0),IF(AND(COUNTA(PTレビュー先頭セル:PTレビュー最終セル)=0,AND(BB320&lt;&gt;"", BB320 &lt;= 集計基準日, BE320="",BF320="",BJ320="",BK320="",BM320="",BN320="")),100,0),IF(AND(BE320&lt;&gt;"",BE320 &lt;= 集計基準日, BJ320="",BK320="",BM320="",BN320=""),100,0))</f>
        <v>0</v>
      </c>
      <c r="DH320" s="440">
        <f ca="1">MAX(IF(DB320&lt;&gt;0,HLOOKUP(DB320,進捗・達成率設定_PS,9,1),0),IF(DC320&lt;&gt;0,HLOOKUP(DC320,進捗・達成率設定_PT仕様作成,9,1),0),IF(DD320&lt;&gt;0,HLOOKUP(DD320,進捗・達成率設定_PG,9,1),0),IF(DE320&lt;&gt;0,HLOOKUP(DE320,進捗・達成率設定_PT,9,1),0),IF(DF320&lt;&gt;0,HLOOKUP(DF320,進捗・達成率設定_受入,9,1),0),IF(AND(COUNTA(PTレビュー先頭セル:PTレビュー最終セル)=0,BJ320="",BK320="",BM320="",BN320="",BC320&lt;&gt;"", BC320&lt;=集計基準日),100,0),IF(OR(AND(BF320&lt;&gt;"",BF320&lt;=集計基準日, BJ320="",BK320="",BM320="",BN320=""),AND(BE320&lt;&gt;"",BF320&lt;&gt;"",BF320&lt;=集計基準日, BJ320="",BK320="",BM320="",BN320="")),100,0))</f>
        <v>0</v>
      </c>
      <c r="DI320" s="328" t="str">
        <f>IF(BM320&lt;&gt;"",BM320,IF(AND(BJ320&lt;&gt;"",BM320&lt;&gt;""),BM320,IF(AND(BJ320&lt;&gt;"",BM320=""),"",IF(AND(BK320&lt;&gt;"",BM320=""),"",IF(BE320&lt;&gt;"",BE320,IF(COUNTA(PTレビュー先頭セル:PTレビュー最終セル)&lt;&gt;0,"",IF(BB320&lt;&gt;"",BB320,"")))))))</f>
        <v/>
      </c>
      <c r="DJ320" s="329" t="str">
        <f>IF(AND(BM320&lt;&gt;"",BN320&lt;&gt;""),BN320,IF(AND(BJ320&lt;&gt;"",BN320&lt;&gt;""),BN320,IF(AND(BK320&lt;&gt;"",BN320=""),"",IF(AND(BJ320&lt;&gt;"",BN320=""),"",IF(BF320&lt;&gt;"",BF320,IF(COUNTA(PTレビュー先頭セル:PTレビュー最終セル)&lt;&gt;0,"",IF(BC320&lt;&gt;"",BC320,"")))))))</f>
        <v/>
      </c>
      <c r="DK320" s="450" t="b">
        <f t="shared" si="152"/>
        <v>0</v>
      </c>
      <c r="DL320" s="440" t="b">
        <f t="shared" si="153"/>
        <v>0</v>
      </c>
      <c r="DM320" s="450" t="b">
        <f t="shared" si="154"/>
        <v>0</v>
      </c>
      <c r="DN320" s="440" t="b">
        <f t="shared" si="155"/>
        <v>0</v>
      </c>
      <c r="DO320" s="449" t="b">
        <f t="shared" si="156"/>
        <v>0</v>
      </c>
      <c r="DP320" s="440" t="b">
        <f t="shared" si="157"/>
        <v>0</v>
      </c>
      <c r="DQ320" s="450" t="b">
        <f t="shared" si="158"/>
        <v>0</v>
      </c>
      <c r="DR320" s="440" t="b">
        <f t="shared" si="159"/>
        <v>0</v>
      </c>
      <c r="DS320" s="449" t="b">
        <f t="shared" si="160"/>
        <v>0</v>
      </c>
      <c r="DT320" s="440" t="b">
        <f t="shared" si="161"/>
        <v>0</v>
      </c>
    </row>
    <row r="321" spans="1:124" x14ac:dyDescent="0.25">
      <c r="A321" s="65">
        <f t="shared" si="136"/>
        <v>313</v>
      </c>
      <c r="B321" s="275"/>
      <c r="C321" s="275"/>
      <c r="D321" s="275"/>
      <c r="E321" s="275"/>
      <c r="F321" s="275"/>
      <c r="G321" s="316"/>
      <c r="H321" s="276"/>
      <c r="I321" s="276"/>
      <c r="J321" s="276"/>
      <c r="K321" s="467"/>
      <c r="L321" s="467"/>
      <c r="M321" s="277"/>
      <c r="N321" s="277"/>
      <c r="O321" s="348"/>
      <c r="P321" s="278"/>
      <c r="Q321" s="279"/>
      <c r="R321" s="348"/>
      <c r="S321" s="278"/>
      <c r="T321" s="280"/>
      <c r="U321" s="348"/>
      <c r="V321" s="274"/>
      <c r="W321" s="309" t="str">
        <f t="shared" ca="1" si="137"/>
        <v/>
      </c>
      <c r="X321" s="310" t="str">
        <f t="shared" ca="1" si="138"/>
        <v/>
      </c>
      <c r="Y321" s="277"/>
      <c r="Z321" s="277"/>
      <c r="AA321" s="348"/>
      <c r="AB321" s="278"/>
      <c r="AC321" s="279"/>
      <c r="AD321" s="348"/>
      <c r="AE321" s="278"/>
      <c r="AF321" s="280"/>
      <c r="AG321" s="348"/>
      <c r="AH321" s="274"/>
      <c r="AI321" s="309" t="str">
        <f t="shared" ca="1" si="139"/>
        <v/>
      </c>
      <c r="AJ321" s="310" t="str">
        <f t="shared" ca="1" si="140"/>
        <v/>
      </c>
      <c r="AK321" s="277"/>
      <c r="AL321" s="277"/>
      <c r="AM321" s="348"/>
      <c r="AN321" s="278"/>
      <c r="AO321" s="279"/>
      <c r="AP321" s="348"/>
      <c r="AQ321" s="278"/>
      <c r="AR321" s="280"/>
      <c r="AS321" s="348"/>
      <c r="AT321" s="274"/>
      <c r="AU321" s="309" t="str">
        <f t="shared" ca="1" si="141"/>
        <v/>
      </c>
      <c r="AV321" s="310" t="str">
        <f t="shared" ca="1" si="142"/>
        <v/>
      </c>
      <c r="AW321" s="276"/>
      <c r="AX321" s="276"/>
      <c r="AY321" s="348"/>
      <c r="AZ321" s="278"/>
      <c r="BA321" s="279"/>
      <c r="BB321" s="348"/>
      <c r="BC321" s="278"/>
      <c r="BD321" s="280"/>
      <c r="BE321" s="348"/>
      <c r="BF321" s="274"/>
      <c r="BG321" s="309" t="str">
        <f t="shared" ca="1" si="143"/>
        <v/>
      </c>
      <c r="BH321" s="310" t="str">
        <f t="shared" ca="1" si="144"/>
        <v/>
      </c>
      <c r="BI321" s="276"/>
      <c r="BJ321" s="348"/>
      <c r="BK321" s="278"/>
      <c r="BL321" s="279"/>
      <c r="BM321" s="348"/>
      <c r="BN321" s="278"/>
      <c r="BO321" s="280"/>
      <c r="BP321" s="309" t="str">
        <f t="shared" ca="1" si="145"/>
        <v/>
      </c>
      <c r="BQ321" s="310" t="str">
        <f t="shared" ca="1" si="146"/>
        <v/>
      </c>
      <c r="BR321" s="309" t="str">
        <f t="shared" ca="1" si="147"/>
        <v/>
      </c>
      <c r="BS321" s="438" t="str">
        <f t="shared" ca="1" si="148"/>
        <v/>
      </c>
      <c r="BT321" s="281" t="str">
        <f t="array" ref="BT321">IF(AND($I321&lt;&gt;"",$K321&lt;&gt;""),CEILING(VLOOKUP($I321,ランク別指標,3,FALSE)*$L321,1),"")</f>
        <v/>
      </c>
      <c r="BU321" s="282"/>
      <c r="BV321" s="281" t="str">
        <f t="shared" si="133"/>
        <v/>
      </c>
      <c r="BW321" s="283"/>
      <c r="BX321" s="282"/>
      <c r="BY321" s="284" t="str">
        <f t="shared" si="149"/>
        <v/>
      </c>
      <c r="BZ321" s="285" t="str">
        <f t="shared" si="150"/>
        <v/>
      </c>
      <c r="CA321" s="286"/>
      <c r="CB321" s="287"/>
      <c r="CC321" s="281" t="str">
        <f t="array" ref="CC321">IF(AND($I321&lt;&gt;"",$K321&lt;&gt;""),CEILING(VLOOKUP($I321,ランク別指標,6,FALSE)*$L321,1),"")</f>
        <v/>
      </c>
      <c r="CD321" s="288"/>
      <c r="CE321" s="289" t="str">
        <f t="shared" si="134"/>
        <v/>
      </c>
      <c r="CF321" s="290"/>
      <c r="CG321" s="291" t="str">
        <f t="array" ref="CG321">IF(AND(L321&lt;&gt;"",L321&gt;0),IF(CD321/L321*100 &gt; 0,CD321/L321*100, ""),"")</f>
        <v/>
      </c>
      <c r="CH321" s="292" t="str">
        <f t="array" ref="CH321">IF(AND(L321&lt;&gt;"",L321&gt;0),IF(CF321/L321*100 &gt; 0,CF321/L321*100, ""),"")</f>
        <v/>
      </c>
      <c r="CI321" s="291" t="str">
        <f t="array" ref="CI321">IF(AND(CC321&lt;&gt;"",CC321&gt;0),IF(CD321/CC321*100 &gt; 0,CD321/CC321, ""),"")</f>
        <v/>
      </c>
      <c r="CJ321" s="292" t="str">
        <f t="array" ref="CJ321">IF(AND(CE321&lt;&gt;"",CE321&gt;0),IF(CF321/CE321*100 &gt; 0,CF321/CE321, ""),"")</f>
        <v/>
      </c>
      <c r="CK321" s="281"/>
      <c r="CL321" s="293" t="str">
        <f t="array" ref="CL321">IF(AND(L321&lt;&gt;"",L321&gt;0),IF(CK321/L321*100 &gt; 0,CK321/L321*100, ""),"")</f>
        <v/>
      </c>
      <c r="CM321" s="294"/>
      <c r="CN321" s="270" t="str">
        <f t="array" aca="1" ref="CN321" ca="1">IF(AND($O321&lt;&gt;"",$P321="",$O321&lt;=集計基準日),"遅1",IF(AND($R321&lt;&gt;"",$S321="",$R321&lt;=集計基準日),"遅2",IF(AND($U321&lt;&gt;"",$V321="",$U321&lt;=集計基準日),"遅3","") ) )</f>
        <v/>
      </c>
      <c r="CO321" s="271" t="str">
        <f t="array" aca="1" ref="CO321" ca="1">IF(AND($AA321&lt;&gt;"",$AB321="",$AA321&lt;=集計基準日),"遅1",IF(AND($AD321&lt;&gt;"",$AE321="",$AD321&lt;=集計基準日),"遅2",IF(AND($AG321&lt;&gt;"",$AH321="",$AG321&lt;=集計基準日),"遅3","")))</f>
        <v/>
      </c>
      <c r="CP321" s="271" t="str">
        <f t="array" aca="1" ref="CP321" ca="1">IF(AND($AM321&lt;&gt;"",$AN321="",$AM321&lt;=集計基準日),"遅1",IF(AND($AP321&lt;&gt;"",$AQ321="",$AP321&lt;=集計基準日),"遅2",IF(AND($AS321&lt;&gt;"",$AT321="",$AS321&lt;=集計基準日),"遅3","")))</f>
        <v/>
      </c>
      <c r="CQ321" s="272" t="str">
        <f t="shared" ref="CQ321:CQ384" ca="1" si="162">IF(AND($AY321&lt;&gt;"",$AZ321="",$AY321&lt;=集計基準日),"遅1",IF(AND($BB321&lt;&gt;"",$BC321="",$BB321&lt;=集計基準日),"遅2",IF(AND($BE321&lt;&gt;"",$BF321="",$BE321&lt;=集計基準日),"遅3","")))</f>
        <v/>
      </c>
      <c r="CR321" s="272" t="str">
        <f t="shared" ref="CR321:CR384" ca="1" si="163">IF(AND($BJ321&lt;&gt;"",$BK321="",$BJ321&lt;=集計基準日),"遅1",IF(AND($BM321&lt;&gt;"",$BN321="",$BM321&lt;=集計基準日),"遅2",""))</f>
        <v/>
      </c>
      <c r="CS321" s="273" t="str">
        <f t="shared" ca="1" si="135"/>
        <v/>
      </c>
      <c r="CT321" s="337"/>
      <c r="CU321" s="264">
        <f t="shared" si="151"/>
        <v>313</v>
      </c>
      <c r="CW321" s="324">
        <f t="array" aca="1" ref="CW321" ca="1">MAX(IF((IF(進捗管理票PSPT_進捗率_1_2&lt;&gt;"", O321:V321,O321:S321)&lt;&gt;"")*(IF(進捗管理票PSPT_進捗率_1_2&lt;&gt;"", $O$7:$V$7,$O$7:$S$7)="予定日")*(IF(進捗管理票PSPT_進捗率_1_2&lt;&gt;"", O321:V321,O321:S321)&lt;=集計基準日),COLUMN(IF(進捗管理票PSPT_進捗率_1_2&lt;&gt;"", O321:V321,O321:S321)),""))</f>
        <v>0</v>
      </c>
      <c r="CX321" s="324">
        <f t="array" aca="1" ref="CX321" ca="1">MAX(IF((IF(進捗管理票PSPT_進捗率_2_2&lt;&gt;"", AA321:AH321,AA321:AE321)&lt;&gt;"")*(IF(進捗管理票PSPT_進捗率_2_2&lt;&gt;"", $AA$7:$AH$7,$AA$7:$AE$7)="予定日")*(IF(進捗管理票PSPT_進捗率_2_2&lt;&gt;"", AA321:AH321,AA321:AE321)&lt;=集計基準日),COLUMN(IF(進捗管理票PSPT_進捗率_2_2&lt;&gt;"", AA321:AH321,AA321:AE321)),""))</f>
        <v>0</v>
      </c>
      <c r="CY321" s="324">
        <f t="array" aca="1" ref="CY321" ca="1">MAX(IF((IF(進捗管理票PSPT_進捗率_3_2&lt;&gt;"", AM321:AT321,AM321:AQ321)&lt;&gt;"")*(IF(進捗管理票PSPT_進捗率_3_2&lt;&gt;"", $AM$7:$AT$7,$AM$7:$AQ$7)="予定日")*(IF(進捗管理票PSPT_進捗率_3_2&lt;&gt;"", AM321:AT321,AM321:AQ321)&lt;=集計基準日),COLUMN(IF(進捗管理票PSPT_進捗率_3_2&lt;&gt;"", AM321:AT321,AM321:AQ321)),""))</f>
        <v>0</v>
      </c>
      <c r="CZ321" s="324">
        <f t="array" aca="1" ref="CZ321" ca="1">MAX(IF((IF(進捗管理票PSPT_進捗率_4_2&lt;&gt;"", AY321:BF321,AY321:BC321)&lt;&gt;"")*(IF(進捗管理票PSPT_進捗率_4_2&lt;&gt;"", $AY$7:$BF$7,$AY$7:$BC$7)="予定日")*(IF(進捗管理票PSPT_進捗率_4_2&lt;&gt;"", AY321:BF321,AY321:BC321)&lt;=集計基準日),COLUMN(IF(進捗管理票PSPT_進捗率_4_2&lt;&gt;"", AY321:BF321,AY321:BC321)),""))</f>
        <v>0</v>
      </c>
      <c r="DA321" s="324">
        <f t="array" aca="1" ref="DA321" ca="1">MAX(IF((BJ321:BN321&lt;&gt;"")*($BJ$7:$BN$7="予定日")*(BJ321:BN321&lt;=集計基準日),COLUMN(BJ321:BN321),""))</f>
        <v>0</v>
      </c>
      <c r="DB321" s="324">
        <f t="array" aca="1" ref="DB321" ca="1">MAX(IF((IF(AND(進捗管理票PSPT_進捗率_1_2&lt;&gt;"",U321&lt;&gt;""), O321:V321,O321:S321)&lt;&gt;"")*(IF(AND(進捗管理票PSPT_進捗率_1_2&lt;&gt;"",U321&lt;&gt;""), $O$7:$V$7,$O$7:$S$7)="実績日")*(IF(AND(進捗管理票PSPT_進捗率_1_2&lt;&gt;"",U321&lt;&gt;""), O321:V321,O321:S321)&lt;=集計基準日),COLUMN(IF(AND(進捗管理票PSPT_進捗率_1_2&lt;&gt;"",U321&lt;&gt;""), O321:V321,O321:S321)),""))</f>
        <v>0</v>
      </c>
      <c r="DC321" s="324">
        <f t="array" aca="1" ref="DC321" ca="1">MAX(IF((IF(AND(進捗管理票PSPT_進捗率_2_2&lt;&gt;"",AG321&lt;&gt;""), AA321:AH321,AA321:AE321)&lt;&gt;"")*(IF(AND(進捗管理票PSPT_進捗率_2_2&lt;&gt;"",AG321&lt;&gt;""), $AA$7:$AH$7,$AA$7:$AE$7)="実績日")*(IF(AND(進捗管理票PSPT_進捗率_2_2&lt;&gt;"",AG321&lt;&gt;""), AA321:AH321,AA321:AE321)&lt;=集計基準日),COLUMN(IF(AND(進捗管理票PSPT_進捗率_2_2&lt;&gt;"",AG321&lt;&gt;""), AA321:AH321,AA321:AE321)),""))</f>
        <v>0</v>
      </c>
      <c r="DD321" s="324">
        <f t="array" aca="1" ref="DD321" ca="1">MAX(IF((IF(AND(進捗管理票PSPT_進捗率_3_2&lt;&gt;"",AS321&lt;&gt;""), AM321:AT321,AM321:AQ321)&lt;&gt;"")*(IF(AND(進捗管理票PSPT_進捗率_3_2&lt;&gt;"",AS321&lt;&gt;""), $AM$7:$AT$7,$AM$7:$AQ$7)="実績日")*(IF(AND(進捗管理票PSPT_進捗率_3_2&lt;&gt;"",AS321&lt;&gt;""), AM321:AT321,AM321:AQ321)&lt;=集計基準日),COLUMN(IF(AND(進捗管理票PSPT_進捗率_3_2&lt;&gt;"",AS321&lt;&gt;""), AM321:AT321,AM321:AQ321)),""))</f>
        <v>0</v>
      </c>
      <c r="DE321" s="324">
        <f t="array" aca="1" ref="DE321" ca="1">MAX(IF((IF(AND(進捗管理票PSPT_進捗率_4_2&lt;&gt;"",BE321&lt;&gt;""), AY321:BF321,AY321:BC321)&lt;&gt;"")*(IF(AND(進捗管理票PSPT_進捗率_4_2&lt;&gt;"",BE321&lt;&gt;""), $AY$7:$BF$7,$AY$7:$BC$7)="実績日")*(IF(AND(進捗管理票PSPT_進捗率_4_2&lt;&gt;"",BE321&lt;&gt;""), AY321:BF321,AY321:BC321)&lt;=集計基準日),COLUMN(IF(AND(進捗管理票PSPT_進捗率_4_2&lt;&gt;"",BE321&lt;&gt;""), AY321:BF321,AY321:BC321)),""))</f>
        <v>0</v>
      </c>
      <c r="DF321" s="324">
        <f t="array" aca="1" ref="DF321" ca="1">MAX(IF((BJ321:BN321&lt;&gt;"")*($BJ$7:$BN$7="実績日")*(BJ321:BN321&lt;=集計基準日),COLUMN(BJ321:BN321),""))</f>
        <v>0</v>
      </c>
      <c r="DG321" s="439">
        <f ca="1">MAX(IF(CW321&lt;&gt;0,HLOOKUP(CW321+1,進捗・達成率設定_PS,9,1),0),IF(CX321&lt;&gt;0,HLOOKUP(CX321+1,進捗・達成率設定_PT仕様作成,9,1),0),IF(CY321&lt;&gt;0,HLOOKUP(CY321+1,進捗・達成率設定_PG,9,1),0),IF(CZ321&lt;&gt;0,HLOOKUP(CZ321+1,進捗・達成率設定_PT,9,1),0),IF(DA321&lt;&gt;0,HLOOKUP(DA321+1,進捗・達成率設定_受入,9,1),0),IF(AND(COUNTA(PTレビュー先頭セル:PTレビュー最終セル)=0,AND(BB321&lt;&gt;"", BB321 &lt;= 集計基準日, BE321="",BF321="",BJ321="",BK321="",BM321="",BN321="")),100,0),IF(AND(BE321&lt;&gt;"",BE321 &lt;= 集計基準日, BJ321="",BK321="",BM321="",BN321=""),100,0))</f>
        <v>0</v>
      </c>
      <c r="DH321" s="440">
        <f ca="1">MAX(IF(DB321&lt;&gt;0,HLOOKUP(DB321,進捗・達成率設定_PS,9,1),0),IF(DC321&lt;&gt;0,HLOOKUP(DC321,進捗・達成率設定_PT仕様作成,9,1),0),IF(DD321&lt;&gt;0,HLOOKUP(DD321,進捗・達成率設定_PG,9,1),0),IF(DE321&lt;&gt;0,HLOOKUP(DE321,進捗・達成率設定_PT,9,1),0),IF(DF321&lt;&gt;0,HLOOKUP(DF321,進捗・達成率設定_受入,9,1),0),IF(AND(COUNTA(PTレビュー先頭セル:PTレビュー最終セル)=0,BJ321="",BK321="",BM321="",BN321="",BC321&lt;&gt;"", BC321&lt;=集計基準日),100,0),IF(OR(AND(BF321&lt;&gt;"",BF321&lt;=集計基準日, BJ321="",BK321="",BM321="",BN321=""),AND(BE321&lt;&gt;"",BF321&lt;&gt;"",BF321&lt;=集計基準日, BJ321="",BK321="",BM321="",BN321="")),100,0))</f>
        <v>0</v>
      </c>
      <c r="DI321" s="328" t="str">
        <f>IF(BM321&lt;&gt;"",BM321,IF(AND(BJ321&lt;&gt;"",BM321&lt;&gt;""),BM321,IF(AND(BJ321&lt;&gt;"",BM321=""),"",IF(AND(BK321&lt;&gt;"",BM321=""),"",IF(BE321&lt;&gt;"",BE321,IF(COUNTA(PTレビュー先頭セル:PTレビュー最終セル)&lt;&gt;0,"",IF(BB321&lt;&gt;"",BB321,"")))))))</f>
        <v/>
      </c>
      <c r="DJ321" s="329" t="str">
        <f>IF(AND(BM321&lt;&gt;"",BN321&lt;&gt;""),BN321,IF(AND(BJ321&lt;&gt;"",BN321&lt;&gt;""),BN321,IF(AND(BK321&lt;&gt;"",BN321=""),"",IF(AND(BJ321&lt;&gt;"",BN321=""),"",IF(BF321&lt;&gt;"",BF321,IF(COUNTA(PTレビュー先頭セル:PTレビュー最終セル)&lt;&gt;0,"",IF(BC321&lt;&gt;"",BC321,"")))))))</f>
        <v/>
      </c>
      <c r="DK321" s="450" t="b">
        <f t="shared" si="152"/>
        <v>0</v>
      </c>
      <c r="DL321" s="440" t="b">
        <f t="shared" si="153"/>
        <v>0</v>
      </c>
      <c r="DM321" s="450" t="b">
        <f t="shared" si="154"/>
        <v>0</v>
      </c>
      <c r="DN321" s="440" t="b">
        <f t="shared" si="155"/>
        <v>0</v>
      </c>
      <c r="DO321" s="449" t="b">
        <f t="shared" si="156"/>
        <v>0</v>
      </c>
      <c r="DP321" s="440" t="b">
        <f t="shared" si="157"/>
        <v>0</v>
      </c>
      <c r="DQ321" s="450" t="b">
        <f t="shared" si="158"/>
        <v>0</v>
      </c>
      <c r="DR321" s="440" t="b">
        <f t="shared" si="159"/>
        <v>0</v>
      </c>
      <c r="DS321" s="449" t="b">
        <f t="shared" si="160"/>
        <v>0</v>
      </c>
      <c r="DT321" s="440" t="b">
        <f t="shared" si="161"/>
        <v>0</v>
      </c>
    </row>
    <row r="322" spans="1:124" x14ac:dyDescent="0.25">
      <c r="A322" s="65">
        <f t="shared" si="136"/>
        <v>314</v>
      </c>
      <c r="B322" s="275"/>
      <c r="C322" s="275"/>
      <c r="D322" s="275"/>
      <c r="E322" s="275"/>
      <c r="F322" s="275"/>
      <c r="G322" s="316"/>
      <c r="H322" s="276"/>
      <c r="I322" s="276"/>
      <c r="J322" s="276"/>
      <c r="K322" s="467"/>
      <c r="L322" s="467"/>
      <c r="M322" s="277"/>
      <c r="N322" s="277"/>
      <c r="O322" s="348"/>
      <c r="P322" s="278"/>
      <c r="Q322" s="279"/>
      <c r="R322" s="348"/>
      <c r="S322" s="278"/>
      <c r="T322" s="280"/>
      <c r="U322" s="348"/>
      <c r="V322" s="274"/>
      <c r="W322" s="309" t="str">
        <f t="shared" ca="1" si="137"/>
        <v/>
      </c>
      <c r="X322" s="310" t="str">
        <f t="shared" ca="1" si="138"/>
        <v/>
      </c>
      <c r="Y322" s="277"/>
      <c r="Z322" s="277"/>
      <c r="AA322" s="348"/>
      <c r="AB322" s="278"/>
      <c r="AC322" s="279"/>
      <c r="AD322" s="348"/>
      <c r="AE322" s="278"/>
      <c r="AF322" s="280"/>
      <c r="AG322" s="348"/>
      <c r="AH322" s="274"/>
      <c r="AI322" s="309" t="str">
        <f t="shared" ca="1" si="139"/>
        <v/>
      </c>
      <c r="AJ322" s="310" t="str">
        <f t="shared" ca="1" si="140"/>
        <v/>
      </c>
      <c r="AK322" s="277"/>
      <c r="AL322" s="277"/>
      <c r="AM322" s="348"/>
      <c r="AN322" s="278"/>
      <c r="AO322" s="279"/>
      <c r="AP322" s="348"/>
      <c r="AQ322" s="278"/>
      <c r="AR322" s="280"/>
      <c r="AS322" s="348"/>
      <c r="AT322" s="274"/>
      <c r="AU322" s="309" t="str">
        <f t="shared" ca="1" si="141"/>
        <v/>
      </c>
      <c r="AV322" s="310" t="str">
        <f t="shared" ca="1" si="142"/>
        <v/>
      </c>
      <c r="AW322" s="276"/>
      <c r="AX322" s="276"/>
      <c r="AY322" s="348"/>
      <c r="AZ322" s="278"/>
      <c r="BA322" s="279"/>
      <c r="BB322" s="348"/>
      <c r="BC322" s="278"/>
      <c r="BD322" s="280"/>
      <c r="BE322" s="348"/>
      <c r="BF322" s="274"/>
      <c r="BG322" s="309" t="str">
        <f t="shared" ca="1" si="143"/>
        <v/>
      </c>
      <c r="BH322" s="310" t="str">
        <f t="shared" ca="1" si="144"/>
        <v/>
      </c>
      <c r="BI322" s="276"/>
      <c r="BJ322" s="348"/>
      <c r="BK322" s="278"/>
      <c r="BL322" s="279"/>
      <c r="BM322" s="348"/>
      <c r="BN322" s="278"/>
      <c r="BO322" s="280"/>
      <c r="BP322" s="309" t="str">
        <f t="shared" ca="1" si="145"/>
        <v/>
      </c>
      <c r="BQ322" s="310" t="str">
        <f t="shared" ca="1" si="146"/>
        <v/>
      </c>
      <c r="BR322" s="309" t="str">
        <f t="shared" ca="1" si="147"/>
        <v/>
      </c>
      <c r="BS322" s="438" t="str">
        <f t="shared" ca="1" si="148"/>
        <v/>
      </c>
      <c r="BT322" s="281" t="str">
        <f t="array" ref="BT322">IF(AND($I322&lt;&gt;"",$K322&lt;&gt;""),CEILING(VLOOKUP($I322,ランク別指標,3,FALSE)*$L322,1),"")</f>
        <v/>
      </c>
      <c r="BU322" s="282"/>
      <c r="BV322" s="281" t="str">
        <f t="shared" si="133"/>
        <v/>
      </c>
      <c r="BW322" s="283"/>
      <c r="BX322" s="282"/>
      <c r="BY322" s="284" t="str">
        <f t="shared" si="149"/>
        <v/>
      </c>
      <c r="BZ322" s="285" t="str">
        <f t="shared" si="150"/>
        <v/>
      </c>
      <c r="CA322" s="286"/>
      <c r="CB322" s="287"/>
      <c r="CC322" s="281" t="str">
        <f t="array" ref="CC322">IF(AND($I322&lt;&gt;"",$K322&lt;&gt;""),CEILING(VLOOKUP($I322,ランク別指標,6,FALSE)*$L322,1),"")</f>
        <v/>
      </c>
      <c r="CD322" s="288"/>
      <c r="CE322" s="289" t="str">
        <f t="shared" si="134"/>
        <v/>
      </c>
      <c r="CF322" s="290"/>
      <c r="CG322" s="291" t="str">
        <f t="array" ref="CG322">IF(AND(L322&lt;&gt;"",L322&gt;0),IF(CD322/L322*100 &gt; 0,CD322/L322*100, ""),"")</f>
        <v/>
      </c>
      <c r="CH322" s="292" t="str">
        <f t="array" ref="CH322">IF(AND(L322&lt;&gt;"",L322&gt;0),IF(CF322/L322*100 &gt; 0,CF322/L322*100, ""),"")</f>
        <v/>
      </c>
      <c r="CI322" s="291" t="str">
        <f t="array" ref="CI322">IF(AND(CC322&lt;&gt;"",CC322&gt;0),IF(CD322/CC322*100 &gt; 0,CD322/CC322, ""),"")</f>
        <v/>
      </c>
      <c r="CJ322" s="292" t="str">
        <f t="array" ref="CJ322">IF(AND(CE322&lt;&gt;"",CE322&gt;0),IF(CF322/CE322*100 &gt; 0,CF322/CE322, ""),"")</f>
        <v/>
      </c>
      <c r="CK322" s="281"/>
      <c r="CL322" s="293" t="str">
        <f t="array" ref="CL322">IF(AND(L322&lt;&gt;"",L322&gt;0),IF(CK322/L322*100 &gt; 0,CK322/L322*100, ""),"")</f>
        <v/>
      </c>
      <c r="CM322" s="294"/>
      <c r="CN322" s="270" t="str">
        <f t="array" aca="1" ref="CN322" ca="1">IF(AND($O322&lt;&gt;"",$P322="",$O322&lt;=集計基準日),"遅1",IF(AND($R322&lt;&gt;"",$S322="",$R322&lt;=集計基準日),"遅2",IF(AND($U322&lt;&gt;"",$V322="",$U322&lt;=集計基準日),"遅3","") ) )</f>
        <v/>
      </c>
      <c r="CO322" s="271" t="str">
        <f t="array" aca="1" ref="CO322" ca="1">IF(AND($AA322&lt;&gt;"",$AB322="",$AA322&lt;=集計基準日),"遅1",IF(AND($AD322&lt;&gt;"",$AE322="",$AD322&lt;=集計基準日),"遅2",IF(AND($AG322&lt;&gt;"",$AH322="",$AG322&lt;=集計基準日),"遅3","")))</f>
        <v/>
      </c>
      <c r="CP322" s="271" t="str">
        <f t="array" aca="1" ref="CP322" ca="1">IF(AND($AM322&lt;&gt;"",$AN322="",$AM322&lt;=集計基準日),"遅1",IF(AND($AP322&lt;&gt;"",$AQ322="",$AP322&lt;=集計基準日),"遅2",IF(AND($AS322&lt;&gt;"",$AT322="",$AS322&lt;=集計基準日),"遅3","")))</f>
        <v/>
      </c>
      <c r="CQ322" s="272" t="str">
        <f t="shared" ca="1" si="162"/>
        <v/>
      </c>
      <c r="CR322" s="272" t="str">
        <f t="shared" ca="1" si="163"/>
        <v/>
      </c>
      <c r="CS322" s="273" t="str">
        <f t="shared" ca="1" si="135"/>
        <v/>
      </c>
      <c r="CT322" s="337"/>
      <c r="CU322" s="264">
        <f t="shared" si="151"/>
        <v>314</v>
      </c>
      <c r="CW322" s="324">
        <f t="array" aca="1" ref="CW322" ca="1">MAX(IF((IF(進捗管理票PSPT_進捗率_1_2&lt;&gt;"", O322:V322,O322:S322)&lt;&gt;"")*(IF(進捗管理票PSPT_進捗率_1_2&lt;&gt;"", $O$7:$V$7,$O$7:$S$7)="予定日")*(IF(進捗管理票PSPT_進捗率_1_2&lt;&gt;"", O322:V322,O322:S322)&lt;=集計基準日),COLUMN(IF(進捗管理票PSPT_進捗率_1_2&lt;&gt;"", O322:V322,O322:S322)),""))</f>
        <v>0</v>
      </c>
      <c r="CX322" s="324">
        <f t="array" aca="1" ref="CX322" ca="1">MAX(IF((IF(進捗管理票PSPT_進捗率_2_2&lt;&gt;"", AA322:AH322,AA322:AE322)&lt;&gt;"")*(IF(進捗管理票PSPT_進捗率_2_2&lt;&gt;"", $AA$7:$AH$7,$AA$7:$AE$7)="予定日")*(IF(進捗管理票PSPT_進捗率_2_2&lt;&gt;"", AA322:AH322,AA322:AE322)&lt;=集計基準日),COLUMN(IF(進捗管理票PSPT_進捗率_2_2&lt;&gt;"", AA322:AH322,AA322:AE322)),""))</f>
        <v>0</v>
      </c>
      <c r="CY322" s="324">
        <f t="array" aca="1" ref="CY322" ca="1">MAX(IF((IF(進捗管理票PSPT_進捗率_3_2&lt;&gt;"", AM322:AT322,AM322:AQ322)&lt;&gt;"")*(IF(進捗管理票PSPT_進捗率_3_2&lt;&gt;"", $AM$7:$AT$7,$AM$7:$AQ$7)="予定日")*(IF(進捗管理票PSPT_進捗率_3_2&lt;&gt;"", AM322:AT322,AM322:AQ322)&lt;=集計基準日),COLUMN(IF(進捗管理票PSPT_進捗率_3_2&lt;&gt;"", AM322:AT322,AM322:AQ322)),""))</f>
        <v>0</v>
      </c>
      <c r="CZ322" s="324">
        <f t="array" aca="1" ref="CZ322" ca="1">MAX(IF((IF(進捗管理票PSPT_進捗率_4_2&lt;&gt;"", AY322:BF322,AY322:BC322)&lt;&gt;"")*(IF(進捗管理票PSPT_進捗率_4_2&lt;&gt;"", $AY$7:$BF$7,$AY$7:$BC$7)="予定日")*(IF(進捗管理票PSPT_進捗率_4_2&lt;&gt;"", AY322:BF322,AY322:BC322)&lt;=集計基準日),COLUMN(IF(進捗管理票PSPT_進捗率_4_2&lt;&gt;"", AY322:BF322,AY322:BC322)),""))</f>
        <v>0</v>
      </c>
      <c r="DA322" s="324">
        <f t="array" aca="1" ref="DA322" ca="1">MAX(IF((BJ322:BN322&lt;&gt;"")*($BJ$7:$BN$7="予定日")*(BJ322:BN322&lt;=集計基準日),COLUMN(BJ322:BN322),""))</f>
        <v>0</v>
      </c>
      <c r="DB322" s="324">
        <f t="array" aca="1" ref="DB322" ca="1">MAX(IF((IF(AND(進捗管理票PSPT_進捗率_1_2&lt;&gt;"",U322&lt;&gt;""), O322:V322,O322:S322)&lt;&gt;"")*(IF(AND(進捗管理票PSPT_進捗率_1_2&lt;&gt;"",U322&lt;&gt;""), $O$7:$V$7,$O$7:$S$7)="実績日")*(IF(AND(進捗管理票PSPT_進捗率_1_2&lt;&gt;"",U322&lt;&gt;""), O322:V322,O322:S322)&lt;=集計基準日),COLUMN(IF(AND(進捗管理票PSPT_進捗率_1_2&lt;&gt;"",U322&lt;&gt;""), O322:V322,O322:S322)),""))</f>
        <v>0</v>
      </c>
      <c r="DC322" s="324">
        <f t="array" aca="1" ref="DC322" ca="1">MAX(IF((IF(AND(進捗管理票PSPT_進捗率_2_2&lt;&gt;"",AG322&lt;&gt;""), AA322:AH322,AA322:AE322)&lt;&gt;"")*(IF(AND(進捗管理票PSPT_進捗率_2_2&lt;&gt;"",AG322&lt;&gt;""), $AA$7:$AH$7,$AA$7:$AE$7)="実績日")*(IF(AND(進捗管理票PSPT_進捗率_2_2&lt;&gt;"",AG322&lt;&gt;""), AA322:AH322,AA322:AE322)&lt;=集計基準日),COLUMN(IF(AND(進捗管理票PSPT_進捗率_2_2&lt;&gt;"",AG322&lt;&gt;""), AA322:AH322,AA322:AE322)),""))</f>
        <v>0</v>
      </c>
      <c r="DD322" s="324">
        <f t="array" aca="1" ref="DD322" ca="1">MAX(IF((IF(AND(進捗管理票PSPT_進捗率_3_2&lt;&gt;"",AS322&lt;&gt;""), AM322:AT322,AM322:AQ322)&lt;&gt;"")*(IF(AND(進捗管理票PSPT_進捗率_3_2&lt;&gt;"",AS322&lt;&gt;""), $AM$7:$AT$7,$AM$7:$AQ$7)="実績日")*(IF(AND(進捗管理票PSPT_進捗率_3_2&lt;&gt;"",AS322&lt;&gt;""), AM322:AT322,AM322:AQ322)&lt;=集計基準日),COLUMN(IF(AND(進捗管理票PSPT_進捗率_3_2&lt;&gt;"",AS322&lt;&gt;""), AM322:AT322,AM322:AQ322)),""))</f>
        <v>0</v>
      </c>
      <c r="DE322" s="324">
        <f t="array" aca="1" ref="DE322" ca="1">MAX(IF((IF(AND(進捗管理票PSPT_進捗率_4_2&lt;&gt;"",BE322&lt;&gt;""), AY322:BF322,AY322:BC322)&lt;&gt;"")*(IF(AND(進捗管理票PSPT_進捗率_4_2&lt;&gt;"",BE322&lt;&gt;""), $AY$7:$BF$7,$AY$7:$BC$7)="実績日")*(IF(AND(進捗管理票PSPT_進捗率_4_2&lt;&gt;"",BE322&lt;&gt;""), AY322:BF322,AY322:BC322)&lt;=集計基準日),COLUMN(IF(AND(進捗管理票PSPT_進捗率_4_2&lt;&gt;"",BE322&lt;&gt;""), AY322:BF322,AY322:BC322)),""))</f>
        <v>0</v>
      </c>
      <c r="DF322" s="324">
        <f t="array" aca="1" ref="DF322" ca="1">MAX(IF((BJ322:BN322&lt;&gt;"")*($BJ$7:$BN$7="実績日")*(BJ322:BN322&lt;=集計基準日),COLUMN(BJ322:BN322),""))</f>
        <v>0</v>
      </c>
      <c r="DG322" s="439">
        <f ca="1">MAX(IF(CW322&lt;&gt;0,HLOOKUP(CW322+1,進捗・達成率設定_PS,9,1),0),IF(CX322&lt;&gt;0,HLOOKUP(CX322+1,進捗・達成率設定_PT仕様作成,9,1),0),IF(CY322&lt;&gt;0,HLOOKUP(CY322+1,進捗・達成率設定_PG,9,1),0),IF(CZ322&lt;&gt;0,HLOOKUP(CZ322+1,進捗・達成率設定_PT,9,1),0),IF(DA322&lt;&gt;0,HLOOKUP(DA322+1,進捗・達成率設定_受入,9,1),0),IF(AND(COUNTA(PTレビュー先頭セル:PTレビュー最終セル)=0,AND(BB322&lt;&gt;"", BB322 &lt;= 集計基準日, BE322="",BF322="",BJ322="",BK322="",BM322="",BN322="")),100,0),IF(AND(BE322&lt;&gt;"",BE322 &lt;= 集計基準日, BJ322="",BK322="",BM322="",BN322=""),100,0))</f>
        <v>0</v>
      </c>
      <c r="DH322" s="440">
        <f ca="1">MAX(IF(DB322&lt;&gt;0,HLOOKUP(DB322,進捗・達成率設定_PS,9,1),0),IF(DC322&lt;&gt;0,HLOOKUP(DC322,進捗・達成率設定_PT仕様作成,9,1),0),IF(DD322&lt;&gt;0,HLOOKUP(DD322,進捗・達成率設定_PG,9,1),0),IF(DE322&lt;&gt;0,HLOOKUP(DE322,進捗・達成率設定_PT,9,1),0),IF(DF322&lt;&gt;0,HLOOKUP(DF322,進捗・達成率設定_受入,9,1),0),IF(AND(COUNTA(PTレビュー先頭セル:PTレビュー最終セル)=0,BJ322="",BK322="",BM322="",BN322="",BC322&lt;&gt;"", BC322&lt;=集計基準日),100,0),IF(OR(AND(BF322&lt;&gt;"",BF322&lt;=集計基準日, BJ322="",BK322="",BM322="",BN322=""),AND(BE322&lt;&gt;"",BF322&lt;&gt;"",BF322&lt;=集計基準日, BJ322="",BK322="",BM322="",BN322="")),100,0))</f>
        <v>0</v>
      </c>
      <c r="DI322" s="328" t="str">
        <f>IF(BM322&lt;&gt;"",BM322,IF(AND(BJ322&lt;&gt;"",BM322&lt;&gt;""),BM322,IF(AND(BJ322&lt;&gt;"",BM322=""),"",IF(AND(BK322&lt;&gt;"",BM322=""),"",IF(BE322&lt;&gt;"",BE322,IF(COUNTA(PTレビュー先頭セル:PTレビュー最終セル)&lt;&gt;0,"",IF(BB322&lt;&gt;"",BB322,"")))))))</f>
        <v/>
      </c>
      <c r="DJ322" s="329" t="str">
        <f>IF(AND(BM322&lt;&gt;"",BN322&lt;&gt;""),BN322,IF(AND(BJ322&lt;&gt;"",BN322&lt;&gt;""),BN322,IF(AND(BK322&lt;&gt;"",BN322=""),"",IF(AND(BJ322&lt;&gt;"",BN322=""),"",IF(BF322&lt;&gt;"",BF322,IF(COUNTA(PTレビュー先頭セル:PTレビュー最終セル)&lt;&gt;0,"",IF(BC322&lt;&gt;"",BC322,"")))))))</f>
        <v/>
      </c>
      <c r="DK322" s="450" t="b">
        <f t="shared" si="152"/>
        <v>0</v>
      </c>
      <c r="DL322" s="440" t="b">
        <f t="shared" si="153"/>
        <v>0</v>
      </c>
      <c r="DM322" s="450" t="b">
        <f t="shared" si="154"/>
        <v>0</v>
      </c>
      <c r="DN322" s="440" t="b">
        <f t="shared" si="155"/>
        <v>0</v>
      </c>
      <c r="DO322" s="449" t="b">
        <f t="shared" si="156"/>
        <v>0</v>
      </c>
      <c r="DP322" s="440" t="b">
        <f t="shared" si="157"/>
        <v>0</v>
      </c>
      <c r="DQ322" s="450" t="b">
        <f t="shared" si="158"/>
        <v>0</v>
      </c>
      <c r="DR322" s="440" t="b">
        <f t="shared" si="159"/>
        <v>0</v>
      </c>
      <c r="DS322" s="449" t="b">
        <f t="shared" si="160"/>
        <v>0</v>
      </c>
      <c r="DT322" s="440" t="b">
        <f t="shared" si="161"/>
        <v>0</v>
      </c>
    </row>
    <row r="323" spans="1:124" x14ac:dyDescent="0.25">
      <c r="A323" s="65">
        <f t="shared" si="136"/>
        <v>315</v>
      </c>
      <c r="B323" s="275"/>
      <c r="C323" s="275"/>
      <c r="D323" s="275"/>
      <c r="E323" s="275"/>
      <c r="F323" s="275"/>
      <c r="G323" s="316"/>
      <c r="H323" s="276"/>
      <c r="I323" s="276"/>
      <c r="J323" s="276"/>
      <c r="K323" s="467"/>
      <c r="L323" s="467"/>
      <c r="M323" s="277"/>
      <c r="N323" s="277"/>
      <c r="O323" s="348"/>
      <c r="P323" s="278"/>
      <c r="Q323" s="279"/>
      <c r="R323" s="348"/>
      <c r="S323" s="278"/>
      <c r="T323" s="280"/>
      <c r="U323" s="348"/>
      <c r="V323" s="274"/>
      <c r="W323" s="309" t="str">
        <f t="shared" ca="1" si="137"/>
        <v/>
      </c>
      <c r="X323" s="310" t="str">
        <f t="shared" ca="1" si="138"/>
        <v/>
      </c>
      <c r="Y323" s="277"/>
      <c r="Z323" s="277"/>
      <c r="AA323" s="348"/>
      <c r="AB323" s="278"/>
      <c r="AC323" s="279"/>
      <c r="AD323" s="348"/>
      <c r="AE323" s="278"/>
      <c r="AF323" s="280"/>
      <c r="AG323" s="348"/>
      <c r="AH323" s="274"/>
      <c r="AI323" s="309" t="str">
        <f t="shared" ca="1" si="139"/>
        <v/>
      </c>
      <c r="AJ323" s="310" t="str">
        <f t="shared" ca="1" si="140"/>
        <v/>
      </c>
      <c r="AK323" s="277"/>
      <c r="AL323" s="277"/>
      <c r="AM323" s="348"/>
      <c r="AN323" s="278"/>
      <c r="AO323" s="279"/>
      <c r="AP323" s="348"/>
      <c r="AQ323" s="278"/>
      <c r="AR323" s="280"/>
      <c r="AS323" s="348"/>
      <c r="AT323" s="274"/>
      <c r="AU323" s="309" t="str">
        <f t="shared" ca="1" si="141"/>
        <v/>
      </c>
      <c r="AV323" s="310" t="str">
        <f t="shared" ca="1" si="142"/>
        <v/>
      </c>
      <c r="AW323" s="276"/>
      <c r="AX323" s="276"/>
      <c r="AY323" s="348"/>
      <c r="AZ323" s="278"/>
      <c r="BA323" s="279"/>
      <c r="BB323" s="348"/>
      <c r="BC323" s="278"/>
      <c r="BD323" s="280"/>
      <c r="BE323" s="348"/>
      <c r="BF323" s="274"/>
      <c r="BG323" s="309" t="str">
        <f t="shared" ca="1" si="143"/>
        <v/>
      </c>
      <c r="BH323" s="310" t="str">
        <f t="shared" ca="1" si="144"/>
        <v/>
      </c>
      <c r="BI323" s="276"/>
      <c r="BJ323" s="348"/>
      <c r="BK323" s="278"/>
      <c r="BL323" s="279"/>
      <c r="BM323" s="348"/>
      <c r="BN323" s="278"/>
      <c r="BO323" s="280"/>
      <c r="BP323" s="309" t="str">
        <f t="shared" ca="1" si="145"/>
        <v/>
      </c>
      <c r="BQ323" s="310" t="str">
        <f t="shared" ca="1" si="146"/>
        <v/>
      </c>
      <c r="BR323" s="309" t="str">
        <f t="shared" ca="1" si="147"/>
        <v/>
      </c>
      <c r="BS323" s="438" t="str">
        <f t="shared" ca="1" si="148"/>
        <v/>
      </c>
      <c r="BT323" s="281" t="str">
        <f t="array" ref="BT323">IF(AND($I323&lt;&gt;"",$K323&lt;&gt;""),CEILING(VLOOKUP($I323,ランク別指標,3,FALSE)*$L323,1),"")</f>
        <v/>
      </c>
      <c r="BU323" s="282"/>
      <c r="BV323" s="281" t="str">
        <f t="shared" si="133"/>
        <v/>
      </c>
      <c r="BW323" s="283"/>
      <c r="BX323" s="282"/>
      <c r="BY323" s="284" t="str">
        <f t="shared" si="149"/>
        <v/>
      </c>
      <c r="BZ323" s="285" t="str">
        <f t="shared" si="150"/>
        <v/>
      </c>
      <c r="CA323" s="286"/>
      <c r="CB323" s="287"/>
      <c r="CC323" s="281" t="str">
        <f t="array" ref="CC323">IF(AND($I323&lt;&gt;"",$K323&lt;&gt;""),CEILING(VLOOKUP($I323,ランク別指標,6,FALSE)*$L323,1),"")</f>
        <v/>
      </c>
      <c r="CD323" s="288"/>
      <c r="CE323" s="289" t="str">
        <f t="shared" si="134"/>
        <v/>
      </c>
      <c r="CF323" s="290"/>
      <c r="CG323" s="291" t="str">
        <f t="array" ref="CG323">IF(AND(L323&lt;&gt;"",L323&gt;0),IF(CD323/L323*100 &gt; 0,CD323/L323*100, ""),"")</f>
        <v/>
      </c>
      <c r="CH323" s="292" t="str">
        <f t="array" ref="CH323">IF(AND(L323&lt;&gt;"",L323&gt;0),IF(CF323/L323*100 &gt; 0,CF323/L323*100, ""),"")</f>
        <v/>
      </c>
      <c r="CI323" s="291" t="str">
        <f t="array" ref="CI323">IF(AND(CC323&lt;&gt;"",CC323&gt;0),IF(CD323/CC323*100 &gt; 0,CD323/CC323, ""),"")</f>
        <v/>
      </c>
      <c r="CJ323" s="292" t="str">
        <f t="array" ref="CJ323">IF(AND(CE323&lt;&gt;"",CE323&gt;0),IF(CF323/CE323*100 &gt; 0,CF323/CE323, ""),"")</f>
        <v/>
      </c>
      <c r="CK323" s="281"/>
      <c r="CL323" s="293" t="str">
        <f t="array" ref="CL323">IF(AND(L323&lt;&gt;"",L323&gt;0),IF(CK323/L323*100 &gt; 0,CK323/L323*100, ""),"")</f>
        <v/>
      </c>
      <c r="CM323" s="294"/>
      <c r="CN323" s="270" t="str">
        <f t="array" aca="1" ref="CN323" ca="1">IF(AND($O323&lt;&gt;"",$P323="",$O323&lt;=集計基準日),"遅1",IF(AND($R323&lt;&gt;"",$S323="",$R323&lt;=集計基準日),"遅2",IF(AND($U323&lt;&gt;"",$V323="",$U323&lt;=集計基準日),"遅3","") ) )</f>
        <v/>
      </c>
      <c r="CO323" s="271" t="str">
        <f t="array" aca="1" ref="CO323" ca="1">IF(AND($AA323&lt;&gt;"",$AB323="",$AA323&lt;=集計基準日),"遅1",IF(AND($AD323&lt;&gt;"",$AE323="",$AD323&lt;=集計基準日),"遅2",IF(AND($AG323&lt;&gt;"",$AH323="",$AG323&lt;=集計基準日),"遅3","")))</f>
        <v/>
      </c>
      <c r="CP323" s="271" t="str">
        <f t="array" aca="1" ref="CP323" ca="1">IF(AND($AM323&lt;&gt;"",$AN323="",$AM323&lt;=集計基準日),"遅1",IF(AND($AP323&lt;&gt;"",$AQ323="",$AP323&lt;=集計基準日),"遅2",IF(AND($AS323&lt;&gt;"",$AT323="",$AS323&lt;=集計基準日),"遅3","")))</f>
        <v/>
      </c>
      <c r="CQ323" s="272" t="str">
        <f t="shared" ca="1" si="15"/>
        <v/>
      </c>
      <c r="CR323" s="272" t="str">
        <f t="shared" ca="1" si="16"/>
        <v/>
      </c>
      <c r="CS323" s="273" t="str">
        <f t="shared" ca="1" si="135"/>
        <v/>
      </c>
      <c r="CT323" s="337"/>
      <c r="CU323" s="264">
        <f t="shared" si="151"/>
        <v>315</v>
      </c>
      <c r="CW323" s="324">
        <f t="array" aca="1" ref="CW323" ca="1">MAX(IF((IF(進捗管理票PSPT_進捗率_1_2&lt;&gt;"", O323:V323,O323:S323)&lt;&gt;"")*(IF(進捗管理票PSPT_進捗率_1_2&lt;&gt;"", $O$7:$V$7,$O$7:$S$7)="予定日")*(IF(進捗管理票PSPT_進捗率_1_2&lt;&gt;"", O323:V323,O323:S323)&lt;=集計基準日),COLUMN(IF(進捗管理票PSPT_進捗率_1_2&lt;&gt;"", O323:V323,O323:S323)),""))</f>
        <v>0</v>
      </c>
      <c r="CX323" s="324">
        <f t="array" aca="1" ref="CX323" ca="1">MAX(IF((IF(進捗管理票PSPT_進捗率_2_2&lt;&gt;"", AA323:AH323,AA323:AE323)&lt;&gt;"")*(IF(進捗管理票PSPT_進捗率_2_2&lt;&gt;"", $AA$7:$AH$7,$AA$7:$AE$7)="予定日")*(IF(進捗管理票PSPT_進捗率_2_2&lt;&gt;"", AA323:AH323,AA323:AE323)&lt;=集計基準日),COLUMN(IF(進捗管理票PSPT_進捗率_2_2&lt;&gt;"", AA323:AH323,AA323:AE323)),""))</f>
        <v>0</v>
      </c>
      <c r="CY323" s="324">
        <f t="array" aca="1" ref="CY323" ca="1">MAX(IF((IF(進捗管理票PSPT_進捗率_3_2&lt;&gt;"", AM323:AT323,AM323:AQ323)&lt;&gt;"")*(IF(進捗管理票PSPT_進捗率_3_2&lt;&gt;"", $AM$7:$AT$7,$AM$7:$AQ$7)="予定日")*(IF(進捗管理票PSPT_進捗率_3_2&lt;&gt;"", AM323:AT323,AM323:AQ323)&lt;=集計基準日),COLUMN(IF(進捗管理票PSPT_進捗率_3_2&lt;&gt;"", AM323:AT323,AM323:AQ323)),""))</f>
        <v>0</v>
      </c>
      <c r="CZ323" s="324">
        <f t="array" aca="1" ref="CZ323" ca="1">MAX(IF((IF(進捗管理票PSPT_進捗率_4_2&lt;&gt;"", AY323:BF323,AY323:BC323)&lt;&gt;"")*(IF(進捗管理票PSPT_進捗率_4_2&lt;&gt;"", $AY$7:$BF$7,$AY$7:$BC$7)="予定日")*(IF(進捗管理票PSPT_進捗率_4_2&lt;&gt;"", AY323:BF323,AY323:BC323)&lt;=集計基準日),COLUMN(IF(進捗管理票PSPT_進捗率_4_2&lt;&gt;"", AY323:BF323,AY323:BC323)),""))</f>
        <v>0</v>
      </c>
      <c r="DA323" s="324">
        <f t="array" aca="1" ref="DA323" ca="1">MAX(IF((BJ323:BN323&lt;&gt;"")*($BJ$7:$BN$7="予定日")*(BJ323:BN323&lt;=集計基準日),COLUMN(BJ323:BN323),""))</f>
        <v>0</v>
      </c>
      <c r="DB323" s="324">
        <f t="array" aca="1" ref="DB323" ca="1">MAX(IF((IF(AND(進捗管理票PSPT_進捗率_1_2&lt;&gt;"",U323&lt;&gt;""), O323:V323,O323:S323)&lt;&gt;"")*(IF(AND(進捗管理票PSPT_進捗率_1_2&lt;&gt;"",U323&lt;&gt;""), $O$7:$V$7,$O$7:$S$7)="実績日")*(IF(AND(進捗管理票PSPT_進捗率_1_2&lt;&gt;"",U323&lt;&gt;""), O323:V323,O323:S323)&lt;=集計基準日),COLUMN(IF(AND(進捗管理票PSPT_進捗率_1_2&lt;&gt;"",U323&lt;&gt;""), O323:V323,O323:S323)),""))</f>
        <v>0</v>
      </c>
      <c r="DC323" s="324">
        <f t="array" aca="1" ref="DC323" ca="1">MAX(IF((IF(AND(進捗管理票PSPT_進捗率_2_2&lt;&gt;"",AG323&lt;&gt;""), AA323:AH323,AA323:AE323)&lt;&gt;"")*(IF(AND(進捗管理票PSPT_進捗率_2_2&lt;&gt;"",AG323&lt;&gt;""), $AA$7:$AH$7,$AA$7:$AE$7)="実績日")*(IF(AND(進捗管理票PSPT_進捗率_2_2&lt;&gt;"",AG323&lt;&gt;""), AA323:AH323,AA323:AE323)&lt;=集計基準日),COLUMN(IF(AND(進捗管理票PSPT_進捗率_2_2&lt;&gt;"",AG323&lt;&gt;""), AA323:AH323,AA323:AE323)),""))</f>
        <v>0</v>
      </c>
      <c r="DD323" s="324">
        <f t="array" aca="1" ref="DD323" ca="1">MAX(IF((IF(AND(進捗管理票PSPT_進捗率_3_2&lt;&gt;"",AS323&lt;&gt;""), AM323:AT323,AM323:AQ323)&lt;&gt;"")*(IF(AND(進捗管理票PSPT_進捗率_3_2&lt;&gt;"",AS323&lt;&gt;""), $AM$7:$AT$7,$AM$7:$AQ$7)="実績日")*(IF(AND(進捗管理票PSPT_進捗率_3_2&lt;&gt;"",AS323&lt;&gt;""), AM323:AT323,AM323:AQ323)&lt;=集計基準日),COLUMN(IF(AND(進捗管理票PSPT_進捗率_3_2&lt;&gt;"",AS323&lt;&gt;""), AM323:AT323,AM323:AQ323)),""))</f>
        <v>0</v>
      </c>
      <c r="DE323" s="324">
        <f t="array" aca="1" ref="DE323" ca="1">MAX(IF((IF(AND(進捗管理票PSPT_進捗率_4_2&lt;&gt;"",BE323&lt;&gt;""), AY323:BF323,AY323:BC323)&lt;&gt;"")*(IF(AND(進捗管理票PSPT_進捗率_4_2&lt;&gt;"",BE323&lt;&gt;""), $AY$7:$BF$7,$AY$7:$BC$7)="実績日")*(IF(AND(進捗管理票PSPT_進捗率_4_2&lt;&gt;"",BE323&lt;&gt;""), AY323:BF323,AY323:BC323)&lt;=集計基準日),COLUMN(IF(AND(進捗管理票PSPT_進捗率_4_2&lt;&gt;"",BE323&lt;&gt;""), AY323:BF323,AY323:BC323)),""))</f>
        <v>0</v>
      </c>
      <c r="DF323" s="324">
        <f t="array" aca="1" ref="DF323" ca="1">MAX(IF((BJ323:BN323&lt;&gt;"")*($BJ$7:$BN$7="実績日")*(BJ323:BN323&lt;=集計基準日),COLUMN(BJ323:BN323),""))</f>
        <v>0</v>
      </c>
      <c r="DG323" s="439">
        <f ca="1">MAX(IF(CW323&lt;&gt;0,HLOOKUP(CW323+1,進捗・達成率設定_PS,9,1),0),IF(CX323&lt;&gt;0,HLOOKUP(CX323+1,進捗・達成率設定_PT仕様作成,9,1),0),IF(CY323&lt;&gt;0,HLOOKUP(CY323+1,進捗・達成率設定_PG,9,1),0),IF(CZ323&lt;&gt;0,HLOOKUP(CZ323+1,進捗・達成率設定_PT,9,1),0),IF(DA323&lt;&gt;0,HLOOKUP(DA323+1,進捗・達成率設定_受入,9,1),0),IF(AND(COUNTA(PTレビュー先頭セル:PTレビュー最終セル)=0,AND(BB323&lt;&gt;"", BB323 &lt;= 集計基準日, BE323="",BF323="",BJ323="",BK323="",BM323="",BN323="")),100,0),IF(AND(BE323&lt;&gt;"",BE323 &lt;= 集計基準日, BJ323="",BK323="",BM323="",BN323=""),100,0))</f>
        <v>0</v>
      </c>
      <c r="DH323" s="440">
        <f ca="1">MAX(IF(DB323&lt;&gt;0,HLOOKUP(DB323,進捗・達成率設定_PS,9,1),0),IF(DC323&lt;&gt;0,HLOOKUP(DC323,進捗・達成率設定_PT仕様作成,9,1),0),IF(DD323&lt;&gt;0,HLOOKUP(DD323,進捗・達成率設定_PG,9,1),0),IF(DE323&lt;&gt;0,HLOOKUP(DE323,進捗・達成率設定_PT,9,1),0),IF(DF323&lt;&gt;0,HLOOKUP(DF323,進捗・達成率設定_受入,9,1),0),IF(AND(COUNTA(PTレビュー先頭セル:PTレビュー最終セル)=0,BJ323="",BK323="",BM323="",BN323="",BC323&lt;&gt;"", BC323&lt;=集計基準日),100,0),IF(OR(AND(BF323&lt;&gt;"",BF323&lt;=集計基準日, BJ323="",BK323="",BM323="",BN323=""),AND(BE323&lt;&gt;"",BF323&lt;&gt;"",BF323&lt;=集計基準日, BJ323="",BK323="",BM323="",BN323="")),100,0))</f>
        <v>0</v>
      </c>
      <c r="DI323" s="328" t="str">
        <f>IF(BM323&lt;&gt;"",BM323,IF(AND(BJ323&lt;&gt;"",BM323&lt;&gt;""),BM323,IF(AND(BJ323&lt;&gt;"",BM323=""),"",IF(AND(BK323&lt;&gt;"",BM323=""),"",IF(BE323&lt;&gt;"",BE323,IF(COUNTA(PTレビュー先頭セル:PTレビュー最終セル)&lt;&gt;0,"",IF(BB323&lt;&gt;"",BB323,"")))))))</f>
        <v/>
      </c>
      <c r="DJ323" s="329" t="str">
        <f>IF(AND(BM323&lt;&gt;"",BN323&lt;&gt;""),BN323,IF(AND(BJ323&lt;&gt;"",BN323&lt;&gt;""),BN323,IF(AND(BK323&lt;&gt;"",BN323=""),"",IF(AND(BJ323&lt;&gt;"",BN323=""),"",IF(BF323&lt;&gt;"",BF323,IF(COUNTA(PTレビュー先頭セル:PTレビュー最終セル)&lt;&gt;0,"",IF(BC323&lt;&gt;"",BC323,"")))))))</f>
        <v/>
      </c>
      <c r="DK323" s="450" t="b">
        <f t="shared" si="152"/>
        <v>0</v>
      </c>
      <c r="DL323" s="440" t="b">
        <f t="shared" si="153"/>
        <v>0</v>
      </c>
      <c r="DM323" s="450" t="b">
        <f t="shared" si="154"/>
        <v>0</v>
      </c>
      <c r="DN323" s="440" t="b">
        <f t="shared" si="155"/>
        <v>0</v>
      </c>
      <c r="DO323" s="449" t="b">
        <f t="shared" si="156"/>
        <v>0</v>
      </c>
      <c r="DP323" s="440" t="b">
        <f t="shared" si="157"/>
        <v>0</v>
      </c>
      <c r="DQ323" s="450" t="b">
        <f t="shared" si="158"/>
        <v>0</v>
      </c>
      <c r="DR323" s="440" t="b">
        <f t="shared" si="159"/>
        <v>0</v>
      </c>
      <c r="DS323" s="449" t="b">
        <f t="shared" si="160"/>
        <v>0</v>
      </c>
      <c r="DT323" s="440" t="b">
        <f t="shared" si="161"/>
        <v>0</v>
      </c>
    </row>
    <row r="324" spans="1:124" x14ac:dyDescent="0.25">
      <c r="A324" s="65">
        <f t="shared" si="136"/>
        <v>316</v>
      </c>
      <c r="B324" s="275"/>
      <c r="C324" s="275"/>
      <c r="D324" s="275"/>
      <c r="E324" s="275"/>
      <c r="F324" s="275"/>
      <c r="G324" s="316"/>
      <c r="H324" s="276"/>
      <c r="I324" s="276"/>
      <c r="J324" s="276"/>
      <c r="K324" s="467"/>
      <c r="L324" s="467"/>
      <c r="M324" s="277"/>
      <c r="N324" s="277"/>
      <c r="O324" s="348"/>
      <c r="P324" s="278"/>
      <c r="Q324" s="279"/>
      <c r="R324" s="348"/>
      <c r="S324" s="278"/>
      <c r="T324" s="280"/>
      <c r="U324" s="348"/>
      <c r="V324" s="274"/>
      <c r="W324" s="309" t="str">
        <f t="shared" ca="1" si="137"/>
        <v/>
      </c>
      <c r="X324" s="310" t="str">
        <f t="shared" ca="1" si="138"/>
        <v/>
      </c>
      <c r="Y324" s="277"/>
      <c r="Z324" s="277"/>
      <c r="AA324" s="348"/>
      <c r="AB324" s="278"/>
      <c r="AC324" s="279"/>
      <c r="AD324" s="348"/>
      <c r="AE324" s="278"/>
      <c r="AF324" s="280"/>
      <c r="AG324" s="348"/>
      <c r="AH324" s="274"/>
      <c r="AI324" s="309" t="str">
        <f t="shared" ca="1" si="139"/>
        <v/>
      </c>
      <c r="AJ324" s="310" t="str">
        <f t="shared" ca="1" si="140"/>
        <v/>
      </c>
      <c r="AK324" s="277"/>
      <c r="AL324" s="277"/>
      <c r="AM324" s="348"/>
      <c r="AN324" s="278"/>
      <c r="AO324" s="279"/>
      <c r="AP324" s="348"/>
      <c r="AQ324" s="278"/>
      <c r="AR324" s="280"/>
      <c r="AS324" s="348"/>
      <c r="AT324" s="274"/>
      <c r="AU324" s="309" t="str">
        <f t="shared" ca="1" si="141"/>
        <v/>
      </c>
      <c r="AV324" s="310" t="str">
        <f t="shared" ca="1" si="142"/>
        <v/>
      </c>
      <c r="AW324" s="276"/>
      <c r="AX324" s="276"/>
      <c r="AY324" s="348"/>
      <c r="AZ324" s="278"/>
      <c r="BA324" s="279"/>
      <c r="BB324" s="348"/>
      <c r="BC324" s="278"/>
      <c r="BD324" s="280"/>
      <c r="BE324" s="348"/>
      <c r="BF324" s="274"/>
      <c r="BG324" s="309" t="str">
        <f t="shared" ca="1" si="143"/>
        <v/>
      </c>
      <c r="BH324" s="310" t="str">
        <f t="shared" ca="1" si="144"/>
        <v/>
      </c>
      <c r="BI324" s="276"/>
      <c r="BJ324" s="348"/>
      <c r="BK324" s="278"/>
      <c r="BL324" s="279"/>
      <c r="BM324" s="348"/>
      <c r="BN324" s="278"/>
      <c r="BO324" s="280"/>
      <c r="BP324" s="309" t="str">
        <f t="shared" ca="1" si="145"/>
        <v/>
      </c>
      <c r="BQ324" s="310" t="str">
        <f t="shared" ca="1" si="146"/>
        <v/>
      </c>
      <c r="BR324" s="309" t="str">
        <f t="shared" ca="1" si="147"/>
        <v/>
      </c>
      <c r="BS324" s="438" t="str">
        <f t="shared" ca="1" si="148"/>
        <v/>
      </c>
      <c r="BT324" s="281" t="str">
        <f t="array" ref="BT324">IF(AND($I324&lt;&gt;"",$K324&lt;&gt;""),CEILING(VLOOKUP($I324,ランク別指標,3,FALSE)*$L324,1),"")</f>
        <v/>
      </c>
      <c r="BU324" s="282"/>
      <c r="BV324" s="281" t="str">
        <f t="shared" si="133"/>
        <v/>
      </c>
      <c r="BW324" s="283"/>
      <c r="BX324" s="282"/>
      <c r="BY324" s="284" t="str">
        <f t="shared" si="149"/>
        <v/>
      </c>
      <c r="BZ324" s="285" t="str">
        <f t="shared" si="150"/>
        <v/>
      </c>
      <c r="CA324" s="286"/>
      <c r="CB324" s="287"/>
      <c r="CC324" s="281" t="str">
        <f t="array" ref="CC324">IF(AND($I324&lt;&gt;"",$K324&lt;&gt;""),CEILING(VLOOKUP($I324,ランク別指標,6,FALSE)*$L324,1),"")</f>
        <v/>
      </c>
      <c r="CD324" s="288"/>
      <c r="CE324" s="289" t="str">
        <f t="shared" si="134"/>
        <v/>
      </c>
      <c r="CF324" s="290"/>
      <c r="CG324" s="291" t="str">
        <f t="array" ref="CG324">IF(AND(L324&lt;&gt;"",L324&gt;0),IF(CD324/L324*100 &gt; 0,CD324/L324*100, ""),"")</f>
        <v/>
      </c>
      <c r="CH324" s="292" t="str">
        <f t="array" ref="CH324">IF(AND(L324&lt;&gt;"",L324&gt;0),IF(CF324/L324*100 &gt; 0,CF324/L324*100, ""),"")</f>
        <v/>
      </c>
      <c r="CI324" s="291" t="str">
        <f t="array" ref="CI324">IF(AND(CC324&lt;&gt;"",CC324&gt;0),IF(CD324/CC324*100 &gt; 0,CD324/CC324, ""),"")</f>
        <v/>
      </c>
      <c r="CJ324" s="292" t="str">
        <f t="array" ref="CJ324">IF(AND(CE324&lt;&gt;"",CE324&gt;0),IF(CF324/CE324*100 &gt; 0,CF324/CE324, ""),"")</f>
        <v/>
      </c>
      <c r="CK324" s="281"/>
      <c r="CL324" s="293" t="str">
        <f t="array" ref="CL324">IF(AND(L324&lt;&gt;"",L324&gt;0),IF(CK324/L324*100 &gt; 0,CK324/L324*100, ""),"")</f>
        <v/>
      </c>
      <c r="CM324" s="294"/>
      <c r="CN324" s="270" t="str">
        <f t="array" aca="1" ref="CN324" ca="1">IF(AND($O324&lt;&gt;"",$P324="",$O324&lt;=集計基準日),"遅1",IF(AND($R324&lt;&gt;"",$S324="",$R324&lt;=集計基準日),"遅2",IF(AND($U324&lt;&gt;"",$V324="",$U324&lt;=集計基準日),"遅3","") ) )</f>
        <v/>
      </c>
      <c r="CO324" s="271" t="str">
        <f t="array" aca="1" ref="CO324" ca="1">IF(AND($AA324&lt;&gt;"",$AB324="",$AA324&lt;=集計基準日),"遅1",IF(AND($AD324&lt;&gt;"",$AE324="",$AD324&lt;=集計基準日),"遅2",IF(AND($AG324&lt;&gt;"",$AH324="",$AG324&lt;=集計基準日),"遅3","")))</f>
        <v/>
      </c>
      <c r="CP324" s="271" t="str">
        <f t="array" aca="1" ref="CP324" ca="1">IF(AND($AM324&lt;&gt;"",$AN324="",$AM324&lt;=集計基準日),"遅1",IF(AND($AP324&lt;&gt;"",$AQ324="",$AP324&lt;=集計基準日),"遅2",IF(AND($AS324&lt;&gt;"",$AT324="",$AS324&lt;=集計基準日),"遅3","")))</f>
        <v/>
      </c>
      <c r="CQ324" s="272" t="str">
        <f t="shared" ca="1" si="15"/>
        <v/>
      </c>
      <c r="CR324" s="272" t="str">
        <f t="shared" ca="1" si="16"/>
        <v/>
      </c>
      <c r="CS324" s="273" t="str">
        <f t="shared" ca="1" si="135"/>
        <v/>
      </c>
      <c r="CT324" s="337"/>
      <c r="CU324" s="264">
        <f t="shared" si="151"/>
        <v>316</v>
      </c>
      <c r="CW324" s="324">
        <f t="array" aca="1" ref="CW324" ca="1">MAX(IF((IF(進捗管理票PSPT_進捗率_1_2&lt;&gt;"", O324:V324,O324:S324)&lt;&gt;"")*(IF(進捗管理票PSPT_進捗率_1_2&lt;&gt;"", $O$7:$V$7,$O$7:$S$7)="予定日")*(IF(進捗管理票PSPT_進捗率_1_2&lt;&gt;"", O324:V324,O324:S324)&lt;=集計基準日),COLUMN(IF(進捗管理票PSPT_進捗率_1_2&lt;&gt;"", O324:V324,O324:S324)),""))</f>
        <v>0</v>
      </c>
      <c r="CX324" s="324">
        <f t="array" aca="1" ref="CX324" ca="1">MAX(IF((IF(進捗管理票PSPT_進捗率_2_2&lt;&gt;"", AA324:AH324,AA324:AE324)&lt;&gt;"")*(IF(進捗管理票PSPT_進捗率_2_2&lt;&gt;"", $AA$7:$AH$7,$AA$7:$AE$7)="予定日")*(IF(進捗管理票PSPT_進捗率_2_2&lt;&gt;"", AA324:AH324,AA324:AE324)&lt;=集計基準日),COLUMN(IF(進捗管理票PSPT_進捗率_2_2&lt;&gt;"", AA324:AH324,AA324:AE324)),""))</f>
        <v>0</v>
      </c>
      <c r="CY324" s="324">
        <f t="array" aca="1" ref="CY324" ca="1">MAX(IF((IF(進捗管理票PSPT_進捗率_3_2&lt;&gt;"", AM324:AT324,AM324:AQ324)&lt;&gt;"")*(IF(進捗管理票PSPT_進捗率_3_2&lt;&gt;"", $AM$7:$AT$7,$AM$7:$AQ$7)="予定日")*(IF(進捗管理票PSPT_進捗率_3_2&lt;&gt;"", AM324:AT324,AM324:AQ324)&lt;=集計基準日),COLUMN(IF(進捗管理票PSPT_進捗率_3_2&lt;&gt;"", AM324:AT324,AM324:AQ324)),""))</f>
        <v>0</v>
      </c>
      <c r="CZ324" s="324">
        <f t="array" aca="1" ref="CZ324" ca="1">MAX(IF((IF(進捗管理票PSPT_進捗率_4_2&lt;&gt;"", AY324:BF324,AY324:BC324)&lt;&gt;"")*(IF(進捗管理票PSPT_進捗率_4_2&lt;&gt;"", $AY$7:$BF$7,$AY$7:$BC$7)="予定日")*(IF(進捗管理票PSPT_進捗率_4_2&lt;&gt;"", AY324:BF324,AY324:BC324)&lt;=集計基準日),COLUMN(IF(進捗管理票PSPT_進捗率_4_2&lt;&gt;"", AY324:BF324,AY324:BC324)),""))</f>
        <v>0</v>
      </c>
      <c r="DA324" s="324">
        <f t="array" aca="1" ref="DA324" ca="1">MAX(IF((BJ324:BN324&lt;&gt;"")*($BJ$7:$BN$7="予定日")*(BJ324:BN324&lt;=集計基準日),COLUMN(BJ324:BN324),""))</f>
        <v>0</v>
      </c>
      <c r="DB324" s="324">
        <f t="array" aca="1" ref="DB324" ca="1">MAX(IF((IF(AND(進捗管理票PSPT_進捗率_1_2&lt;&gt;"",U324&lt;&gt;""), O324:V324,O324:S324)&lt;&gt;"")*(IF(AND(進捗管理票PSPT_進捗率_1_2&lt;&gt;"",U324&lt;&gt;""), $O$7:$V$7,$O$7:$S$7)="実績日")*(IF(AND(進捗管理票PSPT_進捗率_1_2&lt;&gt;"",U324&lt;&gt;""), O324:V324,O324:S324)&lt;=集計基準日),COLUMN(IF(AND(進捗管理票PSPT_進捗率_1_2&lt;&gt;"",U324&lt;&gt;""), O324:V324,O324:S324)),""))</f>
        <v>0</v>
      </c>
      <c r="DC324" s="324">
        <f t="array" aca="1" ref="DC324" ca="1">MAX(IF((IF(AND(進捗管理票PSPT_進捗率_2_2&lt;&gt;"",AG324&lt;&gt;""), AA324:AH324,AA324:AE324)&lt;&gt;"")*(IF(AND(進捗管理票PSPT_進捗率_2_2&lt;&gt;"",AG324&lt;&gt;""), $AA$7:$AH$7,$AA$7:$AE$7)="実績日")*(IF(AND(進捗管理票PSPT_進捗率_2_2&lt;&gt;"",AG324&lt;&gt;""), AA324:AH324,AA324:AE324)&lt;=集計基準日),COLUMN(IF(AND(進捗管理票PSPT_進捗率_2_2&lt;&gt;"",AG324&lt;&gt;""), AA324:AH324,AA324:AE324)),""))</f>
        <v>0</v>
      </c>
      <c r="DD324" s="324">
        <f t="array" aca="1" ref="DD324" ca="1">MAX(IF((IF(AND(進捗管理票PSPT_進捗率_3_2&lt;&gt;"",AS324&lt;&gt;""), AM324:AT324,AM324:AQ324)&lt;&gt;"")*(IF(AND(進捗管理票PSPT_進捗率_3_2&lt;&gt;"",AS324&lt;&gt;""), $AM$7:$AT$7,$AM$7:$AQ$7)="実績日")*(IF(AND(進捗管理票PSPT_進捗率_3_2&lt;&gt;"",AS324&lt;&gt;""), AM324:AT324,AM324:AQ324)&lt;=集計基準日),COLUMN(IF(AND(進捗管理票PSPT_進捗率_3_2&lt;&gt;"",AS324&lt;&gt;""), AM324:AT324,AM324:AQ324)),""))</f>
        <v>0</v>
      </c>
      <c r="DE324" s="324">
        <f t="array" aca="1" ref="DE324" ca="1">MAX(IF((IF(AND(進捗管理票PSPT_進捗率_4_2&lt;&gt;"",BE324&lt;&gt;""), AY324:BF324,AY324:BC324)&lt;&gt;"")*(IF(AND(進捗管理票PSPT_進捗率_4_2&lt;&gt;"",BE324&lt;&gt;""), $AY$7:$BF$7,$AY$7:$BC$7)="実績日")*(IF(AND(進捗管理票PSPT_進捗率_4_2&lt;&gt;"",BE324&lt;&gt;""), AY324:BF324,AY324:BC324)&lt;=集計基準日),COLUMN(IF(AND(進捗管理票PSPT_進捗率_4_2&lt;&gt;"",BE324&lt;&gt;""), AY324:BF324,AY324:BC324)),""))</f>
        <v>0</v>
      </c>
      <c r="DF324" s="324">
        <f t="array" aca="1" ref="DF324" ca="1">MAX(IF((BJ324:BN324&lt;&gt;"")*($BJ$7:$BN$7="実績日")*(BJ324:BN324&lt;=集計基準日),COLUMN(BJ324:BN324),""))</f>
        <v>0</v>
      </c>
      <c r="DG324" s="439">
        <f ca="1">MAX(IF(CW324&lt;&gt;0,HLOOKUP(CW324+1,進捗・達成率設定_PS,9,1),0),IF(CX324&lt;&gt;0,HLOOKUP(CX324+1,進捗・達成率設定_PT仕様作成,9,1),0),IF(CY324&lt;&gt;0,HLOOKUP(CY324+1,進捗・達成率設定_PG,9,1),0),IF(CZ324&lt;&gt;0,HLOOKUP(CZ324+1,進捗・達成率設定_PT,9,1),0),IF(DA324&lt;&gt;0,HLOOKUP(DA324+1,進捗・達成率設定_受入,9,1),0),IF(AND(COUNTA(PTレビュー先頭セル:PTレビュー最終セル)=0,AND(BB324&lt;&gt;"", BB324 &lt;= 集計基準日, BE324="",BF324="",BJ324="",BK324="",BM324="",BN324="")),100,0),IF(AND(BE324&lt;&gt;"",BE324 &lt;= 集計基準日, BJ324="",BK324="",BM324="",BN324=""),100,0))</f>
        <v>0</v>
      </c>
      <c r="DH324" s="440">
        <f ca="1">MAX(IF(DB324&lt;&gt;0,HLOOKUP(DB324,進捗・達成率設定_PS,9,1),0),IF(DC324&lt;&gt;0,HLOOKUP(DC324,進捗・達成率設定_PT仕様作成,9,1),0),IF(DD324&lt;&gt;0,HLOOKUP(DD324,進捗・達成率設定_PG,9,1),0),IF(DE324&lt;&gt;0,HLOOKUP(DE324,進捗・達成率設定_PT,9,1),0),IF(DF324&lt;&gt;0,HLOOKUP(DF324,進捗・達成率設定_受入,9,1),0),IF(AND(COUNTA(PTレビュー先頭セル:PTレビュー最終セル)=0,BJ324="",BK324="",BM324="",BN324="",BC324&lt;&gt;"", BC324&lt;=集計基準日),100,0),IF(OR(AND(BF324&lt;&gt;"",BF324&lt;=集計基準日, BJ324="",BK324="",BM324="",BN324=""),AND(BE324&lt;&gt;"",BF324&lt;&gt;"",BF324&lt;=集計基準日, BJ324="",BK324="",BM324="",BN324="")),100,0))</f>
        <v>0</v>
      </c>
      <c r="DI324" s="328" t="str">
        <f>IF(BM324&lt;&gt;"",BM324,IF(AND(BJ324&lt;&gt;"",BM324&lt;&gt;""),BM324,IF(AND(BJ324&lt;&gt;"",BM324=""),"",IF(AND(BK324&lt;&gt;"",BM324=""),"",IF(BE324&lt;&gt;"",BE324,IF(COUNTA(PTレビュー先頭セル:PTレビュー最終セル)&lt;&gt;0,"",IF(BB324&lt;&gt;"",BB324,"")))))))</f>
        <v/>
      </c>
      <c r="DJ324" s="329" t="str">
        <f>IF(AND(BM324&lt;&gt;"",BN324&lt;&gt;""),BN324,IF(AND(BJ324&lt;&gt;"",BN324&lt;&gt;""),BN324,IF(AND(BK324&lt;&gt;"",BN324=""),"",IF(AND(BJ324&lt;&gt;"",BN324=""),"",IF(BF324&lt;&gt;"",BF324,IF(COUNTA(PTレビュー先頭セル:PTレビュー最終セル)&lt;&gt;0,"",IF(BC324&lt;&gt;"",BC324,"")))))))</f>
        <v/>
      </c>
      <c r="DK324" s="450" t="b">
        <f t="shared" si="152"/>
        <v>0</v>
      </c>
      <c r="DL324" s="440" t="b">
        <f t="shared" si="153"/>
        <v>0</v>
      </c>
      <c r="DM324" s="450" t="b">
        <f t="shared" si="154"/>
        <v>0</v>
      </c>
      <c r="DN324" s="440" t="b">
        <f t="shared" si="155"/>
        <v>0</v>
      </c>
      <c r="DO324" s="449" t="b">
        <f t="shared" si="156"/>
        <v>0</v>
      </c>
      <c r="DP324" s="440" t="b">
        <f t="shared" si="157"/>
        <v>0</v>
      </c>
      <c r="DQ324" s="450" t="b">
        <f t="shared" si="158"/>
        <v>0</v>
      </c>
      <c r="DR324" s="440" t="b">
        <f t="shared" si="159"/>
        <v>0</v>
      </c>
      <c r="DS324" s="449" t="b">
        <f t="shared" si="160"/>
        <v>0</v>
      </c>
      <c r="DT324" s="440" t="b">
        <f t="shared" si="161"/>
        <v>0</v>
      </c>
    </row>
    <row r="325" spans="1:124" x14ac:dyDescent="0.25">
      <c r="A325" s="65">
        <f t="shared" si="136"/>
        <v>317</v>
      </c>
      <c r="B325" s="275"/>
      <c r="C325" s="275"/>
      <c r="D325" s="275"/>
      <c r="E325" s="275"/>
      <c r="F325" s="275"/>
      <c r="G325" s="316"/>
      <c r="H325" s="276"/>
      <c r="I325" s="276"/>
      <c r="J325" s="276"/>
      <c r="K325" s="467"/>
      <c r="L325" s="467"/>
      <c r="M325" s="277"/>
      <c r="N325" s="277"/>
      <c r="O325" s="348"/>
      <c r="P325" s="278"/>
      <c r="Q325" s="279"/>
      <c r="R325" s="348"/>
      <c r="S325" s="278"/>
      <c r="T325" s="280"/>
      <c r="U325" s="348"/>
      <c r="V325" s="274"/>
      <c r="W325" s="309" t="str">
        <f t="shared" ca="1" si="137"/>
        <v/>
      </c>
      <c r="X325" s="310" t="str">
        <f t="shared" ca="1" si="138"/>
        <v/>
      </c>
      <c r="Y325" s="277"/>
      <c r="Z325" s="277"/>
      <c r="AA325" s="348"/>
      <c r="AB325" s="278"/>
      <c r="AC325" s="279"/>
      <c r="AD325" s="348"/>
      <c r="AE325" s="278"/>
      <c r="AF325" s="280"/>
      <c r="AG325" s="348"/>
      <c r="AH325" s="274"/>
      <c r="AI325" s="309" t="str">
        <f t="shared" ca="1" si="139"/>
        <v/>
      </c>
      <c r="AJ325" s="310" t="str">
        <f t="shared" ca="1" si="140"/>
        <v/>
      </c>
      <c r="AK325" s="277"/>
      <c r="AL325" s="277"/>
      <c r="AM325" s="348"/>
      <c r="AN325" s="278"/>
      <c r="AO325" s="279"/>
      <c r="AP325" s="348"/>
      <c r="AQ325" s="278"/>
      <c r="AR325" s="280"/>
      <c r="AS325" s="348"/>
      <c r="AT325" s="274"/>
      <c r="AU325" s="309" t="str">
        <f t="shared" ca="1" si="141"/>
        <v/>
      </c>
      <c r="AV325" s="310" t="str">
        <f t="shared" ca="1" si="142"/>
        <v/>
      </c>
      <c r="AW325" s="276"/>
      <c r="AX325" s="276"/>
      <c r="AY325" s="348"/>
      <c r="AZ325" s="278"/>
      <c r="BA325" s="279"/>
      <c r="BB325" s="348"/>
      <c r="BC325" s="278"/>
      <c r="BD325" s="280"/>
      <c r="BE325" s="348"/>
      <c r="BF325" s="274"/>
      <c r="BG325" s="309" t="str">
        <f t="shared" ca="1" si="143"/>
        <v/>
      </c>
      <c r="BH325" s="310" t="str">
        <f t="shared" ca="1" si="144"/>
        <v/>
      </c>
      <c r="BI325" s="276"/>
      <c r="BJ325" s="348"/>
      <c r="BK325" s="278"/>
      <c r="BL325" s="279"/>
      <c r="BM325" s="348"/>
      <c r="BN325" s="278"/>
      <c r="BO325" s="280"/>
      <c r="BP325" s="309" t="str">
        <f t="shared" ca="1" si="145"/>
        <v/>
      </c>
      <c r="BQ325" s="310" t="str">
        <f t="shared" ca="1" si="146"/>
        <v/>
      </c>
      <c r="BR325" s="309" t="str">
        <f t="shared" ca="1" si="147"/>
        <v/>
      </c>
      <c r="BS325" s="438" t="str">
        <f t="shared" ca="1" si="148"/>
        <v/>
      </c>
      <c r="BT325" s="281" t="str">
        <f t="array" ref="BT325">IF(AND($I325&lt;&gt;"",$K325&lt;&gt;""),CEILING(VLOOKUP($I325,ランク別指標,3,FALSE)*$L325,1),"")</f>
        <v/>
      </c>
      <c r="BU325" s="282"/>
      <c r="BV325" s="281" t="str">
        <f t="shared" si="133"/>
        <v/>
      </c>
      <c r="BW325" s="283"/>
      <c r="BX325" s="282"/>
      <c r="BY325" s="284" t="str">
        <f t="shared" si="149"/>
        <v/>
      </c>
      <c r="BZ325" s="285" t="str">
        <f t="shared" si="150"/>
        <v/>
      </c>
      <c r="CA325" s="286"/>
      <c r="CB325" s="287"/>
      <c r="CC325" s="281" t="str">
        <f t="array" ref="CC325">IF(AND($I325&lt;&gt;"",$K325&lt;&gt;""),CEILING(VLOOKUP($I325,ランク別指標,6,FALSE)*$L325,1),"")</f>
        <v/>
      </c>
      <c r="CD325" s="288"/>
      <c r="CE325" s="289" t="str">
        <f t="shared" si="134"/>
        <v/>
      </c>
      <c r="CF325" s="290"/>
      <c r="CG325" s="291" t="str">
        <f t="array" ref="CG325">IF(AND(L325&lt;&gt;"",L325&gt;0),IF(CD325/L325*100 &gt; 0,CD325/L325*100, ""),"")</f>
        <v/>
      </c>
      <c r="CH325" s="292" t="str">
        <f t="array" ref="CH325">IF(AND(L325&lt;&gt;"",L325&gt;0),IF(CF325/L325*100 &gt; 0,CF325/L325*100, ""),"")</f>
        <v/>
      </c>
      <c r="CI325" s="291" t="str">
        <f t="array" ref="CI325">IF(AND(CC325&lt;&gt;"",CC325&gt;0),IF(CD325/CC325*100 &gt; 0,CD325/CC325, ""),"")</f>
        <v/>
      </c>
      <c r="CJ325" s="292" t="str">
        <f t="array" ref="CJ325">IF(AND(CE325&lt;&gt;"",CE325&gt;0),IF(CF325/CE325*100 &gt; 0,CF325/CE325, ""),"")</f>
        <v/>
      </c>
      <c r="CK325" s="281"/>
      <c r="CL325" s="293" t="str">
        <f t="array" ref="CL325">IF(AND(L325&lt;&gt;"",L325&gt;0),IF(CK325/L325*100 &gt; 0,CK325/L325*100, ""),"")</f>
        <v/>
      </c>
      <c r="CM325" s="294"/>
      <c r="CN325" s="270" t="str">
        <f t="array" aca="1" ref="CN325" ca="1">IF(AND($O325&lt;&gt;"",$P325="",$O325&lt;=集計基準日),"遅1",IF(AND($R325&lt;&gt;"",$S325="",$R325&lt;=集計基準日),"遅2",IF(AND($U325&lt;&gt;"",$V325="",$U325&lt;=集計基準日),"遅3","") ) )</f>
        <v/>
      </c>
      <c r="CO325" s="271" t="str">
        <f t="array" aca="1" ref="CO325" ca="1">IF(AND($AA325&lt;&gt;"",$AB325="",$AA325&lt;=集計基準日),"遅1",IF(AND($AD325&lt;&gt;"",$AE325="",$AD325&lt;=集計基準日),"遅2",IF(AND($AG325&lt;&gt;"",$AH325="",$AG325&lt;=集計基準日),"遅3","")))</f>
        <v/>
      </c>
      <c r="CP325" s="271" t="str">
        <f t="array" aca="1" ref="CP325" ca="1">IF(AND($AM325&lt;&gt;"",$AN325="",$AM325&lt;=集計基準日),"遅1",IF(AND($AP325&lt;&gt;"",$AQ325="",$AP325&lt;=集計基準日),"遅2",IF(AND($AS325&lt;&gt;"",$AT325="",$AS325&lt;=集計基準日),"遅3","")))</f>
        <v/>
      </c>
      <c r="CQ325" s="272" t="str">
        <f t="shared" ca="1" si="15"/>
        <v/>
      </c>
      <c r="CR325" s="272" t="str">
        <f t="shared" ca="1" si="16"/>
        <v/>
      </c>
      <c r="CS325" s="273" t="str">
        <f t="shared" ca="1" si="135"/>
        <v/>
      </c>
      <c r="CT325" s="337"/>
      <c r="CU325" s="264">
        <f t="shared" si="151"/>
        <v>317</v>
      </c>
      <c r="CW325" s="324">
        <f t="array" aca="1" ref="CW325" ca="1">MAX(IF((IF(進捗管理票PSPT_進捗率_1_2&lt;&gt;"", O325:V325,O325:S325)&lt;&gt;"")*(IF(進捗管理票PSPT_進捗率_1_2&lt;&gt;"", $O$7:$V$7,$O$7:$S$7)="予定日")*(IF(進捗管理票PSPT_進捗率_1_2&lt;&gt;"", O325:V325,O325:S325)&lt;=集計基準日),COLUMN(IF(進捗管理票PSPT_進捗率_1_2&lt;&gt;"", O325:V325,O325:S325)),""))</f>
        <v>0</v>
      </c>
      <c r="CX325" s="324">
        <f t="array" aca="1" ref="CX325" ca="1">MAX(IF((IF(進捗管理票PSPT_進捗率_2_2&lt;&gt;"", AA325:AH325,AA325:AE325)&lt;&gt;"")*(IF(進捗管理票PSPT_進捗率_2_2&lt;&gt;"", $AA$7:$AH$7,$AA$7:$AE$7)="予定日")*(IF(進捗管理票PSPT_進捗率_2_2&lt;&gt;"", AA325:AH325,AA325:AE325)&lt;=集計基準日),COLUMN(IF(進捗管理票PSPT_進捗率_2_2&lt;&gt;"", AA325:AH325,AA325:AE325)),""))</f>
        <v>0</v>
      </c>
      <c r="CY325" s="324">
        <f t="array" aca="1" ref="CY325" ca="1">MAX(IF((IF(進捗管理票PSPT_進捗率_3_2&lt;&gt;"", AM325:AT325,AM325:AQ325)&lt;&gt;"")*(IF(進捗管理票PSPT_進捗率_3_2&lt;&gt;"", $AM$7:$AT$7,$AM$7:$AQ$7)="予定日")*(IF(進捗管理票PSPT_進捗率_3_2&lt;&gt;"", AM325:AT325,AM325:AQ325)&lt;=集計基準日),COLUMN(IF(進捗管理票PSPT_進捗率_3_2&lt;&gt;"", AM325:AT325,AM325:AQ325)),""))</f>
        <v>0</v>
      </c>
      <c r="CZ325" s="324">
        <f t="array" aca="1" ref="CZ325" ca="1">MAX(IF((IF(進捗管理票PSPT_進捗率_4_2&lt;&gt;"", AY325:BF325,AY325:BC325)&lt;&gt;"")*(IF(進捗管理票PSPT_進捗率_4_2&lt;&gt;"", $AY$7:$BF$7,$AY$7:$BC$7)="予定日")*(IF(進捗管理票PSPT_進捗率_4_2&lt;&gt;"", AY325:BF325,AY325:BC325)&lt;=集計基準日),COLUMN(IF(進捗管理票PSPT_進捗率_4_2&lt;&gt;"", AY325:BF325,AY325:BC325)),""))</f>
        <v>0</v>
      </c>
      <c r="DA325" s="324">
        <f t="array" aca="1" ref="DA325" ca="1">MAX(IF((BJ325:BN325&lt;&gt;"")*($BJ$7:$BN$7="予定日")*(BJ325:BN325&lt;=集計基準日),COLUMN(BJ325:BN325),""))</f>
        <v>0</v>
      </c>
      <c r="DB325" s="324">
        <f t="array" aca="1" ref="DB325" ca="1">MAX(IF((IF(AND(進捗管理票PSPT_進捗率_1_2&lt;&gt;"",U325&lt;&gt;""), O325:V325,O325:S325)&lt;&gt;"")*(IF(AND(進捗管理票PSPT_進捗率_1_2&lt;&gt;"",U325&lt;&gt;""), $O$7:$V$7,$O$7:$S$7)="実績日")*(IF(AND(進捗管理票PSPT_進捗率_1_2&lt;&gt;"",U325&lt;&gt;""), O325:V325,O325:S325)&lt;=集計基準日),COLUMN(IF(AND(進捗管理票PSPT_進捗率_1_2&lt;&gt;"",U325&lt;&gt;""), O325:V325,O325:S325)),""))</f>
        <v>0</v>
      </c>
      <c r="DC325" s="324">
        <f t="array" aca="1" ref="DC325" ca="1">MAX(IF((IF(AND(進捗管理票PSPT_進捗率_2_2&lt;&gt;"",AG325&lt;&gt;""), AA325:AH325,AA325:AE325)&lt;&gt;"")*(IF(AND(進捗管理票PSPT_進捗率_2_2&lt;&gt;"",AG325&lt;&gt;""), $AA$7:$AH$7,$AA$7:$AE$7)="実績日")*(IF(AND(進捗管理票PSPT_進捗率_2_2&lt;&gt;"",AG325&lt;&gt;""), AA325:AH325,AA325:AE325)&lt;=集計基準日),COLUMN(IF(AND(進捗管理票PSPT_進捗率_2_2&lt;&gt;"",AG325&lt;&gt;""), AA325:AH325,AA325:AE325)),""))</f>
        <v>0</v>
      </c>
      <c r="DD325" s="324">
        <f t="array" aca="1" ref="DD325" ca="1">MAX(IF((IF(AND(進捗管理票PSPT_進捗率_3_2&lt;&gt;"",AS325&lt;&gt;""), AM325:AT325,AM325:AQ325)&lt;&gt;"")*(IF(AND(進捗管理票PSPT_進捗率_3_2&lt;&gt;"",AS325&lt;&gt;""), $AM$7:$AT$7,$AM$7:$AQ$7)="実績日")*(IF(AND(進捗管理票PSPT_進捗率_3_2&lt;&gt;"",AS325&lt;&gt;""), AM325:AT325,AM325:AQ325)&lt;=集計基準日),COLUMN(IF(AND(進捗管理票PSPT_進捗率_3_2&lt;&gt;"",AS325&lt;&gt;""), AM325:AT325,AM325:AQ325)),""))</f>
        <v>0</v>
      </c>
      <c r="DE325" s="324">
        <f t="array" aca="1" ref="DE325" ca="1">MAX(IF((IF(AND(進捗管理票PSPT_進捗率_4_2&lt;&gt;"",BE325&lt;&gt;""), AY325:BF325,AY325:BC325)&lt;&gt;"")*(IF(AND(進捗管理票PSPT_進捗率_4_2&lt;&gt;"",BE325&lt;&gt;""), $AY$7:$BF$7,$AY$7:$BC$7)="実績日")*(IF(AND(進捗管理票PSPT_進捗率_4_2&lt;&gt;"",BE325&lt;&gt;""), AY325:BF325,AY325:BC325)&lt;=集計基準日),COLUMN(IF(AND(進捗管理票PSPT_進捗率_4_2&lt;&gt;"",BE325&lt;&gt;""), AY325:BF325,AY325:BC325)),""))</f>
        <v>0</v>
      </c>
      <c r="DF325" s="324">
        <f t="array" aca="1" ref="DF325" ca="1">MAX(IF((BJ325:BN325&lt;&gt;"")*($BJ$7:$BN$7="実績日")*(BJ325:BN325&lt;=集計基準日),COLUMN(BJ325:BN325),""))</f>
        <v>0</v>
      </c>
      <c r="DG325" s="439">
        <f ca="1">MAX(IF(CW325&lt;&gt;0,HLOOKUP(CW325+1,進捗・達成率設定_PS,9,1),0),IF(CX325&lt;&gt;0,HLOOKUP(CX325+1,進捗・達成率設定_PT仕様作成,9,1),0),IF(CY325&lt;&gt;0,HLOOKUP(CY325+1,進捗・達成率設定_PG,9,1),0),IF(CZ325&lt;&gt;0,HLOOKUP(CZ325+1,進捗・達成率設定_PT,9,1),0),IF(DA325&lt;&gt;0,HLOOKUP(DA325+1,進捗・達成率設定_受入,9,1),0),IF(AND(COUNTA(PTレビュー先頭セル:PTレビュー最終セル)=0,AND(BB325&lt;&gt;"", BB325 &lt;= 集計基準日, BE325="",BF325="",BJ325="",BK325="",BM325="",BN325="")),100,0),IF(AND(BE325&lt;&gt;"",BE325 &lt;= 集計基準日, BJ325="",BK325="",BM325="",BN325=""),100,0))</f>
        <v>0</v>
      </c>
      <c r="DH325" s="440">
        <f ca="1">MAX(IF(DB325&lt;&gt;0,HLOOKUP(DB325,進捗・達成率設定_PS,9,1),0),IF(DC325&lt;&gt;0,HLOOKUP(DC325,進捗・達成率設定_PT仕様作成,9,1),0),IF(DD325&lt;&gt;0,HLOOKUP(DD325,進捗・達成率設定_PG,9,1),0),IF(DE325&lt;&gt;0,HLOOKUP(DE325,進捗・達成率設定_PT,9,1),0),IF(DF325&lt;&gt;0,HLOOKUP(DF325,進捗・達成率設定_受入,9,1),0),IF(AND(COUNTA(PTレビュー先頭セル:PTレビュー最終セル)=0,BJ325="",BK325="",BM325="",BN325="",BC325&lt;&gt;"", BC325&lt;=集計基準日),100,0),IF(OR(AND(BF325&lt;&gt;"",BF325&lt;=集計基準日, BJ325="",BK325="",BM325="",BN325=""),AND(BE325&lt;&gt;"",BF325&lt;&gt;"",BF325&lt;=集計基準日, BJ325="",BK325="",BM325="",BN325="")),100,0))</f>
        <v>0</v>
      </c>
      <c r="DI325" s="328" t="str">
        <f>IF(BM325&lt;&gt;"",BM325,IF(AND(BJ325&lt;&gt;"",BM325&lt;&gt;""),BM325,IF(AND(BJ325&lt;&gt;"",BM325=""),"",IF(AND(BK325&lt;&gt;"",BM325=""),"",IF(BE325&lt;&gt;"",BE325,IF(COUNTA(PTレビュー先頭セル:PTレビュー最終セル)&lt;&gt;0,"",IF(BB325&lt;&gt;"",BB325,"")))))))</f>
        <v/>
      </c>
      <c r="DJ325" s="329" t="str">
        <f>IF(AND(BM325&lt;&gt;"",BN325&lt;&gt;""),BN325,IF(AND(BJ325&lt;&gt;"",BN325&lt;&gt;""),BN325,IF(AND(BK325&lt;&gt;"",BN325=""),"",IF(AND(BJ325&lt;&gt;"",BN325=""),"",IF(BF325&lt;&gt;"",BF325,IF(COUNTA(PTレビュー先頭セル:PTレビュー最終セル)&lt;&gt;0,"",IF(BC325&lt;&gt;"",BC325,"")))))))</f>
        <v/>
      </c>
      <c r="DK325" s="450" t="b">
        <f t="shared" si="152"/>
        <v>0</v>
      </c>
      <c r="DL325" s="440" t="b">
        <f t="shared" si="153"/>
        <v>0</v>
      </c>
      <c r="DM325" s="450" t="b">
        <f t="shared" si="154"/>
        <v>0</v>
      </c>
      <c r="DN325" s="440" t="b">
        <f t="shared" si="155"/>
        <v>0</v>
      </c>
      <c r="DO325" s="449" t="b">
        <f t="shared" si="156"/>
        <v>0</v>
      </c>
      <c r="DP325" s="440" t="b">
        <f t="shared" si="157"/>
        <v>0</v>
      </c>
      <c r="DQ325" s="450" t="b">
        <f t="shared" si="158"/>
        <v>0</v>
      </c>
      <c r="DR325" s="440" t="b">
        <f t="shared" si="159"/>
        <v>0</v>
      </c>
      <c r="DS325" s="449" t="b">
        <f t="shared" si="160"/>
        <v>0</v>
      </c>
      <c r="DT325" s="440" t="b">
        <f t="shared" si="161"/>
        <v>0</v>
      </c>
    </row>
    <row r="326" spans="1:124" x14ac:dyDescent="0.25">
      <c r="A326" s="65">
        <f t="shared" si="136"/>
        <v>318</v>
      </c>
      <c r="B326" s="275"/>
      <c r="C326" s="275"/>
      <c r="D326" s="275"/>
      <c r="E326" s="275"/>
      <c r="F326" s="275"/>
      <c r="G326" s="316"/>
      <c r="H326" s="276"/>
      <c r="I326" s="276"/>
      <c r="J326" s="276"/>
      <c r="K326" s="467"/>
      <c r="L326" s="467"/>
      <c r="M326" s="277"/>
      <c r="N326" s="277"/>
      <c r="O326" s="348"/>
      <c r="P326" s="278"/>
      <c r="Q326" s="279"/>
      <c r="R326" s="348"/>
      <c r="S326" s="278"/>
      <c r="T326" s="280"/>
      <c r="U326" s="348"/>
      <c r="V326" s="274"/>
      <c r="W326" s="309" t="str">
        <f t="shared" ca="1" si="137"/>
        <v/>
      </c>
      <c r="X326" s="310" t="str">
        <f t="shared" ca="1" si="138"/>
        <v/>
      </c>
      <c r="Y326" s="277"/>
      <c r="Z326" s="277"/>
      <c r="AA326" s="348"/>
      <c r="AB326" s="278"/>
      <c r="AC326" s="279"/>
      <c r="AD326" s="348"/>
      <c r="AE326" s="278"/>
      <c r="AF326" s="280"/>
      <c r="AG326" s="348"/>
      <c r="AH326" s="274"/>
      <c r="AI326" s="309" t="str">
        <f t="shared" ca="1" si="139"/>
        <v/>
      </c>
      <c r="AJ326" s="310" t="str">
        <f t="shared" ca="1" si="140"/>
        <v/>
      </c>
      <c r="AK326" s="277"/>
      <c r="AL326" s="277"/>
      <c r="AM326" s="348"/>
      <c r="AN326" s="278"/>
      <c r="AO326" s="279"/>
      <c r="AP326" s="348"/>
      <c r="AQ326" s="278"/>
      <c r="AR326" s="280"/>
      <c r="AS326" s="348"/>
      <c r="AT326" s="274"/>
      <c r="AU326" s="309" t="str">
        <f t="shared" ca="1" si="141"/>
        <v/>
      </c>
      <c r="AV326" s="310" t="str">
        <f t="shared" ca="1" si="142"/>
        <v/>
      </c>
      <c r="AW326" s="276"/>
      <c r="AX326" s="276"/>
      <c r="AY326" s="348"/>
      <c r="AZ326" s="278"/>
      <c r="BA326" s="279"/>
      <c r="BB326" s="348"/>
      <c r="BC326" s="278"/>
      <c r="BD326" s="280"/>
      <c r="BE326" s="348"/>
      <c r="BF326" s="274"/>
      <c r="BG326" s="309" t="str">
        <f t="shared" ca="1" si="143"/>
        <v/>
      </c>
      <c r="BH326" s="310" t="str">
        <f t="shared" ca="1" si="144"/>
        <v/>
      </c>
      <c r="BI326" s="276"/>
      <c r="BJ326" s="348"/>
      <c r="BK326" s="278"/>
      <c r="BL326" s="279"/>
      <c r="BM326" s="348"/>
      <c r="BN326" s="278"/>
      <c r="BO326" s="280"/>
      <c r="BP326" s="309" t="str">
        <f t="shared" ca="1" si="145"/>
        <v/>
      </c>
      <c r="BQ326" s="310" t="str">
        <f t="shared" ca="1" si="146"/>
        <v/>
      </c>
      <c r="BR326" s="309" t="str">
        <f t="shared" ca="1" si="147"/>
        <v/>
      </c>
      <c r="BS326" s="438" t="str">
        <f t="shared" ca="1" si="148"/>
        <v/>
      </c>
      <c r="BT326" s="281" t="str">
        <f t="array" ref="BT326">IF(AND($I326&lt;&gt;"",$K326&lt;&gt;""),CEILING(VLOOKUP($I326,ランク別指標,3,FALSE)*$L326,1),"")</f>
        <v/>
      </c>
      <c r="BU326" s="282"/>
      <c r="BV326" s="281" t="str">
        <f t="shared" si="133"/>
        <v/>
      </c>
      <c r="BW326" s="283"/>
      <c r="BX326" s="282"/>
      <c r="BY326" s="284" t="str">
        <f t="shared" si="149"/>
        <v/>
      </c>
      <c r="BZ326" s="285" t="str">
        <f t="shared" si="150"/>
        <v/>
      </c>
      <c r="CA326" s="286"/>
      <c r="CB326" s="287"/>
      <c r="CC326" s="281" t="str">
        <f t="array" ref="CC326">IF(AND($I326&lt;&gt;"",$K326&lt;&gt;""),CEILING(VLOOKUP($I326,ランク別指標,6,FALSE)*$L326,1),"")</f>
        <v/>
      </c>
      <c r="CD326" s="288"/>
      <c r="CE326" s="289" t="str">
        <f t="shared" si="134"/>
        <v/>
      </c>
      <c r="CF326" s="290"/>
      <c r="CG326" s="291" t="str">
        <f t="array" ref="CG326">IF(AND(L326&lt;&gt;"",L326&gt;0),IF(CD326/L326*100 &gt; 0,CD326/L326*100, ""),"")</f>
        <v/>
      </c>
      <c r="CH326" s="292" t="str">
        <f t="array" ref="CH326">IF(AND(L326&lt;&gt;"",L326&gt;0),IF(CF326/L326*100 &gt; 0,CF326/L326*100, ""),"")</f>
        <v/>
      </c>
      <c r="CI326" s="291" t="str">
        <f t="array" ref="CI326">IF(AND(CC326&lt;&gt;"",CC326&gt;0),IF(CD326/CC326*100 &gt; 0,CD326/CC326, ""),"")</f>
        <v/>
      </c>
      <c r="CJ326" s="292" t="str">
        <f t="array" ref="CJ326">IF(AND(CE326&lt;&gt;"",CE326&gt;0),IF(CF326/CE326*100 &gt; 0,CF326/CE326, ""),"")</f>
        <v/>
      </c>
      <c r="CK326" s="281"/>
      <c r="CL326" s="293" t="str">
        <f t="array" ref="CL326">IF(AND(L326&lt;&gt;"",L326&gt;0),IF(CK326/L326*100 &gt; 0,CK326/L326*100, ""),"")</f>
        <v/>
      </c>
      <c r="CM326" s="294"/>
      <c r="CN326" s="270" t="str">
        <f t="array" aca="1" ref="CN326" ca="1">IF(AND($O326&lt;&gt;"",$P326="",$O326&lt;=集計基準日),"遅1",IF(AND($R326&lt;&gt;"",$S326="",$R326&lt;=集計基準日),"遅2",IF(AND($U326&lt;&gt;"",$V326="",$U326&lt;=集計基準日),"遅3","") ) )</f>
        <v/>
      </c>
      <c r="CO326" s="271" t="str">
        <f t="array" aca="1" ref="CO326" ca="1">IF(AND($AA326&lt;&gt;"",$AB326="",$AA326&lt;=集計基準日),"遅1",IF(AND($AD326&lt;&gt;"",$AE326="",$AD326&lt;=集計基準日),"遅2",IF(AND($AG326&lt;&gt;"",$AH326="",$AG326&lt;=集計基準日),"遅3","")))</f>
        <v/>
      </c>
      <c r="CP326" s="271" t="str">
        <f t="array" aca="1" ref="CP326" ca="1">IF(AND($AM326&lt;&gt;"",$AN326="",$AM326&lt;=集計基準日),"遅1",IF(AND($AP326&lt;&gt;"",$AQ326="",$AP326&lt;=集計基準日),"遅2",IF(AND($AS326&lt;&gt;"",$AT326="",$AS326&lt;=集計基準日),"遅3","")))</f>
        <v/>
      </c>
      <c r="CQ326" s="272" t="str">
        <f t="shared" ca="1" si="15"/>
        <v/>
      </c>
      <c r="CR326" s="272" t="str">
        <f t="shared" ca="1" si="16"/>
        <v/>
      </c>
      <c r="CS326" s="273" t="str">
        <f t="shared" ca="1" si="135"/>
        <v/>
      </c>
      <c r="CT326" s="337"/>
      <c r="CU326" s="264">
        <f t="shared" si="151"/>
        <v>318</v>
      </c>
      <c r="CW326" s="324">
        <f t="array" aca="1" ref="CW326" ca="1">MAX(IF((IF(進捗管理票PSPT_進捗率_1_2&lt;&gt;"", O326:V326,O326:S326)&lt;&gt;"")*(IF(進捗管理票PSPT_進捗率_1_2&lt;&gt;"", $O$7:$V$7,$O$7:$S$7)="予定日")*(IF(進捗管理票PSPT_進捗率_1_2&lt;&gt;"", O326:V326,O326:S326)&lt;=集計基準日),COLUMN(IF(進捗管理票PSPT_進捗率_1_2&lt;&gt;"", O326:V326,O326:S326)),""))</f>
        <v>0</v>
      </c>
      <c r="CX326" s="324">
        <f t="array" aca="1" ref="CX326" ca="1">MAX(IF((IF(進捗管理票PSPT_進捗率_2_2&lt;&gt;"", AA326:AH326,AA326:AE326)&lt;&gt;"")*(IF(進捗管理票PSPT_進捗率_2_2&lt;&gt;"", $AA$7:$AH$7,$AA$7:$AE$7)="予定日")*(IF(進捗管理票PSPT_進捗率_2_2&lt;&gt;"", AA326:AH326,AA326:AE326)&lt;=集計基準日),COLUMN(IF(進捗管理票PSPT_進捗率_2_2&lt;&gt;"", AA326:AH326,AA326:AE326)),""))</f>
        <v>0</v>
      </c>
      <c r="CY326" s="324">
        <f t="array" aca="1" ref="CY326" ca="1">MAX(IF((IF(進捗管理票PSPT_進捗率_3_2&lt;&gt;"", AM326:AT326,AM326:AQ326)&lt;&gt;"")*(IF(進捗管理票PSPT_進捗率_3_2&lt;&gt;"", $AM$7:$AT$7,$AM$7:$AQ$7)="予定日")*(IF(進捗管理票PSPT_進捗率_3_2&lt;&gt;"", AM326:AT326,AM326:AQ326)&lt;=集計基準日),COLUMN(IF(進捗管理票PSPT_進捗率_3_2&lt;&gt;"", AM326:AT326,AM326:AQ326)),""))</f>
        <v>0</v>
      </c>
      <c r="CZ326" s="324">
        <f t="array" aca="1" ref="CZ326" ca="1">MAX(IF((IF(進捗管理票PSPT_進捗率_4_2&lt;&gt;"", AY326:BF326,AY326:BC326)&lt;&gt;"")*(IF(進捗管理票PSPT_進捗率_4_2&lt;&gt;"", $AY$7:$BF$7,$AY$7:$BC$7)="予定日")*(IF(進捗管理票PSPT_進捗率_4_2&lt;&gt;"", AY326:BF326,AY326:BC326)&lt;=集計基準日),COLUMN(IF(進捗管理票PSPT_進捗率_4_2&lt;&gt;"", AY326:BF326,AY326:BC326)),""))</f>
        <v>0</v>
      </c>
      <c r="DA326" s="324">
        <f t="array" aca="1" ref="DA326" ca="1">MAX(IF((BJ326:BN326&lt;&gt;"")*($BJ$7:$BN$7="予定日")*(BJ326:BN326&lt;=集計基準日),COLUMN(BJ326:BN326),""))</f>
        <v>0</v>
      </c>
      <c r="DB326" s="324">
        <f t="array" aca="1" ref="DB326" ca="1">MAX(IF((IF(AND(進捗管理票PSPT_進捗率_1_2&lt;&gt;"",U326&lt;&gt;""), O326:V326,O326:S326)&lt;&gt;"")*(IF(AND(進捗管理票PSPT_進捗率_1_2&lt;&gt;"",U326&lt;&gt;""), $O$7:$V$7,$O$7:$S$7)="実績日")*(IF(AND(進捗管理票PSPT_進捗率_1_2&lt;&gt;"",U326&lt;&gt;""), O326:V326,O326:S326)&lt;=集計基準日),COLUMN(IF(AND(進捗管理票PSPT_進捗率_1_2&lt;&gt;"",U326&lt;&gt;""), O326:V326,O326:S326)),""))</f>
        <v>0</v>
      </c>
      <c r="DC326" s="324">
        <f t="array" aca="1" ref="DC326" ca="1">MAX(IF((IF(AND(進捗管理票PSPT_進捗率_2_2&lt;&gt;"",AG326&lt;&gt;""), AA326:AH326,AA326:AE326)&lt;&gt;"")*(IF(AND(進捗管理票PSPT_進捗率_2_2&lt;&gt;"",AG326&lt;&gt;""), $AA$7:$AH$7,$AA$7:$AE$7)="実績日")*(IF(AND(進捗管理票PSPT_進捗率_2_2&lt;&gt;"",AG326&lt;&gt;""), AA326:AH326,AA326:AE326)&lt;=集計基準日),COLUMN(IF(AND(進捗管理票PSPT_進捗率_2_2&lt;&gt;"",AG326&lt;&gt;""), AA326:AH326,AA326:AE326)),""))</f>
        <v>0</v>
      </c>
      <c r="DD326" s="324">
        <f t="array" aca="1" ref="DD326" ca="1">MAX(IF((IF(AND(進捗管理票PSPT_進捗率_3_2&lt;&gt;"",AS326&lt;&gt;""), AM326:AT326,AM326:AQ326)&lt;&gt;"")*(IF(AND(進捗管理票PSPT_進捗率_3_2&lt;&gt;"",AS326&lt;&gt;""), $AM$7:$AT$7,$AM$7:$AQ$7)="実績日")*(IF(AND(進捗管理票PSPT_進捗率_3_2&lt;&gt;"",AS326&lt;&gt;""), AM326:AT326,AM326:AQ326)&lt;=集計基準日),COLUMN(IF(AND(進捗管理票PSPT_進捗率_3_2&lt;&gt;"",AS326&lt;&gt;""), AM326:AT326,AM326:AQ326)),""))</f>
        <v>0</v>
      </c>
      <c r="DE326" s="324">
        <f t="array" aca="1" ref="DE326" ca="1">MAX(IF((IF(AND(進捗管理票PSPT_進捗率_4_2&lt;&gt;"",BE326&lt;&gt;""), AY326:BF326,AY326:BC326)&lt;&gt;"")*(IF(AND(進捗管理票PSPT_進捗率_4_2&lt;&gt;"",BE326&lt;&gt;""), $AY$7:$BF$7,$AY$7:$BC$7)="実績日")*(IF(AND(進捗管理票PSPT_進捗率_4_2&lt;&gt;"",BE326&lt;&gt;""), AY326:BF326,AY326:BC326)&lt;=集計基準日),COLUMN(IF(AND(進捗管理票PSPT_進捗率_4_2&lt;&gt;"",BE326&lt;&gt;""), AY326:BF326,AY326:BC326)),""))</f>
        <v>0</v>
      </c>
      <c r="DF326" s="324">
        <f t="array" aca="1" ref="DF326" ca="1">MAX(IF((BJ326:BN326&lt;&gt;"")*($BJ$7:$BN$7="実績日")*(BJ326:BN326&lt;=集計基準日),COLUMN(BJ326:BN326),""))</f>
        <v>0</v>
      </c>
      <c r="DG326" s="439">
        <f ca="1">MAX(IF(CW326&lt;&gt;0,HLOOKUP(CW326+1,進捗・達成率設定_PS,9,1),0),IF(CX326&lt;&gt;0,HLOOKUP(CX326+1,進捗・達成率設定_PT仕様作成,9,1),0),IF(CY326&lt;&gt;0,HLOOKUP(CY326+1,進捗・達成率設定_PG,9,1),0),IF(CZ326&lt;&gt;0,HLOOKUP(CZ326+1,進捗・達成率設定_PT,9,1),0),IF(DA326&lt;&gt;0,HLOOKUP(DA326+1,進捗・達成率設定_受入,9,1),0),IF(AND(COUNTA(PTレビュー先頭セル:PTレビュー最終セル)=0,AND(BB326&lt;&gt;"", BB326 &lt;= 集計基準日, BE326="",BF326="",BJ326="",BK326="",BM326="",BN326="")),100,0),IF(AND(BE326&lt;&gt;"",BE326 &lt;= 集計基準日, BJ326="",BK326="",BM326="",BN326=""),100,0))</f>
        <v>0</v>
      </c>
      <c r="DH326" s="440">
        <f ca="1">MAX(IF(DB326&lt;&gt;0,HLOOKUP(DB326,進捗・達成率設定_PS,9,1),0),IF(DC326&lt;&gt;0,HLOOKUP(DC326,進捗・達成率設定_PT仕様作成,9,1),0),IF(DD326&lt;&gt;0,HLOOKUP(DD326,進捗・達成率設定_PG,9,1),0),IF(DE326&lt;&gt;0,HLOOKUP(DE326,進捗・達成率設定_PT,9,1),0),IF(DF326&lt;&gt;0,HLOOKUP(DF326,進捗・達成率設定_受入,9,1),0),IF(AND(COUNTA(PTレビュー先頭セル:PTレビュー最終セル)=0,BJ326="",BK326="",BM326="",BN326="",BC326&lt;&gt;"", BC326&lt;=集計基準日),100,0),IF(OR(AND(BF326&lt;&gt;"",BF326&lt;=集計基準日, BJ326="",BK326="",BM326="",BN326=""),AND(BE326&lt;&gt;"",BF326&lt;&gt;"",BF326&lt;=集計基準日, BJ326="",BK326="",BM326="",BN326="")),100,0))</f>
        <v>0</v>
      </c>
      <c r="DI326" s="328" t="str">
        <f>IF(BM326&lt;&gt;"",BM326,IF(AND(BJ326&lt;&gt;"",BM326&lt;&gt;""),BM326,IF(AND(BJ326&lt;&gt;"",BM326=""),"",IF(AND(BK326&lt;&gt;"",BM326=""),"",IF(BE326&lt;&gt;"",BE326,IF(COUNTA(PTレビュー先頭セル:PTレビュー最終セル)&lt;&gt;0,"",IF(BB326&lt;&gt;"",BB326,"")))))))</f>
        <v/>
      </c>
      <c r="DJ326" s="329" t="str">
        <f>IF(AND(BM326&lt;&gt;"",BN326&lt;&gt;""),BN326,IF(AND(BJ326&lt;&gt;"",BN326&lt;&gt;""),BN326,IF(AND(BK326&lt;&gt;"",BN326=""),"",IF(AND(BJ326&lt;&gt;"",BN326=""),"",IF(BF326&lt;&gt;"",BF326,IF(COUNTA(PTレビュー先頭セル:PTレビュー最終セル)&lt;&gt;0,"",IF(BC326&lt;&gt;"",BC326,"")))))))</f>
        <v/>
      </c>
      <c r="DK326" s="450" t="b">
        <f t="shared" si="152"/>
        <v>0</v>
      </c>
      <c r="DL326" s="440" t="b">
        <f t="shared" si="153"/>
        <v>0</v>
      </c>
      <c r="DM326" s="450" t="b">
        <f t="shared" si="154"/>
        <v>0</v>
      </c>
      <c r="DN326" s="440" t="b">
        <f t="shared" si="155"/>
        <v>0</v>
      </c>
      <c r="DO326" s="449" t="b">
        <f t="shared" si="156"/>
        <v>0</v>
      </c>
      <c r="DP326" s="440" t="b">
        <f t="shared" si="157"/>
        <v>0</v>
      </c>
      <c r="DQ326" s="450" t="b">
        <f t="shared" si="158"/>
        <v>0</v>
      </c>
      <c r="DR326" s="440" t="b">
        <f t="shared" si="159"/>
        <v>0</v>
      </c>
      <c r="DS326" s="449" t="b">
        <f t="shared" si="160"/>
        <v>0</v>
      </c>
      <c r="DT326" s="440" t="b">
        <f t="shared" si="161"/>
        <v>0</v>
      </c>
    </row>
    <row r="327" spans="1:124" x14ac:dyDescent="0.25">
      <c r="A327" s="65">
        <f t="shared" si="136"/>
        <v>319</v>
      </c>
      <c r="B327" s="275"/>
      <c r="C327" s="275"/>
      <c r="D327" s="275"/>
      <c r="E327" s="275"/>
      <c r="F327" s="275"/>
      <c r="G327" s="316"/>
      <c r="H327" s="276"/>
      <c r="I327" s="276"/>
      <c r="J327" s="276"/>
      <c r="K327" s="467"/>
      <c r="L327" s="467"/>
      <c r="M327" s="277"/>
      <c r="N327" s="277"/>
      <c r="O327" s="348"/>
      <c r="P327" s="278"/>
      <c r="Q327" s="279"/>
      <c r="R327" s="348"/>
      <c r="S327" s="278"/>
      <c r="T327" s="280"/>
      <c r="U327" s="348"/>
      <c r="V327" s="274"/>
      <c r="W327" s="309" t="str">
        <f t="shared" ca="1" si="137"/>
        <v/>
      </c>
      <c r="X327" s="310" t="str">
        <f t="shared" ca="1" si="138"/>
        <v/>
      </c>
      <c r="Y327" s="277"/>
      <c r="Z327" s="277"/>
      <c r="AA327" s="348"/>
      <c r="AB327" s="278"/>
      <c r="AC327" s="279"/>
      <c r="AD327" s="348"/>
      <c r="AE327" s="278"/>
      <c r="AF327" s="280"/>
      <c r="AG327" s="348"/>
      <c r="AH327" s="274"/>
      <c r="AI327" s="309" t="str">
        <f t="shared" ca="1" si="139"/>
        <v/>
      </c>
      <c r="AJ327" s="310" t="str">
        <f t="shared" ca="1" si="140"/>
        <v/>
      </c>
      <c r="AK327" s="277"/>
      <c r="AL327" s="277"/>
      <c r="AM327" s="348"/>
      <c r="AN327" s="278"/>
      <c r="AO327" s="279"/>
      <c r="AP327" s="348"/>
      <c r="AQ327" s="278"/>
      <c r="AR327" s="280"/>
      <c r="AS327" s="348"/>
      <c r="AT327" s="274"/>
      <c r="AU327" s="309" t="str">
        <f t="shared" ca="1" si="141"/>
        <v/>
      </c>
      <c r="AV327" s="310" t="str">
        <f t="shared" ca="1" si="142"/>
        <v/>
      </c>
      <c r="AW327" s="276"/>
      <c r="AX327" s="276"/>
      <c r="AY327" s="348"/>
      <c r="AZ327" s="278"/>
      <c r="BA327" s="279"/>
      <c r="BB327" s="348"/>
      <c r="BC327" s="278"/>
      <c r="BD327" s="280"/>
      <c r="BE327" s="348"/>
      <c r="BF327" s="274"/>
      <c r="BG327" s="309" t="str">
        <f t="shared" ca="1" si="143"/>
        <v/>
      </c>
      <c r="BH327" s="310" t="str">
        <f t="shared" ca="1" si="144"/>
        <v/>
      </c>
      <c r="BI327" s="276"/>
      <c r="BJ327" s="348"/>
      <c r="BK327" s="278"/>
      <c r="BL327" s="279"/>
      <c r="BM327" s="348"/>
      <c r="BN327" s="278"/>
      <c r="BO327" s="280"/>
      <c r="BP327" s="309" t="str">
        <f t="shared" ca="1" si="145"/>
        <v/>
      </c>
      <c r="BQ327" s="310" t="str">
        <f t="shared" ca="1" si="146"/>
        <v/>
      </c>
      <c r="BR327" s="309" t="str">
        <f t="shared" ca="1" si="147"/>
        <v/>
      </c>
      <c r="BS327" s="438" t="str">
        <f t="shared" ca="1" si="148"/>
        <v/>
      </c>
      <c r="BT327" s="281" t="str">
        <f t="array" ref="BT327">IF(AND($I327&lt;&gt;"",$K327&lt;&gt;""),CEILING(VLOOKUP($I327,ランク別指標,3,FALSE)*$L327,1),"")</f>
        <v/>
      </c>
      <c r="BU327" s="282"/>
      <c r="BV327" s="281" t="str">
        <f t="shared" ref="BV327:BV390" si="164">IF(AND($I327&lt;&gt;"",$K327&lt;&gt;""),CEILING(VLOOKUP($I327,ランク別指標,4,FALSE)*$L327,1),"")</f>
        <v/>
      </c>
      <c r="BW327" s="283"/>
      <c r="BX327" s="282"/>
      <c r="BY327" s="284" t="str">
        <f t="shared" si="149"/>
        <v/>
      </c>
      <c r="BZ327" s="285" t="str">
        <f t="shared" si="150"/>
        <v/>
      </c>
      <c r="CA327" s="286"/>
      <c r="CB327" s="287"/>
      <c r="CC327" s="281" t="str">
        <f t="array" ref="CC327">IF(AND($I327&lt;&gt;"",$K327&lt;&gt;""),CEILING(VLOOKUP($I327,ランク別指標,6,FALSE)*$L327,1),"")</f>
        <v/>
      </c>
      <c r="CD327" s="288"/>
      <c r="CE327" s="289" t="str">
        <f t="shared" ref="CE327:CE390" si="165">IF(AND($I327&lt;&gt;"",$K327&lt;&gt;""),CEILING(VLOOKUP($I327,ランク別指標,7,FALSE)*$L327,1),"")</f>
        <v/>
      </c>
      <c r="CF327" s="290"/>
      <c r="CG327" s="291" t="str">
        <f t="array" ref="CG327">IF(AND(L327&lt;&gt;"",L327&gt;0),IF(CD327/L327*100 &gt; 0,CD327/L327*100, ""),"")</f>
        <v/>
      </c>
      <c r="CH327" s="292" t="str">
        <f t="array" ref="CH327">IF(AND(L327&lt;&gt;"",L327&gt;0),IF(CF327/L327*100 &gt; 0,CF327/L327*100, ""),"")</f>
        <v/>
      </c>
      <c r="CI327" s="291" t="str">
        <f t="array" ref="CI327">IF(AND(CC327&lt;&gt;"",CC327&gt;0),IF(CD327/CC327*100 &gt; 0,CD327/CC327, ""),"")</f>
        <v/>
      </c>
      <c r="CJ327" s="292" t="str">
        <f t="array" ref="CJ327">IF(AND(CE327&lt;&gt;"",CE327&gt;0),IF(CF327/CE327*100 &gt; 0,CF327/CE327, ""),"")</f>
        <v/>
      </c>
      <c r="CK327" s="281"/>
      <c r="CL327" s="293" t="str">
        <f t="array" ref="CL327">IF(AND(L327&lt;&gt;"",L327&gt;0),IF(CK327/L327*100 &gt; 0,CK327/L327*100, ""),"")</f>
        <v/>
      </c>
      <c r="CM327" s="294"/>
      <c r="CN327" s="270" t="str">
        <f t="array" aca="1" ref="CN327" ca="1">IF(AND($O327&lt;&gt;"",$P327="",$O327&lt;=集計基準日),"遅1",IF(AND($R327&lt;&gt;"",$S327="",$R327&lt;=集計基準日),"遅2",IF(AND($U327&lt;&gt;"",$V327="",$U327&lt;=集計基準日),"遅3","") ) )</f>
        <v/>
      </c>
      <c r="CO327" s="271" t="str">
        <f t="array" aca="1" ref="CO327" ca="1">IF(AND($AA327&lt;&gt;"",$AB327="",$AA327&lt;=集計基準日),"遅1",IF(AND($AD327&lt;&gt;"",$AE327="",$AD327&lt;=集計基準日),"遅2",IF(AND($AG327&lt;&gt;"",$AH327="",$AG327&lt;=集計基準日),"遅3","")))</f>
        <v/>
      </c>
      <c r="CP327" s="271" t="str">
        <f t="array" aca="1" ref="CP327" ca="1">IF(AND($AM327&lt;&gt;"",$AN327="",$AM327&lt;=集計基準日),"遅1",IF(AND($AP327&lt;&gt;"",$AQ327="",$AP327&lt;=集計基準日),"遅2",IF(AND($AS327&lt;&gt;"",$AT327="",$AS327&lt;=集計基準日),"遅3","")))</f>
        <v/>
      </c>
      <c r="CQ327" s="272" t="str">
        <f t="shared" ca="1" si="15"/>
        <v/>
      </c>
      <c r="CR327" s="272" t="str">
        <f t="shared" ca="1" si="16"/>
        <v/>
      </c>
      <c r="CS327" s="273" t="str">
        <f t="shared" ca="1" si="135"/>
        <v/>
      </c>
      <c r="CT327" s="337"/>
      <c r="CU327" s="264">
        <f t="shared" si="151"/>
        <v>319</v>
      </c>
      <c r="CW327" s="324">
        <f t="array" aca="1" ref="CW327" ca="1">MAX(IF((IF(進捗管理票PSPT_進捗率_1_2&lt;&gt;"", O327:V327,O327:S327)&lt;&gt;"")*(IF(進捗管理票PSPT_進捗率_1_2&lt;&gt;"", $O$7:$V$7,$O$7:$S$7)="予定日")*(IF(進捗管理票PSPT_進捗率_1_2&lt;&gt;"", O327:V327,O327:S327)&lt;=集計基準日),COLUMN(IF(進捗管理票PSPT_進捗率_1_2&lt;&gt;"", O327:V327,O327:S327)),""))</f>
        <v>0</v>
      </c>
      <c r="CX327" s="324">
        <f t="array" aca="1" ref="CX327" ca="1">MAX(IF((IF(進捗管理票PSPT_進捗率_2_2&lt;&gt;"", AA327:AH327,AA327:AE327)&lt;&gt;"")*(IF(進捗管理票PSPT_進捗率_2_2&lt;&gt;"", $AA$7:$AH$7,$AA$7:$AE$7)="予定日")*(IF(進捗管理票PSPT_進捗率_2_2&lt;&gt;"", AA327:AH327,AA327:AE327)&lt;=集計基準日),COLUMN(IF(進捗管理票PSPT_進捗率_2_2&lt;&gt;"", AA327:AH327,AA327:AE327)),""))</f>
        <v>0</v>
      </c>
      <c r="CY327" s="324">
        <f t="array" aca="1" ref="CY327" ca="1">MAX(IF((IF(進捗管理票PSPT_進捗率_3_2&lt;&gt;"", AM327:AT327,AM327:AQ327)&lt;&gt;"")*(IF(進捗管理票PSPT_進捗率_3_2&lt;&gt;"", $AM$7:$AT$7,$AM$7:$AQ$7)="予定日")*(IF(進捗管理票PSPT_進捗率_3_2&lt;&gt;"", AM327:AT327,AM327:AQ327)&lt;=集計基準日),COLUMN(IF(進捗管理票PSPT_進捗率_3_2&lt;&gt;"", AM327:AT327,AM327:AQ327)),""))</f>
        <v>0</v>
      </c>
      <c r="CZ327" s="324">
        <f t="array" aca="1" ref="CZ327" ca="1">MAX(IF((IF(進捗管理票PSPT_進捗率_4_2&lt;&gt;"", AY327:BF327,AY327:BC327)&lt;&gt;"")*(IF(進捗管理票PSPT_進捗率_4_2&lt;&gt;"", $AY$7:$BF$7,$AY$7:$BC$7)="予定日")*(IF(進捗管理票PSPT_進捗率_4_2&lt;&gt;"", AY327:BF327,AY327:BC327)&lt;=集計基準日),COLUMN(IF(進捗管理票PSPT_進捗率_4_2&lt;&gt;"", AY327:BF327,AY327:BC327)),""))</f>
        <v>0</v>
      </c>
      <c r="DA327" s="324">
        <f t="array" aca="1" ref="DA327" ca="1">MAX(IF((BJ327:BN327&lt;&gt;"")*($BJ$7:$BN$7="予定日")*(BJ327:BN327&lt;=集計基準日),COLUMN(BJ327:BN327),""))</f>
        <v>0</v>
      </c>
      <c r="DB327" s="324">
        <f t="array" aca="1" ref="DB327" ca="1">MAX(IF((IF(AND(進捗管理票PSPT_進捗率_1_2&lt;&gt;"",U327&lt;&gt;""), O327:V327,O327:S327)&lt;&gt;"")*(IF(AND(進捗管理票PSPT_進捗率_1_2&lt;&gt;"",U327&lt;&gt;""), $O$7:$V$7,$O$7:$S$7)="実績日")*(IF(AND(進捗管理票PSPT_進捗率_1_2&lt;&gt;"",U327&lt;&gt;""), O327:V327,O327:S327)&lt;=集計基準日),COLUMN(IF(AND(進捗管理票PSPT_進捗率_1_2&lt;&gt;"",U327&lt;&gt;""), O327:V327,O327:S327)),""))</f>
        <v>0</v>
      </c>
      <c r="DC327" s="324">
        <f t="array" aca="1" ref="DC327" ca="1">MAX(IF((IF(AND(進捗管理票PSPT_進捗率_2_2&lt;&gt;"",AG327&lt;&gt;""), AA327:AH327,AA327:AE327)&lt;&gt;"")*(IF(AND(進捗管理票PSPT_進捗率_2_2&lt;&gt;"",AG327&lt;&gt;""), $AA$7:$AH$7,$AA$7:$AE$7)="実績日")*(IF(AND(進捗管理票PSPT_進捗率_2_2&lt;&gt;"",AG327&lt;&gt;""), AA327:AH327,AA327:AE327)&lt;=集計基準日),COLUMN(IF(AND(進捗管理票PSPT_進捗率_2_2&lt;&gt;"",AG327&lt;&gt;""), AA327:AH327,AA327:AE327)),""))</f>
        <v>0</v>
      </c>
      <c r="DD327" s="324">
        <f t="array" aca="1" ref="DD327" ca="1">MAX(IF((IF(AND(進捗管理票PSPT_進捗率_3_2&lt;&gt;"",AS327&lt;&gt;""), AM327:AT327,AM327:AQ327)&lt;&gt;"")*(IF(AND(進捗管理票PSPT_進捗率_3_2&lt;&gt;"",AS327&lt;&gt;""), $AM$7:$AT$7,$AM$7:$AQ$7)="実績日")*(IF(AND(進捗管理票PSPT_進捗率_3_2&lt;&gt;"",AS327&lt;&gt;""), AM327:AT327,AM327:AQ327)&lt;=集計基準日),COLUMN(IF(AND(進捗管理票PSPT_進捗率_3_2&lt;&gt;"",AS327&lt;&gt;""), AM327:AT327,AM327:AQ327)),""))</f>
        <v>0</v>
      </c>
      <c r="DE327" s="324">
        <f t="array" aca="1" ref="DE327" ca="1">MAX(IF((IF(AND(進捗管理票PSPT_進捗率_4_2&lt;&gt;"",BE327&lt;&gt;""), AY327:BF327,AY327:BC327)&lt;&gt;"")*(IF(AND(進捗管理票PSPT_進捗率_4_2&lt;&gt;"",BE327&lt;&gt;""), $AY$7:$BF$7,$AY$7:$BC$7)="実績日")*(IF(AND(進捗管理票PSPT_進捗率_4_2&lt;&gt;"",BE327&lt;&gt;""), AY327:BF327,AY327:BC327)&lt;=集計基準日),COLUMN(IF(AND(進捗管理票PSPT_進捗率_4_2&lt;&gt;"",BE327&lt;&gt;""), AY327:BF327,AY327:BC327)),""))</f>
        <v>0</v>
      </c>
      <c r="DF327" s="324">
        <f t="array" aca="1" ref="DF327" ca="1">MAX(IF((BJ327:BN327&lt;&gt;"")*($BJ$7:$BN$7="実績日")*(BJ327:BN327&lt;=集計基準日),COLUMN(BJ327:BN327),""))</f>
        <v>0</v>
      </c>
      <c r="DG327" s="439">
        <f ca="1">MAX(IF(CW327&lt;&gt;0,HLOOKUP(CW327+1,進捗・達成率設定_PS,9,1),0),IF(CX327&lt;&gt;0,HLOOKUP(CX327+1,進捗・達成率設定_PT仕様作成,9,1),0),IF(CY327&lt;&gt;0,HLOOKUP(CY327+1,進捗・達成率設定_PG,9,1),0),IF(CZ327&lt;&gt;0,HLOOKUP(CZ327+1,進捗・達成率設定_PT,9,1),0),IF(DA327&lt;&gt;0,HLOOKUP(DA327+1,進捗・達成率設定_受入,9,1),0),IF(AND(COUNTA(PTレビュー先頭セル:PTレビュー最終セル)=0,AND(BB327&lt;&gt;"", BB327 &lt;= 集計基準日, BE327="",BF327="",BJ327="",BK327="",BM327="",BN327="")),100,0),IF(AND(BE327&lt;&gt;"",BE327 &lt;= 集計基準日, BJ327="",BK327="",BM327="",BN327=""),100,0))</f>
        <v>0</v>
      </c>
      <c r="DH327" s="440">
        <f ca="1">MAX(IF(DB327&lt;&gt;0,HLOOKUP(DB327,進捗・達成率設定_PS,9,1),0),IF(DC327&lt;&gt;0,HLOOKUP(DC327,進捗・達成率設定_PT仕様作成,9,1),0),IF(DD327&lt;&gt;0,HLOOKUP(DD327,進捗・達成率設定_PG,9,1),0),IF(DE327&lt;&gt;0,HLOOKUP(DE327,進捗・達成率設定_PT,9,1),0),IF(DF327&lt;&gt;0,HLOOKUP(DF327,進捗・達成率設定_受入,9,1),0),IF(AND(COUNTA(PTレビュー先頭セル:PTレビュー最終セル)=0,BJ327="",BK327="",BM327="",BN327="",BC327&lt;&gt;"", BC327&lt;=集計基準日),100,0),IF(OR(AND(BF327&lt;&gt;"",BF327&lt;=集計基準日, BJ327="",BK327="",BM327="",BN327=""),AND(BE327&lt;&gt;"",BF327&lt;&gt;"",BF327&lt;=集計基準日, BJ327="",BK327="",BM327="",BN327="")),100,0))</f>
        <v>0</v>
      </c>
      <c r="DI327" s="328" t="str">
        <f>IF(BM327&lt;&gt;"",BM327,IF(AND(BJ327&lt;&gt;"",BM327&lt;&gt;""),BM327,IF(AND(BJ327&lt;&gt;"",BM327=""),"",IF(AND(BK327&lt;&gt;"",BM327=""),"",IF(BE327&lt;&gt;"",BE327,IF(COUNTA(PTレビュー先頭セル:PTレビュー最終セル)&lt;&gt;0,"",IF(BB327&lt;&gt;"",BB327,"")))))))</f>
        <v/>
      </c>
      <c r="DJ327" s="329" t="str">
        <f>IF(AND(BM327&lt;&gt;"",BN327&lt;&gt;""),BN327,IF(AND(BJ327&lt;&gt;"",BN327&lt;&gt;""),BN327,IF(AND(BK327&lt;&gt;"",BN327=""),"",IF(AND(BJ327&lt;&gt;"",BN327=""),"",IF(BF327&lt;&gt;"",BF327,IF(COUNTA(PTレビュー先頭セル:PTレビュー最終セル)&lt;&gt;0,"",IF(BC327&lt;&gt;"",BC327,"")))))))</f>
        <v/>
      </c>
      <c r="DK327" s="450" t="b">
        <f t="shared" si="152"/>
        <v>0</v>
      </c>
      <c r="DL327" s="440" t="b">
        <f t="shared" si="153"/>
        <v>0</v>
      </c>
      <c r="DM327" s="450" t="b">
        <f t="shared" si="154"/>
        <v>0</v>
      </c>
      <c r="DN327" s="440" t="b">
        <f t="shared" si="155"/>
        <v>0</v>
      </c>
      <c r="DO327" s="449" t="b">
        <f t="shared" si="156"/>
        <v>0</v>
      </c>
      <c r="DP327" s="440" t="b">
        <f t="shared" si="157"/>
        <v>0</v>
      </c>
      <c r="DQ327" s="450" t="b">
        <f t="shared" si="158"/>
        <v>0</v>
      </c>
      <c r="DR327" s="440" t="b">
        <f t="shared" si="159"/>
        <v>0</v>
      </c>
      <c r="DS327" s="449" t="b">
        <f t="shared" si="160"/>
        <v>0</v>
      </c>
      <c r="DT327" s="440" t="b">
        <f t="shared" si="161"/>
        <v>0</v>
      </c>
    </row>
    <row r="328" spans="1:124" x14ac:dyDescent="0.25">
      <c r="A328" s="65">
        <f t="shared" si="136"/>
        <v>320</v>
      </c>
      <c r="B328" s="275"/>
      <c r="C328" s="275"/>
      <c r="D328" s="275"/>
      <c r="E328" s="275"/>
      <c r="F328" s="275"/>
      <c r="G328" s="316"/>
      <c r="H328" s="276"/>
      <c r="I328" s="276"/>
      <c r="J328" s="276"/>
      <c r="K328" s="467"/>
      <c r="L328" s="467"/>
      <c r="M328" s="277"/>
      <c r="N328" s="277"/>
      <c r="O328" s="348"/>
      <c r="P328" s="278"/>
      <c r="Q328" s="279"/>
      <c r="R328" s="348"/>
      <c r="S328" s="278"/>
      <c r="T328" s="280"/>
      <c r="U328" s="348"/>
      <c r="V328" s="274"/>
      <c r="W328" s="309" t="str">
        <f t="shared" ca="1" si="137"/>
        <v/>
      </c>
      <c r="X328" s="310" t="str">
        <f t="shared" ca="1" si="138"/>
        <v/>
      </c>
      <c r="Y328" s="277"/>
      <c r="Z328" s="277"/>
      <c r="AA328" s="348"/>
      <c r="AB328" s="278"/>
      <c r="AC328" s="279"/>
      <c r="AD328" s="348"/>
      <c r="AE328" s="278"/>
      <c r="AF328" s="280"/>
      <c r="AG328" s="348"/>
      <c r="AH328" s="274"/>
      <c r="AI328" s="309" t="str">
        <f t="shared" ca="1" si="139"/>
        <v/>
      </c>
      <c r="AJ328" s="310" t="str">
        <f t="shared" ca="1" si="140"/>
        <v/>
      </c>
      <c r="AK328" s="277"/>
      <c r="AL328" s="277"/>
      <c r="AM328" s="348"/>
      <c r="AN328" s="278"/>
      <c r="AO328" s="279"/>
      <c r="AP328" s="348"/>
      <c r="AQ328" s="278"/>
      <c r="AR328" s="280"/>
      <c r="AS328" s="348"/>
      <c r="AT328" s="274"/>
      <c r="AU328" s="309" t="str">
        <f t="shared" ca="1" si="141"/>
        <v/>
      </c>
      <c r="AV328" s="310" t="str">
        <f t="shared" ca="1" si="142"/>
        <v/>
      </c>
      <c r="AW328" s="276"/>
      <c r="AX328" s="276"/>
      <c r="AY328" s="348"/>
      <c r="AZ328" s="278"/>
      <c r="BA328" s="279"/>
      <c r="BB328" s="348"/>
      <c r="BC328" s="278"/>
      <c r="BD328" s="280"/>
      <c r="BE328" s="348"/>
      <c r="BF328" s="274"/>
      <c r="BG328" s="309" t="str">
        <f t="shared" ca="1" si="143"/>
        <v/>
      </c>
      <c r="BH328" s="310" t="str">
        <f t="shared" ca="1" si="144"/>
        <v/>
      </c>
      <c r="BI328" s="276"/>
      <c r="BJ328" s="348"/>
      <c r="BK328" s="278"/>
      <c r="BL328" s="279"/>
      <c r="BM328" s="348"/>
      <c r="BN328" s="278"/>
      <c r="BO328" s="280"/>
      <c r="BP328" s="309" t="str">
        <f t="shared" ca="1" si="145"/>
        <v/>
      </c>
      <c r="BQ328" s="310" t="str">
        <f t="shared" ca="1" si="146"/>
        <v/>
      </c>
      <c r="BR328" s="309" t="str">
        <f t="shared" ca="1" si="147"/>
        <v/>
      </c>
      <c r="BS328" s="438" t="str">
        <f t="shared" ca="1" si="148"/>
        <v/>
      </c>
      <c r="BT328" s="281" t="str">
        <f t="array" ref="BT328">IF(AND($I328&lt;&gt;"",$K328&lt;&gt;""),CEILING(VLOOKUP($I328,ランク別指標,3,FALSE)*$L328,1),"")</f>
        <v/>
      </c>
      <c r="BU328" s="282"/>
      <c r="BV328" s="281" t="str">
        <f t="shared" si="164"/>
        <v/>
      </c>
      <c r="BW328" s="283"/>
      <c r="BX328" s="282"/>
      <c r="BY328" s="284" t="str">
        <f t="shared" si="149"/>
        <v/>
      </c>
      <c r="BZ328" s="285" t="str">
        <f t="shared" si="150"/>
        <v/>
      </c>
      <c r="CA328" s="286"/>
      <c r="CB328" s="287"/>
      <c r="CC328" s="281" t="str">
        <f t="array" ref="CC328">IF(AND($I328&lt;&gt;"",$K328&lt;&gt;""),CEILING(VLOOKUP($I328,ランク別指標,6,FALSE)*$L328,1),"")</f>
        <v/>
      </c>
      <c r="CD328" s="288"/>
      <c r="CE328" s="289" t="str">
        <f t="shared" si="165"/>
        <v/>
      </c>
      <c r="CF328" s="290"/>
      <c r="CG328" s="291" t="str">
        <f t="array" ref="CG328">IF(AND(L328&lt;&gt;"",L328&gt;0),IF(CD328/L328*100 &gt; 0,CD328/L328*100, ""),"")</f>
        <v/>
      </c>
      <c r="CH328" s="292" t="str">
        <f t="array" ref="CH328">IF(AND(L328&lt;&gt;"",L328&gt;0),IF(CF328/L328*100 &gt; 0,CF328/L328*100, ""),"")</f>
        <v/>
      </c>
      <c r="CI328" s="291" t="str">
        <f t="array" ref="CI328">IF(AND(CC328&lt;&gt;"",CC328&gt;0),IF(CD328/CC328*100 &gt; 0,CD328/CC328, ""),"")</f>
        <v/>
      </c>
      <c r="CJ328" s="292" t="str">
        <f t="array" ref="CJ328">IF(AND(CE328&lt;&gt;"",CE328&gt;0),IF(CF328/CE328*100 &gt; 0,CF328/CE328, ""),"")</f>
        <v/>
      </c>
      <c r="CK328" s="281"/>
      <c r="CL328" s="293" t="str">
        <f t="array" ref="CL328">IF(AND(L328&lt;&gt;"",L328&gt;0),IF(CK328/L328*100 &gt; 0,CK328/L328*100, ""),"")</f>
        <v/>
      </c>
      <c r="CM328" s="294"/>
      <c r="CN328" s="270" t="str">
        <f t="array" aca="1" ref="CN328" ca="1">IF(AND($O328&lt;&gt;"",$P328="",$O328&lt;=集計基準日),"遅1",IF(AND($R328&lt;&gt;"",$S328="",$R328&lt;=集計基準日),"遅2",IF(AND($U328&lt;&gt;"",$V328="",$U328&lt;=集計基準日),"遅3","") ) )</f>
        <v/>
      </c>
      <c r="CO328" s="271" t="str">
        <f t="array" aca="1" ref="CO328" ca="1">IF(AND($AA328&lt;&gt;"",$AB328="",$AA328&lt;=集計基準日),"遅1",IF(AND($AD328&lt;&gt;"",$AE328="",$AD328&lt;=集計基準日),"遅2",IF(AND($AG328&lt;&gt;"",$AH328="",$AG328&lt;=集計基準日),"遅3","")))</f>
        <v/>
      </c>
      <c r="CP328" s="271" t="str">
        <f t="array" aca="1" ref="CP328" ca="1">IF(AND($AM328&lt;&gt;"",$AN328="",$AM328&lt;=集計基準日),"遅1",IF(AND($AP328&lt;&gt;"",$AQ328="",$AP328&lt;=集計基準日),"遅2",IF(AND($AS328&lt;&gt;"",$AT328="",$AS328&lt;=集計基準日),"遅3","")))</f>
        <v/>
      </c>
      <c r="CQ328" s="272" t="str">
        <f t="shared" ca="1" si="15"/>
        <v/>
      </c>
      <c r="CR328" s="272" t="str">
        <f t="shared" ca="1" si="16"/>
        <v/>
      </c>
      <c r="CS328" s="273" t="str">
        <f t="shared" ref="CS328:CS391" ca="1" si="166">IF(OR($CN328&lt;&gt;"",$CO328&lt;&gt;"",$CP328&lt;&gt;"",$CQ328&lt;&gt;"",$CR328&lt;&gt;""),"遅","")</f>
        <v/>
      </c>
      <c r="CT328" s="337"/>
      <c r="CU328" s="264">
        <f t="shared" si="151"/>
        <v>320</v>
      </c>
      <c r="CW328" s="324">
        <f t="array" aca="1" ref="CW328" ca="1">MAX(IF((IF(進捗管理票PSPT_進捗率_1_2&lt;&gt;"", O328:V328,O328:S328)&lt;&gt;"")*(IF(進捗管理票PSPT_進捗率_1_2&lt;&gt;"", $O$7:$V$7,$O$7:$S$7)="予定日")*(IF(進捗管理票PSPT_進捗率_1_2&lt;&gt;"", O328:V328,O328:S328)&lt;=集計基準日),COLUMN(IF(進捗管理票PSPT_進捗率_1_2&lt;&gt;"", O328:V328,O328:S328)),""))</f>
        <v>0</v>
      </c>
      <c r="CX328" s="324">
        <f t="array" aca="1" ref="CX328" ca="1">MAX(IF((IF(進捗管理票PSPT_進捗率_2_2&lt;&gt;"", AA328:AH328,AA328:AE328)&lt;&gt;"")*(IF(進捗管理票PSPT_進捗率_2_2&lt;&gt;"", $AA$7:$AH$7,$AA$7:$AE$7)="予定日")*(IF(進捗管理票PSPT_進捗率_2_2&lt;&gt;"", AA328:AH328,AA328:AE328)&lt;=集計基準日),COLUMN(IF(進捗管理票PSPT_進捗率_2_2&lt;&gt;"", AA328:AH328,AA328:AE328)),""))</f>
        <v>0</v>
      </c>
      <c r="CY328" s="324">
        <f t="array" aca="1" ref="CY328" ca="1">MAX(IF((IF(進捗管理票PSPT_進捗率_3_2&lt;&gt;"", AM328:AT328,AM328:AQ328)&lt;&gt;"")*(IF(進捗管理票PSPT_進捗率_3_2&lt;&gt;"", $AM$7:$AT$7,$AM$7:$AQ$7)="予定日")*(IF(進捗管理票PSPT_進捗率_3_2&lt;&gt;"", AM328:AT328,AM328:AQ328)&lt;=集計基準日),COLUMN(IF(進捗管理票PSPT_進捗率_3_2&lt;&gt;"", AM328:AT328,AM328:AQ328)),""))</f>
        <v>0</v>
      </c>
      <c r="CZ328" s="324">
        <f t="array" aca="1" ref="CZ328" ca="1">MAX(IF((IF(進捗管理票PSPT_進捗率_4_2&lt;&gt;"", AY328:BF328,AY328:BC328)&lt;&gt;"")*(IF(進捗管理票PSPT_進捗率_4_2&lt;&gt;"", $AY$7:$BF$7,$AY$7:$BC$7)="予定日")*(IF(進捗管理票PSPT_進捗率_4_2&lt;&gt;"", AY328:BF328,AY328:BC328)&lt;=集計基準日),COLUMN(IF(進捗管理票PSPT_進捗率_4_2&lt;&gt;"", AY328:BF328,AY328:BC328)),""))</f>
        <v>0</v>
      </c>
      <c r="DA328" s="324">
        <f t="array" aca="1" ref="DA328" ca="1">MAX(IF((BJ328:BN328&lt;&gt;"")*($BJ$7:$BN$7="予定日")*(BJ328:BN328&lt;=集計基準日),COLUMN(BJ328:BN328),""))</f>
        <v>0</v>
      </c>
      <c r="DB328" s="324">
        <f t="array" aca="1" ref="DB328" ca="1">MAX(IF((IF(AND(進捗管理票PSPT_進捗率_1_2&lt;&gt;"",U328&lt;&gt;""), O328:V328,O328:S328)&lt;&gt;"")*(IF(AND(進捗管理票PSPT_進捗率_1_2&lt;&gt;"",U328&lt;&gt;""), $O$7:$V$7,$O$7:$S$7)="実績日")*(IF(AND(進捗管理票PSPT_進捗率_1_2&lt;&gt;"",U328&lt;&gt;""), O328:V328,O328:S328)&lt;=集計基準日),COLUMN(IF(AND(進捗管理票PSPT_進捗率_1_2&lt;&gt;"",U328&lt;&gt;""), O328:V328,O328:S328)),""))</f>
        <v>0</v>
      </c>
      <c r="DC328" s="324">
        <f t="array" aca="1" ref="DC328" ca="1">MAX(IF((IF(AND(進捗管理票PSPT_進捗率_2_2&lt;&gt;"",AG328&lt;&gt;""), AA328:AH328,AA328:AE328)&lt;&gt;"")*(IF(AND(進捗管理票PSPT_進捗率_2_2&lt;&gt;"",AG328&lt;&gt;""), $AA$7:$AH$7,$AA$7:$AE$7)="実績日")*(IF(AND(進捗管理票PSPT_進捗率_2_2&lt;&gt;"",AG328&lt;&gt;""), AA328:AH328,AA328:AE328)&lt;=集計基準日),COLUMN(IF(AND(進捗管理票PSPT_進捗率_2_2&lt;&gt;"",AG328&lt;&gt;""), AA328:AH328,AA328:AE328)),""))</f>
        <v>0</v>
      </c>
      <c r="DD328" s="324">
        <f t="array" aca="1" ref="DD328" ca="1">MAX(IF((IF(AND(進捗管理票PSPT_進捗率_3_2&lt;&gt;"",AS328&lt;&gt;""), AM328:AT328,AM328:AQ328)&lt;&gt;"")*(IF(AND(進捗管理票PSPT_進捗率_3_2&lt;&gt;"",AS328&lt;&gt;""), $AM$7:$AT$7,$AM$7:$AQ$7)="実績日")*(IF(AND(進捗管理票PSPT_進捗率_3_2&lt;&gt;"",AS328&lt;&gt;""), AM328:AT328,AM328:AQ328)&lt;=集計基準日),COLUMN(IF(AND(進捗管理票PSPT_進捗率_3_2&lt;&gt;"",AS328&lt;&gt;""), AM328:AT328,AM328:AQ328)),""))</f>
        <v>0</v>
      </c>
      <c r="DE328" s="324">
        <f t="array" aca="1" ref="DE328" ca="1">MAX(IF((IF(AND(進捗管理票PSPT_進捗率_4_2&lt;&gt;"",BE328&lt;&gt;""), AY328:BF328,AY328:BC328)&lt;&gt;"")*(IF(AND(進捗管理票PSPT_進捗率_4_2&lt;&gt;"",BE328&lt;&gt;""), $AY$7:$BF$7,$AY$7:$BC$7)="実績日")*(IF(AND(進捗管理票PSPT_進捗率_4_2&lt;&gt;"",BE328&lt;&gt;""), AY328:BF328,AY328:BC328)&lt;=集計基準日),COLUMN(IF(AND(進捗管理票PSPT_進捗率_4_2&lt;&gt;"",BE328&lt;&gt;""), AY328:BF328,AY328:BC328)),""))</f>
        <v>0</v>
      </c>
      <c r="DF328" s="324">
        <f t="array" aca="1" ref="DF328" ca="1">MAX(IF((BJ328:BN328&lt;&gt;"")*($BJ$7:$BN$7="実績日")*(BJ328:BN328&lt;=集計基準日),COLUMN(BJ328:BN328),""))</f>
        <v>0</v>
      </c>
      <c r="DG328" s="439">
        <f ca="1">MAX(IF(CW328&lt;&gt;0,HLOOKUP(CW328+1,進捗・達成率設定_PS,9,1),0),IF(CX328&lt;&gt;0,HLOOKUP(CX328+1,進捗・達成率設定_PT仕様作成,9,1),0),IF(CY328&lt;&gt;0,HLOOKUP(CY328+1,進捗・達成率設定_PG,9,1),0),IF(CZ328&lt;&gt;0,HLOOKUP(CZ328+1,進捗・達成率設定_PT,9,1),0),IF(DA328&lt;&gt;0,HLOOKUP(DA328+1,進捗・達成率設定_受入,9,1),0),IF(AND(COUNTA(PTレビュー先頭セル:PTレビュー最終セル)=0,AND(BB328&lt;&gt;"", BB328 &lt;= 集計基準日, BE328="",BF328="",BJ328="",BK328="",BM328="",BN328="")),100,0),IF(AND(BE328&lt;&gt;"",BE328 &lt;= 集計基準日, BJ328="",BK328="",BM328="",BN328=""),100,0))</f>
        <v>0</v>
      </c>
      <c r="DH328" s="440">
        <f ca="1">MAX(IF(DB328&lt;&gt;0,HLOOKUP(DB328,進捗・達成率設定_PS,9,1),0),IF(DC328&lt;&gt;0,HLOOKUP(DC328,進捗・達成率設定_PT仕様作成,9,1),0),IF(DD328&lt;&gt;0,HLOOKUP(DD328,進捗・達成率設定_PG,9,1),0),IF(DE328&lt;&gt;0,HLOOKUP(DE328,進捗・達成率設定_PT,9,1),0),IF(DF328&lt;&gt;0,HLOOKUP(DF328,進捗・達成率設定_受入,9,1),0),IF(AND(COUNTA(PTレビュー先頭セル:PTレビュー最終セル)=0,BJ328="",BK328="",BM328="",BN328="",BC328&lt;&gt;"", BC328&lt;=集計基準日),100,0),IF(OR(AND(BF328&lt;&gt;"",BF328&lt;=集計基準日, BJ328="",BK328="",BM328="",BN328=""),AND(BE328&lt;&gt;"",BF328&lt;&gt;"",BF328&lt;=集計基準日, BJ328="",BK328="",BM328="",BN328="")),100,0))</f>
        <v>0</v>
      </c>
      <c r="DI328" s="328" t="str">
        <f>IF(BM328&lt;&gt;"",BM328,IF(AND(BJ328&lt;&gt;"",BM328&lt;&gt;""),BM328,IF(AND(BJ328&lt;&gt;"",BM328=""),"",IF(AND(BK328&lt;&gt;"",BM328=""),"",IF(BE328&lt;&gt;"",BE328,IF(COUNTA(PTレビュー先頭セル:PTレビュー最終セル)&lt;&gt;0,"",IF(BB328&lt;&gt;"",BB328,"")))))))</f>
        <v/>
      </c>
      <c r="DJ328" s="329" t="str">
        <f>IF(AND(BM328&lt;&gt;"",BN328&lt;&gt;""),BN328,IF(AND(BJ328&lt;&gt;"",BN328&lt;&gt;""),BN328,IF(AND(BK328&lt;&gt;"",BN328=""),"",IF(AND(BJ328&lt;&gt;"",BN328=""),"",IF(BF328&lt;&gt;"",BF328,IF(COUNTA(PTレビュー先頭セル:PTレビュー最終セル)&lt;&gt;0,"",IF(BC328&lt;&gt;"",BC328,"")))))))</f>
        <v/>
      </c>
      <c r="DK328" s="450" t="b">
        <f t="shared" si="152"/>
        <v>0</v>
      </c>
      <c r="DL328" s="440" t="b">
        <f t="shared" si="153"/>
        <v>0</v>
      </c>
      <c r="DM328" s="450" t="b">
        <f t="shared" si="154"/>
        <v>0</v>
      </c>
      <c r="DN328" s="440" t="b">
        <f t="shared" si="155"/>
        <v>0</v>
      </c>
      <c r="DO328" s="449" t="b">
        <f t="shared" si="156"/>
        <v>0</v>
      </c>
      <c r="DP328" s="440" t="b">
        <f t="shared" si="157"/>
        <v>0</v>
      </c>
      <c r="DQ328" s="450" t="b">
        <f t="shared" si="158"/>
        <v>0</v>
      </c>
      <c r="DR328" s="440" t="b">
        <f t="shared" si="159"/>
        <v>0</v>
      </c>
      <c r="DS328" s="449" t="b">
        <f t="shared" si="160"/>
        <v>0</v>
      </c>
      <c r="DT328" s="440" t="b">
        <f t="shared" si="161"/>
        <v>0</v>
      </c>
    </row>
    <row r="329" spans="1:124" x14ac:dyDescent="0.25">
      <c r="A329" s="65">
        <f t="shared" ref="A329:A392" si="167">ROW()-8</f>
        <v>321</v>
      </c>
      <c r="B329" s="275"/>
      <c r="C329" s="275"/>
      <c r="D329" s="275"/>
      <c r="E329" s="275"/>
      <c r="F329" s="275"/>
      <c r="G329" s="316"/>
      <c r="H329" s="276"/>
      <c r="I329" s="276"/>
      <c r="J329" s="276"/>
      <c r="K329" s="467"/>
      <c r="L329" s="467"/>
      <c r="M329" s="277"/>
      <c r="N329" s="277"/>
      <c r="O329" s="348"/>
      <c r="P329" s="278"/>
      <c r="Q329" s="279"/>
      <c r="R329" s="348"/>
      <c r="S329" s="278"/>
      <c r="T329" s="280"/>
      <c r="U329" s="348"/>
      <c r="V329" s="274"/>
      <c r="W329" s="309" t="str">
        <f t="shared" ref="W329:W392" ca="1" si="168">IF(ISERROR(HLOOKUP(CW329+1,プロジェクト進捗設定_PS,4,FALSE)),IF(DK329,0,""),HLOOKUP(CW329+1,プロジェクト進捗設定_PS,4,FALSE))</f>
        <v/>
      </c>
      <c r="X329" s="310" t="str">
        <f t="shared" ref="X329:X392" ca="1" si="169">IF(ISERROR(HLOOKUP(DB329,プロジェクト進捗設定_PS,4,FALSE)),IF(DL329,0,""),HLOOKUP(DB329,プロジェクト進捗設定_PS,4,FALSE))</f>
        <v/>
      </c>
      <c r="Y329" s="277"/>
      <c r="Z329" s="277"/>
      <c r="AA329" s="348"/>
      <c r="AB329" s="278"/>
      <c r="AC329" s="279"/>
      <c r="AD329" s="348"/>
      <c r="AE329" s="278"/>
      <c r="AF329" s="280"/>
      <c r="AG329" s="348"/>
      <c r="AH329" s="274"/>
      <c r="AI329" s="309" t="str">
        <f t="shared" ref="AI329:AI392" ca="1" si="170">IF(ISERROR(HLOOKUP(CX329+1,プロジェクト進捗設定_PT仕様作成,4,FALSE)),IF(DM329,0,""),HLOOKUP(CX329+1,プロジェクト進捗設定_PT仕様作成,4,FALSE))</f>
        <v/>
      </c>
      <c r="AJ329" s="310" t="str">
        <f t="shared" ref="AJ329:AJ392" ca="1" si="171">IF(ISERROR(HLOOKUP(DC329,プロジェクト進捗設定_PT仕様作成,4,FALSE)),IF(DN329,0,""),HLOOKUP(DC329,プロジェクト進捗設定_PT仕様作成,4,FALSE))</f>
        <v/>
      </c>
      <c r="AK329" s="277"/>
      <c r="AL329" s="277"/>
      <c r="AM329" s="348"/>
      <c r="AN329" s="278"/>
      <c r="AO329" s="279"/>
      <c r="AP329" s="348"/>
      <c r="AQ329" s="278"/>
      <c r="AR329" s="280"/>
      <c r="AS329" s="348"/>
      <c r="AT329" s="274"/>
      <c r="AU329" s="309" t="str">
        <f t="shared" ref="AU329:AU392" ca="1" si="172">IF(ISERROR(HLOOKUP(CY329+1,プロジェクト進捗設定_PG,4,FALSE)),IF(DO329,0,""),HLOOKUP(CY329+1,プロジェクト進捗設定_PG,4,FALSE))</f>
        <v/>
      </c>
      <c r="AV329" s="310" t="str">
        <f t="shared" ref="AV329:AV392" ca="1" si="173">IF(ISERROR(HLOOKUP(DD329,プロジェクト進捗設定_PG,4,FALSE)),IF(DP329,0,""),HLOOKUP(DD329,プロジェクト進捗設定_PG,4,FALSE))</f>
        <v/>
      </c>
      <c r="AW329" s="276"/>
      <c r="AX329" s="276"/>
      <c r="AY329" s="348"/>
      <c r="AZ329" s="278"/>
      <c r="BA329" s="279"/>
      <c r="BB329" s="348"/>
      <c r="BC329" s="278"/>
      <c r="BD329" s="280"/>
      <c r="BE329" s="348"/>
      <c r="BF329" s="274"/>
      <c r="BG329" s="309" t="str">
        <f t="shared" ref="BG329:BG392" ca="1" si="174">IF(ISERROR(HLOOKUP(CZ329+1,プロジェクト進捗設定_PT,4,FALSE)),IF(DQ329,0,""),HLOOKUP(CZ329+1,プロジェクト進捗設定_PT,4,FALSE))</f>
        <v/>
      </c>
      <c r="BH329" s="310" t="str">
        <f t="shared" ref="BH329:BH392" ca="1" si="175">IF(ISERROR(HLOOKUP(DE329,プロジェクト進捗設定_PT,4,FALSE)),IF(DR329,0,""),HLOOKUP(DE329,プロジェクト進捗設定_PT,4,FALSE))</f>
        <v/>
      </c>
      <c r="BI329" s="276"/>
      <c r="BJ329" s="348"/>
      <c r="BK329" s="278"/>
      <c r="BL329" s="279"/>
      <c r="BM329" s="348"/>
      <c r="BN329" s="278"/>
      <c r="BO329" s="280"/>
      <c r="BP329" s="309" t="str">
        <f t="shared" ref="BP329:BP392" ca="1" si="176">IF(ISERROR(HLOOKUP(DA329+1,プロジェクト進捗設定_R終無_受入,5,TRUE)),IF(DS329,0,""),HLOOKUP(DA329+1,プロジェクト進捗設定_R終無_受入,5,FALSE))</f>
        <v/>
      </c>
      <c r="BQ329" s="310" t="str">
        <f t="shared" ref="BQ329:BQ392" ca="1" si="177">IF(ISERROR(HLOOKUP(DF329,プロジェクト進捗設定_R終無_受入,5,FALSE)),IF(DT329,0,""),HLOOKUP(DF329,プロジェクト進捗設定_R終無_受入,5,FALSE))</f>
        <v/>
      </c>
      <c r="BR329" s="309" t="str">
        <f t="shared" ref="BR329:BR392" ca="1" si="178">IF(AND(W329&lt;&gt;0,W329="",AI329&lt;&gt;0,AI329="",AU329&lt;&gt;0,AU329="",BG329&lt;&gt;0,BG329="",BP329&lt;&gt;0,BP329="",DG329=0),"",DG329)</f>
        <v/>
      </c>
      <c r="BS329" s="438" t="str">
        <f t="shared" ref="BS329:BS392" ca="1" si="179">IF(AND(X329&lt;&gt;0,X329="",AJ329&lt;&gt;0,AJ329="",AV329&lt;&gt;0,AV329="",BH329&lt;&gt;0,BH329="",BQ329&lt;&gt;0,BQ329="",DH329=0),"",DH329)</f>
        <v/>
      </c>
      <c r="BT329" s="281" t="str">
        <f t="array" ref="BT329">IF(AND($I329&lt;&gt;"",$K329&lt;&gt;""),CEILING(VLOOKUP($I329,ランク別指標,3,FALSE)*$L329,1),"")</f>
        <v/>
      </c>
      <c r="BU329" s="282"/>
      <c r="BV329" s="281" t="str">
        <f t="shared" si="164"/>
        <v/>
      </c>
      <c r="BW329" s="283"/>
      <c r="BX329" s="282"/>
      <c r="BY329" s="284" t="str">
        <f t="shared" ref="BY329:BY392" si="180">IF(L329&lt;&gt;"",IF(BU329/L329*100 &gt; 0,BU329/L329*100, ""),"")</f>
        <v/>
      </c>
      <c r="BZ329" s="285" t="str">
        <f t="shared" ref="BZ329:BZ392" si="181">IF(L329&lt;&gt;"",IF(BW329/L329*100 &gt; 0,BW329/L329*100, ""),"")</f>
        <v/>
      </c>
      <c r="CA329" s="286"/>
      <c r="CB329" s="287"/>
      <c r="CC329" s="281" t="str">
        <f t="array" ref="CC329">IF(AND($I329&lt;&gt;"",$K329&lt;&gt;""),CEILING(VLOOKUP($I329,ランク別指標,6,FALSE)*$L329,1),"")</f>
        <v/>
      </c>
      <c r="CD329" s="288"/>
      <c r="CE329" s="289" t="str">
        <f t="shared" si="165"/>
        <v/>
      </c>
      <c r="CF329" s="290"/>
      <c r="CG329" s="291" t="str">
        <f t="array" ref="CG329">IF(AND(L329&lt;&gt;"",L329&gt;0),IF(CD329/L329*100 &gt; 0,CD329/L329*100, ""),"")</f>
        <v/>
      </c>
      <c r="CH329" s="292" t="str">
        <f t="array" ref="CH329">IF(AND(L329&lt;&gt;"",L329&gt;0),IF(CF329/L329*100 &gt; 0,CF329/L329*100, ""),"")</f>
        <v/>
      </c>
      <c r="CI329" s="291" t="str">
        <f t="array" ref="CI329">IF(AND(CC329&lt;&gt;"",CC329&gt;0),IF(CD329/CC329*100 &gt; 0,CD329/CC329, ""),"")</f>
        <v/>
      </c>
      <c r="CJ329" s="292" t="str">
        <f t="array" ref="CJ329">IF(AND(CE329&lt;&gt;"",CE329&gt;0),IF(CF329/CE329*100 &gt; 0,CF329/CE329, ""),"")</f>
        <v/>
      </c>
      <c r="CK329" s="281"/>
      <c r="CL329" s="293" t="str">
        <f t="array" ref="CL329">IF(AND(L329&lt;&gt;"",L329&gt;0),IF(CK329/L329*100 &gt; 0,CK329/L329*100, ""),"")</f>
        <v/>
      </c>
      <c r="CM329" s="294"/>
      <c r="CN329" s="270" t="str">
        <f t="array" aca="1" ref="CN329" ca="1">IF(AND($O329&lt;&gt;"",$P329="",$O329&lt;=集計基準日),"遅1",IF(AND($R329&lt;&gt;"",$S329="",$R329&lt;=集計基準日),"遅2",IF(AND($U329&lt;&gt;"",$V329="",$U329&lt;=集計基準日),"遅3","") ) )</f>
        <v/>
      </c>
      <c r="CO329" s="271" t="str">
        <f t="array" aca="1" ref="CO329" ca="1">IF(AND($AA329&lt;&gt;"",$AB329="",$AA329&lt;=集計基準日),"遅1",IF(AND($AD329&lt;&gt;"",$AE329="",$AD329&lt;=集計基準日),"遅2",IF(AND($AG329&lt;&gt;"",$AH329="",$AG329&lt;=集計基準日),"遅3","")))</f>
        <v/>
      </c>
      <c r="CP329" s="271" t="str">
        <f t="array" aca="1" ref="CP329" ca="1">IF(AND($AM329&lt;&gt;"",$AN329="",$AM329&lt;=集計基準日),"遅1",IF(AND($AP329&lt;&gt;"",$AQ329="",$AP329&lt;=集計基準日),"遅2",IF(AND($AS329&lt;&gt;"",$AT329="",$AS329&lt;=集計基準日),"遅3","")))</f>
        <v/>
      </c>
      <c r="CQ329" s="272" t="str">
        <f t="shared" ca="1" si="15"/>
        <v/>
      </c>
      <c r="CR329" s="272" t="str">
        <f t="shared" ca="1" si="16"/>
        <v/>
      </c>
      <c r="CS329" s="273" t="str">
        <f t="shared" ca="1" si="166"/>
        <v/>
      </c>
      <c r="CT329" s="337"/>
      <c r="CU329" s="264">
        <f t="shared" ref="CU329:CU392" si="182">A329</f>
        <v>321</v>
      </c>
      <c r="CW329" s="324">
        <f t="array" aca="1" ref="CW329" ca="1">MAX(IF((IF(進捗管理票PSPT_進捗率_1_2&lt;&gt;"", O329:V329,O329:S329)&lt;&gt;"")*(IF(進捗管理票PSPT_進捗率_1_2&lt;&gt;"", $O$7:$V$7,$O$7:$S$7)="予定日")*(IF(進捗管理票PSPT_進捗率_1_2&lt;&gt;"", O329:V329,O329:S329)&lt;=集計基準日),COLUMN(IF(進捗管理票PSPT_進捗率_1_2&lt;&gt;"", O329:V329,O329:S329)),""))</f>
        <v>0</v>
      </c>
      <c r="CX329" s="324">
        <f t="array" aca="1" ref="CX329" ca="1">MAX(IF((IF(進捗管理票PSPT_進捗率_2_2&lt;&gt;"", AA329:AH329,AA329:AE329)&lt;&gt;"")*(IF(進捗管理票PSPT_進捗率_2_2&lt;&gt;"", $AA$7:$AH$7,$AA$7:$AE$7)="予定日")*(IF(進捗管理票PSPT_進捗率_2_2&lt;&gt;"", AA329:AH329,AA329:AE329)&lt;=集計基準日),COLUMN(IF(進捗管理票PSPT_進捗率_2_2&lt;&gt;"", AA329:AH329,AA329:AE329)),""))</f>
        <v>0</v>
      </c>
      <c r="CY329" s="324">
        <f t="array" aca="1" ref="CY329" ca="1">MAX(IF((IF(進捗管理票PSPT_進捗率_3_2&lt;&gt;"", AM329:AT329,AM329:AQ329)&lt;&gt;"")*(IF(進捗管理票PSPT_進捗率_3_2&lt;&gt;"", $AM$7:$AT$7,$AM$7:$AQ$7)="予定日")*(IF(進捗管理票PSPT_進捗率_3_2&lt;&gt;"", AM329:AT329,AM329:AQ329)&lt;=集計基準日),COLUMN(IF(進捗管理票PSPT_進捗率_3_2&lt;&gt;"", AM329:AT329,AM329:AQ329)),""))</f>
        <v>0</v>
      </c>
      <c r="CZ329" s="324">
        <f t="array" aca="1" ref="CZ329" ca="1">MAX(IF((IF(進捗管理票PSPT_進捗率_4_2&lt;&gt;"", AY329:BF329,AY329:BC329)&lt;&gt;"")*(IF(進捗管理票PSPT_進捗率_4_2&lt;&gt;"", $AY$7:$BF$7,$AY$7:$BC$7)="予定日")*(IF(進捗管理票PSPT_進捗率_4_2&lt;&gt;"", AY329:BF329,AY329:BC329)&lt;=集計基準日),COLUMN(IF(進捗管理票PSPT_進捗率_4_2&lt;&gt;"", AY329:BF329,AY329:BC329)),""))</f>
        <v>0</v>
      </c>
      <c r="DA329" s="324">
        <f t="array" aca="1" ref="DA329" ca="1">MAX(IF((BJ329:BN329&lt;&gt;"")*($BJ$7:$BN$7="予定日")*(BJ329:BN329&lt;=集計基準日),COLUMN(BJ329:BN329),""))</f>
        <v>0</v>
      </c>
      <c r="DB329" s="324">
        <f t="array" aca="1" ref="DB329" ca="1">MAX(IF((IF(AND(進捗管理票PSPT_進捗率_1_2&lt;&gt;"",U329&lt;&gt;""), O329:V329,O329:S329)&lt;&gt;"")*(IF(AND(進捗管理票PSPT_進捗率_1_2&lt;&gt;"",U329&lt;&gt;""), $O$7:$V$7,$O$7:$S$7)="実績日")*(IF(AND(進捗管理票PSPT_進捗率_1_2&lt;&gt;"",U329&lt;&gt;""), O329:V329,O329:S329)&lt;=集計基準日),COLUMN(IF(AND(進捗管理票PSPT_進捗率_1_2&lt;&gt;"",U329&lt;&gt;""), O329:V329,O329:S329)),""))</f>
        <v>0</v>
      </c>
      <c r="DC329" s="324">
        <f t="array" aca="1" ref="DC329" ca="1">MAX(IF((IF(AND(進捗管理票PSPT_進捗率_2_2&lt;&gt;"",AG329&lt;&gt;""), AA329:AH329,AA329:AE329)&lt;&gt;"")*(IF(AND(進捗管理票PSPT_進捗率_2_2&lt;&gt;"",AG329&lt;&gt;""), $AA$7:$AH$7,$AA$7:$AE$7)="実績日")*(IF(AND(進捗管理票PSPT_進捗率_2_2&lt;&gt;"",AG329&lt;&gt;""), AA329:AH329,AA329:AE329)&lt;=集計基準日),COLUMN(IF(AND(進捗管理票PSPT_進捗率_2_2&lt;&gt;"",AG329&lt;&gt;""), AA329:AH329,AA329:AE329)),""))</f>
        <v>0</v>
      </c>
      <c r="DD329" s="324">
        <f t="array" aca="1" ref="DD329" ca="1">MAX(IF((IF(AND(進捗管理票PSPT_進捗率_3_2&lt;&gt;"",AS329&lt;&gt;""), AM329:AT329,AM329:AQ329)&lt;&gt;"")*(IF(AND(進捗管理票PSPT_進捗率_3_2&lt;&gt;"",AS329&lt;&gt;""), $AM$7:$AT$7,$AM$7:$AQ$7)="実績日")*(IF(AND(進捗管理票PSPT_進捗率_3_2&lt;&gt;"",AS329&lt;&gt;""), AM329:AT329,AM329:AQ329)&lt;=集計基準日),COLUMN(IF(AND(進捗管理票PSPT_進捗率_3_2&lt;&gt;"",AS329&lt;&gt;""), AM329:AT329,AM329:AQ329)),""))</f>
        <v>0</v>
      </c>
      <c r="DE329" s="324">
        <f t="array" aca="1" ref="DE329" ca="1">MAX(IF((IF(AND(進捗管理票PSPT_進捗率_4_2&lt;&gt;"",BE329&lt;&gt;""), AY329:BF329,AY329:BC329)&lt;&gt;"")*(IF(AND(進捗管理票PSPT_進捗率_4_2&lt;&gt;"",BE329&lt;&gt;""), $AY$7:$BF$7,$AY$7:$BC$7)="実績日")*(IF(AND(進捗管理票PSPT_進捗率_4_2&lt;&gt;"",BE329&lt;&gt;""), AY329:BF329,AY329:BC329)&lt;=集計基準日),COLUMN(IF(AND(進捗管理票PSPT_進捗率_4_2&lt;&gt;"",BE329&lt;&gt;""), AY329:BF329,AY329:BC329)),""))</f>
        <v>0</v>
      </c>
      <c r="DF329" s="324">
        <f t="array" aca="1" ref="DF329" ca="1">MAX(IF((BJ329:BN329&lt;&gt;"")*($BJ$7:$BN$7="実績日")*(BJ329:BN329&lt;=集計基準日),COLUMN(BJ329:BN329),""))</f>
        <v>0</v>
      </c>
      <c r="DG329" s="439">
        <f ca="1">MAX(IF(CW329&lt;&gt;0,HLOOKUP(CW329+1,進捗・達成率設定_PS,9,1),0),IF(CX329&lt;&gt;0,HLOOKUP(CX329+1,進捗・達成率設定_PT仕様作成,9,1),0),IF(CY329&lt;&gt;0,HLOOKUP(CY329+1,進捗・達成率設定_PG,9,1),0),IF(CZ329&lt;&gt;0,HLOOKUP(CZ329+1,進捗・達成率設定_PT,9,1),0),IF(DA329&lt;&gt;0,HLOOKUP(DA329+1,進捗・達成率設定_受入,9,1),0),IF(AND(COUNTA(PTレビュー先頭セル:PTレビュー最終セル)=0,AND(BB329&lt;&gt;"", BB329 &lt;= 集計基準日, BE329="",BF329="",BJ329="",BK329="",BM329="",BN329="")),100,0),IF(AND(BE329&lt;&gt;"",BE329 &lt;= 集計基準日, BJ329="",BK329="",BM329="",BN329=""),100,0))</f>
        <v>0</v>
      </c>
      <c r="DH329" s="440">
        <f ca="1">MAX(IF(DB329&lt;&gt;0,HLOOKUP(DB329,進捗・達成率設定_PS,9,1),0),IF(DC329&lt;&gt;0,HLOOKUP(DC329,進捗・達成率設定_PT仕様作成,9,1),0),IF(DD329&lt;&gt;0,HLOOKUP(DD329,進捗・達成率設定_PG,9,1),0),IF(DE329&lt;&gt;0,HLOOKUP(DE329,進捗・達成率設定_PT,9,1),0),IF(DF329&lt;&gt;0,HLOOKUP(DF329,進捗・達成率設定_受入,9,1),0),IF(AND(COUNTA(PTレビュー先頭セル:PTレビュー最終セル)=0,BJ329="",BK329="",BM329="",BN329="",BC329&lt;&gt;"", BC329&lt;=集計基準日),100,0),IF(OR(AND(BF329&lt;&gt;"",BF329&lt;=集計基準日, BJ329="",BK329="",BM329="",BN329=""),AND(BE329&lt;&gt;"",BF329&lt;&gt;"",BF329&lt;=集計基準日, BJ329="",BK329="",BM329="",BN329="")),100,0))</f>
        <v>0</v>
      </c>
      <c r="DI329" s="328" t="str">
        <f>IF(BM329&lt;&gt;"",BM329,IF(AND(BJ329&lt;&gt;"",BM329&lt;&gt;""),BM329,IF(AND(BJ329&lt;&gt;"",BM329=""),"",IF(AND(BK329&lt;&gt;"",BM329=""),"",IF(BE329&lt;&gt;"",BE329,IF(COUNTA(PTレビュー先頭セル:PTレビュー最終セル)&lt;&gt;0,"",IF(BB329&lt;&gt;"",BB329,"")))))))</f>
        <v/>
      </c>
      <c r="DJ329" s="329" t="str">
        <f>IF(AND(BM329&lt;&gt;"",BN329&lt;&gt;""),BN329,IF(AND(BJ329&lt;&gt;"",BN329&lt;&gt;""),BN329,IF(AND(BK329&lt;&gt;"",BN329=""),"",IF(AND(BJ329&lt;&gt;"",BN329=""),"",IF(BF329&lt;&gt;"",BF329,IF(COUNTA(PTレビュー先頭セル:PTレビュー最終セル)&lt;&gt;0,"",IF(BC329&lt;&gt;"",BC329,"")))))))</f>
        <v/>
      </c>
      <c r="DK329" s="450" t="b">
        <f t="shared" ref="DK329:DK392" si="183">OR(AND(NOT(ISTEXT(O329)),O329&lt;&gt;""),AND(NOT(ISTEXT(R329)),R329&lt;&gt;""),AND(NOT(ISTEXT(U329)),U329&lt;&gt;""))</f>
        <v>0</v>
      </c>
      <c r="DL329" s="440" t="b">
        <f t="shared" ref="DL329:DL392" si="184">OR(AND(NOT(ISTEXT(P329)),P329&lt;&gt;""),AND(NOT(ISTEXT(S329)),S329&lt;&gt;""),AND(NOT(ISTEXT(V329)),V329&lt;&gt;""))</f>
        <v>0</v>
      </c>
      <c r="DM329" s="450" t="b">
        <f t="shared" ref="DM329:DM392" si="185">OR(AND(NOT(ISTEXT(AA329)),AA329&lt;&gt;""),AND(NOT(ISTEXT(AD329)),AD329&lt;&gt;""),AND(NOT(ISTEXT(AG329)),AG329&lt;&gt;""))</f>
        <v>0</v>
      </c>
      <c r="DN329" s="440" t="b">
        <f t="shared" ref="DN329:DN392" si="186">OR(AND(NOT(ISTEXT(AB329)),AB329&lt;&gt;""),AND(NOT(ISTEXT(AE329)),AE329&lt;&gt;""),AND(NOT(ISTEXT(AH329)),AH329&lt;&gt;""))</f>
        <v>0</v>
      </c>
      <c r="DO329" s="449" t="b">
        <f t="shared" ref="DO329:DO392" si="187">OR(AND(NOT(ISTEXT(AM329)),AM329&lt;&gt;""),AND(NOT(ISTEXT(AP329)),AP329&lt;&gt;""),AND(NOT(ISTEXT(AS329)),AS329&lt;&gt;""))</f>
        <v>0</v>
      </c>
      <c r="DP329" s="440" t="b">
        <f t="shared" ref="DP329:DP392" si="188">OR(AND(NOT(ISTEXT(AN329)),AN329&lt;&gt;""),AND(NOT(ISTEXT(AQ329)),AQ329&lt;&gt;""),AND(NOT(ISTEXT(AT329)),AT329&lt;&gt;""))</f>
        <v>0</v>
      </c>
      <c r="DQ329" s="450" t="b">
        <f t="shared" ref="DQ329:DQ392" si="189">OR(AND(NOT(ISTEXT(AY329)),AY329&lt;&gt;""),AND(NOT(ISTEXT(BB329)),BB329&lt;&gt;""),AND(NOT(ISTEXT(BE329)),BE329&lt;&gt;""))</f>
        <v>0</v>
      </c>
      <c r="DR329" s="440" t="b">
        <f t="shared" ref="DR329:DR392" si="190">OR(AND(NOT(ISTEXT(AZ329)),AZ329&lt;&gt;""),AND(NOT(ISTEXT(BC329)),BC329&lt;&gt;""),AND(NOT(ISTEXT(BF329)),BF329&lt;&gt;""))</f>
        <v>0</v>
      </c>
      <c r="DS329" s="449" t="b">
        <f t="shared" ref="DS329:DS392" si="191">OR(AND(NOT(ISTEXT(BJ329)),BJ329&lt;&gt;""),AND(NOT(ISTEXT(BM329)),BM329&lt;&gt;""))</f>
        <v>0</v>
      </c>
      <c r="DT329" s="440" t="b">
        <f t="shared" ref="DT329:DT392" si="192">OR(AND(NOT(ISTEXT(BK329)),BK329&lt;&gt;""),AND(NOT(ISTEXT(BN329)),BN329&lt;&gt;""))</f>
        <v>0</v>
      </c>
    </row>
    <row r="330" spans="1:124" x14ac:dyDescent="0.25">
      <c r="A330" s="65">
        <f t="shared" si="167"/>
        <v>322</v>
      </c>
      <c r="B330" s="275"/>
      <c r="C330" s="275"/>
      <c r="D330" s="275"/>
      <c r="E330" s="275"/>
      <c r="F330" s="275"/>
      <c r="G330" s="316"/>
      <c r="H330" s="276"/>
      <c r="I330" s="276"/>
      <c r="J330" s="276"/>
      <c r="K330" s="467"/>
      <c r="L330" s="467"/>
      <c r="M330" s="277"/>
      <c r="N330" s="277"/>
      <c r="O330" s="348"/>
      <c r="P330" s="278"/>
      <c r="Q330" s="279"/>
      <c r="R330" s="348"/>
      <c r="S330" s="278"/>
      <c r="T330" s="280"/>
      <c r="U330" s="348"/>
      <c r="V330" s="274"/>
      <c r="W330" s="309" t="str">
        <f t="shared" ca="1" si="168"/>
        <v/>
      </c>
      <c r="X330" s="310" t="str">
        <f t="shared" ca="1" si="169"/>
        <v/>
      </c>
      <c r="Y330" s="277"/>
      <c r="Z330" s="277"/>
      <c r="AA330" s="348"/>
      <c r="AB330" s="278"/>
      <c r="AC330" s="279"/>
      <c r="AD330" s="348"/>
      <c r="AE330" s="278"/>
      <c r="AF330" s="280"/>
      <c r="AG330" s="348"/>
      <c r="AH330" s="274"/>
      <c r="AI330" s="309" t="str">
        <f t="shared" ca="1" si="170"/>
        <v/>
      </c>
      <c r="AJ330" s="310" t="str">
        <f t="shared" ca="1" si="171"/>
        <v/>
      </c>
      <c r="AK330" s="277"/>
      <c r="AL330" s="277"/>
      <c r="AM330" s="348"/>
      <c r="AN330" s="278"/>
      <c r="AO330" s="279"/>
      <c r="AP330" s="348"/>
      <c r="AQ330" s="278"/>
      <c r="AR330" s="280"/>
      <c r="AS330" s="348"/>
      <c r="AT330" s="274"/>
      <c r="AU330" s="309" t="str">
        <f t="shared" ca="1" si="172"/>
        <v/>
      </c>
      <c r="AV330" s="310" t="str">
        <f t="shared" ca="1" si="173"/>
        <v/>
      </c>
      <c r="AW330" s="276"/>
      <c r="AX330" s="276"/>
      <c r="AY330" s="348"/>
      <c r="AZ330" s="278"/>
      <c r="BA330" s="279"/>
      <c r="BB330" s="348"/>
      <c r="BC330" s="278"/>
      <c r="BD330" s="280"/>
      <c r="BE330" s="348"/>
      <c r="BF330" s="274"/>
      <c r="BG330" s="309" t="str">
        <f t="shared" ca="1" si="174"/>
        <v/>
      </c>
      <c r="BH330" s="310" t="str">
        <f t="shared" ca="1" si="175"/>
        <v/>
      </c>
      <c r="BI330" s="276"/>
      <c r="BJ330" s="348"/>
      <c r="BK330" s="278"/>
      <c r="BL330" s="279"/>
      <c r="BM330" s="348"/>
      <c r="BN330" s="278"/>
      <c r="BO330" s="280"/>
      <c r="BP330" s="309" t="str">
        <f t="shared" ca="1" si="176"/>
        <v/>
      </c>
      <c r="BQ330" s="310" t="str">
        <f t="shared" ca="1" si="177"/>
        <v/>
      </c>
      <c r="BR330" s="309" t="str">
        <f t="shared" ca="1" si="178"/>
        <v/>
      </c>
      <c r="BS330" s="438" t="str">
        <f t="shared" ca="1" si="179"/>
        <v/>
      </c>
      <c r="BT330" s="281" t="str">
        <f t="array" ref="BT330">IF(AND($I330&lt;&gt;"",$K330&lt;&gt;""),CEILING(VLOOKUP($I330,ランク別指標,3,FALSE)*$L330,1),"")</f>
        <v/>
      </c>
      <c r="BU330" s="282"/>
      <c r="BV330" s="281" t="str">
        <f t="shared" si="164"/>
        <v/>
      </c>
      <c r="BW330" s="283"/>
      <c r="BX330" s="282"/>
      <c r="BY330" s="284" t="str">
        <f t="shared" si="180"/>
        <v/>
      </c>
      <c r="BZ330" s="285" t="str">
        <f t="shared" si="181"/>
        <v/>
      </c>
      <c r="CA330" s="286"/>
      <c r="CB330" s="287"/>
      <c r="CC330" s="281" t="str">
        <f t="array" ref="CC330">IF(AND($I330&lt;&gt;"",$K330&lt;&gt;""),CEILING(VLOOKUP($I330,ランク別指標,6,FALSE)*$L330,1),"")</f>
        <v/>
      </c>
      <c r="CD330" s="288"/>
      <c r="CE330" s="289" t="str">
        <f t="shared" si="165"/>
        <v/>
      </c>
      <c r="CF330" s="290"/>
      <c r="CG330" s="291" t="str">
        <f t="array" ref="CG330">IF(AND(L330&lt;&gt;"",L330&gt;0),IF(CD330/L330*100 &gt; 0,CD330/L330*100, ""),"")</f>
        <v/>
      </c>
      <c r="CH330" s="292" t="str">
        <f t="array" ref="CH330">IF(AND(L330&lt;&gt;"",L330&gt;0),IF(CF330/L330*100 &gt; 0,CF330/L330*100, ""),"")</f>
        <v/>
      </c>
      <c r="CI330" s="291" t="str">
        <f t="array" ref="CI330">IF(AND(CC330&lt;&gt;"",CC330&gt;0),IF(CD330/CC330*100 &gt; 0,CD330/CC330, ""),"")</f>
        <v/>
      </c>
      <c r="CJ330" s="292" t="str">
        <f t="array" ref="CJ330">IF(AND(CE330&lt;&gt;"",CE330&gt;0),IF(CF330/CE330*100 &gt; 0,CF330/CE330, ""),"")</f>
        <v/>
      </c>
      <c r="CK330" s="281"/>
      <c r="CL330" s="293" t="str">
        <f t="array" ref="CL330">IF(AND(L330&lt;&gt;"",L330&gt;0),IF(CK330/L330*100 &gt; 0,CK330/L330*100, ""),"")</f>
        <v/>
      </c>
      <c r="CM330" s="294"/>
      <c r="CN330" s="270" t="str">
        <f t="array" aca="1" ref="CN330" ca="1">IF(AND($O330&lt;&gt;"",$P330="",$O330&lt;=集計基準日),"遅1",IF(AND($R330&lt;&gt;"",$S330="",$R330&lt;=集計基準日),"遅2",IF(AND($U330&lt;&gt;"",$V330="",$U330&lt;=集計基準日),"遅3","") ) )</f>
        <v/>
      </c>
      <c r="CO330" s="271" t="str">
        <f t="array" aca="1" ref="CO330" ca="1">IF(AND($AA330&lt;&gt;"",$AB330="",$AA330&lt;=集計基準日),"遅1",IF(AND($AD330&lt;&gt;"",$AE330="",$AD330&lt;=集計基準日),"遅2",IF(AND($AG330&lt;&gt;"",$AH330="",$AG330&lt;=集計基準日),"遅3","")))</f>
        <v/>
      </c>
      <c r="CP330" s="271" t="str">
        <f t="array" aca="1" ref="CP330" ca="1">IF(AND($AM330&lt;&gt;"",$AN330="",$AM330&lt;=集計基準日),"遅1",IF(AND($AP330&lt;&gt;"",$AQ330="",$AP330&lt;=集計基準日),"遅2",IF(AND($AS330&lt;&gt;"",$AT330="",$AS330&lt;=集計基準日),"遅3","")))</f>
        <v/>
      </c>
      <c r="CQ330" s="272" t="str">
        <f t="shared" ca="1" si="15"/>
        <v/>
      </c>
      <c r="CR330" s="272" t="str">
        <f t="shared" ca="1" si="16"/>
        <v/>
      </c>
      <c r="CS330" s="273" t="str">
        <f t="shared" ca="1" si="166"/>
        <v/>
      </c>
      <c r="CT330" s="337"/>
      <c r="CU330" s="264">
        <f t="shared" si="182"/>
        <v>322</v>
      </c>
      <c r="CW330" s="324">
        <f t="array" aca="1" ref="CW330" ca="1">MAX(IF((IF(進捗管理票PSPT_進捗率_1_2&lt;&gt;"", O330:V330,O330:S330)&lt;&gt;"")*(IF(進捗管理票PSPT_進捗率_1_2&lt;&gt;"", $O$7:$V$7,$O$7:$S$7)="予定日")*(IF(進捗管理票PSPT_進捗率_1_2&lt;&gt;"", O330:V330,O330:S330)&lt;=集計基準日),COLUMN(IF(進捗管理票PSPT_進捗率_1_2&lt;&gt;"", O330:V330,O330:S330)),""))</f>
        <v>0</v>
      </c>
      <c r="CX330" s="324">
        <f t="array" aca="1" ref="CX330" ca="1">MAX(IF((IF(進捗管理票PSPT_進捗率_2_2&lt;&gt;"", AA330:AH330,AA330:AE330)&lt;&gt;"")*(IF(進捗管理票PSPT_進捗率_2_2&lt;&gt;"", $AA$7:$AH$7,$AA$7:$AE$7)="予定日")*(IF(進捗管理票PSPT_進捗率_2_2&lt;&gt;"", AA330:AH330,AA330:AE330)&lt;=集計基準日),COLUMN(IF(進捗管理票PSPT_進捗率_2_2&lt;&gt;"", AA330:AH330,AA330:AE330)),""))</f>
        <v>0</v>
      </c>
      <c r="CY330" s="324">
        <f t="array" aca="1" ref="CY330" ca="1">MAX(IF((IF(進捗管理票PSPT_進捗率_3_2&lt;&gt;"", AM330:AT330,AM330:AQ330)&lt;&gt;"")*(IF(進捗管理票PSPT_進捗率_3_2&lt;&gt;"", $AM$7:$AT$7,$AM$7:$AQ$7)="予定日")*(IF(進捗管理票PSPT_進捗率_3_2&lt;&gt;"", AM330:AT330,AM330:AQ330)&lt;=集計基準日),COLUMN(IF(進捗管理票PSPT_進捗率_3_2&lt;&gt;"", AM330:AT330,AM330:AQ330)),""))</f>
        <v>0</v>
      </c>
      <c r="CZ330" s="324">
        <f t="array" aca="1" ref="CZ330" ca="1">MAX(IF((IF(進捗管理票PSPT_進捗率_4_2&lt;&gt;"", AY330:BF330,AY330:BC330)&lt;&gt;"")*(IF(進捗管理票PSPT_進捗率_4_2&lt;&gt;"", $AY$7:$BF$7,$AY$7:$BC$7)="予定日")*(IF(進捗管理票PSPT_進捗率_4_2&lt;&gt;"", AY330:BF330,AY330:BC330)&lt;=集計基準日),COLUMN(IF(進捗管理票PSPT_進捗率_4_2&lt;&gt;"", AY330:BF330,AY330:BC330)),""))</f>
        <v>0</v>
      </c>
      <c r="DA330" s="324">
        <f t="array" aca="1" ref="DA330" ca="1">MAX(IF((BJ330:BN330&lt;&gt;"")*($BJ$7:$BN$7="予定日")*(BJ330:BN330&lt;=集計基準日),COLUMN(BJ330:BN330),""))</f>
        <v>0</v>
      </c>
      <c r="DB330" s="324">
        <f t="array" aca="1" ref="DB330" ca="1">MAX(IF((IF(AND(進捗管理票PSPT_進捗率_1_2&lt;&gt;"",U330&lt;&gt;""), O330:V330,O330:S330)&lt;&gt;"")*(IF(AND(進捗管理票PSPT_進捗率_1_2&lt;&gt;"",U330&lt;&gt;""), $O$7:$V$7,$O$7:$S$7)="実績日")*(IF(AND(進捗管理票PSPT_進捗率_1_2&lt;&gt;"",U330&lt;&gt;""), O330:V330,O330:S330)&lt;=集計基準日),COLUMN(IF(AND(進捗管理票PSPT_進捗率_1_2&lt;&gt;"",U330&lt;&gt;""), O330:V330,O330:S330)),""))</f>
        <v>0</v>
      </c>
      <c r="DC330" s="324">
        <f t="array" aca="1" ref="DC330" ca="1">MAX(IF((IF(AND(進捗管理票PSPT_進捗率_2_2&lt;&gt;"",AG330&lt;&gt;""), AA330:AH330,AA330:AE330)&lt;&gt;"")*(IF(AND(進捗管理票PSPT_進捗率_2_2&lt;&gt;"",AG330&lt;&gt;""), $AA$7:$AH$7,$AA$7:$AE$7)="実績日")*(IF(AND(進捗管理票PSPT_進捗率_2_2&lt;&gt;"",AG330&lt;&gt;""), AA330:AH330,AA330:AE330)&lt;=集計基準日),COLUMN(IF(AND(進捗管理票PSPT_進捗率_2_2&lt;&gt;"",AG330&lt;&gt;""), AA330:AH330,AA330:AE330)),""))</f>
        <v>0</v>
      </c>
      <c r="DD330" s="324">
        <f t="array" aca="1" ref="DD330" ca="1">MAX(IF((IF(AND(進捗管理票PSPT_進捗率_3_2&lt;&gt;"",AS330&lt;&gt;""), AM330:AT330,AM330:AQ330)&lt;&gt;"")*(IF(AND(進捗管理票PSPT_進捗率_3_2&lt;&gt;"",AS330&lt;&gt;""), $AM$7:$AT$7,$AM$7:$AQ$7)="実績日")*(IF(AND(進捗管理票PSPT_進捗率_3_2&lt;&gt;"",AS330&lt;&gt;""), AM330:AT330,AM330:AQ330)&lt;=集計基準日),COLUMN(IF(AND(進捗管理票PSPT_進捗率_3_2&lt;&gt;"",AS330&lt;&gt;""), AM330:AT330,AM330:AQ330)),""))</f>
        <v>0</v>
      </c>
      <c r="DE330" s="324">
        <f t="array" aca="1" ref="DE330" ca="1">MAX(IF((IF(AND(進捗管理票PSPT_進捗率_4_2&lt;&gt;"",BE330&lt;&gt;""), AY330:BF330,AY330:BC330)&lt;&gt;"")*(IF(AND(進捗管理票PSPT_進捗率_4_2&lt;&gt;"",BE330&lt;&gt;""), $AY$7:$BF$7,$AY$7:$BC$7)="実績日")*(IF(AND(進捗管理票PSPT_進捗率_4_2&lt;&gt;"",BE330&lt;&gt;""), AY330:BF330,AY330:BC330)&lt;=集計基準日),COLUMN(IF(AND(進捗管理票PSPT_進捗率_4_2&lt;&gt;"",BE330&lt;&gt;""), AY330:BF330,AY330:BC330)),""))</f>
        <v>0</v>
      </c>
      <c r="DF330" s="324">
        <f t="array" aca="1" ref="DF330" ca="1">MAX(IF((BJ330:BN330&lt;&gt;"")*($BJ$7:$BN$7="実績日")*(BJ330:BN330&lt;=集計基準日),COLUMN(BJ330:BN330),""))</f>
        <v>0</v>
      </c>
      <c r="DG330" s="439">
        <f ca="1">MAX(IF(CW330&lt;&gt;0,HLOOKUP(CW330+1,進捗・達成率設定_PS,9,1),0),IF(CX330&lt;&gt;0,HLOOKUP(CX330+1,進捗・達成率設定_PT仕様作成,9,1),0),IF(CY330&lt;&gt;0,HLOOKUP(CY330+1,進捗・達成率設定_PG,9,1),0),IF(CZ330&lt;&gt;0,HLOOKUP(CZ330+1,進捗・達成率設定_PT,9,1),0),IF(DA330&lt;&gt;0,HLOOKUP(DA330+1,進捗・達成率設定_受入,9,1),0),IF(AND(COUNTA(PTレビュー先頭セル:PTレビュー最終セル)=0,AND(BB330&lt;&gt;"", BB330 &lt;= 集計基準日, BE330="",BF330="",BJ330="",BK330="",BM330="",BN330="")),100,0),IF(AND(BE330&lt;&gt;"",BE330 &lt;= 集計基準日, BJ330="",BK330="",BM330="",BN330=""),100,0))</f>
        <v>0</v>
      </c>
      <c r="DH330" s="440">
        <f ca="1">MAX(IF(DB330&lt;&gt;0,HLOOKUP(DB330,進捗・達成率設定_PS,9,1),0),IF(DC330&lt;&gt;0,HLOOKUP(DC330,進捗・達成率設定_PT仕様作成,9,1),0),IF(DD330&lt;&gt;0,HLOOKUP(DD330,進捗・達成率設定_PG,9,1),0),IF(DE330&lt;&gt;0,HLOOKUP(DE330,進捗・達成率設定_PT,9,1),0),IF(DF330&lt;&gt;0,HLOOKUP(DF330,進捗・達成率設定_受入,9,1),0),IF(AND(COUNTA(PTレビュー先頭セル:PTレビュー最終セル)=0,BJ330="",BK330="",BM330="",BN330="",BC330&lt;&gt;"", BC330&lt;=集計基準日),100,0),IF(OR(AND(BF330&lt;&gt;"",BF330&lt;=集計基準日, BJ330="",BK330="",BM330="",BN330=""),AND(BE330&lt;&gt;"",BF330&lt;&gt;"",BF330&lt;=集計基準日, BJ330="",BK330="",BM330="",BN330="")),100,0))</f>
        <v>0</v>
      </c>
      <c r="DI330" s="328" t="str">
        <f>IF(BM330&lt;&gt;"",BM330,IF(AND(BJ330&lt;&gt;"",BM330&lt;&gt;""),BM330,IF(AND(BJ330&lt;&gt;"",BM330=""),"",IF(AND(BK330&lt;&gt;"",BM330=""),"",IF(BE330&lt;&gt;"",BE330,IF(COUNTA(PTレビュー先頭セル:PTレビュー最終セル)&lt;&gt;0,"",IF(BB330&lt;&gt;"",BB330,"")))))))</f>
        <v/>
      </c>
      <c r="DJ330" s="329" t="str">
        <f>IF(AND(BM330&lt;&gt;"",BN330&lt;&gt;""),BN330,IF(AND(BJ330&lt;&gt;"",BN330&lt;&gt;""),BN330,IF(AND(BK330&lt;&gt;"",BN330=""),"",IF(AND(BJ330&lt;&gt;"",BN330=""),"",IF(BF330&lt;&gt;"",BF330,IF(COUNTA(PTレビュー先頭セル:PTレビュー最終セル)&lt;&gt;0,"",IF(BC330&lt;&gt;"",BC330,"")))))))</f>
        <v/>
      </c>
      <c r="DK330" s="450" t="b">
        <f t="shared" si="183"/>
        <v>0</v>
      </c>
      <c r="DL330" s="440" t="b">
        <f t="shared" si="184"/>
        <v>0</v>
      </c>
      <c r="DM330" s="450" t="b">
        <f t="shared" si="185"/>
        <v>0</v>
      </c>
      <c r="DN330" s="440" t="b">
        <f t="shared" si="186"/>
        <v>0</v>
      </c>
      <c r="DO330" s="449" t="b">
        <f t="shared" si="187"/>
        <v>0</v>
      </c>
      <c r="DP330" s="440" t="b">
        <f t="shared" si="188"/>
        <v>0</v>
      </c>
      <c r="DQ330" s="450" t="b">
        <f t="shared" si="189"/>
        <v>0</v>
      </c>
      <c r="DR330" s="440" t="b">
        <f t="shared" si="190"/>
        <v>0</v>
      </c>
      <c r="DS330" s="449" t="b">
        <f t="shared" si="191"/>
        <v>0</v>
      </c>
      <c r="DT330" s="440" t="b">
        <f t="shared" si="192"/>
        <v>0</v>
      </c>
    </row>
    <row r="331" spans="1:124" x14ac:dyDescent="0.25">
      <c r="A331" s="65">
        <f t="shared" si="167"/>
        <v>323</v>
      </c>
      <c r="B331" s="275"/>
      <c r="C331" s="275"/>
      <c r="D331" s="275"/>
      <c r="E331" s="275"/>
      <c r="F331" s="275"/>
      <c r="G331" s="316"/>
      <c r="H331" s="276"/>
      <c r="I331" s="276"/>
      <c r="J331" s="276"/>
      <c r="K331" s="467"/>
      <c r="L331" s="467"/>
      <c r="M331" s="277"/>
      <c r="N331" s="277"/>
      <c r="O331" s="348"/>
      <c r="P331" s="278"/>
      <c r="Q331" s="279"/>
      <c r="R331" s="348"/>
      <c r="S331" s="278"/>
      <c r="T331" s="280"/>
      <c r="U331" s="348"/>
      <c r="V331" s="274"/>
      <c r="W331" s="309" t="str">
        <f t="shared" ca="1" si="168"/>
        <v/>
      </c>
      <c r="X331" s="310" t="str">
        <f t="shared" ca="1" si="169"/>
        <v/>
      </c>
      <c r="Y331" s="277"/>
      <c r="Z331" s="277"/>
      <c r="AA331" s="348"/>
      <c r="AB331" s="278"/>
      <c r="AC331" s="279"/>
      <c r="AD331" s="348"/>
      <c r="AE331" s="278"/>
      <c r="AF331" s="280"/>
      <c r="AG331" s="348"/>
      <c r="AH331" s="274"/>
      <c r="AI331" s="309" t="str">
        <f t="shared" ca="1" si="170"/>
        <v/>
      </c>
      <c r="AJ331" s="310" t="str">
        <f t="shared" ca="1" si="171"/>
        <v/>
      </c>
      <c r="AK331" s="277"/>
      <c r="AL331" s="277"/>
      <c r="AM331" s="348"/>
      <c r="AN331" s="278"/>
      <c r="AO331" s="279"/>
      <c r="AP331" s="348"/>
      <c r="AQ331" s="278"/>
      <c r="AR331" s="280"/>
      <c r="AS331" s="348"/>
      <c r="AT331" s="274"/>
      <c r="AU331" s="309" t="str">
        <f t="shared" ca="1" si="172"/>
        <v/>
      </c>
      <c r="AV331" s="310" t="str">
        <f t="shared" ca="1" si="173"/>
        <v/>
      </c>
      <c r="AW331" s="276"/>
      <c r="AX331" s="276"/>
      <c r="AY331" s="348"/>
      <c r="AZ331" s="278"/>
      <c r="BA331" s="279"/>
      <c r="BB331" s="348"/>
      <c r="BC331" s="278"/>
      <c r="BD331" s="280"/>
      <c r="BE331" s="348"/>
      <c r="BF331" s="274"/>
      <c r="BG331" s="309" t="str">
        <f t="shared" ca="1" si="174"/>
        <v/>
      </c>
      <c r="BH331" s="310" t="str">
        <f t="shared" ca="1" si="175"/>
        <v/>
      </c>
      <c r="BI331" s="276"/>
      <c r="BJ331" s="348"/>
      <c r="BK331" s="278"/>
      <c r="BL331" s="279"/>
      <c r="BM331" s="348"/>
      <c r="BN331" s="278"/>
      <c r="BO331" s="280"/>
      <c r="BP331" s="309" t="str">
        <f t="shared" ca="1" si="176"/>
        <v/>
      </c>
      <c r="BQ331" s="310" t="str">
        <f t="shared" ca="1" si="177"/>
        <v/>
      </c>
      <c r="BR331" s="309" t="str">
        <f t="shared" ca="1" si="178"/>
        <v/>
      </c>
      <c r="BS331" s="438" t="str">
        <f t="shared" ca="1" si="179"/>
        <v/>
      </c>
      <c r="BT331" s="281" t="str">
        <f t="array" ref="BT331">IF(AND($I331&lt;&gt;"",$K331&lt;&gt;""),CEILING(VLOOKUP($I331,ランク別指標,3,FALSE)*$L331,1),"")</f>
        <v/>
      </c>
      <c r="BU331" s="282"/>
      <c r="BV331" s="281" t="str">
        <f t="shared" si="164"/>
        <v/>
      </c>
      <c r="BW331" s="283"/>
      <c r="BX331" s="282"/>
      <c r="BY331" s="284" t="str">
        <f t="shared" si="180"/>
        <v/>
      </c>
      <c r="BZ331" s="285" t="str">
        <f t="shared" si="181"/>
        <v/>
      </c>
      <c r="CA331" s="286"/>
      <c r="CB331" s="287"/>
      <c r="CC331" s="281" t="str">
        <f t="array" ref="CC331">IF(AND($I331&lt;&gt;"",$K331&lt;&gt;""),CEILING(VLOOKUP($I331,ランク別指標,6,FALSE)*$L331,1),"")</f>
        <v/>
      </c>
      <c r="CD331" s="288"/>
      <c r="CE331" s="289" t="str">
        <f t="shared" si="165"/>
        <v/>
      </c>
      <c r="CF331" s="290"/>
      <c r="CG331" s="291" t="str">
        <f t="array" ref="CG331">IF(AND(L331&lt;&gt;"",L331&gt;0),IF(CD331/L331*100 &gt; 0,CD331/L331*100, ""),"")</f>
        <v/>
      </c>
      <c r="CH331" s="292" t="str">
        <f t="array" ref="CH331">IF(AND(L331&lt;&gt;"",L331&gt;0),IF(CF331/L331*100 &gt; 0,CF331/L331*100, ""),"")</f>
        <v/>
      </c>
      <c r="CI331" s="291" t="str">
        <f t="array" ref="CI331">IF(AND(CC331&lt;&gt;"",CC331&gt;0),IF(CD331/CC331*100 &gt; 0,CD331/CC331, ""),"")</f>
        <v/>
      </c>
      <c r="CJ331" s="292" t="str">
        <f t="array" ref="CJ331">IF(AND(CE331&lt;&gt;"",CE331&gt;0),IF(CF331/CE331*100 &gt; 0,CF331/CE331, ""),"")</f>
        <v/>
      </c>
      <c r="CK331" s="281"/>
      <c r="CL331" s="293" t="str">
        <f t="array" ref="CL331">IF(AND(L331&lt;&gt;"",L331&gt;0),IF(CK331/L331*100 &gt; 0,CK331/L331*100, ""),"")</f>
        <v/>
      </c>
      <c r="CM331" s="294"/>
      <c r="CN331" s="270" t="str">
        <f t="array" aca="1" ref="CN331" ca="1">IF(AND($O331&lt;&gt;"",$P331="",$O331&lt;=集計基準日),"遅1",IF(AND($R331&lt;&gt;"",$S331="",$R331&lt;=集計基準日),"遅2",IF(AND($U331&lt;&gt;"",$V331="",$U331&lt;=集計基準日),"遅3","") ) )</f>
        <v/>
      </c>
      <c r="CO331" s="271" t="str">
        <f t="array" aca="1" ref="CO331" ca="1">IF(AND($AA331&lt;&gt;"",$AB331="",$AA331&lt;=集計基準日),"遅1",IF(AND($AD331&lt;&gt;"",$AE331="",$AD331&lt;=集計基準日),"遅2",IF(AND($AG331&lt;&gt;"",$AH331="",$AG331&lt;=集計基準日),"遅3","")))</f>
        <v/>
      </c>
      <c r="CP331" s="271" t="str">
        <f t="array" aca="1" ref="CP331" ca="1">IF(AND($AM331&lt;&gt;"",$AN331="",$AM331&lt;=集計基準日),"遅1",IF(AND($AP331&lt;&gt;"",$AQ331="",$AP331&lt;=集計基準日),"遅2",IF(AND($AS331&lt;&gt;"",$AT331="",$AS331&lt;=集計基準日),"遅3","")))</f>
        <v/>
      </c>
      <c r="CQ331" s="272" t="str">
        <f t="shared" ca="1" si="15"/>
        <v/>
      </c>
      <c r="CR331" s="272" t="str">
        <f t="shared" ca="1" si="16"/>
        <v/>
      </c>
      <c r="CS331" s="273" t="str">
        <f t="shared" ca="1" si="166"/>
        <v/>
      </c>
      <c r="CT331" s="337"/>
      <c r="CU331" s="264">
        <f t="shared" si="182"/>
        <v>323</v>
      </c>
      <c r="CW331" s="324">
        <f t="array" aca="1" ref="CW331" ca="1">MAX(IF((IF(進捗管理票PSPT_進捗率_1_2&lt;&gt;"", O331:V331,O331:S331)&lt;&gt;"")*(IF(進捗管理票PSPT_進捗率_1_2&lt;&gt;"", $O$7:$V$7,$O$7:$S$7)="予定日")*(IF(進捗管理票PSPT_進捗率_1_2&lt;&gt;"", O331:V331,O331:S331)&lt;=集計基準日),COLUMN(IF(進捗管理票PSPT_進捗率_1_2&lt;&gt;"", O331:V331,O331:S331)),""))</f>
        <v>0</v>
      </c>
      <c r="CX331" s="324">
        <f t="array" aca="1" ref="CX331" ca="1">MAX(IF((IF(進捗管理票PSPT_進捗率_2_2&lt;&gt;"", AA331:AH331,AA331:AE331)&lt;&gt;"")*(IF(進捗管理票PSPT_進捗率_2_2&lt;&gt;"", $AA$7:$AH$7,$AA$7:$AE$7)="予定日")*(IF(進捗管理票PSPT_進捗率_2_2&lt;&gt;"", AA331:AH331,AA331:AE331)&lt;=集計基準日),COLUMN(IF(進捗管理票PSPT_進捗率_2_2&lt;&gt;"", AA331:AH331,AA331:AE331)),""))</f>
        <v>0</v>
      </c>
      <c r="CY331" s="324">
        <f t="array" aca="1" ref="CY331" ca="1">MAX(IF((IF(進捗管理票PSPT_進捗率_3_2&lt;&gt;"", AM331:AT331,AM331:AQ331)&lt;&gt;"")*(IF(進捗管理票PSPT_進捗率_3_2&lt;&gt;"", $AM$7:$AT$7,$AM$7:$AQ$7)="予定日")*(IF(進捗管理票PSPT_進捗率_3_2&lt;&gt;"", AM331:AT331,AM331:AQ331)&lt;=集計基準日),COLUMN(IF(進捗管理票PSPT_進捗率_3_2&lt;&gt;"", AM331:AT331,AM331:AQ331)),""))</f>
        <v>0</v>
      </c>
      <c r="CZ331" s="324">
        <f t="array" aca="1" ref="CZ331" ca="1">MAX(IF((IF(進捗管理票PSPT_進捗率_4_2&lt;&gt;"", AY331:BF331,AY331:BC331)&lt;&gt;"")*(IF(進捗管理票PSPT_進捗率_4_2&lt;&gt;"", $AY$7:$BF$7,$AY$7:$BC$7)="予定日")*(IF(進捗管理票PSPT_進捗率_4_2&lt;&gt;"", AY331:BF331,AY331:BC331)&lt;=集計基準日),COLUMN(IF(進捗管理票PSPT_進捗率_4_2&lt;&gt;"", AY331:BF331,AY331:BC331)),""))</f>
        <v>0</v>
      </c>
      <c r="DA331" s="324">
        <f t="array" aca="1" ref="DA331" ca="1">MAX(IF((BJ331:BN331&lt;&gt;"")*($BJ$7:$BN$7="予定日")*(BJ331:BN331&lt;=集計基準日),COLUMN(BJ331:BN331),""))</f>
        <v>0</v>
      </c>
      <c r="DB331" s="324">
        <f t="array" aca="1" ref="DB331" ca="1">MAX(IF((IF(AND(進捗管理票PSPT_進捗率_1_2&lt;&gt;"",U331&lt;&gt;""), O331:V331,O331:S331)&lt;&gt;"")*(IF(AND(進捗管理票PSPT_進捗率_1_2&lt;&gt;"",U331&lt;&gt;""), $O$7:$V$7,$O$7:$S$7)="実績日")*(IF(AND(進捗管理票PSPT_進捗率_1_2&lt;&gt;"",U331&lt;&gt;""), O331:V331,O331:S331)&lt;=集計基準日),COLUMN(IF(AND(進捗管理票PSPT_進捗率_1_2&lt;&gt;"",U331&lt;&gt;""), O331:V331,O331:S331)),""))</f>
        <v>0</v>
      </c>
      <c r="DC331" s="324">
        <f t="array" aca="1" ref="DC331" ca="1">MAX(IF((IF(AND(進捗管理票PSPT_進捗率_2_2&lt;&gt;"",AG331&lt;&gt;""), AA331:AH331,AA331:AE331)&lt;&gt;"")*(IF(AND(進捗管理票PSPT_進捗率_2_2&lt;&gt;"",AG331&lt;&gt;""), $AA$7:$AH$7,$AA$7:$AE$7)="実績日")*(IF(AND(進捗管理票PSPT_進捗率_2_2&lt;&gt;"",AG331&lt;&gt;""), AA331:AH331,AA331:AE331)&lt;=集計基準日),COLUMN(IF(AND(進捗管理票PSPT_進捗率_2_2&lt;&gt;"",AG331&lt;&gt;""), AA331:AH331,AA331:AE331)),""))</f>
        <v>0</v>
      </c>
      <c r="DD331" s="324">
        <f t="array" aca="1" ref="DD331" ca="1">MAX(IF((IF(AND(進捗管理票PSPT_進捗率_3_2&lt;&gt;"",AS331&lt;&gt;""), AM331:AT331,AM331:AQ331)&lt;&gt;"")*(IF(AND(進捗管理票PSPT_進捗率_3_2&lt;&gt;"",AS331&lt;&gt;""), $AM$7:$AT$7,$AM$7:$AQ$7)="実績日")*(IF(AND(進捗管理票PSPT_進捗率_3_2&lt;&gt;"",AS331&lt;&gt;""), AM331:AT331,AM331:AQ331)&lt;=集計基準日),COLUMN(IF(AND(進捗管理票PSPT_進捗率_3_2&lt;&gt;"",AS331&lt;&gt;""), AM331:AT331,AM331:AQ331)),""))</f>
        <v>0</v>
      </c>
      <c r="DE331" s="324">
        <f t="array" aca="1" ref="DE331" ca="1">MAX(IF((IF(AND(進捗管理票PSPT_進捗率_4_2&lt;&gt;"",BE331&lt;&gt;""), AY331:BF331,AY331:BC331)&lt;&gt;"")*(IF(AND(進捗管理票PSPT_進捗率_4_2&lt;&gt;"",BE331&lt;&gt;""), $AY$7:$BF$7,$AY$7:$BC$7)="実績日")*(IF(AND(進捗管理票PSPT_進捗率_4_2&lt;&gt;"",BE331&lt;&gt;""), AY331:BF331,AY331:BC331)&lt;=集計基準日),COLUMN(IF(AND(進捗管理票PSPT_進捗率_4_2&lt;&gt;"",BE331&lt;&gt;""), AY331:BF331,AY331:BC331)),""))</f>
        <v>0</v>
      </c>
      <c r="DF331" s="324">
        <f t="array" aca="1" ref="DF331" ca="1">MAX(IF((BJ331:BN331&lt;&gt;"")*($BJ$7:$BN$7="実績日")*(BJ331:BN331&lt;=集計基準日),COLUMN(BJ331:BN331),""))</f>
        <v>0</v>
      </c>
      <c r="DG331" s="439">
        <f ca="1">MAX(IF(CW331&lt;&gt;0,HLOOKUP(CW331+1,進捗・達成率設定_PS,9,1),0),IF(CX331&lt;&gt;0,HLOOKUP(CX331+1,進捗・達成率設定_PT仕様作成,9,1),0),IF(CY331&lt;&gt;0,HLOOKUP(CY331+1,進捗・達成率設定_PG,9,1),0),IF(CZ331&lt;&gt;0,HLOOKUP(CZ331+1,進捗・達成率設定_PT,9,1),0),IF(DA331&lt;&gt;0,HLOOKUP(DA331+1,進捗・達成率設定_受入,9,1),0),IF(AND(COUNTA(PTレビュー先頭セル:PTレビュー最終セル)=0,AND(BB331&lt;&gt;"", BB331 &lt;= 集計基準日, BE331="",BF331="",BJ331="",BK331="",BM331="",BN331="")),100,0),IF(AND(BE331&lt;&gt;"",BE331 &lt;= 集計基準日, BJ331="",BK331="",BM331="",BN331=""),100,0))</f>
        <v>0</v>
      </c>
      <c r="DH331" s="440">
        <f ca="1">MAX(IF(DB331&lt;&gt;0,HLOOKUP(DB331,進捗・達成率設定_PS,9,1),0),IF(DC331&lt;&gt;0,HLOOKUP(DC331,進捗・達成率設定_PT仕様作成,9,1),0),IF(DD331&lt;&gt;0,HLOOKUP(DD331,進捗・達成率設定_PG,9,1),0),IF(DE331&lt;&gt;0,HLOOKUP(DE331,進捗・達成率設定_PT,9,1),0),IF(DF331&lt;&gt;0,HLOOKUP(DF331,進捗・達成率設定_受入,9,1),0),IF(AND(COUNTA(PTレビュー先頭セル:PTレビュー最終セル)=0,BJ331="",BK331="",BM331="",BN331="",BC331&lt;&gt;"", BC331&lt;=集計基準日),100,0),IF(OR(AND(BF331&lt;&gt;"",BF331&lt;=集計基準日, BJ331="",BK331="",BM331="",BN331=""),AND(BE331&lt;&gt;"",BF331&lt;&gt;"",BF331&lt;=集計基準日, BJ331="",BK331="",BM331="",BN331="")),100,0))</f>
        <v>0</v>
      </c>
      <c r="DI331" s="328" t="str">
        <f>IF(BM331&lt;&gt;"",BM331,IF(AND(BJ331&lt;&gt;"",BM331&lt;&gt;""),BM331,IF(AND(BJ331&lt;&gt;"",BM331=""),"",IF(AND(BK331&lt;&gt;"",BM331=""),"",IF(BE331&lt;&gt;"",BE331,IF(COUNTA(PTレビュー先頭セル:PTレビュー最終セル)&lt;&gt;0,"",IF(BB331&lt;&gt;"",BB331,"")))))))</f>
        <v/>
      </c>
      <c r="DJ331" s="329" t="str">
        <f>IF(AND(BM331&lt;&gt;"",BN331&lt;&gt;""),BN331,IF(AND(BJ331&lt;&gt;"",BN331&lt;&gt;""),BN331,IF(AND(BK331&lt;&gt;"",BN331=""),"",IF(AND(BJ331&lt;&gt;"",BN331=""),"",IF(BF331&lt;&gt;"",BF331,IF(COUNTA(PTレビュー先頭セル:PTレビュー最終セル)&lt;&gt;0,"",IF(BC331&lt;&gt;"",BC331,"")))))))</f>
        <v/>
      </c>
      <c r="DK331" s="450" t="b">
        <f t="shared" si="183"/>
        <v>0</v>
      </c>
      <c r="DL331" s="440" t="b">
        <f t="shared" si="184"/>
        <v>0</v>
      </c>
      <c r="DM331" s="450" t="b">
        <f t="shared" si="185"/>
        <v>0</v>
      </c>
      <c r="DN331" s="440" t="b">
        <f t="shared" si="186"/>
        <v>0</v>
      </c>
      <c r="DO331" s="449" t="b">
        <f t="shared" si="187"/>
        <v>0</v>
      </c>
      <c r="DP331" s="440" t="b">
        <f t="shared" si="188"/>
        <v>0</v>
      </c>
      <c r="DQ331" s="450" t="b">
        <f t="shared" si="189"/>
        <v>0</v>
      </c>
      <c r="DR331" s="440" t="b">
        <f t="shared" si="190"/>
        <v>0</v>
      </c>
      <c r="DS331" s="449" t="b">
        <f t="shared" si="191"/>
        <v>0</v>
      </c>
      <c r="DT331" s="440" t="b">
        <f t="shared" si="192"/>
        <v>0</v>
      </c>
    </row>
    <row r="332" spans="1:124" x14ac:dyDescent="0.25">
      <c r="A332" s="65">
        <f t="shared" si="167"/>
        <v>324</v>
      </c>
      <c r="B332" s="275"/>
      <c r="C332" s="275"/>
      <c r="D332" s="275"/>
      <c r="E332" s="275"/>
      <c r="F332" s="275"/>
      <c r="G332" s="316"/>
      <c r="H332" s="276"/>
      <c r="I332" s="276"/>
      <c r="J332" s="276"/>
      <c r="K332" s="467"/>
      <c r="L332" s="467"/>
      <c r="M332" s="277"/>
      <c r="N332" s="277"/>
      <c r="O332" s="348"/>
      <c r="P332" s="349"/>
      <c r="Q332" s="279"/>
      <c r="R332" s="348"/>
      <c r="S332" s="349"/>
      <c r="T332" s="280"/>
      <c r="U332" s="348"/>
      <c r="V332" s="274"/>
      <c r="W332" s="309" t="str">
        <f t="shared" ca="1" si="168"/>
        <v/>
      </c>
      <c r="X332" s="310" t="str">
        <f t="shared" ca="1" si="169"/>
        <v/>
      </c>
      <c r="Y332" s="277"/>
      <c r="Z332" s="277"/>
      <c r="AA332" s="348"/>
      <c r="AB332" s="349"/>
      <c r="AC332" s="279"/>
      <c r="AD332" s="348"/>
      <c r="AE332" s="349"/>
      <c r="AF332" s="280"/>
      <c r="AG332" s="348"/>
      <c r="AH332" s="274"/>
      <c r="AI332" s="309" t="str">
        <f t="shared" ca="1" si="170"/>
        <v/>
      </c>
      <c r="AJ332" s="310" t="str">
        <f t="shared" ca="1" si="171"/>
        <v/>
      </c>
      <c r="AK332" s="276"/>
      <c r="AL332" s="276"/>
      <c r="AM332" s="348"/>
      <c r="AN332" s="349"/>
      <c r="AO332" s="279"/>
      <c r="AP332" s="348"/>
      <c r="AQ332" s="349"/>
      <c r="AR332" s="280"/>
      <c r="AS332" s="348"/>
      <c r="AT332" s="274"/>
      <c r="AU332" s="309" t="str">
        <f t="shared" ca="1" si="172"/>
        <v/>
      </c>
      <c r="AV332" s="310" t="str">
        <f t="shared" ca="1" si="173"/>
        <v/>
      </c>
      <c r="AW332" s="276"/>
      <c r="AX332" s="276"/>
      <c r="AY332" s="348"/>
      <c r="AZ332" s="349"/>
      <c r="BA332" s="279"/>
      <c r="BB332" s="348"/>
      <c r="BC332" s="349"/>
      <c r="BD332" s="280"/>
      <c r="BE332" s="348"/>
      <c r="BF332" s="274"/>
      <c r="BG332" s="309" t="str">
        <f t="shared" ca="1" si="174"/>
        <v/>
      </c>
      <c r="BH332" s="310" t="str">
        <f t="shared" ca="1" si="175"/>
        <v/>
      </c>
      <c r="BI332" s="276"/>
      <c r="BJ332" s="348"/>
      <c r="BK332" s="349"/>
      <c r="BL332" s="279"/>
      <c r="BM332" s="348"/>
      <c r="BN332" s="349"/>
      <c r="BO332" s="280"/>
      <c r="BP332" s="309" t="str">
        <f t="shared" ca="1" si="176"/>
        <v/>
      </c>
      <c r="BQ332" s="310" t="str">
        <f t="shared" ca="1" si="177"/>
        <v/>
      </c>
      <c r="BR332" s="309" t="str">
        <f t="shared" ca="1" si="178"/>
        <v/>
      </c>
      <c r="BS332" s="438" t="str">
        <f t="shared" ca="1" si="179"/>
        <v/>
      </c>
      <c r="BT332" s="281" t="str">
        <f t="array" ref="BT332">IF(AND($I332&lt;&gt;"",$K332&lt;&gt;""),CEILING(VLOOKUP($I332,ランク別指標,3,FALSE)*$L332,1),"")</f>
        <v/>
      </c>
      <c r="BU332" s="282"/>
      <c r="BV332" s="281" t="str">
        <f t="shared" si="164"/>
        <v/>
      </c>
      <c r="BW332" s="283"/>
      <c r="BX332" s="282"/>
      <c r="BY332" s="284" t="str">
        <f t="shared" si="180"/>
        <v/>
      </c>
      <c r="BZ332" s="285" t="str">
        <f t="shared" si="181"/>
        <v/>
      </c>
      <c r="CA332" s="286"/>
      <c r="CB332" s="287"/>
      <c r="CC332" s="281" t="str">
        <f t="array" ref="CC332">IF(AND($I332&lt;&gt;"",$K332&lt;&gt;""),CEILING(VLOOKUP($I332,ランク別指標,6,FALSE)*$L332,1),"")</f>
        <v/>
      </c>
      <c r="CD332" s="288"/>
      <c r="CE332" s="289" t="str">
        <f t="shared" si="165"/>
        <v/>
      </c>
      <c r="CF332" s="290"/>
      <c r="CG332" s="291" t="str">
        <f t="array" ref="CG332">IF(AND(L332&lt;&gt;"",L332&gt;0),IF(CD332/L332*100 &gt; 0,CD332/L332*100, ""),"")</f>
        <v/>
      </c>
      <c r="CH332" s="292" t="str">
        <f t="array" ref="CH332">IF(AND(L332&lt;&gt;"",L332&gt;0),IF(CF332/L332*100 &gt; 0,CF332/L332*100, ""),"")</f>
        <v/>
      </c>
      <c r="CI332" s="291" t="str">
        <f t="array" ref="CI332">IF(AND(CC332&lt;&gt;"",CC332&gt;0),IF(CD332/CC332*100 &gt; 0,CD332/CC332, ""),"")</f>
        <v/>
      </c>
      <c r="CJ332" s="292" t="str">
        <f t="array" ref="CJ332">IF(AND(CE332&lt;&gt;"",CE332&gt;0),IF(CF332/CE332*100 &gt; 0,CF332/CE332, ""),"")</f>
        <v/>
      </c>
      <c r="CK332" s="281"/>
      <c r="CL332" s="293" t="str">
        <f t="array" ref="CL332">IF(AND(L332&lt;&gt;"",L332&gt;0),IF(CK332/L332*100 &gt; 0,CK332/L332*100, ""),"")</f>
        <v/>
      </c>
      <c r="CM332" s="294"/>
      <c r="CN332" s="270" t="str">
        <f t="array" aca="1" ref="CN332" ca="1">IF(AND($O332&lt;&gt;"",$P332="",$O332&lt;=集計基準日),"遅1",IF(AND($R332&lt;&gt;"",$S332="",$R332&lt;=集計基準日),"遅2",IF(AND($U332&lt;&gt;"",$V332="",$U332&lt;=集計基準日),"遅3","") ) )</f>
        <v/>
      </c>
      <c r="CO332" s="271" t="str">
        <f t="array" aca="1" ref="CO332" ca="1">IF(AND($AA332&lt;&gt;"",$AB332="",$AA332&lt;=集計基準日),"遅1",IF(AND($AD332&lt;&gt;"",$AE332="",$AD332&lt;=集計基準日),"遅2",IF(AND($AG332&lt;&gt;"",$AH332="",$AG332&lt;=集計基準日),"遅3","")))</f>
        <v/>
      </c>
      <c r="CP332" s="271" t="str">
        <f t="array" aca="1" ref="CP332" ca="1">IF(AND($AM332&lt;&gt;"",$AN332="",$AM332&lt;=集計基準日),"遅1",IF(AND($AP332&lt;&gt;"",$AQ332="",$AP332&lt;=集計基準日),"遅2",IF(AND($AS332&lt;&gt;"",$AT332="",$AS332&lt;=集計基準日),"遅3","")))</f>
        <v/>
      </c>
      <c r="CQ332" s="272" t="str">
        <f t="shared" ca="1" si="15"/>
        <v/>
      </c>
      <c r="CR332" s="272" t="str">
        <f t="shared" ca="1" si="16"/>
        <v/>
      </c>
      <c r="CS332" s="273" t="str">
        <f t="shared" ca="1" si="166"/>
        <v/>
      </c>
      <c r="CT332" s="337"/>
      <c r="CU332" s="264">
        <f t="shared" si="182"/>
        <v>324</v>
      </c>
      <c r="CW332" s="324">
        <f t="array" aca="1" ref="CW332" ca="1">MAX(IF((IF(進捗管理票PSPT_進捗率_1_2&lt;&gt;"", O332:V332,O332:S332)&lt;&gt;"")*(IF(進捗管理票PSPT_進捗率_1_2&lt;&gt;"", $O$7:$V$7,$O$7:$S$7)="予定日")*(IF(進捗管理票PSPT_進捗率_1_2&lt;&gt;"", O332:V332,O332:S332)&lt;=集計基準日),COLUMN(IF(進捗管理票PSPT_進捗率_1_2&lt;&gt;"", O332:V332,O332:S332)),""))</f>
        <v>0</v>
      </c>
      <c r="CX332" s="324">
        <f t="array" aca="1" ref="CX332" ca="1">MAX(IF((IF(進捗管理票PSPT_進捗率_2_2&lt;&gt;"", AA332:AH332,AA332:AE332)&lt;&gt;"")*(IF(進捗管理票PSPT_進捗率_2_2&lt;&gt;"", $AA$7:$AH$7,$AA$7:$AE$7)="予定日")*(IF(進捗管理票PSPT_進捗率_2_2&lt;&gt;"", AA332:AH332,AA332:AE332)&lt;=集計基準日),COLUMN(IF(進捗管理票PSPT_進捗率_2_2&lt;&gt;"", AA332:AH332,AA332:AE332)),""))</f>
        <v>0</v>
      </c>
      <c r="CY332" s="324">
        <f t="array" aca="1" ref="CY332" ca="1">MAX(IF((IF(進捗管理票PSPT_進捗率_3_2&lt;&gt;"", AM332:AT332,AM332:AQ332)&lt;&gt;"")*(IF(進捗管理票PSPT_進捗率_3_2&lt;&gt;"", $AM$7:$AT$7,$AM$7:$AQ$7)="予定日")*(IF(進捗管理票PSPT_進捗率_3_2&lt;&gt;"", AM332:AT332,AM332:AQ332)&lt;=集計基準日),COLUMN(IF(進捗管理票PSPT_進捗率_3_2&lt;&gt;"", AM332:AT332,AM332:AQ332)),""))</f>
        <v>0</v>
      </c>
      <c r="CZ332" s="324">
        <f t="array" aca="1" ref="CZ332" ca="1">MAX(IF((IF(進捗管理票PSPT_進捗率_4_2&lt;&gt;"", AY332:BF332,AY332:BC332)&lt;&gt;"")*(IF(進捗管理票PSPT_進捗率_4_2&lt;&gt;"", $AY$7:$BF$7,$AY$7:$BC$7)="予定日")*(IF(進捗管理票PSPT_進捗率_4_2&lt;&gt;"", AY332:BF332,AY332:BC332)&lt;=集計基準日),COLUMN(IF(進捗管理票PSPT_進捗率_4_2&lt;&gt;"", AY332:BF332,AY332:BC332)),""))</f>
        <v>0</v>
      </c>
      <c r="DA332" s="324">
        <f t="array" aca="1" ref="DA332" ca="1">MAX(IF((BJ332:BN332&lt;&gt;"")*($BJ$7:$BN$7="予定日")*(BJ332:BN332&lt;=集計基準日),COLUMN(BJ332:BN332),""))</f>
        <v>0</v>
      </c>
      <c r="DB332" s="324">
        <f t="array" aca="1" ref="DB332" ca="1">MAX(IF((IF(AND(進捗管理票PSPT_進捗率_1_2&lt;&gt;"",U332&lt;&gt;""), O332:V332,O332:S332)&lt;&gt;"")*(IF(AND(進捗管理票PSPT_進捗率_1_2&lt;&gt;"",U332&lt;&gt;""), $O$7:$V$7,$O$7:$S$7)="実績日")*(IF(AND(進捗管理票PSPT_進捗率_1_2&lt;&gt;"",U332&lt;&gt;""), O332:V332,O332:S332)&lt;=集計基準日),COLUMN(IF(AND(進捗管理票PSPT_進捗率_1_2&lt;&gt;"",U332&lt;&gt;""), O332:V332,O332:S332)),""))</f>
        <v>0</v>
      </c>
      <c r="DC332" s="324">
        <f t="array" aca="1" ref="DC332" ca="1">MAX(IF((IF(AND(進捗管理票PSPT_進捗率_2_2&lt;&gt;"",AG332&lt;&gt;""), AA332:AH332,AA332:AE332)&lt;&gt;"")*(IF(AND(進捗管理票PSPT_進捗率_2_2&lt;&gt;"",AG332&lt;&gt;""), $AA$7:$AH$7,$AA$7:$AE$7)="実績日")*(IF(AND(進捗管理票PSPT_進捗率_2_2&lt;&gt;"",AG332&lt;&gt;""), AA332:AH332,AA332:AE332)&lt;=集計基準日),COLUMN(IF(AND(進捗管理票PSPT_進捗率_2_2&lt;&gt;"",AG332&lt;&gt;""), AA332:AH332,AA332:AE332)),""))</f>
        <v>0</v>
      </c>
      <c r="DD332" s="324">
        <f t="array" aca="1" ref="DD332" ca="1">MAX(IF((IF(AND(進捗管理票PSPT_進捗率_3_2&lt;&gt;"",AS332&lt;&gt;""), AM332:AT332,AM332:AQ332)&lt;&gt;"")*(IF(AND(進捗管理票PSPT_進捗率_3_2&lt;&gt;"",AS332&lt;&gt;""), $AM$7:$AT$7,$AM$7:$AQ$7)="実績日")*(IF(AND(進捗管理票PSPT_進捗率_3_2&lt;&gt;"",AS332&lt;&gt;""), AM332:AT332,AM332:AQ332)&lt;=集計基準日),COLUMN(IF(AND(進捗管理票PSPT_進捗率_3_2&lt;&gt;"",AS332&lt;&gt;""), AM332:AT332,AM332:AQ332)),""))</f>
        <v>0</v>
      </c>
      <c r="DE332" s="324">
        <f t="array" aca="1" ref="DE332" ca="1">MAX(IF((IF(AND(進捗管理票PSPT_進捗率_4_2&lt;&gt;"",BE332&lt;&gt;""), AY332:BF332,AY332:BC332)&lt;&gt;"")*(IF(AND(進捗管理票PSPT_進捗率_4_2&lt;&gt;"",BE332&lt;&gt;""), $AY$7:$BF$7,$AY$7:$BC$7)="実績日")*(IF(AND(進捗管理票PSPT_進捗率_4_2&lt;&gt;"",BE332&lt;&gt;""), AY332:BF332,AY332:BC332)&lt;=集計基準日),COLUMN(IF(AND(進捗管理票PSPT_進捗率_4_2&lt;&gt;"",BE332&lt;&gt;""), AY332:BF332,AY332:BC332)),""))</f>
        <v>0</v>
      </c>
      <c r="DF332" s="324">
        <f t="array" aca="1" ref="DF332" ca="1">MAX(IF((BJ332:BN332&lt;&gt;"")*($BJ$7:$BN$7="実績日")*(BJ332:BN332&lt;=集計基準日),COLUMN(BJ332:BN332),""))</f>
        <v>0</v>
      </c>
      <c r="DG332" s="439">
        <f ca="1">MAX(IF(CW332&lt;&gt;0,HLOOKUP(CW332+1,進捗・達成率設定_PS,9,1),0),IF(CX332&lt;&gt;0,HLOOKUP(CX332+1,進捗・達成率設定_PT仕様作成,9,1),0),IF(CY332&lt;&gt;0,HLOOKUP(CY332+1,進捗・達成率設定_PG,9,1),0),IF(CZ332&lt;&gt;0,HLOOKUP(CZ332+1,進捗・達成率設定_PT,9,1),0),IF(DA332&lt;&gt;0,HLOOKUP(DA332+1,進捗・達成率設定_受入,9,1),0),IF(AND(COUNTA(PTレビュー先頭セル:PTレビュー最終セル)=0,AND(BB332&lt;&gt;"", BB332 &lt;= 集計基準日, BE332="",BF332="",BJ332="",BK332="",BM332="",BN332="")),100,0),IF(AND(BE332&lt;&gt;"",BE332 &lt;= 集計基準日, BJ332="",BK332="",BM332="",BN332=""),100,0))</f>
        <v>0</v>
      </c>
      <c r="DH332" s="440">
        <f ca="1">MAX(IF(DB332&lt;&gt;0,HLOOKUP(DB332,進捗・達成率設定_PS,9,1),0),IF(DC332&lt;&gt;0,HLOOKUP(DC332,進捗・達成率設定_PT仕様作成,9,1),0),IF(DD332&lt;&gt;0,HLOOKUP(DD332,進捗・達成率設定_PG,9,1),0),IF(DE332&lt;&gt;0,HLOOKUP(DE332,進捗・達成率設定_PT,9,1),0),IF(DF332&lt;&gt;0,HLOOKUP(DF332,進捗・達成率設定_受入,9,1),0),IF(AND(COUNTA(PTレビュー先頭セル:PTレビュー最終セル)=0,BJ332="",BK332="",BM332="",BN332="",BC332&lt;&gt;"", BC332&lt;=集計基準日),100,0),IF(OR(AND(BF332&lt;&gt;"",BF332&lt;=集計基準日, BJ332="",BK332="",BM332="",BN332=""),AND(BE332&lt;&gt;"",BF332&lt;&gt;"",BF332&lt;=集計基準日, BJ332="",BK332="",BM332="",BN332="")),100,0))</f>
        <v>0</v>
      </c>
      <c r="DI332" s="328" t="str">
        <f>IF(BM332&lt;&gt;"",BM332,IF(AND(BJ332&lt;&gt;"",BM332&lt;&gt;""),BM332,IF(AND(BJ332&lt;&gt;"",BM332=""),"",IF(AND(BK332&lt;&gt;"",BM332=""),"",IF(BE332&lt;&gt;"",BE332,IF(COUNTA(PTレビュー先頭セル:PTレビュー最終セル)&lt;&gt;0,"",IF(BB332&lt;&gt;"",BB332,"")))))))</f>
        <v/>
      </c>
      <c r="DJ332" s="329" t="str">
        <f>IF(AND(BM332&lt;&gt;"",BN332&lt;&gt;""),BN332,IF(AND(BJ332&lt;&gt;"",BN332&lt;&gt;""),BN332,IF(AND(BK332&lt;&gt;"",BN332=""),"",IF(AND(BJ332&lt;&gt;"",BN332=""),"",IF(BF332&lt;&gt;"",BF332,IF(COUNTA(PTレビュー先頭セル:PTレビュー最終セル)&lt;&gt;0,"",IF(BC332&lt;&gt;"",BC332,"")))))))</f>
        <v/>
      </c>
      <c r="DK332" s="450" t="b">
        <f t="shared" si="183"/>
        <v>0</v>
      </c>
      <c r="DL332" s="440" t="b">
        <f t="shared" si="184"/>
        <v>0</v>
      </c>
      <c r="DM332" s="450" t="b">
        <f t="shared" si="185"/>
        <v>0</v>
      </c>
      <c r="DN332" s="440" t="b">
        <f t="shared" si="186"/>
        <v>0</v>
      </c>
      <c r="DO332" s="449" t="b">
        <f t="shared" si="187"/>
        <v>0</v>
      </c>
      <c r="DP332" s="440" t="b">
        <f t="shared" si="188"/>
        <v>0</v>
      </c>
      <c r="DQ332" s="450" t="b">
        <f t="shared" si="189"/>
        <v>0</v>
      </c>
      <c r="DR332" s="440" t="b">
        <f t="shared" si="190"/>
        <v>0</v>
      </c>
      <c r="DS332" s="449" t="b">
        <f t="shared" si="191"/>
        <v>0</v>
      </c>
      <c r="DT332" s="440" t="b">
        <f t="shared" si="192"/>
        <v>0</v>
      </c>
    </row>
    <row r="333" spans="1:124" x14ac:dyDescent="0.25">
      <c r="A333" s="65">
        <f t="shared" si="167"/>
        <v>325</v>
      </c>
      <c r="B333" s="275"/>
      <c r="C333" s="275"/>
      <c r="D333" s="275"/>
      <c r="E333" s="275"/>
      <c r="F333" s="275"/>
      <c r="G333" s="316"/>
      <c r="H333" s="276"/>
      <c r="I333" s="276"/>
      <c r="J333" s="276"/>
      <c r="K333" s="467"/>
      <c r="L333" s="467"/>
      <c r="M333" s="277"/>
      <c r="N333" s="277"/>
      <c r="O333" s="348"/>
      <c r="P333" s="349"/>
      <c r="Q333" s="279"/>
      <c r="R333" s="348"/>
      <c r="S333" s="349"/>
      <c r="T333" s="280"/>
      <c r="U333" s="348"/>
      <c r="V333" s="274"/>
      <c r="W333" s="309" t="str">
        <f t="shared" ca="1" si="168"/>
        <v/>
      </c>
      <c r="X333" s="310" t="str">
        <f t="shared" ca="1" si="169"/>
        <v/>
      </c>
      <c r="Y333" s="277"/>
      <c r="Z333" s="277"/>
      <c r="AA333" s="348"/>
      <c r="AB333" s="349"/>
      <c r="AC333" s="279"/>
      <c r="AD333" s="348"/>
      <c r="AE333" s="349"/>
      <c r="AF333" s="280"/>
      <c r="AG333" s="348"/>
      <c r="AH333" s="274"/>
      <c r="AI333" s="309" t="str">
        <f t="shared" ca="1" si="170"/>
        <v/>
      </c>
      <c r="AJ333" s="310" t="str">
        <f t="shared" ca="1" si="171"/>
        <v/>
      </c>
      <c r="AK333" s="276"/>
      <c r="AL333" s="276"/>
      <c r="AM333" s="348"/>
      <c r="AN333" s="349"/>
      <c r="AO333" s="279"/>
      <c r="AP333" s="348"/>
      <c r="AQ333" s="349"/>
      <c r="AR333" s="280"/>
      <c r="AS333" s="348"/>
      <c r="AT333" s="274"/>
      <c r="AU333" s="309" t="str">
        <f t="shared" ca="1" si="172"/>
        <v/>
      </c>
      <c r="AV333" s="310" t="str">
        <f t="shared" ca="1" si="173"/>
        <v/>
      </c>
      <c r="AW333" s="276"/>
      <c r="AX333" s="276"/>
      <c r="AY333" s="348"/>
      <c r="AZ333" s="349"/>
      <c r="BA333" s="279"/>
      <c r="BB333" s="348"/>
      <c r="BC333" s="349"/>
      <c r="BD333" s="280"/>
      <c r="BE333" s="348"/>
      <c r="BF333" s="274"/>
      <c r="BG333" s="309" t="str">
        <f t="shared" ca="1" si="174"/>
        <v/>
      </c>
      <c r="BH333" s="310" t="str">
        <f t="shared" ca="1" si="175"/>
        <v/>
      </c>
      <c r="BI333" s="276"/>
      <c r="BJ333" s="348"/>
      <c r="BK333" s="349"/>
      <c r="BL333" s="279"/>
      <c r="BM333" s="348"/>
      <c r="BN333" s="349"/>
      <c r="BO333" s="280"/>
      <c r="BP333" s="309" t="str">
        <f t="shared" ca="1" si="176"/>
        <v/>
      </c>
      <c r="BQ333" s="310" t="str">
        <f t="shared" ca="1" si="177"/>
        <v/>
      </c>
      <c r="BR333" s="309" t="str">
        <f t="shared" ca="1" si="178"/>
        <v/>
      </c>
      <c r="BS333" s="438" t="str">
        <f t="shared" ca="1" si="179"/>
        <v/>
      </c>
      <c r="BT333" s="281" t="str">
        <f t="array" ref="BT333">IF(AND($I333&lt;&gt;"",$K333&lt;&gt;""),CEILING(VLOOKUP($I333,ランク別指標,3,FALSE)*$L333,1),"")</f>
        <v/>
      </c>
      <c r="BU333" s="282"/>
      <c r="BV333" s="281" t="str">
        <f t="shared" si="164"/>
        <v/>
      </c>
      <c r="BW333" s="283"/>
      <c r="BX333" s="282"/>
      <c r="BY333" s="284" t="str">
        <f t="shared" si="180"/>
        <v/>
      </c>
      <c r="BZ333" s="285" t="str">
        <f t="shared" si="181"/>
        <v/>
      </c>
      <c r="CA333" s="286"/>
      <c r="CB333" s="287"/>
      <c r="CC333" s="281" t="str">
        <f t="array" ref="CC333">IF(AND($I333&lt;&gt;"",$K333&lt;&gt;""),CEILING(VLOOKUP($I333,ランク別指標,6,FALSE)*$L333,1),"")</f>
        <v/>
      </c>
      <c r="CD333" s="288"/>
      <c r="CE333" s="289" t="str">
        <f t="shared" si="165"/>
        <v/>
      </c>
      <c r="CF333" s="290"/>
      <c r="CG333" s="291" t="str">
        <f t="array" ref="CG333">IF(AND(L333&lt;&gt;"",L333&gt;0),IF(CD333/L333*100 &gt; 0,CD333/L333*100, ""),"")</f>
        <v/>
      </c>
      <c r="CH333" s="292" t="str">
        <f t="array" ref="CH333">IF(AND(L333&lt;&gt;"",L333&gt;0),IF(CF333/L333*100 &gt; 0,CF333/L333*100, ""),"")</f>
        <v/>
      </c>
      <c r="CI333" s="291" t="str">
        <f t="array" ref="CI333">IF(AND(CC333&lt;&gt;"",CC333&gt;0),IF(CD333/CC333*100 &gt; 0,CD333/CC333, ""),"")</f>
        <v/>
      </c>
      <c r="CJ333" s="292" t="str">
        <f t="array" ref="CJ333">IF(AND(CE333&lt;&gt;"",CE333&gt;0),IF(CF333/CE333*100 &gt; 0,CF333/CE333, ""),"")</f>
        <v/>
      </c>
      <c r="CK333" s="281"/>
      <c r="CL333" s="293" t="str">
        <f t="array" ref="CL333">IF(AND(L333&lt;&gt;"",L333&gt;0),IF(CK333/L333*100 &gt; 0,CK333/L333*100, ""),"")</f>
        <v/>
      </c>
      <c r="CM333" s="294"/>
      <c r="CN333" s="270" t="str">
        <f t="array" aca="1" ref="CN333" ca="1">IF(AND($O333&lt;&gt;"",$P333="",$O333&lt;=集計基準日),"遅1",IF(AND($R333&lt;&gt;"",$S333="",$R333&lt;=集計基準日),"遅2",IF(AND($U333&lt;&gt;"",$V333="",$U333&lt;=集計基準日),"遅3","") ) )</f>
        <v/>
      </c>
      <c r="CO333" s="271" t="str">
        <f t="array" aca="1" ref="CO333" ca="1">IF(AND($AA333&lt;&gt;"",$AB333="",$AA333&lt;=集計基準日),"遅1",IF(AND($AD333&lt;&gt;"",$AE333="",$AD333&lt;=集計基準日),"遅2",IF(AND($AG333&lt;&gt;"",$AH333="",$AG333&lt;=集計基準日),"遅3","")))</f>
        <v/>
      </c>
      <c r="CP333" s="271" t="str">
        <f t="array" aca="1" ref="CP333" ca="1">IF(AND($AM333&lt;&gt;"",$AN333="",$AM333&lt;=集計基準日),"遅1",IF(AND($AP333&lt;&gt;"",$AQ333="",$AP333&lt;=集計基準日),"遅2",IF(AND($AS333&lt;&gt;"",$AT333="",$AS333&lt;=集計基準日),"遅3","")))</f>
        <v/>
      </c>
      <c r="CQ333" s="272" t="str">
        <f t="shared" ca="1" si="15"/>
        <v/>
      </c>
      <c r="CR333" s="272" t="str">
        <f t="shared" ca="1" si="16"/>
        <v/>
      </c>
      <c r="CS333" s="273" t="str">
        <f t="shared" ca="1" si="166"/>
        <v/>
      </c>
      <c r="CT333" s="337"/>
      <c r="CU333" s="264">
        <f t="shared" si="182"/>
        <v>325</v>
      </c>
      <c r="CW333" s="324">
        <f t="array" aca="1" ref="CW333" ca="1">MAX(IF((IF(進捗管理票PSPT_進捗率_1_2&lt;&gt;"", O333:V333,O333:S333)&lt;&gt;"")*(IF(進捗管理票PSPT_進捗率_1_2&lt;&gt;"", $O$7:$V$7,$O$7:$S$7)="予定日")*(IF(進捗管理票PSPT_進捗率_1_2&lt;&gt;"", O333:V333,O333:S333)&lt;=集計基準日),COLUMN(IF(進捗管理票PSPT_進捗率_1_2&lt;&gt;"", O333:V333,O333:S333)),""))</f>
        <v>0</v>
      </c>
      <c r="CX333" s="324">
        <f t="array" aca="1" ref="CX333" ca="1">MAX(IF((IF(進捗管理票PSPT_進捗率_2_2&lt;&gt;"", AA333:AH333,AA333:AE333)&lt;&gt;"")*(IF(進捗管理票PSPT_進捗率_2_2&lt;&gt;"", $AA$7:$AH$7,$AA$7:$AE$7)="予定日")*(IF(進捗管理票PSPT_進捗率_2_2&lt;&gt;"", AA333:AH333,AA333:AE333)&lt;=集計基準日),COLUMN(IF(進捗管理票PSPT_進捗率_2_2&lt;&gt;"", AA333:AH333,AA333:AE333)),""))</f>
        <v>0</v>
      </c>
      <c r="CY333" s="324">
        <f t="array" aca="1" ref="CY333" ca="1">MAX(IF((IF(進捗管理票PSPT_進捗率_3_2&lt;&gt;"", AM333:AT333,AM333:AQ333)&lt;&gt;"")*(IF(進捗管理票PSPT_進捗率_3_2&lt;&gt;"", $AM$7:$AT$7,$AM$7:$AQ$7)="予定日")*(IF(進捗管理票PSPT_進捗率_3_2&lt;&gt;"", AM333:AT333,AM333:AQ333)&lt;=集計基準日),COLUMN(IF(進捗管理票PSPT_進捗率_3_2&lt;&gt;"", AM333:AT333,AM333:AQ333)),""))</f>
        <v>0</v>
      </c>
      <c r="CZ333" s="324">
        <f t="array" aca="1" ref="CZ333" ca="1">MAX(IF((IF(進捗管理票PSPT_進捗率_4_2&lt;&gt;"", AY333:BF333,AY333:BC333)&lt;&gt;"")*(IF(進捗管理票PSPT_進捗率_4_2&lt;&gt;"", $AY$7:$BF$7,$AY$7:$BC$7)="予定日")*(IF(進捗管理票PSPT_進捗率_4_2&lt;&gt;"", AY333:BF333,AY333:BC333)&lt;=集計基準日),COLUMN(IF(進捗管理票PSPT_進捗率_4_2&lt;&gt;"", AY333:BF333,AY333:BC333)),""))</f>
        <v>0</v>
      </c>
      <c r="DA333" s="324">
        <f t="array" aca="1" ref="DA333" ca="1">MAX(IF((BJ333:BN333&lt;&gt;"")*($BJ$7:$BN$7="予定日")*(BJ333:BN333&lt;=集計基準日),COLUMN(BJ333:BN333),""))</f>
        <v>0</v>
      </c>
      <c r="DB333" s="324">
        <f t="array" aca="1" ref="DB333" ca="1">MAX(IF((IF(AND(進捗管理票PSPT_進捗率_1_2&lt;&gt;"",U333&lt;&gt;""), O333:V333,O333:S333)&lt;&gt;"")*(IF(AND(進捗管理票PSPT_進捗率_1_2&lt;&gt;"",U333&lt;&gt;""), $O$7:$V$7,$O$7:$S$7)="実績日")*(IF(AND(進捗管理票PSPT_進捗率_1_2&lt;&gt;"",U333&lt;&gt;""), O333:V333,O333:S333)&lt;=集計基準日),COLUMN(IF(AND(進捗管理票PSPT_進捗率_1_2&lt;&gt;"",U333&lt;&gt;""), O333:V333,O333:S333)),""))</f>
        <v>0</v>
      </c>
      <c r="DC333" s="324">
        <f t="array" aca="1" ref="DC333" ca="1">MAX(IF((IF(AND(進捗管理票PSPT_進捗率_2_2&lt;&gt;"",AG333&lt;&gt;""), AA333:AH333,AA333:AE333)&lt;&gt;"")*(IF(AND(進捗管理票PSPT_進捗率_2_2&lt;&gt;"",AG333&lt;&gt;""), $AA$7:$AH$7,$AA$7:$AE$7)="実績日")*(IF(AND(進捗管理票PSPT_進捗率_2_2&lt;&gt;"",AG333&lt;&gt;""), AA333:AH333,AA333:AE333)&lt;=集計基準日),COLUMN(IF(AND(進捗管理票PSPT_進捗率_2_2&lt;&gt;"",AG333&lt;&gt;""), AA333:AH333,AA333:AE333)),""))</f>
        <v>0</v>
      </c>
      <c r="DD333" s="324">
        <f t="array" aca="1" ref="DD333" ca="1">MAX(IF((IF(AND(進捗管理票PSPT_進捗率_3_2&lt;&gt;"",AS333&lt;&gt;""), AM333:AT333,AM333:AQ333)&lt;&gt;"")*(IF(AND(進捗管理票PSPT_進捗率_3_2&lt;&gt;"",AS333&lt;&gt;""), $AM$7:$AT$7,$AM$7:$AQ$7)="実績日")*(IF(AND(進捗管理票PSPT_進捗率_3_2&lt;&gt;"",AS333&lt;&gt;""), AM333:AT333,AM333:AQ333)&lt;=集計基準日),COLUMN(IF(AND(進捗管理票PSPT_進捗率_3_2&lt;&gt;"",AS333&lt;&gt;""), AM333:AT333,AM333:AQ333)),""))</f>
        <v>0</v>
      </c>
      <c r="DE333" s="324">
        <f t="array" aca="1" ref="DE333" ca="1">MAX(IF((IF(AND(進捗管理票PSPT_進捗率_4_2&lt;&gt;"",BE333&lt;&gt;""), AY333:BF333,AY333:BC333)&lt;&gt;"")*(IF(AND(進捗管理票PSPT_進捗率_4_2&lt;&gt;"",BE333&lt;&gt;""), $AY$7:$BF$7,$AY$7:$BC$7)="実績日")*(IF(AND(進捗管理票PSPT_進捗率_4_2&lt;&gt;"",BE333&lt;&gt;""), AY333:BF333,AY333:BC333)&lt;=集計基準日),COLUMN(IF(AND(進捗管理票PSPT_進捗率_4_2&lt;&gt;"",BE333&lt;&gt;""), AY333:BF333,AY333:BC333)),""))</f>
        <v>0</v>
      </c>
      <c r="DF333" s="324">
        <f t="array" aca="1" ref="DF333" ca="1">MAX(IF((BJ333:BN333&lt;&gt;"")*($BJ$7:$BN$7="実績日")*(BJ333:BN333&lt;=集計基準日),COLUMN(BJ333:BN333),""))</f>
        <v>0</v>
      </c>
      <c r="DG333" s="439">
        <f ca="1">MAX(IF(CW333&lt;&gt;0,HLOOKUP(CW333+1,進捗・達成率設定_PS,9,1),0),IF(CX333&lt;&gt;0,HLOOKUP(CX333+1,進捗・達成率設定_PT仕様作成,9,1),0),IF(CY333&lt;&gt;0,HLOOKUP(CY333+1,進捗・達成率設定_PG,9,1),0),IF(CZ333&lt;&gt;0,HLOOKUP(CZ333+1,進捗・達成率設定_PT,9,1),0),IF(DA333&lt;&gt;0,HLOOKUP(DA333+1,進捗・達成率設定_受入,9,1),0),IF(AND(COUNTA(PTレビュー先頭セル:PTレビュー最終セル)=0,AND(BB333&lt;&gt;"", BB333 &lt;= 集計基準日, BE333="",BF333="",BJ333="",BK333="",BM333="",BN333="")),100,0),IF(AND(BE333&lt;&gt;"",BE333 &lt;= 集計基準日, BJ333="",BK333="",BM333="",BN333=""),100,0))</f>
        <v>0</v>
      </c>
      <c r="DH333" s="440">
        <f ca="1">MAX(IF(DB333&lt;&gt;0,HLOOKUP(DB333,進捗・達成率設定_PS,9,1),0),IF(DC333&lt;&gt;0,HLOOKUP(DC333,進捗・達成率設定_PT仕様作成,9,1),0),IF(DD333&lt;&gt;0,HLOOKUP(DD333,進捗・達成率設定_PG,9,1),0),IF(DE333&lt;&gt;0,HLOOKUP(DE333,進捗・達成率設定_PT,9,1),0),IF(DF333&lt;&gt;0,HLOOKUP(DF333,進捗・達成率設定_受入,9,1),0),IF(AND(COUNTA(PTレビュー先頭セル:PTレビュー最終セル)=0,BJ333="",BK333="",BM333="",BN333="",BC333&lt;&gt;"", BC333&lt;=集計基準日),100,0),IF(OR(AND(BF333&lt;&gt;"",BF333&lt;=集計基準日, BJ333="",BK333="",BM333="",BN333=""),AND(BE333&lt;&gt;"",BF333&lt;&gt;"",BF333&lt;=集計基準日, BJ333="",BK333="",BM333="",BN333="")),100,0))</f>
        <v>0</v>
      </c>
      <c r="DI333" s="328" t="str">
        <f>IF(BM333&lt;&gt;"",BM333,IF(AND(BJ333&lt;&gt;"",BM333&lt;&gt;""),BM333,IF(AND(BJ333&lt;&gt;"",BM333=""),"",IF(AND(BK333&lt;&gt;"",BM333=""),"",IF(BE333&lt;&gt;"",BE333,IF(COUNTA(PTレビュー先頭セル:PTレビュー最終セル)&lt;&gt;0,"",IF(BB333&lt;&gt;"",BB333,"")))))))</f>
        <v/>
      </c>
      <c r="DJ333" s="329" t="str">
        <f>IF(AND(BM333&lt;&gt;"",BN333&lt;&gt;""),BN333,IF(AND(BJ333&lt;&gt;"",BN333&lt;&gt;""),BN333,IF(AND(BK333&lt;&gt;"",BN333=""),"",IF(AND(BJ333&lt;&gt;"",BN333=""),"",IF(BF333&lt;&gt;"",BF333,IF(COUNTA(PTレビュー先頭セル:PTレビュー最終セル)&lt;&gt;0,"",IF(BC333&lt;&gt;"",BC333,"")))))))</f>
        <v/>
      </c>
      <c r="DK333" s="450" t="b">
        <f t="shared" si="183"/>
        <v>0</v>
      </c>
      <c r="DL333" s="440" t="b">
        <f t="shared" si="184"/>
        <v>0</v>
      </c>
      <c r="DM333" s="450" t="b">
        <f t="shared" si="185"/>
        <v>0</v>
      </c>
      <c r="DN333" s="440" t="b">
        <f t="shared" si="186"/>
        <v>0</v>
      </c>
      <c r="DO333" s="449" t="b">
        <f t="shared" si="187"/>
        <v>0</v>
      </c>
      <c r="DP333" s="440" t="b">
        <f t="shared" si="188"/>
        <v>0</v>
      </c>
      <c r="DQ333" s="450" t="b">
        <f t="shared" si="189"/>
        <v>0</v>
      </c>
      <c r="DR333" s="440" t="b">
        <f t="shared" si="190"/>
        <v>0</v>
      </c>
      <c r="DS333" s="449" t="b">
        <f t="shared" si="191"/>
        <v>0</v>
      </c>
      <c r="DT333" s="440" t="b">
        <f t="shared" si="192"/>
        <v>0</v>
      </c>
    </row>
    <row r="334" spans="1:124" x14ac:dyDescent="0.25">
      <c r="A334" s="65">
        <f t="shared" si="167"/>
        <v>326</v>
      </c>
      <c r="B334" s="275"/>
      <c r="C334" s="275"/>
      <c r="D334" s="275"/>
      <c r="E334" s="275"/>
      <c r="F334" s="275"/>
      <c r="G334" s="316"/>
      <c r="H334" s="276"/>
      <c r="I334" s="276"/>
      <c r="J334" s="276"/>
      <c r="K334" s="467"/>
      <c r="L334" s="467"/>
      <c r="M334" s="277"/>
      <c r="N334" s="277"/>
      <c r="O334" s="348"/>
      <c r="P334" s="349"/>
      <c r="Q334" s="279"/>
      <c r="R334" s="348"/>
      <c r="S334" s="349"/>
      <c r="T334" s="280"/>
      <c r="U334" s="348"/>
      <c r="V334" s="274"/>
      <c r="W334" s="309" t="str">
        <f t="shared" ca="1" si="168"/>
        <v/>
      </c>
      <c r="X334" s="310" t="str">
        <f t="shared" ca="1" si="169"/>
        <v/>
      </c>
      <c r="Y334" s="277"/>
      <c r="Z334" s="277"/>
      <c r="AA334" s="348"/>
      <c r="AB334" s="349"/>
      <c r="AC334" s="279"/>
      <c r="AD334" s="348"/>
      <c r="AE334" s="349"/>
      <c r="AF334" s="280"/>
      <c r="AG334" s="348"/>
      <c r="AH334" s="274"/>
      <c r="AI334" s="309" t="str">
        <f t="shared" ca="1" si="170"/>
        <v/>
      </c>
      <c r="AJ334" s="310" t="str">
        <f t="shared" ca="1" si="171"/>
        <v/>
      </c>
      <c r="AK334" s="276"/>
      <c r="AL334" s="276"/>
      <c r="AM334" s="348"/>
      <c r="AN334" s="349"/>
      <c r="AO334" s="279"/>
      <c r="AP334" s="348"/>
      <c r="AQ334" s="349"/>
      <c r="AR334" s="280"/>
      <c r="AS334" s="348"/>
      <c r="AT334" s="274"/>
      <c r="AU334" s="309" t="str">
        <f t="shared" ca="1" si="172"/>
        <v/>
      </c>
      <c r="AV334" s="310" t="str">
        <f t="shared" ca="1" si="173"/>
        <v/>
      </c>
      <c r="AW334" s="276"/>
      <c r="AX334" s="276"/>
      <c r="AY334" s="348"/>
      <c r="AZ334" s="349"/>
      <c r="BA334" s="279"/>
      <c r="BB334" s="348"/>
      <c r="BC334" s="349"/>
      <c r="BD334" s="280"/>
      <c r="BE334" s="348"/>
      <c r="BF334" s="274"/>
      <c r="BG334" s="309" t="str">
        <f t="shared" ca="1" si="174"/>
        <v/>
      </c>
      <c r="BH334" s="310" t="str">
        <f t="shared" ca="1" si="175"/>
        <v/>
      </c>
      <c r="BI334" s="276"/>
      <c r="BJ334" s="348"/>
      <c r="BK334" s="349"/>
      <c r="BL334" s="279"/>
      <c r="BM334" s="348"/>
      <c r="BN334" s="349"/>
      <c r="BO334" s="280"/>
      <c r="BP334" s="309" t="str">
        <f t="shared" ca="1" si="176"/>
        <v/>
      </c>
      <c r="BQ334" s="310" t="str">
        <f t="shared" ca="1" si="177"/>
        <v/>
      </c>
      <c r="BR334" s="309" t="str">
        <f t="shared" ca="1" si="178"/>
        <v/>
      </c>
      <c r="BS334" s="438" t="str">
        <f t="shared" ca="1" si="179"/>
        <v/>
      </c>
      <c r="BT334" s="281" t="str">
        <f t="array" ref="BT334">IF(AND($I334&lt;&gt;"",$K334&lt;&gt;""),CEILING(VLOOKUP($I334,ランク別指標,3,FALSE)*$L334,1),"")</f>
        <v/>
      </c>
      <c r="BU334" s="282"/>
      <c r="BV334" s="281" t="str">
        <f t="shared" si="164"/>
        <v/>
      </c>
      <c r="BW334" s="283"/>
      <c r="BX334" s="282"/>
      <c r="BY334" s="284" t="str">
        <f t="shared" si="180"/>
        <v/>
      </c>
      <c r="BZ334" s="285" t="str">
        <f t="shared" si="181"/>
        <v/>
      </c>
      <c r="CA334" s="286"/>
      <c r="CB334" s="287"/>
      <c r="CC334" s="281" t="str">
        <f t="array" ref="CC334">IF(AND($I334&lt;&gt;"",$K334&lt;&gt;""),CEILING(VLOOKUP($I334,ランク別指標,6,FALSE)*$L334,1),"")</f>
        <v/>
      </c>
      <c r="CD334" s="288"/>
      <c r="CE334" s="289" t="str">
        <f t="shared" si="165"/>
        <v/>
      </c>
      <c r="CF334" s="290"/>
      <c r="CG334" s="291" t="str">
        <f t="array" ref="CG334">IF(AND(L334&lt;&gt;"",L334&gt;0),IF(CD334/L334*100 &gt; 0,CD334/L334*100, ""),"")</f>
        <v/>
      </c>
      <c r="CH334" s="292" t="str">
        <f t="array" ref="CH334">IF(AND(L334&lt;&gt;"",L334&gt;0),IF(CF334/L334*100 &gt; 0,CF334/L334*100, ""),"")</f>
        <v/>
      </c>
      <c r="CI334" s="291" t="str">
        <f t="array" ref="CI334">IF(AND(CC334&lt;&gt;"",CC334&gt;0),IF(CD334/CC334*100 &gt; 0,CD334/CC334, ""),"")</f>
        <v/>
      </c>
      <c r="CJ334" s="292" t="str">
        <f t="array" ref="CJ334">IF(AND(CE334&lt;&gt;"",CE334&gt;0),IF(CF334/CE334*100 &gt; 0,CF334/CE334, ""),"")</f>
        <v/>
      </c>
      <c r="CK334" s="281"/>
      <c r="CL334" s="293" t="str">
        <f t="array" ref="CL334">IF(AND(L334&lt;&gt;"",L334&gt;0),IF(CK334/L334*100 &gt; 0,CK334/L334*100, ""),"")</f>
        <v/>
      </c>
      <c r="CM334" s="294"/>
      <c r="CN334" s="270" t="str">
        <f t="array" aca="1" ref="CN334" ca="1">IF(AND($O334&lt;&gt;"",$P334="",$O334&lt;=集計基準日),"遅1",IF(AND($R334&lt;&gt;"",$S334="",$R334&lt;=集計基準日),"遅2",IF(AND($U334&lt;&gt;"",$V334="",$U334&lt;=集計基準日),"遅3","") ) )</f>
        <v/>
      </c>
      <c r="CO334" s="271" t="str">
        <f t="array" aca="1" ref="CO334" ca="1">IF(AND($AA334&lt;&gt;"",$AB334="",$AA334&lt;=集計基準日),"遅1",IF(AND($AD334&lt;&gt;"",$AE334="",$AD334&lt;=集計基準日),"遅2",IF(AND($AG334&lt;&gt;"",$AH334="",$AG334&lt;=集計基準日),"遅3","")))</f>
        <v/>
      </c>
      <c r="CP334" s="271" t="str">
        <f t="array" aca="1" ref="CP334" ca="1">IF(AND($AM334&lt;&gt;"",$AN334="",$AM334&lt;=集計基準日),"遅1",IF(AND($AP334&lt;&gt;"",$AQ334="",$AP334&lt;=集計基準日),"遅2",IF(AND($AS334&lt;&gt;"",$AT334="",$AS334&lt;=集計基準日),"遅3","")))</f>
        <v/>
      </c>
      <c r="CQ334" s="272" t="str">
        <f t="shared" ca="1" si="15"/>
        <v/>
      </c>
      <c r="CR334" s="272" t="str">
        <f t="shared" ca="1" si="16"/>
        <v/>
      </c>
      <c r="CS334" s="273" t="str">
        <f t="shared" ca="1" si="166"/>
        <v/>
      </c>
      <c r="CT334" s="337"/>
      <c r="CU334" s="264">
        <f t="shared" si="182"/>
        <v>326</v>
      </c>
      <c r="CW334" s="324">
        <f t="array" aca="1" ref="CW334" ca="1">MAX(IF((IF(進捗管理票PSPT_進捗率_1_2&lt;&gt;"", O334:V334,O334:S334)&lt;&gt;"")*(IF(進捗管理票PSPT_進捗率_1_2&lt;&gt;"", $O$7:$V$7,$O$7:$S$7)="予定日")*(IF(進捗管理票PSPT_進捗率_1_2&lt;&gt;"", O334:V334,O334:S334)&lt;=集計基準日),COLUMN(IF(進捗管理票PSPT_進捗率_1_2&lt;&gt;"", O334:V334,O334:S334)),""))</f>
        <v>0</v>
      </c>
      <c r="CX334" s="324">
        <f t="array" aca="1" ref="CX334" ca="1">MAX(IF((IF(進捗管理票PSPT_進捗率_2_2&lt;&gt;"", AA334:AH334,AA334:AE334)&lt;&gt;"")*(IF(進捗管理票PSPT_進捗率_2_2&lt;&gt;"", $AA$7:$AH$7,$AA$7:$AE$7)="予定日")*(IF(進捗管理票PSPT_進捗率_2_2&lt;&gt;"", AA334:AH334,AA334:AE334)&lt;=集計基準日),COLUMN(IF(進捗管理票PSPT_進捗率_2_2&lt;&gt;"", AA334:AH334,AA334:AE334)),""))</f>
        <v>0</v>
      </c>
      <c r="CY334" s="324">
        <f t="array" aca="1" ref="CY334" ca="1">MAX(IF((IF(進捗管理票PSPT_進捗率_3_2&lt;&gt;"", AM334:AT334,AM334:AQ334)&lt;&gt;"")*(IF(進捗管理票PSPT_進捗率_3_2&lt;&gt;"", $AM$7:$AT$7,$AM$7:$AQ$7)="予定日")*(IF(進捗管理票PSPT_進捗率_3_2&lt;&gt;"", AM334:AT334,AM334:AQ334)&lt;=集計基準日),COLUMN(IF(進捗管理票PSPT_進捗率_3_2&lt;&gt;"", AM334:AT334,AM334:AQ334)),""))</f>
        <v>0</v>
      </c>
      <c r="CZ334" s="324">
        <f t="array" aca="1" ref="CZ334" ca="1">MAX(IF((IF(進捗管理票PSPT_進捗率_4_2&lt;&gt;"", AY334:BF334,AY334:BC334)&lt;&gt;"")*(IF(進捗管理票PSPT_進捗率_4_2&lt;&gt;"", $AY$7:$BF$7,$AY$7:$BC$7)="予定日")*(IF(進捗管理票PSPT_進捗率_4_2&lt;&gt;"", AY334:BF334,AY334:BC334)&lt;=集計基準日),COLUMN(IF(進捗管理票PSPT_進捗率_4_2&lt;&gt;"", AY334:BF334,AY334:BC334)),""))</f>
        <v>0</v>
      </c>
      <c r="DA334" s="324">
        <f t="array" aca="1" ref="DA334" ca="1">MAX(IF((BJ334:BN334&lt;&gt;"")*($BJ$7:$BN$7="予定日")*(BJ334:BN334&lt;=集計基準日),COLUMN(BJ334:BN334),""))</f>
        <v>0</v>
      </c>
      <c r="DB334" s="324">
        <f t="array" aca="1" ref="DB334" ca="1">MAX(IF((IF(AND(進捗管理票PSPT_進捗率_1_2&lt;&gt;"",U334&lt;&gt;""), O334:V334,O334:S334)&lt;&gt;"")*(IF(AND(進捗管理票PSPT_進捗率_1_2&lt;&gt;"",U334&lt;&gt;""), $O$7:$V$7,$O$7:$S$7)="実績日")*(IF(AND(進捗管理票PSPT_進捗率_1_2&lt;&gt;"",U334&lt;&gt;""), O334:V334,O334:S334)&lt;=集計基準日),COLUMN(IF(AND(進捗管理票PSPT_進捗率_1_2&lt;&gt;"",U334&lt;&gt;""), O334:V334,O334:S334)),""))</f>
        <v>0</v>
      </c>
      <c r="DC334" s="324">
        <f t="array" aca="1" ref="DC334" ca="1">MAX(IF((IF(AND(進捗管理票PSPT_進捗率_2_2&lt;&gt;"",AG334&lt;&gt;""), AA334:AH334,AA334:AE334)&lt;&gt;"")*(IF(AND(進捗管理票PSPT_進捗率_2_2&lt;&gt;"",AG334&lt;&gt;""), $AA$7:$AH$7,$AA$7:$AE$7)="実績日")*(IF(AND(進捗管理票PSPT_進捗率_2_2&lt;&gt;"",AG334&lt;&gt;""), AA334:AH334,AA334:AE334)&lt;=集計基準日),COLUMN(IF(AND(進捗管理票PSPT_進捗率_2_2&lt;&gt;"",AG334&lt;&gt;""), AA334:AH334,AA334:AE334)),""))</f>
        <v>0</v>
      </c>
      <c r="DD334" s="324">
        <f t="array" aca="1" ref="DD334" ca="1">MAX(IF((IF(AND(進捗管理票PSPT_進捗率_3_2&lt;&gt;"",AS334&lt;&gt;""), AM334:AT334,AM334:AQ334)&lt;&gt;"")*(IF(AND(進捗管理票PSPT_進捗率_3_2&lt;&gt;"",AS334&lt;&gt;""), $AM$7:$AT$7,$AM$7:$AQ$7)="実績日")*(IF(AND(進捗管理票PSPT_進捗率_3_2&lt;&gt;"",AS334&lt;&gt;""), AM334:AT334,AM334:AQ334)&lt;=集計基準日),COLUMN(IF(AND(進捗管理票PSPT_進捗率_3_2&lt;&gt;"",AS334&lt;&gt;""), AM334:AT334,AM334:AQ334)),""))</f>
        <v>0</v>
      </c>
      <c r="DE334" s="324">
        <f t="array" aca="1" ref="DE334" ca="1">MAX(IF((IF(AND(進捗管理票PSPT_進捗率_4_2&lt;&gt;"",BE334&lt;&gt;""), AY334:BF334,AY334:BC334)&lt;&gt;"")*(IF(AND(進捗管理票PSPT_進捗率_4_2&lt;&gt;"",BE334&lt;&gt;""), $AY$7:$BF$7,$AY$7:$BC$7)="実績日")*(IF(AND(進捗管理票PSPT_進捗率_4_2&lt;&gt;"",BE334&lt;&gt;""), AY334:BF334,AY334:BC334)&lt;=集計基準日),COLUMN(IF(AND(進捗管理票PSPT_進捗率_4_2&lt;&gt;"",BE334&lt;&gt;""), AY334:BF334,AY334:BC334)),""))</f>
        <v>0</v>
      </c>
      <c r="DF334" s="324">
        <f t="array" aca="1" ref="DF334" ca="1">MAX(IF((BJ334:BN334&lt;&gt;"")*($BJ$7:$BN$7="実績日")*(BJ334:BN334&lt;=集計基準日),COLUMN(BJ334:BN334),""))</f>
        <v>0</v>
      </c>
      <c r="DG334" s="439">
        <f ca="1">MAX(IF(CW334&lt;&gt;0,HLOOKUP(CW334+1,進捗・達成率設定_PS,9,1),0),IF(CX334&lt;&gt;0,HLOOKUP(CX334+1,進捗・達成率設定_PT仕様作成,9,1),0),IF(CY334&lt;&gt;0,HLOOKUP(CY334+1,進捗・達成率設定_PG,9,1),0),IF(CZ334&lt;&gt;0,HLOOKUP(CZ334+1,進捗・達成率設定_PT,9,1),0),IF(DA334&lt;&gt;0,HLOOKUP(DA334+1,進捗・達成率設定_受入,9,1),0),IF(AND(COUNTA(PTレビュー先頭セル:PTレビュー最終セル)=0,AND(BB334&lt;&gt;"", BB334 &lt;= 集計基準日, BE334="",BF334="",BJ334="",BK334="",BM334="",BN334="")),100,0),IF(AND(BE334&lt;&gt;"",BE334 &lt;= 集計基準日, BJ334="",BK334="",BM334="",BN334=""),100,0))</f>
        <v>0</v>
      </c>
      <c r="DH334" s="440">
        <f ca="1">MAX(IF(DB334&lt;&gt;0,HLOOKUP(DB334,進捗・達成率設定_PS,9,1),0),IF(DC334&lt;&gt;0,HLOOKUP(DC334,進捗・達成率設定_PT仕様作成,9,1),0),IF(DD334&lt;&gt;0,HLOOKUP(DD334,進捗・達成率設定_PG,9,1),0),IF(DE334&lt;&gt;0,HLOOKUP(DE334,進捗・達成率設定_PT,9,1),0),IF(DF334&lt;&gt;0,HLOOKUP(DF334,進捗・達成率設定_受入,9,1),0),IF(AND(COUNTA(PTレビュー先頭セル:PTレビュー最終セル)=0,BJ334="",BK334="",BM334="",BN334="",BC334&lt;&gt;"", BC334&lt;=集計基準日),100,0),IF(OR(AND(BF334&lt;&gt;"",BF334&lt;=集計基準日, BJ334="",BK334="",BM334="",BN334=""),AND(BE334&lt;&gt;"",BF334&lt;&gt;"",BF334&lt;=集計基準日, BJ334="",BK334="",BM334="",BN334="")),100,0))</f>
        <v>0</v>
      </c>
      <c r="DI334" s="328" t="str">
        <f>IF(BM334&lt;&gt;"",BM334,IF(AND(BJ334&lt;&gt;"",BM334&lt;&gt;""),BM334,IF(AND(BJ334&lt;&gt;"",BM334=""),"",IF(AND(BK334&lt;&gt;"",BM334=""),"",IF(BE334&lt;&gt;"",BE334,IF(COUNTA(PTレビュー先頭セル:PTレビュー最終セル)&lt;&gt;0,"",IF(BB334&lt;&gt;"",BB334,"")))))))</f>
        <v/>
      </c>
      <c r="DJ334" s="329" t="str">
        <f>IF(AND(BM334&lt;&gt;"",BN334&lt;&gt;""),BN334,IF(AND(BJ334&lt;&gt;"",BN334&lt;&gt;""),BN334,IF(AND(BK334&lt;&gt;"",BN334=""),"",IF(AND(BJ334&lt;&gt;"",BN334=""),"",IF(BF334&lt;&gt;"",BF334,IF(COUNTA(PTレビュー先頭セル:PTレビュー最終セル)&lt;&gt;0,"",IF(BC334&lt;&gt;"",BC334,"")))))))</f>
        <v/>
      </c>
      <c r="DK334" s="450" t="b">
        <f t="shared" si="183"/>
        <v>0</v>
      </c>
      <c r="DL334" s="440" t="b">
        <f t="shared" si="184"/>
        <v>0</v>
      </c>
      <c r="DM334" s="450" t="b">
        <f t="shared" si="185"/>
        <v>0</v>
      </c>
      <c r="DN334" s="440" t="b">
        <f t="shared" si="186"/>
        <v>0</v>
      </c>
      <c r="DO334" s="449" t="b">
        <f t="shared" si="187"/>
        <v>0</v>
      </c>
      <c r="DP334" s="440" t="b">
        <f t="shared" si="188"/>
        <v>0</v>
      </c>
      <c r="DQ334" s="450" t="b">
        <f t="shared" si="189"/>
        <v>0</v>
      </c>
      <c r="DR334" s="440" t="b">
        <f t="shared" si="190"/>
        <v>0</v>
      </c>
      <c r="DS334" s="449" t="b">
        <f t="shared" si="191"/>
        <v>0</v>
      </c>
      <c r="DT334" s="440" t="b">
        <f t="shared" si="192"/>
        <v>0</v>
      </c>
    </row>
    <row r="335" spans="1:124" x14ac:dyDescent="0.25">
      <c r="A335" s="65">
        <f t="shared" si="167"/>
        <v>327</v>
      </c>
      <c r="B335" s="275"/>
      <c r="C335" s="275"/>
      <c r="D335" s="275"/>
      <c r="E335" s="275"/>
      <c r="F335" s="275"/>
      <c r="G335" s="316"/>
      <c r="H335" s="276"/>
      <c r="I335" s="276"/>
      <c r="J335" s="276"/>
      <c r="K335" s="467"/>
      <c r="L335" s="467"/>
      <c r="M335" s="277"/>
      <c r="N335" s="277"/>
      <c r="O335" s="348"/>
      <c r="P335" s="349"/>
      <c r="Q335" s="279"/>
      <c r="R335" s="348"/>
      <c r="S335" s="349"/>
      <c r="T335" s="280"/>
      <c r="U335" s="348"/>
      <c r="V335" s="274"/>
      <c r="W335" s="309" t="str">
        <f t="shared" ca="1" si="168"/>
        <v/>
      </c>
      <c r="X335" s="310" t="str">
        <f t="shared" ca="1" si="169"/>
        <v/>
      </c>
      <c r="Y335" s="277"/>
      <c r="Z335" s="277"/>
      <c r="AA335" s="348"/>
      <c r="AB335" s="349"/>
      <c r="AC335" s="279"/>
      <c r="AD335" s="348"/>
      <c r="AE335" s="349"/>
      <c r="AF335" s="280"/>
      <c r="AG335" s="348"/>
      <c r="AH335" s="274"/>
      <c r="AI335" s="309" t="str">
        <f t="shared" ca="1" si="170"/>
        <v/>
      </c>
      <c r="AJ335" s="310" t="str">
        <f t="shared" ca="1" si="171"/>
        <v/>
      </c>
      <c r="AK335" s="276"/>
      <c r="AL335" s="276"/>
      <c r="AM335" s="348"/>
      <c r="AN335" s="349"/>
      <c r="AO335" s="279"/>
      <c r="AP335" s="348"/>
      <c r="AQ335" s="349"/>
      <c r="AR335" s="280"/>
      <c r="AS335" s="348"/>
      <c r="AT335" s="274"/>
      <c r="AU335" s="309" t="str">
        <f t="shared" ca="1" si="172"/>
        <v/>
      </c>
      <c r="AV335" s="310" t="str">
        <f t="shared" ca="1" si="173"/>
        <v/>
      </c>
      <c r="AW335" s="276"/>
      <c r="AX335" s="276"/>
      <c r="AY335" s="348"/>
      <c r="AZ335" s="349"/>
      <c r="BA335" s="279"/>
      <c r="BB335" s="348"/>
      <c r="BC335" s="349"/>
      <c r="BD335" s="280"/>
      <c r="BE335" s="348"/>
      <c r="BF335" s="274"/>
      <c r="BG335" s="309" t="str">
        <f t="shared" ca="1" si="174"/>
        <v/>
      </c>
      <c r="BH335" s="310" t="str">
        <f t="shared" ca="1" si="175"/>
        <v/>
      </c>
      <c r="BI335" s="276"/>
      <c r="BJ335" s="348"/>
      <c r="BK335" s="349"/>
      <c r="BL335" s="279"/>
      <c r="BM335" s="348"/>
      <c r="BN335" s="349"/>
      <c r="BO335" s="280"/>
      <c r="BP335" s="309" t="str">
        <f t="shared" ca="1" si="176"/>
        <v/>
      </c>
      <c r="BQ335" s="310" t="str">
        <f t="shared" ca="1" si="177"/>
        <v/>
      </c>
      <c r="BR335" s="309" t="str">
        <f t="shared" ca="1" si="178"/>
        <v/>
      </c>
      <c r="BS335" s="438" t="str">
        <f t="shared" ca="1" si="179"/>
        <v/>
      </c>
      <c r="BT335" s="281" t="str">
        <f t="array" ref="BT335">IF(AND($I335&lt;&gt;"",$K335&lt;&gt;""),CEILING(VLOOKUP($I335,ランク別指標,3,FALSE)*$L335,1),"")</f>
        <v/>
      </c>
      <c r="BU335" s="282"/>
      <c r="BV335" s="281" t="str">
        <f t="shared" si="164"/>
        <v/>
      </c>
      <c r="BW335" s="283"/>
      <c r="BX335" s="282"/>
      <c r="BY335" s="284" t="str">
        <f t="shared" si="180"/>
        <v/>
      </c>
      <c r="BZ335" s="285" t="str">
        <f t="shared" si="181"/>
        <v/>
      </c>
      <c r="CA335" s="286"/>
      <c r="CB335" s="287"/>
      <c r="CC335" s="281" t="str">
        <f t="array" ref="CC335">IF(AND($I335&lt;&gt;"",$K335&lt;&gt;""),CEILING(VLOOKUP($I335,ランク別指標,6,FALSE)*$L335,1),"")</f>
        <v/>
      </c>
      <c r="CD335" s="288"/>
      <c r="CE335" s="289" t="str">
        <f t="shared" si="165"/>
        <v/>
      </c>
      <c r="CF335" s="290"/>
      <c r="CG335" s="291" t="str">
        <f t="array" ref="CG335">IF(AND(L335&lt;&gt;"",L335&gt;0),IF(CD335/L335*100 &gt; 0,CD335/L335*100, ""),"")</f>
        <v/>
      </c>
      <c r="CH335" s="292" t="str">
        <f t="array" ref="CH335">IF(AND(L335&lt;&gt;"",L335&gt;0),IF(CF335/L335*100 &gt; 0,CF335/L335*100, ""),"")</f>
        <v/>
      </c>
      <c r="CI335" s="291" t="str">
        <f t="array" ref="CI335">IF(AND(CC335&lt;&gt;"",CC335&gt;0),IF(CD335/CC335*100 &gt; 0,CD335/CC335, ""),"")</f>
        <v/>
      </c>
      <c r="CJ335" s="292" t="str">
        <f t="array" ref="CJ335">IF(AND(CE335&lt;&gt;"",CE335&gt;0),IF(CF335/CE335*100 &gt; 0,CF335/CE335, ""),"")</f>
        <v/>
      </c>
      <c r="CK335" s="281"/>
      <c r="CL335" s="293" t="str">
        <f t="array" ref="CL335">IF(AND(L335&lt;&gt;"",L335&gt;0),IF(CK335/L335*100 &gt; 0,CK335/L335*100, ""),"")</f>
        <v/>
      </c>
      <c r="CM335" s="294"/>
      <c r="CN335" s="270" t="str">
        <f t="array" aca="1" ref="CN335" ca="1">IF(AND($O335&lt;&gt;"",$P335="",$O335&lt;=集計基準日),"遅1",IF(AND($R335&lt;&gt;"",$S335="",$R335&lt;=集計基準日),"遅2",IF(AND($U335&lt;&gt;"",$V335="",$U335&lt;=集計基準日),"遅3","") ) )</f>
        <v/>
      </c>
      <c r="CO335" s="271" t="str">
        <f t="array" aca="1" ref="CO335" ca="1">IF(AND($AA335&lt;&gt;"",$AB335="",$AA335&lt;=集計基準日),"遅1",IF(AND($AD335&lt;&gt;"",$AE335="",$AD335&lt;=集計基準日),"遅2",IF(AND($AG335&lt;&gt;"",$AH335="",$AG335&lt;=集計基準日),"遅3","")))</f>
        <v/>
      </c>
      <c r="CP335" s="271" t="str">
        <f t="array" aca="1" ref="CP335" ca="1">IF(AND($AM335&lt;&gt;"",$AN335="",$AM335&lt;=集計基準日),"遅1",IF(AND($AP335&lt;&gt;"",$AQ335="",$AP335&lt;=集計基準日),"遅2",IF(AND($AS335&lt;&gt;"",$AT335="",$AS335&lt;=集計基準日),"遅3","")))</f>
        <v/>
      </c>
      <c r="CQ335" s="272" t="str">
        <f t="shared" ca="1" si="15"/>
        <v/>
      </c>
      <c r="CR335" s="272" t="str">
        <f t="shared" ca="1" si="16"/>
        <v/>
      </c>
      <c r="CS335" s="273" t="str">
        <f t="shared" ca="1" si="166"/>
        <v/>
      </c>
      <c r="CT335" s="337"/>
      <c r="CU335" s="264">
        <f t="shared" si="182"/>
        <v>327</v>
      </c>
      <c r="CW335" s="324">
        <f t="array" aca="1" ref="CW335" ca="1">MAX(IF((IF(進捗管理票PSPT_進捗率_1_2&lt;&gt;"", O335:V335,O335:S335)&lt;&gt;"")*(IF(進捗管理票PSPT_進捗率_1_2&lt;&gt;"", $O$7:$V$7,$O$7:$S$7)="予定日")*(IF(進捗管理票PSPT_進捗率_1_2&lt;&gt;"", O335:V335,O335:S335)&lt;=集計基準日),COLUMN(IF(進捗管理票PSPT_進捗率_1_2&lt;&gt;"", O335:V335,O335:S335)),""))</f>
        <v>0</v>
      </c>
      <c r="CX335" s="324">
        <f t="array" aca="1" ref="CX335" ca="1">MAX(IF((IF(進捗管理票PSPT_進捗率_2_2&lt;&gt;"", AA335:AH335,AA335:AE335)&lt;&gt;"")*(IF(進捗管理票PSPT_進捗率_2_2&lt;&gt;"", $AA$7:$AH$7,$AA$7:$AE$7)="予定日")*(IF(進捗管理票PSPT_進捗率_2_2&lt;&gt;"", AA335:AH335,AA335:AE335)&lt;=集計基準日),COLUMN(IF(進捗管理票PSPT_進捗率_2_2&lt;&gt;"", AA335:AH335,AA335:AE335)),""))</f>
        <v>0</v>
      </c>
      <c r="CY335" s="324">
        <f t="array" aca="1" ref="CY335" ca="1">MAX(IF((IF(進捗管理票PSPT_進捗率_3_2&lt;&gt;"", AM335:AT335,AM335:AQ335)&lt;&gt;"")*(IF(進捗管理票PSPT_進捗率_3_2&lt;&gt;"", $AM$7:$AT$7,$AM$7:$AQ$7)="予定日")*(IF(進捗管理票PSPT_進捗率_3_2&lt;&gt;"", AM335:AT335,AM335:AQ335)&lt;=集計基準日),COLUMN(IF(進捗管理票PSPT_進捗率_3_2&lt;&gt;"", AM335:AT335,AM335:AQ335)),""))</f>
        <v>0</v>
      </c>
      <c r="CZ335" s="324">
        <f t="array" aca="1" ref="CZ335" ca="1">MAX(IF((IF(進捗管理票PSPT_進捗率_4_2&lt;&gt;"", AY335:BF335,AY335:BC335)&lt;&gt;"")*(IF(進捗管理票PSPT_進捗率_4_2&lt;&gt;"", $AY$7:$BF$7,$AY$7:$BC$7)="予定日")*(IF(進捗管理票PSPT_進捗率_4_2&lt;&gt;"", AY335:BF335,AY335:BC335)&lt;=集計基準日),COLUMN(IF(進捗管理票PSPT_進捗率_4_2&lt;&gt;"", AY335:BF335,AY335:BC335)),""))</f>
        <v>0</v>
      </c>
      <c r="DA335" s="324">
        <f t="array" aca="1" ref="DA335" ca="1">MAX(IF((BJ335:BN335&lt;&gt;"")*($BJ$7:$BN$7="予定日")*(BJ335:BN335&lt;=集計基準日),COLUMN(BJ335:BN335),""))</f>
        <v>0</v>
      </c>
      <c r="DB335" s="324">
        <f t="array" aca="1" ref="DB335" ca="1">MAX(IF((IF(AND(進捗管理票PSPT_進捗率_1_2&lt;&gt;"",U335&lt;&gt;""), O335:V335,O335:S335)&lt;&gt;"")*(IF(AND(進捗管理票PSPT_進捗率_1_2&lt;&gt;"",U335&lt;&gt;""), $O$7:$V$7,$O$7:$S$7)="実績日")*(IF(AND(進捗管理票PSPT_進捗率_1_2&lt;&gt;"",U335&lt;&gt;""), O335:V335,O335:S335)&lt;=集計基準日),COLUMN(IF(AND(進捗管理票PSPT_進捗率_1_2&lt;&gt;"",U335&lt;&gt;""), O335:V335,O335:S335)),""))</f>
        <v>0</v>
      </c>
      <c r="DC335" s="324">
        <f t="array" aca="1" ref="DC335" ca="1">MAX(IF((IF(AND(進捗管理票PSPT_進捗率_2_2&lt;&gt;"",AG335&lt;&gt;""), AA335:AH335,AA335:AE335)&lt;&gt;"")*(IF(AND(進捗管理票PSPT_進捗率_2_2&lt;&gt;"",AG335&lt;&gt;""), $AA$7:$AH$7,$AA$7:$AE$7)="実績日")*(IF(AND(進捗管理票PSPT_進捗率_2_2&lt;&gt;"",AG335&lt;&gt;""), AA335:AH335,AA335:AE335)&lt;=集計基準日),COLUMN(IF(AND(進捗管理票PSPT_進捗率_2_2&lt;&gt;"",AG335&lt;&gt;""), AA335:AH335,AA335:AE335)),""))</f>
        <v>0</v>
      </c>
      <c r="DD335" s="324">
        <f t="array" aca="1" ref="DD335" ca="1">MAX(IF((IF(AND(進捗管理票PSPT_進捗率_3_2&lt;&gt;"",AS335&lt;&gt;""), AM335:AT335,AM335:AQ335)&lt;&gt;"")*(IF(AND(進捗管理票PSPT_進捗率_3_2&lt;&gt;"",AS335&lt;&gt;""), $AM$7:$AT$7,$AM$7:$AQ$7)="実績日")*(IF(AND(進捗管理票PSPT_進捗率_3_2&lt;&gt;"",AS335&lt;&gt;""), AM335:AT335,AM335:AQ335)&lt;=集計基準日),COLUMN(IF(AND(進捗管理票PSPT_進捗率_3_2&lt;&gt;"",AS335&lt;&gt;""), AM335:AT335,AM335:AQ335)),""))</f>
        <v>0</v>
      </c>
      <c r="DE335" s="324">
        <f t="array" aca="1" ref="DE335" ca="1">MAX(IF((IF(AND(進捗管理票PSPT_進捗率_4_2&lt;&gt;"",BE335&lt;&gt;""), AY335:BF335,AY335:BC335)&lt;&gt;"")*(IF(AND(進捗管理票PSPT_進捗率_4_2&lt;&gt;"",BE335&lt;&gt;""), $AY$7:$BF$7,$AY$7:$BC$7)="実績日")*(IF(AND(進捗管理票PSPT_進捗率_4_2&lt;&gt;"",BE335&lt;&gt;""), AY335:BF335,AY335:BC335)&lt;=集計基準日),COLUMN(IF(AND(進捗管理票PSPT_進捗率_4_2&lt;&gt;"",BE335&lt;&gt;""), AY335:BF335,AY335:BC335)),""))</f>
        <v>0</v>
      </c>
      <c r="DF335" s="324">
        <f t="array" aca="1" ref="DF335" ca="1">MAX(IF((BJ335:BN335&lt;&gt;"")*($BJ$7:$BN$7="実績日")*(BJ335:BN335&lt;=集計基準日),COLUMN(BJ335:BN335),""))</f>
        <v>0</v>
      </c>
      <c r="DG335" s="439">
        <f ca="1">MAX(IF(CW335&lt;&gt;0,HLOOKUP(CW335+1,進捗・達成率設定_PS,9,1),0),IF(CX335&lt;&gt;0,HLOOKUP(CX335+1,進捗・達成率設定_PT仕様作成,9,1),0),IF(CY335&lt;&gt;0,HLOOKUP(CY335+1,進捗・達成率設定_PG,9,1),0),IF(CZ335&lt;&gt;0,HLOOKUP(CZ335+1,進捗・達成率設定_PT,9,1),0),IF(DA335&lt;&gt;0,HLOOKUP(DA335+1,進捗・達成率設定_受入,9,1),0),IF(AND(COUNTA(PTレビュー先頭セル:PTレビュー最終セル)=0,AND(BB335&lt;&gt;"", BB335 &lt;= 集計基準日, BE335="",BF335="",BJ335="",BK335="",BM335="",BN335="")),100,0),IF(AND(BE335&lt;&gt;"",BE335 &lt;= 集計基準日, BJ335="",BK335="",BM335="",BN335=""),100,0))</f>
        <v>0</v>
      </c>
      <c r="DH335" s="440">
        <f ca="1">MAX(IF(DB335&lt;&gt;0,HLOOKUP(DB335,進捗・達成率設定_PS,9,1),0),IF(DC335&lt;&gt;0,HLOOKUP(DC335,進捗・達成率設定_PT仕様作成,9,1),0),IF(DD335&lt;&gt;0,HLOOKUP(DD335,進捗・達成率設定_PG,9,1),0),IF(DE335&lt;&gt;0,HLOOKUP(DE335,進捗・達成率設定_PT,9,1),0),IF(DF335&lt;&gt;0,HLOOKUP(DF335,進捗・達成率設定_受入,9,1),0),IF(AND(COUNTA(PTレビュー先頭セル:PTレビュー最終セル)=0,BJ335="",BK335="",BM335="",BN335="",BC335&lt;&gt;"", BC335&lt;=集計基準日),100,0),IF(OR(AND(BF335&lt;&gt;"",BF335&lt;=集計基準日, BJ335="",BK335="",BM335="",BN335=""),AND(BE335&lt;&gt;"",BF335&lt;&gt;"",BF335&lt;=集計基準日, BJ335="",BK335="",BM335="",BN335="")),100,0))</f>
        <v>0</v>
      </c>
      <c r="DI335" s="328" t="str">
        <f>IF(BM335&lt;&gt;"",BM335,IF(AND(BJ335&lt;&gt;"",BM335&lt;&gt;""),BM335,IF(AND(BJ335&lt;&gt;"",BM335=""),"",IF(AND(BK335&lt;&gt;"",BM335=""),"",IF(BE335&lt;&gt;"",BE335,IF(COUNTA(PTレビュー先頭セル:PTレビュー最終セル)&lt;&gt;0,"",IF(BB335&lt;&gt;"",BB335,"")))))))</f>
        <v/>
      </c>
      <c r="DJ335" s="329" t="str">
        <f>IF(AND(BM335&lt;&gt;"",BN335&lt;&gt;""),BN335,IF(AND(BJ335&lt;&gt;"",BN335&lt;&gt;""),BN335,IF(AND(BK335&lt;&gt;"",BN335=""),"",IF(AND(BJ335&lt;&gt;"",BN335=""),"",IF(BF335&lt;&gt;"",BF335,IF(COUNTA(PTレビュー先頭セル:PTレビュー最終セル)&lt;&gt;0,"",IF(BC335&lt;&gt;"",BC335,"")))))))</f>
        <v/>
      </c>
      <c r="DK335" s="450" t="b">
        <f t="shared" si="183"/>
        <v>0</v>
      </c>
      <c r="DL335" s="440" t="b">
        <f t="shared" si="184"/>
        <v>0</v>
      </c>
      <c r="DM335" s="450" t="b">
        <f t="shared" si="185"/>
        <v>0</v>
      </c>
      <c r="DN335" s="440" t="b">
        <f t="shared" si="186"/>
        <v>0</v>
      </c>
      <c r="DO335" s="449" t="b">
        <f t="shared" si="187"/>
        <v>0</v>
      </c>
      <c r="DP335" s="440" t="b">
        <f t="shared" si="188"/>
        <v>0</v>
      </c>
      <c r="DQ335" s="450" t="b">
        <f t="shared" si="189"/>
        <v>0</v>
      </c>
      <c r="DR335" s="440" t="b">
        <f t="shared" si="190"/>
        <v>0</v>
      </c>
      <c r="DS335" s="449" t="b">
        <f t="shared" si="191"/>
        <v>0</v>
      </c>
      <c r="DT335" s="440" t="b">
        <f t="shared" si="192"/>
        <v>0</v>
      </c>
    </row>
    <row r="336" spans="1:124" x14ac:dyDescent="0.25">
      <c r="A336" s="65">
        <f t="shared" si="167"/>
        <v>328</v>
      </c>
      <c r="B336" s="275"/>
      <c r="C336" s="275"/>
      <c r="D336" s="275"/>
      <c r="E336" s="275"/>
      <c r="F336" s="275"/>
      <c r="G336" s="316"/>
      <c r="H336" s="276"/>
      <c r="I336" s="276"/>
      <c r="J336" s="276"/>
      <c r="K336" s="467"/>
      <c r="L336" s="467"/>
      <c r="M336" s="277"/>
      <c r="N336" s="277"/>
      <c r="O336" s="348"/>
      <c r="P336" s="349"/>
      <c r="Q336" s="279"/>
      <c r="R336" s="348"/>
      <c r="S336" s="349"/>
      <c r="T336" s="280"/>
      <c r="U336" s="348"/>
      <c r="V336" s="274"/>
      <c r="W336" s="309" t="str">
        <f t="shared" ca="1" si="168"/>
        <v/>
      </c>
      <c r="X336" s="310" t="str">
        <f t="shared" ca="1" si="169"/>
        <v/>
      </c>
      <c r="Y336" s="277"/>
      <c r="Z336" s="277"/>
      <c r="AA336" s="348"/>
      <c r="AB336" s="349"/>
      <c r="AC336" s="279"/>
      <c r="AD336" s="348"/>
      <c r="AE336" s="349"/>
      <c r="AF336" s="280"/>
      <c r="AG336" s="348"/>
      <c r="AH336" s="274"/>
      <c r="AI336" s="309" t="str">
        <f t="shared" ca="1" si="170"/>
        <v/>
      </c>
      <c r="AJ336" s="310" t="str">
        <f t="shared" ca="1" si="171"/>
        <v/>
      </c>
      <c r="AK336" s="276"/>
      <c r="AL336" s="276"/>
      <c r="AM336" s="348"/>
      <c r="AN336" s="349"/>
      <c r="AO336" s="279"/>
      <c r="AP336" s="348"/>
      <c r="AQ336" s="349"/>
      <c r="AR336" s="280"/>
      <c r="AS336" s="348"/>
      <c r="AT336" s="274"/>
      <c r="AU336" s="309" t="str">
        <f t="shared" ca="1" si="172"/>
        <v/>
      </c>
      <c r="AV336" s="310" t="str">
        <f t="shared" ca="1" si="173"/>
        <v/>
      </c>
      <c r="AW336" s="276"/>
      <c r="AX336" s="276"/>
      <c r="AY336" s="348"/>
      <c r="AZ336" s="349"/>
      <c r="BA336" s="279"/>
      <c r="BB336" s="348"/>
      <c r="BC336" s="349"/>
      <c r="BD336" s="280"/>
      <c r="BE336" s="348"/>
      <c r="BF336" s="274"/>
      <c r="BG336" s="309" t="str">
        <f t="shared" ca="1" si="174"/>
        <v/>
      </c>
      <c r="BH336" s="310" t="str">
        <f t="shared" ca="1" si="175"/>
        <v/>
      </c>
      <c r="BI336" s="276"/>
      <c r="BJ336" s="348"/>
      <c r="BK336" s="349"/>
      <c r="BL336" s="279"/>
      <c r="BM336" s="348"/>
      <c r="BN336" s="349"/>
      <c r="BO336" s="280"/>
      <c r="BP336" s="309" t="str">
        <f t="shared" ca="1" si="176"/>
        <v/>
      </c>
      <c r="BQ336" s="310" t="str">
        <f t="shared" ca="1" si="177"/>
        <v/>
      </c>
      <c r="BR336" s="309" t="str">
        <f t="shared" ca="1" si="178"/>
        <v/>
      </c>
      <c r="BS336" s="438" t="str">
        <f t="shared" ca="1" si="179"/>
        <v/>
      </c>
      <c r="BT336" s="281" t="str">
        <f t="array" ref="BT336">IF(AND($I336&lt;&gt;"",$K336&lt;&gt;""),CEILING(VLOOKUP($I336,ランク別指標,3,FALSE)*$L336,1),"")</f>
        <v/>
      </c>
      <c r="BU336" s="282"/>
      <c r="BV336" s="281" t="str">
        <f t="shared" si="164"/>
        <v/>
      </c>
      <c r="BW336" s="283"/>
      <c r="BX336" s="282"/>
      <c r="BY336" s="284" t="str">
        <f t="shared" si="180"/>
        <v/>
      </c>
      <c r="BZ336" s="285" t="str">
        <f t="shared" si="181"/>
        <v/>
      </c>
      <c r="CA336" s="286"/>
      <c r="CB336" s="287"/>
      <c r="CC336" s="281" t="str">
        <f t="array" ref="CC336">IF(AND($I336&lt;&gt;"",$K336&lt;&gt;""),CEILING(VLOOKUP($I336,ランク別指標,6,FALSE)*$L336,1),"")</f>
        <v/>
      </c>
      <c r="CD336" s="288"/>
      <c r="CE336" s="289" t="str">
        <f t="shared" si="165"/>
        <v/>
      </c>
      <c r="CF336" s="290"/>
      <c r="CG336" s="291" t="str">
        <f t="array" ref="CG336">IF(AND(L336&lt;&gt;"",L336&gt;0),IF(CD336/L336*100 &gt; 0,CD336/L336*100, ""),"")</f>
        <v/>
      </c>
      <c r="CH336" s="292" t="str">
        <f t="array" ref="CH336">IF(AND(L336&lt;&gt;"",L336&gt;0),IF(CF336/L336*100 &gt; 0,CF336/L336*100, ""),"")</f>
        <v/>
      </c>
      <c r="CI336" s="291" t="str">
        <f t="array" ref="CI336">IF(AND(CC336&lt;&gt;"",CC336&gt;0),IF(CD336/CC336*100 &gt; 0,CD336/CC336, ""),"")</f>
        <v/>
      </c>
      <c r="CJ336" s="292" t="str">
        <f t="array" ref="CJ336">IF(AND(CE336&lt;&gt;"",CE336&gt;0),IF(CF336/CE336*100 &gt; 0,CF336/CE336, ""),"")</f>
        <v/>
      </c>
      <c r="CK336" s="281"/>
      <c r="CL336" s="293" t="str">
        <f t="array" ref="CL336">IF(AND(L336&lt;&gt;"",L336&gt;0),IF(CK336/L336*100 &gt; 0,CK336/L336*100, ""),"")</f>
        <v/>
      </c>
      <c r="CM336" s="294"/>
      <c r="CN336" s="270" t="str">
        <f t="array" aca="1" ref="CN336" ca="1">IF(AND($O336&lt;&gt;"",$P336="",$O336&lt;=集計基準日),"遅1",IF(AND($R336&lt;&gt;"",$S336="",$R336&lt;=集計基準日),"遅2",IF(AND($U336&lt;&gt;"",$V336="",$U336&lt;=集計基準日),"遅3","") ) )</f>
        <v/>
      </c>
      <c r="CO336" s="271" t="str">
        <f t="array" aca="1" ref="CO336" ca="1">IF(AND($AA336&lt;&gt;"",$AB336="",$AA336&lt;=集計基準日),"遅1",IF(AND($AD336&lt;&gt;"",$AE336="",$AD336&lt;=集計基準日),"遅2",IF(AND($AG336&lt;&gt;"",$AH336="",$AG336&lt;=集計基準日),"遅3","")))</f>
        <v/>
      </c>
      <c r="CP336" s="271" t="str">
        <f t="array" aca="1" ref="CP336" ca="1">IF(AND($AM336&lt;&gt;"",$AN336="",$AM336&lt;=集計基準日),"遅1",IF(AND($AP336&lt;&gt;"",$AQ336="",$AP336&lt;=集計基準日),"遅2",IF(AND($AS336&lt;&gt;"",$AT336="",$AS336&lt;=集計基準日),"遅3","")))</f>
        <v/>
      </c>
      <c r="CQ336" s="272" t="str">
        <f t="shared" ca="1" si="15"/>
        <v/>
      </c>
      <c r="CR336" s="272" t="str">
        <f t="shared" ca="1" si="16"/>
        <v/>
      </c>
      <c r="CS336" s="273" t="str">
        <f t="shared" ca="1" si="166"/>
        <v/>
      </c>
      <c r="CT336" s="337"/>
      <c r="CU336" s="264">
        <f t="shared" si="182"/>
        <v>328</v>
      </c>
      <c r="CW336" s="324">
        <f t="array" aca="1" ref="CW336" ca="1">MAX(IF((IF(進捗管理票PSPT_進捗率_1_2&lt;&gt;"", O336:V336,O336:S336)&lt;&gt;"")*(IF(進捗管理票PSPT_進捗率_1_2&lt;&gt;"", $O$7:$V$7,$O$7:$S$7)="予定日")*(IF(進捗管理票PSPT_進捗率_1_2&lt;&gt;"", O336:V336,O336:S336)&lt;=集計基準日),COLUMN(IF(進捗管理票PSPT_進捗率_1_2&lt;&gt;"", O336:V336,O336:S336)),""))</f>
        <v>0</v>
      </c>
      <c r="CX336" s="324">
        <f t="array" aca="1" ref="CX336" ca="1">MAX(IF((IF(進捗管理票PSPT_進捗率_2_2&lt;&gt;"", AA336:AH336,AA336:AE336)&lt;&gt;"")*(IF(進捗管理票PSPT_進捗率_2_2&lt;&gt;"", $AA$7:$AH$7,$AA$7:$AE$7)="予定日")*(IF(進捗管理票PSPT_進捗率_2_2&lt;&gt;"", AA336:AH336,AA336:AE336)&lt;=集計基準日),COLUMN(IF(進捗管理票PSPT_進捗率_2_2&lt;&gt;"", AA336:AH336,AA336:AE336)),""))</f>
        <v>0</v>
      </c>
      <c r="CY336" s="324">
        <f t="array" aca="1" ref="CY336" ca="1">MAX(IF((IF(進捗管理票PSPT_進捗率_3_2&lt;&gt;"", AM336:AT336,AM336:AQ336)&lt;&gt;"")*(IF(進捗管理票PSPT_進捗率_3_2&lt;&gt;"", $AM$7:$AT$7,$AM$7:$AQ$7)="予定日")*(IF(進捗管理票PSPT_進捗率_3_2&lt;&gt;"", AM336:AT336,AM336:AQ336)&lt;=集計基準日),COLUMN(IF(進捗管理票PSPT_進捗率_3_2&lt;&gt;"", AM336:AT336,AM336:AQ336)),""))</f>
        <v>0</v>
      </c>
      <c r="CZ336" s="324">
        <f t="array" aca="1" ref="CZ336" ca="1">MAX(IF((IF(進捗管理票PSPT_進捗率_4_2&lt;&gt;"", AY336:BF336,AY336:BC336)&lt;&gt;"")*(IF(進捗管理票PSPT_進捗率_4_2&lt;&gt;"", $AY$7:$BF$7,$AY$7:$BC$7)="予定日")*(IF(進捗管理票PSPT_進捗率_4_2&lt;&gt;"", AY336:BF336,AY336:BC336)&lt;=集計基準日),COLUMN(IF(進捗管理票PSPT_進捗率_4_2&lt;&gt;"", AY336:BF336,AY336:BC336)),""))</f>
        <v>0</v>
      </c>
      <c r="DA336" s="324">
        <f t="array" aca="1" ref="DA336" ca="1">MAX(IF((BJ336:BN336&lt;&gt;"")*($BJ$7:$BN$7="予定日")*(BJ336:BN336&lt;=集計基準日),COLUMN(BJ336:BN336),""))</f>
        <v>0</v>
      </c>
      <c r="DB336" s="324">
        <f t="array" aca="1" ref="DB336" ca="1">MAX(IF((IF(AND(進捗管理票PSPT_進捗率_1_2&lt;&gt;"",U336&lt;&gt;""), O336:V336,O336:S336)&lt;&gt;"")*(IF(AND(進捗管理票PSPT_進捗率_1_2&lt;&gt;"",U336&lt;&gt;""), $O$7:$V$7,$O$7:$S$7)="実績日")*(IF(AND(進捗管理票PSPT_進捗率_1_2&lt;&gt;"",U336&lt;&gt;""), O336:V336,O336:S336)&lt;=集計基準日),COLUMN(IF(AND(進捗管理票PSPT_進捗率_1_2&lt;&gt;"",U336&lt;&gt;""), O336:V336,O336:S336)),""))</f>
        <v>0</v>
      </c>
      <c r="DC336" s="324">
        <f t="array" aca="1" ref="DC336" ca="1">MAX(IF((IF(AND(進捗管理票PSPT_進捗率_2_2&lt;&gt;"",AG336&lt;&gt;""), AA336:AH336,AA336:AE336)&lt;&gt;"")*(IF(AND(進捗管理票PSPT_進捗率_2_2&lt;&gt;"",AG336&lt;&gt;""), $AA$7:$AH$7,$AA$7:$AE$7)="実績日")*(IF(AND(進捗管理票PSPT_進捗率_2_2&lt;&gt;"",AG336&lt;&gt;""), AA336:AH336,AA336:AE336)&lt;=集計基準日),COLUMN(IF(AND(進捗管理票PSPT_進捗率_2_2&lt;&gt;"",AG336&lt;&gt;""), AA336:AH336,AA336:AE336)),""))</f>
        <v>0</v>
      </c>
      <c r="DD336" s="324">
        <f t="array" aca="1" ref="DD336" ca="1">MAX(IF((IF(AND(進捗管理票PSPT_進捗率_3_2&lt;&gt;"",AS336&lt;&gt;""), AM336:AT336,AM336:AQ336)&lt;&gt;"")*(IF(AND(進捗管理票PSPT_進捗率_3_2&lt;&gt;"",AS336&lt;&gt;""), $AM$7:$AT$7,$AM$7:$AQ$7)="実績日")*(IF(AND(進捗管理票PSPT_進捗率_3_2&lt;&gt;"",AS336&lt;&gt;""), AM336:AT336,AM336:AQ336)&lt;=集計基準日),COLUMN(IF(AND(進捗管理票PSPT_進捗率_3_2&lt;&gt;"",AS336&lt;&gt;""), AM336:AT336,AM336:AQ336)),""))</f>
        <v>0</v>
      </c>
      <c r="DE336" s="324">
        <f t="array" aca="1" ref="DE336" ca="1">MAX(IF((IF(AND(進捗管理票PSPT_進捗率_4_2&lt;&gt;"",BE336&lt;&gt;""), AY336:BF336,AY336:BC336)&lt;&gt;"")*(IF(AND(進捗管理票PSPT_進捗率_4_2&lt;&gt;"",BE336&lt;&gt;""), $AY$7:$BF$7,$AY$7:$BC$7)="実績日")*(IF(AND(進捗管理票PSPT_進捗率_4_2&lt;&gt;"",BE336&lt;&gt;""), AY336:BF336,AY336:BC336)&lt;=集計基準日),COLUMN(IF(AND(進捗管理票PSPT_進捗率_4_2&lt;&gt;"",BE336&lt;&gt;""), AY336:BF336,AY336:BC336)),""))</f>
        <v>0</v>
      </c>
      <c r="DF336" s="324">
        <f t="array" aca="1" ref="DF336" ca="1">MAX(IF((BJ336:BN336&lt;&gt;"")*($BJ$7:$BN$7="実績日")*(BJ336:BN336&lt;=集計基準日),COLUMN(BJ336:BN336),""))</f>
        <v>0</v>
      </c>
      <c r="DG336" s="439">
        <f ca="1">MAX(IF(CW336&lt;&gt;0,HLOOKUP(CW336+1,進捗・達成率設定_PS,9,1),0),IF(CX336&lt;&gt;0,HLOOKUP(CX336+1,進捗・達成率設定_PT仕様作成,9,1),0),IF(CY336&lt;&gt;0,HLOOKUP(CY336+1,進捗・達成率設定_PG,9,1),0),IF(CZ336&lt;&gt;0,HLOOKUP(CZ336+1,進捗・達成率設定_PT,9,1),0),IF(DA336&lt;&gt;0,HLOOKUP(DA336+1,進捗・達成率設定_受入,9,1),0),IF(AND(COUNTA(PTレビュー先頭セル:PTレビュー最終セル)=0,AND(BB336&lt;&gt;"", BB336 &lt;= 集計基準日, BE336="",BF336="",BJ336="",BK336="",BM336="",BN336="")),100,0),IF(AND(BE336&lt;&gt;"",BE336 &lt;= 集計基準日, BJ336="",BK336="",BM336="",BN336=""),100,0))</f>
        <v>0</v>
      </c>
      <c r="DH336" s="440">
        <f ca="1">MAX(IF(DB336&lt;&gt;0,HLOOKUP(DB336,進捗・達成率設定_PS,9,1),0),IF(DC336&lt;&gt;0,HLOOKUP(DC336,進捗・達成率設定_PT仕様作成,9,1),0),IF(DD336&lt;&gt;0,HLOOKUP(DD336,進捗・達成率設定_PG,9,1),0),IF(DE336&lt;&gt;0,HLOOKUP(DE336,進捗・達成率設定_PT,9,1),0),IF(DF336&lt;&gt;0,HLOOKUP(DF336,進捗・達成率設定_受入,9,1),0),IF(AND(COUNTA(PTレビュー先頭セル:PTレビュー最終セル)=0,BJ336="",BK336="",BM336="",BN336="",BC336&lt;&gt;"", BC336&lt;=集計基準日),100,0),IF(OR(AND(BF336&lt;&gt;"",BF336&lt;=集計基準日, BJ336="",BK336="",BM336="",BN336=""),AND(BE336&lt;&gt;"",BF336&lt;&gt;"",BF336&lt;=集計基準日, BJ336="",BK336="",BM336="",BN336="")),100,0))</f>
        <v>0</v>
      </c>
      <c r="DI336" s="328" t="str">
        <f>IF(BM336&lt;&gt;"",BM336,IF(AND(BJ336&lt;&gt;"",BM336&lt;&gt;""),BM336,IF(AND(BJ336&lt;&gt;"",BM336=""),"",IF(AND(BK336&lt;&gt;"",BM336=""),"",IF(BE336&lt;&gt;"",BE336,IF(COUNTA(PTレビュー先頭セル:PTレビュー最終セル)&lt;&gt;0,"",IF(BB336&lt;&gt;"",BB336,"")))))))</f>
        <v/>
      </c>
      <c r="DJ336" s="329" t="str">
        <f>IF(AND(BM336&lt;&gt;"",BN336&lt;&gt;""),BN336,IF(AND(BJ336&lt;&gt;"",BN336&lt;&gt;""),BN336,IF(AND(BK336&lt;&gt;"",BN336=""),"",IF(AND(BJ336&lt;&gt;"",BN336=""),"",IF(BF336&lt;&gt;"",BF336,IF(COUNTA(PTレビュー先頭セル:PTレビュー最終セル)&lt;&gt;0,"",IF(BC336&lt;&gt;"",BC336,"")))))))</f>
        <v/>
      </c>
      <c r="DK336" s="450" t="b">
        <f t="shared" si="183"/>
        <v>0</v>
      </c>
      <c r="DL336" s="440" t="b">
        <f t="shared" si="184"/>
        <v>0</v>
      </c>
      <c r="DM336" s="450" t="b">
        <f t="shared" si="185"/>
        <v>0</v>
      </c>
      <c r="DN336" s="440" t="b">
        <f t="shared" si="186"/>
        <v>0</v>
      </c>
      <c r="DO336" s="449" t="b">
        <f t="shared" si="187"/>
        <v>0</v>
      </c>
      <c r="DP336" s="440" t="b">
        <f t="shared" si="188"/>
        <v>0</v>
      </c>
      <c r="DQ336" s="450" t="b">
        <f t="shared" si="189"/>
        <v>0</v>
      </c>
      <c r="DR336" s="440" t="b">
        <f t="shared" si="190"/>
        <v>0</v>
      </c>
      <c r="DS336" s="449" t="b">
        <f t="shared" si="191"/>
        <v>0</v>
      </c>
      <c r="DT336" s="440" t="b">
        <f t="shared" si="192"/>
        <v>0</v>
      </c>
    </row>
    <row r="337" spans="1:124" x14ac:dyDescent="0.25">
      <c r="A337" s="65">
        <f t="shared" si="167"/>
        <v>329</v>
      </c>
      <c r="B337" s="275"/>
      <c r="C337" s="275"/>
      <c r="D337" s="275"/>
      <c r="E337" s="275"/>
      <c r="F337" s="275"/>
      <c r="G337" s="316"/>
      <c r="H337" s="276"/>
      <c r="I337" s="276"/>
      <c r="J337" s="276"/>
      <c r="K337" s="467"/>
      <c r="L337" s="467"/>
      <c r="M337" s="277"/>
      <c r="N337" s="277"/>
      <c r="O337" s="348"/>
      <c r="P337" s="278"/>
      <c r="Q337" s="279"/>
      <c r="R337" s="348"/>
      <c r="S337" s="278"/>
      <c r="T337" s="280"/>
      <c r="U337" s="348"/>
      <c r="V337" s="274"/>
      <c r="W337" s="309" t="str">
        <f t="shared" ca="1" si="168"/>
        <v/>
      </c>
      <c r="X337" s="310" t="str">
        <f t="shared" ca="1" si="169"/>
        <v/>
      </c>
      <c r="Y337" s="277"/>
      <c r="Z337" s="277"/>
      <c r="AA337" s="348"/>
      <c r="AB337" s="278"/>
      <c r="AC337" s="279"/>
      <c r="AD337" s="348"/>
      <c r="AE337" s="278"/>
      <c r="AF337" s="280"/>
      <c r="AG337" s="348"/>
      <c r="AH337" s="274"/>
      <c r="AI337" s="309" t="str">
        <f t="shared" ca="1" si="170"/>
        <v/>
      </c>
      <c r="AJ337" s="310" t="str">
        <f t="shared" ca="1" si="171"/>
        <v/>
      </c>
      <c r="AK337" s="277"/>
      <c r="AL337" s="277"/>
      <c r="AM337" s="348"/>
      <c r="AN337" s="278"/>
      <c r="AO337" s="279"/>
      <c r="AP337" s="348"/>
      <c r="AQ337" s="278"/>
      <c r="AR337" s="280"/>
      <c r="AS337" s="348"/>
      <c r="AT337" s="274"/>
      <c r="AU337" s="309" t="str">
        <f t="shared" ca="1" si="172"/>
        <v/>
      </c>
      <c r="AV337" s="310" t="str">
        <f t="shared" ca="1" si="173"/>
        <v/>
      </c>
      <c r="AW337" s="276"/>
      <c r="AX337" s="276"/>
      <c r="AY337" s="348"/>
      <c r="AZ337" s="278"/>
      <c r="BA337" s="279"/>
      <c r="BB337" s="348"/>
      <c r="BC337" s="278"/>
      <c r="BD337" s="280"/>
      <c r="BE337" s="348"/>
      <c r="BF337" s="274"/>
      <c r="BG337" s="309" t="str">
        <f t="shared" ca="1" si="174"/>
        <v/>
      </c>
      <c r="BH337" s="310" t="str">
        <f t="shared" ca="1" si="175"/>
        <v/>
      </c>
      <c r="BI337" s="276"/>
      <c r="BJ337" s="348"/>
      <c r="BK337" s="278"/>
      <c r="BL337" s="279"/>
      <c r="BM337" s="348"/>
      <c r="BN337" s="278"/>
      <c r="BO337" s="280"/>
      <c r="BP337" s="309" t="str">
        <f t="shared" ca="1" si="176"/>
        <v/>
      </c>
      <c r="BQ337" s="310" t="str">
        <f t="shared" ca="1" si="177"/>
        <v/>
      </c>
      <c r="BR337" s="309" t="str">
        <f t="shared" ca="1" si="178"/>
        <v/>
      </c>
      <c r="BS337" s="438" t="str">
        <f t="shared" ca="1" si="179"/>
        <v/>
      </c>
      <c r="BT337" s="281" t="str">
        <f t="array" ref="BT337">IF(AND($I337&lt;&gt;"",$K337&lt;&gt;""),CEILING(VLOOKUP($I337,ランク別指標,3,FALSE)*$L337,1),"")</f>
        <v/>
      </c>
      <c r="BU337" s="282"/>
      <c r="BV337" s="281" t="str">
        <f t="shared" si="164"/>
        <v/>
      </c>
      <c r="BW337" s="283"/>
      <c r="BX337" s="282"/>
      <c r="BY337" s="284" t="str">
        <f t="shared" si="180"/>
        <v/>
      </c>
      <c r="BZ337" s="285" t="str">
        <f t="shared" si="181"/>
        <v/>
      </c>
      <c r="CA337" s="286"/>
      <c r="CB337" s="287"/>
      <c r="CC337" s="281" t="str">
        <f t="array" ref="CC337">IF(AND($I337&lt;&gt;"",$K337&lt;&gt;""),CEILING(VLOOKUP($I337,ランク別指標,6,FALSE)*$L337,1),"")</f>
        <v/>
      </c>
      <c r="CD337" s="288"/>
      <c r="CE337" s="289" t="str">
        <f t="shared" si="165"/>
        <v/>
      </c>
      <c r="CF337" s="290"/>
      <c r="CG337" s="291" t="str">
        <f t="array" ref="CG337">IF(AND(L337&lt;&gt;"",L337&gt;0),IF(CD337/L337*100 &gt; 0,CD337/L337*100, ""),"")</f>
        <v/>
      </c>
      <c r="CH337" s="292" t="str">
        <f t="array" ref="CH337">IF(AND(L337&lt;&gt;"",L337&gt;0),IF(CF337/L337*100 &gt; 0,CF337/L337*100, ""),"")</f>
        <v/>
      </c>
      <c r="CI337" s="291" t="str">
        <f t="array" ref="CI337">IF(AND(CC337&lt;&gt;"",CC337&gt;0),IF(CD337/CC337*100 &gt; 0,CD337/CC337, ""),"")</f>
        <v/>
      </c>
      <c r="CJ337" s="292" t="str">
        <f t="array" ref="CJ337">IF(AND(CE337&lt;&gt;"",CE337&gt;0),IF(CF337/CE337*100 &gt; 0,CF337/CE337, ""),"")</f>
        <v/>
      </c>
      <c r="CK337" s="281"/>
      <c r="CL337" s="293" t="str">
        <f t="array" ref="CL337">IF(AND(L337&lt;&gt;"",L337&gt;0),IF(CK337/L337*100 &gt; 0,CK337/L337*100, ""),"")</f>
        <v/>
      </c>
      <c r="CM337" s="294"/>
      <c r="CN337" s="270" t="str">
        <f t="array" aca="1" ref="CN337" ca="1">IF(AND($O337&lt;&gt;"",$P337="",$O337&lt;=集計基準日),"遅1",IF(AND($R337&lt;&gt;"",$S337="",$R337&lt;=集計基準日),"遅2",IF(AND($U337&lt;&gt;"",$V337="",$U337&lt;=集計基準日),"遅3","") ) )</f>
        <v/>
      </c>
      <c r="CO337" s="271" t="str">
        <f t="array" aca="1" ref="CO337" ca="1">IF(AND($AA337&lt;&gt;"",$AB337="",$AA337&lt;=集計基準日),"遅1",IF(AND($AD337&lt;&gt;"",$AE337="",$AD337&lt;=集計基準日),"遅2",IF(AND($AG337&lt;&gt;"",$AH337="",$AG337&lt;=集計基準日),"遅3","")))</f>
        <v/>
      </c>
      <c r="CP337" s="271" t="str">
        <f t="array" aca="1" ref="CP337" ca="1">IF(AND($AM337&lt;&gt;"",$AN337="",$AM337&lt;=集計基準日),"遅1",IF(AND($AP337&lt;&gt;"",$AQ337="",$AP337&lt;=集計基準日),"遅2",IF(AND($AS337&lt;&gt;"",$AT337="",$AS337&lt;=集計基準日),"遅3","")))</f>
        <v/>
      </c>
      <c r="CQ337" s="272" t="str">
        <f t="shared" ca="1" si="15"/>
        <v/>
      </c>
      <c r="CR337" s="272" t="str">
        <f t="shared" ca="1" si="16"/>
        <v/>
      </c>
      <c r="CS337" s="273" t="str">
        <f t="shared" ca="1" si="166"/>
        <v/>
      </c>
      <c r="CT337" s="337"/>
      <c r="CU337" s="264">
        <f t="shared" si="182"/>
        <v>329</v>
      </c>
      <c r="CW337" s="324">
        <f t="array" aca="1" ref="CW337" ca="1">MAX(IF((IF(進捗管理票PSPT_進捗率_1_2&lt;&gt;"", O337:V337,O337:S337)&lt;&gt;"")*(IF(進捗管理票PSPT_進捗率_1_2&lt;&gt;"", $O$7:$V$7,$O$7:$S$7)="予定日")*(IF(進捗管理票PSPT_進捗率_1_2&lt;&gt;"", O337:V337,O337:S337)&lt;=集計基準日),COLUMN(IF(進捗管理票PSPT_進捗率_1_2&lt;&gt;"", O337:V337,O337:S337)),""))</f>
        <v>0</v>
      </c>
      <c r="CX337" s="324">
        <f t="array" aca="1" ref="CX337" ca="1">MAX(IF((IF(進捗管理票PSPT_進捗率_2_2&lt;&gt;"", AA337:AH337,AA337:AE337)&lt;&gt;"")*(IF(進捗管理票PSPT_進捗率_2_2&lt;&gt;"", $AA$7:$AH$7,$AA$7:$AE$7)="予定日")*(IF(進捗管理票PSPT_進捗率_2_2&lt;&gt;"", AA337:AH337,AA337:AE337)&lt;=集計基準日),COLUMN(IF(進捗管理票PSPT_進捗率_2_2&lt;&gt;"", AA337:AH337,AA337:AE337)),""))</f>
        <v>0</v>
      </c>
      <c r="CY337" s="324">
        <f t="array" aca="1" ref="CY337" ca="1">MAX(IF((IF(進捗管理票PSPT_進捗率_3_2&lt;&gt;"", AM337:AT337,AM337:AQ337)&lt;&gt;"")*(IF(進捗管理票PSPT_進捗率_3_2&lt;&gt;"", $AM$7:$AT$7,$AM$7:$AQ$7)="予定日")*(IF(進捗管理票PSPT_進捗率_3_2&lt;&gt;"", AM337:AT337,AM337:AQ337)&lt;=集計基準日),COLUMN(IF(進捗管理票PSPT_進捗率_3_2&lt;&gt;"", AM337:AT337,AM337:AQ337)),""))</f>
        <v>0</v>
      </c>
      <c r="CZ337" s="324">
        <f t="array" aca="1" ref="CZ337" ca="1">MAX(IF((IF(進捗管理票PSPT_進捗率_4_2&lt;&gt;"", AY337:BF337,AY337:BC337)&lt;&gt;"")*(IF(進捗管理票PSPT_進捗率_4_2&lt;&gt;"", $AY$7:$BF$7,$AY$7:$BC$7)="予定日")*(IF(進捗管理票PSPT_進捗率_4_2&lt;&gt;"", AY337:BF337,AY337:BC337)&lt;=集計基準日),COLUMN(IF(進捗管理票PSPT_進捗率_4_2&lt;&gt;"", AY337:BF337,AY337:BC337)),""))</f>
        <v>0</v>
      </c>
      <c r="DA337" s="324">
        <f t="array" aca="1" ref="DA337" ca="1">MAX(IF((BJ337:BN337&lt;&gt;"")*($BJ$7:$BN$7="予定日")*(BJ337:BN337&lt;=集計基準日),COLUMN(BJ337:BN337),""))</f>
        <v>0</v>
      </c>
      <c r="DB337" s="324">
        <f t="array" aca="1" ref="DB337" ca="1">MAX(IF((IF(AND(進捗管理票PSPT_進捗率_1_2&lt;&gt;"",U337&lt;&gt;""), O337:V337,O337:S337)&lt;&gt;"")*(IF(AND(進捗管理票PSPT_進捗率_1_2&lt;&gt;"",U337&lt;&gt;""), $O$7:$V$7,$O$7:$S$7)="実績日")*(IF(AND(進捗管理票PSPT_進捗率_1_2&lt;&gt;"",U337&lt;&gt;""), O337:V337,O337:S337)&lt;=集計基準日),COLUMN(IF(AND(進捗管理票PSPT_進捗率_1_2&lt;&gt;"",U337&lt;&gt;""), O337:V337,O337:S337)),""))</f>
        <v>0</v>
      </c>
      <c r="DC337" s="324">
        <f t="array" aca="1" ref="DC337" ca="1">MAX(IF((IF(AND(進捗管理票PSPT_進捗率_2_2&lt;&gt;"",AG337&lt;&gt;""), AA337:AH337,AA337:AE337)&lt;&gt;"")*(IF(AND(進捗管理票PSPT_進捗率_2_2&lt;&gt;"",AG337&lt;&gt;""), $AA$7:$AH$7,$AA$7:$AE$7)="実績日")*(IF(AND(進捗管理票PSPT_進捗率_2_2&lt;&gt;"",AG337&lt;&gt;""), AA337:AH337,AA337:AE337)&lt;=集計基準日),COLUMN(IF(AND(進捗管理票PSPT_進捗率_2_2&lt;&gt;"",AG337&lt;&gt;""), AA337:AH337,AA337:AE337)),""))</f>
        <v>0</v>
      </c>
      <c r="DD337" s="324">
        <f t="array" aca="1" ref="DD337" ca="1">MAX(IF((IF(AND(進捗管理票PSPT_進捗率_3_2&lt;&gt;"",AS337&lt;&gt;""), AM337:AT337,AM337:AQ337)&lt;&gt;"")*(IF(AND(進捗管理票PSPT_進捗率_3_2&lt;&gt;"",AS337&lt;&gt;""), $AM$7:$AT$7,$AM$7:$AQ$7)="実績日")*(IF(AND(進捗管理票PSPT_進捗率_3_2&lt;&gt;"",AS337&lt;&gt;""), AM337:AT337,AM337:AQ337)&lt;=集計基準日),COLUMN(IF(AND(進捗管理票PSPT_進捗率_3_2&lt;&gt;"",AS337&lt;&gt;""), AM337:AT337,AM337:AQ337)),""))</f>
        <v>0</v>
      </c>
      <c r="DE337" s="324">
        <f t="array" aca="1" ref="DE337" ca="1">MAX(IF((IF(AND(進捗管理票PSPT_進捗率_4_2&lt;&gt;"",BE337&lt;&gt;""), AY337:BF337,AY337:BC337)&lt;&gt;"")*(IF(AND(進捗管理票PSPT_進捗率_4_2&lt;&gt;"",BE337&lt;&gt;""), $AY$7:$BF$7,$AY$7:$BC$7)="実績日")*(IF(AND(進捗管理票PSPT_進捗率_4_2&lt;&gt;"",BE337&lt;&gt;""), AY337:BF337,AY337:BC337)&lt;=集計基準日),COLUMN(IF(AND(進捗管理票PSPT_進捗率_4_2&lt;&gt;"",BE337&lt;&gt;""), AY337:BF337,AY337:BC337)),""))</f>
        <v>0</v>
      </c>
      <c r="DF337" s="324">
        <f t="array" aca="1" ref="DF337" ca="1">MAX(IF((BJ337:BN337&lt;&gt;"")*($BJ$7:$BN$7="実績日")*(BJ337:BN337&lt;=集計基準日),COLUMN(BJ337:BN337),""))</f>
        <v>0</v>
      </c>
      <c r="DG337" s="439">
        <f ca="1">MAX(IF(CW337&lt;&gt;0,HLOOKUP(CW337+1,進捗・達成率設定_PS,9,1),0),IF(CX337&lt;&gt;0,HLOOKUP(CX337+1,進捗・達成率設定_PT仕様作成,9,1),0),IF(CY337&lt;&gt;0,HLOOKUP(CY337+1,進捗・達成率設定_PG,9,1),0),IF(CZ337&lt;&gt;0,HLOOKUP(CZ337+1,進捗・達成率設定_PT,9,1),0),IF(DA337&lt;&gt;0,HLOOKUP(DA337+1,進捗・達成率設定_受入,9,1),0),IF(AND(COUNTA(PTレビュー先頭セル:PTレビュー最終セル)=0,AND(BB337&lt;&gt;"", BB337 &lt;= 集計基準日, BE337="",BF337="",BJ337="",BK337="",BM337="",BN337="")),100,0),IF(AND(BE337&lt;&gt;"",BE337 &lt;= 集計基準日, BJ337="",BK337="",BM337="",BN337=""),100,0))</f>
        <v>0</v>
      </c>
      <c r="DH337" s="440">
        <f ca="1">MAX(IF(DB337&lt;&gt;0,HLOOKUP(DB337,進捗・達成率設定_PS,9,1),0),IF(DC337&lt;&gt;0,HLOOKUP(DC337,進捗・達成率設定_PT仕様作成,9,1),0),IF(DD337&lt;&gt;0,HLOOKUP(DD337,進捗・達成率設定_PG,9,1),0),IF(DE337&lt;&gt;0,HLOOKUP(DE337,進捗・達成率設定_PT,9,1),0),IF(DF337&lt;&gt;0,HLOOKUP(DF337,進捗・達成率設定_受入,9,1),0),IF(AND(COUNTA(PTレビュー先頭セル:PTレビュー最終セル)=0,BJ337="",BK337="",BM337="",BN337="",BC337&lt;&gt;"", BC337&lt;=集計基準日),100,0),IF(OR(AND(BF337&lt;&gt;"",BF337&lt;=集計基準日, BJ337="",BK337="",BM337="",BN337=""),AND(BE337&lt;&gt;"",BF337&lt;&gt;"",BF337&lt;=集計基準日, BJ337="",BK337="",BM337="",BN337="")),100,0))</f>
        <v>0</v>
      </c>
      <c r="DI337" s="328" t="str">
        <f>IF(BM337&lt;&gt;"",BM337,IF(AND(BJ337&lt;&gt;"",BM337&lt;&gt;""),BM337,IF(AND(BJ337&lt;&gt;"",BM337=""),"",IF(AND(BK337&lt;&gt;"",BM337=""),"",IF(BE337&lt;&gt;"",BE337,IF(COUNTA(PTレビュー先頭セル:PTレビュー最終セル)&lt;&gt;0,"",IF(BB337&lt;&gt;"",BB337,"")))))))</f>
        <v/>
      </c>
      <c r="DJ337" s="329" t="str">
        <f>IF(AND(BM337&lt;&gt;"",BN337&lt;&gt;""),BN337,IF(AND(BJ337&lt;&gt;"",BN337&lt;&gt;""),BN337,IF(AND(BK337&lt;&gt;"",BN337=""),"",IF(AND(BJ337&lt;&gt;"",BN337=""),"",IF(BF337&lt;&gt;"",BF337,IF(COUNTA(PTレビュー先頭セル:PTレビュー最終セル)&lt;&gt;0,"",IF(BC337&lt;&gt;"",BC337,"")))))))</f>
        <v/>
      </c>
      <c r="DK337" s="450" t="b">
        <f t="shared" si="183"/>
        <v>0</v>
      </c>
      <c r="DL337" s="440" t="b">
        <f t="shared" si="184"/>
        <v>0</v>
      </c>
      <c r="DM337" s="450" t="b">
        <f t="shared" si="185"/>
        <v>0</v>
      </c>
      <c r="DN337" s="440" t="b">
        <f t="shared" si="186"/>
        <v>0</v>
      </c>
      <c r="DO337" s="449" t="b">
        <f t="shared" si="187"/>
        <v>0</v>
      </c>
      <c r="DP337" s="440" t="b">
        <f t="shared" si="188"/>
        <v>0</v>
      </c>
      <c r="DQ337" s="450" t="b">
        <f t="shared" si="189"/>
        <v>0</v>
      </c>
      <c r="DR337" s="440" t="b">
        <f t="shared" si="190"/>
        <v>0</v>
      </c>
      <c r="DS337" s="449" t="b">
        <f t="shared" si="191"/>
        <v>0</v>
      </c>
      <c r="DT337" s="440" t="b">
        <f t="shared" si="192"/>
        <v>0</v>
      </c>
    </row>
    <row r="338" spans="1:124" x14ac:dyDescent="0.25">
      <c r="A338" s="65">
        <f t="shared" si="167"/>
        <v>330</v>
      </c>
      <c r="B338" s="275"/>
      <c r="C338" s="275"/>
      <c r="D338" s="275"/>
      <c r="E338" s="275"/>
      <c r="F338" s="275"/>
      <c r="G338" s="316"/>
      <c r="H338" s="276"/>
      <c r="I338" s="276"/>
      <c r="J338" s="276"/>
      <c r="K338" s="467"/>
      <c r="L338" s="467"/>
      <c r="M338" s="277"/>
      <c r="N338" s="277"/>
      <c r="O338" s="348"/>
      <c r="P338" s="278"/>
      <c r="Q338" s="279"/>
      <c r="R338" s="348"/>
      <c r="S338" s="278"/>
      <c r="T338" s="280"/>
      <c r="U338" s="348"/>
      <c r="V338" s="274"/>
      <c r="W338" s="309" t="str">
        <f t="shared" ca="1" si="168"/>
        <v/>
      </c>
      <c r="X338" s="310" t="str">
        <f t="shared" ca="1" si="169"/>
        <v/>
      </c>
      <c r="Y338" s="277"/>
      <c r="Z338" s="277"/>
      <c r="AA338" s="348"/>
      <c r="AB338" s="278"/>
      <c r="AC338" s="279"/>
      <c r="AD338" s="348"/>
      <c r="AE338" s="278"/>
      <c r="AF338" s="280"/>
      <c r="AG338" s="348"/>
      <c r="AH338" s="274"/>
      <c r="AI338" s="309" t="str">
        <f t="shared" ca="1" si="170"/>
        <v/>
      </c>
      <c r="AJ338" s="310" t="str">
        <f t="shared" ca="1" si="171"/>
        <v/>
      </c>
      <c r="AK338" s="277"/>
      <c r="AL338" s="277"/>
      <c r="AM338" s="348"/>
      <c r="AN338" s="278"/>
      <c r="AO338" s="279"/>
      <c r="AP338" s="348"/>
      <c r="AQ338" s="278"/>
      <c r="AR338" s="280"/>
      <c r="AS338" s="348"/>
      <c r="AT338" s="274"/>
      <c r="AU338" s="309" t="str">
        <f t="shared" ca="1" si="172"/>
        <v/>
      </c>
      <c r="AV338" s="310" t="str">
        <f t="shared" ca="1" si="173"/>
        <v/>
      </c>
      <c r="AW338" s="276"/>
      <c r="AX338" s="276"/>
      <c r="AY338" s="348"/>
      <c r="AZ338" s="278"/>
      <c r="BA338" s="279"/>
      <c r="BB338" s="348"/>
      <c r="BC338" s="278"/>
      <c r="BD338" s="280"/>
      <c r="BE338" s="348"/>
      <c r="BF338" s="274"/>
      <c r="BG338" s="309" t="str">
        <f t="shared" ca="1" si="174"/>
        <v/>
      </c>
      <c r="BH338" s="310" t="str">
        <f t="shared" ca="1" si="175"/>
        <v/>
      </c>
      <c r="BI338" s="276"/>
      <c r="BJ338" s="348"/>
      <c r="BK338" s="278"/>
      <c r="BL338" s="279"/>
      <c r="BM338" s="348"/>
      <c r="BN338" s="278"/>
      <c r="BO338" s="280"/>
      <c r="BP338" s="309" t="str">
        <f t="shared" ca="1" si="176"/>
        <v/>
      </c>
      <c r="BQ338" s="310" t="str">
        <f t="shared" ca="1" si="177"/>
        <v/>
      </c>
      <c r="BR338" s="309" t="str">
        <f t="shared" ca="1" si="178"/>
        <v/>
      </c>
      <c r="BS338" s="438" t="str">
        <f t="shared" ca="1" si="179"/>
        <v/>
      </c>
      <c r="BT338" s="281" t="str">
        <f t="array" ref="BT338">IF(AND($I338&lt;&gt;"",$K338&lt;&gt;""),CEILING(VLOOKUP($I338,ランク別指標,3,FALSE)*$L338,1),"")</f>
        <v/>
      </c>
      <c r="BU338" s="282"/>
      <c r="BV338" s="281" t="str">
        <f t="shared" si="164"/>
        <v/>
      </c>
      <c r="BW338" s="283"/>
      <c r="BX338" s="282"/>
      <c r="BY338" s="284" t="str">
        <f t="shared" si="180"/>
        <v/>
      </c>
      <c r="BZ338" s="285" t="str">
        <f t="shared" si="181"/>
        <v/>
      </c>
      <c r="CA338" s="286"/>
      <c r="CB338" s="287"/>
      <c r="CC338" s="281" t="str">
        <f t="array" ref="CC338">IF(AND($I338&lt;&gt;"",$K338&lt;&gt;""),CEILING(VLOOKUP($I338,ランク別指標,6,FALSE)*$L338,1),"")</f>
        <v/>
      </c>
      <c r="CD338" s="288"/>
      <c r="CE338" s="289" t="str">
        <f t="shared" si="165"/>
        <v/>
      </c>
      <c r="CF338" s="290"/>
      <c r="CG338" s="291" t="str">
        <f t="array" ref="CG338">IF(AND(L338&lt;&gt;"",L338&gt;0),IF(CD338/L338*100 &gt; 0,CD338/L338*100, ""),"")</f>
        <v/>
      </c>
      <c r="CH338" s="292" t="str">
        <f t="array" ref="CH338">IF(AND(L338&lt;&gt;"",L338&gt;0),IF(CF338/L338*100 &gt; 0,CF338/L338*100, ""),"")</f>
        <v/>
      </c>
      <c r="CI338" s="291" t="str">
        <f t="array" ref="CI338">IF(AND(CC338&lt;&gt;"",CC338&gt;0),IF(CD338/CC338*100 &gt; 0,CD338/CC338, ""),"")</f>
        <v/>
      </c>
      <c r="CJ338" s="292" t="str">
        <f t="array" ref="CJ338">IF(AND(CE338&lt;&gt;"",CE338&gt;0),IF(CF338/CE338*100 &gt; 0,CF338/CE338, ""),"")</f>
        <v/>
      </c>
      <c r="CK338" s="281"/>
      <c r="CL338" s="293" t="str">
        <f t="array" ref="CL338">IF(AND(L338&lt;&gt;"",L338&gt;0),IF(CK338/L338*100 &gt; 0,CK338/L338*100, ""),"")</f>
        <v/>
      </c>
      <c r="CM338" s="294"/>
      <c r="CN338" s="270" t="str">
        <f t="array" aca="1" ref="CN338" ca="1">IF(AND($O338&lt;&gt;"",$P338="",$O338&lt;=集計基準日),"遅1",IF(AND($R338&lt;&gt;"",$S338="",$R338&lt;=集計基準日),"遅2",IF(AND($U338&lt;&gt;"",$V338="",$U338&lt;=集計基準日),"遅3","") ) )</f>
        <v/>
      </c>
      <c r="CO338" s="271" t="str">
        <f t="array" aca="1" ref="CO338" ca="1">IF(AND($AA338&lt;&gt;"",$AB338="",$AA338&lt;=集計基準日),"遅1",IF(AND($AD338&lt;&gt;"",$AE338="",$AD338&lt;=集計基準日),"遅2",IF(AND($AG338&lt;&gt;"",$AH338="",$AG338&lt;=集計基準日),"遅3","")))</f>
        <v/>
      </c>
      <c r="CP338" s="271" t="str">
        <f t="array" aca="1" ref="CP338" ca="1">IF(AND($AM338&lt;&gt;"",$AN338="",$AM338&lt;=集計基準日),"遅1",IF(AND($AP338&lt;&gt;"",$AQ338="",$AP338&lt;=集計基準日),"遅2",IF(AND($AS338&lt;&gt;"",$AT338="",$AS338&lt;=集計基準日),"遅3","")))</f>
        <v/>
      </c>
      <c r="CQ338" s="272" t="str">
        <f t="shared" ca="1" si="15"/>
        <v/>
      </c>
      <c r="CR338" s="272" t="str">
        <f t="shared" ca="1" si="16"/>
        <v/>
      </c>
      <c r="CS338" s="273" t="str">
        <f t="shared" ca="1" si="166"/>
        <v/>
      </c>
      <c r="CT338" s="337"/>
      <c r="CU338" s="264">
        <f t="shared" si="182"/>
        <v>330</v>
      </c>
      <c r="CW338" s="324">
        <f t="array" aca="1" ref="CW338" ca="1">MAX(IF((IF(進捗管理票PSPT_進捗率_1_2&lt;&gt;"", O338:V338,O338:S338)&lt;&gt;"")*(IF(進捗管理票PSPT_進捗率_1_2&lt;&gt;"", $O$7:$V$7,$O$7:$S$7)="予定日")*(IF(進捗管理票PSPT_進捗率_1_2&lt;&gt;"", O338:V338,O338:S338)&lt;=集計基準日),COLUMN(IF(進捗管理票PSPT_進捗率_1_2&lt;&gt;"", O338:V338,O338:S338)),""))</f>
        <v>0</v>
      </c>
      <c r="CX338" s="324">
        <f t="array" aca="1" ref="CX338" ca="1">MAX(IF((IF(進捗管理票PSPT_進捗率_2_2&lt;&gt;"", AA338:AH338,AA338:AE338)&lt;&gt;"")*(IF(進捗管理票PSPT_進捗率_2_2&lt;&gt;"", $AA$7:$AH$7,$AA$7:$AE$7)="予定日")*(IF(進捗管理票PSPT_進捗率_2_2&lt;&gt;"", AA338:AH338,AA338:AE338)&lt;=集計基準日),COLUMN(IF(進捗管理票PSPT_進捗率_2_2&lt;&gt;"", AA338:AH338,AA338:AE338)),""))</f>
        <v>0</v>
      </c>
      <c r="CY338" s="324">
        <f t="array" aca="1" ref="CY338" ca="1">MAX(IF((IF(進捗管理票PSPT_進捗率_3_2&lt;&gt;"", AM338:AT338,AM338:AQ338)&lt;&gt;"")*(IF(進捗管理票PSPT_進捗率_3_2&lt;&gt;"", $AM$7:$AT$7,$AM$7:$AQ$7)="予定日")*(IF(進捗管理票PSPT_進捗率_3_2&lt;&gt;"", AM338:AT338,AM338:AQ338)&lt;=集計基準日),COLUMN(IF(進捗管理票PSPT_進捗率_3_2&lt;&gt;"", AM338:AT338,AM338:AQ338)),""))</f>
        <v>0</v>
      </c>
      <c r="CZ338" s="324">
        <f t="array" aca="1" ref="CZ338" ca="1">MAX(IF((IF(進捗管理票PSPT_進捗率_4_2&lt;&gt;"", AY338:BF338,AY338:BC338)&lt;&gt;"")*(IF(進捗管理票PSPT_進捗率_4_2&lt;&gt;"", $AY$7:$BF$7,$AY$7:$BC$7)="予定日")*(IF(進捗管理票PSPT_進捗率_4_2&lt;&gt;"", AY338:BF338,AY338:BC338)&lt;=集計基準日),COLUMN(IF(進捗管理票PSPT_進捗率_4_2&lt;&gt;"", AY338:BF338,AY338:BC338)),""))</f>
        <v>0</v>
      </c>
      <c r="DA338" s="324">
        <f t="array" aca="1" ref="DA338" ca="1">MAX(IF((BJ338:BN338&lt;&gt;"")*($BJ$7:$BN$7="予定日")*(BJ338:BN338&lt;=集計基準日),COLUMN(BJ338:BN338),""))</f>
        <v>0</v>
      </c>
      <c r="DB338" s="324">
        <f t="array" aca="1" ref="DB338" ca="1">MAX(IF((IF(AND(進捗管理票PSPT_進捗率_1_2&lt;&gt;"",U338&lt;&gt;""), O338:V338,O338:S338)&lt;&gt;"")*(IF(AND(進捗管理票PSPT_進捗率_1_2&lt;&gt;"",U338&lt;&gt;""), $O$7:$V$7,$O$7:$S$7)="実績日")*(IF(AND(進捗管理票PSPT_進捗率_1_2&lt;&gt;"",U338&lt;&gt;""), O338:V338,O338:S338)&lt;=集計基準日),COLUMN(IF(AND(進捗管理票PSPT_進捗率_1_2&lt;&gt;"",U338&lt;&gt;""), O338:V338,O338:S338)),""))</f>
        <v>0</v>
      </c>
      <c r="DC338" s="324">
        <f t="array" aca="1" ref="DC338" ca="1">MAX(IF((IF(AND(進捗管理票PSPT_進捗率_2_2&lt;&gt;"",AG338&lt;&gt;""), AA338:AH338,AA338:AE338)&lt;&gt;"")*(IF(AND(進捗管理票PSPT_進捗率_2_2&lt;&gt;"",AG338&lt;&gt;""), $AA$7:$AH$7,$AA$7:$AE$7)="実績日")*(IF(AND(進捗管理票PSPT_進捗率_2_2&lt;&gt;"",AG338&lt;&gt;""), AA338:AH338,AA338:AE338)&lt;=集計基準日),COLUMN(IF(AND(進捗管理票PSPT_進捗率_2_2&lt;&gt;"",AG338&lt;&gt;""), AA338:AH338,AA338:AE338)),""))</f>
        <v>0</v>
      </c>
      <c r="DD338" s="324">
        <f t="array" aca="1" ref="DD338" ca="1">MAX(IF((IF(AND(進捗管理票PSPT_進捗率_3_2&lt;&gt;"",AS338&lt;&gt;""), AM338:AT338,AM338:AQ338)&lt;&gt;"")*(IF(AND(進捗管理票PSPT_進捗率_3_2&lt;&gt;"",AS338&lt;&gt;""), $AM$7:$AT$7,$AM$7:$AQ$7)="実績日")*(IF(AND(進捗管理票PSPT_進捗率_3_2&lt;&gt;"",AS338&lt;&gt;""), AM338:AT338,AM338:AQ338)&lt;=集計基準日),COLUMN(IF(AND(進捗管理票PSPT_進捗率_3_2&lt;&gt;"",AS338&lt;&gt;""), AM338:AT338,AM338:AQ338)),""))</f>
        <v>0</v>
      </c>
      <c r="DE338" s="324">
        <f t="array" aca="1" ref="DE338" ca="1">MAX(IF((IF(AND(進捗管理票PSPT_進捗率_4_2&lt;&gt;"",BE338&lt;&gt;""), AY338:BF338,AY338:BC338)&lt;&gt;"")*(IF(AND(進捗管理票PSPT_進捗率_4_2&lt;&gt;"",BE338&lt;&gt;""), $AY$7:$BF$7,$AY$7:$BC$7)="実績日")*(IF(AND(進捗管理票PSPT_進捗率_4_2&lt;&gt;"",BE338&lt;&gt;""), AY338:BF338,AY338:BC338)&lt;=集計基準日),COLUMN(IF(AND(進捗管理票PSPT_進捗率_4_2&lt;&gt;"",BE338&lt;&gt;""), AY338:BF338,AY338:BC338)),""))</f>
        <v>0</v>
      </c>
      <c r="DF338" s="324">
        <f t="array" aca="1" ref="DF338" ca="1">MAX(IF((BJ338:BN338&lt;&gt;"")*($BJ$7:$BN$7="実績日")*(BJ338:BN338&lt;=集計基準日),COLUMN(BJ338:BN338),""))</f>
        <v>0</v>
      </c>
      <c r="DG338" s="439">
        <f ca="1">MAX(IF(CW338&lt;&gt;0,HLOOKUP(CW338+1,進捗・達成率設定_PS,9,1),0),IF(CX338&lt;&gt;0,HLOOKUP(CX338+1,進捗・達成率設定_PT仕様作成,9,1),0),IF(CY338&lt;&gt;0,HLOOKUP(CY338+1,進捗・達成率設定_PG,9,1),0),IF(CZ338&lt;&gt;0,HLOOKUP(CZ338+1,進捗・達成率設定_PT,9,1),0),IF(DA338&lt;&gt;0,HLOOKUP(DA338+1,進捗・達成率設定_受入,9,1),0),IF(AND(COUNTA(PTレビュー先頭セル:PTレビュー最終セル)=0,AND(BB338&lt;&gt;"", BB338 &lt;= 集計基準日, BE338="",BF338="",BJ338="",BK338="",BM338="",BN338="")),100,0),IF(AND(BE338&lt;&gt;"",BE338 &lt;= 集計基準日, BJ338="",BK338="",BM338="",BN338=""),100,0))</f>
        <v>0</v>
      </c>
      <c r="DH338" s="440">
        <f ca="1">MAX(IF(DB338&lt;&gt;0,HLOOKUP(DB338,進捗・達成率設定_PS,9,1),0),IF(DC338&lt;&gt;0,HLOOKUP(DC338,進捗・達成率設定_PT仕様作成,9,1),0),IF(DD338&lt;&gt;0,HLOOKUP(DD338,進捗・達成率設定_PG,9,1),0),IF(DE338&lt;&gt;0,HLOOKUP(DE338,進捗・達成率設定_PT,9,1),0),IF(DF338&lt;&gt;0,HLOOKUP(DF338,進捗・達成率設定_受入,9,1),0),IF(AND(COUNTA(PTレビュー先頭セル:PTレビュー最終セル)=0,BJ338="",BK338="",BM338="",BN338="",BC338&lt;&gt;"", BC338&lt;=集計基準日),100,0),IF(OR(AND(BF338&lt;&gt;"",BF338&lt;=集計基準日, BJ338="",BK338="",BM338="",BN338=""),AND(BE338&lt;&gt;"",BF338&lt;&gt;"",BF338&lt;=集計基準日, BJ338="",BK338="",BM338="",BN338="")),100,0))</f>
        <v>0</v>
      </c>
      <c r="DI338" s="328" t="str">
        <f>IF(BM338&lt;&gt;"",BM338,IF(AND(BJ338&lt;&gt;"",BM338&lt;&gt;""),BM338,IF(AND(BJ338&lt;&gt;"",BM338=""),"",IF(AND(BK338&lt;&gt;"",BM338=""),"",IF(BE338&lt;&gt;"",BE338,IF(COUNTA(PTレビュー先頭セル:PTレビュー最終セル)&lt;&gt;0,"",IF(BB338&lt;&gt;"",BB338,"")))))))</f>
        <v/>
      </c>
      <c r="DJ338" s="329" t="str">
        <f>IF(AND(BM338&lt;&gt;"",BN338&lt;&gt;""),BN338,IF(AND(BJ338&lt;&gt;"",BN338&lt;&gt;""),BN338,IF(AND(BK338&lt;&gt;"",BN338=""),"",IF(AND(BJ338&lt;&gt;"",BN338=""),"",IF(BF338&lt;&gt;"",BF338,IF(COUNTA(PTレビュー先頭セル:PTレビュー最終セル)&lt;&gt;0,"",IF(BC338&lt;&gt;"",BC338,"")))))))</f>
        <v/>
      </c>
      <c r="DK338" s="450" t="b">
        <f t="shared" si="183"/>
        <v>0</v>
      </c>
      <c r="DL338" s="440" t="b">
        <f t="shared" si="184"/>
        <v>0</v>
      </c>
      <c r="DM338" s="450" t="b">
        <f t="shared" si="185"/>
        <v>0</v>
      </c>
      <c r="DN338" s="440" t="b">
        <f t="shared" si="186"/>
        <v>0</v>
      </c>
      <c r="DO338" s="449" t="b">
        <f t="shared" si="187"/>
        <v>0</v>
      </c>
      <c r="DP338" s="440" t="b">
        <f t="shared" si="188"/>
        <v>0</v>
      </c>
      <c r="DQ338" s="450" t="b">
        <f t="shared" si="189"/>
        <v>0</v>
      </c>
      <c r="DR338" s="440" t="b">
        <f t="shared" si="190"/>
        <v>0</v>
      </c>
      <c r="DS338" s="449" t="b">
        <f t="shared" si="191"/>
        <v>0</v>
      </c>
      <c r="DT338" s="440" t="b">
        <f t="shared" si="192"/>
        <v>0</v>
      </c>
    </row>
    <row r="339" spans="1:124" x14ac:dyDescent="0.25">
      <c r="A339" s="65">
        <f t="shared" si="167"/>
        <v>331</v>
      </c>
      <c r="B339" s="275"/>
      <c r="C339" s="275"/>
      <c r="D339" s="275"/>
      <c r="E339" s="275"/>
      <c r="F339" s="275"/>
      <c r="G339" s="316"/>
      <c r="H339" s="276"/>
      <c r="I339" s="276"/>
      <c r="J339" s="276"/>
      <c r="K339" s="467"/>
      <c r="L339" s="467"/>
      <c r="M339" s="277"/>
      <c r="N339" s="277"/>
      <c r="O339" s="348"/>
      <c r="P339" s="278"/>
      <c r="Q339" s="279"/>
      <c r="R339" s="348"/>
      <c r="S339" s="278"/>
      <c r="T339" s="280"/>
      <c r="U339" s="348"/>
      <c r="V339" s="274"/>
      <c r="W339" s="309" t="str">
        <f t="shared" ca="1" si="168"/>
        <v/>
      </c>
      <c r="X339" s="310" t="str">
        <f t="shared" ca="1" si="169"/>
        <v/>
      </c>
      <c r="Y339" s="277"/>
      <c r="Z339" s="277"/>
      <c r="AA339" s="348"/>
      <c r="AB339" s="278"/>
      <c r="AC339" s="279"/>
      <c r="AD339" s="348"/>
      <c r="AE339" s="278"/>
      <c r="AF339" s="280"/>
      <c r="AG339" s="348"/>
      <c r="AH339" s="274"/>
      <c r="AI339" s="309" t="str">
        <f t="shared" ca="1" si="170"/>
        <v/>
      </c>
      <c r="AJ339" s="310" t="str">
        <f t="shared" ca="1" si="171"/>
        <v/>
      </c>
      <c r="AK339" s="277"/>
      <c r="AL339" s="277"/>
      <c r="AM339" s="348"/>
      <c r="AN339" s="278"/>
      <c r="AO339" s="279"/>
      <c r="AP339" s="348"/>
      <c r="AQ339" s="278"/>
      <c r="AR339" s="280"/>
      <c r="AS339" s="348"/>
      <c r="AT339" s="274"/>
      <c r="AU339" s="309" t="str">
        <f t="shared" ca="1" si="172"/>
        <v/>
      </c>
      <c r="AV339" s="310" t="str">
        <f t="shared" ca="1" si="173"/>
        <v/>
      </c>
      <c r="AW339" s="276"/>
      <c r="AX339" s="276"/>
      <c r="AY339" s="348"/>
      <c r="AZ339" s="278"/>
      <c r="BA339" s="279"/>
      <c r="BB339" s="348"/>
      <c r="BC339" s="278"/>
      <c r="BD339" s="280"/>
      <c r="BE339" s="348"/>
      <c r="BF339" s="274"/>
      <c r="BG339" s="309" t="str">
        <f t="shared" ca="1" si="174"/>
        <v/>
      </c>
      <c r="BH339" s="310" t="str">
        <f t="shared" ca="1" si="175"/>
        <v/>
      </c>
      <c r="BI339" s="276"/>
      <c r="BJ339" s="348"/>
      <c r="BK339" s="278"/>
      <c r="BL339" s="279"/>
      <c r="BM339" s="348"/>
      <c r="BN339" s="278"/>
      <c r="BO339" s="280"/>
      <c r="BP339" s="309" t="str">
        <f t="shared" ca="1" si="176"/>
        <v/>
      </c>
      <c r="BQ339" s="310" t="str">
        <f t="shared" ca="1" si="177"/>
        <v/>
      </c>
      <c r="BR339" s="309" t="str">
        <f t="shared" ca="1" si="178"/>
        <v/>
      </c>
      <c r="BS339" s="438" t="str">
        <f t="shared" ca="1" si="179"/>
        <v/>
      </c>
      <c r="BT339" s="281" t="str">
        <f t="array" ref="BT339">IF(AND($I339&lt;&gt;"",$K339&lt;&gt;""),CEILING(VLOOKUP($I339,ランク別指標,3,FALSE)*$L339,1),"")</f>
        <v/>
      </c>
      <c r="BU339" s="282"/>
      <c r="BV339" s="281" t="str">
        <f t="shared" si="164"/>
        <v/>
      </c>
      <c r="BW339" s="283"/>
      <c r="BX339" s="282"/>
      <c r="BY339" s="284" t="str">
        <f t="shared" si="180"/>
        <v/>
      </c>
      <c r="BZ339" s="285" t="str">
        <f t="shared" si="181"/>
        <v/>
      </c>
      <c r="CA339" s="286"/>
      <c r="CB339" s="287"/>
      <c r="CC339" s="281" t="str">
        <f t="array" ref="CC339">IF(AND($I339&lt;&gt;"",$K339&lt;&gt;""),CEILING(VLOOKUP($I339,ランク別指標,6,FALSE)*$L339,1),"")</f>
        <v/>
      </c>
      <c r="CD339" s="288"/>
      <c r="CE339" s="289" t="str">
        <f t="shared" si="165"/>
        <v/>
      </c>
      <c r="CF339" s="290"/>
      <c r="CG339" s="291" t="str">
        <f t="array" ref="CG339">IF(AND(L339&lt;&gt;"",L339&gt;0),IF(CD339/L339*100 &gt; 0,CD339/L339*100, ""),"")</f>
        <v/>
      </c>
      <c r="CH339" s="292" t="str">
        <f t="array" ref="CH339">IF(AND(L339&lt;&gt;"",L339&gt;0),IF(CF339/L339*100 &gt; 0,CF339/L339*100, ""),"")</f>
        <v/>
      </c>
      <c r="CI339" s="291" t="str">
        <f t="array" ref="CI339">IF(AND(CC339&lt;&gt;"",CC339&gt;0),IF(CD339/CC339*100 &gt; 0,CD339/CC339, ""),"")</f>
        <v/>
      </c>
      <c r="CJ339" s="292" t="str">
        <f t="array" ref="CJ339">IF(AND(CE339&lt;&gt;"",CE339&gt;0),IF(CF339/CE339*100 &gt; 0,CF339/CE339, ""),"")</f>
        <v/>
      </c>
      <c r="CK339" s="281"/>
      <c r="CL339" s="293" t="str">
        <f t="array" ref="CL339">IF(AND(L339&lt;&gt;"",L339&gt;0),IF(CK339/L339*100 &gt; 0,CK339/L339*100, ""),"")</f>
        <v/>
      </c>
      <c r="CM339" s="294"/>
      <c r="CN339" s="270" t="str">
        <f t="array" aca="1" ref="CN339" ca="1">IF(AND($O339&lt;&gt;"",$P339="",$O339&lt;=集計基準日),"遅1",IF(AND($R339&lt;&gt;"",$S339="",$R339&lt;=集計基準日),"遅2",IF(AND($U339&lt;&gt;"",$V339="",$U339&lt;=集計基準日),"遅3","") ) )</f>
        <v/>
      </c>
      <c r="CO339" s="271" t="str">
        <f t="array" aca="1" ref="CO339" ca="1">IF(AND($AA339&lt;&gt;"",$AB339="",$AA339&lt;=集計基準日),"遅1",IF(AND($AD339&lt;&gt;"",$AE339="",$AD339&lt;=集計基準日),"遅2",IF(AND($AG339&lt;&gt;"",$AH339="",$AG339&lt;=集計基準日),"遅3","")))</f>
        <v/>
      </c>
      <c r="CP339" s="271" t="str">
        <f t="array" aca="1" ref="CP339" ca="1">IF(AND($AM339&lt;&gt;"",$AN339="",$AM339&lt;=集計基準日),"遅1",IF(AND($AP339&lt;&gt;"",$AQ339="",$AP339&lt;=集計基準日),"遅2",IF(AND($AS339&lt;&gt;"",$AT339="",$AS339&lt;=集計基準日),"遅3","")))</f>
        <v/>
      </c>
      <c r="CQ339" s="272" t="str">
        <f t="shared" ca="1" si="15"/>
        <v/>
      </c>
      <c r="CR339" s="272" t="str">
        <f t="shared" ca="1" si="16"/>
        <v/>
      </c>
      <c r="CS339" s="273" t="str">
        <f t="shared" ca="1" si="166"/>
        <v/>
      </c>
      <c r="CT339" s="337"/>
      <c r="CU339" s="264">
        <f t="shared" si="182"/>
        <v>331</v>
      </c>
      <c r="CW339" s="324">
        <f t="array" aca="1" ref="CW339" ca="1">MAX(IF((IF(進捗管理票PSPT_進捗率_1_2&lt;&gt;"", O339:V339,O339:S339)&lt;&gt;"")*(IF(進捗管理票PSPT_進捗率_1_2&lt;&gt;"", $O$7:$V$7,$O$7:$S$7)="予定日")*(IF(進捗管理票PSPT_進捗率_1_2&lt;&gt;"", O339:V339,O339:S339)&lt;=集計基準日),COLUMN(IF(進捗管理票PSPT_進捗率_1_2&lt;&gt;"", O339:V339,O339:S339)),""))</f>
        <v>0</v>
      </c>
      <c r="CX339" s="324">
        <f t="array" aca="1" ref="CX339" ca="1">MAX(IF((IF(進捗管理票PSPT_進捗率_2_2&lt;&gt;"", AA339:AH339,AA339:AE339)&lt;&gt;"")*(IF(進捗管理票PSPT_進捗率_2_2&lt;&gt;"", $AA$7:$AH$7,$AA$7:$AE$7)="予定日")*(IF(進捗管理票PSPT_進捗率_2_2&lt;&gt;"", AA339:AH339,AA339:AE339)&lt;=集計基準日),COLUMN(IF(進捗管理票PSPT_進捗率_2_2&lt;&gt;"", AA339:AH339,AA339:AE339)),""))</f>
        <v>0</v>
      </c>
      <c r="CY339" s="324">
        <f t="array" aca="1" ref="CY339" ca="1">MAX(IF((IF(進捗管理票PSPT_進捗率_3_2&lt;&gt;"", AM339:AT339,AM339:AQ339)&lt;&gt;"")*(IF(進捗管理票PSPT_進捗率_3_2&lt;&gt;"", $AM$7:$AT$7,$AM$7:$AQ$7)="予定日")*(IF(進捗管理票PSPT_進捗率_3_2&lt;&gt;"", AM339:AT339,AM339:AQ339)&lt;=集計基準日),COLUMN(IF(進捗管理票PSPT_進捗率_3_2&lt;&gt;"", AM339:AT339,AM339:AQ339)),""))</f>
        <v>0</v>
      </c>
      <c r="CZ339" s="324">
        <f t="array" aca="1" ref="CZ339" ca="1">MAX(IF((IF(進捗管理票PSPT_進捗率_4_2&lt;&gt;"", AY339:BF339,AY339:BC339)&lt;&gt;"")*(IF(進捗管理票PSPT_進捗率_4_2&lt;&gt;"", $AY$7:$BF$7,$AY$7:$BC$7)="予定日")*(IF(進捗管理票PSPT_進捗率_4_2&lt;&gt;"", AY339:BF339,AY339:BC339)&lt;=集計基準日),COLUMN(IF(進捗管理票PSPT_進捗率_4_2&lt;&gt;"", AY339:BF339,AY339:BC339)),""))</f>
        <v>0</v>
      </c>
      <c r="DA339" s="324">
        <f t="array" aca="1" ref="DA339" ca="1">MAX(IF((BJ339:BN339&lt;&gt;"")*($BJ$7:$BN$7="予定日")*(BJ339:BN339&lt;=集計基準日),COLUMN(BJ339:BN339),""))</f>
        <v>0</v>
      </c>
      <c r="DB339" s="324">
        <f t="array" aca="1" ref="DB339" ca="1">MAX(IF((IF(AND(進捗管理票PSPT_進捗率_1_2&lt;&gt;"",U339&lt;&gt;""), O339:V339,O339:S339)&lt;&gt;"")*(IF(AND(進捗管理票PSPT_進捗率_1_2&lt;&gt;"",U339&lt;&gt;""), $O$7:$V$7,$O$7:$S$7)="実績日")*(IF(AND(進捗管理票PSPT_進捗率_1_2&lt;&gt;"",U339&lt;&gt;""), O339:V339,O339:S339)&lt;=集計基準日),COLUMN(IF(AND(進捗管理票PSPT_進捗率_1_2&lt;&gt;"",U339&lt;&gt;""), O339:V339,O339:S339)),""))</f>
        <v>0</v>
      </c>
      <c r="DC339" s="324">
        <f t="array" aca="1" ref="DC339" ca="1">MAX(IF((IF(AND(進捗管理票PSPT_進捗率_2_2&lt;&gt;"",AG339&lt;&gt;""), AA339:AH339,AA339:AE339)&lt;&gt;"")*(IF(AND(進捗管理票PSPT_進捗率_2_2&lt;&gt;"",AG339&lt;&gt;""), $AA$7:$AH$7,$AA$7:$AE$7)="実績日")*(IF(AND(進捗管理票PSPT_進捗率_2_2&lt;&gt;"",AG339&lt;&gt;""), AA339:AH339,AA339:AE339)&lt;=集計基準日),COLUMN(IF(AND(進捗管理票PSPT_進捗率_2_2&lt;&gt;"",AG339&lt;&gt;""), AA339:AH339,AA339:AE339)),""))</f>
        <v>0</v>
      </c>
      <c r="DD339" s="324">
        <f t="array" aca="1" ref="DD339" ca="1">MAX(IF((IF(AND(進捗管理票PSPT_進捗率_3_2&lt;&gt;"",AS339&lt;&gt;""), AM339:AT339,AM339:AQ339)&lt;&gt;"")*(IF(AND(進捗管理票PSPT_進捗率_3_2&lt;&gt;"",AS339&lt;&gt;""), $AM$7:$AT$7,$AM$7:$AQ$7)="実績日")*(IF(AND(進捗管理票PSPT_進捗率_3_2&lt;&gt;"",AS339&lt;&gt;""), AM339:AT339,AM339:AQ339)&lt;=集計基準日),COLUMN(IF(AND(進捗管理票PSPT_進捗率_3_2&lt;&gt;"",AS339&lt;&gt;""), AM339:AT339,AM339:AQ339)),""))</f>
        <v>0</v>
      </c>
      <c r="DE339" s="324">
        <f t="array" aca="1" ref="DE339" ca="1">MAX(IF((IF(AND(進捗管理票PSPT_進捗率_4_2&lt;&gt;"",BE339&lt;&gt;""), AY339:BF339,AY339:BC339)&lt;&gt;"")*(IF(AND(進捗管理票PSPT_進捗率_4_2&lt;&gt;"",BE339&lt;&gt;""), $AY$7:$BF$7,$AY$7:$BC$7)="実績日")*(IF(AND(進捗管理票PSPT_進捗率_4_2&lt;&gt;"",BE339&lt;&gt;""), AY339:BF339,AY339:BC339)&lt;=集計基準日),COLUMN(IF(AND(進捗管理票PSPT_進捗率_4_2&lt;&gt;"",BE339&lt;&gt;""), AY339:BF339,AY339:BC339)),""))</f>
        <v>0</v>
      </c>
      <c r="DF339" s="324">
        <f t="array" aca="1" ref="DF339" ca="1">MAX(IF((BJ339:BN339&lt;&gt;"")*($BJ$7:$BN$7="実績日")*(BJ339:BN339&lt;=集計基準日),COLUMN(BJ339:BN339),""))</f>
        <v>0</v>
      </c>
      <c r="DG339" s="439">
        <f ca="1">MAX(IF(CW339&lt;&gt;0,HLOOKUP(CW339+1,進捗・達成率設定_PS,9,1),0),IF(CX339&lt;&gt;0,HLOOKUP(CX339+1,進捗・達成率設定_PT仕様作成,9,1),0),IF(CY339&lt;&gt;0,HLOOKUP(CY339+1,進捗・達成率設定_PG,9,1),0),IF(CZ339&lt;&gt;0,HLOOKUP(CZ339+1,進捗・達成率設定_PT,9,1),0),IF(DA339&lt;&gt;0,HLOOKUP(DA339+1,進捗・達成率設定_受入,9,1),0),IF(AND(COUNTA(PTレビュー先頭セル:PTレビュー最終セル)=0,AND(BB339&lt;&gt;"", BB339 &lt;= 集計基準日, BE339="",BF339="",BJ339="",BK339="",BM339="",BN339="")),100,0),IF(AND(BE339&lt;&gt;"",BE339 &lt;= 集計基準日, BJ339="",BK339="",BM339="",BN339=""),100,0))</f>
        <v>0</v>
      </c>
      <c r="DH339" s="440">
        <f ca="1">MAX(IF(DB339&lt;&gt;0,HLOOKUP(DB339,進捗・達成率設定_PS,9,1),0),IF(DC339&lt;&gt;0,HLOOKUP(DC339,進捗・達成率設定_PT仕様作成,9,1),0),IF(DD339&lt;&gt;0,HLOOKUP(DD339,進捗・達成率設定_PG,9,1),0),IF(DE339&lt;&gt;0,HLOOKUP(DE339,進捗・達成率設定_PT,9,1),0),IF(DF339&lt;&gt;0,HLOOKUP(DF339,進捗・達成率設定_受入,9,1),0),IF(AND(COUNTA(PTレビュー先頭セル:PTレビュー最終セル)=0,BJ339="",BK339="",BM339="",BN339="",BC339&lt;&gt;"", BC339&lt;=集計基準日),100,0),IF(OR(AND(BF339&lt;&gt;"",BF339&lt;=集計基準日, BJ339="",BK339="",BM339="",BN339=""),AND(BE339&lt;&gt;"",BF339&lt;&gt;"",BF339&lt;=集計基準日, BJ339="",BK339="",BM339="",BN339="")),100,0))</f>
        <v>0</v>
      </c>
      <c r="DI339" s="328" t="str">
        <f>IF(BM339&lt;&gt;"",BM339,IF(AND(BJ339&lt;&gt;"",BM339&lt;&gt;""),BM339,IF(AND(BJ339&lt;&gt;"",BM339=""),"",IF(AND(BK339&lt;&gt;"",BM339=""),"",IF(BE339&lt;&gt;"",BE339,IF(COUNTA(PTレビュー先頭セル:PTレビュー最終セル)&lt;&gt;0,"",IF(BB339&lt;&gt;"",BB339,"")))))))</f>
        <v/>
      </c>
      <c r="DJ339" s="329" t="str">
        <f>IF(AND(BM339&lt;&gt;"",BN339&lt;&gt;""),BN339,IF(AND(BJ339&lt;&gt;"",BN339&lt;&gt;""),BN339,IF(AND(BK339&lt;&gt;"",BN339=""),"",IF(AND(BJ339&lt;&gt;"",BN339=""),"",IF(BF339&lt;&gt;"",BF339,IF(COUNTA(PTレビュー先頭セル:PTレビュー最終セル)&lt;&gt;0,"",IF(BC339&lt;&gt;"",BC339,"")))))))</f>
        <v/>
      </c>
      <c r="DK339" s="450" t="b">
        <f t="shared" si="183"/>
        <v>0</v>
      </c>
      <c r="DL339" s="440" t="b">
        <f t="shared" si="184"/>
        <v>0</v>
      </c>
      <c r="DM339" s="450" t="b">
        <f t="shared" si="185"/>
        <v>0</v>
      </c>
      <c r="DN339" s="440" t="b">
        <f t="shared" si="186"/>
        <v>0</v>
      </c>
      <c r="DO339" s="449" t="b">
        <f t="shared" si="187"/>
        <v>0</v>
      </c>
      <c r="DP339" s="440" t="b">
        <f t="shared" si="188"/>
        <v>0</v>
      </c>
      <c r="DQ339" s="450" t="b">
        <f t="shared" si="189"/>
        <v>0</v>
      </c>
      <c r="DR339" s="440" t="b">
        <f t="shared" si="190"/>
        <v>0</v>
      </c>
      <c r="DS339" s="449" t="b">
        <f t="shared" si="191"/>
        <v>0</v>
      </c>
      <c r="DT339" s="440" t="b">
        <f t="shared" si="192"/>
        <v>0</v>
      </c>
    </row>
    <row r="340" spans="1:124" x14ac:dyDescent="0.25">
      <c r="A340" s="65">
        <f t="shared" si="167"/>
        <v>332</v>
      </c>
      <c r="B340" s="275"/>
      <c r="C340" s="275"/>
      <c r="D340" s="275"/>
      <c r="E340" s="275"/>
      <c r="F340" s="275"/>
      <c r="G340" s="316"/>
      <c r="H340" s="276"/>
      <c r="I340" s="276"/>
      <c r="J340" s="276"/>
      <c r="K340" s="467"/>
      <c r="L340" s="467"/>
      <c r="M340" s="277"/>
      <c r="N340" s="277"/>
      <c r="O340" s="348"/>
      <c r="P340" s="278"/>
      <c r="Q340" s="279"/>
      <c r="R340" s="348"/>
      <c r="S340" s="278"/>
      <c r="T340" s="280"/>
      <c r="U340" s="348"/>
      <c r="V340" s="274"/>
      <c r="W340" s="309" t="str">
        <f t="shared" ca="1" si="168"/>
        <v/>
      </c>
      <c r="X340" s="310" t="str">
        <f t="shared" ca="1" si="169"/>
        <v/>
      </c>
      <c r="Y340" s="277"/>
      <c r="Z340" s="277"/>
      <c r="AA340" s="348"/>
      <c r="AB340" s="278"/>
      <c r="AC340" s="279"/>
      <c r="AD340" s="348"/>
      <c r="AE340" s="278"/>
      <c r="AF340" s="280"/>
      <c r="AG340" s="348"/>
      <c r="AH340" s="274"/>
      <c r="AI340" s="309" t="str">
        <f t="shared" ca="1" si="170"/>
        <v/>
      </c>
      <c r="AJ340" s="310" t="str">
        <f t="shared" ca="1" si="171"/>
        <v/>
      </c>
      <c r="AK340" s="277"/>
      <c r="AL340" s="277"/>
      <c r="AM340" s="348"/>
      <c r="AN340" s="278"/>
      <c r="AO340" s="279"/>
      <c r="AP340" s="348"/>
      <c r="AQ340" s="278"/>
      <c r="AR340" s="280"/>
      <c r="AS340" s="348"/>
      <c r="AT340" s="274"/>
      <c r="AU340" s="309" t="str">
        <f t="shared" ca="1" si="172"/>
        <v/>
      </c>
      <c r="AV340" s="310" t="str">
        <f t="shared" ca="1" si="173"/>
        <v/>
      </c>
      <c r="AW340" s="276"/>
      <c r="AX340" s="276"/>
      <c r="AY340" s="348"/>
      <c r="AZ340" s="278"/>
      <c r="BA340" s="279"/>
      <c r="BB340" s="348"/>
      <c r="BC340" s="278"/>
      <c r="BD340" s="280"/>
      <c r="BE340" s="348"/>
      <c r="BF340" s="274"/>
      <c r="BG340" s="309" t="str">
        <f t="shared" ca="1" si="174"/>
        <v/>
      </c>
      <c r="BH340" s="310" t="str">
        <f t="shared" ca="1" si="175"/>
        <v/>
      </c>
      <c r="BI340" s="276"/>
      <c r="BJ340" s="348"/>
      <c r="BK340" s="278"/>
      <c r="BL340" s="279"/>
      <c r="BM340" s="348"/>
      <c r="BN340" s="278"/>
      <c r="BO340" s="280"/>
      <c r="BP340" s="309" t="str">
        <f t="shared" ca="1" si="176"/>
        <v/>
      </c>
      <c r="BQ340" s="310" t="str">
        <f t="shared" ca="1" si="177"/>
        <v/>
      </c>
      <c r="BR340" s="309" t="str">
        <f t="shared" ca="1" si="178"/>
        <v/>
      </c>
      <c r="BS340" s="438" t="str">
        <f t="shared" ca="1" si="179"/>
        <v/>
      </c>
      <c r="BT340" s="281" t="str">
        <f t="array" ref="BT340">IF(AND($I340&lt;&gt;"",$K340&lt;&gt;""),CEILING(VLOOKUP($I340,ランク別指標,3,FALSE)*$L340,1),"")</f>
        <v/>
      </c>
      <c r="BU340" s="282"/>
      <c r="BV340" s="281" t="str">
        <f t="shared" si="164"/>
        <v/>
      </c>
      <c r="BW340" s="283"/>
      <c r="BX340" s="282"/>
      <c r="BY340" s="284" t="str">
        <f t="shared" si="180"/>
        <v/>
      </c>
      <c r="BZ340" s="285" t="str">
        <f t="shared" si="181"/>
        <v/>
      </c>
      <c r="CA340" s="286"/>
      <c r="CB340" s="287"/>
      <c r="CC340" s="281" t="str">
        <f t="array" ref="CC340">IF(AND($I340&lt;&gt;"",$K340&lt;&gt;""),CEILING(VLOOKUP($I340,ランク別指標,6,FALSE)*$L340,1),"")</f>
        <v/>
      </c>
      <c r="CD340" s="288"/>
      <c r="CE340" s="289" t="str">
        <f t="shared" si="165"/>
        <v/>
      </c>
      <c r="CF340" s="290"/>
      <c r="CG340" s="291" t="str">
        <f t="array" ref="CG340">IF(AND(L340&lt;&gt;"",L340&gt;0),IF(CD340/L340*100 &gt; 0,CD340/L340*100, ""),"")</f>
        <v/>
      </c>
      <c r="CH340" s="292" t="str">
        <f t="array" ref="CH340">IF(AND(L340&lt;&gt;"",L340&gt;0),IF(CF340/L340*100 &gt; 0,CF340/L340*100, ""),"")</f>
        <v/>
      </c>
      <c r="CI340" s="291" t="str">
        <f t="array" ref="CI340">IF(AND(CC340&lt;&gt;"",CC340&gt;0),IF(CD340/CC340*100 &gt; 0,CD340/CC340, ""),"")</f>
        <v/>
      </c>
      <c r="CJ340" s="292" t="str">
        <f t="array" ref="CJ340">IF(AND(CE340&lt;&gt;"",CE340&gt;0),IF(CF340/CE340*100 &gt; 0,CF340/CE340, ""),"")</f>
        <v/>
      </c>
      <c r="CK340" s="281"/>
      <c r="CL340" s="293" t="str">
        <f t="array" ref="CL340">IF(AND(L340&lt;&gt;"",L340&gt;0),IF(CK340/L340*100 &gt; 0,CK340/L340*100, ""),"")</f>
        <v/>
      </c>
      <c r="CM340" s="294"/>
      <c r="CN340" s="270" t="str">
        <f t="array" aca="1" ref="CN340" ca="1">IF(AND($O340&lt;&gt;"",$P340="",$O340&lt;=集計基準日),"遅1",IF(AND($R340&lt;&gt;"",$S340="",$R340&lt;=集計基準日),"遅2",IF(AND($U340&lt;&gt;"",$V340="",$U340&lt;=集計基準日),"遅3","") ) )</f>
        <v/>
      </c>
      <c r="CO340" s="271" t="str">
        <f t="array" aca="1" ref="CO340" ca="1">IF(AND($AA340&lt;&gt;"",$AB340="",$AA340&lt;=集計基準日),"遅1",IF(AND($AD340&lt;&gt;"",$AE340="",$AD340&lt;=集計基準日),"遅2",IF(AND($AG340&lt;&gt;"",$AH340="",$AG340&lt;=集計基準日),"遅3","")))</f>
        <v/>
      </c>
      <c r="CP340" s="271" t="str">
        <f t="array" aca="1" ref="CP340" ca="1">IF(AND($AM340&lt;&gt;"",$AN340="",$AM340&lt;=集計基準日),"遅1",IF(AND($AP340&lt;&gt;"",$AQ340="",$AP340&lt;=集計基準日),"遅2",IF(AND($AS340&lt;&gt;"",$AT340="",$AS340&lt;=集計基準日),"遅3","")))</f>
        <v/>
      </c>
      <c r="CQ340" s="272" t="str">
        <f t="shared" ca="1" si="15"/>
        <v/>
      </c>
      <c r="CR340" s="272" t="str">
        <f t="shared" ca="1" si="16"/>
        <v/>
      </c>
      <c r="CS340" s="273" t="str">
        <f t="shared" ca="1" si="166"/>
        <v/>
      </c>
      <c r="CT340" s="337"/>
      <c r="CU340" s="264">
        <f t="shared" si="182"/>
        <v>332</v>
      </c>
      <c r="CW340" s="324">
        <f t="array" aca="1" ref="CW340" ca="1">MAX(IF((IF(進捗管理票PSPT_進捗率_1_2&lt;&gt;"", O340:V340,O340:S340)&lt;&gt;"")*(IF(進捗管理票PSPT_進捗率_1_2&lt;&gt;"", $O$7:$V$7,$O$7:$S$7)="予定日")*(IF(進捗管理票PSPT_進捗率_1_2&lt;&gt;"", O340:V340,O340:S340)&lt;=集計基準日),COLUMN(IF(進捗管理票PSPT_進捗率_1_2&lt;&gt;"", O340:V340,O340:S340)),""))</f>
        <v>0</v>
      </c>
      <c r="CX340" s="324">
        <f t="array" aca="1" ref="CX340" ca="1">MAX(IF((IF(進捗管理票PSPT_進捗率_2_2&lt;&gt;"", AA340:AH340,AA340:AE340)&lt;&gt;"")*(IF(進捗管理票PSPT_進捗率_2_2&lt;&gt;"", $AA$7:$AH$7,$AA$7:$AE$7)="予定日")*(IF(進捗管理票PSPT_進捗率_2_2&lt;&gt;"", AA340:AH340,AA340:AE340)&lt;=集計基準日),COLUMN(IF(進捗管理票PSPT_進捗率_2_2&lt;&gt;"", AA340:AH340,AA340:AE340)),""))</f>
        <v>0</v>
      </c>
      <c r="CY340" s="324">
        <f t="array" aca="1" ref="CY340" ca="1">MAX(IF((IF(進捗管理票PSPT_進捗率_3_2&lt;&gt;"", AM340:AT340,AM340:AQ340)&lt;&gt;"")*(IF(進捗管理票PSPT_進捗率_3_2&lt;&gt;"", $AM$7:$AT$7,$AM$7:$AQ$7)="予定日")*(IF(進捗管理票PSPT_進捗率_3_2&lt;&gt;"", AM340:AT340,AM340:AQ340)&lt;=集計基準日),COLUMN(IF(進捗管理票PSPT_進捗率_3_2&lt;&gt;"", AM340:AT340,AM340:AQ340)),""))</f>
        <v>0</v>
      </c>
      <c r="CZ340" s="324">
        <f t="array" aca="1" ref="CZ340" ca="1">MAX(IF((IF(進捗管理票PSPT_進捗率_4_2&lt;&gt;"", AY340:BF340,AY340:BC340)&lt;&gt;"")*(IF(進捗管理票PSPT_進捗率_4_2&lt;&gt;"", $AY$7:$BF$7,$AY$7:$BC$7)="予定日")*(IF(進捗管理票PSPT_進捗率_4_2&lt;&gt;"", AY340:BF340,AY340:BC340)&lt;=集計基準日),COLUMN(IF(進捗管理票PSPT_進捗率_4_2&lt;&gt;"", AY340:BF340,AY340:BC340)),""))</f>
        <v>0</v>
      </c>
      <c r="DA340" s="324">
        <f t="array" aca="1" ref="DA340" ca="1">MAX(IF((BJ340:BN340&lt;&gt;"")*($BJ$7:$BN$7="予定日")*(BJ340:BN340&lt;=集計基準日),COLUMN(BJ340:BN340),""))</f>
        <v>0</v>
      </c>
      <c r="DB340" s="324">
        <f t="array" aca="1" ref="DB340" ca="1">MAX(IF((IF(AND(進捗管理票PSPT_進捗率_1_2&lt;&gt;"",U340&lt;&gt;""), O340:V340,O340:S340)&lt;&gt;"")*(IF(AND(進捗管理票PSPT_進捗率_1_2&lt;&gt;"",U340&lt;&gt;""), $O$7:$V$7,$O$7:$S$7)="実績日")*(IF(AND(進捗管理票PSPT_進捗率_1_2&lt;&gt;"",U340&lt;&gt;""), O340:V340,O340:S340)&lt;=集計基準日),COLUMN(IF(AND(進捗管理票PSPT_進捗率_1_2&lt;&gt;"",U340&lt;&gt;""), O340:V340,O340:S340)),""))</f>
        <v>0</v>
      </c>
      <c r="DC340" s="324">
        <f t="array" aca="1" ref="DC340" ca="1">MAX(IF((IF(AND(進捗管理票PSPT_進捗率_2_2&lt;&gt;"",AG340&lt;&gt;""), AA340:AH340,AA340:AE340)&lt;&gt;"")*(IF(AND(進捗管理票PSPT_進捗率_2_2&lt;&gt;"",AG340&lt;&gt;""), $AA$7:$AH$7,$AA$7:$AE$7)="実績日")*(IF(AND(進捗管理票PSPT_進捗率_2_2&lt;&gt;"",AG340&lt;&gt;""), AA340:AH340,AA340:AE340)&lt;=集計基準日),COLUMN(IF(AND(進捗管理票PSPT_進捗率_2_2&lt;&gt;"",AG340&lt;&gt;""), AA340:AH340,AA340:AE340)),""))</f>
        <v>0</v>
      </c>
      <c r="DD340" s="324">
        <f t="array" aca="1" ref="DD340" ca="1">MAX(IF((IF(AND(進捗管理票PSPT_進捗率_3_2&lt;&gt;"",AS340&lt;&gt;""), AM340:AT340,AM340:AQ340)&lt;&gt;"")*(IF(AND(進捗管理票PSPT_進捗率_3_2&lt;&gt;"",AS340&lt;&gt;""), $AM$7:$AT$7,$AM$7:$AQ$7)="実績日")*(IF(AND(進捗管理票PSPT_進捗率_3_2&lt;&gt;"",AS340&lt;&gt;""), AM340:AT340,AM340:AQ340)&lt;=集計基準日),COLUMN(IF(AND(進捗管理票PSPT_進捗率_3_2&lt;&gt;"",AS340&lt;&gt;""), AM340:AT340,AM340:AQ340)),""))</f>
        <v>0</v>
      </c>
      <c r="DE340" s="324">
        <f t="array" aca="1" ref="DE340" ca="1">MAX(IF((IF(AND(進捗管理票PSPT_進捗率_4_2&lt;&gt;"",BE340&lt;&gt;""), AY340:BF340,AY340:BC340)&lt;&gt;"")*(IF(AND(進捗管理票PSPT_進捗率_4_2&lt;&gt;"",BE340&lt;&gt;""), $AY$7:$BF$7,$AY$7:$BC$7)="実績日")*(IF(AND(進捗管理票PSPT_進捗率_4_2&lt;&gt;"",BE340&lt;&gt;""), AY340:BF340,AY340:BC340)&lt;=集計基準日),COLUMN(IF(AND(進捗管理票PSPT_進捗率_4_2&lt;&gt;"",BE340&lt;&gt;""), AY340:BF340,AY340:BC340)),""))</f>
        <v>0</v>
      </c>
      <c r="DF340" s="324">
        <f t="array" aca="1" ref="DF340" ca="1">MAX(IF((BJ340:BN340&lt;&gt;"")*($BJ$7:$BN$7="実績日")*(BJ340:BN340&lt;=集計基準日),COLUMN(BJ340:BN340),""))</f>
        <v>0</v>
      </c>
      <c r="DG340" s="439">
        <f ca="1">MAX(IF(CW340&lt;&gt;0,HLOOKUP(CW340+1,進捗・達成率設定_PS,9,1),0),IF(CX340&lt;&gt;0,HLOOKUP(CX340+1,進捗・達成率設定_PT仕様作成,9,1),0),IF(CY340&lt;&gt;0,HLOOKUP(CY340+1,進捗・達成率設定_PG,9,1),0),IF(CZ340&lt;&gt;0,HLOOKUP(CZ340+1,進捗・達成率設定_PT,9,1),0),IF(DA340&lt;&gt;0,HLOOKUP(DA340+1,進捗・達成率設定_受入,9,1),0),IF(AND(COUNTA(PTレビュー先頭セル:PTレビュー最終セル)=0,AND(BB340&lt;&gt;"", BB340 &lt;= 集計基準日, BE340="",BF340="",BJ340="",BK340="",BM340="",BN340="")),100,0),IF(AND(BE340&lt;&gt;"",BE340 &lt;= 集計基準日, BJ340="",BK340="",BM340="",BN340=""),100,0))</f>
        <v>0</v>
      </c>
      <c r="DH340" s="440">
        <f ca="1">MAX(IF(DB340&lt;&gt;0,HLOOKUP(DB340,進捗・達成率設定_PS,9,1),0),IF(DC340&lt;&gt;0,HLOOKUP(DC340,進捗・達成率設定_PT仕様作成,9,1),0),IF(DD340&lt;&gt;0,HLOOKUP(DD340,進捗・達成率設定_PG,9,1),0),IF(DE340&lt;&gt;0,HLOOKUP(DE340,進捗・達成率設定_PT,9,1),0),IF(DF340&lt;&gt;0,HLOOKUP(DF340,進捗・達成率設定_受入,9,1),0),IF(AND(COUNTA(PTレビュー先頭セル:PTレビュー最終セル)=0,BJ340="",BK340="",BM340="",BN340="",BC340&lt;&gt;"", BC340&lt;=集計基準日),100,0),IF(OR(AND(BF340&lt;&gt;"",BF340&lt;=集計基準日, BJ340="",BK340="",BM340="",BN340=""),AND(BE340&lt;&gt;"",BF340&lt;&gt;"",BF340&lt;=集計基準日, BJ340="",BK340="",BM340="",BN340="")),100,0))</f>
        <v>0</v>
      </c>
      <c r="DI340" s="328" t="str">
        <f>IF(BM340&lt;&gt;"",BM340,IF(AND(BJ340&lt;&gt;"",BM340&lt;&gt;""),BM340,IF(AND(BJ340&lt;&gt;"",BM340=""),"",IF(AND(BK340&lt;&gt;"",BM340=""),"",IF(BE340&lt;&gt;"",BE340,IF(COUNTA(PTレビュー先頭セル:PTレビュー最終セル)&lt;&gt;0,"",IF(BB340&lt;&gt;"",BB340,"")))))))</f>
        <v/>
      </c>
      <c r="DJ340" s="329" t="str">
        <f>IF(AND(BM340&lt;&gt;"",BN340&lt;&gt;""),BN340,IF(AND(BJ340&lt;&gt;"",BN340&lt;&gt;""),BN340,IF(AND(BK340&lt;&gt;"",BN340=""),"",IF(AND(BJ340&lt;&gt;"",BN340=""),"",IF(BF340&lt;&gt;"",BF340,IF(COUNTA(PTレビュー先頭セル:PTレビュー最終セル)&lt;&gt;0,"",IF(BC340&lt;&gt;"",BC340,"")))))))</f>
        <v/>
      </c>
      <c r="DK340" s="450" t="b">
        <f t="shared" si="183"/>
        <v>0</v>
      </c>
      <c r="DL340" s="440" t="b">
        <f t="shared" si="184"/>
        <v>0</v>
      </c>
      <c r="DM340" s="450" t="b">
        <f t="shared" si="185"/>
        <v>0</v>
      </c>
      <c r="DN340" s="440" t="b">
        <f t="shared" si="186"/>
        <v>0</v>
      </c>
      <c r="DO340" s="449" t="b">
        <f t="shared" si="187"/>
        <v>0</v>
      </c>
      <c r="DP340" s="440" t="b">
        <f t="shared" si="188"/>
        <v>0</v>
      </c>
      <c r="DQ340" s="450" t="b">
        <f t="shared" si="189"/>
        <v>0</v>
      </c>
      <c r="DR340" s="440" t="b">
        <f t="shared" si="190"/>
        <v>0</v>
      </c>
      <c r="DS340" s="449" t="b">
        <f t="shared" si="191"/>
        <v>0</v>
      </c>
      <c r="DT340" s="440" t="b">
        <f t="shared" si="192"/>
        <v>0</v>
      </c>
    </row>
    <row r="341" spans="1:124" x14ac:dyDescent="0.25">
      <c r="A341" s="65">
        <f t="shared" si="167"/>
        <v>333</v>
      </c>
      <c r="B341" s="275"/>
      <c r="C341" s="275"/>
      <c r="D341" s="275"/>
      <c r="E341" s="275"/>
      <c r="F341" s="275"/>
      <c r="G341" s="316"/>
      <c r="H341" s="276"/>
      <c r="I341" s="276"/>
      <c r="J341" s="276"/>
      <c r="K341" s="467"/>
      <c r="L341" s="467"/>
      <c r="M341" s="277"/>
      <c r="N341" s="277"/>
      <c r="O341" s="348"/>
      <c r="P341" s="278"/>
      <c r="Q341" s="279"/>
      <c r="R341" s="348"/>
      <c r="S341" s="278"/>
      <c r="T341" s="280"/>
      <c r="U341" s="348"/>
      <c r="V341" s="274"/>
      <c r="W341" s="309" t="str">
        <f t="shared" ca="1" si="168"/>
        <v/>
      </c>
      <c r="X341" s="310" t="str">
        <f t="shared" ca="1" si="169"/>
        <v/>
      </c>
      <c r="Y341" s="277"/>
      <c r="Z341" s="277"/>
      <c r="AA341" s="348"/>
      <c r="AB341" s="278"/>
      <c r="AC341" s="279"/>
      <c r="AD341" s="348"/>
      <c r="AE341" s="278"/>
      <c r="AF341" s="280"/>
      <c r="AG341" s="348"/>
      <c r="AH341" s="274"/>
      <c r="AI341" s="309" t="str">
        <f t="shared" ca="1" si="170"/>
        <v/>
      </c>
      <c r="AJ341" s="310" t="str">
        <f t="shared" ca="1" si="171"/>
        <v/>
      </c>
      <c r="AK341" s="277"/>
      <c r="AL341" s="277"/>
      <c r="AM341" s="348"/>
      <c r="AN341" s="278"/>
      <c r="AO341" s="279"/>
      <c r="AP341" s="348"/>
      <c r="AQ341" s="278"/>
      <c r="AR341" s="280"/>
      <c r="AS341" s="348"/>
      <c r="AT341" s="274"/>
      <c r="AU341" s="309" t="str">
        <f t="shared" ca="1" si="172"/>
        <v/>
      </c>
      <c r="AV341" s="310" t="str">
        <f t="shared" ca="1" si="173"/>
        <v/>
      </c>
      <c r="AW341" s="276"/>
      <c r="AX341" s="276"/>
      <c r="AY341" s="348"/>
      <c r="AZ341" s="278"/>
      <c r="BA341" s="279"/>
      <c r="BB341" s="348"/>
      <c r="BC341" s="278"/>
      <c r="BD341" s="280"/>
      <c r="BE341" s="348"/>
      <c r="BF341" s="274"/>
      <c r="BG341" s="309" t="str">
        <f t="shared" ca="1" si="174"/>
        <v/>
      </c>
      <c r="BH341" s="310" t="str">
        <f t="shared" ca="1" si="175"/>
        <v/>
      </c>
      <c r="BI341" s="276"/>
      <c r="BJ341" s="348"/>
      <c r="BK341" s="278"/>
      <c r="BL341" s="279"/>
      <c r="BM341" s="348"/>
      <c r="BN341" s="278"/>
      <c r="BO341" s="280"/>
      <c r="BP341" s="309" t="str">
        <f t="shared" ca="1" si="176"/>
        <v/>
      </c>
      <c r="BQ341" s="310" t="str">
        <f t="shared" ca="1" si="177"/>
        <v/>
      </c>
      <c r="BR341" s="309" t="str">
        <f t="shared" ca="1" si="178"/>
        <v/>
      </c>
      <c r="BS341" s="438" t="str">
        <f t="shared" ca="1" si="179"/>
        <v/>
      </c>
      <c r="BT341" s="281" t="str">
        <f t="array" ref="BT341">IF(AND($I341&lt;&gt;"",$K341&lt;&gt;""),CEILING(VLOOKUP($I341,ランク別指標,3,FALSE)*$L341,1),"")</f>
        <v/>
      </c>
      <c r="BU341" s="282"/>
      <c r="BV341" s="281" t="str">
        <f t="shared" si="164"/>
        <v/>
      </c>
      <c r="BW341" s="283"/>
      <c r="BX341" s="282"/>
      <c r="BY341" s="284" t="str">
        <f t="shared" si="180"/>
        <v/>
      </c>
      <c r="BZ341" s="285" t="str">
        <f t="shared" si="181"/>
        <v/>
      </c>
      <c r="CA341" s="286"/>
      <c r="CB341" s="287"/>
      <c r="CC341" s="281" t="str">
        <f t="array" ref="CC341">IF(AND($I341&lt;&gt;"",$K341&lt;&gt;""),CEILING(VLOOKUP($I341,ランク別指標,6,FALSE)*$L341,1),"")</f>
        <v/>
      </c>
      <c r="CD341" s="288"/>
      <c r="CE341" s="289" t="str">
        <f t="shared" si="165"/>
        <v/>
      </c>
      <c r="CF341" s="290"/>
      <c r="CG341" s="291" t="str">
        <f t="array" ref="CG341">IF(AND(L341&lt;&gt;"",L341&gt;0),IF(CD341/L341*100 &gt; 0,CD341/L341*100, ""),"")</f>
        <v/>
      </c>
      <c r="CH341" s="292" t="str">
        <f t="array" ref="CH341">IF(AND(L341&lt;&gt;"",L341&gt;0),IF(CF341/L341*100 &gt; 0,CF341/L341*100, ""),"")</f>
        <v/>
      </c>
      <c r="CI341" s="291" t="str">
        <f t="array" ref="CI341">IF(AND(CC341&lt;&gt;"",CC341&gt;0),IF(CD341/CC341*100 &gt; 0,CD341/CC341, ""),"")</f>
        <v/>
      </c>
      <c r="CJ341" s="292" t="str">
        <f t="array" ref="CJ341">IF(AND(CE341&lt;&gt;"",CE341&gt;0),IF(CF341/CE341*100 &gt; 0,CF341/CE341, ""),"")</f>
        <v/>
      </c>
      <c r="CK341" s="281"/>
      <c r="CL341" s="293" t="str">
        <f t="array" ref="CL341">IF(AND(L341&lt;&gt;"",L341&gt;0),IF(CK341/L341*100 &gt; 0,CK341/L341*100, ""),"")</f>
        <v/>
      </c>
      <c r="CM341" s="294"/>
      <c r="CN341" s="270" t="str">
        <f t="array" aca="1" ref="CN341" ca="1">IF(AND($O341&lt;&gt;"",$P341="",$O341&lt;=集計基準日),"遅1",IF(AND($R341&lt;&gt;"",$S341="",$R341&lt;=集計基準日),"遅2",IF(AND($U341&lt;&gt;"",$V341="",$U341&lt;=集計基準日),"遅3","") ) )</f>
        <v/>
      </c>
      <c r="CO341" s="271" t="str">
        <f t="array" aca="1" ref="CO341" ca="1">IF(AND($AA341&lt;&gt;"",$AB341="",$AA341&lt;=集計基準日),"遅1",IF(AND($AD341&lt;&gt;"",$AE341="",$AD341&lt;=集計基準日),"遅2",IF(AND($AG341&lt;&gt;"",$AH341="",$AG341&lt;=集計基準日),"遅3","")))</f>
        <v/>
      </c>
      <c r="CP341" s="271" t="str">
        <f t="array" aca="1" ref="CP341" ca="1">IF(AND($AM341&lt;&gt;"",$AN341="",$AM341&lt;=集計基準日),"遅1",IF(AND($AP341&lt;&gt;"",$AQ341="",$AP341&lt;=集計基準日),"遅2",IF(AND($AS341&lt;&gt;"",$AT341="",$AS341&lt;=集計基準日),"遅3","")))</f>
        <v/>
      </c>
      <c r="CQ341" s="272" t="str">
        <f t="shared" ca="1" si="15"/>
        <v/>
      </c>
      <c r="CR341" s="272" t="str">
        <f t="shared" ca="1" si="16"/>
        <v/>
      </c>
      <c r="CS341" s="273" t="str">
        <f t="shared" ca="1" si="166"/>
        <v/>
      </c>
      <c r="CT341" s="337"/>
      <c r="CU341" s="264">
        <f t="shared" si="182"/>
        <v>333</v>
      </c>
      <c r="CW341" s="324">
        <f t="array" aca="1" ref="CW341" ca="1">MAX(IF((IF(進捗管理票PSPT_進捗率_1_2&lt;&gt;"", O341:V341,O341:S341)&lt;&gt;"")*(IF(進捗管理票PSPT_進捗率_1_2&lt;&gt;"", $O$7:$V$7,$O$7:$S$7)="予定日")*(IF(進捗管理票PSPT_進捗率_1_2&lt;&gt;"", O341:V341,O341:S341)&lt;=集計基準日),COLUMN(IF(進捗管理票PSPT_進捗率_1_2&lt;&gt;"", O341:V341,O341:S341)),""))</f>
        <v>0</v>
      </c>
      <c r="CX341" s="324">
        <f t="array" aca="1" ref="CX341" ca="1">MAX(IF((IF(進捗管理票PSPT_進捗率_2_2&lt;&gt;"", AA341:AH341,AA341:AE341)&lt;&gt;"")*(IF(進捗管理票PSPT_進捗率_2_2&lt;&gt;"", $AA$7:$AH$7,$AA$7:$AE$7)="予定日")*(IF(進捗管理票PSPT_進捗率_2_2&lt;&gt;"", AA341:AH341,AA341:AE341)&lt;=集計基準日),COLUMN(IF(進捗管理票PSPT_進捗率_2_2&lt;&gt;"", AA341:AH341,AA341:AE341)),""))</f>
        <v>0</v>
      </c>
      <c r="CY341" s="324">
        <f t="array" aca="1" ref="CY341" ca="1">MAX(IF((IF(進捗管理票PSPT_進捗率_3_2&lt;&gt;"", AM341:AT341,AM341:AQ341)&lt;&gt;"")*(IF(進捗管理票PSPT_進捗率_3_2&lt;&gt;"", $AM$7:$AT$7,$AM$7:$AQ$7)="予定日")*(IF(進捗管理票PSPT_進捗率_3_2&lt;&gt;"", AM341:AT341,AM341:AQ341)&lt;=集計基準日),COLUMN(IF(進捗管理票PSPT_進捗率_3_2&lt;&gt;"", AM341:AT341,AM341:AQ341)),""))</f>
        <v>0</v>
      </c>
      <c r="CZ341" s="324">
        <f t="array" aca="1" ref="CZ341" ca="1">MAX(IF((IF(進捗管理票PSPT_進捗率_4_2&lt;&gt;"", AY341:BF341,AY341:BC341)&lt;&gt;"")*(IF(進捗管理票PSPT_進捗率_4_2&lt;&gt;"", $AY$7:$BF$7,$AY$7:$BC$7)="予定日")*(IF(進捗管理票PSPT_進捗率_4_2&lt;&gt;"", AY341:BF341,AY341:BC341)&lt;=集計基準日),COLUMN(IF(進捗管理票PSPT_進捗率_4_2&lt;&gt;"", AY341:BF341,AY341:BC341)),""))</f>
        <v>0</v>
      </c>
      <c r="DA341" s="324">
        <f t="array" aca="1" ref="DA341" ca="1">MAX(IF((BJ341:BN341&lt;&gt;"")*($BJ$7:$BN$7="予定日")*(BJ341:BN341&lt;=集計基準日),COLUMN(BJ341:BN341),""))</f>
        <v>0</v>
      </c>
      <c r="DB341" s="324">
        <f t="array" aca="1" ref="DB341" ca="1">MAX(IF((IF(AND(進捗管理票PSPT_進捗率_1_2&lt;&gt;"",U341&lt;&gt;""), O341:V341,O341:S341)&lt;&gt;"")*(IF(AND(進捗管理票PSPT_進捗率_1_2&lt;&gt;"",U341&lt;&gt;""), $O$7:$V$7,$O$7:$S$7)="実績日")*(IF(AND(進捗管理票PSPT_進捗率_1_2&lt;&gt;"",U341&lt;&gt;""), O341:V341,O341:S341)&lt;=集計基準日),COLUMN(IF(AND(進捗管理票PSPT_進捗率_1_2&lt;&gt;"",U341&lt;&gt;""), O341:V341,O341:S341)),""))</f>
        <v>0</v>
      </c>
      <c r="DC341" s="324">
        <f t="array" aca="1" ref="DC341" ca="1">MAX(IF((IF(AND(進捗管理票PSPT_進捗率_2_2&lt;&gt;"",AG341&lt;&gt;""), AA341:AH341,AA341:AE341)&lt;&gt;"")*(IF(AND(進捗管理票PSPT_進捗率_2_2&lt;&gt;"",AG341&lt;&gt;""), $AA$7:$AH$7,$AA$7:$AE$7)="実績日")*(IF(AND(進捗管理票PSPT_進捗率_2_2&lt;&gt;"",AG341&lt;&gt;""), AA341:AH341,AA341:AE341)&lt;=集計基準日),COLUMN(IF(AND(進捗管理票PSPT_進捗率_2_2&lt;&gt;"",AG341&lt;&gt;""), AA341:AH341,AA341:AE341)),""))</f>
        <v>0</v>
      </c>
      <c r="DD341" s="324">
        <f t="array" aca="1" ref="DD341" ca="1">MAX(IF((IF(AND(進捗管理票PSPT_進捗率_3_2&lt;&gt;"",AS341&lt;&gt;""), AM341:AT341,AM341:AQ341)&lt;&gt;"")*(IF(AND(進捗管理票PSPT_進捗率_3_2&lt;&gt;"",AS341&lt;&gt;""), $AM$7:$AT$7,$AM$7:$AQ$7)="実績日")*(IF(AND(進捗管理票PSPT_進捗率_3_2&lt;&gt;"",AS341&lt;&gt;""), AM341:AT341,AM341:AQ341)&lt;=集計基準日),COLUMN(IF(AND(進捗管理票PSPT_進捗率_3_2&lt;&gt;"",AS341&lt;&gt;""), AM341:AT341,AM341:AQ341)),""))</f>
        <v>0</v>
      </c>
      <c r="DE341" s="324">
        <f t="array" aca="1" ref="DE341" ca="1">MAX(IF((IF(AND(進捗管理票PSPT_進捗率_4_2&lt;&gt;"",BE341&lt;&gt;""), AY341:BF341,AY341:BC341)&lt;&gt;"")*(IF(AND(進捗管理票PSPT_進捗率_4_2&lt;&gt;"",BE341&lt;&gt;""), $AY$7:$BF$7,$AY$7:$BC$7)="実績日")*(IF(AND(進捗管理票PSPT_進捗率_4_2&lt;&gt;"",BE341&lt;&gt;""), AY341:BF341,AY341:BC341)&lt;=集計基準日),COLUMN(IF(AND(進捗管理票PSPT_進捗率_4_2&lt;&gt;"",BE341&lt;&gt;""), AY341:BF341,AY341:BC341)),""))</f>
        <v>0</v>
      </c>
      <c r="DF341" s="324">
        <f t="array" aca="1" ref="DF341" ca="1">MAX(IF((BJ341:BN341&lt;&gt;"")*($BJ$7:$BN$7="実績日")*(BJ341:BN341&lt;=集計基準日),COLUMN(BJ341:BN341),""))</f>
        <v>0</v>
      </c>
      <c r="DG341" s="439">
        <f ca="1">MAX(IF(CW341&lt;&gt;0,HLOOKUP(CW341+1,進捗・達成率設定_PS,9,1),0),IF(CX341&lt;&gt;0,HLOOKUP(CX341+1,進捗・達成率設定_PT仕様作成,9,1),0),IF(CY341&lt;&gt;0,HLOOKUP(CY341+1,進捗・達成率設定_PG,9,1),0),IF(CZ341&lt;&gt;0,HLOOKUP(CZ341+1,進捗・達成率設定_PT,9,1),0),IF(DA341&lt;&gt;0,HLOOKUP(DA341+1,進捗・達成率設定_受入,9,1),0),IF(AND(COUNTA(PTレビュー先頭セル:PTレビュー最終セル)=0,AND(BB341&lt;&gt;"", BB341 &lt;= 集計基準日, BE341="",BF341="",BJ341="",BK341="",BM341="",BN341="")),100,0),IF(AND(BE341&lt;&gt;"",BE341 &lt;= 集計基準日, BJ341="",BK341="",BM341="",BN341=""),100,0))</f>
        <v>0</v>
      </c>
      <c r="DH341" s="440">
        <f ca="1">MAX(IF(DB341&lt;&gt;0,HLOOKUP(DB341,進捗・達成率設定_PS,9,1),0),IF(DC341&lt;&gt;0,HLOOKUP(DC341,進捗・達成率設定_PT仕様作成,9,1),0),IF(DD341&lt;&gt;0,HLOOKUP(DD341,進捗・達成率設定_PG,9,1),0),IF(DE341&lt;&gt;0,HLOOKUP(DE341,進捗・達成率設定_PT,9,1),0),IF(DF341&lt;&gt;0,HLOOKUP(DF341,進捗・達成率設定_受入,9,1),0),IF(AND(COUNTA(PTレビュー先頭セル:PTレビュー最終セル)=0,BJ341="",BK341="",BM341="",BN341="",BC341&lt;&gt;"", BC341&lt;=集計基準日),100,0),IF(OR(AND(BF341&lt;&gt;"",BF341&lt;=集計基準日, BJ341="",BK341="",BM341="",BN341=""),AND(BE341&lt;&gt;"",BF341&lt;&gt;"",BF341&lt;=集計基準日, BJ341="",BK341="",BM341="",BN341="")),100,0))</f>
        <v>0</v>
      </c>
      <c r="DI341" s="328" t="str">
        <f>IF(BM341&lt;&gt;"",BM341,IF(AND(BJ341&lt;&gt;"",BM341&lt;&gt;""),BM341,IF(AND(BJ341&lt;&gt;"",BM341=""),"",IF(AND(BK341&lt;&gt;"",BM341=""),"",IF(BE341&lt;&gt;"",BE341,IF(COUNTA(PTレビュー先頭セル:PTレビュー最終セル)&lt;&gt;0,"",IF(BB341&lt;&gt;"",BB341,"")))))))</f>
        <v/>
      </c>
      <c r="DJ341" s="329" t="str">
        <f>IF(AND(BM341&lt;&gt;"",BN341&lt;&gt;""),BN341,IF(AND(BJ341&lt;&gt;"",BN341&lt;&gt;""),BN341,IF(AND(BK341&lt;&gt;"",BN341=""),"",IF(AND(BJ341&lt;&gt;"",BN341=""),"",IF(BF341&lt;&gt;"",BF341,IF(COUNTA(PTレビュー先頭セル:PTレビュー最終セル)&lt;&gt;0,"",IF(BC341&lt;&gt;"",BC341,"")))))))</f>
        <v/>
      </c>
      <c r="DK341" s="450" t="b">
        <f t="shared" si="183"/>
        <v>0</v>
      </c>
      <c r="DL341" s="440" t="b">
        <f t="shared" si="184"/>
        <v>0</v>
      </c>
      <c r="DM341" s="450" t="b">
        <f t="shared" si="185"/>
        <v>0</v>
      </c>
      <c r="DN341" s="440" t="b">
        <f t="shared" si="186"/>
        <v>0</v>
      </c>
      <c r="DO341" s="449" t="b">
        <f t="shared" si="187"/>
        <v>0</v>
      </c>
      <c r="DP341" s="440" t="b">
        <f t="shared" si="188"/>
        <v>0</v>
      </c>
      <c r="DQ341" s="450" t="b">
        <f t="shared" si="189"/>
        <v>0</v>
      </c>
      <c r="DR341" s="440" t="b">
        <f t="shared" si="190"/>
        <v>0</v>
      </c>
      <c r="DS341" s="449" t="b">
        <f t="shared" si="191"/>
        <v>0</v>
      </c>
      <c r="DT341" s="440" t="b">
        <f t="shared" si="192"/>
        <v>0</v>
      </c>
    </row>
    <row r="342" spans="1:124" x14ac:dyDescent="0.25">
      <c r="A342" s="65">
        <f t="shared" si="167"/>
        <v>334</v>
      </c>
      <c r="B342" s="275"/>
      <c r="C342" s="275"/>
      <c r="D342" s="275"/>
      <c r="E342" s="275"/>
      <c r="F342" s="275"/>
      <c r="G342" s="316"/>
      <c r="H342" s="276"/>
      <c r="I342" s="276"/>
      <c r="J342" s="276"/>
      <c r="K342" s="467"/>
      <c r="L342" s="467"/>
      <c r="M342" s="277"/>
      <c r="N342" s="277"/>
      <c r="O342" s="348"/>
      <c r="P342" s="278"/>
      <c r="Q342" s="279"/>
      <c r="R342" s="348"/>
      <c r="S342" s="278"/>
      <c r="T342" s="280"/>
      <c r="U342" s="348"/>
      <c r="V342" s="274"/>
      <c r="W342" s="309" t="str">
        <f t="shared" ca="1" si="168"/>
        <v/>
      </c>
      <c r="X342" s="310" t="str">
        <f t="shared" ca="1" si="169"/>
        <v/>
      </c>
      <c r="Y342" s="277"/>
      <c r="Z342" s="277"/>
      <c r="AA342" s="348"/>
      <c r="AB342" s="278"/>
      <c r="AC342" s="279"/>
      <c r="AD342" s="348"/>
      <c r="AE342" s="278"/>
      <c r="AF342" s="280"/>
      <c r="AG342" s="348"/>
      <c r="AH342" s="274"/>
      <c r="AI342" s="309" t="str">
        <f t="shared" ca="1" si="170"/>
        <v/>
      </c>
      <c r="AJ342" s="310" t="str">
        <f t="shared" ca="1" si="171"/>
        <v/>
      </c>
      <c r="AK342" s="277"/>
      <c r="AL342" s="277"/>
      <c r="AM342" s="348"/>
      <c r="AN342" s="278"/>
      <c r="AO342" s="279"/>
      <c r="AP342" s="348"/>
      <c r="AQ342" s="278"/>
      <c r="AR342" s="280"/>
      <c r="AS342" s="348"/>
      <c r="AT342" s="274"/>
      <c r="AU342" s="309" t="str">
        <f t="shared" ca="1" si="172"/>
        <v/>
      </c>
      <c r="AV342" s="310" t="str">
        <f t="shared" ca="1" si="173"/>
        <v/>
      </c>
      <c r="AW342" s="276"/>
      <c r="AX342" s="276"/>
      <c r="AY342" s="348"/>
      <c r="AZ342" s="278"/>
      <c r="BA342" s="279"/>
      <c r="BB342" s="348"/>
      <c r="BC342" s="278"/>
      <c r="BD342" s="280"/>
      <c r="BE342" s="348"/>
      <c r="BF342" s="274"/>
      <c r="BG342" s="309" t="str">
        <f t="shared" ca="1" si="174"/>
        <v/>
      </c>
      <c r="BH342" s="310" t="str">
        <f t="shared" ca="1" si="175"/>
        <v/>
      </c>
      <c r="BI342" s="276"/>
      <c r="BJ342" s="348"/>
      <c r="BK342" s="278"/>
      <c r="BL342" s="279"/>
      <c r="BM342" s="348"/>
      <c r="BN342" s="278"/>
      <c r="BO342" s="280"/>
      <c r="BP342" s="309" t="str">
        <f t="shared" ca="1" si="176"/>
        <v/>
      </c>
      <c r="BQ342" s="310" t="str">
        <f t="shared" ca="1" si="177"/>
        <v/>
      </c>
      <c r="BR342" s="309" t="str">
        <f t="shared" ca="1" si="178"/>
        <v/>
      </c>
      <c r="BS342" s="438" t="str">
        <f t="shared" ca="1" si="179"/>
        <v/>
      </c>
      <c r="BT342" s="281" t="str">
        <f t="array" ref="BT342">IF(AND($I342&lt;&gt;"",$K342&lt;&gt;""),CEILING(VLOOKUP($I342,ランク別指標,3,FALSE)*$L342,1),"")</f>
        <v/>
      </c>
      <c r="BU342" s="282"/>
      <c r="BV342" s="281" t="str">
        <f t="shared" si="164"/>
        <v/>
      </c>
      <c r="BW342" s="283"/>
      <c r="BX342" s="282"/>
      <c r="BY342" s="284" t="str">
        <f t="shared" si="180"/>
        <v/>
      </c>
      <c r="BZ342" s="285" t="str">
        <f t="shared" si="181"/>
        <v/>
      </c>
      <c r="CA342" s="286"/>
      <c r="CB342" s="287"/>
      <c r="CC342" s="281" t="str">
        <f t="array" ref="CC342">IF(AND($I342&lt;&gt;"",$K342&lt;&gt;""),CEILING(VLOOKUP($I342,ランク別指標,6,FALSE)*$L342,1),"")</f>
        <v/>
      </c>
      <c r="CD342" s="288"/>
      <c r="CE342" s="289" t="str">
        <f t="shared" si="165"/>
        <v/>
      </c>
      <c r="CF342" s="290"/>
      <c r="CG342" s="291" t="str">
        <f t="array" ref="CG342">IF(AND(L342&lt;&gt;"",L342&gt;0),IF(CD342/L342*100 &gt; 0,CD342/L342*100, ""),"")</f>
        <v/>
      </c>
      <c r="CH342" s="292" t="str">
        <f t="array" ref="CH342">IF(AND(L342&lt;&gt;"",L342&gt;0),IF(CF342/L342*100 &gt; 0,CF342/L342*100, ""),"")</f>
        <v/>
      </c>
      <c r="CI342" s="291" t="str">
        <f t="array" ref="CI342">IF(AND(CC342&lt;&gt;"",CC342&gt;0),IF(CD342/CC342*100 &gt; 0,CD342/CC342, ""),"")</f>
        <v/>
      </c>
      <c r="CJ342" s="292" t="str">
        <f t="array" ref="CJ342">IF(AND(CE342&lt;&gt;"",CE342&gt;0),IF(CF342/CE342*100 &gt; 0,CF342/CE342, ""),"")</f>
        <v/>
      </c>
      <c r="CK342" s="281"/>
      <c r="CL342" s="293" t="str">
        <f t="array" ref="CL342">IF(AND(L342&lt;&gt;"",L342&gt;0),IF(CK342/L342*100 &gt; 0,CK342/L342*100, ""),"")</f>
        <v/>
      </c>
      <c r="CM342" s="294"/>
      <c r="CN342" s="270" t="str">
        <f t="array" aca="1" ref="CN342" ca="1">IF(AND($O342&lt;&gt;"",$P342="",$O342&lt;=集計基準日),"遅1",IF(AND($R342&lt;&gt;"",$S342="",$R342&lt;=集計基準日),"遅2",IF(AND($U342&lt;&gt;"",$V342="",$U342&lt;=集計基準日),"遅3","") ) )</f>
        <v/>
      </c>
      <c r="CO342" s="271" t="str">
        <f t="array" aca="1" ref="CO342" ca="1">IF(AND($AA342&lt;&gt;"",$AB342="",$AA342&lt;=集計基準日),"遅1",IF(AND($AD342&lt;&gt;"",$AE342="",$AD342&lt;=集計基準日),"遅2",IF(AND($AG342&lt;&gt;"",$AH342="",$AG342&lt;=集計基準日),"遅3","")))</f>
        <v/>
      </c>
      <c r="CP342" s="271" t="str">
        <f t="array" aca="1" ref="CP342" ca="1">IF(AND($AM342&lt;&gt;"",$AN342="",$AM342&lt;=集計基準日),"遅1",IF(AND($AP342&lt;&gt;"",$AQ342="",$AP342&lt;=集計基準日),"遅2",IF(AND($AS342&lt;&gt;"",$AT342="",$AS342&lt;=集計基準日),"遅3","")))</f>
        <v/>
      </c>
      <c r="CQ342" s="272" t="str">
        <f t="shared" ca="1" si="15"/>
        <v/>
      </c>
      <c r="CR342" s="272" t="str">
        <f t="shared" ca="1" si="16"/>
        <v/>
      </c>
      <c r="CS342" s="273" t="str">
        <f t="shared" ca="1" si="166"/>
        <v/>
      </c>
      <c r="CT342" s="337"/>
      <c r="CU342" s="264">
        <f t="shared" si="182"/>
        <v>334</v>
      </c>
      <c r="CW342" s="324">
        <f t="array" aca="1" ref="CW342" ca="1">MAX(IF((IF(進捗管理票PSPT_進捗率_1_2&lt;&gt;"", O342:V342,O342:S342)&lt;&gt;"")*(IF(進捗管理票PSPT_進捗率_1_2&lt;&gt;"", $O$7:$V$7,$O$7:$S$7)="予定日")*(IF(進捗管理票PSPT_進捗率_1_2&lt;&gt;"", O342:V342,O342:S342)&lt;=集計基準日),COLUMN(IF(進捗管理票PSPT_進捗率_1_2&lt;&gt;"", O342:V342,O342:S342)),""))</f>
        <v>0</v>
      </c>
      <c r="CX342" s="324">
        <f t="array" aca="1" ref="CX342" ca="1">MAX(IF((IF(進捗管理票PSPT_進捗率_2_2&lt;&gt;"", AA342:AH342,AA342:AE342)&lt;&gt;"")*(IF(進捗管理票PSPT_進捗率_2_2&lt;&gt;"", $AA$7:$AH$7,$AA$7:$AE$7)="予定日")*(IF(進捗管理票PSPT_進捗率_2_2&lt;&gt;"", AA342:AH342,AA342:AE342)&lt;=集計基準日),COLUMN(IF(進捗管理票PSPT_進捗率_2_2&lt;&gt;"", AA342:AH342,AA342:AE342)),""))</f>
        <v>0</v>
      </c>
      <c r="CY342" s="324">
        <f t="array" aca="1" ref="CY342" ca="1">MAX(IF((IF(進捗管理票PSPT_進捗率_3_2&lt;&gt;"", AM342:AT342,AM342:AQ342)&lt;&gt;"")*(IF(進捗管理票PSPT_進捗率_3_2&lt;&gt;"", $AM$7:$AT$7,$AM$7:$AQ$7)="予定日")*(IF(進捗管理票PSPT_進捗率_3_2&lt;&gt;"", AM342:AT342,AM342:AQ342)&lt;=集計基準日),COLUMN(IF(進捗管理票PSPT_進捗率_3_2&lt;&gt;"", AM342:AT342,AM342:AQ342)),""))</f>
        <v>0</v>
      </c>
      <c r="CZ342" s="324">
        <f t="array" aca="1" ref="CZ342" ca="1">MAX(IF((IF(進捗管理票PSPT_進捗率_4_2&lt;&gt;"", AY342:BF342,AY342:BC342)&lt;&gt;"")*(IF(進捗管理票PSPT_進捗率_4_2&lt;&gt;"", $AY$7:$BF$7,$AY$7:$BC$7)="予定日")*(IF(進捗管理票PSPT_進捗率_4_2&lt;&gt;"", AY342:BF342,AY342:BC342)&lt;=集計基準日),COLUMN(IF(進捗管理票PSPT_進捗率_4_2&lt;&gt;"", AY342:BF342,AY342:BC342)),""))</f>
        <v>0</v>
      </c>
      <c r="DA342" s="324">
        <f t="array" aca="1" ref="DA342" ca="1">MAX(IF((BJ342:BN342&lt;&gt;"")*($BJ$7:$BN$7="予定日")*(BJ342:BN342&lt;=集計基準日),COLUMN(BJ342:BN342),""))</f>
        <v>0</v>
      </c>
      <c r="DB342" s="324">
        <f t="array" aca="1" ref="DB342" ca="1">MAX(IF((IF(AND(進捗管理票PSPT_進捗率_1_2&lt;&gt;"",U342&lt;&gt;""), O342:V342,O342:S342)&lt;&gt;"")*(IF(AND(進捗管理票PSPT_進捗率_1_2&lt;&gt;"",U342&lt;&gt;""), $O$7:$V$7,$O$7:$S$7)="実績日")*(IF(AND(進捗管理票PSPT_進捗率_1_2&lt;&gt;"",U342&lt;&gt;""), O342:V342,O342:S342)&lt;=集計基準日),COLUMN(IF(AND(進捗管理票PSPT_進捗率_1_2&lt;&gt;"",U342&lt;&gt;""), O342:V342,O342:S342)),""))</f>
        <v>0</v>
      </c>
      <c r="DC342" s="324">
        <f t="array" aca="1" ref="DC342" ca="1">MAX(IF((IF(AND(進捗管理票PSPT_進捗率_2_2&lt;&gt;"",AG342&lt;&gt;""), AA342:AH342,AA342:AE342)&lt;&gt;"")*(IF(AND(進捗管理票PSPT_進捗率_2_2&lt;&gt;"",AG342&lt;&gt;""), $AA$7:$AH$7,$AA$7:$AE$7)="実績日")*(IF(AND(進捗管理票PSPT_進捗率_2_2&lt;&gt;"",AG342&lt;&gt;""), AA342:AH342,AA342:AE342)&lt;=集計基準日),COLUMN(IF(AND(進捗管理票PSPT_進捗率_2_2&lt;&gt;"",AG342&lt;&gt;""), AA342:AH342,AA342:AE342)),""))</f>
        <v>0</v>
      </c>
      <c r="DD342" s="324">
        <f t="array" aca="1" ref="DD342" ca="1">MAX(IF((IF(AND(進捗管理票PSPT_進捗率_3_2&lt;&gt;"",AS342&lt;&gt;""), AM342:AT342,AM342:AQ342)&lt;&gt;"")*(IF(AND(進捗管理票PSPT_進捗率_3_2&lt;&gt;"",AS342&lt;&gt;""), $AM$7:$AT$7,$AM$7:$AQ$7)="実績日")*(IF(AND(進捗管理票PSPT_進捗率_3_2&lt;&gt;"",AS342&lt;&gt;""), AM342:AT342,AM342:AQ342)&lt;=集計基準日),COLUMN(IF(AND(進捗管理票PSPT_進捗率_3_2&lt;&gt;"",AS342&lt;&gt;""), AM342:AT342,AM342:AQ342)),""))</f>
        <v>0</v>
      </c>
      <c r="DE342" s="324">
        <f t="array" aca="1" ref="DE342" ca="1">MAX(IF((IF(AND(進捗管理票PSPT_進捗率_4_2&lt;&gt;"",BE342&lt;&gt;""), AY342:BF342,AY342:BC342)&lt;&gt;"")*(IF(AND(進捗管理票PSPT_進捗率_4_2&lt;&gt;"",BE342&lt;&gt;""), $AY$7:$BF$7,$AY$7:$BC$7)="実績日")*(IF(AND(進捗管理票PSPT_進捗率_4_2&lt;&gt;"",BE342&lt;&gt;""), AY342:BF342,AY342:BC342)&lt;=集計基準日),COLUMN(IF(AND(進捗管理票PSPT_進捗率_4_2&lt;&gt;"",BE342&lt;&gt;""), AY342:BF342,AY342:BC342)),""))</f>
        <v>0</v>
      </c>
      <c r="DF342" s="324">
        <f t="array" aca="1" ref="DF342" ca="1">MAX(IF((BJ342:BN342&lt;&gt;"")*($BJ$7:$BN$7="実績日")*(BJ342:BN342&lt;=集計基準日),COLUMN(BJ342:BN342),""))</f>
        <v>0</v>
      </c>
      <c r="DG342" s="439">
        <f ca="1">MAX(IF(CW342&lt;&gt;0,HLOOKUP(CW342+1,進捗・達成率設定_PS,9,1),0),IF(CX342&lt;&gt;0,HLOOKUP(CX342+1,進捗・達成率設定_PT仕様作成,9,1),0),IF(CY342&lt;&gt;0,HLOOKUP(CY342+1,進捗・達成率設定_PG,9,1),0),IF(CZ342&lt;&gt;0,HLOOKUP(CZ342+1,進捗・達成率設定_PT,9,1),0),IF(DA342&lt;&gt;0,HLOOKUP(DA342+1,進捗・達成率設定_受入,9,1),0),IF(AND(COUNTA(PTレビュー先頭セル:PTレビュー最終セル)=0,AND(BB342&lt;&gt;"", BB342 &lt;= 集計基準日, BE342="",BF342="",BJ342="",BK342="",BM342="",BN342="")),100,0),IF(AND(BE342&lt;&gt;"",BE342 &lt;= 集計基準日, BJ342="",BK342="",BM342="",BN342=""),100,0))</f>
        <v>0</v>
      </c>
      <c r="DH342" s="440">
        <f ca="1">MAX(IF(DB342&lt;&gt;0,HLOOKUP(DB342,進捗・達成率設定_PS,9,1),0),IF(DC342&lt;&gt;0,HLOOKUP(DC342,進捗・達成率設定_PT仕様作成,9,1),0),IF(DD342&lt;&gt;0,HLOOKUP(DD342,進捗・達成率設定_PG,9,1),0),IF(DE342&lt;&gt;0,HLOOKUP(DE342,進捗・達成率設定_PT,9,1),0),IF(DF342&lt;&gt;0,HLOOKUP(DF342,進捗・達成率設定_受入,9,1),0),IF(AND(COUNTA(PTレビュー先頭セル:PTレビュー最終セル)=0,BJ342="",BK342="",BM342="",BN342="",BC342&lt;&gt;"", BC342&lt;=集計基準日),100,0),IF(OR(AND(BF342&lt;&gt;"",BF342&lt;=集計基準日, BJ342="",BK342="",BM342="",BN342=""),AND(BE342&lt;&gt;"",BF342&lt;&gt;"",BF342&lt;=集計基準日, BJ342="",BK342="",BM342="",BN342="")),100,0))</f>
        <v>0</v>
      </c>
      <c r="DI342" s="328" t="str">
        <f>IF(BM342&lt;&gt;"",BM342,IF(AND(BJ342&lt;&gt;"",BM342&lt;&gt;""),BM342,IF(AND(BJ342&lt;&gt;"",BM342=""),"",IF(AND(BK342&lt;&gt;"",BM342=""),"",IF(BE342&lt;&gt;"",BE342,IF(COUNTA(PTレビュー先頭セル:PTレビュー最終セル)&lt;&gt;0,"",IF(BB342&lt;&gt;"",BB342,"")))))))</f>
        <v/>
      </c>
      <c r="DJ342" s="329" t="str">
        <f>IF(AND(BM342&lt;&gt;"",BN342&lt;&gt;""),BN342,IF(AND(BJ342&lt;&gt;"",BN342&lt;&gt;""),BN342,IF(AND(BK342&lt;&gt;"",BN342=""),"",IF(AND(BJ342&lt;&gt;"",BN342=""),"",IF(BF342&lt;&gt;"",BF342,IF(COUNTA(PTレビュー先頭セル:PTレビュー最終セル)&lt;&gt;0,"",IF(BC342&lt;&gt;"",BC342,"")))))))</f>
        <v/>
      </c>
      <c r="DK342" s="450" t="b">
        <f t="shared" si="183"/>
        <v>0</v>
      </c>
      <c r="DL342" s="440" t="b">
        <f t="shared" si="184"/>
        <v>0</v>
      </c>
      <c r="DM342" s="450" t="b">
        <f t="shared" si="185"/>
        <v>0</v>
      </c>
      <c r="DN342" s="440" t="b">
        <f t="shared" si="186"/>
        <v>0</v>
      </c>
      <c r="DO342" s="449" t="b">
        <f t="shared" si="187"/>
        <v>0</v>
      </c>
      <c r="DP342" s="440" t="b">
        <f t="shared" si="188"/>
        <v>0</v>
      </c>
      <c r="DQ342" s="450" t="b">
        <f t="shared" si="189"/>
        <v>0</v>
      </c>
      <c r="DR342" s="440" t="b">
        <f t="shared" si="190"/>
        <v>0</v>
      </c>
      <c r="DS342" s="449" t="b">
        <f t="shared" si="191"/>
        <v>0</v>
      </c>
      <c r="DT342" s="440" t="b">
        <f t="shared" si="192"/>
        <v>0</v>
      </c>
    </row>
    <row r="343" spans="1:124" x14ac:dyDescent="0.25">
      <c r="A343" s="65">
        <f t="shared" si="167"/>
        <v>335</v>
      </c>
      <c r="B343" s="275"/>
      <c r="C343" s="275"/>
      <c r="D343" s="275"/>
      <c r="E343" s="275"/>
      <c r="F343" s="275"/>
      <c r="G343" s="316"/>
      <c r="H343" s="276"/>
      <c r="I343" s="276"/>
      <c r="J343" s="276"/>
      <c r="K343" s="467"/>
      <c r="L343" s="467"/>
      <c r="M343" s="277"/>
      <c r="N343" s="277"/>
      <c r="O343" s="348"/>
      <c r="P343" s="278"/>
      <c r="Q343" s="279"/>
      <c r="R343" s="348"/>
      <c r="S343" s="278"/>
      <c r="T343" s="280"/>
      <c r="U343" s="348"/>
      <c r="V343" s="274"/>
      <c r="W343" s="309" t="str">
        <f t="shared" ca="1" si="168"/>
        <v/>
      </c>
      <c r="X343" s="310" t="str">
        <f t="shared" ca="1" si="169"/>
        <v/>
      </c>
      <c r="Y343" s="277"/>
      <c r="Z343" s="277"/>
      <c r="AA343" s="348"/>
      <c r="AB343" s="278"/>
      <c r="AC343" s="279"/>
      <c r="AD343" s="348"/>
      <c r="AE343" s="278"/>
      <c r="AF343" s="280"/>
      <c r="AG343" s="348"/>
      <c r="AH343" s="274"/>
      <c r="AI343" s="309" t="str">
        <f t="shared" ca="1" si="170"/>
        <v/>
      </c>
      <c r="AJ343" s="310" t="str">
        <f t="shared" ca="1" si="171"/>
        <v/>
      </c>
      <c r="AK343" s="277"/>
      <c r="AL343" s="277"/>
      <c r="AM343" s="348"/>
      <c r="AN343" s="278"/>
      <c r="AO343" s="279"/>
      <c r="AP343" s="348"/>
      <c r="AQ343" s="278"/>
      <c r="AR343" s="280"/>
      <c r="AS343" s="348"/>
      <c r="AT343" s="274"/>
      <c r="AU343" s="309" t="str">
        <f t="shared" ca="1" si="172"/>
        <v/>
      </c>
      <c r="AV343" s="310" t="str">
        <f t="shared" ca="1" si="173"/>
        <v/>
      </c>
      <c r="AW343" s="276"/>
      <c r="AX343" s="276"/>
      <c r="AY343" s="348"/>
      <c r="AZ343" s="278"/>
      <c r="BA343" s="279"/>
      <c r="BB343" s="348"/>
      <c r="BC343" s="278"/>
      <c r="BD343" s="280"/>
      <c r="BE343" s="348"/>
      <c r="BF343" s="274"/>
      <c r="BG343" s="309" t="str">
        <f t="shared" ca="1" si="174"/>
        <v/>
      </c>
      <c r="BH343" s="310" t="str">
        <f t="shared" ca="1" si="175"/>
        <v/>
      </c>
      <c r="BI343" s="276"/>
      <c r="BJ343" s="348"/>
      <c r="BK343" s="278"/>
      <c r="BL343" s="279"/>
      <c r="BM343" s="348"/>
      <c r="BN343" s="278"/>
      <c r="BO343" s="280"/>
      <c r="BP343" s="309" t="str">
        <f t="shared" ca="1" si="176"/>
        <v/>
      </c>
      <c r="BQ343" s="310" t="str">
        <f t="shared" ca="1" si="177"/>
        <v/>
      </c>
      <c r="BR343" s="309" t="str">
        <f t="shared" ca="1" si="178"/>
        <v/>
      </c>
      <c r="BS343" s="438" t="str">
        <f t="shared" ca="1" si="179"/>
        <v/>
      </c>
      <c r="BT343" s="281" t="str">
        <f t="array" ref="BT343">IF(AND($I343&lt;&gt;"",$K343&lt;&gt;""),CEILING(VLOOKUP($I343,ランク別指標,3,FALSE)*$L343,1),"")</f>
        <v/>
      </c>
      <c r="BU343" s="282"/>
      <c r="BV343" s="281" t="str">
        <f t="shared" si="164"/>
        <v/>
      </c>
      <c r="BW343" s="283"/>
      <c r="BX343" s="282"/>
      <c r="BY343" s="284" t="str">
        <f t="shared" si="180"/>
        <v/>
      </c>
      <c r="BZ343" s="285" t="str">
        <f t="shared" si="181"/>
        <v/>
      </c>
      <c r="CA343" s="286"/>
      <c r="CB343" s="287"/>
      <c r="CC343" s="281" t="str">
        <f t="array" ref="CC343">IF(AND($I343&lt;&gt;"",$K343&lt;&gt;""),CEILING(VLOOKUP($I343,ランク別指標,6,FALSE)*$L343,1),"")</f>
        <v/>
      </c>
      <c r="CD343" s="288"/>
      <c r="CE343" s="289" t="str">
        <f t="shared" si="165"/>
        <v/>
      </c>
      <c r="CF343" s="290"/>
      <c r="CG343" s="291" t="str">
        <f t="array" ref="CG343">IF(AND(L343&lt;&gt;"",L343&gt;0),IF(CD343/L343*100 &gt; 0,CD343/L343*100, ""),"")</f>
        <v/>
      </c>
      <c r="CH343" s="292" t="str">
        <f t="array" ref="CH343">IF(AND(L343&lt;&gt;"",L343&gt;0),IF(CF343/L343*100 &gt; 0,CF343/L343*100, ""),"")</f>
        <v/>
      </c>
      <c r="CI343" s="291" t="str">
        <f t="array" ref="CI343">IF(AND(CC343&lt;&gt;"",CC343&gt;0),IF(CD343/CC343*100 &gt; 0,CD343/CC343, ""),"")</f>
        <v/>
      </c>
      <c r="CJ343" s="292" t="str">
        <f t="array" ref="CJ343">IF(AND(CE343&lt;&gt;"",CE343&gt;0),IF(CF343/CE343*100 &gt; 0,CF343/CE343, ""),"")</f>
        <v/>
      </c>
      <c r="CK343" s="281"/>
      <c r="CL343" s="293" t="str">
        <f t="array" ref="CL343">IF(AND(L343&lt;&gt;"",L343&gt;0),IF(CK343/L343*100 &gt; 0,CK343/L343*100, ""),"")</f>
        <v/>
      </c>
      <c r="CM343" s="294"/>
      <c r="CN343" s="270" t="str">
        <f t="array" aca="1" ref="CN343" ca="1">IF(AND($O343&lt;&gt;"",$P343="",$O343&lt;=集計基準日),"遅1",IF(AND($R343&lt;&gt;"",$S343="",$R343&lt;=集計基準日),"遅2",IF(AND($U343&lt;&gt;"",$V343="",$U343&lt;=集計基準日),"遅3","") ) )</f>
        <v/>
      </c>
      <c r="CO343" s="271" t="str">
        <f t="array" aca="1" ref="CO343" ca="1">IF(AND($AA343&lt;&gt;"",$AB343="",$AA343&lt;=集計基準日),"遅1",IF(AND($AD343&lt;&gt;"",$AE343="",$AD343&lt;=集計基準日),"遅2",IF(AND($AG343&lt;&gt;"",$AH343="",$AG343&lt;=集計基準日),"遅3","")))</f>
        <v/>
      </c>
      <c r="CP343" s="271" t="str">
        <f t="array" aca="1" ref="CP343" ca="1">IF(AND($AM343&lt;&gt;"",$AN343="",$AM343&lt;=集計基準日),"遅1",IF(AND($AP343&lt;&gt;"",$AQ343="",$AP343&lt;=集計基準日),"遅2",IF(AND($AS343&lt;&gt;"",$AT343="",$AS343&lt;=集計基準日),"遅3","")))</f>
        <v/>
      </c>
      <c r="CQ343" s="272" t="str">
        <f t="shared" ca="1" si="15"/>
        <v/>
      </c>
      <c r="CR343" s="272" t="str">
        <f t="shared" ca="1" si="16"/>
        <v/>
      </c>
      <c r="CS343" s="273" t="str">
        <f t="shared" ca="1" si="166"/>
        <v/>
      </c>
      <c r="CT343" s="337"/>
      <c r="CU343" s="264">
        <f t="shared" si="182"/>
        <v>335</v>
      </c>
      <c r="CW343" s="324">
        <f t="array" aca="1" ref="CW343" ca="1">MAX(IF((IF(進捗管理票PSPT_進捗率_1_2&lt;&gt;"", O343:V343,O343:S343)&lt;&gt;"")*(IF(進捗管理票PSPT_進捗率_1_2&lt;&gt;"", $O$7:$V$7,$O$7:$S$7)="予定日")*(IF(進捗管理票PSPT_進捗率_1_2&lt;&gt;"", O343:V343,O343:S343)&lt;=集計基準日),COLUMN(IF(進捗管理票PSPT_進捗率_1_2&lt;&gt;"", O343:V343,O343:S343)),""))</f>
        <v>0</v>
      </c>
      <c r="CX343" s="324">
        <f t="array" aca="1" ref="CX343" ca="1">MAX(IF((IF(進捗管理票PSPT_進捗率_2_2&lt;&gt;"", AA343:AH343,AA343:AE343)&lt;&gt;"")*(IF(進捗管理票PSPT_進捗率_2_2&lt;&gt;"", $AA$7:$AH$7,$AA$7:$AE$7)="予定日")*(IF(進捗管理票PSPT_進捗率_2_2&lt;&gt;"", AA343:AH343,AA343:AE343)&lt;=集計基準日),COLUMN(IF(進捗管理票PSPT_進捗率_2_2&lt;&gt;"", AA343:AH343,AA343:AE343)),""))</f>
        <v>0</v>
      </c>
      <c r="CY343" s="324">
        <f t="array" aca="1" ref="CY343" ca="1">MAX(IF((IF(進捗管理票PSPT_進捗率_3_2&lt;&gt;"", AM343:AT343,AM343:AQ343)&lt;&gt;"")*(IF(進捗管理票PSPT_進捗率_3_2&lt;&gt;"", $AM$7:$AT$7,$AM$7:$AQ$7)="予定日")*(IF(進捗管理票PSPT_進捗率_3_2&lt;&gt;"", AM343:AT343,AM343:AQ343)&lt;=集計基準日),COLUMN(IF(進捗管理票PSPT_進捗率_3_2&lt;&gt;"", AM343:AT343,AM343:AQ343)),""))</f>
        <v>0</v>
      </c>
      <c r="CZ343" s="324">
        <f t="array" aca="1" ref="CZ343" ca="1">MAX(IF((IF(進捗管理票PSPT_進捗率_4_2&lt;&gt;"", AY343:BF343,AY343:BC343)&lt;&gt;"")*(IF(進捗管理票PSPT_進捗率_4_2&lt;&gt;"", $AY$7:$BF$7,$AY$7:$BC$7)="予定日")*(IF(進捗管理票PSPT_進捗率_4_2&lt;&gt;"", AY343:BF343,AY343:BC343)&lt;=集計基準日),COLUMN(IF(進捗管理票PSPT_進捗率_4_2&lt;&gt;"", AY343:BF343,AY343:BC343)),""))</f>
        <v>0</v>
      </c>
      <c r="DA343" s="324">
        <f t="array" aca="1" ref="DA343" ca="1">MAX(IF((BJ343:BN343&lt;&gt;"")*($BJ$7:$BN$7="予定日")*(BJ343:BN343&lt;=集計基準日),COLUMN(BJ343:BN343),""))</f>
        <v>0</v>
      </c>
      <c r="DB343" s="324">
        <f t="array" aca="1" ref="DB343" ca="1">MAX(IF((IF(AND(進捗管理票PSPT_進捗率_1_2&lt;&gt;"",U343&lt;&gt;""), O343:V343,O343:S343)&lt;&gt;"")*(IF(AND(進捗管理票PSPT_進捗率_1_2&lt;&gt;"",U343&lt;&gt;""), $O$7:$V$7,$O$7:$S$7)="実績日")*(IF(AND(進捗管理票PSPT_進捗率_1_2&lt;&gt;"",U343&lt;&gt;""), O343:V343,O343:S343)&lt;=集計基準日),COLUMN(IF(AND(進捗管理票PSPT_進捗率_1_2&lt;&gt;"",U343&lt;&gt;""), O343:V343,O343:S343)),""))</f>
        <v>0</v>
      </c>
      <c r="DC343" s="324">
        <f t="array" aca="1" ref="DC343" ca="1">MAX(IF((IF(AND(進捗管理票PSPT_進捗率_2_2&lt;&gt;"",AG343&lt;&gt;""), AA343:AH343,AA343:AE343)&lt;&gt;"")*(IF(AND(進捗管理票PSPT_進捗率_2_2&lt;&gt;"",AG343&lt;&gt;""), $AA$7:$AH$7,$AA$7:$AE$7)="実績日")*(IF(AND(進捗管理票PSPT_進捗率_2_2&lt;&gt;"",AG343&lt;&gt;""), AA343:AH343,AA343:AE343)&lt;=集計基準日),COLUMN(IF(AND(進捗管理票PSPT_進捗率_2_2&lt;&gt;"",AG343&lt;&gt;""), AA343:AH343,AA343:AE343)),""))</f>
        <v>0</v>
      </c>
      <c r="DD343" s="324">
        <f t="array" aca="1" ref="DD343" ca="1">MAX(IF((IF(AND(進捗管理票PSPT_進捗率_3_2&lt;&gt;"",AS343&lt;&gt;""), AM343:AT343,AM343:AQ343)&lt;&gt;"")*(IF(AND(進捗管理票PSPT_進捗率_3_2&lt;&gt;"",AS343&lt;&gt;""), $AM$7:$AT$7,$AM$7:$AQ$7)="実績日")*(IF(AND(進捗管理票PSPT_進捗率_3_2&lt;&gt;"",AS343&lt;&gt;""), AM343:AT343,AM343:AQ343)&lt;=集計基準日),COLUMN(IF(AND(進捗管理票PSPT_進捗率_3_2&lt;&gt;"",AS343&lt;&gt;""), AM343:AT343,AM343:AQ343)),""))</f>
        <v>0</v>
      </c>
      <c r="DE343" s="324">
        <f t="array" aca="1" ref="DE343" ca="1">MAX(IF((IF(AND(進捗管理票PSPT_進捗率_4_2&lt;&gt;"",BE343&lt;&gt;""), AY343:BF343,AY343:BC343)&lt;&gt;"")*(IF(AND(進捗管理票PSPT_進捗率_4_2&lt;&gt;"",BE343&lt;&gt;""), $AY$7:$BF$7,$AY$7:$BC$7)="実績日")*(IF(AND(進捗管理票PSPT_進捗率_4_2&lt;&gt;"",BE343&lt;&gt;""), AY343:BF343,AY343:BC343)&lt;=集計基準日),COLUMN(IF(AND(進捗管理票PSPT_進捗率_4_2&lt;&gt;"",BE343&lt;&gt;""), AY343:BF343,AY343:BC343)),""))</f>
        <v>0</v>
      </c>
      <c r="DF343" s="324">
        <f t="array" aca="1" ref="DF343" ca="1">MAX(IF((BJ343:BN343&lt;&gt;"")*($BJ$7:$BN$7="実績日")*(BJ343:BN343&lt;=集計基準日),COLUMN(BJ343:BN343),""))</f>
        <v>0</v>
      </c>
      <c r="DG343" s="439">
        <f ca="1">MAX(IF(CW343&lt;&gt;0,HLOOKUP(CW343+1,進捗・達成率設定_PS,9,1),0),IF(CX343&lt;&gt;0,HLOOKUP(CX343+1,進捗・達成率設定_PT仕様作成,9,1),0),IF(CY343&lt;&gt;0,HLOOKUP(CY343+1,進捗・達成率設定_PG,9,1),0),IF(CZ343&lt;&gt;0,HLOOKUP(CZ343+1,進捗・達成率設定_PT,9,1),0),IF(DA343&lt;&gt;0,HLOOKUP(DA343+1,進捗・達成率設定_受入,9,1),0),IF(AND(COUNTA(PTレビュー先頭セル:PTレビュー最終セル)=0,AND(BB343&lt;&gt;"", BB343 &lt;= 集計基準日, BE343="",BF343="",BJ343="",BK343="",BM343="",BN343="")),100,0),IF(AND(BE343&lt;&gt;"",BE343 &lt;= 集計基準日, BJ343="",BK343="",BM343="",BN343=""),100,0))</f>
        <v>0</v>
      </c>
      <c r="DH343" s="440">
        <f ca="1">MAX(IF(DB343&lt;&gt;0,HLOOKUP(DB343,進捗・達成率設定_PS,9,1),0),IF(DC343&lt;&gt;0,HLOOKUP(DC343,進捗・達成率設定_PT仕様作成,9,1),0),IF(DD343&lt;&gt;0,HLOOKUP(DD343,進捗・達成率設定_PG,9,1),0),IF(DE343&lt;&gt;0,HLOOKUP(DE343,進捗・達成率設定_PT,9,1),0),IF(DF343&lt;&gt;0,HLOOKUP(DF343,進捗・達成率設定_受入,9,1),0),IF(AND(COUNTA(PTレビュー先頭セル:PTレビュー最終セル)=0,BJ343="",BK343="",BM343="",BN343="",BC343&lt;&gt;"", BC343&lt;=集計基準日),100,0),IF(OR(AND(BF343&lt;&gt;"",BF343&lt;=集計基準日, BJ343="",BK343="",BM343="",BN343=""),AND(BE343&lt;&gt;"",BF343&lt;&gt;"",BF343&lt;=集計基準日, BJ343="",BK343="",BM343="",BN343="")),100,0))</f>
        <v>0</v>
      </c>
      <c r="DI343" s="328" t="str">
        <f>IF(BM343&lt;&gt;"",BM343,IF(AND(BJ343&lt;&gt;"",BM343&lt;&gt;""),BM343,IF(AND(BJ343&lt;&gt;"",BM343=""),"",IF(AND(BK343&lt;&gt;"",BM343=""),"",IF(BE343&lt;&gt;"",BE343,IF(COUNTA(PTレビュー先頭セル:PTレビュー最終セル)&lt;&gt;0,"",IF(BB343&lt;&gt;"",BB343,"")))))))</f>
        <v/>
      </c>
      <c r="DJ343" s="329" t="str">
        <f>IF(AND(BM343&lt;&gt;"",BN343&lt;&gt;""),BN343,IF(AND(BJ343&lt;&gt;"",BN343&lt;&gt;""),BN343,IF(AND(BK343&lt;&gt;"",BN343=""),"",IF(AND(BJ343&lt;&gt;"",BN343=""),"",IF(BF343&lt;&gt;"",BF343,IF(COUNTA(PTレビュー先頭セル:PTレビュー最終セル)&lt;&gt;0,"",IF(BC343&lt;&gt;"",BC343,"")))))))</f>
        <v/>
      </c>
      <c r="DK343" s="450" t="b">
        <f t="shared" si="183"/>
        <v>0</v>
      </c>
      <c r="DL343" s="440" t="b">
        <f t="shared" si="184"/>
        <v>0</v>
      </c>
      <c r="DM343" s="450" t="b">
        <f t="shared" si="185"/>
        <v>0</v>
      </c>
      <c r="DN343" s="440" t="b">
        <f t="shared" si="186"/>
        <v>0</v>
      </c>
      <c r="DO343" s="449" t="b">
        <f t="shared" si="187"/>
        <v>0</v>
      </c>
      <c r="DP343" s="440" t="b">
        <f t="shared" si="188"/>
        <v>0</v>
      </c>
      <c r="DQ343" s="450" t="b">
        <f t="shared" si="189"/>
        <v>0</v>
      </c>
      <c r="DR343" s="440" t="b">
        <f t="shared" si="190"/>
        <v>0</v>
      </c>
      <c r="DS343" s="449" t="b">
        <f t="shared" si="191"/>
        <v>0</v>
      </c>
      <c r="DT343" s="440" t="b">
        <f t="shared" si="192"/>
        <v>0</v>
      </c>
    </row>
    <row r="344" spans="1:124" x14ac:dyDescent="0.25">
      <c r="A344" s="65">
        <f t="shared" si="167"/>
        <v>336</v>
      </c>
      <c r="B344" s="275"/>
      <c r="C344" s="275"/>
      <c r="D344" s="275"/>
      <c r="E344" s="275"/>
      <c r="F344" s="275"/>
      <c r="G344" s="316"/>
      <c r="H344" s="276"/>
      <c r="I344" s="276"/>
      <c r="J344" s="276"/>
      <c r="K344" s="467"/>
      <c r="L344" s="467"/>
      <c r="M344" s="277"/>
      <c r="N344" s="277"/>
      <c r="O344" s="348"/>
      <c r="P344" s="278"/>
      <c r="Q344" s="279"/>
      <c r="R344" s="348"/>
      <c r="S344" s="278"/>
      <c r="T344" s="280"/>
      <c r="U344" s="348"/>
      <c r="V344" s="274"/>
      <c r="W344" s="309" t="str">
        <f t="shared" ca="1" si="168"/>
        <v/>
      </c>
      <c r="X344" s="310" t="str">
        <f t="shared" ca="1" si="169"/>
        <v/>
      </c>
      <c r="Y344" s="277"/>
      <c r="Z344" s="277"/>
      <c r="AA344" s="348"/>
      <c r="AB344" s="278"/>
      <c r="AC344" s="279"/>
      <c r="AD344" s="348"/>
      <c r="AE344" s="278"/>
      <c r="AF344" s="280"/>
      <c r="AG344" s="348"/>
      <c r="AH344" s="274"/>
      <c r="AI344" s="309" t="str">
        <f t="shared" ca="1" si="170"/>
        <v/>
      </c>
      <c r="AJ344" s="310" t="str">
        <f t="shared" ca="1" si="171"/>
        <v/>
      </c>
      <c r="AK344" s="277"/>
      <c r="AL344" s="277"/>
      <c r="AM344" s="348"/>
      <c r="AN344" s="278"/>
      <c r="AO344" s="279"/>
      <c r="AP344" s="348"/>
      <c r="AQ344" s="278"/>
      <c r="AR344" s="280"/>
      <c r="AS344" s="348"/>
      <c r="AT344" s="274"/>
      <c r="AU344" s="309" t="str">
        <f t="shared" ca="1" si="172"/>
        <v/>
      </c>
      <c r="AV344" s="310" t="str">
        <f t="shared" ca="1" si="173"/>
        <v/>
      </c>
      <c r="AW344" s="276"/>
      <c r="AX344" s="276"/>
      <c r="AY344" s="348"/>
      <c r="AZ344" s="278"/>
      <c r="BA344" s="279"/>
      <c r="BB344" s="348"/>
      <c r="BC344" s="278"/>
      <c r="BD344" s="280"/>
      <c r="BE344" s="348"/>
      <c r="BF344" s="274"/>
      <c r="BG344" s="309" t="str">
        <f t="shared" ca="1" si="174"/>
        <v/>
      </c>
      <c r="BH344" s="310" t="str">
        <f t="shared" ca="1" si="175"/>
        <v/>
      </c>
      <c r="BI344" s="276"/>
      <c r="BJ344" s="348"/>
      <c r="BK344" s="278"/>
      <c r="BL344" s="279"/>
      <c r="BM344" s="348"/>
      <c r="BN344" s="278"/>
      <c r="BO344" s="280"/>
      <c r="BP344" s="309" t="str">
        <f t="shared" ca="1" si="176"/>
        <v/>
      </c>
      <c r="BQ344" s="310" t="str">
        <f t="shared" ca="1" si="177"/>
        <v/>
      </c>
      <c r="BR344" s="309" t="str">
        <f t="shared" ca="1" si="178"/>
        <v/>
      </c>
      <c r="BS344" s="438" t="str">
        <f t="shared" ca="1" si="179"/>
        <v/>
      </c>
      <c r="BT344" s="281" t="str">
        <f t="array" ref="BT344">IF(AND($I344&lt;&gt;"",$K344&lt;&gt;""),CEILING(VLOOKUP($I344,ランク別指標,3,FALSE)*$L344,1),"")</f>
        <v/>
      </c>
      <c r="BU344" s="282"/>
      <c r="BV344" s="281" t="str">
        <f t="shared" si="164"/>
        <v/>
      </c>
      <c r="BW344" s="283"/>
      <c r="BX344" s="282"/>
      <c r="BY344" s="284" t="str">
        <f t="shared" si="180"/>
        <v/>
      </c>
      <c r="BZ344" s="285" t="str">
        <f t="shared" si="181"/>
        <v/>
      </c>
      <c r="CA344" s="286"/>
      <c r="CB344" s="287"/>
      <c r="CC344" s="281" t="str">
        <f t="array" ref="CC344">IF(AND($I344&lt;&gt;"",$K344&lt;&gt;""),CEILING(VLOOKUP($I344,ランク別指標,6,FALSE)*$L344,1),"")</f>
        <v/>
      </c>
      <c r="CD344" s="288"/>
      <c r="CE344" s="289" t="str">
        <f t="shared" si="165"/>
        <v/>
      </c>
      <c r="CF344" s="290"/>
      <c r="CG344" s="291" t="str">
        <f t="array" ref="CG344">IF(AND(L344&lt;&gt;"",L344&gt;0),IF(CD344/L344*100 &gt; 0,CD344/L344*100, ""),"")</f>
        <v/>
      </c>
      <c r="CH344" s="292" t="str">
        <f t="array" ref="CH344">IF(AND(L344&lt;&gt;"",L344&gt;0),IF(CF344/L344*100 &gt; 0,CF344/L344*100, ""),"")</f>
        <v/>
      </c>
      <c r="CI344" s="291" t="str">
        <f t="array" ref="CI344">IF(AND(CC344&lt;&gt;"",CC344&gt;0),IF(CD344/CC344*100 &gt; 0,CD344/CC344, ""),"")</f>
        <v/>
      </c>
      <c r="CJ344" s="292" t="str">
        <f t="array" ref="CJ344">IF(AND(CE344&lt;&gt;"",CE344&gt;0),IF(CF344/CE344*100 &gt; 0,CF344/CE344, ""),"")</f>
        <v/>
      </c>
      <c r="CK344" s="281"/>
      <c r="CL344" s="293" t="str">
        <f t="array" ref="CL344">IF(AND(L344&lt;&gt;"",L344&gt;0),IF(CK344/L344*100 &gt; 0,CK344/L344*100, ""),"")</f>
        <v/>
      </c>
      <c r="CM344" s="294"/>
      <c r="CN344" s="270" t="str">
        <f t="array" aca="1" ref="CN344" ca="1">IF(AND($O344&lt;&gt;"",$P344="",$O344&lt;=集計基準日),"遅1",IF(AND($R344&lt;&gt;"",$S344="",$R344&lt;=集計基準日),"遅2",IF(AND($U344&lt;&gt;"",$V344="",$U344&lt;=集計基準日),"遅3","") ) )</f>
        <v/>
      </c>
      <c r="CO344" s="271" t="str">
        <f t="array" aca="1" ref="CO344" ca="1">IF(AND($AA344&lt;&gt;"",$AB344="",$AA344&lt;=集計基準日),"遅1",IF(AND($AD344&lt;&gt;"",$AE344="",$AD344&lt;=集計基準日),"遅2",IF(AND($AG344&lt;&gt;"",$AH344="",$AG344&lt;=集計基準日),"遅3","")))</f>
        <v/>
      </c>
      <c r="CP344" s="271" t="str">
        <f t="array" aca="1" ref="CP344" ca="1">IF(AND($AM344&lt;&gt;"",$AN344="",$AM344&lt;=集計基準日),"遅1",IF(AND($AP344&lt;&gt;"",$AQ344="",$AP344&lt;=集計基準日),"遅2",IF(AND($AS344&lt;&gt;"",$AT344="",$AS344&lt;=集計基準日),"遅3","")))</f>
        <v/>
      </c>
      <c r="CQ344" s="272" t="str">
        <f t="shared" ca="1" si="15"/>
        <v/>
      </c>
      <c r="CR344" s="272" t="str">
        <f t="shared" ca="1" si="16"/>
        <v/>
      </c>
      <c r="CS344" s="273" t="str">
        <f t="shared" ca="1" si="166"/>
        <v/>
      </c>
      <c r="CT344" s="337"/>
      <c r="CU344" s="264">
        <f t="shared" si="182"/>
        <v>336</v>
      </c>
      <c r="CW344" s="324">
        <f t="array" aca="1" ref="CW344" ca="1">MAX(IF((IF(進捗管理票PSPT_進捗率_1_2&lt;&gt;"", O344:V344,O344:S344)&lt;&gt;"")*(IF(進捗管理票PSPT_進捗率_1_2&lt;&gt;"", $O$7:$V$7,$O$7:$S$7)="予定日")*(IF(進捗管理票PSPT_進捗率_1_2&lt;&gt;"", O344:V344,O344:S344)&lt;=集計基準日),COLUMN(IF(進捗管理票PSPT_進捗率_1_2&lt;&gt;"", O344:V344,O344:S344)),""))</f>
        <v>0</v>
      </c>
      <c r="CX344" s="324">
        <f t="array" aca="1" ref="CX344" ca="1">MAX(IF((IF(進捗管理票PSPT_進捗率_2_2&lt;&gt;"", AA344:AH344,AA344:AE344)&lt;&gt;"")*(IF(進捗管理票PSPT_進捗率_2_2&lt;&gt;"", $AA$7:$AH$7,$AA$7:$AE$7)="予定日")*(IF(進捗管理票PSPT_進捗率_2_2&lt;&gt;"", AA344:AH344,AA344:AE344)&lt;=集計基準日),COLUMN(IF(進捗管理票PSPT_進捗率_2_2&lt;&gt;"", AA344:AH344,AA344:AE344)),""))</f>
        <v>0</v>
      </c>
      <c r="CY344" s="324">
        <f t="array" aca="1" ref="CY344" ca="1">MAX(IF((IF(進捗管理票PSPT_進捗率_3_2&lt;&gt;"", AM344:AT344,AM344:AQ344)&lt;&gt;"")*(IF(進捗管理票PSPT_進捗率_3_2&lt;&gt;"", $AM$7:$AT$7,$AM$7:$AQ$7)="予定日")*(IF(進捗管理票PSPT_進捗率_3_2&lt;&gt;"", AM344:AT344,AM344:AQ344)&lt;=集計基準日),COLUMN(IF(進捗管理票PSPT_進捗率_3_2&lt;&gt;"", AM344:AT344,AM344:AQ344)),""))</f>
        <v>0</v>
      </c>
      <c r="CZ344" s="324">
        <f t="array" aca="1" ref="CZ344" ca="1">MAX(IF((IF(進捗管理票PSPT_進捗率_4_2&lt;&gt;"", AY344:BF344,AY344:BC344)&lt;&gt;"")*(IF(進捗管理票PSPT_進捗率_4_2&lt;&gt;"", $AY$7:$BF$7,$AY$7:$BC$7)="予定日")*(IF(進捗管理票PSPT_進捗率_4_2&lt;&gt;"", AY344:BF344,AY344:BC344)&lt;=集計基準日),COLUMN(IF(進捗管理票PSPT_進捗率_4_2&lt;&gt;"", AY344:BF344,AY344:BC344)),""))</f>
        <v>0</v>
      </c>
      <c r="DA344" s="324">
        <f t="array" aca="1" ref="DA344" ca="1">MAX(IF((BJ344:BN344&lt;&gt;"")*($BJ$7:$BN$7="予定日")*(BJ344:BN344&lt;=集計基準日),COLUMN(BJ344:BN344),""))</f>
        <v>0</v>
      </c>
      <c r="DB344" s="324">
        <f t="array" aca="1" ref="DB344" ca="1">MAX(IF((IF(AND(進捗管理票PSPT_進捗率_1_2&lt;&gt;"",U344&lt;&gt;""), O344:V344,O344:S344)&lt;&gt;"")*(IF(AND(進捗管理票PSPT_進捗率_1_2&lt;&gt;"",U344&lt;&gt;""), $O$7:$V$7,$O$7:$S$7)="実績日")*(IF(AND(進捗管理票PSPT_進捗率_1_2&lt;&gt;"",U344&lt;&gt;""), O344:V344,O344:S344)&lt;=集計基準日),COLUMN(IF(AND(進捗管理票PSPT_進捗率_1_2&lt;&gt;"",U344&lt;&gt;""), O344:V344,O344:S344)),""))</f>
        <v>0</v>
      </c>
      <c r="DC344" s="324">
        <f t="array" aca="1" ref="DC344" ca="1">MAX(IF((IF(AND(進捗管理票PSPT_進捗率_2_2&lt;&gt;"",AG344&lt;&gt;""), AA344:AH344,AA344:AE344)&lt;&gt;"")*(IF(AND(進捗管理票PSPT_進捗率_2_2&lt;&gt;"",AG344&lt;&gt;""), $AA$7:$AH$7,$AA$7:$AE$7)="実績日")*(IF(AND(進捗管理票PSPT_進捗率_2_2&lt;&gt;"",AG344&lt;&gt;""), AA344:AH344,AA344:AE344)&lt;=集計基準日),COLUMN(IF(AND(進捗管理票PSPT_進捗率_2_2&lt;&gt;"",AG344&lt;&gt;""), AA344:AH344,AA344:AE344)),""))</f>
        <v>0</v>
      </c>
      <c r="DD344" s="324">
        <f t="array" aca="1" ref="DD344" ca="1">MAX(IF((IF(AND(進捗管理票PSPT_進捗率_3_2&lt;&gt;"",AS344&lt;&gt;""), AM344:AT344,AM344:AQ344)&lt;&gt;"")*(IF(AND(進捗管理票PSPT_進捗率_3_2&lt;&gt;"",AS344&lt;&gt;""), $AM$7:$AT$7,$AM$7:$AQ$7)="実績日")*(IF(AND(進捗管理票PSPT_進捗率_3_2&lt;&gt;"",AS344&lt;&gt;""), AM344:AT344,AM344:AQ344)&lt;=集計基準日),COLUMN(IF(AND(進捗管理票PSPT_進捗率_3_2&lt;&gt;"",AS344&lt;&gt;""), AM344:AT344,AM344:AQ344)),""))</f>
        <v>0</v>
      </c>
      <c r="DE344" s="324">
        <f t="array" aca="1" ref="DE344" ca="1">MAX(IF((IF(AND(進捗管理票PSPT_進捗率_4_2&lt;&gt;"",BE344&lt;&gt;""), AY344:BF344,AY344:BC344)&lt;&gt;"")*(IF(AND(進捗管理票PSPT_進捗率_4_2&lt;&gt;"",BE344&lt;&gt;""), $AY$7:$BF$7,$AY$7:$BC$7)="実績日")*(IF(AND(進捗管理票PSPT_進捗率_4_2&lt;&gt;"",BE344&lt;&gt;""), AY344:BF344,AY344:BC344)&lt;=集計基準日),COLUMN(IF(AND(進捗管理票PSPT_進捗率_4_2&lt;&gt;"",BE344&lt;&gt;""), AY344:BF344,AY344:BC344)),""))</f>
        <v>0</v>
      </c>
      <c r="DF344" s="324">
        <f t="array" aca="1" ref="DF344" ca="1">MAX(IF((BJ344:BN344&lt;&gt;"")*($BJ$7:$BN$7="実績日")*(BJ344:BN344&lt;=集計基準日),COLUMN(BJ344:BN344),""))</f>
        <v>0</v>
      </c>
      <c r="DG344" s="439">
        <f ca="1">MAX(IF(CW344&lt;&gt;0,HLOOKUP(CW344+1,進捗・達成率設定_PS,9,1),0),IF(CX344&lt;&gt;0,HLOOKUP(CX344+1,進捗・達成率設定_PT仕様作成,9,1),0),IF(CY344&lt;&gt;0,HLOOKUP(CY344+1,進捗・達成率設定_PG,9,1),0),IF(CZ344&lt;&gt;0,HLOOKUP(CZ344+1,進捗・達成率設定_PT,9,1),0),IF(DA344&lt;&gt;0,HLOOKUP(DA344+1,進捗・達成率設定_受入,9,1),0),IF(AND(COUNTA(PTレビュー先頭セル:PTレビュー最終セル)=0,AND(BB344&lt;&gt;"", BB344 &lt;= 集計基準日, BE344="",BF344="",BJ344="",BK344="",BM344="",BN344="")),100,0),IF(AND(BE344&lt;&gt;"",BE344 &lt;= 集計基準日, BJ344="",BK344="",BM344="",BN344=""),100,0))</f>
        <v>0</v>
      </c>
      <c r="DH344" s="440">
        <f ca="1">MAX(IF(DB344&lt;&gt;0,HLOOKUP(DB344,進捗・達成率設定_PS,9,1),0),IF(DC344&lt;&gt;0,HLOOKUP(DC344,進捗・達成率設定_PT仕様作成,9,1),0),IF(DD344&lt;&gt;0,HLOOKUP(DD344,進捗・達成率設定_PG,9,1),0),IF(DE344&lt;&gt;0,HLOOKUP(DE344,進捗・達成率設定_PT,9,1),0),IF(DF344&lt;&gt;0,HLOOKUP(DF344,進捗・達成率設定_受入,9,1),0),IF(AND(COUNTA(PTレビュー先頭セル:PTレビュー最終セル)=0,BJ344="",BK344="",BM344="",BN344="",BC344&lt;&gt;"", BC344&lt;=集計基準日),100,0),IF(OR(AND(BF344&lt;&gt;"",BF344&lt;=集計基準日, BJ344="",BK344="",BM344="",BN344=""),AND(BE344&lt;&gt;"",BF344&lt;&gt;"",BF344&lt;=集計基準日, BJ344="",BK344="",BM344="",BN344="")),100,0))</f>
        <v>0</v>
      </c>
      <c r="DI344" s="328" t="str">
        <f>IF(BM344&lt;&gt;"",BM344,IF(AND(BJ344&lt;&gt;"",BM344&lt;&gt;""),BM344,IF(AND(BJ344&lt;&gt;"",BM344=""),"",IF(AND(BK344&lt;&gt;"",BM344=""),"",IF(BE344&lt;&gt;"",BE344,IF(COUNTA(PTレビュー先頭セル:PTレビュー最終セル)&lt;&gt;0,"",IF(BB344&lt;&gt;"",BB344,"")))))))</f>
        <v/>
      </c>
      <c r="DJ344" s="329" t="str">
        <f>IF(AND(BM344&lt;&gt;"",BN344&lt;&gt;""),BN344,IF(AND(BJ344&lt;&gt;"",BN344&lt;&gt;""),BN344,IF(AND(BK344&lt;&gt;"",BN344=""),"",IF(AND(BJ344&lt;&gt;"",BN344=""),"",IF(BF344&lt;&gt;"",BF344,IF(COUNTA(PTレビュー先頭セル:PTレビュー最終セル)&lt;&gt;0,"",IF(BC344&lt;&gt;"",BC344,"")))))))</f>
        <v/>
      </c>
      <c r="DK344" s="450" t="b">
        <f t="shared" si="183"/>
        <v>0</v>
      </c>
      <c r="DL344" s="440" t="b">
        <f t="shared" si="184"/>
        <v>0</v>
      </c>
      <c r="DM344" s="450" t="b">
        <f t="shared" si="185"/>
        <v>0</v>
      </c>
      <c r="DN344" s="440" t="b">
        <f t="shared" si="186"/>
        <v>0</v>
      </c>
      <c r="DO344" s="449" t="b">
        <f t="shared" si="187"/>
        <v>0</v>
      </c>
      <c r="DP344" s="440" t="b">
        <f t="shared" si="188"/>
        <v>0</v>
      </c>
      <c r="DQ344" s="450" t="b">
        <f t="shared" si="189"/>
        <v>0</v>
      </c>
      <c r="DR344" s="440" t="b">
        <f t="shared" si="190"/>
        <v>0</v>
      </c>
      <c r="DS344" s="449" t="b">
        <f t="shared" si="191"/>
        <v>0</v>
      </c>
      <c r="DT344" s="440" t="b">
        <f t="shared" si="192"/>
        <v>0</v>
      </c>
    </row>
    <row r="345" spans="1:124" x14ac:dyDescent="0.25">
      <c r="A345" s="65">
        <f t="shared" si="167"/>
        <v>337</v>
      </c>
      <c r="B345" s="275"/>
      <c r="C345" s="275"/>
      <c r="D345" s="275"/>
      <c r="E345" s="275"/>
      <c r="F345" s="275"/>
      <c r="G345" s="316"/>
      <c r="H345" s="276"/>
      <c r="I345" s="276"/>
      <c r="J345" s="276"/>
      <c r="K345" s="467"/>
      <c r="L345" s="467"/>
      <c r="M345" s="277"/>
      <c r="N345" s="277"/>
      <c r="O345" s="348"/>
      <c r="P345" s="278"/>
      <c r="Q345" s="279"/>
      <c r="R345" s="348"/>
      <c r="S345" s="278"/>
      <c r="T345" s="280"/>
      <c r="U345" s="348"/>
      <c r="V345" s="274"/>
      <c r="W345" s="309" t="str">
        <f t="shared" ca="1" si="168"/>
        <v/>
      </c>
      <c r="X345" s="310" t="str">
        <f t="shared" ca="1" si="169"/>
        <v/>
      </c>
      <c r="Y345" s="277"/>
      <c r="Z345" s="277"/>
      <c r="AA345" s="348"/>
      <c r="AB345" s="278"/>
      <c r="AC345" s="279"/>
      <c r="AD345" s="348"/>
      <c r="AE345" s="278"/>
      <c r="AF345" s="280"/>
      <c r="AG345" s="348"/>
      <c r="AH345" s="274"/>
      <c r="AI345" s="309" t="str">
        <f t="shared" ca="1" si="170"/>
        <v/>
      </c>
      <c r="AJ345" s="310" t="str">
        <f t="shared" ca="1" si="171"/>
        <v/>
      </c>
      <c r="AK345" s="277"/>
      <c r="AL345" s="277"/>
      <c r="AM345" s="348"/>
      <c r="AN345" s="278"/>
      <c r="AO345" s="279"/>
      <c r="AP345" s="348"/>
      <c r="AQ345" s="278"/>
      <c r="AR345" s="280"/>
      <c r="AS345" s="348"/>
      <c r="AT345" s="274"/>
      <c r="AU345" s="309" t="str">
        <f t="shared" ca="1" si="172"/>
        <v/>
      </c>
      <c r="AV345" s="310" t="str">
        <f t="shared" ca="1" si="173"/>
        <v/>
      </c>
      <c r="AW345" s="276"/>
      <c r="AX345" s="276"/>
      <c r="AY345" s="348"/>
      <c r="AZ345" s="278"/>
      <c r="BA345" s="279"/>
      <c r="BB345" s="348"/>
      <c r="BC345" s="278"/>
      <c r="BD345" s="280"/>
      <c r="BE345" s="348"/>
      <c r="BF345" s="274"/>
      <c r="BG345" s="309" t="str">
        <f t="shared" ca="1" si="174"/>
        <v/>
      </c>
      <c r="BH345" s="310" t="str">
        <f t="shared" ca="1" si="175"/>
        <v/>
      </c>
      <c r="BI345" s="276"/>
      <c r="BJ345" s="348"/>
      <c r="BK345" s="278"/>
      <c r="BL345" s="279"/>
      <c r="BM345" s="348"/>
      <c r="BN345" s="278"/>
      <c r="BO345" s="280"/>
      <c r="BP345" s="309" t="str">
        <f t="shared" ca="1" si="176"/>
        <v/>
      </c>
      <c r="BQ345" s="310" t="str">
        <f t="shared" ca="1" si="177"/>
        <v/>
      </c>
      <c r="BR345" s="309" t="str">
        <f t="shared" ca="1" si="178"/>
        <v/>
      </c>
      <c r="BS345" s="438" t="str">
        <f t="shared" ca="1" si="179"/>
        <v/>
      </c>
      <c r="BT345" s="281" t="str">
        <f t="array" ref="BT345">IF(AND($I345&lt;&gt;"",$K345&lt;&gt;""),CEILING(VLOOKUP($I345,ランク別指標,3,FALSE)*$L345,1),"")</f>
        <v/>
      </c>
      <c r="BU345" s="282"/>
      <c r="BV345" s="281" t="str">
        <f t="shared" si="164"/>
        <v/>
      </c>
      <c r="BW345" s="283"/>
      <c r="BX345" s="282"/>
      <c r="BY345" s="284" t="str">
        <f t="shared" si="180"/>
        <v/>
      </c>
      <c r="BZ345" s="285" t="str">
        <f t="shared" si="181"/>
        <v/>
      </c>
      <c r="CA345" s="286"/>
      <c r="CB345" s="287"/>
      <c r="CC345" s="281" t="str">
        <f t="array" ref="CC345">IF(AND($I345&lt;&gt;"",$K345&lt;&gt;""),CEILING(VLOOKUP($I345,ランク別指標,6,FALSE)*$L345,1),"")</f>
        <v/>
      </c>
      <c r="CD345" s="288"/>
      <c r="CE345" s="289" t="str">
        <f t="shared" si="165"/>
        <v/>
      </c>
      <c r="CF345" s="290"/>
      <c r="CG345" s="291" t="str">
        <f t="array" ref="CG345">IF(AND(L345&lt;&gt;"",L345&gt;0),IF(CD345/L345*100 &gt; 0,CD345/L345*100, ""),"")</f>
        <v/>
      </c>
      <c r="CH345" s="292" t="str">
        <f t="array" ref="CH345">IF(AND(L345&lt;&gt;"",L345&gt;0),IF(CF345/L345*100 &gt; 0,CF345/L345*100, ""),"")</f>
        <v/>
      </c>
      <c r="CI345" s="291" t="str">
        <f t="array" ref="CI345">IF(AND(CC345&lt;&gt;"",CC345&gt;0),IF(CD345/CC345*100 &gt; 0,CD345/CC345, ""),"")</f>
        <v/>
      </c>
      <c r="CJ345" s="292" t="str">
        <f t="array" ref="CJ345">IF(AND(CE345&lt;&gt;"",CE345&gt;0),IF(CF345/CE345*100 &gt; 0,CF345/CE345, ""),"")</f>
        <v/>
      </c>
      <c r="CK345" s="281"/>
      <c r="CL345" s="293" t="str">
        <f t="array" ref="CL345">IF(AND(L345&lt;&gt;"",L345&gt;0),IF(CK345/L345*100 &gt; 0,CK345/L345*100, ""),"")</f>
        <v/>
      </c>
      <c r="CM345" s="294"/>
      <c r="CN345" s="270" t="str">
        <f t="array" aca="1" ref="CN345" ca="1">IF(AND($O345&lt;&gt;"",$P345="",$O345&lt;=集計基準日),"遅1",IF(AND($R345&lt;&gt;"",$S345="",$R345&lt;=集計基準日),"遅2",IF(AND($U345&lt;&gt;"",$V345="",$U345&lt;=集計基準日),"遅3","") ) )</f>
        <v/>
      </c>
      <c r="CO345" s="271" t="str">
        <f t="array" aca="1" ref="CO345" ca="1">IF(AND($AA345&lt;&gt;"",$AB345="",$AA345&lt;=集計基準日),"遅1",IF(AND($AD345&lt;&gt;"",$AE345="",$AD345&lt;=集計基準日),"遅2",IF(AND($AG345&lt;&gt;"",$AH345="",$AG345&lt;=集計基準日),"遅3","")))</f>
        <v/>
      </c>
      <c r="CP345" s="271" t="str">
        <f t="array" aca="1" ref="CP345" ca="1">IF(AND($AM345&lt;&gt;"",$AN345="",$AM345&lt;=集計基準日),"遅1",IF(AND($AP345&lt;&gt;"",$AQ345="",$AP345&lt;=集計基準日),"遅2",IF(AND($AS345&lt;&gt;"",$AT345="",$AS345&lt;=集計基準日),"遅3","")))</f>
        <v/>
      </c>
      <c r="CQ345" s="272" t="str">
        <f t="shared" ca="1" si="15"/>
        <v/>
      </c>
      <c r="CR345" s="272" t="str">
        <f t="shared" ca="1" si="16"/>
        <v/>
      </c>
      <c r="CS345" s="273" t="str">
        <f t="shared" ca="1" si="166"/>
        <v/>
      </c>
      <c r="CT345" s="337"/>
      <c r="CU345" s="264">
        <f t="shared" si="182"/>
        <v>337</v>
      </c>
      <c r="CW345" s="324">
        <f t="array" aca="1" ref="CW345" ca="1">MAX(IF((IF(進捗管理票PSPT_進捗率_1_2&lt;&gt;"", O345:V345,O345:S345)&lt;&gt;"")*(IF(進捗管理票PSPT_進捗率_1_2&lt;&gt;"", $O$7:$V$7,$O$7:$S$7)="予定日")*(IF(進捗管理票PSPT_進捗率_1_2&lt;&gt;"", O345:V345,O345:S345)&lt;=集計基準日),COLUMN(IF(進捗管理票PSPT_進捗率_1_2&lt;&gt;"", O345:V345,O345:S345)),""))</f>
        <v>0</v>
      </c>
      <c r="CX345" s="324">
        <f t="array" aca="1" ref="CX345" ca="1">MAX(IF((IF(進捗管理票PSPT_進捗率_2_2&lt;&gt;"", AA345:AH345,AA345:AE345)&lt;&gt;"")*(IF(進捗管理票PSPT_進捗率_2_2&lt;&gt;"", $AA$7:$AH$7,$AA$7:$AE$7)="予定日")*(IF(進捗管理票PSPT_進捗率_2_2&lt;&gt;"", AA345:AH345,AA345:AE345)&lt;=集計基準日),COLUMN(IF(進捗管理票PSPT_進捗率_2_2&lt;&gt;"", AA345:AH345,AA345:AE345)),""))</f>
        <v>0</v>
      </c>
      <c r="CY345" s="324">
        <f t="array" aca="1" ref="CY345" ca="1">MAX(IF((IF(進捗管理票PSPT_進捗率_3_2&lt;&gt;"", AM345:AT345,AM345:AQ345)&lt;&gt;"")*(IF(進捗管理票PSPT_進捗率_3_2&lt;&gt;"", $AM$7:$AT$7,$AM$7:$AQ$7)="予定日")*(IF(進捗管理票PSPT_進捗率_3_2&lt;&gt;"", AM345:AT345,AM345:AQ345)&lt;=集計基準日),COLUMN(IF(進捗管理票PSPT_進捗率_3_2&lt;&gt;"", AM345:AT345,AM345:AQ345)),""))</f>
        <v>0</v>
      </c>
      <c r="CZ345" s="324">
        <f t="array" aca="1" ref="CZ345" ca="1">MAX(IF((IF(進捗管理票PSPT_進捗率_4_2&lt;&gt;"", AY345:BF345,AY345:BC345)&lt;&gt;"")*(IF(進捗管理票PSPT_進捗率_4_2&lt;&gt;"", $AY$7:$BF$7,$AY$7:$BC$7)="予定日")*(IF(進捗管理票PSPT_進捗率_4_2&lt;&gt;"", AY345:BF345,AY345:BC345)&lt;=集計基準日),COLUMN(IF(進捗管理票PSPT_進捗率_4_2&lt;&gt;"", AY345:BF345,AY345:BC345)),""))</f>
        <v>0</v>
      </c>
      <c r="DA345" s="324">
        <f t="array" aca="1" ref="DA345" ca="1">MAX(IF((BJ345:BN345&lt;&gt;"")*($BJ$7:$BN$7="予定日")*(BJ345:BN345&lt;=集計基準日),COLUMN(BJ345:BN345),""))</f>
        <v>0</v>
      </c>
      <c r="DB345" s="324">
        <f t="array" aca="1" ref="DB345" ca="1">MAX(IF((IF(AND(進捗管理票PSPT_進捗率_1_2&lt;&gt;"",U345&lt;&gt;""), O345:V345,O345:S345)&lt;&gt;"")*(IF(AND(進捗管理票PSPT_進捗率_1_2&lt;&gt;"",U345&lt;&gt;""), $O$7:$V$7,$O$7:$S$7)="実績日")*(IF(AND(進捗管理票PSPT_進捗率_1_2&lt;&gt;"",U345&lt;&gt;""), O345:V345,O345:S345)&lt;=集計基準日),COLUMN(IF(AND(進捗管理票PSPT_進捗率_1_2&lt;&gt;"",U345&lt;&gt;""), O345:V345,O345:S345)),""))</f>
        <v>0</v>
      </c>
      <c r="DC345" s="324">
        <f t="array" aca="1" ref="DC345" ca="1">MAX(IF((IF(AND(進捗管理票PSPT_進捗率_2_2&lt;&gt;"",AG345&lt;&gt;""), AA345:AH345,AA345:AE345)&lt;&gt;"")*(IF(AND(進捗管理票PSPT_進捗率_2_2&lt;&gt;"",AG345&lt;&gt;""), $AA$7:$AH$7,$AA$7:$AE$7)="実績日")*(IF(AND(進捗管理票PSPT_進捗率_2_2&lt;&gt;"",AG345&lt;&gt;""), AA345:AH345,AA345:AE345)&lt;=集計基準日),COLUMN(IF(AND(進捗管理票PSPT_進捗率_2_2&lt;&gt;"",AG345&lt;&gt;""), AA345:AH345,AA345:AE345)),""))</f>
        <v>0</v>
      </c>
      <c r="DD345" s="324">
        <f t="array" aca="1" ref="DD345" ca="1">MAX(IF((IF(AND(進捗管理票PSPT_進捗率_3_2&lt;&gt;"",AS345&lt;&gt;""), AM345:AT345,AM345:AQ345)&lt;&gt;"")*(IF(AND(進捗管理票PSPT_進捗率_3_2&lt;&gt;"",AS345&lt;&gt;""), $AM$7:$AT$7,$AM$7:$AQ$7)="実績日")*(IF(AND(進捗管理票PSPT_進捗率_3_2&lt;&gt;"",AS345&lt;&gt;""), AM345:AT345,AM345:AQ345)&lt;=集計基準日),COLUMN(IF(AND(進捗管理票PSPT_進捗率_3_2&lt;&gt;"",AS345&lt;&gt;""), AM345:AT345,AM345:AQ345)),""))</f>
        <v>0</v>
      </c>
      <c r="DE345" s="324">
        <f t="array" aca="1" ref="DE345" ca="1">MAX(IF((IF(AND(進捗管理票PSPT_進捗率_4_2&lt;&gt;"",BE345&lt;&gt;""), AY345:BF345,AY345:BC345)&lt;&gt;"")*(IF(AND(進捗管理票PSPT_進捗率_4_2&lt;&gt;"",BE345&lt;&gt;""), $AY$7:$BF$7,$AY$7:$BC$7)="実績日")*(IF(AND(進捗管理票PSPT_進捗率_4_2&lt;&gt;"",BE345&lt;&gt;""), AY345:BF345,AY345:BC345)&lt;=集計基準日),COLUMN(IF(AND(進捗管理票PSPT_進捗率_4_2&lt;&gt;"",BE345&lt;&gt;""), AY345:BF345,AY345:BC345)),""))</f>
        <v>0</v>
      </c>
      <c r="DF345" s="324">
        <f t="array" aca="1" ref="DF345" ca="1">MAX(IF((BJ345:BN345&lt;&gt;"")*($BJ$7:$BN$7="実績日")*(BJ345:BN345&lt;=集計基準日),COLUMN(BJ345:BN345),""))</f>
        <v>0</v>
      </c>
      <c r="DG345" s="439">
        <f ca="1">MAX(IF(CW345&lt;&gt;0,HLOOKUP(CW345+1,進捗・達成率設定_PS,9,1),0),IF(CX345&lt;&gt;0,HLOOKUP(CX345+1,進捗・達成率設定_PT仕様作成,9,1),0),IF(CY345&lt;&gt;0,HLOOKUP(CY345+1,進捗・達成率設定_PG,9,1),0),IF(CZ345&lt;&gt;0,HLOOKUP(CZ345+1,進捗・達成率設定_PT,9,1),0),IF(DA345&lt;&gt;0,HLOOKUP(DA345+1,進捗・達成率設定_受入,9,1),0),IF(AND(COUNTA(PTレビュー先頭セル:PTレビュー最終セル)=0,AND(BB345&lt;&gt;"", BB345 &lt;= 集計基準日, BE345="",BF345="",BJ345="",BK345="",BM345="",BN345="")),100,0),IF(AND(BE345&lt;&gt;"",BE345 &lt;= 集計基準日, BJ345="",BK345="",BM345="",BN345=""),100,0))</f>
        <v>0</v>
      </c>
      <c r="DH345" s="440">
        <f ca="1">MAX(IF(DB345&lt;&gt;0,HLOOKUP(DB345,進捗・達成率設定_PS,9,1),0),IF(DC345&lt;&gt;0,HLOOKUP(DC345,進捗・達成率設定_PT仕様作成,9,1),0),IF(DD345&lt;&gt;0,HLOOKUP(DD345,進捗・達成率設定_PG,9,1),0),IF(DE345&lt;&gt;0,HLOOKUP(DE345,進捗・達成率設定_PT,9,1),0),IF(DF345&lt;&gt;0,HLOOKUP(DF345,進捗・達成率設定_受入,9,1),0),IF(AND(COUNTA(PTレビュー先頭セル:PTレビュー最終セル)=0,BJ345="",BK345="",BM345="",BN345="",BC345&lt;&gt;"", BC345&lt;=集計基準日),100,0),IF(OR(AND(BF345&lt;&gt;"",BF345&lt;=集計基準日, BJ345="",BK345="",BM345="",BN345=""),AND(BE345&lt;&gt;"",BF345&lt;&gt;"",BF345&lt;=集計基準日, BJ345="",BK345="",BM345="",BN345="")),100,0))</f>
        <v>0</v>
      </c>
      <c r="DI345" s="328" t="str">
        <f>IF(BM345&lt;&gt;"",BM345,IF(AND(BJ345&lt;&gt;"",BM345&lt;&gt;""),BM345,IF(AND(BJ345&lt;&gt;"",BM345=""),"",IF(AND(BK345&lt;&gt;"",BM345=""),"",IF(BE345&lt;&gt;"",BE345,IF(COUNTA(PTレビュー先頭セル:PTレビュー最終セル)&lt;&gt;0,"",IF(BB345&lt;&gt;"",BB345,"")))))))</f>
        <v/>
      </c>
      <c r="DJ345" s="329" t="str">
        <f>IF(AND(BM345&lt;&gt;"",BN345&lt;&gt;""),BN345,IF(AND(BJ345&lt;&gt;"",BN345&lt;&gt;""),BN345,IF(AND(BK345&lt;&gt;"",BN345=""),"",IF(AND(BJ345&lt;&gt;"",BN345=""),"",IF(BF345&lt;&gt;"",BF345,IF(COUNTA(PTレビュー先頭セル:PTレビュー最終セル)&lt;&gt;0,"",IF(BC345&lt;&gt;"",BC345,"")))))))</f>
        <v/>
      </c>
      <c r="DK345" s="450" t="b">
        <f t="shared" si="183"/>
        <v>0</v>
      </c>
      <c r="DL345" s="440" t="b">
        <f t="shared" si="184"/>
        <v>0</v>
      </c>
      <c r="DM345" s="450" t="b">
        <f t="shared" si="185"/>
        <v>0</v>
      </c>
      <c r="DN345" s="440" t="b">
        <f t="shared" si="186"/>
        <v>0</v>
      </c>
      <c r="DO345" s="449" t="b">
        <f t="shared" si="187"/>
        <v>0</v>
      </c>
      <c r="DP345" s="440" t="b">
        <f t="shared" si="188"/>
        <v>0</v>
      </c>
      <c r="DQ345" s="450" t="b">
        <f t="shared" si="189"/>
        <v>0</v>
      </c>
      <c r="DR345" s="440" t="b">
        <f t="shared" si="190"/>
        <v>0</v>
      </c>
      <c r="DS345" s="449" t="b">
        <f t="shared" si="191"/>
        <v>0</v>
      </c>
      <c r="DT345" s="440" t="b">
        <f t="shared" si="192"/>
        <v>0</v>
      </c>
    </row>
    <row r="346" spans="1:124" x14ac:dyDescent="0.25">
      <c r="A346" s="65">
        <f t="shared" si="167"/>
        <v>338</v>
      </c>
      <c r="B346" s="275"/>
      <c r="C346" s="275"/>
      <c r="D346" s="275"/>
      <c r="E346" s="275"/>
      <c r="F346" s="275"/>
      <c r="G346" s="316"/>
      <c r="H346" s="276"/>
      <c r="I346" s="276"/>
      <c r="J346" s="276"/>
      <c r="K346" s="467"/>
      <c r="L346" s="467"/>
      <c r="M346" s="277"/>
      <c r="N346" s="277"/>
      <c r="O346" s="348"/>
      <c r="P346" s="278"/>
      <c r="Q346" s="279"/>
      <c r="R346" s="348"/>
      <c r="S346" s="278"/>
      <c r="T346" s="280"/>
      <c r="U346" s="348"/>
      <c r="V346" s="274"/>
      <c r="W346" s="309" t="str">
        <f t="shared" ca="1" si="168"/>
        <v/>
      </c>
      <c r="X346" s="310" t="str">
        <f t="shared" ca="1" si="169"/>
        <v/>
      </c>
      <c r="Y346" s="277"/>
      <c r="Z346" s="277"/>
      <c r="AA346" s="348"/>
      <c r="AB346" s="278"/>
      <c r="AC346" s="279"/>
      <c r="AD346" s="348"/>
      <c r="AE346" s="278"/>
      <c r="AF346" s="280"/>
      <c r="AG346" s="348"/>
      <c r="AH346" s="274"/>
      <c r="AI346" s="309" t="str">
        <f t="shared" ca="1" si="170"/>
        <v/>
      </c>
      <c r="AJ346" s="310" t="str">
        <f t="shared" ca="1" si="171"/>
        <v/>
      </c>
      <c r="AK346" s="277"/>
      <c r="AL346" s="277"/>
      <c r="AM346" s="348"/>
      <c r="AN346" s="278"/>
      <c r="AO346" s="279"/>
      <c r="AP346" s="348"/>
      <c r="AQ346" s="278"/>
      <c r="AR346" s="280"/>
      <c r="AS346" s="348"/>
      <c r="AT346" s="274"/>
      <c r="AU346" s="309" t="str">
        <f t="shared" ca="1" si="172"/>
        <v/>
      </c>
      <c r="AV346" s="310" t="str">
        <f t="shared" ca="1" si="173"/>
        <v/>
      </c>
      <c r="AW346" s="276"/>
      <c r="AX346" s="276"/>
      <c r="AY346" s="348"/>
      <c r="AZ346" s="278"/>
      <c r="BA346" s="279"/>
      <c r="BB346" s="348"/>
      <c r="BC346" s="278"/>
      <c r="BD346" s="280"/>
      <c r="BE346" s="348"/>
      <c r="BF346" s="274"/>
      <c r="BG346" s="309" t="str">
        <f t="shared" ca="1" si="174"/>
        <v/>
      </c>
      <c r="BH346" s="310" t="str">
        <f t="shared" ca="1" si="175"/>
        <v/>
      </c>
      <c r="BI346" s="276"/>
      <c r="BJ346" s="348"/>
      <c r="BK346" s="278"/>
      <c r="BL346" s="279"/>
      <c r="BM346" s="348"/>
      <c r="BN346" s="278"/>
      <c r="BO346" s="280"/>
      <c r="BP346" s="309" t="str">
        <f t="shared" ca="1" si="176"/>
        <v/>
      </c>
      <c r="BQ346" s="310" t="str">
        <f t="shared" ca="1" si="177"/>
        <v/>
      </c>
      <c r="BR346" s="309" t="str">
        <f t="shared" ca="1" si="178"/>
        <v/>
      </c>
      <c r="BS346" s="438" t="str">
        <f t="shared" ca="1" si="179"/>
        <v/>
      </c>
      <c r="BT346" s="281" t="str">
        <f t="array" ref="BT346">IF(AND($I346&lt;&gt;"",$K346&lt;&gt;""),CEILING(VLOOKUP($I346,ランク別指標,3,FALSE)*$L346,1),"")</f>
        <v/>
      </c>
      <c r="BU346" s="282"/>
      <c r="BV346" s="281" t="str">
        <f t="shared" si="164"/>
        <v/>
      </c>
      <c r="BW346" s="283"/>
      <c r="BX346" s="282"/>
      <c r="BY346" s="284" t="str">
        <f t="shared" si="180"/>
        <v/>
      </c>
      <c r="BZ346" s="285" t="str">
        <f t="shared" si="181"/>
        <v/>
      </c>
      <c r="CA346" s="286"/>
      <c r="CB346" s="287"/>
      <c r="CC346" s="281" t="str">
        <f t="array" ref="CC346">IF(AND($I346&lt;&gt;"",$K346&lt;&gt;""),CEILING(VLOOKUP($I346,ランク別指標,6,FALSE)*$L346,1),"")</f>
        <v/>
      </c>
      <c r="CD346" s="288"/>
      <c r="CE346" s="289" t="str">
        <f t="shared" si="165"/>
        <v/>
      </c>
      <c r="CF346" s="290"/>
      <c r="CG346" s="291" t="str">
        <f t="array" ref="CG346">IF(AND(L346&lt;&gt;"",L346&gt;0),IF(CD346/L346*100 &gt; 0,CD346/L346*100, ""),"")</f>
        <v/>
      </c>
      <c r="CH346" s="292" t="str">
        <f t="array" ref="CH346">IF(AND(L346&lt;&gt;"",L346&gt;0),IF(CF346/L346*100 &gt; 0,CF346/L346*100, ""),"")</f>
        <v/>
      </c>
      <c r="CI346" s="291" t="str">
        <f t="array" ref="CI346">IF(AND(CC346&lt;&gt;"",CC346&gt;0),IF(CD346/CC346*100 &gt; 0,CD346/CC346, ""),"")</f>
        <v/>
      </c>
      <c r="CJ346" s="292" t="str">
        <f t="array" ref="CJ346">IF(AND(CE346&lt;&gt;"",CE346&gt;0),IF(CF346/CE346*100 &gt; 0,CF346/CE346, ""),"")</f>
        <v/>
      </c>
      <c r="CK346" s="281"/>
      <c r="CL346" s="293" t="str">
        <f t="array" ref="CL346">IF(AND(L346&lt;&gt;"",L346&gt;0),IF(CK346/L346*100 &gt; 0,CK346/L346*100, ""),"")</f>
        <v/>
      </c>
      <c r="CM346" s="294"/>
      <c r="CN346" s="270" t="str">
        <f t="array" aca="1" ref="CN346" ca="1">IF(AND($O346&lt;&gt;"",$P346="",$O346&lt;=集計基準日),"遅1",IF(AND($R346&lt;&gt;"",$S346="",$R346&lt;=集計基準日),"遅2",IF(AND($U346&lt;&gt;"",$V346="",$U346&lt;=集計基準日),"遅3","") ) )</f>
        <v/>
      </c>
      <c r="CO346" s="271" t="str">
        <f t="array" aca="1" ref="CO346" ca="1">IF(AND($AA346&lt;&gt;"",$AB346="",$AA346&lt;=集計基準日),"遅1",IF(AND($AD346&lt;&gt;"",$AE346="",$AD346&lt;=集計基準日),"遅2",IF(AND($AG346&lt;&gt;"",$AH346="",$AG346&lt;=集計基準日),"遅3","")))</f>
        <v/>
      </c>
      <c r="CP346" s="271" t="str">
        <f t="array" aca="1" ref="CP346" ca="1">IF(AND($AM346&lt;&gt;"",$AN346="",$AM346&lt;=集計基準日),"遅1",IF(AND($AP346&lt;&gt;"",$AQ346="",$AP346&lt;=集計基準日),"遅2",IF(AND($AS346&lt;&gt;"",$AT346="",$AS346&lt;=集計基準日),"遅3","")))</f>
        <v/>
      </c>
      <c r="CQ346" s="272" t="str">
        <f t="shared" ca="1" si="15"/>
        <v/>
      </c>
      <c r="CR346" s="272" t="str">
        <f t="shared" ca="1" si="16"/>
        <v/>
      </c>
      <c r="CS346" s="273" t="str">
        <f t="shared" ca="1" si="166"/>
        <v/>
      </c>
      <c r="CT346" s="337"/>
      <c r="CU346" s="264">
        <f t="shared" si="182"/>
        <v>338</v>
      </c>
      <c r="CW346" s="324">
        <f t="array" aca="1" ref="CW346" ca="1">MAX(IF((IF(進捗管理票PSPT_進捗率_1_2&lt;&gt;"", O346:V346,O346:S346)&lt;&gt;"")*(IF(進捗管理票PSPT_進捗率_1_2&lt;&gt;"", $O$7:$V$7,$O$7:$S$7)="予定日")*(IF(進捗管理票PSPT_進捗率_1_2&lt;&gt;"", O346:V346,O346:S346)&lt;=集計基準日),COLUMN(IF(進捗管理票PSPT_進捗率_1_2&lt;&gt;"", O346:V346,O346:S346)),""))</f>
        <v>0</v>
      </c>
      <c r="CX346" s="324">
        <f t="array" aca="1" ref="CX346" ca="1">MAX(IF((IF(進捗管理票PSPT_進捗率_2_2&lt;&gt;"", AA346:AH346,AA346:AE346)&lt;&gt;"")*(IF(進捗管理票PSPT_進捗率_2_2&lt;&gt;"", $AA$7:$AH$7,$AA$7:$AE$7)="予定日")*(IF(進捗管理票PSPT_進捗率_2_2&lt;&gt;"", AA346:AH346,AA346:AE346)&lt;=集計基準日),COLUMN(IF(進捗管理票PSPT_進捗率_2_2&lt;&gt;"", AA346:AH346,AA346:AE346)),""))</f>
        <v>0</v>
      </c>
      <c r="CY346" s="324">
        <f t="array" aca="1" ref="CY346" ca="1">MAX(IF((IF(進捗管理票PSPT_進捗率_3_2&lt;&gt;"", AM346:AT346,AM346:AQ346)&lt;&gt;"")*(IF(進捗管理票PSPT_進捗率_3_2&lt;&gt;"", $AM$7:$AT$7,$AM$7:$AQ$7)="予定日")*(IF(進捗管理票PSPT_進捗率_3_2&lt;&gt;"", AM346:AT346,AM346:AQ346)&lt;=集計基準日),COLUMN(IF(進捗管理票PSPT_進捗率_3_2&lt;&gt;"", AM346:AT346,AM346:AQ346)),""))</f>
        <v>0</v>
      </c>
      <c r="CZ346" s="324">
        <f t="array" aca="1" ref="CZ346" ca="1">MAX(IF((IF(進捗管理票PSPT_進捗率_4_2&lt;&gt;"", AY346:BF346,AY346:BC346)&lt;&gt;"")*(IF(進捗管理票PSPT_進捗率_4_2&lt;&gt;"", $AY$7:$BF$7,$AY$7:$BC$7)="予定日")*(IF(進捗管理票PSPT_進捗率_4_2&lt;&gt;"", AY346:BF346,AY346:BC346)&lt;=集計基準日),COLUMN(IF(進捗管理票PSPT_進捗率_4_2&lt;&gt;"", AY346:BF346,AY346:BC346)),""))</f>
        <v>0</v>
      </c>
      <c r="DA346" s="324">
        <f t="array" aca="1" ref="DA346" ca="1">MAX(IF((BJ346:BN346&lt;&gt;"")*($BJ$7:$BN$7="予定日")*(BJ346:BN346&lt;=集計基準日),COLUMN(BJ346:BN346),""))</f>
        <v>0</v>
      </c>
      <c r="DB346" s="324">
        <f t="array" aca="1" ref="DB346" ca="1">MAX(IF((IF(AND(進捗管理票PSPT_進捗率_1_2&lt;&gt;"",U346&lt;&gt;""), O346:V346,O346:S346)&lt;&gt;"")*(IF(AND(進捗管理票PSPT_進捗率_1_2&lt;&gt;"",U346&lt;&gt;""), $O$7:$V$7,$O$7:$S$7)="実績日")*(IF(AND(進捗管理票PSPT_進捗率_1_2&lt;&gt;"",U346&lt;&gt;""), O346:V346,O346:S346)&lt;=集計基準日),COLUMN(IF(AND(進捗管理票PSPT_進捗率_1_2&lt;&gt;"",U346&lt;&gt;""), O346:V346,O346:S346)),""))</f>
        <v>0</v>
      </c>
      <c r="DC346" s="324">
        <f t="array" aca="1" ref="DC346" ca="1">MAX(IF((IF(AND(進捗管理票PSPT_進捗率_2_2&lt;&gt;"",AG346&lt;&gt;""), AA346:AH346,AA346:AE346)&lt;&gt;"")*(IF(AND(進捗管理票PSPT_進捗率_2_2&lt;&gt;"",AG346&lt;&gt;""), $AA$7:$AH$7,$AA$7:$AE$7)="実績日")*(IF(AND(進捗管理票PSPT_進捗率_2_2&lt;&gt;"",AG346&lt;&gt;""), AA346:AH346,AA346:AE346)&lt;=集計基準日),COLUMN(IF(AND(進捗管理票PSPT_進捗率_2_2&lt;&gt;"",AG346&lt;&gt;""), AA346:AH346,AA346:AE346)),""))</f>
        <v>0</v>
      </c>
      <c r="DD346" s="324">
        <f t="array" aca="1" ref="DD346" ca="1">MAX(IF((IF(AND(進捗管理票PSPT_進捗率_3_2&lt;&gt;"",AS346&lt;&gt;""), AM346:AT346,AM346:AQ346)&lt;&gt;"")*(IF(AND(進捗管理票PSPT_進捗率_3_2&lt;&gt;"",AS346&lt;&gt;""), $AM$7:$AT$7,$AM$7:$AQ$7)="実績日")*(IF(AND(進捗管理票PSPT_進捗率_3_2&lt;&gt;"",AS346&lt;&gt;""), AM346:AT346,AM346:AQ346)&lt;=集計基準日),COLUMN(IF(AND(進捗管理票PSPT_進捗率_3_2&lt;&gt;"",AS346&lt;&gt;""), AM346:AT346,AM346:AQ346)),""))</f>
        <v>0</v>
      </c>
      <c r="DE346" s="324">
        <f t="array" aca="1" ref="DE346" ca="1">MAX(IF((IF(AND(進捗管理票PSPT_進捗率_4_2&lt;&gt;"",BE346&lt;&gt;""), AY346:BF346,AY346:BC346)&lt;&gt;"")*(IF(AND(進捗管理票PSPT_進捗率_4_2&lt;&gt;"",BE346&lt;&gt;""), $AY$7:$BF$7,$AY$7:$BC$7)="実績日")*(IF(AND(進捗管理票PSPT_進捗率_4_2&lt;&gt;"",BE346&lt;&gt;""), AY346:BF346,AY346:BC346)&lt;=集計基準日),COLUMN(IF(AND(進捗管理票PSPT_進捗率_4_2&lt;&gt;"",BE346&lt;&gt;""), AY346:BF346,AY346:BC346)),""))</f>
        <v>0</v>
      </c>
      <c r="DF346" s="324">
        <f t="array" aca="1" ref="DF346" ca="1">MAX(IF((BJ346:BN346&lt;&gt;"")*($BJ$7:$BN$7="実績日")*(BJ346:BN346&lt;=集計基準日),COLUMN(BJ346:BN346),""))</f>
        <v>0</v>
      </c>
      <c r="DG346" s="439">
        <f ca="1">MAX(IF(CW346&lt;&gt;0,HLOOKUP(CW346+1,進捗・達成率設定_PS,9,1),0),IF(CX346&lt;&gt;0,HLOOKUP(CX346+1,進捗・達成率設定_PT仕様作成,9,1),0),IF(CY346&lt;&gt;0,HLOOKUP(CY346+1,進捗・達成率設定_PG,9,1),0),IF(CZ346&lt;&gt;0,HLOOKUP(CZ346+1,進捗・達成率設定_PT,9,1),0),IF(DA346&lt;&gt;0,HLOOKUP(DA346+1,進捗・達成率設定_受入,9,1),0),IF(AND(COUNTA(PTレビュー先頭セル:PTレビュー最終セル)=0,AND(BB346&lt;&gt;"", BB346 &lt;= 集計基準日, BE346="",BF346="",BJ346="",BK346="",BM346="",BN346="")),100,0),IF(AND(BE346&lt;&gt;"",BE346 &lt;= 集計基準日, BJ346="",BK346="",BM346="",BN346=""),100,0))</f>
        <v>0</v>
      </c>
      <c r="DH346" s="440">
        <f ca="1">MAX(IF(DB346&lt;&gt;0,HLOOKUP(DB346,進捗・達成率設定_PS,9,1),0),IF(DC346&lt;&gt;0,HLOOKUP(DC346,進捗・達成率設定_PT仕様作成,9,1),0),IF(DD346&lt;&gt;0,HLOOKUP(DD346,進捗・達成率設定_PG,9,1),0),IF(DE346&lt;&gt;0,HLOOKUP(DE346,進捗・達成率設定_PT,9,1),0),IF(DF346&lt;&gt;0,HLOOKUP(DF346,進捗・達成率設定_受入,9,1),0),IF(AND(COUNTA(PTレビュー先頭セル:PTレビュー最終セル)=0,BJ346="",BK346="",BM346="",BN346="",BC346&lt;&gt;"", BC346&lt;=集計基準日),100,0),IF(OR(AND(BF346&lt;&gt;"",BF346&lt;=集計基準日, BJ346="",BK346="",BM346="",BN346=""),AND(BE346&lt;&gt;"",BF346&lt;&gt;"",BF346&lt;=集計基準日, BJ346="",BK346="",BM346="",BN346="")),100,0))</f>
        <v>0</v>
      </c>
      <c r="DI346" s="328" t="str">
        <f>IF(BM346&lt;&gt;"",BM346,IF(AND(BJ346&lt;&gt;"",BM346&lt;&gt;""),BM346,IF(AND(BJ346&lt;&gt;"",BM346=""),"",IF(AND(BK346&lt;&gt;"",BM346=""),"",IF(BE346&lt;&gt;"",BE346,IF(COUNTA(PTレビュー先頭セル:PTレビュー最終セル)&lt;&gt;0,"",IF(BB346&lt;&gt;"",BB346,"")))))))</f>
        <v/>
      </c>
      <c r="DJ346" s="329" t="str">
        <f>IF(AND(BM346&lt;&gt;"",BN346&lt;&gt;""),BN346,IF(AND(BJ346&lt;&gt;"",BN346&lt;&gt;""),BN346,IF(AND(BK346&lt;&gt;"",BN346=""),"",IF(AND(BJ346&lt;&gt;"",BN346=""),"",IF(BF346&lt;&gt;"",BF346,IF(COUNTA(PTレビュー先頭セル:PTレビュー最終セル)&lt;&gt;0,"",IF(BC346&lt;&gt;"",BC346,"")))))))</f>
        <v/>
      </c>
      <c r="DK346" s="450" t="b">
        <f t="shared" si="183"/>
        <v>0</v>
      </c>
      <c r="DL346" s="440" t="b">
        <f t="shared" si="184"/>
        <v>0</v>
      </c>
      <c r="DM346" s="450" t="b">
        <f t="shared" si="185"/>
        <v>0</v>
      </c>
      <c r="DN346" s="440" t="b">
        <f t="shared" si="186"/>
        <v>0</v>
      </c>
      <c r="DO346" s="449" t="b">
        <f t="shared" si="187"/>
        <v>0</v>
      </c>
      <c r="DP346" s="440" t="b">
        <f t="shared" si="188"/>
        <v>0</v>
      </c>
      <c r="DQ346" s="450" t="b">
        <f t="shared" si="189"/>
        <v>0</v>
      </c>
      <c r="DR346" s="440" t="b">
        <f t="shared" si="190"/>
        <v>0</v>
      </c>
      <c r="DS346" s="449" t="b">
        <f t="shared" si="191"/>
        <v>0</v>
      </c>
      <c r="DT346" s="440" t="b">
        <f t="shared" si="192"/>
        <v>0</v>
      </c>
    </row>
    <row r="347" spans="1:124" x14ac:dyDescent="0.25">
      <c r="A347" s="65">
        <f t="shared" si="167"/>
        <v>339</v>
      </c>
      <c r="B347" s="275"/>
      <c r="C347" s="275"/>
      <c r="D347" s="275"/>
      <c r="E347" s="275"/>
      <c r="F347" s="275"/>
      <c r="G347" s="316"/>
      <c r="H347" s="276"/>
      <c r="I347" s="276"/>
      <c r="J347" s="276"/>
      <c r="K347" s="467"/>
      <c r="L347" s="467"/>
      <c r="M347" s="277"/>
      <c r="N347" s="277"/>
      <c r="O347" s="348"/>
      <c r="P347" s="278"/>
      <c r="Q347" s="279"/>
      <c r="R347" s="348"/>
      <c r="S347" s="278"/>
      <c r="T347" s="280"/>
      <c r="U347" s="348"/>
      <c r="V347" s="274"/>
      <c r="W347" s="309" t="str">
        <f t="shared" ca="1" si="168"/>
        <v/>
      </c>
      <c r="X347" s="310" t="str">
        <f t="shared" ca="1" si="169"/>
        <v/>
      </c>
      <c r="Y347" s="277"/>
      <c r="Z347" s="277"/>
      <c r="AA347" s="348"/>
      <c r="AB347" s="278"/>
      <c r="AC347" s="279"/>
      <c r="AD347" s="348"/>
      <c r="AE347" s="278"/>
      <c r="AF347" s="280"/>
      <c r="AG347" s="348"/>
      <c r="AH347" s="274"/>
      <c r="AI347" s="309" t="str">
        <f t="shared" ca="1" si="170"/>
        <v/>
      </c>
      <c r="AJ347" s="310" t="str">
        <f t="shared" ca="1" si="171"/>
        <v/>
      </c>
      <c r="AK347" s="277"/>
      <c r="AL347" s="277"/>
      <c r="AM347" s="348"/>
      <c r="AN347" s="278"/>
      <c r="AO347" s="279"/>
      <c r="AP347" s="348"/>
      <c r="AQ347" s="278"/>
      <c r="AR347" s="280"/>
      <c r="AS347" s="348"/>
      <c r="AT347" s="274"/>
      <c r="AU347" s="309" t="str">
        <f t="shared" ca="1" si="172"/>
        <v/>
      </c>
      <c r="AV347" s="310" t="str">
        <f t="shared" ca="1" si="173"/>
        <v/>
      </c>
      <c r="AW347" s="276"/>
      <c r="AX347" s="276"/>
      <c r="AY347" s="348"/>
      <c r="AZ347" s="278"/>
      <c r="BA347" s="279"/>
      <c r="BB347" s="348"/>
      <c r="BC347" s="278"/>
      <c r="BD347" s="280"/>
      <c r="BE347" s="348"/>
      <c r="BF347" s="274"/>
      <c r="BG347" s="309" t="str">
        <f t="shared" ca="1" si="174"/>
        <v/>
      </c>
      <c r="BH347" s="310" t="str">
        <f t="shared" ca="1" si="175"/>
        <v/>
      </c>
      <c r="BI347" s="276"/>
      <c r="BJ347" s="348"/>
      <c r="BK347" s="278"/>
      <c r="BL347" s="279"/>
      <c r="BM347" s="348"/>
      <c r="BN347" s="278"/>
      <c r="BO347" s="280"/>
      <c r="BP347" s="309" t="str">
        <f t="shared" ca="1" si="176"/>
        <v/>
      </c>
      <c r="BQ347" s="310" t="str">
        <f t="shared" ca="1" si="177"/>
        <v/>
      </c>
      <c r="BR347" s="309" t="str">
        <f t="shared" ca="1" si="178"/>
        <v/>
      </c>
      <c r="BS347" s="438" t="str">
        <f t="shared" ca="1" si="179"/>
        <v/>
      </c>
      <c r="BT347" s="281" t="str">
        <f t="array" ref="BT347">IF(AND($I347&lt;&gt;"",$K347&lt;&gt;""),CEILING(VLOOKUP($I347,ランク別指標,3,FALSE)*$L347,1),"")</f>
        <v/>
      </c>
      <c r="BU347" s="282"/>
      <c r="BV347" s="281" t="str">
        <f t="shared" si="164"/>
        <v/>
      </c>
      <c r="BW347" s="283"/>
      <c r="BX347" s="282"/>
      <c r="BY347" s="284" t="str">
        <f t="shared" si="180"/>
        <v/>
      </c>
      <c r="BZ347" s="285" t="str">
        <f t="shared" si="181"/>
        <v/>
      </c>
      <c r="CA347" s="286"/>
      <c r="CB347" s="287"/>
      <c r="CC347" s="281" t="str">
        <f t="array" ref="CC347">IF(AND($I347&lt;&gt;"",$K347&lt;&gt;""),CEILING(VLOOKUP($I347,ランク別指標,6,FALSE)*$L347,1),"")</f>
        <v/>
      </c>
      <c r="CD347" s="288"/>
      <c r="CE347" s="289" t="str">
        <f t="shared" si="165"/>
        <v/>
      </c>
      <c r="CF347" s="290"/>
      <c r="CG347" s="291" t="str">
        <f t="array" ref="CG347">IF(AND(L347&lt;&gt;"",L347&gt;0),IF(CD347/L347*100 &gt; 0,CD347/L347*100, ""),"")</f>
        <v/>
      </c>
      <c r="CH347" s="292" t="str">
        <f t="array" ref="CH347">IF(AND(L347&lt;&gt;"",L347&gt;0),IF(CF347/L347*100 &gt; 0,CF347/L347*100, ""),"")</f>
        <v/>
      </c>
      <c r="CI347" s="291" t="str">
        <f t="array" ref="CI347">IF(AND(CC347&lt;&gt;"",CC347&gt;0),IF(CD347/CC347*100 &gt; 0,CD347/CC347, ""),"")</f>
        <v/>
      </c>
      <c r="CJ347" s="292" t="str">
        <f t="array" ref="CJ347">IF(AND(CE347&lt;&gt;"",CE347&gt;0),IF(CF347/CE347*100 &gt; 0,CF347/CE347, ""),"")</f>
        <v/>
      </c>
      <c r="CK347" s="281"/>
      <c r="CL347" s="293" t="str">
        <f t="array" ref="CL347">IF(AND(L347&lt;&gt;"",L347&gt;0),IF(CK347/L347*100 &gt; 0,CK347/L347*100, ""),"")</f>
        <v/>
      </c>
      <c r="CM347" s="294"/>
      <c r="CN347" s="270" t="str">
        <f t="array" aca="1" ref="CN347" ca="1">IF(AND($O347&lt;&gt;"",$P347="",$O347&lt;=集計基準日),"遅1",IF(AND($R347&lt;&gt;"",$S347="",$R347&lt;=集計基準日),"遅2",IF(AND($U347&lt;&gt;"",$V347="",$U347&lt;=集計基準日),"遅3","") ) )</f>
        <v/>
      </c>
      <c r="CO347" s="271" t="str">
        <f t="array" aca="1" ref="CO347" ca="1">IF(AND($AA347&lt;&gt;"",$AB347="",$AA347&lt;=集計基準日),"遅1",IF(AND($AD347&lt;&gt;"",$AE347="",$AD347&lt;=集計基準日),"遅2",IF(AND($AG347&lt;&gt;"",$AH347="",$AG347&lt;=集計基準日),"遅3","")))</f>
        <v/>
      </c>
      <c r="CP347" s="271" t="str">
        <f t="array" aca="1" ref="CP347" ca="1">IF(AND($AM347&lt;&gt;"",$AN347="",$AM347&lt;=集計基準日),"遅1",IF(AND($AP347&lt;&gt;"",$AQ347="",$AP347&lt;=集計基準日),"遅2",IF(AND($AS347&lt;&gt;"",$AT347="",$AS347&lt;=集計基準日),"遅3","")))</f>
        <v/>
      </c>
      <c r="CQ347" s="272" t="str">
        <f t="shared" ca="1" si="15"/>
        <v/>
      </c>
      <c r="CR347" s="272" t="str">
        <f t="shared" ca="1" si="16"/>
        <v/>
      </c>
      <c r="CS347" s="273" t="str">
        <f t="shared" ca="1" si="166"/>
        <v/>
      </c>
      <c r="CT347" s="337"/>
      <c r="CU347" s="264">
        <f t="shared" si="182"/>
        <v>339</v>
      </c>
      <c r="CW347" s="324">
        <f t="array" aca="1" ref="CW347" ca="1">MAX(IF((IF(進捗管理票PSPT_進捗率_1_2&lt;&gt;"", O347:V347,O347:S347)&lt;&gt;"")*(IF(進捗管理票PSPT_進捗率_1_2&lt;&gt;"", $O$7:$V$7,$O$7:$S$7)="予定日")*(IF(進捗管理票PSPT_進捗率_1_2&lt;&gt;"", O347:V347,O347:S347)&lt;=集計基準日),COLUMN(IF(進捗管理票PSPT_進捗率_1_2&lt;&gt;"", O347:V347,O347:S347)),""))</f>
        <v>0</v>
      </c>
      <c r="CX347" s="324">
        <f t="array" aca="1" ref="CX347" ca="1">MAX(IF((IF(進捗管理票PSPT_進捗率_2_2&lt;&gt;"", AA347:AH347,AA347:AE347)&lt;&gt;"")*(IF(進捗管理票PSPT_進捗率_2_2&lt;&gt;"", $AA$7:$AH$7,$AA$7:$AE$7)="予定日")*(IF(進捗管理票PSPT_進捗率_2_2&lt;&gt;"", AA347:AH347,AA347:AE347)&lt;=集計基準日),COLUMN(IF(進捗管理票PSPT_進捗率_2_2&lt;&gt;"", AA347:AH347,AA347:AE347)),""))</f>
        <v>0</v>
      </c>
      <c r="CY347" s="324">
        <f t="array" aca="1" ref="CY347" ca="1">MAX(IF((IF(進捗管理票PSPT_進捗率_3_2&lt;&gt;"", AM347:AT347,AM347:AQ347)&lt;&gt;"")*(IF(進捗管理票PSPT_進捗率_3_2&lt;&gt;"", $AM$7:$AT$7,$AM$7:$AQ$7)="予定日")*(IF(進捗管理票PSPT_進捗率_3_2&lt;&gt;"", AM347:AT347,AM347:AQ347)&lt;=集計基準日),COLUMN(IF(進捗管理票PSPT_進捗率_3_2&lt;&gt;"", AM347:AT347,AM347:AQ347)),""))</f>
        <v>0</v>
      </c>
      <c r="CZ347" s="324">
        <f t="array" aca="1" ref="CZ347" ca="1">MAX(IF((IF(進捗管理票PSPT_進捗率_4_2&lt;&gt;"", AY347:BF347,AY347:BC347)&lt;&gt;"")*(IF(進捗管理票PSPT_進捗率_4_2&lt;&gt;"", $AY$7:$BF$7,$AY$7:$BC$7)="予定日")*(IF(進捗管理票PSPT_進捗率_4_2&lt;&gt;"", AY347:BF347,AY347:BC347)&lt;=集計基準日),COLUMN(IF(進捗管理票PSPT_進捗率_4_2&lt;&gt;"", AY347:BF347,AY347:BC347)),""))</f>
        <v>0</v>
      </c>
      <c r="DA347" s="324">
        <f t="array" aca="1" ref="DA347" ca="1">MAX(IF((BJ347:BN347&lt;&gt;"")*($BJ$7:$BN$7="予定日")*(BJ347:BN347&lt;=集計基準日),COLUMN(BJ347:BN347),""))</f>
        <v>0</v>
      </c>
      <c r="DB347" s="324">
        <f t="array" aca="1" ref="DB347" ca="1">MAX(IF((IF(AND(進捗管理票PSPT_進捗率_1_2&lt;&gt;"",U347&lt;&gt;""), O347:V347,O347:S347)&lt;&gt;"")*(IF(AND(進捗管理票PSPT_進捗率_1_2&lt;&gt;"",U347&lt;&gt;""), $O$7:$V$7,$O$7:$S$7)="実績日")*(IF(AND(進捗管理票PSPT_進捗率_1_2&lt;&gt;"",U347&lt;&gt;""), O347:V347,O347:S347)&lt;=集計基準日),COLUMN(IF(AND(進捗管理票PSPT_進捗率_1_2&lt;&gt;"",U347&lt;&gt;""), O347:V347,O347:S347)),""))</f>
        <v>0</v>
      </c>
      <c r="DC347" s="324">
        <f t="array" aca="1" ref="DC347" ca="1">MAX(IF((IF(AND(進捗管理票PSPT_進捗率_2_2&lt;&gt;"",AG347&lt;&gt;""), AA347:AH347,AA347:AE347)&lt;&gt;"")*(IF(AND(進捗管理票PSPT_進捗率_2_2&lt;&gt;"",AG347&lt;&gt;""), $AA$7:$AH$7,$AA$7:$AE$7)="実績日")*(IF(AND(進捗管理票PSPT_進捗率_2_2&lt;&gt;"",AG347&lt;&gt;""), AA347:AH347,AA347:AE347)&lt;=集計基準日),COLUMN(IF(AND(進捗管理票PSPT_進捗率_2_2&lt;&gt;"",AG347&lt;&gt;""), AA347:AH347,AA347:AE347)),""))</f>
        <v>0</v>
      </c>
      <c r="DD347" s="324">
        <f t="array" aca="1" ref="DD347" ca="1">MAX(IF((IF(AND(進捗管理票PSPT_進捗率_3_2&lt;&gt;"",AS347&lt;&gt;""), AM347:AT347,AM347:AQ347)&lt;&gt;"")*(IF(AND(進捗管理票PSPT_進捗率_3_2&lt;&gt;"",AS347&lt;&gt;""), $AM$7:$AT$7,$AM$7:$AQ$7)="実績日")*(IF(AND(進捗管理票PSPT_進捗率_3_2&lt;&gt;"",AS347&lt;&gt;""), AM347:AT347,AM347:AQ347)&lt;=集計基準日),COLUMN(IF(AND(進捗管理票PSPT_進捗率_3_2&lt;&gt;"",AS347&lt;&gt;""), AM347:AT347,AM347:AQ347)),""))</f>
        <v>0</v>
      </c>
      <c r="DE347" s="324">
        <f t="array" aca="1" ref="DE347" ca="1">MAX(IF((IF(AND(進捗管理票PSPT_進捗率_4_2&lt;&gt;"",BE347&lt;&gt;""), AY347:BF347,AY347:BC347)&lt;&gt;"")*(IF(AND(進捗管理票PSPT_進捗率_4_2&lt;&gt;"",BE347&lt;&gt;""), $AY$7:$BF$7,$AY$7:$BC$7)="実績日")*(IF(AND(進捗管理票PSPT_進捗率_4_2&lt;&gt;"",BE347&lt;&gt;""), AY347:BF347,AY347:BC347)&lt;=集計基準日),COLUMN(IF(AND(進捗管理票PSPT_進捗率_4_2&lt;&gt;"",BE347&lt;&gt;""), AY347:BF347,AY347:BC347)),""))</f>
        <v>0</v>
      </c>
      <c r="DF347" s="324">
        <f t="array" aca="1" ref="DF347" ca="1">MAX(IF((BJ347:BN347&lt;&gt;"")*($BJ$7:$BN$7="実績日")*(BJ347:BN347&lt;=集計基準日),COLUMN(BJ347:BN347),""))</f>
        <v>0</v>
      </c>
      <c r="DG347" s="439">
        <f ca="1">MAX(IF(CW347&lt;&gt;0,HLOOKUP(CW347+1,進捗・達成率設定_PS,9,1),0),IF(CX347&lt;&gt;0,HLOOKUP(CX347+1,進捗・達成率設定_PT仕様作成,9,1),0),IF(CY347&lt;&gt;0,HLOOKUP(CY347+1,進捗・達成率設定_PG,9,1),0),IF(CZ347&lt;&gt;0,HLOOKUP(CZ347+1,進捗・達成率設定_PT,9,1),0),IF(DA347&lt;&gt;0,HLOOKUP(DA347+1,進捗・達成率設定_受入,9,1),0),IF(AND(COUNTA(PTレビュー先頭セル:PTレビュー最終セル)=0,AND(BB347&lt;&gt;"", BB347 &lt;= 集計基準日, BE347="",BF347="",BJ347="",BK347="",BM347="",BN347="")),100,0),IF(AND(BE347&lt;&gt;"",BE347 &lt;= 集計基準日, BJ347="",BK347="",BM347="",BN347=""),100,0))</f>
        <v>0</v>
      </c>
      <c r="DH347" s="440">
        <f ca="1">MAX(IF(DB347&lt;&gt;0,HLOOKUP(DB347,進捗・達成率設定_PS,9,1),0),IF(DC347&lt;&gt;0,HLOOKUP(DC347,進捗・達成率設定_PT仕様作成,9,1),0),IF(DD347&lt;&gt;0,HLOOKUP(DD347,進捗・達成率設定_PG,9,1),0),IF(DE347&lt;&gt;0,HLOOKUP(DE347,進捗・達成率設定_PT,9,1),0),IF(DF347&lt;&gt;0,HLOOKUP(DF347,進捗・達成率設定_受入,9,1),0),IF(AND(COUNTA(PTレビュー先頭セル:PTレビュー最終セル)=0,BJ347="",BK347="",BM347="",BN347="",BC347&lt;&gt;"", BC347&lt;=集計基準日),100,0),IF(OR(AND(BF347&lt;&gt;"",BF347&lt;=集計基準日, BJ347="",BK347="",BM347="",BN347=""),AND(BE347&lt;&gt;"",BF347&lt;&gt;"",BF347&lt;=集計基準日, BJ347="",BK347="",BM347="",BN347="")),100,0))</f>
        <v>0</v>
      </c>
      <c r="DI347" s="328" t="str">
        <f>IF(BM347&lt;&gt;"",BM347,IF(AND(BJ347&lt;&gt;"",BM347&lt;&gt;""),BM347,IF(AND(BJ347&lt;&gt;"",BM347=""),"",IF(AND(BK347&lt;&gt;"",BM347=""),"",IF(BE347&lt;&gt;"",BE347,IF(COUNTA(PTレビュー先頭セル:PTレビュー最終セル)&lt;&gt;0,"",IF(BB347&lt;&gt;"",BB347,"")))))))</f>
        <v/>
      </c>
      <c r="DJ347" s="329" t="str">
        <f>IF(AND(BM347&lt;&gt;"",BN347&lt;&gt;""),BN347,IF(AND(BJ347&lt;&gt;"",BN347&lt;&gt;""),BN347,IF(AND(BK347&lt;&gt;"",BN347=""),"",IF(AND(BJ347&lt;&gt;"",BN347=""),"",IF(BF347&lt;&gt;"",BF347,IF(COUNTA(PTレビュー先頭セル:PTレビュー最終セル)&lt;&gt;0,"",IF(BC347&lt;&gt;"",BC347,"")))))))</f>
        <v/>
      </c>
      <c r="DK347" s="450" t="b">
        <f t="shared" si="183"/>
        <v>0</v>
      </c>
      <c r="DL347" s="440" t="b">
        <f t="shared" si="184"/>
        <v>0</v>
      </c>
      <c r="DM347" s="450" t="b">
        <f t="shared" si="185"/>
        <v>0</v>
      </c>
      <c r="DN347" s="440" t="b">
        <f t="shared" si="186"/>
        <v>0</v>
      </c>
      <c r="DO347" s="449" t="b">
        <f t="shared" si="187"/>
        <v>0</v>
      </c>
      <c r="DP347" s="440" t="b">
        <f t="shared" si="188"/>
        <v>0</v>
      </c>
      <c r="DQ347" s="450" t="b">
        <f t="shared" si="189"/>
        <v>0</v>
      </c>
      <c r="DR347" s="440" t="b">
        <f t="shared" si="190"/>
        <v>0</v>
      </c>
      <c r="DS347" s="449" t="b">
        <f t="shared" si="191"/>
        <v>0</v>
      </c>
      <c r="DT347" s="440" t="b">
        <f t="shared" si="192"/>
        <v>0</v>
      </c>
    </row>
    <row r="348" spans="1:124" x14ac:dyDescent="0.25">
      <c r="A348" s="65">
        <f t="shared" si="167"/>
        <v>340</v>
      </c>
      <c r="B348" s="275"/>
      <c r="C348" s="275"/>
      <c r="D348" s="275"/>
      <c r="E348" s="275"/>
      <c r="F348" s="275"/>
      <c r="G348" s="316"/>
      <c r="H348" s="276"/>
      <c r="I348" s="276"/>
      <c r="J348" s="276"/>
      <c r="K348" s="467"/>
      <c r="L348" s="467"/>
      <c r="M348" s="277"/>
      <c r="N348" s="277"/>
      <c r="O348" s="348"/>
      <c r="P348" s="278"/>
      <c r="Q348" s="279"/>
      <c r="R348" s="348"/>
      <c r="S348" s="278"/>
      <c r="T348" s="280"/>
      <c r="U348" s="348"/>
      <c r="V348" s="274"/>
      <c r="W348" s="309" t="str">
        <f t="shared" ca="1" si="168"/>
        <v/>
      </c>
      <c r="X348" s="310" t="str">
        <f t="shared" ca="1" si="169"/>
        <v/>
      </c>
      <c r="Y348" s="277"/>
      <c r="Z348" s="277"/>
      <c r="AA348" s="348"/>
      <c r="AB348" s="278"/>
      <c r="AC348" s="279"/>
      <c r="AD348" s="348"/>
      <c r="AE348" s="278"/>
      <c r="AF348" s="280"/>
      <c r="AG348" s="348"/>
      <c r="AH348" s="274"/>
      <c r="AI348" s="309" t="str">
        <f t="shared" ca="1" si="170"/>
        <v/>
      </c>
      <c r="AJ348" s="310" t="str">
        <f t="shared" ca="1" si="171"/>
        <v/>
      </c>
      <c r="AK348" s="277"/>
      <c r="AL348" s="277"/>
      <c r="AM348" s="348"/>
      <c r="AN348" s="278"/>
      <c r="AO348" s="279"/>
      <c r="AP348" s="348"/>
      <c r="AQ348" s="278"/>
      <c r="AR348" s="280"/>
      <c r="AS348" s="348"/>
      <c r="AT348" s="274"/>
      <c r="AU348" s="309" t="str">
        <f t="shared" ca="1" si="172"/>
        <v/>
      </c>
      <c r="AV348" s="310" t="str">
        <f t="shared" ca="1" si="173"/>
        <v/>
      </c>
      <c r="AW348" s="276"/>
      <c r="AX348" s="276"/>
      <c r="AY348" s="348"/>
      <c r="AZ348" s="278"/>
      <c r="BA348" s="279"/>
      <c r="BB348" s="348"/>
      <c r="BC348" s="278"/>
      <c r="BD348" s="280"/>
      <c r="BE348" s="348"/>
      <c r="BF348" s="274"/>
      <c r="BG348" s="309" t="str">
        <f t="shared" ca="1" si="174"/>
        <v/>
      </c>
      <c r="BH348" s="310" t="str">
        <f t="shared" ca="1" si="175"/>
        <v/>
      </c>
      <c r="BI348" s="276"/>
      <c r="BJ348" s="348"/>
      <c r="BK348" s="278"/>
      <c r="BL348" s="279"/>
      <c r="BM348" s="348"/>
      <c r="BN348" s="278"/>
      <c r="BO348" s="280"/>
      <c r="BP348" s="309" t="str">
        <f t="shared" ca="1" si="176"/>
        <v/>
      </c>
      <c r="BQ348" s="310" t="str">
        <f t="shared" ca="1" si="177"/>
        <v/>
      </c>
      <c r="BR348" s="309" t="str">
        <f t="shared" ca="1" si="178"/>
        <v/>
      </c>
      <c r="BS348" s="438" t="str">
        <f t="shared" ca="1" si="179"/>
        <v/>
      </c>
      <c r="BT348" s="281" t="str">
        <f t="array" ref="BT348">IF(AND($I348&lt;&gt;"",$K348&lt;&gt;""),CEILING(VLOOKUP($I348,ランク別指標,3,FALSE)*$L348,1),"")</f>
        <v/>
      </c>
      <c r="BU348" s="282"/>
      <c r="BV348" s="281" t="str">
        <f t="shared" si="164"/>
        <v/>
      </c>
      <c r="BW348" s="283"/>
      <c r="BX348" s="282"/>
      <c r="BY348" s="284" t="str">
        <f t="shared" si="180"/>
        <v/>
      </c>
      <c r="BZ348" s="285" t="str">
        <f t="shared" si="181"/>
        <v/>
      </c>
      <c r="CA348" s="286"/>
      <c r="CB348" s="287"/>
      <c r="CC348" s="281" t="str">
        <f t="array" ref="CC348">IF(AND($I348&lt;&gt;"",$K348&lt;&gt;""),CEILING(VLOOKUP($I348,ランク別指標,6,FALSE)*$L348,1),"")</f>
        <v/>
      </c>
      <c r="CD348" s="288"/>
      <c r="CE348" s="289" t="str">
        <f t="shared" si="165"/>
        <v/>
      </c>
      <c r="CF348" s="290"/>
      <c r="CG348" s="291" t="str">
        <f t="array" ref="CG348">IF(AND(L348&lt;&gt;"",L348&gt;0),IF(CD348/L348*100 &gt; 0,CD348/L348*100, ""),"")</f>
        <v/>
      </c>
      <c r="CH348" s="292" t="str">
        <f t="array" ref="CH348">IF(AND(L348&lt;&gt;"",L348&gt;0),IF(CF348/L348*100 &gt; 0,CF348/L348*100, ""),"")</f>
        <v/>
      </c>
      <c r="CI348" s="291" t="str">
        <f t="array" ref="CI348">IF(AND(CC348&lt;&gt;"",CC348&gt;0),IF(CD348/CC348*100 &gt; 0,CD348/CC348, ""),"")</f>
        <v/>
      </c>
      <c r="CJ348" s="292" t="str">
        <f t="array" ref="CJ348">IF(AND(CE348&lt;&gt;"",CE348&gt;0),IF(CF348/CE348*100 &gt; 0,CF348/CE348, ""),"")</f>
        <v/>
      </c>
      <c r="CK348" s="281"/>
      <c r="CL348" s="293" t="str">
        <f t="array" ref="CL348">IF(AND(L348&lt;&gt;"",L348&gt;0),IF(CK348/L348*100 &gt; 0,CK348/L348*100, ""),"")</f>
        <v/>
      </c>
      <c r="CM348" s="294"/>
      <c r="CN348" s="270" t="str">
        <f t="array" aca="1" ref="CN348" ca="1">IF(AND($O348&lt;&gt;"",$P348="",$O348&lt;=集計基準日),"遅1",IF(AND($R348&lt;&gt;"",$S348="",$R348&lt;=集計基準日),"遅2",IF(AND($U348&lt;&gt;"",$V348="",$U348&lt;=集計基準日),"遅3","") ) )</f>
        <v/>
      </c>
      <c r="CO348" s="271" t="str">
        <f t="array" aca="1" ref="CO348" ca="1">IF(AND($AA348&lt;&gt;"",$AB348="",$AA348&lt;=集計基準日),"遅1",IF(AND($AD348&lt;&gt;"",$AE348="",$AD348&lt;=集計基準日),"遅2",IF(AND($AG348&lt;&gt;"",$AH348="",$AG348&lt;=集計基準日),"遅3","")))</f>
        <v/>
      </c>
      <c r="CP348" s="271" t="str">
        <f t="array" aca="1" ref="CP348" ca="1">IF(AND($AM348&lt;&gt;"",$AN348="",$AM348&lt;=集計基準日),"遅1",IF(AND($AP348&lt;&gt;"",$AQ348="",$AP348&lt;=集計基準日),"遅2",IF(AND($AS348&lt;&gt;"",$AT348="",$AS348&lt;=集計基準日),"遅3","")))</f>
        <v/>
      </c>
      <c r="CQ348" s="272" t="str">
        <f t="shared" ca="1" si="15"/>
        <v/>
      </c>
      <c r="CR348" s="272" t="str">
        <f t="shared" ca="1" si="16"/>
        <v/>
      </c>
      <c r="CS348" s="273" t="str">
        <f t="shared" ca="1" si="166"/>
        <v/>
      </c>
      <c r="CT348" s="337"/>
      <c r="CU348" s="264">
        <f t="shared" si="182"/>
        <v>340</v>
      </c>
      <c r="CW348" s="324">
        <f t="array" aca="1" ref="CW348" ca="1">MAX(IF((IF(進捗管理票PSPT_進捗率_1_2&lt;&gt;"", O348:V348,O348:S348)&lt;&gt;"")*(IF(進捗管理票PSPT_進捗率_1_2&lt;&gt;"", $O$7:$V$7,$O$7:$S$7)="予定日")*(IF(進捗管理票PSPT_進捗率_1_2&lt;&gt;"", O348:V348,O348:S348)&lt;=集計基準日),COLUMN(IF(進捗管理票PSPT_進捗率_1_2&lt;&gt;"", O348:V348,O348:S348)),""))</f>
        <v>0</v>
      </c>
      <c r="CX348" s="324">
        <f t="array" aca="1" ref="CX348" ca="1">MAX(IF((IF(進捗管理票PSPT_進捗率_2_2&lt;&gt;"", AA348:AH348,AA348:AE348)&lt;&gt;"")*(IF(進捗管理票PSPT_進捗率_2_2&lt;&gt;"", $AA$7:$AH$7,$AA$7:$AE$7)="予定日")*(IF(進捗管理票PSPT_進捗率_2_2&lt;&gt;"", AA348:AH348,AA348:AE348)&lt;=集計基準日),COLUMN(IF(進捗管理票PSPT_進捗率_2_2&lt;&gt;"", AA348:AH348,AA348:AE348)),""))</f>
        <v>0</v>
      </c>
      <c r="CY348" s="324">
        <f t="array" aca="1" ref="CY348" ca="1">MAX(IF((IF(進捗管理票PSPT_進捗率_3_2&lt;&gt;"", AM348:AT348,AM348:AQ348)&lt;&gt;"")*(IF(進捗管理票PSPT_進捗率_3_2&lt;&gt;"", $AM$7:$AT$7,$AM$7:$AQ$7)="予定日")*(IF(進捗管理票PSPT_進捗率_3_2&lt;&gt;"", AM348:AT348,AM348:AQ348)&lt;=集計基準日),COLUMN(IF(進捗管理票PSPT_進捗率_3_2&lt;&gt;"", AM348:AT348,AM348:AQ348)),""))</f>
        <v>0</v>
      </c>
      <c r="CZ348" s="324">
        <f t="array" aca="1" ref="CZ348" ca="1">MAX(IF((IF(進捗管理票PSPT_進捗率_4_2&lt;&gt;"", AY348:BF348,AY348:BC348)&lt;&gt;"")*(IF(進捗管理票PSPT_進捗率_4_2&lt;&gt;"", $AY$7:$BF$7,$AY$7:$BC$7)="予定日")*(IF(進捗管理票PSPT_進捗率_4_2&lt;&gt;"", AY348:BF348,AY348:BC348)&lt;=集計基準日),COLUMN(IF(進捗管理票PSPT_進捗率_4_2&lt;&gt;"", AY348:BF348,AY348:BC348)),""))</f>
        <v>0</v>
      </c>
      <c r="DA348" s="324">
        <f t="array" aca="1" ref="DA348" ca="1">MAX(IF((BJ348:BN348&lt;&gt;"")*($BJ$7:$BN$7="予定日")*(BJ348:BN348&lt;=集計基準日),COLUMN(BJ348:BN348),""))</f>
        <v>0</v>
      </c>
      <c r="DB348" s="324">
        <f t="array" aca="1" ref="DB348" ca="1">MAX(IF((IF(AND(進捗管理票PSPT_進捗率_1_2&lt;&gt;"",U348&lt;&gt;""), O348:V348,O348:S348)&lt;&gt;"")*(IF(AND(進捗管理票PSPT_進捗率_1_2&lt;&gt;"",U348&lt;&gt;""), $O$7:$V$7,$O$7:$S$7)="実績日")*(IF(AND(進捗管理票PSPT_進捗率_1_2&lt;&gt;"",U348&lt;&gt;""), O348:V348,O348:S348)&lt;=集計基準日),COLUMN(IF(AND(進捗管理票PSPT_進捗率_1_2&lt;&gt;"",U348&lt;&gt;""), O348:V348,O348:S348)),""))</f>
        <v>0</v>
      </c>
      <c r="DC348" s="324">
        <f t="array" aca="1" ref="DC348" ca="1">MAX(IF((IF(AND(進捗管理票PSPT_進捗率_2_2&lt;&gt;"",AG348&lt;&gt;""), AA348:AH348,AA348:AE348)&lt;&gt;"")*(IF(AND(進捗管理票PSPT_進捗率_2_2&lt;&gt;"",AG348&lt;&gt;""), $AA$7:$AH$7,$AA$7:$AE$7)="実績日")*(IF(AND(進捗管理票PSPT_進捗率_2_2&lt;&gt;"",AG348&lt;&gt;""), AA348:AH348,AA348:AE348)&lt;=集計基準日),COLUMN(IF(AND(進捗管理票PSPT_進捗率_2_2&lt;&gt;"",AG348&lt;&gt;""), AA348:AH348,AA348:AE348)),""))</f>
        <v>0</v>
      </c>
      <c r="DD348" s="324">
        <f t="array" aca="1" ref="DD348" ca="1">MAX(IF((IF(AND(進捗管理票PSPT_進捗率_3_2&lt;&gt;"",AS348&lt;&gt;""), AM348:AT348,AM348:AQ348)&lt;&gt;"")*(IF(AND(進捗管理票PSPT_進捗率_3_2&lt;&gt;"",AS348&lt;&gt;""), $AM$7:$AT$7,$AM$7:$AQ$7)="実績日")*(IF(AND(進捗管理票PSPT_進捗率_3_2&lt;&gt;"",AS348&lt;&gt;""), AM348:AT348,AM348:AQ348)&lt;=集計基準日),COLUMN(IF(AND(進捗管理票PSPT_進捗率_3_2&lt;&gt;"",AS348&lt;&gt;""), AM348:AT348,AM348:AQ348)),""))</f>
        <v>0</v>
      </c>
      <c r="DE348" s="324">
        <f t="array" aca="1" ref="DE348" ca="1">MAX(IF((IF(AND(進捗管理票PSPT_進捗率_4_2&lt;&gt;"",BE348&lt;&gt;""), AY348:BF348,AY348:BC348)&lt;&gt;"")*(IF(AND(進捗管理票PSPT_進捗率_4_2&lt;&gt;"",BE348&lt;&gt;""), $AY$7:$BF$7,$AY$7:$BC$7)="実績日")*(IF(AND(進捗管理票PSPT_進捗率_4_2&lt;&gt;"",BE348&lt;&gt;""), AY348:BF348,AY348:BC348)&lt;=集計基準日),COLUMN(IF(AND(進捗管理票PSPT_進捗率_4_2&lt;&gt;"",BE348&lt;&gt;""), AY348:BF348,AY348:BC348)),""))</f>
        <v>0</v>
      </c>
      <c r="DF348" s="324">
        <f t="array" aca="1" ref="DF348" ca="1">MAX(IF((BJ348:BN348&lt;&gt;"")*($BJ$7:$BN$7="実績日")*(BJ348:BN348&lt;=集計基準日),COLUMN(BJ348:BN348),""))</f>
        <v>0</v>
      </c>
      <c r="DG348" s="439">
        <f ca="1">MAX(IF(CW348&lt;&gt;0,HLOOKUP(CW348+1,進捗・達成率設定_PS,9,1),0),IF(CX348&lt;&gt;0,HLOOKUP(CX348+1,進捗・達成率設定_PT仕様作成,9,1),0),IF(CY348&lt;&gt;0,HLOOKUP(CY348+1,進捗・達成率設定_PG,9,1),0),IF(CZ348&lt;&gt;0,HLOOKUP(CZ348+1,進捗・達成率設定_PT,9,1),0),IF(DA348&lt;&gt;0,HLOOKUP(DA348+1,進捗・達成率設定_受入,9,1),0),IF(AND(COUNTA(PTレビュー先頭セル:PTレビュー最終セル)=0,AND(BB348&lt;&gt;"", BB348 &lt;= 集計基準日, BE348="",BF348="",BJ348="",BK348="",BM348="",BN348="")),100,0),IF(AND(BE348&lt;&gt;"",BE348 &lt;= 集計基準日, BJ348="",BK348="",BM348="",BN348=""),100,0))</f>
        <v>0</v>
      </c>
      <c r="DH348" s="440">
        <f ca="1">MAX(IF(DB348&lt;&gt;0,HLOOKUP(DB348,進捗・達成率設定_PS,9,1),0),IF(DC348&lt;&gt;0,HLOOKUP(DC348,進捗・達成率設定_PT仕様作成,9,1),0),IF(DD348&lt;&gt;0,HLOOKUP(DD348,進捗・達成率設定_PG,9,1),0),IF(DE348&lt;&gt;0,HLOOKUP(DE348,進捗・達成率設定_PT,9,1),0),IF(DF348&lt;&gt;0,HLOOKUP(DF348,進捗・達成率設定_受入,9,1),0),IF(AND(COUNTA(PTレビュー先頭セル:PTレビュー最終セル)=0,BJ348="",BK348="",BM348="",BN348="",BC348&lt;&gt;"", BC348&lt;=集計基準日),100,0),IF(OR(AND(BF348&lt;&gt;"",BF348&lt;=集計基準日, BJ348="",BK348="",BM348="",BN348=""),AND(BE348&lt;&gt;"",BF348&lt;&gt;"",BF348&lt;=集計基準日, BJ348="",BK348="",BM348="",BN348="")),100,0))</f>
        <v>0</v>
      </c>
      <c r="DI348" s="328" t="str">
        <f>IF(BM348&lt;&gt;"",BM348,IF(AND(BJ348&lt;&gt;"",BM348&lt;&gt;""),BM348,IF(AND(BJ348&lt;&gt;"",BM348=""),"",IF(AND(BK348&lt;&gt;"",BM348=""),"",IF(BE348&lt;&gt;"",BE348,IF(COUNTA(PTレビュー先頭セル:PTレビュー最終セル)&lt;&gt;0,"",IF(BB348&lt;&gt;"",BB348,"")))))))</f>
        <v/>
      </c>
      <c r="DJ348" s="329" t="str">
        <f>IF(AND(BM348&lt;&gt;"",BN348&lt;&gt;""),BN348,IF(AND(BJ348&lt;&gt;"",BN348&lt;&gt;""),BN348,IF(AND(BK348&lt;&gt;"",BN348=""),"",IF(AND(BJ348&lt;&gt;"",BN348=""),"",IF(BF348&lt;&gt;"",BF348,IF(COUNTA(PTレビュー先頭セル:PTレビュー最終セル)&lt;&gt;0,"",IF(BC348&lt;&gt;"",BC348,"")))))))</f>
        <v/>
      </c>
      <c r="DK348" s="450" t="b">
        <f t="shared" si="183"/>
        <v>0</v>
      </c>
      <c r="DL348" s="440" t="b">
        <f t="shared" si="184"/>
        <v>0</v>
      </c>
      <c r="DM348" s="450" t="b">
        <f t="shared" si="185"/>
        <v>0</v>
      </c>
      <c r="DN348" s="440" t="b">
        <f t="shared" si="186"/>
        <v>0</v>
      </c>
      <c r="DO348" s="449" t="b">
        <f t="shared" si="187"/>
        <v>0</v>
      </c>
      <c r="DP348" s="440" t="b">
        <f t="shared" si="188"/>
        <v>0</v>
      </c>
      <c r="DQ348" s="450" t="b">
        <f t="shared" si="189"/>
        <v>0</v>
      </c>
      <c r="DR348" s="440" t="b">
        <f t="shared" si="190"/>
        <v>0</v>
      </c>
      <c r="DS348" s="449" t="b">
        <f t="shared" si="191"/>
        <v>0</v>
      </c>
      <c r="DT348" s="440" t="b">
        <f t="shared" si="192"/>
        <v>0</v>
      </c>
    </row>
    <row r="349" spans="1:124" x14ac:dyDescent="0.25">
      <c r="A349" s="65">
        <f t="shared" si="167"/>
        <v>341</v>
      </c>
      <c r="B349" s="275"/>
      <c r="C349" s="275"/>
      <c r="D349" s="275"/>
      <c r="E349" s="275"/>
      <c r="F349" s="275"/>
      <c r="G349" s="316"/>
      <c r="H349" s="276"/>
      <c r="I349" s="276"/>
      <c r="J349" s="276"/>
      <c r="K349" s="467"/>
      <c r="L349" s="467"/>
      <c r="M349" s="277"/>
      <c r="N349" s="277"/>
      <c r="O349" s="348"/>
      <c r="P349" s="278"/>
      <c r="Q349" s="279"/>
      <c r="R349" s="348"/>
      <c r="S349" s="278"/>
      <c r="T349" s="280"/>
      <c r="U349" s="348"/>
      <c r="V349" s="274"/>
      <c r="W349" s="309" t="str">
        <f t="shared" ca="1" si="168"/>
        <v/>
      </c>
      <c r="X349" s="310" t="str">
        <f t="shared" ca="1" si="169"/>
        <v/>
      </c>
      <c r="Y349" s="277"/>
      <c r="Z349" s="277"/>
      <c r="AA349" s="348"/>
      <c r="AB349" s="278"/>
      <c r="AC349" s="279"/>
      <c r="AD349" s="348"/>
      <c r="AE349" s="278"/>
      <c r="AF349" s="280"/>
      <c r="AG349" s="348"/>
      <c r="AH349" s="274"/>
      <c r="AI349" s="309" t="str">
        <f t="shared" ca="1" si="170"/>
        <v/>
      </c>
      <c r="AJ349" s="310" t="str">
        <f t="shared" ca="1" si="171"/>
        <v/>
      </c>
      <c r="AK349" s="277"/>
      <c r="AL349" s="277"/>
      <c r="AM349" s="348"/>
      <c r="AN349" s="278"/>
      <c r="AO349" s="279"/>
      <c r="AP349" s="348"/>
      <c r="AQ349" s="278"/>
      <c r="AR349" s="280"/>
      <c r="AS349" s="348"/>
      <c r="AT349" s="274"/>
      <c r="AU349" s="309" t="str">
        <f t="shared" ca="1" si="172"/>
        <v/>
      </c>
      <c r="AV349" s="310" t="str">
        <f t="shared" ca="1" si="173"/>
        <v/>
      </c>
      <c r="AW349" s="276"/>
      <c r="AX349" s="276"/>
      <c r="AY349" s="348"/>
      <c r="AZ349" s="278"/>
      <c r="BA349" s="279"/>
      <c r="BB349" s="348"/>
      <c r="BC349" s="278"/>
      <c r="BD349" s="280"/>
      <c r="BE349" s="348"/>
      <c r="BF349" s="274"/>
      <c r="BG349" s="309" t="str">
        <f t="shared" ca="1" si="174"/>
        <v/>
      </c>
      <c r="BH349" s="310" t="str">
        <f t="shared" ca="1" si="175"/>
        <v/>
      </c>
      <c r="BI349" s="276"/>
      <c r="BJ349" s="348"/>
      <c r="BK349" s="278"/>
      <c r="BL349" s="279"/>
      <c r="BM349" s="348"/>
      <c r="BN349" s="278"/>
      <c r="BO349" s="280"/>
      <c r="BP349" s="309" t="str">
        <f t="shared" ca="1" si="176"/>
        <v/>
      </c>
      <c r="BQ349" s="310" t="str">
        <f t="shared" ca="1" si="177"/>
        <v/>
      </c>
      <c r="BR349" s="309" t="str">
        <f t="shared" ca="1" si="178"/>
        <v/>
      </c>
      <c r="BS349" s="438" t="str">
        <f t="shared" ca="1" si="179"/>
        <v/>
      </c>
      <c r="BT349" s="281" t="str">
        <f t="array" ref="BT349">IF(AND($I349&lt;&gt;"",$K349&lt;&gt;""),CEILING(VLOOKUP($I349,ランク別指標,3,FALSE)*$L349,1),"")</f>
        <v/>
      </c>
      <c r="BU349" s="282"/>
      <c r="BV349" s="281" t="str">
        <f t="shared" si="164"/>
        <v/>
      </c>
      <c r="BW349" s="283"/>
      <c r="BX349" s="282"/>
      <c r="BY349" s="284" t="str">
        <f t="shared" si="180"/>
        <v/>
      </c>
      <c r="BZ349" s="285" t="str">
        <f t="shared" si="181"/>
        <v/>
      </c>
      <c r="CA349" s="286"/>
      <c r="CB349" s="287"/>
      <c r="CC349" s="281" t="str">
        <f t="array" ref="CC349">IF(AND($I349&lt;&gt;"",$K349&lt;&gt;""),CEILING(VLOOKUP($I349,ランク別指標,6,FALSE)*$L349,1),"")</f>
        <v/>
      </c>
      <c r="CD349" s="288"/>
      <c r="CE349" s="289" t="str">
        <f t="shared" si="165"/>
        <v/>
      </c>
      <c r="CF349" s="290"/>
      <c r="CG349" s="291" t="str">
        <f t="array" ref="CG349">IF(AND(L349&lt;&gt;"",L349&gt;0),IF(CD349/L349*100 &gt; 0,CD349/L349*100, ""),"")</f>
        <v/>
      </c>
      <c r="CH349" s="292" t="str">
        <f t="array" ref="CH349">IF(AND(L349&lt;&gt;"",L349&gt;0),IF(CF349/L349*100 &gt; 0,CF349/L349*100, ""),"")</f>
        <v/>
      </c>
      <c r="CI349" s="291" t="str">
        <f t="array" ref="CI349">IF(AND(CC349&lt;&gt;"",CC349&gt;0),IF(CD349/CC349*100 &gt; 0,CD349/CC349, ""),"")</f>
        <v/>
      </c>
      <c r="CJ349" s="292" t="str">
        <f t="array" ref="CJ349">IF(AND(CE349&lt;&gt;"",CE349&gt;0),IF(CF349/CE349*100 &gt; 0,CF349/CE349, ""),"")</f>
        <v/>
      </c>
      <c r="CK349" s="281"/>
      <c r="CL349" s="293" t="str">
        <f t="array" ref="CL349">IF(AND(L349&lt;&gt;"",L349&gt;0),IF(CK349/L349*100 &gt; 0,CK349/L349*100, ""),"")</f>
        <v/>
      </c>
      <c r="CM349" s="294"/>
      <c r="CN349" s="270" t="str">
        <f t="array" aca="1" ref="CN349" ca="1">IF(AND($O349&lt;&gt;"",$P349="",$O349&lt;=集計基準日),"遅1",IF(AND($R349&lt;&gt;"",$S349="",$R349&lt;=集計基準日),"遅2",IF(AND($U349&lt;&gt;"",$V349="",$U349&lt;=集計基準日),"遅3","") ) )</f>
        <v/>
      </c>
      <c r="CO349" s="271" t="str">
        <f t="array" aca="1" ref="CO349" ca="1">IF(AND($AA349&lt;&gt;"",$AB349="",$AA349&lt;=集計基準日),"遅1",IF(AND($AD349&lt;&gt;"",$AE349="",$AD349&lt;=集計基準日),"遅2",IF(AND($AG349&lt;&gt;"",$AH349="",$AG349&lt;=集計基準日),"遅3","")))</f>
        <v/>
      </c>
      <c r="CP349" s="271" t="str">
        <f t="array" aca="1" ref="CP349" ca="1">IF(AND($AM349&lt;&gt;"",$AN349="",$AM349&lt;=集計基準日),"遅1",IF(AND($AP349&lt;&gt;"",$AQ349="",$AP349&lt;=集計基準日),"遅2",IF(AND($AS349&lt;&gt;"",$AT349="",$AS349&lt;=集計基準日),"遅3","")))</f>
        <v/>
      </c>
      <c r="CQ349" s="272" t="str">
        <f t="shared" ca="1" si="15"/>
        <v/>
      </c>
      <c r="CR349" s="272" t="str">
        <f t="shared" ca="1" si="16"/>
        <v/>
      </c>
      <c r="CS349" s="273" t="str">
        <f t="shared" ca="1" si="166"/>
        <v/>
      </c>
      <c r="CT349" s="337"/>
      <c r="CU349" s="264">
        <f t="shared" si="182"/>
        <v>341</v>
      </c>
      <c r="CW349" s="324">
        <f t="array" aca="1" ref="CW349" ca="1">MAX(IF((IF(進捗管理票PSPT_進捗率_1_2&lt;&gt;"", O349:V349,O349:S349)&lt;&gt;"")*(IF(進捗管理票PSPT_進捗率_1_2&lt;&gt;"", $O$7:$V$7,$O$7:$S$7)="予定日")*(IF(進捗管理票PSPT_進捗率_1_2&lt;&gt;"", O349:V349,O349:S349)&lt;=集計基準日),COLUMN(IF(進捗管理票PSPT_進捗率_1_2&lt;&gt;"", O349:V349,O349:S349)),""))</f>
        <v>0</v>
      </c>
      <c r="CX349" s="324">
        <f t="array" aca="1" ref="CX349" ca="1">MAX(IF((IF(進捗管理票PSPT_進捗率_2_2&lt;&gt;"", AA349:AH349,AA349:AE349)&lt;&gt;"")*(IF(進捗管理票PSPT_進捗率_2_2&lt;&gt;"", $AA$7:$AH$7,$AA$7:$AE$7)="予定日")*(IF(進捗管理票PSPT_進捗率_2_2&lt;&gt;"", AA349:AH349,AA349:AE349)&lt;=集計基準日),COLUMN(IF(進捗管理票PSPT_進捗率_2_2&lt;&gt;"", AA349:AH349,AA349:AE349)),""))</f>
        <v>0</v>
      </c>
      <c r="CY349" s="324">
        <f t="array" aca="1" ref="CY349" ca="1">MAX(IF((IF(進捗管理票PSPT_進捗率_3_2&lt;&gt;"", AM349:AT349,AM349:AQ349)&lt;&gt;"")*(IF(進捗管理票PSPT_進捗率_3_2&lt;&gt;"", $AM$7:$AT$7,$AM$7:$AQ$7)="予定日")*(IF(進捗管理票PSPT_進捗率_3_2&lt;&gt;"", AM349:AT349,AM349:AQ349)&lt;=集計基準日),COLUMN(IF(進捗管理票PSPT_進捗率_3_2&lt;&gt;"", AM349:AT349,AM349:AQ349)),""))</f>
        <v>0</v>
      </c>
      <c r="CZ349" s="324">
        <f t="array" aca="1" ref="CZ349" ca="1">MAX(IF((IF(進捗管理票PSPT_進捗率_4_2&lt;&gt;"", AY349:BF349,AY349:BC349)&lt;&gt;"")*(IF(進捗管理票PSPT_進捗率_4_2&lt;&gt;"", $AY$7:$BF$7,$AY$7:$BC$7)="予定日")*(IF(進捗管理票PSPT_進捗率_4_2&lt;&gt;"", AY349:BF349,AY349:BC349)&lt;=集計基準日),COLUMN(IF(進捗管理票PSPT_進捗率_4_2&lt;&gt;"", AY349:BF349,AY349:BC349)),""))</f>
        <v>0</v>
      </c>
      <c r="DA349" s="324">
        <f t="array" aca="1" ref="DA349" ca="1">MAX(IF((BJ349:BN349&lt;&gt;"")*($BJ$7:$BN$7="予定日")*(BJ349:BN349&lt;=集計基準日),COLUMN(BJ349:BN349),""))</f>
        <v>0</v>
      </c>
      <c r="DB349" s="324">
        <f t="array" aca="1" ref="DB349" ca="1">MAX(IF((IF(AND(進捗管理票PSPT_進捗率_1_2&lt;&gt;"",U349&lt;&gt;""), O349:V349,O349:S349)&lt;&gt;"")*(IF(AND(進捗管理票PSPT_進捗率_1_2&lt;&gt;"",U349&lt;&gt;""), $O$7:$V$7,$O$7:$S$7)="実績日")*(IF(AND(進捗管理票PSPT_進捗率_1_2&lt;&gt;"",U349&lt;&gt;""), O349:V349,O349:S349)&lt;=集計基準日),COLUMN(IF(AND(進捗管理票PSPT_進捗率_1_2&lt;&gt;"",U349&lt;&gt;""), O349:V349,O349:S349)),""))</f>
        <v>0</v>
      </c>
      <c r="DC349" s="324">
        <f t="array" aca="1" ref="DC349" ca="1">MAX(IF((IF(AND(進捗管理票PSPT_進捗率_2_2&lt;&gt;"",AG349&lt;&gt;""), AA349:AH349,AA349:AE349)&lt;&gt;"")*(IF(AND(進捗管理票PSPT_進捗率_2_2&lt;&gt;"",AG349&lt;&gt;""), $AA$7:$AH$7,$AA$7:$AE$7)="実績日")*(IF(AND(進捗管理票PSPT_進捗率_2_2&lt;&gt;"",AG349&lt;&gt;""), AA349:AH349,AA349:AE349)&lt;=集計基準日),COLUMN(IF(AND(進捗管理票PSPT_進捗率_2_2&lt;&gt;"",AG349&lt;&gt;""), AA349:AH349,AA349:AE349)),""))</f>
        <v>0</v>
      </c>
      <c r="DD349" s="324">
        <f t="array" aca="1" ref="DD349" ca="1">MAX(IF((IF(AND(進捗管理票PSPT_進捗率_3_2&lt;&gt;"",AS349&lt;&gt;""), AM349:AT349,AM349:AQ349)&lt;&gt;"")*(IF(AND(進捗管理票PSPT_進捗率_3_2&lt;&gt;"",AS349&lt;&gt;""), $AM$7:$AT$7,$AM$7:$AQ$7)="実績日")*(IF(AND(進捗管理票PSPT_進捗率_3_2&lt;&gt;"",AS349&lt;&gt;""), AM349:AT349,AM349:AQ349)&lt;=集計基準日),COLUMN(IF(AND(進捗管理票PSPT_進捗率_3_2&lt;&gt;"",AS349&lt;&gt;""), AM349:AT349,AM349:AQ349)),""))</f>
        <v>0</v>
      </c>
      <c r="DE349" s="324">
        <f t="array" aca="1" ref="DE349" ca="1">MAX(IF((IF(AND(進捗管理票PSPT_進捗率_4_2&lt;&gt;"",BE349&lt;&gt;""), AY349:BF349,AY349:BC349)&lt;&gt;"")*(IF(AND(進捗管理票PSPT_進捗率_4_2&lt;&gt;"",BE349&lt;&gt;""), $AY$7:$BF$7,$AY$7:$BC$7)="実績日")*(IF(AND(進捗管理票PSPT_進捗率_4_2&lt;&gt;"",BE349&lt;&gt;""), AY349:BF349,AY349:BC349)&lt;=集計基準日),COLUMN(IF(AND(進捗管理票PSPT_進捗率_4_2&lt;&gt;"",BE349&lt;&gt;""), AY349:BF349,AY349:BC349)),""))</f>
        <v>0</v>
      </c>
      <c r="DF349" s="324">
        <f t="array" aca="1" ref="DF349" ca="1">MAX(IF((BJ349:BN349&lt;&gt;"")*($BJ$7:$BN$7="実績日")*(BJ349:BN349&lt;=集計基準日),COLUMN(BJ349:BN349),""))</f>
        <v>0</v>
      </c>
      <c r="DG349" s="439">
        <f ca="1">MAX(IF(CW349&lt;&gt;0,HLOOKUP(CW349+1,進捗・達成率設定_PS,9,1),0),IF(CX349&lt;&gt;0,HLOOKUP(CX349+1,進捗・達成率設定_PT仕様作成,9,1),0),IF(CY349&lt;&gt;0,HLOOKUP(CY349+1,進捗・達成率設定_PG,9,1),0),IF(CZ349&lt;&gt;0,HLOOKUP(CZ349+1,進捗・達成率設定_PT,9,1),0),IF(DA349&lt;&gt;0,HLOOKUP(DA349+1,進捗・達成率設定_受入,9,1),0),IF(AND(COUNTA(PTレビュー先頭セル:PTレビュー最終セル)=0,AND(BB349&lt;&gt;"", BB349 &lt;= 集計基準日, BE349="",BF349="",BJ349="",BK349="",BM349="",BN349="")),100,0),IF(AND(BE349&lt;&gt;"",BE349 &lt;= 集計基準日, BJ349="",BK349="",BM349="",BN349=""),100,0))</f>
        <v>0</v>
      </c>
      <c r="DH349" s="440">
        <f ca="1">MAX(IF(DB349&lt;&gt;0,HLOOKUP(DB349,進捗・達成率設定_PS,9,1),0),IF(DC349&lt;&gt;0,HLOOKUP(DC349,進捗・達成率設定_PT仕様作成,9,1),0),IF(DD349&lt;&gt;0,HLOOKUP(DD349,進捗・達成率設定_PG,9,1),0),IF(DE349&lt;&gt;0,HLOOKUP(DE349,進捗・達成率設定_PT,9,1),0),IF(DF349&lt;&gt;0,HLOOKUP(DF349,進捗・達成率設定_受入,9,1),0),IF(AND(COUNTA(PTレビュー先頭セル:PTレビュー最終セル)=0,BJ349="",BK349="",BM349="",BN349="",BC349&lt;&gt;"", BC349&lt;=集計基準日),100,0),IF(OR(AND(BF349&lt;&gt;"",BF349&lt;=集計基準日, BJ349="",BK349="",BM349="",BN349=""),AND(BE349&lt;&gt;"",BF349&lt;&gt;"",BF349&lt;=集計基準日, BJ349="",BK349="",BM349="",BN349="")),100,0))</f>
        <v>0</v>
      </c>
      <c r="DI349" s="328" t="str">
        <f>IF(BM349&lt;&gt;"",BM349,IF(AND(BJ349&lt;&gt;"",BM349&lt;&gt;""),BM349,IF(AND(BJ349&lt;&gt;"",BM349=""),"",IF(AND(BK349&lt;&gt;"",BM349=""),"",IF(BE349&lt;&gt;"",BE349,IF(COUNTA(PTレビュー先頭セル:PTレビュー最終セル)&lt;&gt;0,"",IF(BB349&lt;&gt;"",BB349,"")))))))</f>
        <v/>
      </c>
      <c r="DJ349" s="329" t="str">
        <f>IF(AND(BM349&lt;&gt;"",BN349&lt;&gt;""),BN349,IF(AND(BJ349&lt;&gt;"",BN349&lt;&gt;""),BN349,IF(AND(BK349&lt;&gt;"",BN349=""),"",IF(AND(BJ349&lt;&gt;"",BN349=""),"",IF(BF349&lt;&gt;"",BF349,IF(COUNTA(PTレビュー先頭セル:PTレビュー最終セル)&lt;&gt;0,"",IF(BC349&lt;&gt;"",BC349,"")))))))</f>
        <v/>
      </c>
      <c r="DK349" s="450" t="b">
        <f t="shared" si="183"/>
        <v>0</v>
      </c>
      <c r="DL349" s="440" t="b">
        <f t="shared" si="184"/>
        <v>0</v>
      </c>
      <c r="DM349" s="450" t="b">
        <f t="shared" si="185"/>
        <v>0</v>
      </c>
      <c r="DN349" s="440" t="b">
        <f t="shared" si="186"/>
        <v>0</v>
      </c>
      <c r="DO349" s="449" t="b">
        <f t="shared" si="187"/>
        <v>0</v>
      </c>
      <c r="DP349" s="440" t="b">
        <f t="shared" si="188"/>
        <v>0</v>
      </c>
      <c r="DQ349" s="450" t="b">
        <f t="shared" si="189"/>
        <v>0</v>
      </c>
      <c r="DR349" s="440" t="b">
        <f t="shared" si="190"/>
        <v>0</v>
      </c>
      <c r="DS349" s="449" t="b">
        <f t="shared" si="191"/>
        <v>0</v>
      </c>
      <c r="DT349" s="440" t="b">
        <f t="shared" si="192"/>
        <v>0</v>
      </c>
    </row>
    <row r="350" spans="1:124" x14ac:dyDescent="0.25">
      <c r="A350" s="65">
        <f t="shared" si="167"/>
        <v>342</v>
      </c>
      <c r="B350" s="275"/>
      <c r="C350" s="275"/>
      <c r="D350" s="275"/>
      <c r="E350" s="275"/>
      <c r="F350" s="275"/>
      <c r="G350" s="316"/>
      <c r="H350" s="276"/>
      <c r="I350" s="276"/>
      <c r="J350" s="276"/>
      <c r="K350" s="467"/>
      <c r="L350" s="467"/>
      <c r="M350" s="277"/>
      <c r="N350" s="277"/>
      <c r="O350" s="348"/>
      <c r="P350" s="278"/>
      <c r="Q350" s="279"/>
      <c r="R350" s="348"/>
      <c r="S350" s="278"/>
      <c r="T350" s="280"/>
      <c r="U350" s="348"/>
      <c r="V350" s="274"/>
      <c r="W350" s="309" t="str">
        <f t="shared" ca="1" si="168"/>
        <v/>
      </c>
      <c r="X350" s="310" t="str">
        <f t="shared" ca="1" si="169"/>
        <v/>
      </c>
      <c r="Y350" s="277"/>
      <c r="Z350" s="277"/>
      <c r="AA350" s="348"/>
      <c r="AB350" s="278"/>
      <c r="AC350" s="279"/>
      <c r="AD350" s="348"/>
      <c r="AE350" s="278"/>
      <c r="AF350" s="280"/>
      <c r="AG350" s="348"/>
      <c r="AH350" s="274"/>
      <c r="AI350" s="309" t="str">
        <f t="shared" ca="1" si="170"/>
        <v/>
      </c>
      <c r="AJ350" s="310" t="str">
        <f t="shared" ca="1" si="171"/>
        <v/>
      </c>
      <c r="AK350" s="277"/>
      <c r="AL350" s="277"/>
      <c r="AM350" s="348"/>
      <c r="AN350" s="278"/>
      <c r="AO350" s="279"/>
      <c r="AP350" s="348"/>
      <c r="AQ350" s="278"/>
      <c r="AR350" s="280"/>
      <c r="AS350" s="348"/>
      <c r="AT350" s="274"/>
      <c r="AU350" s="309" t="str">
        <f t="shared" ca="1" si="172"/>
        <v/>
      </c>
      <c r="AV350" s="310" t="str">
        <f t="shared" ca="1" si="173"/>
        <v/>
      </c>
      <c r="AW350" s="276"/>
      <c r="AX350" s="276"/>
      <c r="AY350" s="348"/>
      <c r="AZ350" s="278"/>
      <c r="BA350" s="279"/>
      <c r="BB350" s="348"/>
      <c r="BC350" s="278"/>
      <c r="BD350" s="280"/>
      <c r="BE350" s="348"/>
      <c r="BF350" s="274"/>
      <c r="BG350" s="309" t="str">
        <f t="shared" ca="1" si="174"/>
        <v/>
      </c>
      <c r="BH350" s="310" t="str">
        <f t="shared" ca="1" si="175"/>
        <v/>
      </c>
      <c r="BI350" s="276"/>
      <c r="BJ350" s="348"/>
      <c r="BK350" s="278"/>
      <c r="BL350" s="279"/>
      <c r="BM350" s="348"/>
      <c r="BN350" s="278"/>
      <c r="BO350" s="280"/>
      <c r="BP350" s="309" t="str">
        <f t="shared" ca="1" si="176"/>
        <v/>
      </c>
      <c r="BQ350" s="310" t="str">
        <f t="shared" ca="1" si="177"/>
        <v/>
      </c>
      <c r="BR350" s="309" t="str">
        <f t="shared" ca="1" si="178"/>
        <v/>
      </c>
      <c r="BS350" s="438" t="str">
        <f t="shared" ca="1" si="179"/>
        <v/>
      </c>
      <c r="BT350" s="281" t="str">
        <f t="array" ref="BT350">IF(AND($I350&lt;&gt;"",$K350&lt;&gt;""),CEILING(VLOOKUP($I350,ランク別指標,3,FALSE)*$L350,1),"")</f>
        <v/>
      </c>
      <c r="BU350" s="282"/>
      <c r="BV350" s="281" t="str">
        <f t="shared" si="164"/>
        <v/>
      </c>
      <c r="BW350" s="283"/>
      <c r="BX350" s="282"/>
      <c r="BY350" s="284" t="str">
        <f t="shared" si="180"/>
        <v/>
      </c>
      <c r="BZ350" s="285" t="str">
        <f t="shared" si="181"/>
        <v/>
      </c>
      <c r="CA350" s="286"/>
      <c r="CB350" s="287"/>
      <c r="CC350" s="281" t="str">
        <f t="array" ref="CC350">IF(AND($I350&lt;&gt;"",$K350&lt;&gt;""),CEILING(VLOOKUP($I350,ランク別指標,6,FALSE)*$L350,1),"")</f>
        <v/>
      </c>
      <c r="CD350" s="288"/>
      <c r="CE350" s="289" t="str">
        <f t="shared" si="165"/>
        <v/>
      </c>
      <c r="CF350" s="290"/>
      <c r="CG350" s="291" t="str">
        <f t="array" ref="CG350">IF(AND(L350&lt;&gt;"",L350&gt;0),IF(CD350/L350*100 &gt; 0,CD350/L350*100, ""),"")</f>
        <v/>
      </c>
      <c r="CH350" s="292" t="str">
        <f t="array" ref="CH350">IF(AND(L350&lt;&gt;"",L350&gt;0),IF(CF350/L350*100 &gt; 0,CF350/L350*100, ""),"")</f>
        <v/>
      </c>
      <c r="CI350" s="291" t="str">
        <f t="array" ref="CI350">IF(AND(CC350&lt;&gt;"",CC350&gt;0),IF(CD350/CC350*100 &gt; 0,CD350/CC350, ""),"")</f>
        <v/>
      </c>
      <c r="CJ350" s="292" t="str">
        <f t="array" ref="CJ350">IF(AND(CE350&lt;&gt;"",CE350&gt;0),IF(CF350/CE350*100 &gt; 0,CF350/CE350, ""),"")</f>
        <v/>
      </c>
      <c r="CK350" s="281"/>
      <c r="CL350" s="293" t="str">
        <f t="array" ref="CL350">IF(AND(L350&lt;&gt;"",L350&gt;0),IF(CK350/L350*100 &gt; 0,CK350/L350*100, ""),"")</f>
        <v/>
      </c>
      <c r="CM350" s="294"/>
      <c r="CN350" s="270" t="str">
        <f t="array" aca="1" ref="CN350" ca="1">IF(AND($O350&lt;&gt;"",$P350="",$O350&lt;=集計基準日),"遅1",IF(AND($R350&lt;&gt;"",$S350="",$R350&lt;=集計基準日),"遅2",IF(AND($U350&lt;&gt;"",$V350="",$U350&lt;=集計基準日),"遅3","") ) )</f>
        <v/>
      </c>
      <c r="CO350" s="271" t="str">
        <f t="array" aca="1" ref="CO350" ca="1">IF(AND($AA350&lt;&gt;"",$AB350="",$AA350&lt;=集計基準日),"遅1",IF(AND($AD350&lt;&gt;"",$AE350="",$AD350&lt;=集計基準日),"遅2",IF(AND($AG350&lt;&gt;"",$AH350="",$AG350&lt;=集計基準日),"遅3","")))</f>
        <v/>
      </c>
      <c r="CP350" s="271" t="str">
        <f t="array" aca="1" ref="CP350" ca="1">IF(AND($AM350&lt;&gt;"",$AN350="",$AM350&lt;=集計基準日),"遅1",IF(AND($AP350&lt;&gt;"",$AQ350="",$AP350&lt;=集計基準日),"遅2",IF(AND($AS350&lt;&gt;"",$AT350="",$AS350&lt;=集計基準日),"遅3","")))</f>
        <v/>
      </c>
      <c r="CQ350" s="272" t="str">
        <f t="shared" ca="1" si="15"/>
        <v/>
      </c>
      <c r="CR350" s="272" t="str">
        <f t="shared" ca="1" si="16"/>
        <v/>
      </c>
      <c r="CS350" s="273" t="str">
        <f t="shared" ca="1" si="166"/>
        <v/>
      </c>
      <c r="CT350" s="337"/>
      <c r="CU350" s="264">
        <f t="shared" si="182"/>
        <v>342</v>
      </c>
      <c r="CW350" s="324">
        <f t="array" aca="1" ref="CW350" ca="1">MAX(IF((IF(進捗管理票PSPT_進捗率_1_2&lt;&gt;"", O350:V350,O350:S350)&lt;&gt;"")*(IF(進捗管理票PSPT_進捗率_1_2&lt;&gt;"", $O$7:$V$7,$O$7:$S$7)="予定日")*(IF(進捗管理票PSPT_進捗率_1_2&lt;&gt;"", O350:V350,O350:S350)&lt;=集計基準日),COLUMN(IF(進捗管理票PSPT_進捗率_1_2&lt;&gt;"", O350:V350,O350:S350)),""))</f>
        <v>0</v>
      </c>
      <c r="CX350" s="324">
        <f t="array" aca="1" ref="CX350" ca="1">MAX(IF((IF(進捗管理票PSPT_進捗率_2_2&lt;&gt;"", AA350:AH350,AA350:AE350)&lt;&gt;"")*(IF(進捗管理票PSPT_進捗率_2_2&lt;&gt;"", $AA$7:$AH$7,$AA$7:$AE$7)="予定日")*(IF(進捗管理票PSPT_進捗率_2_2&lt;&gt;"", AA350:AH350,AA350:AE350)&lt;=集計基準日),COLUMN(IF(進捗管理票PSPT_進捗率_2_2&lt;&gt;"", AA350:AH350,AA350:AE350)),""))</f>
        <v>0</v>
      </c>
      <c r="CY350" s="324">
        <f t="array" aca="1" ref="CY350" ca="1">MAX(IF((IF(進捗管理票PSPT_進捗率_3_2&lt;&gt;"", AM350:AT350,AM350:AQ350)&lt;&gt;"")*(IF(進捗管理票PSPT_進捗率_3_2&lt;&gt;"", $AM$7:$AT$7,$AM$7:$AQ$7)="予定日")*(IF(進捗管理票PSPT_進捗率_3_2&lt;&gt;"", AM350:AT350,AM350:AQ350)&lt;=集計基準日),COLUMN(IF(進捗管理票PSPT_進捗率_3_2&lt;&gt;"", AM350:AT350,AM350:AQ350)),""))</f>
        <v>0</v>
      </c>
      <c r="CZ350" s="324">
        <f t="array" aca="1" ref="CZ350" ca="1">MAX(IF((IF(進捗管理票PSPT_進捗率_4_2&lt;&gt;"", AY350:BF350,AY350:BC350)&lt;&gt;"")*(IF(進捗管理票PSPT_進捗率_4_2&lt;&gt;"", $AY$7:$BF$7,$AY$7:$BC$7)="予定日")*(IF(進捗管理票PSPT_進捗率_4_2&lt;&gt;"", AY350:BF350,AY350:BC350)&lt;=集計基準日),COLUMN(IF(進捗管理票PSPT_進捗率_4_2&lt;&gt;"", AY350:BF350,AY350:BC350)),""))</f>
        <v>0</v>
      </c>
      <c r="DA350" s="324">
        <f t="array" aca="1" ref="DA350" ca="1">MAX(IF((BJ350:BN350&lt;&gt;"")*($BJ$7:$BN$7="予定日")*(BJ350:BN350&lt;=集計基準日),COLUMN(BJ350:BN350),""))</f>
        <v>0</v>
      </c>
      <c r="DB350" s="324">
        <f t="array" aca="1" ref="DB350" ca="1">MAX(IF((IF(AND(進捗管理票PSPT_進捗率_1_2&lt;&gt;"",U350&lt;&gt;""), O350:V350,O350:S350)&lt;&gt;"")*(IF(AND(進捗管理票PSPT_進捗率_1_2&lt;&gt;"",U350&lt;&gt;""), $O$7:$V$7,$O$7:$S$7)="実績日")*(IF(AND(進捗管理票PSPT_進捗率_1_2&lt;&gt;"",U350&lt;&gt;""), O350:V350,O350:S350)&lt;=集計基準日),COLUMN(IF(AND(進捗管理票PSPT_進捗率_1_2&lt;&gt;"",U350&lt;&gt;""), O350:V350,O350:S350)),""))</f>
        <v>0</v>
      </c>
      <c r="DC350" s="324">
        <f t="array" aca="1" ref="DC350" ca="1">MAX(IF((IF(AND(進捗管理票PSPT_進捗率_2_2&lt;&gt;"",AG350&lt;&gt;""), AA350:AH350,AA350:AE350)&lt;&gt;"")*(IF(AND(進捗管理票PSPT_進捗率_2_2&lt;&gt;"",AG350&lt;&gt;""), $AA$7:$AH$7,$AA$7:$AE$7)="実績日")*(IF(AND(進捗管理票PSPT_進捗率_2_2&lt;&gt;"",AG350&lt;&gt;""), AA350:AH350,AA350:AE350)&lt;=集計基準日),COLUMN(IF(AND(進捗管理票PSPT_進捗率_2_2&lt;&gt;"",AG350&lt;&gt;""), AA350:AH350,AA350:AE350)),""))</f>
        <v>0</v>
      </c>
      <c r="DD350" s="324">
        <f t="array" aca="1" ref="DD350" ca="1">MAX(IF((IF(AND(進捗管理票PSPT_進捗率_3_2&lt;&gt;"",AS350&lt;&gt;""), AM350:AT350,AM350:AQ350)&lt;&gt;"")*(IF(AND(進捗管理票PSPT_進捗率_3_2&lt;&gt;"",AS350&lt;&gt;""), $AM$7:$AT$7,$AM$7:$AQ$7)="実績日")*(IF(AND(進捗管理票PSPT_進捗率_3_2&lt;&gt;"",AS350&lt;&gt;""), AM350:AT350,AM350:AQ350)&lt;=集計基準日),COLUMN(IF(AND(進捗管理票PSPT_進捗率_3_2&lt;&gt;"",AS350&lt;&gt;""), AM350:AT350,AM350:AQ350)),""))</f>
        <v>0</v>
      </c>
      <c r="DE350" s="324">
        <f t="array" aca="1" ref="DE350" ca="1">MAX(IF((IF(AND(進捗管理票PSPT_進捗率_4_2&lt;&gt;"",BE350&lt;&gt;""), AY350:BF350,AY350:BC350)&lt;&gt;"")*(IF(AND(進捗管理票PSPT_進捗率_4_2&lt;&gt;"",BE350&lt;&gt;""), $AY$7:$BF$7,$AY$7:$BC$7)="実績日")*(IF(AND(進捗管理票PSPT_進捗率_4_2&lt;&gt;"",BE350&lt;&gt;""), AY350:BF350,AY350:BC350)&lt;=集計基準日),COLUMN(IF(AND(進捗管理票PSPT_進捗率_4_2&lt;&gt;"",BE350&lt;&gt;""), AY350:BF350,AY350:BC350)),""))</f>
        <v>0</v>
      </c>
      <c r="DF350" s="324">
        <f t="array" aca="1" ref="DF350" ca="1">MAX(IF((BJ350:BN350&lt;&gt;"")*($BJ$7:$BN$7="実績日")*(BJ350:BN350&lt;=集計基準日),COLUMN(BJ350:BN350),""))</f>
        <v>0</v>
      </c>
      <c r="DG350" s="439">
        <f ca="1">MAX(IF(CW350&lt;&gt;0,HLOOKUP(CW350+1,進捗・達成率設定_PS,9,1),0),IF(CX350&lt;&gt;0,HLOOKUP(CX350+1,進捗・達成率設定_PT仕様作成,9,1),0),IF(CY350&lt;&gt;0,HLOOKUP(CY350+1,進捗・達成率設定_PG,9,1),0),IF(CZ350&lt;&gt;0,HLOOKUP(CZ350+1,進捗・達成率設定_PT,9,1),0),IF(DA350&lt;&gt;0,HLOOKUP(DA350+1,進捗・達成率設定_受入,9,1),0),IF(AND(COUNTA(PTレビュー先頭セル:PTレビュー最終セル)=0,AND(BB350&lt;&gt;"", BB350 &lt;= 集計基準日, BE350="",BF350="",BJ350="",BK350="",BM350="",BN350="")),100,0),IF(AND(BE350&lt;&gt;"",BE350 &lt;= 集計基準日, BJ350="",BK350="",BM350="",BN350=""),100,0))</f>
        <v>0</v>
      </c>
      <c r="DH350" s="440">
        <f ca="1">MAX(IF(DB350&lt;&gt;0,HLOOKUP(DB350,進捗・達成率設定_PS,9,1),0),IF(DC350&lt;&gt;0,HLOOKUP(DC350,進捗・達成率設定_PT仕様作成,9,1),0),IF(DD350&lt;&gt;0,HLOOKUP(DD350,進捗・達成率設定_PG,9,1),0),IF(DE350&lt;&gt;0,HLOOKUP(DE350,進捗・達成率設定_PT,9,1),0),IF(DF350&lt;&gt;0,HLOOKUP(DF350,進捗・達成率設定_受入,9,1),0),IF(AND(COUNTA(PTレビュー先頭セル:PTレビュー最終セル)=0,BJ350="",BK350="",BM350="",BN350="",BC350&lt;&gt;"", BC350&lt;=集計基準日),100,0),IF(OR(AND(BF350&lt;&gt;"",BF350&lt;=集計基準日, BJ350="",BK350="",BM350="",BN350=""),AND(BE350&lt;&gt;"",BF350&lt;&gt;"",BF350&lt;=集計基準日, BJ350="",BK350="",BM350="",BN350="")),100,0))</f>
        <v>0</v>
      </c>
      <c r="DI350" s="328" t="str">
        <f>IF(BM350&lt;&gt;"",BM350,IF(AND(BJ350&lt;&gt;"",BM350&lt;&gt;""),BM350,IF(AND(BJ350&lt;&gt;"",BM350=""),"",IF(AND(BK350&lt;&gt;"",BM350=""),"",IF(BE350&lt;&gt;"",BE350,IF(COUNTA(PTレビュー先頭セル:PTレビュー最終セル)&lt;&gt;0,"",IF(BB350&lt;&gt;"",BB350,"")))))))</f>
        <v/>
      </c>
      <c r="DJ350" s="329" t="str">
        <f>IF(AND(BM350&lt;&gt;"",BN350&lt;&gt;""),BN350,IF(AND(BJ350&lt;&gt;"",BN350&lt;&gt;""),BN350,IF(AND(BK350&lt;&gt;"",BN350=""),"",IF(AND(BJ350&lt;&gt;"",BN350=""),"",IF(BF350&lt;&gt;"",BF350,IF(COUNTA(PTレビュー先頭セル:PTレビュー最終セル)&lt;&gt;0,"",IF(BC350&lt;&gt;"",BC350,"")))))))</f>
        <v/>
      </c>
      <c r="DK350" s="450" t="b">
        <f t="shared" si="183"/>
        <v>0</v>
      </c>
      <c r="DL350" s="440" t="b">
        <f t="shared" si="184"/>
        <v>0</v>
      </c>
      <c r="DM350" s="450" t="b">
        <f t="shared" si="185"/>
        <v>0</v>
      </c>
      <c r="DN350" s="440" t="b">
        <f t="shared" si="186"/>
        <v>0</v>
      </c>
      <c r="DO350" s="449" t="b">
        <f t="shared" si="187"/>
        <v>0</v>
      </c>
      <c r="DP350" s="440" t="b">
        <f t="shared" si="188"/>
        <v>0</v>
      </c>
      <c r="DQ350" s="450" t="b">
        <f t="shared" si="189"/>
        <v>0</v>
      </c>
      <c r="DR350" s="440" t="b">
        <f t="shared" si="190"/>
        <v>0</v>
      </c>
      <c r="DS350" s="449" t="b">
        <f t="shared" si="191"/>
        <v>0</v>
      </c>
      <c r="DT350" s="440" t="b">
        <f t="shared" si="192"/>
        <v>0</v>
      </c>
    </row>
    <row r="351" spans="1:124" x14ac:dyDescent="0.25">
      <c r="A351" s="65">
        <f t="shared" si="167"/>
        <v>343</v>
      </c>
      <c r="B351" s="275"/>
      <c r="C351" s="275"/>
      <c r="D351" s="275"/>
      <c r="E351" s="275"/>
      <c r="F351" s="275"/>
      <c r="G351" s="316"/>
      <c r="H351" s="276"/>
      <c r="I351" s="276"/>
      <c r="J351" s="276"/>
      <c r="K351" s="467"/>
      <c r="L351" s="467"/>
      <c r="M351" s="277"/>
      <c r="N351" s="277"/>
      <c r="O351" s="348"/>
      <c r="P351" s="278"/>
      <c r="Q351" s="279"/>
      <c r="R351" s="348"/>
      <c r="S351" s="278"/>
      <c r="T351" s="280"/>
      <c r="U351" s="348"/>
      <c r="V351" s="274"/>
      <c r="W351" s="309" t="str">
        <f t="shared" ca="1" si="168"/>
        <v/>
      </c>
      <c r="X351" s="310" t="str">
        <f t="shared" ca="1" si="169"/>
        <v/>
      </c>
      <c r="Y351" s="277"/>
      <c r="Z351" s="277"/>
      <c r="AA351" s="348"/>
      <c r="AB351" s="278"/>
      <c r="AC351" s="279"/>
      <c r="AD351" s="348"/>
      <c r="AE351" s="278"/>
      <c r="AF351" s="280"/>
      <c r="AG351" s="348"/>
      <c r="AH351" s="274"/>
      <c r="AI351" s="309" t="str">
        <f t="shared" ca="1" si="170"/>
        <v/>
      </c>
      <c r="AJ351" s="310" t="str">
        <f t="shared" ca="1" si="171"/>
        <v/>
      </c>
      <c r="AK351" s="277"/>
      <c r="AL351" s="277"/>
      <c r="AM351" s="348"/>
      <c r="AN351" s="278"/>
      <c r="AO351" s="279"/>
      <c r="AP351" s="348"/>
      <c r="AQ351" s="278"/>
      <c r="AR351" s="280"/>
      <c r="AS351" s="348"/>
      <c r="AT351" s="274"/>
      <c r="AU351" s="309" t="str">
        <f t="shared" ca="1" si="172"/>
        <v/>
      </c>
      <c r="AV351" s="310" t="str">
        <f t="shared" ca="1" si="173"/>
        <v/>
      </c>
      <c r="AW351" s="276"/>
      <c r="AX351" s="276"/>
      <c r="AY351" s="348"/>
      <c r="AZ351" s="278"/>
      <c r="BA351" s="279"/>
      <c r="BB351" s="348"/>
      <c r="BC351" s="278"/>
      <c r="BD351" s="280"/>
      <c r="BE351" s="348"/>
      <c r="BF351" s="274"/>
      <c r="BG351" s="309" t="str">
        <f t="shared" ca="1" si="174"/>
        <v/>
      </c>
      <c r="BH351" s="310" t="str">
        <f t="shared" ca="1" si="175"/>
        <v/>
      </c>
      <c r="BI351" s="276"/>
      <c r="BJ351" s="348"/>
      <c r="BK351" s="278"/>
      <c r="BL351" s="279"/>
      <c r="BM351" s="348"/>
      <c r="BN351" s="278"/>
      <c r="BO351" s="280"/>
      <c r="BP351" s="309" t="str">
        <f t="shared" ca="1" si="176"/>
        <v/>
      </c>
      <c r="BQ351" s="310" t="str">
        <f t="shared" ca="1" si="177"/>
        <v/>
      </c>
      <c r="BR351" s="309" t="str">
        <f t="shared" ca="1" si="178"/>
        <v/>
      </c>
      <c r="BS351" s="438" t="str">
        <f t="shared" ca="1" si="179"/>
        <v/>
      </c>
      <c r="BT351" s="281" t="str">
        <f t="array" ref="BT351">IF(AND($I351&lt;&gt;"",$K351&lt;&gt;""),CEILING(VLOOKUP($I351,ランク別指標,3,FALSE)*$L351,1),"")</f>
        <v/>
      </c>
      <c r="BU351" s="282"/>
      <c r="BV351" s="281" t="str">
        <f t="shared" si="164"/>
        <v/>
      </c>
      <c r="BW351" s="283"/>
      <c r="BX351" s="282"/>
      <c r="BY351" s="284" t="str">
        <f t="shared" si="180"/>
        <v/>
      </c>
      <c r="BZ351" s="285" t="str">
        <f t="shared" si="181"/>
        <v/>
      </c>
      <c r="CA351" s="286"/>
      <c r="CB351" s="287"/>
      <c r="CC351" s="281" t="str">
        <f t="array" ref="CC351">IF(AND($I351&lt;&gt;"",$K351&lt;&gt;""),CEILING(VLOOKUP($I351,ランク別指標,6,FALSE)*$L351,1),"")</f>
        <v/>
      </c>
      <c r="CD351" s="288"/>
      <c r="CE351" s="289" t="str">
        <f t="shared" si="165"/>
        <v/>
      </c>
      <c r="CF351" s="290"/>
      <c r="CG351" s="291" t="str">
        <f t="array" ref="CG351">IF(AND(L351&lt;&gt;"",L351&gt;0),IF(CD351/L351*100 &gt; 0,CD351/L351*100, ""),"")</f>
        <v/>
      </c>
      <c r="CH351" s="292" t="str">
        <f t="array" ref="CH351">IF(AND(L351&lt;&gt;"",L351&gt;0),IF(CF351/L351*100 &gt; 0,CF351/L351*100, ""),"")</f>
        <v/>
      </c>
      <c r="CI351" s="291" t="str">
        <f t="array" ref="CI351">IF(AND(CC351&lt;&gt;"",CC351&gt;0),IF(CD351/CC351*100 &gt; 0,CD351/CC351, ""),"")</f>
        <v/>
      </c>
      <c r="CJ351" s="292" t="str">
        <f t="array" ref="CJ351">IF(AND(CE351&lt;&gt;"",CE351&gt;0),IF(CF351/CE351*100 &gt; 0,CF351/CE351, ""),"")</f>
        <v/>
      </c>
      <c r="CK351" s="281"/>
      <c r="CL351" s="293" t="str">
        <f t="array" ref="CL351">IF(AND(L351&lt;&gt;"",L351&gt;0),IF(CK351/L351*100 &gt; 0,CK351/L351*100, ""),"")</f>
        <v/>
      </c>
      <c r="CM351" s="294"/>
      <c r="CN351" s="270" t="str">
        <f t="array" aca="1" ref="CN351" ca="1">IF(AND($O351&lt;&gt;"",$P351="",$O351&lt;=集計基準日),"遅1",IF(AND($R351&lt;&gt;"",$S351="",$R351&lt;=集計基準日),"遅2",IF(AND($U351&lt;&gt;"",$V351="",$U351&lt;=集計基準日),"遅3","") ) )</f>
        <v/>
      </c>
      <c r="CO351" s="271" t="str">
        <f t="array" aca="1" ref="CO351" ca="1">IF(AND($AA351&lt;&gt;"",$AB351="",$AA351&lt;=集計基準日),"遅1",IF(AND($AD351&lt;&gt;"",$AE351="",$AD351&lt;=集計基準日),"遅2",IF(AND($AG351&lt;&gt;"",$AH351="",$AG351&lt;=集計基準日),"遅3","")))</f>
        <v/>
      </c>
      <c r="CP351" s="271" t="str">
        <f t="array" aca="1" ref="CP351" ca="1">IF(AND($AM351&lt;&gt;"",$AN351="",$AM351&lt;=集計基準日),"遅1",IF(AND($AP351&lt;&gt;"",$AQ351="",$AP351&lt;=集計基準日),"遅2",IF(AND($AS351&lt;&gt;"",$AT351="",$AS351&lt;=集計基準日),"遅3","")))</f>
        <v/>
      </c>
      <c r="CQ351" s="272" t="str">
        <f t="shared" ca="1" si="15"/>
        <v/>
      </c>
      <c r="CR351" s="272" t="str">
        <f t="shared" ca="1" si="16"/>
        <v/>
      </c>
      <c r="CS351" s="273" t="str">
        <f t="shared" ca="1" si="166"/>
        <v/>
      </c>
      <c r="CT351" s="337"/>
      <c r="CU351" s="264">
        <f t="shared" si="182"/>
        <v>343</v>
      </c>
      <c r="CW351" s="324">
        <f t="array" aca="1" ref="CW351" ca="1">MAX(IF((IF(進捗管理票PSPT_進捗率_1_2&lt;&gt;"", O351:V351,O351:S351)&lt;&gt;"")*(IF(進捗管理票PSPT_進捗率_1_2&lt;&gt;"", $O$7:$V$7,$O$7:$S$7)="予定日")*(IF(進捗管理票PSPT_進捗率_1_2&lt;&gt;"", O351:V351,O351:S351)&lt;=集計基準日),COLUMN(IF(進捗管理票PSPT_進捗率_1_2&lt;&gt;"", O351:V351,O351:S351)),""))</f>
        <v>0</v>
      </c>
      <c r="CX351" s="324">
        <f t="array" aca="1" ref="CX351" ca="1">MAX(IF((IF(進捗管理票PSPT_進捗率_2_2&lt;&gt;"", AA351:AH351,AA351:AE351)&lt;&gt;"")*(IF(進捗管理票PSPT_進捗率_2_2&lt;&gt;"", $AA$7:$AH$7,$AA$7:$AE$7)="予定日")*(IF(進捗管理票PSPT_進捗率_2_2&lt;&gt;"", AA351:AH351,AA351:AE351)&lt;=集計基準日),COLUMN(IF(進捗管理票PSPT_進捗率_2_2&lt;&gt;"", AA351:AH351,AA351:AE351)),""))</f>
        <v>0</v>
      </c>
      <c r="CY351" s="324">
        <f t="array" aca="1" ref="CY351" ca="1">MAX(IF((IF(進捗管理票PSPT_進捗率_3_2&lt;&gt;"", AM351:AT351,AM351:AQ351)&lt;&gt;"")*(IF(進捗管理票PSPT_進捗率_3_2&lt;&gt;"", $AM$7:$AT$7,$AM$7:$AQ$7)="予定日")*(IF(進捗管理票PSPT_進捗率_3_2&lt;&gt;"", AM351:AT351,AM351:AQ351)&lt;=集計基準日),COLUMN(IF(進捗管理票PSPT_進捗率_3_2&lt;&gt;"", AM351:AT351,AM351:AQ351)),""))</f>
        <v>0</v>
      </c>
      <c r="CZ351" s="324">
        <f t="array" aca="1" ref="CZ351" ca="1">MAX(IF((IF(進捗管理票PSPT_進捗率_4_2&lt;&gt;"", AY351:BF351,AY351:BC351)&lt;&gt;"")*(IF(進捗管理票PSPT_進捗率_4_2&lt;&gt;"", $AY$7:$BF$7,$AY$7:$BC$7)="予定日")*(IF(進捗管理票PSPT_進捗率_4_2&lt;&gt;"", AY351:BF351,AY351:BC351)&lt;=集計基準日),COLUMN(IF(進捗管理票PSPT_進捗率_4_2&lt;&gt;"", AY351:BF351,AY351:BC351)),""))</f>
        <v>0</v>
      </c>
      <c r="DA351" s="324">
        <f t="array" aca="1" ref="DA351" ca="1">MAX(IF((BJ351:BN351&lt;&gt;"")*($BJ$7:$BN$7="予定日")*(BJ351:BN351&lt;=集計基準日),COLUMN(BJ351:BN351),""))</f>
        <v>0</v>
      </c>
      <c r="DB351" s="324">
        <f t="array" aca="1" ref="DB351" ca="1">MAX(IF((IF(AND(進捗管理票PSPT_進捗率_1_2&lt;&gt;"",U351&lt;&gt;""), O351:V351,O351:S351)&lt;&gt;"")*(IF(AND(進捗管理票PSPT_進捗率_1_2&lt;&gt;"",U351&lt;&gt;""), $O$7:$V$7,$O$7:$S$7)="実績日")*(IF(AND(進捗管理票PSPT_進捗率_1_2&lt;&gt;"",U351&lt;&gt;""), O351:V351,O351:S351)&lt;=集計基準日),COLUMN(IF(AND(進捗管理票PSPT_進捗率_1_2&lt;&gt;"",U351&lt;&gt;""), O351:V351,O351:S351)),""))</f>
        <v>0</v>
      </c>
      <c r="DC351" s="324">
        <f t="array" aca="1" ref="DC351" ca="1">MAX(IF((IF(AND(進捗管理票PSPT_進捗率_2_2&lt;&gt;"",AG351&lt;&gt;""), AA351:AH351,AA351:AE351)&lt;&gt;"")*(IF(AND(進捗管理票PSPT_進捗率_2_2&lt;&gt;"",AG351&lt;&gt;""), $AA$7:$AH$7,$AA$7:$AE$7)="実績日")*(IF(AND(進捗管理票PSPT_進捗率_2_2&lt;&gt;"",AG351&lt;&gt;""), AA351:AH351,AA351:AE351)&lt;=集計基準日),COLUMN(IF(AND(進捗管理票PSPT_進捗率_2_2&lt;&gt;"",AG351&lt;&gt;""), AA351:AH351,AA351:AE351)),""))</f>
        <v>0</v>
      </c>
      <c r="DD351" s="324">
        <f t="array" aca="1" ref="DD351" ca="1">MAX(IF((IF(AND(進捗管理票PSPT_進捗率_3_2&lt;&gt;"",AS351&lt;&gt;""), AM351:AT351,AM351:AQ351)&lt;&gt;"")*(IF(AND(進捗管理票PSPT_進捗率_3_2&lt;&gt;"",AS351&lt;&gt;""), $AM$7:$AT$7,$AM$7:$AQ$7)="実績日")*(IF(AND(進捗管理票PSPT_進捗率_3_2&lt;&gt;"",AS351&lt;&gt;""), AM351:AT351,AM351:AQ351)&lt;=集計基準日),COLUMN(IF(AND(進捗管理票PSPT_進捗率_3_2&lt;&gt;"",AS351&lt;&gt;""), AM351:AT351,AM351:AQ351)),""))</f>
        <v>0</v>
      </c>
      <c r="DE351" s="324">
        <f t="array" aca="1" ref="DE351" ca="1">MAX(IF((IF(AND(進捗管理票PSPT_進捗率_4_2&lt;&gt;"",BE351&lt;&gt;""), AY351:BF351,AY351:BC351)&lt;&gt;"")*(IF(AND(進捗管理票PSPT_進捗率_4_2&lt;&gt;"",BE351&lt;&gt;""), $AY$7:$BF$7,$AY$7:$BC$7)="実績日")*(IF(AND(進捗管理票PSPT_進捗率_4_2&lt;&gt;"",BE351&lt;&gt;""), AY351:BF351,AY351:BC351)&lt;=集計基準日),COLUMN(IF(AND(進捗管理票PSPT_進捗率_4_2&lt;&gt;"",BE351&lt;&gt;""), AY351:BF351,AY351:BC351)),""))</f>
        <v>0</v>
      </c>
      <c r="DF351" s="324">
        <f t="array" aca="1" ref="DF351" ca="1">MAX(IF((BJ351:BN351&lt;&gt;"")*($BJ$7:$BN$7="実績日")*(BJ351:BN351&lt;=集計基準日),COLUMN(BJ351:BN351),""))</f>
        <v>0</v>
      </c>
      <c r="DG351" s="439">
        <f ca="1">MAX(IF(CW351&lt;&gt;0,HLOOKUP(CW351+1,進捗・達成率設定_PS,9,1),0),IF(CX351&lt;&gt;0,HLOOKUP(CX351+1,進捗・達成率設定_PT仕様作成,9,1),0),IF(CY351&lt;&gt;0,HLOOKUP(CY351+1,進捗・達成率設定_PG,9,1),0),IF(CZ351&lt;&gt;0,HLOOKUP(CZ351+1,進捗・達成率設定_PT,9,1),0),IF(DA351&lt;&gt;0,HLOOKUP(DA351+1,進捗・達成率設定_受入,9,1),0),IF(AND(COUNTA(PTレビュー先頭セル:PTレビュー最終セル)=0,AND(BB351&lt;&gt;"", BB351 &lt;= 集計基準日, BE351="",BF351="",BJ351="",BK351="",BM351="",BN351="")),100,0),IF(AND(BE351&lt;&gt;"",BE351 &lt;= 集計基準日, BJ351="",BK351="",BM351="",BN351=""),100,0))</f>
        <v>0</v>
      </c>
      <c r="DH351" s="440">
        <f ca="1">MAX(IF(DB351&lt;&gt;0,HLOOKUP(DB351,進捗・達成率設定_PS,9,1),0),IF(DC351&lt;&gt;0,HLOOKUP(DC351,進捗・達成率設定_PT仕様作成,9,1),0),IF(DD351&lt;&gt;0,HLOOKUP(DD351,進捗・達成率設定_PG,9,1),0),IF(DE351&lt;&gt;0,HLOOKUP(DE351,進捗・達成率設定_PT,9,1),0),IF(DF351&lt;&gt;0,HLOOKUP(DF351,進捗・達成率設定_受入,9,1),0),IF(AND(COUNTA(PTレビュー先頭セル:PTレビュー最終セル)=0,BJ351="",BK351="",BM351="",BN351="",BC351&lt;&gt;"", BC351&lt;=集計基準日),100,0),IF(OR(AND(BF351&lt;&gt;"",BF351&lt;=集計基準日, BJ351="",BK351="",BM351="",BN351=""),AND(BE351&lt;&gt;"",BF351&lt;&gt;"",BF351&lt;=集計基準日, BJ351="",BK351="",BM351="",BN351="")),100,0))</f>
        <v>0</v>
      </c>
      <c r="DI351" s="328" t="str">
        <f>IF(BM351&lt;&gt;"",BM351,IF(AND(BJ351&lt;&gt;"",BM351&lt;&gt;""),BM351,IF(AND(BJ351&lt;&gt;"",BM351=""),"",IF(AND(BK351&lt;&gt;"",BM351=""),"",IF(BE351&lt;&gt;"",BE351,IF(COUNTA(PTレビュー先頭セル:PTレビュー最終セル)&lt;&gt;0,"",IF(BB351&lt;&gt;"",BB351,"")))))))</f>
        <v/>
      </c>
      <c r="DJ351" s="329" t="str">
        <f>IF(AND(BM351&lt;&gt;"",BN351&lt;&gt;""),BN351,IF(AND(BJ351&lt;&gt;"",BN351&lt;&gt;""),BN351,IF(AND(BK351&lt;&gt;"",BN351=""),"",IF(AND(BJ351&lt;&gt;"",BN351=""),"",IF(BF351&lt;&gt;"",BF351,IF(COUNTA(PTレビュー先頭セル:PTレビュー最終セル)&lt;&gt;0,"",IF(BC351&lt;&gt;"",BC351,"")))))))</f>
        <v/>
      </c>
      <c r="DK351" s="450" t="b">
        <f t="shared" si="183"/>
        <v>0</v>
      </c>
      <c r="DL351" s="440" t="b">
        <f t="shared" si="184"/>
        <v>0</v>
      </c>
      <c r="DM351" s="450" t="b">
        <f t="shared" si="185"/>
        <v>0</v>
      </c>
      <c r="DN351" s="440" t="b">
        <f t="shared" si="186"/>
        <v>0</v>
      </c>
      <c r="DO351" s="449" t="b">
        <f t="shared" si="187"/>
        <v>0</v>
      </c>
      <c r="DP351" s="440" t="b">
        <f t="shared" si="188"/>
        <v>0</v>
      </c>
      <c r="DQ351" s="450" t="b">
        <f t="shared" si="189"/>
        <v>0</v>
      </c>
      <c r="DR351" s="440" t="b">
        <f t="shared" si="190"/>
        <v>0</v>
      </c>
      <c r="DS351" s="449" t="b">
        <f t="shared" si="191"/>
        <v>0</v>
      </c>
      <c r="DT351" s="440" t="b">
        <f t="shared" si="192"/>
        <v>0</v>
      </c>
    </row>
    <row r="352" spans="1:124" x14ac:dyDescent="0.25">
      <c r="A352" s="65">
        <f t="shared" si="167"/>
        <v>344</v>
      </c>
      <c r="B352" s="275"/>
      <c r="C352" s="275"/>
      <c r="D352" s="275"/>
      <c r="E352" s="275"/>
      <c r="F352" s="275"/>
      <c r="G352" s="316"/>
      <c r="H352" s="276"/>
      <c r="I352" s="276"/>
      <c r="J352" s="276"/>
      <c r="K352" s="467"/>
      <c r="L352" s="467"/>
      <c r="M352" s="277"/>
      <c r="N352" s="277"/>
      <c r="O352" s="348"/>
      <c r="P352" s="278"/>
      <c r="Q352" s="279"/>
      <c r="R352" s="348"/>
      <c r="S352" s="278"/>
      <c r="T352" s="280"/>
      <c r="U352" s="348"/>
      <c r="V352" s="274"/>
      <c r="W352" s="309" t="str">
        <f t="shared" ca="1" si="168"/>
        <v/>
      </c>
      <c r="X352" s="310" t="str">
        <f t="shared" ca="1" si="169"/>
        <v/>
      </c>
      <c r="Y352" s="277"/>
      <c r="Z352" s="277"/>
      <c r="AA352" s="348"/>
      <c r="AB352" s="278"/>
      <c r="AC352" s="279"/>
      <c r="AD352" s="348"/>
      <c r="AE352" s="278"/>
      <c r="AF352" s="280"/>
      <c r="AG352" s="348"/>
      <c r="AH352" s="274"/>
      <c r="AI352" s="309" t="str">
        <f t="shared" ca="1" si="170"/>
        <v/>
      </c>
      <c r="AJ352" s="310" t="str">
        <f t="shared" ca="1" si="171"/>
        <v/>
      </c>
      <c r="AK352" s="277"/>
      <c r="AL352" s="277"/>
      <c r="AM352" s="348"/>
      <c r="AN352" s="278"/>
      <c r="AO352" s="279"/>
      <c r="AP352" s="348"/>
      <c r="AQ352" s="278"/>
      <c r="AR352" s="280"/>
      <c r="AS352" s="348"/>
      <c r="AT352" s="274"/>
      <c r="AU352" s="309" t="str">
        <f t="shared" ca="1" si="172"/>
        <v/>
      </c>
      <c r="AV352" s="310" t="str">
        <f t="shared" ca="1" si="173"/>
        <v/>
      </c>
      <c r="AW352" s="276"/>
      <c r="AX352" s="276"/>
      <c r="AY352" s="348"/>
      <c r="AZ352" s="278"/>
      <c r="BA352" s="279"/>
      <c r="BB352" s="348"/>
      <c r="BC352" s="278"/>
      <c r="BD352" s="280"/>
      <c r="BE352" s="348"/>
      <c r="BF352" s="274"/>
      <c r="BG352" s="309" t="str">
        <f t="shared" ca="1" si="174"/>
        <v/>
      </c>
      <c r="BH352" s="310" t="str">
        <f t="shared" ca="1" si="175"/>
        <v/>
      </c>
      <c r="BI352" s="276"/>
      <c r="BJ352" s="348"/>
      <c r="BK352" s="278"/>
      <c r="BL352" s="279"/>
      <c r="BM352" s="348"/>
      <c r="BN352" s="278"/>
      <c r="BO352" s="280"/>
      <c r="BP352" s="309" t="str">
        <f t="shared" ca="1" si="176"/>
        <v/>
      </c>
      <c r="BQ352" s="310" t="str">
        <f t="shared" ca="1" si="177"/>
        <v/>
      </c>
      <c r="BR352" s="309" t="str">
        <f t="shared" ca="1" si="178"/>
        <v/>
      </c>
      <c r="BS352" s="438" t="str">
        <f t="shared" ca="1" si="179"/>
        <v/>
      </c>
      <c r="BT352" s="281" t="str">
        <f t="array" ref="BT352">IF(AND($I352&lt;&gt;"",$K352&lt;&gt;""),CEILING(VLOOKUP($I352,ランク別指標,3,FALSE)*$L352,1),"")</f>
        <v/>
      </c>
      <c r="BU352" s="282"/>
      <c r="BV352" s="281" t="str">
        <f t="shared" si="164"/>
        <v/>
      </c>
      <c r="BW352" s="283"/>
      <c r="BX352" s="282"/>
      <c r="BY352" s="284" t="str">
        <f t="shared" si="180"/>
        <v/>
      </c>
      <c r="BZ352" s="285" t="str">
        <f t="shared" si="181"/>
        <v/>
      </c>
      <c r="CA352" s="286"/>
      <c r="CB352" s="287"/>
      <c r="CC352" s="281" t="str">
        <f t="array" ref="CC352">IF(AND($I352&lt;&gt;"",$K352&lt;&gt;""),CEILING(VLOOKUP($I352,ランク別指標,6,FALSE)*$L352,1),"")</f>
        <v/>
      </c>
      <c r="CD352" s="288"/>
      <c r="CE352" s="289" t="str">
        <f t="shared" si="165"/>
        <v/>
      </c>
      <c r="CF352" s="290"/>
      <c r="CG352" s="291" t="str">
        <f t="array" ref="CG352">IF(AND(L352&lt;&gt;"",L352&gt;0),IF(CD352/L352*100 &gt; 0,CD352/L352*100, ""),"")</f>
        <v/>
      </c>
      <c r="CH352" s="292" t="str">
        <f t="array" ref="CH352">IF(AND(L352&lt;&gt;"",L352&gt;0),IF(CF352/L352*100 &gt; 0,CF352/L352*100, ""),"")</f>
        <v/>
      </c>
      <c r="CI352" s="291" t="str">
        <f t="array" ref="CI352">IF(AND(CC352&lt;&gt;"",CC352&gt;0),IF(CD352/CC352*100 &gt; 0,CD352/CC352, ""),"")</f>
        <v/>
      </c>
      <c r="CJ352" s="292" t="str">
        <f t="array" ref="CJ352">IF(AND(CE352&lt;&gt;"",CE352&gt;0),IF(CF352/CE352*100 &gt; 0,CF352/CE352, ""),"")</f>
        <v/>
      </c>
      <c r="CK352" s="281"/>
      <c r="CL352" s="293" t="str">
        <f t="array" ref="CL352">IF(AND(L352&lt;&gt;"",L352&gt;0),IF(CK352/L352*100 &gt; 0,CK352/L352*100, ""),"")</f>
        <v/>
      </c>
      <c r="CM352" s="294"/>
      <c r="CN352" s="270" t="str">
        <f t="array" aca="1" ref="CN352" ca="1">IF(AND($O352&lt;&gt;"",$P352="",$O352&lt;=集計基準日),"遅1",IF(AND($R352&lt;&gt;"",$S352="",$R352&lt;=集計基準日),"遅2",IF(AND($U352&lt;&gt;"",$V352="",$U352&lt;=集計基準日),"遅3","") ) )</f>
        <v/>
      </c>
      <c r="CO352" s="271" t="str">
        <f t="array" aca="1" ref="CO352" ca="1">IF(AND($AA352&lt;&gt;"",$AB352="",$AA352&lt;=集計基準日),"遅1",IF(AND($AD352&lt;&gt;"",$AE352="",$AD352&lt;=集計基準日),"遅2",IF(AND($AG352&lt;&gt;"",$AH352="",$AG352&lt;=集計基準日),"遅3","")))</f>
        <v/>
      </c>
      <c r="CP352" s="271" t="str">
        <f t="array" aca="1" ref="CP352" ca="1">IF(AND($AM352&lt;&gt;"",$AN352="",$AM352&lt;=集計基準日),"遅1",IF(AND($AP352&lt;&gt;"",$AQ352="",$AP352&lt;=集計基準日),"遅2",IF(AND($AS352&lt;&gt;"",$AT352="",$AS352&lt;=集計基準日),"遅3","")))</f>
        <v/>
      </c>
      <c r="CQ352" s="272" t="str">
        <f t="shared" ca="1" si="15"/>
        <v/>
      </c>
      <c r="CR352" s="272" t="str">
        <f t="shared" ca="1" si="16"/>
        <v/>
      </c>
      <c r="CS352" s="273" t="str">
        <f t="shared" ca="1" si="166"/>
        <v/>
      </c>
      <c r="CT352" s="337"/>
      <c r="CU352" s="264">
        <f t="shared" si="182"/>
        <v>344</v>
      </c>
      <c r="CW352" s="324">
        <f t="array" aca="1" ref="CW352" ca="1">MAX(IF((IF(進捗管理票PSPT_進捗率_1_2&lt;&gt;"", O352:V352,O352:S352)&lt;&gt;"")*(IF(進捗管理票PSPT_進捗率_1_2&lt;&gt;"", $O$7:$V$7,$O$7:$S$7)="予定日")*(IF(進捗管理票PSPT_進捗率_1_2&lt;&gt;"", O352:V352,O352:S352)&lt;=集計基準日),COLUMN(IF(進捗管理票PSPT_進捗率_1_2&lt;&gt;"", O352:V352,O352:S352)),""))</f>
        <v>0</v>
      </c>
      <c r="CX352" s="324">
        <f t="array" aca="1" ref="CX352" ca="1">MAX(IF((IF(進捗管理票PSPT_進捗率_2_2&lt;&gt;"", AA352:AH352,AA352:AE352)&lt;&gt;"")*(IF(進捗管理票PSPT_進捗率_2_2&lt;&gt;"", $AA$7:$AH$7,$AA$7:$AE$7)="予定日")*(IF(進捗管理票PSPT_進捗率_2_2&lt;&gt;"", AA352:AH352,AA352:AE352)&lt;=集計基準日),COLUMN(IF(進捗管理票PSPT_進捗率_2_2&lt;&gt;"", AA352:AH352,AA352:AE352)),""))</f>
        <v>0</v>
      </c>
      <c r="CY352" s="324">
        <f t="array" aca="1" ref="CY352" ca="1">MAX(IF((IF(進捗管理票PSPT_進捗率_3_2&lt;&gt;"", AM352:AT352,AM352:AQ352)&lt;&gt;"")*(IF(進捗管理票PSPT_進捗率_3_2&lt;&gt;"", $AM$7:$AT$7,$AM$7:$AQ$7)="予定日")*(IF(進捗管理票PSPT_進捗率_3_2&lt;&gt;"", AM352:AT352,AM352:AQ352)&lt;=集計基準日),COLUMN(IF(進捗管理票PSPT_進捗率_3_2&lt;&gt;"", AM352:AT352,AM352:AQ352)),""))</f>
        <v>0</v>
      </c>
      <c r="CZ352" s="324">
        <f t="array" aca="1" ref="CZ352" ca="1">MAX(IF((IF(進捗管理票PSPT_進捗率_4_2&lt;&gt;"", AY352:BF352,AY352:BC352)&lt;&gt;"")*(IF(進捗管理票PSPT_進捗率_4_2&lt;&gt;"", $AY$7:$BF$7,$AY$7:$BC$7)="予定日")*(IF(進捗管理票PSPT_進捗率_4_2&lt;&gt;"", AY352:BF352,AY352:BC352)&lt;=集計基準日),COLUMN(IF(進捗管理票PSPT_進捗率_4_2&lt;&gt;"", AY352:BF352,AY352:BC352)),""))</f>
        <v>0</v>
      </c>
      <c r="DA352" s="324">
        <f t="array" aca="1" ref="DA352" ca="1">MAX(IF((BJ352:BN352&lt;&gt;"")*($BJ$7:$BN$7="予定日")*(BJ352:BN352&lt;=集計基準日),COLUMN(BJ352:BN352),""))</f>
        <v>0</v>
      </c>
      <c r="DB352" s="324">
        <f t="array" aca="1" ref="DB352" ca="1">MAX(IF((IF(AND(進捗管理票PSPT_進捗率_1_2&lt;&gt;"",U352&lt;&gt;""), O352:V352,O352:S352)&lt;&gt;"")*(IF(AND(進捗管理票PSPT_進捗率_1_2&lt;&gt;"",U352&lt;&gt;""), $O$7:$V$7,$O$7:$S$7)="実績日")*(IF(AND(進捗管理票PSPT_進捗率_1_2&lt;&gt;"",U352&lt;&gt;""), O352:V352,O352:S352)&lt;=集計基準日),COLUMN(IF(AND(進捗管理票PSPT_進捗率_1_2&lt;&gt;"",U352&lt;&gt;""), O352:V352,O352:S352)),""))</f>
        <v>0</v>
      </c>
      <c r="DC352" s="324">
        <f t="array" aca="1" ref="DC352" ca="1">MAX(IF((IF(AND(進捗管理票PSPT_進捗率_2_2&lt;&gt;"",AG352&lt;&gt;""), AA352:AH352,AA352:AE352)&lt;&gt;"")*(IF(AND(進捗管理票PSPT_進捗率_2_2&lt;&gt;"",AG352&lt;&gt;""), $AA$7:$AH$7,$AA$7:$AE$7)="実績日")*(IF(AND(進捗管理票PSPT_進捗率_2_2&lt;&gt;"",AG352&lt;&gt;""), AA352:AH352,AA352:AE352)&lt;=集計基準日),COLUMN(IF(AND(進捗管理票PSPT_進捗率_2_2&lt;&gt;"",AG352&lt;&gt;""), AA352:AH352,AA352:AE352)),""))</f>
        <v>0</v>
      </c>
      <c r="DD352" s="324">
        <f t="array" aca="1" ref="DD352" ca="1">MAX(IF((IF(AND(進捗管理票PSPT_進捗率_3_2&lt;&gt;"",AS352&lt;&gt;""), AM352:AT352,AM352:AQ352)&lt;&gt;"")*(IF(AND(進捗管理票PSPT_進捗率_3_2&lt;&gt;"",AS352&lt;&gt;""), $AM$7:$AT$7,$AM$7:$AQ$7)="実績日")*(IF(AND(進捗管理票PSPT_進捗率_3_2&lt;&gt;"",AS352&lt;&gt;""), AM352:AT352,AM352:AQ352)&lt;=集計基準日),COLUMN(IF(AND(進捗管理票PSPT_進捗率_3_2&lt;&gt;"",AS352&lt;&gt;""), AM352:AT352,AM352:AQ352)),""))</f>
        <v>0</v>
      </c>
      <c r="DE352" s="324">
        <f t="array" aca="1" ref="DE352" ca="1">MAX(IF((IF(AND(進捗管理票PSPT_進捗率_4_2&lt;&gt;"",BE352&lt;&gt;""), AY352:BF352,AY352:BC352)&lt;&gt;"")*(IF(AND(進捗管理票PSPT_進捗率_4_2&lt;&gt;"",BE352&lt;&gt;""), $AY$7:$BF$7,$AY$7:$BC$7)="実績日")*(IF(AND(進捗管理票PSPT_進捗率_4_2&lt;&gt;"",BE352&lt;&gt;""), AY352:BF352,AY352:BC352)&lt;=集計基準日),COLUMN(IF(AND(進捗管理票PSPT_進捗率_4_2&lt;&gt;"",BE352&lt;&gt;""), AY352:BF352,AY352:BC352)),""))</f>
        <v>0</v>
      </c>
      <c r="DF352" s="324">
        <f t="array" aca="1" ref="DF352" ca="1">MAX(IF((BJ352:BN352&lt;&gt;"")*($BJ$7:$BN$7="実績日")*(BJ352:BN352&lt;=集計基準日),COLUMN(BJ352:BN352),""))</f>
        <v>0</v>
      </c>
      <c r="DG352" s="439">
        <f ca="1">MAX(IF(CW352&lt;&gt;0,HLOOKUP(CW352+1,進捗・達成率設定_PS,9,1),0),IF(CX352&lt;&gt;0,HLOOKUP(CX352+1,進捗・達成率設定_PT仕様作成,9,1),0),IF(CY352&lt;&gt;0,HLOOKUP(CY352+1,進捗・達成率設定_PG,9,1),0),IF(CZ352&lt;&gt;0,HLOOKUP(CZ352+1,進捗・達成率設定_PT,9,1),0),IF(DA352&lt;&gt;0,HLOOKUP(DA352+1,進捗・達成率設定_受入,9,1),0),IF(AND(COUNTA(PTレビュー先頭セル:PTレビュー最終セル)=0,AND(BB352&lt;&gt;"", BB352 &lt;= 集計基準日, BE352="",BF352="",BJ352="",BK352="",BM352="",BN352="")),100,0),IF(AND(BE352&lt;&gt;"",BE352 &lt;= 集計基準日, BJ352="",BK352="",BM352="",BN352=""),100,0))</f>
        <v>0</v>
      </c>
      <c r="DH352" s="440">
        <f ca="1">MAX(IF(DB352&lt;&gt;0,HLOOKUP(DB352,進捗・達成率設定_PS,9,1),0),IF(DC352&lt;&gt;0,HLOOKUP(DC352,進捗・達成率設定_PT仕様作成,9,1),0),IF(DD352&lt;&gt;0,HLOOKUP(DD352,進捗・達成率設定_PG,9,1),0),IF(DE352&lt;&gt;0,HLOOKUP(DE352,進捗・達成率設定_PT,9,1),0),IF(DF352&lt;&gt;0,HLOOKUP(DF352,進捗・達成率設定_受入,9,1),0),IF(AND(COUNTA(PTレビュー先頭セル:PTレビュー最終セル)=0,BJ352="",BK352="",BM352="",BN352="",BC352&lt;&gt;"", BC352&lt;=集計基準日),100,0),IF(OR(AND(BF352&lt;&gt;"",BF352&lt;=集計基準日, BJ352="",BK352="",BM352="",BN352=""),AND(BE352&lt;&gt;"",BF352&lt;&gt;"",BF352&lt;=集計基準日, BJ352="",BK352="",BM352="",BN352="")),100,0))</f>
        <v>0</v>
      </c>
      <c r="DI352" s="328" t="str">
        <f>IF(BM352&lt;&gt;"",BM352,IF(AND(BJ352&lt;&gt;"",BM352&lt;&gt;""),BM352,IF(AND(BJ352&lt;&gt;"",BM352=""),"",IF(AND(BK352&lt;&gt;"",BM352=""),"",IF(BE352&lt;&gt;"",BE352,IF(COUNTA(PTレビュー先頭セル:PTレビュー最終セル)&lt;&gt;0,"",IF(BB352&lt;&gt;"",BB352,"")))))))</f>
        <v/>
      </c>
      <c r="DJ352" s="329" t="str">
        <f>IF(AND(BM352&lt;&gt;"",BN352&lt;&gt;""),BN352,IF(AND(BJ352&lt;&gt;"",BN352&lt;&gt;""),BN352,IF(AND(BK352&lt;&gt;"",BN352=""),"",IF(AND(BJ352&lt;&gt;"",BN352=""),"",IF(BF352&lt;&gt;"",BF352,IF(COUNTA(PTレビュー先頭セル:PTレビュー最終セル)&lt;&gt;0,"",IF(BC352&lt;&gt;"",BC352,"")))))))</f>
        <v/>
      </c>
      <c r="DK352" s="450" t="b">
        <f t="shared" si="183"/>
        <v>0</v>
      </c>
      <c r="DL352" s="440" t="b">
        <f t="shared" si="184"/>
        <v>0</v>
      </c>
      <c r="DM352" s="450" t="b">
        <f t="shared" si="185"/>
        <v>0</v>
      </c>
      <c r="DN352" s="440" t="b">
        <f t="shared" si="186"/>
        <v>0</v>
      </c>
      <c r="DO352" s="449" t="b">
        <f t="shared" si="187"/>
        <v>0</v>
      </c>
      <c r="DP352" s="440" t="b">
        <f t="shared" si="188"/>
        <v>0</v>
      </c>
      <c r="DQ352" s="450" t="b">
        <f t="shared" si="189"/>
        <v>0</v>
      </c>
      <c r="DR352" s="440" t="b">
        <f t="shared" si="190"/>
        <v>0</v>
      </c>
      <c r="DS352" s="449" t="b">
        <f t="shared" si="191"/>
        <v>0</v>
      </c>
      <c r="DT352" s="440" t="b">
        <f t="shared" si="192"/>
        <v>0</v>
      </c>
    </row>
    <row r="353" spans="1:124" x14ac:dyDescent="0.25">
      <c r="A353" s="65">
        <f t="shared" si="167"/>
        <v>345</v>
      </c>
      <c r="B353" s="275"/>
      <c r="C353" s="275"/>
      <c r="D353" s="275"/>
      <c r="E353" s="275"/>
      <c r="F353" s="275"/>
      <c r="G353" s="316"/>
      <c r="H353" s="276"/>
      <c r="I353" s="276"/>
      <c r="J353" s="276"/>
      <c r="K353" s="467"/>
      <c r="L353" s="467"/>
      <c r="M353" s="277"/>
      <c r="N353" s="277"/>
      <c r="O353" s="348"/>
      <c r="P353" s="278"/>
      <c r="Q353" s="279"/>
      <c r="R353" s="348"/>
      <c r="S353" s="278"/>
      <c r="T353" s="280"/>
      <c r="U353" s="348"/>
      <c r="V353" s="274"/>
      <c r="W353" s="309" t="str">
        <f t="shared" ca="1" si="168"/>
        <v/>
      </c>
      <c r="X353" s="310" t="str">
        <f t="shared" ca="1" si="169"/>
        <v/>
      </c>
      <c r="Y353" s="277"/>
      <c r="Z353" s="277"/>
      <c r="AA353" s="348"/>
      <c r="AB353" s="278"/>
      <c r="AC353" s="279"/>
      <c r="AD353" s="348"/>
      <c r="AE353" s="278"/>
      <c r="AF353" s="280"/>
      <c r="AG353" s="348"/>
      <c r="AH353" s="274"/>
      <c r="AI353" s="309" t="str">
        <f t="shared" ca="1" si="170"/>
        <v/>
      </c>
      <c r="AJ353" s="310" t="str">
        <f t="shared" ca="1" si="171"/>
        <v/>
      </c>
      <c r="AK353" s="277"/>
      <c r="AL353" s="277"/>
      <c r="AM353" s="348"/>
      <c r="AN353" s="278"/>
      <c r="AO353" s="279"/>
      <c r="AP353" s="348"/>
      <c r="AQ353" s="278"/>
      <c r="AR353" s="280"/>
      <c r="AS353" s="348"/>
      <c r="AT353" s="274"/>
      <c r="AU353" s="309" t="str">
        <f t="shared" ca="1" si="172"/>
        <v/>
      </c>
      <c r="AV353" s="310" t="str">
        <f t="shared" ca="1" si="173"/>
        <v/>
      </c>
      <c r="AW353" s="276"/>
      <c r="AX353" s="276"/>
      <c r="AY353" s="348"/>
      <c r="AZ353" s="278"/>
      <c r="BA353" s="279"/>
      <c r="BB353" s="348"/>
      <c r="BC353" s="278"/>
      <c r="BD353" s="280"/>
      <c r="BE353" s="348"/>
      <c r="BF353" s="274"/>
      <c r="BG353" s="309" t="str">
        <f t="shared" ca="1" si="174"/>
        <v/>
      </c>
      <c r="BH353" s="310" t="str">
        <f t="shared" ca="1" si="175"/>
        <v/>
      </c>
      <c r="BI353" s="276"/>
      <c r="BJ353" s="348"/>
      <c r="BK353" s="278"/>
      <c r="BL353" s="279"/>
      <c r="BM353" s="348"/>
      <c r="BN353" s="278"/>
      <c r="BO353" s="280"/>
      <c r="BP353" s="309" t="str">
        <f t="shared" ca="1" si="176"/>
        <v/>
      </c>
      <c r="BQ353" s="310" t="str">
        <f t="shared" ca="1" si="177"/>
        <v/>
      </c>
      <c r="BR353" s="309" t="str">
        <f t="shared" ca="1" si="178"/>
        <v/>
      </c>
      <c r="BS353" s="438" t="str">
        <f t="shared" ca="1" si="179"/>
        <v/>
      </c>
      <c r="BT353" s="281" t="str">
        <f t="array" ref="BT353">IF(AND($I353&lt;&gt;"",$K353&lt;&gt;""),CEILING(VLOOKUP($I353,ランク別指標,3,FALSE)*$L353,1),"")</f>
        <v/>
      </c>
      <c r="BU353" s="282"/>
      <c r="BV353" s="281" t="str">
        <f t="shared" si="164"/>
        <v/>
      </c>
      <c r="BW353" s="283"/>
      <c r="BX353" s="282"/>
      <c r="BY353" s="284" t="str">
        <f t="shared" si="180"/>
        <v/>
      </c>
      <c r="BZ353" s="285" t="str">
        <f t="shared" si="181"/>
        <v/>
      </c>
      <c r="CA353" s="286"/>
      <c r="CB353" s="287"/>
      <c r="CC353" s="281" t="str">
        <f t="array" ref="CC353">IF(AND($I353&lt;&gt;"",$K353&lt;&gt;""),CEILING(VLOOKUP($I353,ランク別指標,6,FALSE)*$L353,1),"")</f>
        <v/>
      </c>
      <c r="CD353" s="288"/>
      <c r="CE353" s="289" t="str">
        <f t="shared" si="165"/>
        <v/>
      </c>
      <c r="CF353" s="290"/>
      <c r="CG353" s="291" t="str">
        <f t="array" ref="CG353">IF(AND(L353&lt;&gt;"",L353&gt;0),IF(CD353/L353*100 &gt; 0,CD353/L353*100, ""),"")</f>
        <v/>
      </c>
      <c r="CH353" s="292" t="str">
        <f t="array" ref="CH353">IF(AND(L353&lt;&gt;"",L353&gt;0),IF(CF353/L353*100 &gt; 0,CF353/L353*100, ""),"")</f>
        <v/>
      </c>
      <c r="CI353" s="291" t="str">
        <f t="array" ref="CI353">IF(AND(CC353&lt;&gt;"",CC353&gt;0),IF(CD353/CC353*100 &gt; 0,CD353/CC353, ""),"")</f>
        <v/>
      </c>
      <c r="CJ353" s="292" t="str">
        <f t="array" ref="CJ353">IF(AND(CE353&lt;&gt;"",CE353&gt;0),IF(CF353/CE353*100 &gt; 0,CF353/CE353, ""),"")</f>
        <v/>
      </c>
      <c r="CK353" s="281"/>
      <c r="CL353" s="293" t="str">
        <f t="array" ref="CL353">IF(AND(L353&lt;&gt;"",L353&gt;0),IF(CK353/L353*100 &gt; 0,CK353/L353*100, ""),"")</f>
        <v/>
      </c>
      <c r="CM353" s="294"/>
      <c r="CN353" s="270" t="str">
        <f t="array" aca="1" ref="CN353" ca="1">IF(AND($O353&lt;&gt;"",$P353="",$O353&lt;=集計基準日),"遅1",IF(AND($R353&lt;&gt;"",$S353="",$R353&lt;=集計基準日),"遅2",IF(AND($U353&lt;&gt;"",$V353="",$U353&lt;=集計基準日),"遅3","") ) )</f>
        <v/>
      </c>
      <c r="CO353" s="271" t="str">
        <f t="array" aca="1" ref="CO353" ca="1">IF(AND($AA353&lt;&gt;"",$AB353="",$AA353&lt;=集計基準日),"遅1",IF(AND($AD353&lt;&gt;"",$AE353="",$AD353&lt;=集計基準日),"遅2",IF(AND($AG353&lt;&gt;"",$AH353="",$AG353&lt;=集計基準日),"遅3","")))</f>
        <v/>
      </c>
      <c r="CP353" s="271" t="str">
        <f t="array" aca="1" ref="CP353" ca="1">IF(AND($AM353&lt;&gt;"",$AN353="",$AM353&lt;=集計基準日),"遅1",IF(AND($AP353&lt;&gt;"",$AQ353="",$AP353&lt;=集計基準日),"遅2",IF(AND($AS353&lt;&gt;"",$AT353="",$AS353&lt;=集計基準日),"遅3","")))</f>
        <v/>
      </c>
      <c r="CQ353" s="272" t="str">
        <f t="shared" ca="1" si="15"/>
        <v/>
      </c>
      <c r="CR353" s="272" t="str">
        <f t="shared" ca="1" si="16"/>
        <v/>
      </c>
      <c r="CS353" s="273" t="str">
        <f t="shared" ca="1" si="166"/>
        <v/>
      </c>
      <c r="CT353" s="337"/>
      <c r="CU353" s="264">
        <f t="shared" si="182"/>
        <v>345</v>
      </c>
      <c r="CW353" s="324">
        <f t="array" aca="1" ref="CW353" ca="1">MAX(IF((IF(進捗管理票PSPT_進捗率_1_2&lt;&gt;"", O353:V353,O353:S353)&lt;&gt;"")*(IF(進捗管理票PSPT_進捗率_1_2&lt;&gt;"", $O$7:$V$7,$O$7:$S$7)="予定日")*(IF(進捗管理票PSPT_進捗率_1_2&lt;&gt;"", O353:V353,O353:S353)&lt;=集計基準日),COLUMN(IF(進捗管理票PSPT_進捗率_1_2&lt;&gt;"", O353:V353,O353:S353)),""))</f>
        <v>0</v>
      </c>
      <c r="CX353" s="324">
        <f t="array" aca="1" ref="CX353" ca="1">MAX(IF((IF(進捗管理票PSPT_進捗率_2_2&lt;&gt;"", AA353:AH353,AA353:AE353)&lt;&gt;"")*(IF(進捗管理票PSPT_進捗率_2_2&lt;&gt;"", $AA$7:$AH$7,$AA$7:$AE$7)="予定日")*(IF(進捗管理票PSPT_進捗率_2_2&lt;&gt;"", AA353:AH353,AA353:AE353)&lt;=集計基準日),COLUMN(IF(進捗管理票PSPT_進捗率_2_2&lt;&gt;"", AA353:AH353,AA353:AE353)),""))</f>
        <v>0</v>
      </c>
      <c r="CY353" s="324">
        <f t="array" aca="1" ref="CY353" ca="1">MAX(IF((IF(進捗管理票PSPT_進捗率_3_2&lt;&gt;"", AM353:AT353,AM353:AQ353)&lt;&gt;"")*(IF(進捗管理票PSPT_進捗率_3_2&lt;&gt;"", $AM$7:$AT$7,$AM$7:$AQ$7)="予定日")*(IF(進捗管理票PSPT_進捗率_3_2&lt;&gt;"", AM353:AT353,AM353:AQ353)&lt;=集計基準日),COLUMN(IF(進捗管理票PSPT_進捗率_3_2&lt;&gt;"", AM353:AT353,AM353:AQ353)),""))</f>
        <v>0</v>
      </c>
      <c r="CZ353" s="324">
        <f t="array" aca="1" ref="CZ353" ca="1">MAX(IF((IF(進捗管理票PSPT_進捗率_4_2&lt;&gt;"", AY353:BF353,AY353:BC353)&lt;&gt;"")*(IF(進捗管理票PSPT_進捗率_4_2&lt;&gt;"", $AY$7:$BF$7,$AY$7:$BC$7)="予定日")*(IF(進捗管理票PSPT_進捗率_4_2&lt;&gt;"", AY353:BF353,AY353:BC353)&lt;=集計基準日),COLUMN(IF(進捗管理票PSPT_進捗率_4_2&lt;&gt;"", AY353:BF353,AY353:BC353)),""))</f>
        <v>0</v>
      </c>
      <c r="DA353" s="324">
        <f t="array" aca="1" ref="DA353" ca="1">MAX(IF((BJ353:BN353&lt;&gt;"")*($BJ$7:$BN$7="予定日")*(BJ353:BN353&lt;=集計基準日),COLUMN(BJ353:BN353),""))</f>
        <v>0</v>
      </c>
      <c r="DB353" s="324">
        <f t="array" aca="1" ref="DB353" ca="1">MAX(IF((IF(AND(進捗管理票PSPT_進捗率_1_2&lt;&gt;"",U353&lt;&gt;""), O353:V353,O353:S353)&lt;&gt;"")*(IF(AND(進捗管理票PSPT_進捗率_1_2&lt;&gt;"",U353&lt;&gt;""), $O$7:$V$7,$O$7:$S$7)="実績日")*(IF(AND(進捗管理票PSPT_進捗率_1_2&lt;&gt;"",U353&lt;&gt;""), O353:V353,O353:S353)&lt;=集計基準日),COLUMN(IF(AND(進捗管理票PSPT_進捗率_1_2&lt;&gt;"",U353&lt;&gt;""), O353:V353,O353:S353)),""))</f>
        <v>0</v>
      </c>
      <c r="DC353" s="324">
        <f t="array" aca="1" ref="DC353" ca="1">MAX(IF((IF(AND(進捗管理票PSPT_進捗率_2_2&lt;&gt;"",AG353&lt;&gt;""), AA353:AH353,AA353:AE353)&lt;&gt;"")*(IF(AND(進捗管理票PSPT_進捗率_2_2&lt;&gt;"",AG353&lt;&gt;""), $AA$7:$AH$7,$AA$7:$AE$7)="実績日")*(IF(AND(進捗管理票PSPT_進捗率_2_2&lt;&gt;"",AG353&lt;&gt;""), AA353:AH353,AA353:AE353)&lt;=集計基準日),COLUMN(IF(AND(進捗管理票PSPT_進捗率_2_2&lt;&gt;"",AG353&lt;&gt;""), AA353:AH353,AA353:AE353)),""))</f>
        <v>0</v>
      </c>
      <c r="DD353" s="324">
        <f t="array" aca="1" ref="DD353" ca="1">MAX(IF((IF(AND(進捗管理票PSPT_進捗率_3_2&lt;&gt;"",AS353&lt;&gt;""), AM353:AT353,AM353:AQ353)&lt;&gt;"")*(IF(AND(進捗管理票PSPT_進捗率_3_2&lt;&gt;"",AS353&lt;&gt;""), $AM$7:$AT$7,$AM$7:$AQ$7)="実績日")*(IF(AND(進捗管理票PSPT_進捗率_3_2&lt;&gt;"",AS353&lt;&gt;""), AM353:AT353,AM353:AQ353)&lt;=集計基準日),COLUMN(IF(AND(進捗管理票PSPT_進捗率_3_2&lt;&gt;"",AS353&lt;&gt;""), AM353:AT353,AM353:AQ353)),""))</f>
        <v>0</v>
      </c>
      <c r="DE353" s="324">
        <f t="array" aca="1" ref="DE353" ca="1">MAX(IF((IF(AND(進捗管理票PSPT_進捗率_4_2&lt;&gt;"",BE353&lt;&gt;""), AY353:BF353,AY353:BC353)&lt;&gt;"")*(IF(AND(進捗管理票PSPT_進捗率_4_2&lt;&gt;"",BE353&lt;&gt;""), $AY$7:$BF$7,$AY$7:$BC$7)="実績日")*(IF(AND(進捗管理票PSPT_進捗率_4_2&lt;&gt;"",BE353&lt;&gt;""), AY353:BF353,AY353:BC353)&lt;=集計基準日),COLUMN(IF(AND(進捗管理票PSPT_進捗率_4_2&lt;&gt;"",BE353&lt;&gt;""), AY353:BF353,AY353:BC353)),""))</f>
        <v>0</v>
      </c>
      <c r="DF353" s="324">
        <f t="array" aca="1" ref="DF353" ca="1">MAX(IF((BJ353:BN353&lt;&gt;"")*($BJ$7:$BN$7="実績日")*(BJ353:BN353&lt;=集計基準日),COLUMN(BJ353:BN353),""))</f>
        <v>0</v>
      </c>
      <c r="DG353" s="439">
        <f ca="1">MAX(IF(CW353&lt;&gt;0,HLOOKUP(CW353+1,進捗・達成率設定_PS,9,1),0),IF(CX353&lt;&gt;0,HLOOKUP(CX353+1,進捗・達成率設定_PT仕様作成,9,1),0),IF(CY353&lt;&gt;0,HLOOKUP(CY353+1,進捗・達成率設定_PG,9,1),0),IF(CZ353&lt;&gt;0,HLOOKUP(CZ353+1,進捗・達成率設定_PT,9,1),0),IF(DA353&lt;&gt;0,HLOOKUP(DA353+1,進捗・達成率設定_受入,9,1),0),IF(AND(COUNTA(PTレビュー先頭セル:PTレビュー最終セル)=0,AND(BB353&lt;&gt;"", BB353 &lt;= 集計基準日, BE353="",BF353="",BJ353="",BK353="",BM353="",BN353="")),100,0),IF(AND(BE353&lt;&gt;"",BE353 &lt;= 集計基準日, BJ353="",BK353="",BM353="",BN353=""),100,0))</f>
        <v>0</v>
      </c>
      <c r="DH353" s="440">
        <f ca="1">MAX(IF(DB353&lt;&gt;0,HLOOKUP(DB353,進捗・達成率設定_PS,9,1),0),IF(DC353&lt;&gt;0,HLOOKUP(DC353,進捗・達成率設定_PT仕様作成,9,1),0),IF(DD353&lt;&gt;0,HLOOKUP(DD353,進捗・達成率設定_PG,9,1),0),IF(DE353&lt;&gt;0,HLOOKUP(DE353,進捗・達成率設定_PT,9,1),0),IF(DF353&lt;&gt;0,HLOOKUP(DF353,進捗・達成率設定_受入,9,1),0),IF(AND(COUNTA(PTレビュー先頭セル:PTレビュー最終セル)=0,BJ353="",BK353="",BM353="",BN353="",BC353&lt;&gt;"", BC353&lt;=集計基準日),100,0),IF(OR(AND(BF353&lt;&gt;"",BF353&lt;=集計基準日, BJ353="",BK353="",BM353="",BN353=""),AND(BE353&lt;&gt;"",BF353&lt;&gt;"",BF353&lt;=集計基準日, BJ353="",BK353="",BM353="",BN353="")),100,0))</f>
        <v>0</v>
      </c>
      <c r="DI353" s="328" t="str">
        <f>IF(BM353&lt;&gt;"",BM353,IF(AND(BJ353&lt;&gt;"",BM353&lt;&gt;""),BM353,IF(AND(BJ353&lt;&gt;"",BM353=""),"",IF(AND(BK353&lt;&gt;"",BM353=""),"",IF(BE353&lt;&gt;"",BE353,IF(COUNTA(PTレビュー先頭セル:PTレビュー最終セル)&lt;&gt;0,"",IF(BB353&lt;&gt;"",BB353,"")))))))</f>
        <v/>
      </c>
      <c r="DJ353" s="329" t="str">
        <f>IF(AND(BM353&lt;&gt;"",BN353&lt;&gt;""),BN353,IF(AND(BJ353&lt;&gt;"",BN353&lt;&gt;""),BN353,IF(AND(BK353&lt;&gt;"",BN353=""),"",IF(AND(BJ353&lt;&gt;"",BN353=""),"",IF(BF353&lt;&gt;"",BF353,IF(COUNTA(PTレビュー先頭セル:PTレビュー最終セル)&lt;&gt;0,"",IF(BC353&lt;&gt;"",BC353,"")))))))</f>
        <v/>
      </c>
      <c r="DK353" s="450" t="b">
        <f t="shared" si="183"/>
        <v>0</v>
      </c>
      <c r="DL353" s="440" t="b">
        <f t="shared" si="184"/>
        <v>0</v>
      </c>
      <c r="DM353" s="450" t="b">
        <f t="shared" si="185"/>
        <v>0</v>
      </c>
      <c r="DN353" s="440" t="b">
        <f t="shared" si="186"/>
        <v>0</v>
      </c>
      <c r="DO353" s="449" t="b">
        <f t="shared" si="187"/>
        <v>0</v>
      </c>
      <c r="DP353" s="440" t="b">
        <f t="shared" si="188"/>
        <v>0</v>
      </c>
      <c r="DQ353" s="450" t="b">
        <f t="shared" si="189"/>
        <v>0</v>
      </c>
      <c r="DR353" s="440" t="b">
        <f t="shared" si="190"/>
        <v>0</v>
      </c>
      <c r="DS353" s="449" t="b">
        <f t="shared" si="191"/>
        <v>0</v>
      </c>
      <c r="DT353" s="440" t="b">
        <f t="shared" si="192"/>
        <v>0</v>
      </c>
    </row>
    <row r="354" spans="1:124" x14ac:dyDescent="0.25">
      <c r="A354" s="65">
        <f t="shared" si="167"/>
        <v>346</v>
      </c>
      <c r="B354" s="275"/>
      <c r="C354" s="275"/>
      <c r="D354" s="275"/>
      <c r="E354" s="275"/>
      <c r="F354" s="275"/>
      <c r="G354" s="316"/>
      <c r="H354" s="276"/>
      <c r="I354" s="276"/>
      <c r="J354" s="276"/>
      <c r="K354" s="467"/>
      <c r="L354" s="467"/>
      <c r="M354" s="277"/>
      <c r="N354" s="277"/>
      <c r="O354" s="348"/>
      <c r="P354" s="278"/>
      <c r="Q354" s="279"/>
      <c r="R354" s="348"/>
      <c r="S354" s="278"/>
      <c r="T354" s="280"/>
      <c r="U354" s="348"/>
      <c r="V354" s="274"/>
      <c r="W354" s="309" t="str">
        <f t="shared" ca="1" si="168"/>
        <v/>
      </c>
      <c r="X354" s="310" t="str">
        <f t="shared" ca="1" si="169"/>
        <v/>
      </c>
      <c r="Y354" s="277"/>
      <c r="Z354" s="277"/>
      <c r="AA354" s="348"/>
      <c r="AB354" s="278"/>
      <c r="AC354" s="279"/>
      <c r="AD354" s="348"/>
      <c r="AE354" s="278"/>
      <c r="AF354" s="280"/>
      <c r="AG354" s="348"/>
      <c r="AH354" s="274"/>
      <c r="AI354" s="309" t="str">
        <f t="shared" ca="1" si="170"/>
        <v/>
      </c>
      <c r="AJ354" s="310" t="str">
        <f t="shared" ca="1" si="171"/>
        <v/>
      </c>
      <c r="AK354" s="277"/>
      <c r="AL354" s="277"/>
      <c r="AM354" s="348"/>
      <c r="AN354" s="278"/>
      <c r="AO354" s="279"/>
      <c r="AP354" s="348"/>
      <c r="AQ354" s="278"/>
      <c r="AR354" s="280"/>
      <c r="AS354" s="348"/>
      <c r="AT354" s="274"/>
      <c r="AU354" s="309" t="str">
        <f t="shared" ca="1" si="172"/>
        <v/>
      </c>
      <c r="AV354" s="310" t="str">
        <f t="shared" ca="1" si="173"/>
        <v/>
      </c>
      <c r="AW354" s="276"/>
      <c r="AX354" s="276"/>
      <c r="AY354" s="348"/>
      <c r="AZ354" s="278"/>
      <c r="BA354" s="279"/>
      <c r="BB354" s="348"/>
      <c r="BC354" s="278"/>
      <c r="BD354" s="280"/>
      <c r="BE354" s="348"/>
      <c r="BF354" s="274"/>
      <c r="BG354" s="309" t="str">
        <f t="shared" ca="1" si="174"/>
        <v/>
      </c>
      <c r="BH354" s="310" t="str">
        <f t="shared" ca="1" si="175"/>
        <v/>
      </c>
      <c r="BI354" s="276"/>
      <c r="BJ354" s="348"/>
      <c r="BK354" s="278"/>
      <c r="BL354" s="279"/>
      <c r="BM354" s="348"/>
      <c r="BN354" s="278"/>
      <c r="BO354" s="280"/>
      <c r="BP354" s="309" t="str">
        <f t="shared" ca="1" si="176"/>
        <v/>
      </c>
      <c r="BQ354" s="310" t="str">
        <f t="shared" ca="1" si="177"/>
        <v/>
      </c>
      <c r="BR354" s="309" t="str">
        <f t="shared" ca="1" si="178"/>
        <v/>
      </c>
      <c r="BS354" s="438" t="str">
        <f t="shared" ca="1" si="179"/>
        <v/>
      </c>
      <c r="BT354" s="281" t="str">
        <f t="array" ref="BT354">IF(AND($I354&lt;&gt;"",$K354&lt;&gt;""),CEILING(VLOOKUP($I354,ランク別指標,3,FALSE)*$L354,1),"")</f>
        <v/>
      </c>
      <c r="BU354" s="282"/>
      <c r="BV354" s="281" t="str">
        <f t="shared" si="164"/>
        <v/>
      </c>
      <c r="BW354" s="283"/>
      <c r="BX354" s="282"/>
      <c r="BY354" s="284" t="str">
        <f t="shared" si="180"/>
        <v/>
      </c>
      <c r="BZ354" s="285" t="str">
        <f t="shared" si="181"/>
        <v/>
      </c>
      <c r="CA354" s="286"/>
      <c r="CB354" s="287"/>
      <c r="CC354" s="281" t="str">
        <f t="array" ref="CC354">IF(AND($I354&lt;&gt;"",$K354&lt;&gt;""),CEILING(VLOOKUP($I354,ランク別指標,6,FALSE)*$L354,1),"")</f>
        <v/>
      </c>
      <c r="CD354" s="288"/>
      <c r="CE354" s="289" t="str">
        <f t="shared" si="165"/>
        <v/>
      </c>
      <c r="CF354" s="290"/>
      <c r="CG354" s="291" t="str">
        <f t="array" ref="CG354">IF(AND(L354&lt;&gt;"",L354&gt;0),IF(CD354/L354*100 &gt; 0,CD354/L354*100, ""),"")</f>
        <v/>
      </c>
      <c r="CH354" s="292" t="str">
        <f t="array" ref="CH354">IF(AND(L354&lt;&gt;"",L354&gt;0),IF(CF354/L354*100 &gt; 0,CF354/L354*100, ""),"")</f>
        <v/>
      </c>
      <c r="CI354" s="291" t="str">
        <f t="array" ref="CI354">IF(AND(CC354&lt;&gt;"",CC354&gt;0),IF(CD354/CC354*100 &gt; 0,CD354/CC354, ""),"")</f>
        <v/>
      </c>
      <c r="CJ354" s="292" t="str">
        <f t="array" ref="CJ354">IF(AND(CE354&lt;&gt;"",CE354&gt;0),IF(CF354/CE354*100 &gt; 0,CF354/CE354, ""),"")</f>
        <v/>
      </c>
      <c r="CK354" s="281"/>
      <c r="CL354" s="293" t="str">
        <f t="array" ref="CL354">IF(AND(L354&lt;&gt;"",L354&gt;0),IF(CK354/L354*100 &gt; 0,CK354/L354*100, ""),"")</f>
        <v/>
      </c>
      <c r="CM354" s="294"/>
      <c r="CN354" s="270" t="str">
        <f t="array" aca="1" ref="CN354" ca="1">IF(AND($O354&lt;&gt;"",$P354="",$O354&lt;=集計基準日),"遅1",IF(AND($R354&lt;&gt;"",$S354="",$R354&lt;=集計基準日),"遅2",IF(AND($U354&lt;&gt;"",$V354="",$U354&lt;=集計基準日),"遅3","") ) )</f>
        <v/>
      </c>
      <c r="CO354" s="271" t="str">
        <f t="array" aca="1" ref="CO354" ca="1">IF(AND($AA354&lt;&gt;"",$AB354="",$AA354&lt;=集計基準日),"遅1",IF(AND($AD354&lt;&gt;"",$AE354="",$AD354&lt;=集計基準日),"遅2",IF(AND($AG354&lt;&gt;"",$AH354="",$AG354&lt;=集計基準日),"遅3","")))</f>
        <v/>
      </c>
      <c r="CP354" s="271" t="str">
        <f t="array" aca="1" ref="CP354" ca="1">IF(AND($AM354&lt;&gt;"",$AN354="",$AM354&lt;=集計基準日),"遅1",IF(AND($AP354&lt;&gt;"",$AQ354="",$AP354&lt;=集計基準日),"遅2",IF(AND($AS354&lt;&gt;"",$AT354="",$AS354&lt;=集計基準日),"遅3","")))</f>
        <v/>
      </c>
      <c r="CQ354" s="272" t="str">
        <f t="shared" ca="1" si="15"/>
        <v/>
      </c>
      <c r="CR354" s="272" t="str">
        <f t="shared" ca="1" si="16"/>
        <v/>
      </c>
      <c r="CS354" s="273" t="str">
        <f t="shared" ca="1" si="166"/>
        <v/>
      </c>
      <c r="CT354" s="337"/>
      <c r="CU354" s="264">
        <f t="shared" si="182"/>
        <v>346</v>
      </c>
      <c r="CW354" s="324">
        <f t="array" aca="1" ref="CW354" ca="1">MAX(IF((IF(進捗管理票PSPT_進捗率_1_2&lt;&gt;"", O354:V354,O354:S354)&lt;&gt;"")*(IF(進捗管理票PSPT_進捗率_1_2&lt;&gt;"", $O$7:$V$7,$O$7:$S$7)="予定日")*(IF(進捗管理票PSPT_進捗率_1_2&lt;&gt;"", O354:V354,O354:S354)&lt;=集計基準日),COLUMN(IF(進捗管理票PSPT_進捗率_1_2&lt;&gt;"", O354:V354,O354:S354)),""))</f>
        <v>0</v>
      </c>
      <c r="CX354" s="324">
        <f t="array" aca="1" ref="CX354" ca="1">MAX(IF((IF(進捗管理票PSPT_進捗率_2_2&lt;&gt;"", AA354:AH354,AA354:AE354)&lt;&gt;"")*(IF(進捗管理票PSPT_進捗率_2_2&lt;&gt;"", $AA$7:$AH$7,$AA$7:$AE$7)="予定日")*(IF(進捗管理票PSPT_進捗率_2_2&lt;&gt;"", AA354:AH354,AA354:AE354)&lt;=集計基準日),COLUMN(IF(進捗管理票PSPT_進捗率_2_2&lt;&gt;"", AA354:AH354,AA354:AE354)),""))</f>
        <v>0</v>
      </c>
      <c r="CY354" s="324">
        <f t="array" aca="1" ref="CY354" ca="1">MAX(IF((IF(進捗管理票PSPT_進捗率_3_2&lt;&gt;"", AM354:AT354,AM354:AQ354)&lt;&gt;"")*(IF(進捗管理票PSPT_進捗率_3_2&lt;&gt;"", $AM$7:$AT$7,$AM$7:$AQ$7)="予定日")*(IF(進捗管理票PSPT_進捗率_3_2&lt;&gt;"", AM354:AT354,AM354:AQ354)&lt;=集計基準日),COLUMN(IF(進捗管理票PSPT_進捗率_3_2&lt;&gt;"", AM354:AT354,AM354:AQ354)),""))</f>
        <v>0</v>
      </c>
      <c r="CZ354" s="324">
        <f t="array" aca="1" ref="CZ354" ca="1">MAX(IF((IF(進捗管理票PSPT_進捗率_4_2&lt;&gt;"", AY354:BF354,AY354:BC354)&lt;&gt;"")*(IF(進捗管理票PSPT_進捗率_4_2&lt;&gt;"", $AY$7:$BF$7,$AY$7:$BC$7)="予定日")*(IF(進捗管理票PSPT_進捗率_4_2&lt;&gt;"", AY354:BF354,AY354:BC354)&lt;=集計基準日),COLUMN(IF(進捗管理票PSPT_進捗率_4_2&lt;&gt;"", AY354:BF354,AY354:BC354)),""))</f>
        <v>0</v>
      </c>
      <c r="DA354" s="324">
        <f t="array" aca="1" ref="DA354" ca="1">MAX(IF((BJ354:BN354&lt;&gt;"")*($BJ$7:$BN$7="予定日")*(BJ354:BN354&lt;=集計基準日),COLUMN(BJ354:BN354),""))</f>
        <v>0</v>
      </c>
      <c r="DB354" s="324">
        <f t="array" aca="1" ref="DB354" ca="1">MAX(IF((IF(AND(進捗管理票PSPT_進捗率_1_2&lt;&gt;"",U354&lt;&gt;""), O354:V354,O354:S354)&lt;&gt;"")*(IF(AND(進捗管理票PSPT_進捗率_1_2&lt;&gt;"",U354&lt;&gt;""), $O$7:$V$7,$O$7:$S$7)="実績日")*(IF(AND(進捗管理票PSPT_進捗率_1_2&lt;&gt;"",U354&lt;&gt;""), O354:V354,O354:S354)&lt;=集計基準日),COLUMN(IF(AND(進捗管理票PSPT_進捗率_1_2&lt;&gt;"",U354&lt;&gt;""), O354:V354,O354:S354)),""))</f>
        <v>0</v>
      </c>
      <c r="DC354" s="324">
        <f t="array" aca="1" ref="DC354" ca="1">MAX(IF((IF(AND(進捗管理票PSPT_進捗率_2_2&lt;&gt;"",AG354&lt;&gt;""), AA354:AH354,AA354:AE354)&lt;&gt;"")*(IF(AND(進捗管理票PSPT_進捗率_2_2&lt;&gt;"",AG354&lt;&gt;""), $AA$7:$AH$7,$AA$7:$AE$7)="実績日")*(IF(AND(進捗管理票PSPT_進捗率_2_2&lt;&gt;"",AG354&lt;&gt;""), AA354:AH354,AA354:AE354)&lt;=集計基準日),COLUMN(IF(AND(進捗管理票PSPT_進捗率_2_2&lt;&gt;"",AG354&lt;&gt;""), AA354:AH354,AA354:AE354)),""))</f>
        <v>0</v>
      </c>
      <c r="DD354" s="324">
        <f t="array" aca="1" ref="DD354" ca="1">MAX(IF((IF(AND(進捗管理票PSPT_進捗率_3_2&lt;&gt;"",AS354&lt;&gt;""), AM354:AT354,AM354:AQ354)&lt;&gt;"")*(IF(AND(進捗管理票PSPT_進捗率_3_2&lt;&gt;"",AS354&lt;&gt;""), $AM$7:$AT$7,$AM$7:$AQ$7)="実績日")*(IF(AND(進捗管理票PSPT_進捗率_3_2&lt;&gt;"",AS354&lt;&gt;""), AM354:AT354,AM354:AQ354)&lt;=集計基準日),COLUMN(IF(AND(進捗管理票PSPT_進捗率_3_2&lt;&gt;"",AS354&lt;&gt;""), AM354:AT354,AM354:AQ354)),""))</f>
        <v>0</v>
      </c>
      <c r="DE354" s="324">
        <f t="array" aca="1" ref="DE354" ca="1">MAX(IF((IF(AND(進捗管理票PSPT_進捗率_4_2&lt;&gt;"",BE354&lt;&gt;""), AY354:BF354,AY354:BC354)&lt;&gt;"")*(IF(AND(進捗管理票PSPT_進捗率_4_2&lt;&gt;"",BE354&lt;&gt;""), $AY$7:$BF$7,$AY$7:$BC$7)="実績日")*(IF(AND(進捗管理票PSPT_進捗率_4_2&lt;&gt;"",BE354&lt;&gt;""), AY354:BF354,AY354:BC354)&lt;=集計基準日),COLUMN(IF(AND(進捗管理票PSPT_進捗率_4_2&lt;&gt;"",BE354&lt;&gt;""), AY354:BF354,AY354:BC354)),""))</f>
        <v>0</v>
      </c>
      <c r="DF354" s="324">
        <f t="array" aca="1" ref="DF354" ca="1">MAX(IF((BJ354:BN354&lt;&gt;"")*($BJ$7:$BN$7="実績日")*(BJ354:BN354&lt;=集計基準日),COLUMN(BJ354:BN354),""))</f>
        <v>0</v>
      </c>
      <c r="DG354" s="439">
        <f ca="1">MAX(IF(CW354&lt;&gt;0,HLOOKUP(CW354+1,進捗・達成率設定_PS,9,1),0),IF(CX354&lt;&gt;0,HLOOKUP(CX354+1,進捗・達成率設定_PT仕様作成,9,1),0),IF(CY354&lt;&gt;0,HLOOKUP(CY354+1,進捗・達成率設定_PG,9,1),0),IF(CZ354&lt;&gt;0,HLOOKUP(CZ354+1,進捗・達成率設定_PT,9,1),0),IF(DA354&lt;&gt;0,HLOOKUP(DA354+1,進捗・達成率設定_受入,9,1),0),IF(AND(COUNTA(PTレビュー先頭セル:PTレビュー最終セル)=0,AND(BB354&lt;&gt;"", BB354 &lt;= 集計基準日, BE354="",BF354="",BJ354="",BK354="",BM354="",BN354="")),100,0),IF(AND(BE354&lt;&gt;"",BE354 &lt;= 集計基準日, BJ354="",BK354="",BM354="",BN354=""),100,0))</f>
        <v>0</v>
      </c>
      <c r="DH354" s="440">
        <f ca="1">MAX(IF(DB354&lt;&gt;0,HLOOKUP(DB354,進捗・達成率設定_PS,9,1),0),IF(DC354&lt;&gt;0,HLOOKUP(DC354,進捗・達成率設定_PT仕様作成,9,1),0),IF(DD354&lt;&gt;0,HLOOKUP(DD354,進捗・達成率設定_PG,9,1),0),IF(DE354&lt;&gt;0,HLOOKUP(DE354,進捗・達成率設定_PT,9,1),0),IF(DF354&lt;&gt;0,HLOOKUP(DF354,進捗・達成率設定_受入,9,1),0),IF(AND(COUNTA(PTレビュー先頭セル:PTレビュー最終セル)=0,BJ354="",BK354="",BM354="",BN354="",BC354&lt;&gt;"", BC354&lt;=集計基準日),100,0),IF(OR(AND(BF354&lt;&gt;"",BF354&lt;=集計基準日, BJ354="",BK354="",BM354="",BN354=""),AND(BE354&lt;&gt;"",BF354&lt;&gt;"",BF354&lt;=集計基準日, BJ354="",BK354="",BM354="",BN354="")),100,0))</f>
        <v>0</v>
      </c>
      <c r="DI354" s="328" t="str">
        <f>IF(BM354&lt;&gt;"",BM354,IF(AND(BJ354&lt;&gt;"",BM354&lt;&gt;""),BM354,IF(AND(BJ354&lt;&gt;"",BM354=""),"",IF(AND(BK354&lt;&gt;"",BM354=""),"",IF(BE354&lt;&gt;"",BE354,IF(COUNTA(PTレビュー先頭セル:PTレビュー最終セル)&lt;&gt;0,"",IF(BB354&lt;&gt;"",BB354,"")))))))</f>
        <v/>
      </c>
      <c r="DJ354" s="329" t="str">
        <f>IF(AND(BM354&lt;&gt;"",BN354&lt;&gt;""),BN354,IF(AND(BJ354&lt;&gt;"",BN354&lt;&gt;""),BN354,IF(AND(BK354&lt;&gt;"",BN354=""),"",IF(AND(BJ354&lt;&gt;"",BN354=""),"",IF(BF354&lt;&gt;"",BF354,IF(COUNTA(PTレビュー先頭セル:PTレビュー最終セル)&lt;&gt;0,"",IF(BC354&lt;&gt;"",BC354,"")))))))</f>
        <v/>
      </c>
      <c r="DK354" s="450" t="b">
        <f t="shared" si="183"/>
        <v>0</v>
      </c>
      <c r="DL354" s="440" t="b">
        <f t="shared" si="184"/>
        <v>0</v>
      </c>
      <c r="DM354" s="450" t="b">
        <f t="shared" si="185"/>
        <v>0</v>
      </c>
      <c r="DN354" s="440" t="b">
        <f t="shared" si="186"/>
        <v>0</v>
      </c>
      <c r="DO354" s="449" t="b">
        <f t="shared" si="187"/>
        <v>0</v>
      </c>
      <c r="DP354" s="440" t="b">
        <f t="shared" si="188"/>
        <v>0</v>
      </c>
      <c r="DQ354" s="450" t="b">
        <f t="shared" si="189"/>
        <v>0</v>
      </c>
      <c r="DR354" s="440" t="b">
        <f t="shared" si="190"/>
        <v>0</v>
      </c>
      <c r="DS354" s="449" t="b">
        <f t="shared" si="191"/>
        <v>0</v>
      </c>
      <c r="DT354" s="440" t="b">
        <f t="shared" si="192"/>
        <v>0</v>
      </c>
    </row>
    <row r="355" spans="1:124" x14ac:dyDescent="0.25">
      <c r="A355" s="65">
        <f t="shared" si="167"/>
        <v>347</v>
      </c>
      <c r="B355" s="275"/>
      <c r="C355" s="275"/>
      <c r="D355" s="275"/>
      <c r="E355" s="275"/>
      <c r="F355" s="275"/>
      <c r="G355" s="316"/>
      <c r="H355" s="276"/>
      <c r="I355" s="276"/>
      <c r="J355" s="276"/>
      <c r="K355" s="467"/>
      <c r="L355" s="467"/>
      <c r="M355" s="277"/>
      <c r="N355" s="277"/>
      <c r="O355" s="348"/>
      <c r="P355" s="278"/>
      <c r="Q355" s="279"/>
      <c r="R355" s="348"/>
      <c r="S355" s="278"/>
      <c r="T355" s="280"/>
      <c r="U355" s="348"/>
      <c r="V355" s="274"/>
      <c r="W355" s="309" t="str">
        <f t="shared" ca="1" si="168"/>
        <v/>
      </c>
      <c r="X355" s="310" t="str">
        <f t="shared" ca="1" si="169"/>
        <v/>
      </c>
      <c r="Y355" s="277"/>
      <c r="Z355" s="277"/>
      <c r="AA355" s="348"/>
      <c r="AB355" s="278"/>
      <c r="AC355" s="279"/>
      <c r="AD355" s="348"/>
      <c r="AE355" s="278"/>
      <c r="AF355" s="280"/>
      <c r="AG355" s="348"/>
      <c r="AH355" s="274"/>
      <c r="AI355" s="309" t="str">
        <f t="shared" ca="1" si="170"/>
        <v/>
      </c>
      <c r="AJ355" s="310" t="str">
        <f t="shared" ca="1" si="171"/>
        <v/>
      </c>
      <c r="AK355" s="277"/>
      <c r="AL355" s="277"/>
      <c r="AM355" s="348"/>
      <c r="AN355" s="278"/>
      <c r="AO355" s="279"/>
      <c r="AP355" s="348"/>
      <c r="AQ355" s="278"/>
      <c r="AR355" s="280"/>
      <c r="AS355" s="348"/>
      <c r="AT355" s="274"/>
      <c r="AU355" s="309" t="str">
        <f t="shared" ca="1" si="172"/>
        <v/>
      </c>
      <c r="AV355" s="310" t="str">
        <f t="shared" ca="1" si="173"/>
        <v/>
      </c>
      <c r="AW355" s="276"/>
      <c r="AX355" s="276"/>
      <c r="AY355" s="348"/>
      <c r="AZ355" s="278"/>
      <c r="BA355" s="279"/>
      <c r="BB355" s="348"/>
      <c r="BC355" s="278"/>
      <c r="BD355" s="280"/>
      <c r="BE355" s="348"/>
      <c r="BF355" s="274"/>
      <c r="BG355" s="309" t="str">
        <f t="shared" ca="1" si="174"/>
        <v/>
      </c>
      <c r="BH355" s="310" t="str">
        <f t="shared" ca="1" si="175"/>
        <v/>
      </c>
      <c r="BI355" s="276"/>
      <c r="BJ355" s="348"/>
      <c r="BK355" s="278"/>
      <c r="BL355" s="279"/>
      <c r="BM355" s="348"/>
      <c r="BN355" s="278"/>
      <c r="BO355" s="280"/>
      <c r="BP355" s="309" t="str">
        <f t="shared" ca="1" si="176"/>
        <v/>
      </c>
      <c r="BQ355" s="310" t="str">
        <f t="shared" ca="1" si="177"/>
        <v/>
      </c>
      <c r="BR355" s="309" t="str">
        <f t="shared" ca="1" si="178"/>
        <v/>
      </c>
      <c r="BS355" s="438" t="str">
        <f t="shared" ca="1" si="179"/>
        <v/>
      </c>
      <c r="BT355" s="281" t="str">
        <f t="array" ref="BT355">IF(AND($I355&lt;&gt;"",$K355&lt;&gt;""),CEILING(VLOOKUP($I355,ランク別指標,3,FALSE)*$L355,1),"")</f>
        <v/>
      </c>
      <c r="BU355" s="282"/>
      <c r="BV355" s="281" t="str">
        <f t="shared" si="164"/>
        <v/>
      </c>
      <c r="BW355" s="283"/>
      <c r="BX355" s="282"/>
      <c r="BY355" s="284" t="str">
        <f t="shared" si="180"/>
        <v/>
      </c>
      <c r="BZ355" s="285" t="str">
        <f t="shared" si="181"/>
        <v/>
      </c>
      <c r="CA355" s="286"/>
      <c r="CB355" s="287"/>
      <c r="CC355" s="281" t="str">
        <f t="array" ref="CC355">IF(AND($I355&lt;&gt;"",$K355&lt;&gt;""),CEILING(VLOOKUP($I355,ランク別指標,6,FALSE)*$L355,1),"")</f>
        <v/>
      </c>
      <c r="CD355" s="288"/>
      <c r="CE355" s="289" t="str">
        <f t="shared" si="165"/>
        <v/>
      </c>
      <c r="CF355" s="290"/>
      <c r="CG355" s="291" t="str">
        <f t="array" ref="CG355">IF(AND(L355&lt;&gt;"",L355&gt;0),IF(CD355/L355*100 &gt; 0,CD355/L355*100, ""),"")</f>
        <v/>
      </c>
      <c r="CH355" s="292" t="str">
        <f t="array" ref="CH355">IF(AND(L355&lt;&gt;"",L355&gt;0),IF(CF355/L355*100 &gt; 0,CF355/L355*100, ""),"")</f>
        <v/>
      </c>
      <c r="CI355" s="291" t="str">
        <f t="array" ref="CI355">IF(AND(CC355&lt;&gt;"",CC355&gt;0),IF(CD355/CC355*100 &gt; 0,CD355/CC355, ""),"")</f>
        <v/>
      </c>
      <c r="CJ355" s="292" t="str">
        <f t="array" ref="CJ355">IF(AND(CE355&lt;&gt;"",CE355&gt;0),IF(CF355/CE355*100 &gt; 0,CF355/CE355, ""),"")</f>
        <v/>
      </c>
      <c r="CK355" s="281"/>
      <c r="CL355" s="293" t="str">
        <f t="array" ref="CL355">IF(AND(L355&lt;&gt;"",L355&gt;0),IF(CK355/L355*100 &gt; 0,CK355/L355*100, ""),"")</f>
        <v/>
      </c>
      <c r="CM355" s="294"/>
      <c r="CN355" s="270" t="str">
        <f t="array" aca="1" ref="CN355" ca="1">IF(AND($O355&lt;&gt;"",$P355="",$O355&lt;=集計基準日),"遅1",IF(AND($R355&lt;&gt;"",$S355="",$R355&lt;=集計基準日),"遅2",IF(AND($U355&lt;&gt;"",$V355="",$U355&lt;=集計基準日),"遅3","") ) )</f>
        <v/>
      </c>
      <c r="CO355" s="271" t="str">
        <f t="array" aca="1" ref="CO355" ca="1">IF(AND($AA355&lt;&gt;"",$AB355="",$AA355&lt;=集計基準日),"遅1",IF(AND($AD355&lt;&gt;"",$AE355="",$AD355&lt;=集計基準日),"遅2",IF(AND($AG355&lt;&gt;"",$AH355="",$AG355&lt;=集計基準日),"遅3","")))</f>
        <v/>
      </c>
      <c r="CP355" s="271" t="str">
        <f t="array" aca="1" ref="CP355" ca="1">IF(AND($AM355&lt;&gt;"",$AN355="",$AM355&lt;=集計基準日),"遅1",IF(AND($AP355&lt;&gt;"",$AQ355="",$AP355&lt;=集計基準日),"遅2",IF(AND($AS355&lt;&gt;"",$AT355="",$AS355&lt;=集計基準日),"遅3","")))</f>
        <v/>
      </c>
      <c r="CQ355" s="272" t="str">
        <f t="shared" ca="1" si="15"/>
        <v/>
      </c>
      <c r="CR355" s="272" t="str">
        <f t="shared" ca="1" si="16"/>
        <v/>
      </c>
      <c r="CS355" s="273" t="str">
        <f t="shared" ca="1" si="166"/>
        <v/>
      </c>
      <c r="CT355" s="337"/>
      <c r="CU355" s="264">
        <f t="shared" si="182"/>
        <v>347</v>
      </c>
      <c r="CW355" s="324">
        <f t="array" aca="1" ref="CW355" ca="1">MAX(IF((IF(進捗管理票PSPT_進捗率_1_2&lt;&gt;"", O355:V355,O355:S355)&lt;&gt;"")*(IF(進捗管理票PSPT_進捗率_1_2&lt;&gt;"", $O$7:$V$7,$O$7:$S$7)="予定日")*(IF(進捗管理票PSPT_進捗率_1_2&lt;&gt;"", O355:V355,O355:S355)&lt;=集計基準日),COLUMN(IF(進捗管理票PSPT_進捗率_1_2&lt;&gt;"", O355:V355,O355:S355)),""))</f>
        <v>0</v>
      </c>
      <c r="CX355" s="324">
        <f t="array" aca="1" ref="CX355" ca="1">MAX(IF((IF(進捗管理票PSPT_進捗率_2_2&lt;&gt;"", AA355:AH355,AA355:AE355)&lt;&gt;"")*(IF(進捗管理票PSPT_進捗率_2_2&lt;&gt;"", $AA$7:$AH$7,$AA$7:$AE$7)="予定日")*(IF(進捗管理票PSPT_進捗率_2_2&lt;&gt;"", AA355:AH355,AA355:AE355)&lt;=集計基準日),COLUMN(IF(進捗管理票PSPT_進捗率_2_2&lt;&gt;"", AA355:AH355,AA355:AE355)),""))</f>
        <v>0</v>
      </c>
      <c r="CY355" s="324">
        <f t="array" aca="1" ref="CY355" ca="1">MAX(IF((IF(進捗管理票PSPT_進捗率_3_2&lt;&gt;"", AM355:AT355,AM355:AQ355)&lt;&gt;"")*(IF(進捗管理票PSPT_進捗率_3_2&lt;&gt;"", $AM$7:$AT$7,$AM$7:$AQ$7)="予定日")*(IF(進捗管理票PSPT_進捗率_3_2&lt;&gt;"", AM355:AT355,AM355:AQ355)&lt;=集計基準日),COLUMN(IF(進捗管理票PSPT_進捗率_3_2&lt;&gt;"", AM355:AT355,AM355:AQ355)),""))</f>
        <v>0</v>
      </c>
      <c r="CZ355" s="324">
        <f t="array" aca="1" ref="CZ355" ca="1">MAX(IF((IF(進捗管理票PSPT_進捗率_4_2&lt;&gt;"", AY355:BF355,AY355:BC355)&lt;&gt;"")*(IF(進捗管理票PSPT_進捗率_4_2&lt;&gt;"", $AY$7:$BF$7,$AY$7:$BC$7)="予定日")*(IF(進捗管理票PSPT_進捗率_4_2&lt;&gt;"", AY355:BF355,AY355:BC355)&lt;=集計基準日),COLUMN(IF(進捗管理票PSPT_進捗率_4_2&lt;&gt;"", AY355:BF355,AY355:BC355)),""))</f>
        <v>0</v>
      </c>
      <c r="DA355" s="324">
        <f t="array" aca="1" ref="DA355" ca="1">MAX(IF((BJ355:BN355&lt;&gt;"")*($BJ$7:$BN$7="予定日")*(BJ355:BN355&lt;=集計基準日),COLUMN(BJ355:BN355),""))</f>
        <v>0</v>
      </c>
      <c r="DB355" s="324">
        <f t="array" aca="1" ref="DB355" ca="1">MAX(IF((IF(AND(進捗管理票PSPT_進捗率_1_2&lt;&gt;"",U355&lt;&gt;""), O355:V355,O355:S355)&lt;&gt;"")*(IF(AND(進捗管理票PSPT_進捗率_1_2&lt;&gt;"",U355&lt;&gt;""), $O$7:$V$7,$O$7:$S$7)="実績日")*(IF(AND(進捗管理票PSPT_進捗率_1_2&lt;&gt;"",U355&lt;&gt;""), O355:V355,O355:S355)&lt;=集計基準日),COLUMN(IF(AND(進捗管理票PSPT_進捗率_1_2&lt;&gt;"",U355&lt;&gt;""), O355:V355,O355:S355)),""))</f>
        <v>0</v>
      </c>
      <c r="DC355" s="324">
        <f t="array" aca="1" ref="DC355" ca="1">MAX(IF((IF(AND(進捗管理票PSPT_進捗率_2_2&lt;&gt;"",AG355&lt;&gt;""), AA355:AH355,AA355:AE355)&lt;&gt;"")*(IF(AND(進捗管理票PSPT_進捗率_2_2&lt;&gt;"",AG355&lt;&gt;""), $AA$7:$AH$7,$AA$7:$AE$7)="実績日")*(IF(AND(進捗管理票PSPT_進捗率_2_2&lt;&gt;"",AG355&lt;&gt;""), AA355:AH355,AA355:AE355)&lt;=集計基準日),COLUMN(IF(AND(進捗管理票PSPT_進捗率_2_2&lt;&gt;"",AG355&lt;&gt;""), AA355:AH355,AA355:AE355)),""))</f>
        <v>0</v>
      </c>
      <c r="DD355" s="324">
        <f t="array" aca="1" ref="DD355" ca="1">MAX(IF((IF(AND(進捗管理票PSPT_進捗率_3_2&lt;&gt;"",AS355&lt;&gt;""), AM355:AT355,AM355:AQ355)&lt;&gt;"")*(IF(AND(進捗管理票PSPT_進捗率_3_2&lt;&gt;"",AS355&lt;&gt;""), $AM$7:$AT$7,$AM$7:$AQ$7)="実績日")*(IF(AND(進捗管理票PSPT_進捗率_3_2&lt;&gt;"",AS355&lt;&gt;""), AM355:AT355,AM355:AQ355)&lt;=集計基準日),COLUMN(IF(AND(進捗管理票PSPT_進捗率_3_2&lt;&gt;"",AS355&lt;&gt;""), AM355:AT355,AM355:AQ355)),""))</f>
        <v>0</v>
      </c>
      <c r="DE355" s="324">
        <f t="array" aca="1" ref="DE355" ca="1">MAX(IF((IF(AND(進捗管理票PSPT_進捗率_4_2&lt;&gt;"",BE355&lt;&gt;""), AY355:BF355,AY355:BC355)&lt;&gt;"")*(IF(AND(進捗管理票PSPT_進捗率_4_2&lt;&gt;"",BE355&lt;&gt;""), $AY$7:$BF$7,$AY$7:$BC$7)="実績日")*(IF(AND(進捗管理票PSPT_進捗率_4_2&lt;&gt;"",BE355&lt;&gt;""), AY355:BF355,AY355:BC355)&lt;=集計基準日),COLUMN(IF(AND(進捗管理票PSPT_進捗率_4_2&lt;&gt;"",BE355&lt;&gt;""), AY355:BF355,AY355:BC355)),""))</f>
        <v>0</v>
      </c>
      <c r="DF355" s="324">
        <f t="array" aca="1" ref="DF355" ca="1">MAX(IF((BJ355:BN355&lt;&gt;"")*($BJ$7:$BN$7="実績日")*(BJ355:BN355&lt;=集計基準日),COLUMN(BJ355:BN355),""))</f>
        <v>0</v>
      </c>
      <c r="DG355" s="439">
        <f ca="1">MAX(IF(CW355&lt;&gt;0,HLOOKUP(CW355+1,進捗・達成率設定_PS,9,1),0),IF(CX355&lt;&gt;0,HLOOKUP(CX355+1,進捗・達成率設定_PT仕様作成,9,1),0),IF(CY355&lt;&gt;0,HLOOKUP(CY355+1,進捗・達成率設定_PG,9,1),0),IF(CZ355&lt;&gt;0,HLOOKUP(CZ355+1,進捗・達成率設定_PT,9,1),0),IF(DA355&lt;&gt;0,HLOOKUP(DA355+1,進捗・達成率設定_受入,9,1),0),IF(AND(COUNTA(PTレビュー先頭セル:PTレビュー最終セル)=0,AND(BB355&lt;&gt;"", BB355 &lt;= 集計基準日, BE355="",BF355="",BJ355="",BK355="",BM355="",BN355="")),100,0),IF(AND(BE355&lt;&gt;"",BE355 &lt;= 集計基準日, BJ355="",BK355="",BM355="",BN355=""),100,0))</f>
        <v>0</v>
      </c>
      <c r="DH355" s="440">
        <f ca="1">MAX(IF(DB355&lt;&gt;0,HLOOKUP(DB355,進捗・達成率設定_PS,9,1),0),IF(DC355&lt;&gt;0,HLOOKUP(DC355,進捗・達成率設定_PT仕様作成,9,1),0),IF(DD355&lt;&gt;0,HLOOKUP(DD355,進捗・達成率設定_PG,9,1),0),IF(DE355&lt;&gt;0,HLOOKUP(DE355,進捗・達成率設定_PT,9,1),0),IF(DF355&lt;&gt;0,HLOOKUP(DF355,進捗・達成率設定_受入,9,1),0),IF(AND(COUNTA(PTレビュー先頭セル:PTレビュー最終セル)=0,BJ355="",BK355="",BM355="",BN355="",BC355&lt;&gt;"", BC355&lt;=集計基準日),100,0),IF(OR(AND(BF355&lt;&gt;"",BF355&lt;=集計基準日, BJ355="",BK355="",BM355="",BN355=""),AND(BE355&lt;&gt;"",BF355&lt;&gt;"",BF355&lt;=集計基準日, BJ355="",BK355="",BM355="",BN355="")),100,0))</f>
        <v>0</v>
      </c>
      <c r="DI355" s="328" t="str">
        <f>IF(BM355&lt;&gt;"",BM355,IF(AND(BJ355&lt;&gt;"",BM355&lt;&gt;""),BM355,IF(AND(BJ355&lt;&gt;"",BM355=""),"",IF(AND(BK355&lt;&gt;"",BM355=""),"",IF(BE355&lt;&gt;"",BE355,IF(COUNTA(PTレビュー先頭セル:PTレビュー最終セル)&lt;&gt;0,"",IF(BB355&lt;&gt;"",BB355,"")))))))</f>
        <v/>
      </c>
      <c r="DJ355" s="329" t="str">
        <f>IF(AND(BM355&lt;&gt;"",BN355&lt;&gt;""),BN355,IF(AND(BJ355&lt;&gt;"",BN355&lt;&gt;""),BN355,IF(AND(BK355&lt;&gt;"",BN355=""),"",IF(AND(BJ355&lt;&gt;"",BN355=""),"",IF(BF355&lt;&gt;"",BF355,IF(COUNTA(PTレビュー先頭セル:PTレビュー最終セル)&lt;&gt;0,"",IF(BC355&lt;&gt;"",BC355,"")))))))</f>
        <v/>
      </c>
      <c r="DK355" s="450" t="b">
        <f t="shared" si="183"/>
        <v>0</v>
      </c>
      <c r="DL355" s="440" t="b">
        <f t="shared" si="184"/>
        <v>0</v>
      </c>
      <c r="DM355" s="450" t="b">
        <f t="shared" si="185"/>
        <v>0</v>
      </c>
      <c r="DN355" s="440" t="b">
        <f t="shared" si="186"/>
        <v>0</v>
      </c>
      <c r="DO355" s="449" t="b">
        <f t="shared" si="187"/>
        <v>0</v>
      </c>
      <c r="DP355" s="440" t="b">
        <f t="shared" si="188"/>
        <v>0</v>
      </c>
      <c r="DQ355" s="450" t="b">
        <f t="shared" si="189"/>
        <v>0</v>
      </c>
      <c r="DR355" s="440" t="b">
        <f t="shared" si="190"/>
        <v>0</v>
      </c>
      <c r="DS355" s="449" t="b">
        <f t="shared" si="191"/>
        <v>0</v>
      </c>
      <c r="DT355" s="440" t="b">
        <f t="shared" si="192"/>
        <v>0</v>
      </c>
    </row>
    <row r="356" spans="1:124" x14ac:dyDescent="0.25">
      <c r="A356" s="65">
        <f t="shared" si="167"/>
        <v>348</v>
      </c>
      <c r="B356" s="275"/>
      <c r="C356" s="275"/>
      <c r="D356" s="275"/>
      <c r="E356" s="275"/>
      <c r="F356" s="275"/>
      <c r="G356" s="316"/>
      <c r="H356" s="276"/>
      <c r="I356" s="276"/>
      <c r="J356" s="276"/>
      <c r="K356" s="467"/>
      <c r="L356" s="467"/>
      <c r="M356" s="277"/>
      <c r="N356" s="277"/>
      <c r="O356" s="348"/>
      <c r="P356" s="278"/>
      <c r="Q356" s="279"/>
      <c r="R356" s="348"/>
      <c r="S356" s="278"/>
      <c r="T356" s="280"/>
      <c r="U356" s="348"/>
      <c r="V356" s="274"/>
      <c r="W356" s="309" t="str">
        <f t="shared" ca="1" si="168"/>
        <v/>
      </c>
      <c r="X356" s="310" t="str">
        <f t="shared" ca="1" si="169"/>
        <v/>
      </c>
      <c r="Y356" s="277"/>
      <c r="Z356" s="277"/>
      <c r="AA356" s="348"/>
      <c r="AB356" s="278"/>
      <c r="AC356" s="279"/>
      <c r="AD356" s="348"/>
      <c r="AE356" s="278"/>
      <c r="AF356" s="280"/>
      <c r="AG356" s="348"/>
      <c r="AH356" s="274"/>
      <c r="AI356" s="309" t="str">
        <f t="shared" ca="1" si="170"/>
        <v/>
      </c>
      <c r="AJ356" s="310" t="str">
        <f t="shared" ca="1" si="171"/>
        <v/>
      </c>
      <c r="AK356" s="277"/>
      <c r="AL356" s="277"/>
      <c r="AM356" s="348"/>
      <c r="AN356" s="278"/>
      <c r="AO356" s="279"/>
      <c r="AP356" s="348"/>
      <c r="AQ356" s="278"/>
      <c r="AR356" s="280"/>
      <c r="AS356" s="348"/>
      <c r="AT356" s="274"/>
      <c r="AU356" s="309" t="str">
        <f t="shared" ca="1" si="172"/>
        <v/>
      </c>
      <c r="AV356" s="310" t="str">
        <f t="shared" ca="1" si="173"/>
        <v/>
      </c>
      <c r="AW356" s="276"/>
      <c r="AX356" s="276"/>
      <c r="AY356" s="348"/>
      <c r="AZ356" s="278"/>
      <c r="BA356" s="279"/>
      <c r="BB356" s="348"/>
      <c r="BC356" s="278"/>
      <c r="BD356" s="280"/>
      <c r="BE356" s="348"/>
      <c r="BF356" s="274"/>
      <c r="BG356" s="309" t="str">
        <f t="shared" ca="1" si="174"/>
        <v/>
      </c>
      <c r="BH356" s="310" t="str">
        <f t="shared" ca="1" si="175"/>
        <v/>
      </c>
      <c r="BI356" s="276"/>
      <c r="BJ356" s="348"/>
      <c r="BK356" s="278"/>
      <c r="BL356" s="279"/>
      <c r="BM356" s="348"/>
      <c r="BN356" s="278"/>
      <c r="BO356" s="280"/>
      <c r="BP356" s="309" t="str">
        <f t="shared" ca="1" si="176"/>
        <v/>
      </c>
      <c r="BQ356" s="310" t="str">
        <f t="shared" ca="1" si="177"/>
        <v/>
      </c>
      <c r="BR356" s="309" t="str">
        <f t="shared" ca="1" si="178"/>
        <v/>
      </c>
      <c r="BS356" s="438" t="str">
        <f t="shared" ca="1" si="179"/>
        <v/>
      </c>
      <c r="BT356" s="281" t="str">
        <f t="array" ref="BT356">IF(AND($I356&lt;&gt;"",$K356&lt;&gt;""),CEILING(VLOOKUP($I356,ランク別指標,3,FALSE)*$L356,1),"")</f>
        <v/>
      </c>
      <c r="BU356" s="282"/>
      <c r="BV356" s="281" t="str">
        <f t="shared" si="164"/>
        <v/>
      </c>
      <c r="BW356" s="283"/>
      <c r="BX356" s="282"/>
      <c r="BY356" s="284" t="str">
        <f t="shared" si="180"/>
        <v/>
      </c>
      <c r="BZ356" s="285" t="str">
        <f t="shared" si="181"/>
        <v/>
      </c>
      <c r="CA356" s="286"/>
      <c r="CB356" s="287"/>
      <c r="CC356" s="281" t="str">
        <f t="array" ref="CC356">IF(AND($I356&lt;&gt;"",$K356&lt;&gt;""),CEILING(VLOOKUP($I356,ランク別指標,6,FALSE)*$L356,1),"")</f>
        <v/>
      </c>
      <c r="CD356" s="288"/>
      <c r="CE356" s="289" t="str">
        <f t="shared" si="165"/>
        <v/>
      </c>
      <c r="CF356" s="290"/>
      <c r="CG356" s="291" t="str">
        <f t="array" ref="CG356">IF(AND(L356&lt;&gt;"",L356&gt;0),IF(CD356/L356*100 &gt; 0,CD356/L356*100, ""),"")</f>
        <v/>
      </c>
      <c r="CH356" s="292" t="str">
        <f t="array" ref="CH356">IF(AND(L356&lt;&gt;"",L356&gt;0),IF(CF356/L356*100 &gt; 0,CF356/L356*100, ""),"")</f>
        <v/>
      </c>
      <c r="CI356" s="291" t="str">
        <f t="array" ref="CI356">IF(AND(CC356&lt;&gt;"",CC356&gt;0),IF(CD356/CC356*100 &gt; 0,CD356/CC356, ""),"")</f>
        <v/>
      </c>
      <c r="CJ356" s="292" t="str">
        <f t="array" ref="CJ356">IF(AND(CE356&lt;&gt;"",CE356&gt;0),IF(CF356/CE356*100 &gt; 0,CF356/CE356, ""),"")</f>
        <v/>
      </c>
      <c r="CK356" s="281"/>
      <c r="CL356" s="293" t="str">
        <f t="array" ref="CL356">IF(AND(L356&lt;&gt;"",L356&gt;0),IF(CK356/L356*100 &gt; 0,CK356/L356*100, ""),"")</f>
        <v/>
      </c>
      <c r="CM356" s="294"/>
      <c r="CN356" s="270" t="str">
        <f t="array" aca="1" ref="CN356" ca="1">IF(AND($O356&lt;&gt;"",$P356="",$O356&lt;=集計基準日),"遅1",IF(AND($R356&lt;&gt;"",$S356="",$R356&lt;=集計基準日),"遅2",IF(AND($U356&lt;&gt;"",$V356="",$U356&lt;=集計基準日),"遅3","") ) )</f>
        <v/>
      </c>
      <c r="CO356" s="271" t="str">
        <f t="array" aca="1" ref="CO356" ca="1">IF(AND($AA356&lt;&gt;"",$AB356="",$AA356&lt;=集計基準日),"遅1",IF(AND($AD356&lt;&gt;"",$AE356="",$AD356&lt;=集計基準日),"遅2",IF(AND($AG356&lt;&gt;"",$AH356="",$AG356&lt;=集計基準日),"遅3","")))</f>
        <v/>
      </c>
      <c r="CP356" s="271" t="str">
        <f t="array" aca="1" ref="CP356" ca="1">IF(AND($AM356&lt;&gt;"",$AN356="",$AM356&lt;=集計基準日),"遅1",IF(AND($AP356&lt;&gt;"",$AQ356="",$AP356&lt;=集計基準日),"遅2",IF(AND($AS356&lt;&gt;"",$AT356="",$AS356&lt;=集計基準日),"遅3","")))</f>
        <v/>
      </c>
      <c r="CQ356" s="272" t="str">
        <f t="shared" ca="1" si="15"/>
        <v/>
      </c>
      <c r="CR356" s="272" t="str">
        <f t="shared" ca="1" si="16"/>
        <v/>
      </c>
      <c r="CS356" s="273" t="str">
        <f t="shared" ca="1" si="166"/>
        <v/>
      </c>
      <c r="CT356" s="337"/>
      <c r="CU356" s="264">
        <f t="shared" si="182"/>
        <v>348</v>
      </c>
      <c r="CW356" s="324">
        <f t="array" aca="1" ref="CW356" ca="1">MAX(IF((IF(進捗管理票PSPT_進捗率_1_2&lt;&gt;"", O356:V356,O356:S356)&lt;&gt;"")*(IF(進捗管理票PSPT_進捗率_1_2&lt;&gt;"", $O$7:$V$7,$O$7:$S$7)="予定日")*(IF(進捗管理票PSPT_進捗率_1_2&lt;&gt;"", O356:V356,O356:S356)&lt;=集計基準日),COLUMN(IF(進捗管理票PSPT_進捗率_1_2&lt;&gt;"", O356:V356,O356:S356)),""))</f>
        <v>0</v>
      </c>
      <c r="CX356" s="324">
        <f t="array" aca="1" ref="CX356" ca="1">MAX(IF((IF(進捗管理票PSPT_進捗率_2_2&lt;&gt;"", AA356:AH356,AA356:AE356)&lt;&gt;"")*(IF(進捗管理票PSPT_進捗率_2_2&lt;&gt;"", $AA$7:$AH$7,$AA$7:$AE$7)="予定日")*(IF(進捗管理票PSPT_進捗率_2_2&lt;&gt;"", AA356:AH356,AA356:AE356)&lt;=集計基準日),COLUMN(IF(進捗管理票PSPT_進捗率_2_2&lt;&gt;"", AA356:AH356,AA356:AE356)),""))</f>
        <v>0</v>
      </c>
      <c r="CY356" s="324">
        <f t="array" aca="1" ref="CY356" ca="1">MAX(IF((IF(進捗管理票PSPT_進捗率_3_2&lt;&gt;"", AM356:AT356,AM356:AQ356)&lt;&gt;"")*(IF(進捗管理票PSPT_進捗率_3_2&lt;&gt;"", $AM$7:$AT$7,$AM$7:$AQ$7)="予定日")*(IF(進捗管理票PSPT_進捗率_3_2&lt;&gt;"", AM356:AT356,AM356:AQ356)&lt;=集計基準日),COLUMN(IF(進捗管理票PSPT_進捗率_3_2&lt;&gt;"", AM356:AT356,AM356:AQ356)),""))</f>
        <v>0</v>
      </c>
      <c r="CZ356" s="324">
        <f t="array" aca="1" ref="CZ356" ca="1">MAX(IF((IF(進捗管理票PSPT_進捗率_4_2&lt;&gt;"", AY356:BF356,AY356:BC356)&lt;&gt;"")*(IF(進捗管理票PSPT_進捗率_4_2&lt;&gt;"", $AY$7:$BF$7,$AY$7:$BC$7)="予定日")*(IF(進捗管理票PSPT_進捗率_4_2&lt;&gt;"", AY356:BF356,AY356:BC356)&lt;=集計基準日),COLUMN(IF(進捗管理票PSPT_進捗率_4_2&lt;&gt;"", AY356:BF356,AY356:BC356)),""))</f>
        <v>0</v>
      </c>
      <c r="DA356" s="324">
        <f t="array" aca="1" ref="DA356" ca="1">MAX(IF((BJ356:BN356&lt;&gt;"")*($BJ$7:$BN$7="予定日")*(BJ356:BN356&lt;=集計基準日),COLUMN(BJ356:BN356),""))</f>
        <v>0</v>
      </c>
      <c r="DB356" s="324">
        <f t="array" aca="1" ref="DB356" ca="1">MAX(IF((IF(AND(進捗管理票PSPT_進捗率_1_2&lt;&gt;"",U356&lt;&gt;""), O356:V356,O356:S356)&lt;&gt;"")*(IF(AND(進捗管理票PSPT_進捗率_1_2&lt;&gt;"",U356&lt;&gt;""), $O$7:$V$7,$O$7:$S$7)="実績日")*(IF(AND(進捗管理票PSPT_進捗率_1_2&lt;&gt;"",U356&lt;&gt;""), O356:V356,O356:S356)&lt;=集計基準日),COLUMN(IF(AND(進捗管理票PSPT_進捗率_1_2&lt;&gt;"",U356&lt;&gt;""), O356:V356,O356:S356)),""))</f>
        <v>0</v>
      </c>
      <c r="DC356" s="324">
        <f t="array" aca="1" ref="DC356" ca="1">MAX(IF((IF(AND(進捗管理票PSPT_進捗率_2_2&lt;&gt;"",AG356&lt;&gt;""), AA356:AH356,AA356:AE356)&lt;&gt;"")*(IF(AND(進捗管理票PSPT_進捗率_2_2&lt;&gt;"",AG356&lt;&gt;""), $AA$7:$AH$7,$AA$7:$AE$7)="実績日")*(IF(AND(進捗管理票PSPT_進捗率_2_2&lt;&gt;"",AG356&lt;&gt;""), AA356:AH356,AA356:AE356)&lt;=集計基準日),COLUMN(IF(AND(進捗管理票PSPT_進捗率_2_2&lt;&gt;"",AG356&lt;&gt;""), AA356:AH356,AA356:AE356)),""))</f>
        <v>0</v>
      </c>
      <c r="DD356" s="324">
        <f t="array" aca="1" ref="DD356" ca="1">MAX(IF((IF(AND(進捗管理票PSPT_進捗率_3_2&lt;&gt;"",AS356&lt;&gt;""), AM356:AT356,AM356:AQ356)&lt;&gt;"")*(IF(AND(進捗管理票PSPT_進捗率_3_2&lt;&gt;"",AS356&lt;&gt;""), $AM$7:$AT$7,$AM$7:$AQ$7)="実績日")*(IF(AND(進捗管理票PSPT_進捗率_3_2&lt;&gt;"",AS356&lt;&gt;""), AM356:AT356,AM356:AQ356)&lt;=集計基準日),COLUMN(IF(AND(進捗管理票PSPT_進捗率_3_2&lt;&gt;"",AS356&lt;&gt;""), AM356:AT356,AM356:AQ356)),""))</f>
        <v>0</v>
      </c>
      <c r="DE356" s="324">
        <f t="array" aca="1" ref="DE356" ca="1">MAX(IF((IF(AND(進捗管理票PSPT_進捗率_4_2&lt;&gt;"",BE356&lt;&gt;""), AY356:BF356,AY356:BC356)&lt;&gt;"")*(IF(AND(進捗管理票PSPT_進捗率_4_2&lt;&gt;"",BE356&lt;&gt;""), $AY$7:$BF$7,$AY$7:$BC$7)="実績日")*(IF(AND(進捗管理票PSPT_進捗率_4_2&lt;&gt;"",BE356&lt;&gt;""), AY356:BF356,AY356:BC356)&lt;=集計基準日),COLUMN(IF(AND(進捗管理票PSPT_進捗率_4_2&lt;&gt;"",BE356&lt;&gt;""), AY356:BF356,AY356:BC356)),""))</f>
        <v>0</v>
      </c>
      <c r="DF356" s="324">
        <f t="array" aca="1" ref="DF356" ca="1">MAX(IF((BJ356:BN356&lt;&gt;"")*($BJ$7:$BN$7="実績日")*(BJ356:BN356&lt;=集計基準日),COLUMN(BJ356:BN356),""))</f>
        <v>0</v>
      </c>
      <c r="DG356" s="439">
        <f ca="1">MAX(IF(CW356&lt;&gt;0,HLOOKUP(CW356+1,進捗・達成率設定_PS,9,1),0),IF(CX356&lt;&gt;0,HLOOKUP(CX356+1,進捗・達成率設定_PT仕様作成,9,1),0),IF(CY356&lt;&gt;0,HLOOKUP(CY356+1,進捗・達成率設定_PG,9,1),0),IF(CZ356&lt;&gt;0,HLOOKUP(CZ356+1,進捗・達成率設定_PT,9,1),0),IF(DA356&lt;&gt;0,HLOOKUP(DA356+1,進捗・達成率設定_受入,9,1),0),IF(AND(COUNTA(PTレビュー先頭セル:PTレビュー最終セル)=0,AND(BB356&lt;&gt;"", BB356 &lt;= 集計基準日, BE356="",BF356="",BJ356="",BK356="",BM356="",BN356="")),100,0),IF(AND(BE356&lt;&gt;"",BE356 &lt;= 集計基準日, BJ356="",BK356="",BM356="",BN356=""),100,0))</f>
        <v>0</v>
      </c>
      <c r="DH356" s="440">
        <f ca="1">MAX(IF(DB356&lt;&gt;0,HLOOKUP(DB356,進捗・達成率設定_PS,9,1),0),IF(DC356&lt;&gt;0,HLOOKUP(DC356,進捗・達成率設定_PT仕様作成,9,1),0),IF(DD356&lt;&gt;0,HLOOKUP(DD356,進捗・達成率設定_PG,9,1),0),IF(DE356&lt;&gt;0,HLOOKUP(DE356,進捗・達成率設定_PT,9,1),0),IF(DF356&lt;&gt;0,HLOOKUP(DF356,進捗・達成率設定_受入,9,1),0),IF(AND(COUNTA(PTレビュー先頭セル:PTレビュー最終セル)=0,BJ356="",BK356="",BM356="",BN356="",BC356&lt;&gt;"", BC356&lt;=集計基準日),100,0),IF(OR(AND(BF356&lt;&gt;"",BF356&lt;=集計基準日, BJ356="",BK356="",BM356="",BN356=""),AND(BE356&lt;&gt;"",BF356&lt;&gt;"",BF356&lt;=集計基準日, BJ356="",BK356="",BM356="",BN356="")),100,0))</f>
        <v>0</v>
      </c>
      <c r="DI356" s="328" t="str">
        <f>IF(BM356&lt;&gt;"",BM356,IF(AND(BJ356&lt;&gt;"",BM356&lt;&gt;""),BM356,IF(AND(BJ356&lt;&gt;"",BM356=""),"",IF(AND(BK356&lt;&gt;"",BM356=""),"",IF(BE356&lt;&gt;"",BE356,IF(COUNTA(PTレビュー先頭セル:PTレビュー最終セル)&lt;&gt;0,"",IF(BB356&lt;&gt;"",BB356,"")))))))</f>
        <v/>
      </c>
      <c r="DJ356" s="329" t="str">
        <f>IF(AND(BM356&lt;&gt;"",BN356&lt;&gt;""),BN356,IF(AND(BJ356&lt;&gt;"",BN356&lt;&gt;""),BN356,IF(AND(BK356&lt;&gt;"",BN356=""),"",IF(AND(BJ356&lt;&gt;"",BN356=""),"",IF(BF356&lt;&gt;"",BF356,IF(COUNTA(PTレビュー先頭セル:PTレビュー最終セル)&lt;&gt;0,"",IF(BC356&lt;&gt;"",BC356,"")))))))</f>
        <v/>
      </c>
      <c r="DK356" s="450" t="b">
        <f t="shared" si="183"/>
        <v>0</v>
      </c>
      <c r="DL356" s="440" t="b">
        <f t="shared" si="184"/>
        <v>0</v>
      </c>
      <c r="DM356" s="450" t="b">
        <f t="shared" si="185"/>
        <v>0</v>
      </c>
      <c r="DN356" s="440" t="b">
        <f t="shared" si="186"/>
        <v>0</v>
      </c>
      <c r="DO356" s="449" t="b">
        <f t="shared" si="187"/>
        <v>0</v>
      </c>
      <c r="DP356" s="440" t="b">
        <f t="shared" si="188"/>
        <v>0</v>
      </c>
      <c r="DQ356" s="450" t="b">
        <f t="shared" si="189"/>
        <v>0</v>
      </c>
      <c r="DR356" s="440" t="b">
        <f t="shared" si="190"/>
        <v>0</v>
      </c>
      <c r="DS356" s="449" t="b">
        <f t="shared" si="191"/>
        <v>0</v>
      </c>
      <c r="DT356" s="440" t="b">
        <f t="shared" si="192"/>
        <v>0</v>
      </c>
    </row>
    <row r="357" spans="1:124" x14ac:dyDescent="0.25">
      <c r="A357" s="65">
        <f t="shared" si="167"/>
        <v>349</v>
      </c>
      <c r="B357" s="275"/>
      <c r="C357" s="275"/>
      <c r="D357" s="275"/>
      <c r="E357" s="275"/>
      <c r="F357" s="275"/>
      <c r="G357" s="316"/>
      <c r="H357" s="276"/>
      <c r="I357" s="276"/>
      <c r="J357" s="276"/>
      <c r="K357" s="467"/>
      <c r="L357" s="467"/>
      <c r="M357" s="277"/>
      <c r="N357" s="277"/>
      <c r="O357" s="348"/>
      <c r="P357" s="349"/>
      <c r="Q357" s="279"/>
      <c r="R357" s="348"/>
      <c r="S357" s="349"/>
      <c r="T357" s="280"/>
      <c r="U357" s="348"/>
      <c r="V357" s="274"/>
      <c r="W357" s="309" t="str">
        <f t="shared" ca="1" si="168"/>
        <v/>
      </c>
      <c r="X357" s="310" t="str">
        <f t="shared" ca="1" si="169"/>
        <v/>
      </c>
      <c r="Y357" s="277"/>
      <c r="Z357" s="277"/>
      <c r="AA357" s="348"/>
      <c r="AB357" s="349"/>
      <c r="AC357" s="279"/>
      <c r="AD357" s="348"/>
      <c r="AE357" s="349"/>
      <c r="AF357" s="280"/>
      <c r="AG357" s="348"/>
      <c r="AH357" s="274"/>
      <c r="AI357" s="309" t="str">
        <f t="shared" ca="1" si="170"/>
        <v/>
      </c>
      <c r="AJ357" s="310" t="str">
        <f t="shared" ca="1" si="171"/>
        <v/>
      </c>
      <c r="AK357" s="276"/>
      <c r="AL357" s="276"/>
      <c r="AM357" s="348"/>
      <c r="AN357" s="349"/>
      <c r="AO357" s="279"/>
      <c r="AP357" s="348"/>
      <c r="AQ357" s="349"/>
      <c r="AR357" s="280"/>
      <c r="AS357" s="348"/>
      <c r="AT357" s="274"/>
      <c r="AU357" s="309" t="str">
        <f t="shared" ca="1" si="172"/>
        <v/>
      </c>
      <c r="AV357" s="310" t="str">
        <f t="shared" ca="1" si="173"/>
        <v/>
      </c>
      <c r="AW357" s="276"/>
      <c r="AX357" s="276"/>
      <c r="AY357" s="348"/>
      <c r="AZ357" s="349"/>
      <c r="BA357" s="279"/>
      <c r="BB357" s="348"/>
      <c r="BC357" s="349"/>
      <c r="BD357" s="280"/>
      <c r="BE357" s="348"/>
      <c r="BF357" s="274"/>
      <c r="BG357" s="309" t="str">
        <f t="shared" ca="1" si="174"/>
        <v/>
      </c>
      <c r="BH357" s="310" t="str">
        <f t="shared" ca="1" si="175"/>
        <v/>
      </c>
      <c r="BI357" s="276"/>
      <c r="BJ357" s="348"/>
      <c r="BK357" s="349"/>
      <c r="BL357" s="279"/>
      <c r="BM357" s="348"/>
      <c r="BN357" s="349"/>
      <c r="BO357" s="280"/>
      <c r="BP357" s="309" t="str">
        <f t="shared" ca="1" si="176"/>
        <v/>
      </c>
      <c r="BQ357" s="310" t="str">
        <f t="shared" ca="1" si="177"/>
        <v/>
      </c>
      <c r="BR357" s="309" t="str">
        <f t="shared" ca="1" si="178"/>
        <v/>
      </c>
      <c r="BS357" s="438" t="str">
        <f t="shared" ca="1" si="179"/>
        <v/>
      </c>
      <c r="BT357" s="281" t="str">
        <f t="array" ref="BT357">IF(AND($I357&lt;&gt;"",$K357&lt;&gt;""),CEILING(VLOOKUP($I357,ランク別指標,3,FALSE)*$L357,1),"")</f>
        <v/>
      </c>
      <c r="BU357" s="282"/>
      <c r="BV357" s="281" t="str">
        <f t="shared" si="164"/>
        <v/>
      </c>
      <c r="BW357" s="283"/>
      <c r="BX357" s="282"/>
      <c r="BY357" s="284" t="str">
        <f t="shared" si="180"/>
        <v/>
      </c>
      <c r="BZ357" s="285" t="str">
        <f t="shared" si="181"/>
        <v/>
      </c>
      <c r="CA357" s="286"/>
      <c r="CB357" s="287"/>
      <c r="CC357" s="281" t="str">
        <f t="array" ref="CC357">IF(AND($I357&lt;&gt;"",$K357&lt;&gt;""),CEILING(VLOOKUP($I357,ランク別指標,6,FALSE)*$L357,1),"")</f>
        <v/>
      </c>
      <c r="CD357" s="288"/>
      <c r="CE357" s="289" t="str">
        <f t="shared" si="165"/>
        <v/>
      </c>
      <c r="CF357" s="290"/>
      <c r="CG357" s="291" t="str">
        <f t="array" ref="CG357">IF(AND(L357&lt;&gt;"",L357&gt;0),IF(CD357/L357*100 &gt; 0,CD357/L357*100, ""),"")</f>
        <v/>
      </c>
      <c r="CH357" s="292" t="str">
        <f t="array" ref="CH357">IF(AND(L357&lt;&gt;"",L357&gt;0),IF(CF357/L357*100 &gt; 0,CF357/L357*100, ""),"")</f>
        <v/>
      </c>
      <c r="CI357" s="291" t="str">
        <f t="array" ref="CI357">IF(AND(CC357&lt;&gt;"",CC357&gt;0),IF(CD357/CC357*100 &gt; 0,CD357/CC357, ""),"")</f>
        <v/>
      </c>
      <c r="CJ357" s="292" t="str">
        <f t="array" ref="CJ357">IF(AND(CE357&lt;&gt;"",CE357&gt;0),IF(CF357/CE357*100 &gt; 0,CF357/CE357, ""),"")</f>
        <v/>
      </c>
      <c r="CK357" s="281"/>
      <c r="CL357" s="293" t="str">
        <f t="array" ref="CL357">IF(AND(L357&lt;&gt;"",L357&gt;0),IF(CK357/L357*100 &gt; 0,CK357/L357*100, ""),"")</f>
        <v/>
      </c>
      <c r="CM357" s="294"/>
      <c r="CN357" s="270" t="str">
        <f t="array" aca="1" ref="CN357" ca="1">IF(AND($O357&lt;&gt;"",$P357="",$O357&lt;=集計基準日),"遅1",IF(AND($R357&lt;&gt;"",$S357="",$R357&lt;=集計基準日),"遅2",IF(AND($U357&lt;&gt;"",$V357="",$U357&lt;=集計基準日),"遅3","") ) )</f>
        <v/>
      </c>
      <c r="CO357" s="271" t="str">
        <f t="array" aca="1" ref="CO357" ca="1">IF(AND($AA357&lt;&gt;"",$AB357="",$AA357&lt;=集計基準日),"遅1",IF(AND($AD357&lt;&gt;"",$AE357="",$AD357&lt;=集計基準日),"遅2",IF(AND($AG357&lt;&gt;"",$AH357="",$AG357&lt;=集計基準日),"遅3","")))</f>
        <v/>
      </c>
      <c r="CP357" s="271" t="str">
        <f t="array" aca="1" ref="CP357" ca="1">IF(AND($AM357&lt;&gt;"",$AN357="",$AM357&lt;=集計基準日),"遅1",IF(AND($AP357&lt;&gt;"",$AQ357="",$AP357&lt;=集計基準日),"遅2",IF(AND($AS357&lt;&gt;"",$AT357="",$AS357&lt;=集計基準日),"遅3","")))</f>
        <v/>
      </c>
      <c r="CQ357" s="272" t="str">
        <f t="shared" ca="1" si="15"/>
        <v/>
      </c>
      <c r="CR357" s="272" t="str">
        <f t="shared" ca="1" si="16"/>
        <v/>
      </c>
      <c r="CS357" s="273" t="str">
        <f t="shared" ca="1" si="166"/>
        <v/>
      </c>
      <c r="CT357" s="337"/>
      <c r="CU357" s="264">
        <f t="shared" si="182"/>
        <v>349</v>
      </c>
      <c r="CW357" s="324">
        <f t="array" aca="1" ref="CW357" ca="1">MAX(IF((IF(進捗管理票PSPT_進捗率_1_2&lt;&gt;"", O357:V357,O357:S357)&lt;&gt;"")*(IF(進捗管理票PSPT_進捗率_1_2&lt;&gt;"", $O$7:$V$7,$O$7:$S$7)="予定日")*(IF(進捗管理票PSPT_進捗率_1_2&lt;&gt;"", O357:V357,O357:S357)&lt;=集計基準日),COLUMN(IF(進捗管理票PSPT_進捗率_1_2&lt;&gt;"", O357:V357,O357:S357)),""))</f>
        <v>0</v>
      </c>
      <c r="CX357" s="324">
        <f t="array" aca="1" ref="CX357" ca="1">MAX(IF((IF(進捗管理票PSPT_進捗率_2_2&lt;&gt;"", AA357:AH357,AA357:AE357)&lt;&gt;"")*(IF(進捗管理票PSPT_進捗率_2_2&lt;&gt;"", $AA$7:$AH$7,$AA$7:$AE$7)="予定日")*(IF(進捗管理票PSPT_進捗率_2_2&lt;&gt;"", AA357:AH357,AA357:AE357)&lt;=集計基準日),COLUMN(IF(進捗管理票PSPT_進捗率_2_2&lt;&gt;"", AA357:AH357,AA357:AE357)),""))</f>
        <v>0</v>
      </c>
      <c r="CY357" s="324">
        <f t="array" aca="1" ref="CY357" ca="1">MAX(IF((IF(進捗管理票PSPT_進捗率_3_2&lt;&gt;"", AM357:AT357,AM357:AQ357)&lt;&gt;"")*(IF(進捗管理票PSPT_進捗率_3_2&lt;&gt;"", $AM$7:$AT$7,$AM$7:$AQ$7)="予定日")*(IF(進捗管理票PSPT_進捗率_3_2&lt;&gt;"", AM357:AT357,AM357:AQ357)&lt;=集計基準日),COLUMN(IF(進捗管理票PSPT_進捗率_3_2&lt;&gt;"", AM357:AT357,AM357:AQ357)),""))</f>
        <v>0</v>
      </c>
      <c r="CZ357" s="324">
        <f t="array" aca="1" ref="CZ357" ca="1">MAX(IF((IF(進捗管理票PSPT_進捗率_4_2&lt;&gt;"", AY357:BF357,AY357:BC357)&lt;&gt;"")*(IF(進捗管理票PSPT_進捗率_4_2&lt;&gt;"", $AY$7:$BF$7,$AY$7:$BC$7)="予定日")*(IF(進捗管理票PSPT_進捗率_4_2&lt;&gt;"", AY357:BF357,AY357:BC357)&lt;=集計基準日),COLUMN(IF(進捗管理票PSPT_進捗率_4_2&lt;&gt;"", AY357:BF357,AY357:BC357)),""))</f>
        <v>0</v>
      </c>
      <c r="DA357" s="324">
        <f t="array" aca="1" ref="DA357" ca="1">MAX(IF((BJ357:BN357&lt;&gt;"")*($BJ$7:$BN$7="予定日")*(BJ357:BN357&lt;=集計基準日),COLUMN(BJ357:BN357),""))</f>
        <v>0</v>
      </c>
      <c r="DB357" s="324">
        <f t="array" aca="1" ref="DB357" ca="1">MAX(IF((IF(AND(進捗管理票PSPT_進捗率_1_2&lt;&gt;"",U357&lt;&gt;""), O357:V357,O357:S357)&lt;&gt;"")*(IF(AND(進捗管理票PSPT_進捗率_1_2&lt;&gt;"",U357&lt;&gt;""), $O$7:$V$7,$O$7:$S$7)="実績日")*(IF(AND(進捗管理票PSPT_進捗率_1_2&lt;&gt;"",U357&lt;&gt;""), O357:V357,O357:S357)&lt;=集計基準日),COLUMN(IF(AND(進捗管理票PSPT_進捗率_1_2&lt;&gt;"",U357&lt;&gt;""), O357:V357,O357:S357)),""))</f>
        <v>0</v>
      </c>
      <c r="DC357" s="324">
        <f t="array" aca="1" ref="DC357" ca="1">MAX(IF((IF(AND(進捗管理票PSPT_進捗率_2_2&lt;&gt;"",AG357&lt;&gt;""), AA357:AH357,AA357:AE357)&lt;&gt;"")*(IF(AND(進捗管理票PSPT_進捗率_2_2&lt;&gt;"",AG357&lt;&gt;""), $AA$7:$AH$7,$AA$7:$AE$7)="実績日")*(IF(AND(進捗管理票PSPT_進捗率_2_2&lt;&gt;"",AG357&lt;&gt;""), AA357:AH357,AA357:AE357)&lt;=集計基準日),COLUMN(IF(AND(進捗管理票PSPT_進捗率_2_2&lt;&gt;"",AG357&lt;&gt;""), AA357:AH357,AA357:AE357)),""))</f>
        <v>0</v>
      </c>
      <c r="DD357" s="324">
        <f t="array" aca="1" ref="DD357" ca="1">MAX(IF((IF(AND(進捗管理票PSPT_進捗率_3_2&lt;&gt;"",AS357&lt;&gt;""), AM357:AT357,AM357:AQ357)&lt;&gt;"")*(IF(AND(進捗管理票PSPT_進捗率_3_2&lt;&gt;"",AS357&lt;&gt;""), $AM$7:$AT$7,$AM$7:$AQ$7)="実績日")*(IF(AND(進捗管理票PSPT_進捗率_3_2&lt;&gt;"",AS357&lt;&gt;""), AM357:AT357,AM357:AQ357)&lt;=集計基準日),COLUMN(IF(AND(進捗管理票PSPT_進捗率_3_2&lt;&gt;"",AS357&lt;&gt;""), AM357:AT357,AM357:AQ357)),""))</f>
        <v>0</v>
      </c>
      <c r="DE357" s="324">
        <f t="array" aca="1" ref="DE357" ca="1">MAX(IF((IF(AND(進捗管理票PSPT_進捗率_4_2&lt;&gt;"",BE357&lt;&gt;""), AY357:BF357,AY357:BC357)&lt;&gt;"")*(IF(AND(進捗管理票PSPT_進捗率_4_2&lt;&gt;"",BE357&lt;&gt;""), $AY$7:$BF$7,$AY$7:$BC$7)="実績日")*(IF(AND(進捗管理票PSPT_進捗率_4_2&lt;&gt;"",BE357&lt;&gt;""), AY357:BF357,AY357:BC357)&lt;=集計基準日),COLUMN(IF(AND(進捗管理票PSPT_進捗率_4_2&lt;&gt;"",BE357&lt;&gt;""), AY357:BF357,AY357:BC357)),""))</f>
        <v>0</v>
      </c>
      <c r="DF357" s="324">
        <f t="array" aca="1" ref="DF357" ca="1">MAX(IF((BJ357:BN357&lt;&gt;"")*($BJ$7:$BN$7="実績日")*(BJ357:BN357&lt;=集計基準日),COLUMN(BJ357:BN357),""))</f>
        <v>0</v>
      </c>
      <c r="DG357" s="439">
        <f ca="1">MAX(IF(CW357&lt;&gt;0,HLOOKUP(CW357+1,進捗・達成率設定_PS,9,1),0),IF(CX357&lt;&gt;0,HLOOKUP(CX357+1,進捗・達成率設定_PT仕様作成,9,1),0),IF(CY357&lt;&gt;0,HLOOKUP(CY357+1,進捗・達成率設定_PG,9,1),0),IF(CZ357&lt;&gt;0,HLOOKUP(CZ357+1,進捗・達成率設定_PT,9,1),0),IF(DA357&lt;&gt;0,HLOOKUP(DA357+1,進捗・達成率設定_受入,9,1),0),IF(AND(COUNTA(PTレビュー先頭セル:PTレビュー最終セル)=0,AND(BB357&lt;&gt;"", BB357 &lt;= 集計基準日, BE357="",BF357="",BJ357="",BK357="",BM357="",BN357="")),100,0),IF(AND(BE357&lt;&gt;"",BE357 &lt;= 集計基準日, BJ357="",BK357="",BM357="",BN357=""),100,0))</f>
        <v>0</v>
      </c>
      <c r="DH357" s="440">
        <f ca="1">MAX(IF(DB357&lt;&gt;0,HLOOKUP(DB357,進捗・達成率設定_PS,9,1),0),IF(DC357&lt;&gt;0,HLOOKUP(DC357,進捗・達成率設定_PT仕様作成,9,1),0),IF(DD357&lt;&gt;0,HLOOKUP(DD357,進捗・達成率設定_PG,9,1),0),IF(DE357&lt;&gt;0,HLOOKUP(DE357,進捗・達成率設定_PT,9,1),0),IF(DF357&lt;&gt;0,HLOOKUP(DF357,進捗・達成率設定_受入,9,1),0),IF(AND(COUNTA(PTレビュー先頭セル:PTレビュー最終セル)=0,BJ357="",BK357="",BM357="",BN357="",BC357&lt;&gt;"", BC357&lt;=集計基準日),100,0),IF(OR(AND(BF357&lt;&gt;"",BF357&lt;=集計基準日, BJ357="",BK357="",BM357="",BN357=""),AND(BE357&lt;&gt;"",BF357&lt;&gt;"",BF357&lt;=集計基準日, BJ357="",BK357="",BM357="",BN357="")),100,0))</f>
        <v>0</v>
      </c>
      <c r="DI357" s="328" t="str">
        <f>IF(BM357&lt;&gt;"",BM357,IF(AND(BJ357&lt;&gt;"",BM357&lt;&gt;""),BM357,IF(AND(BJ357&lt;&gt;"",BM357=""),"",IF(AND(BK357&lt;&gt;"",BM357=""),"",IF(BE357&lt;&gt;"",BE357,IF(COUNTA(PTレビュー先頭セル:PTレビュー最終セル)&lt;&gt;0,"",IF(BB357&lt;&gt;"",BB357,"")))))))</f>
        <v/>
      </c>
      <c r="DJ357" s="329" t="str">
        <f>IF(AND(BM357&lt;&gt;"",BN357&lt;&gt;""),BN357,IF(AND(BJ357&lt;&gt;"",BN357&lt;&gt;""),BN357,IF(AND(BK357&lt;&gt;"",BN357=""),"",IF(AND(BJ357&lt;&gt;"",BN357=""),"",IF(BF357&lt;&gt;"",BF357,IF(COUNTA(PTレビュー先頭セル:PTレビュー最終セル)&lt;&gt;0,"",IF(BC357&lt;&gt;"",BC357,"")))))))</f>
        <v/>
      </c>
      <c r="DK357" s="450" t="b">
        <f t="shared" si="183"/>
        <v>0</v>
      </c>
      <c r="DL357" s="440" t="b">
        <f t="shared" si="184"/>
        <v>0</v>
      </c>
      <c r="DM357" s="450" t="b">
        <f t="shared" si="185"/>
        <v>0</v>
      </c>
      <c r="DN357" s="440" t="b">
        <f t="shared" si="186"/>
        <v>0</v>
      </c>
      <c r="DO357" s="449" t="b">
        <f t="shared" si="187"/>
        <v>0</v>
      </c>
      <c r="DP357" s="440" t="b">
        <f t="shared" si="188"/>
        <v>0</v>
      </c>
      <c r="DQ357" s="450" t="b">
        <f t="shared" si="189"/>
        <v>0</v>
      </c>
      <c r="DR357" s="440" t="b">
        <f t="shared" si="190"/>
        <v>0</v>
      </c>
      <c r="DS357" s="449" t="b">
        <f t="shared" si="191"/>
        <v>0</v>
      </c>
      <c r="DT357" s="440" t="b">
        <f t="shared" si="192"/>
        <v>0</v>
      </c>
    </row>
    <row r="358" spans="1:124" x14ac:dyDescent="0.25">
      <c r="A358" s="65">
        <f t="shared" si="167"/>
        <v>350</v>
      </c>
      <c r="B358" s="275"/>
      <c r="C358" s="275"/>
      <c r="D358" s="275"/>
      <c r="E358" s="275"/>
      <c r="F358" s="275"/>
      <c r="G358" s="316"/>
      <c r="H358" s="276"/>
      <c r="I358" s="276"/>
      <c r="J358" s="276"/>
      <c r="K358" s="467"/>
      <c r="L358" s="467"/>
      <c r="M358" s="277"/>
      <c r="N358" s="277"/>
      <c r="O358" s="348"/>
      <c r="P358" s="349"/>
      <c r="Q358" s="279"/>
      <c r="R358" s="348"/>
      <c r="S358" s="349"/>
      <c r="T358" s="280"/>
      <c r="U358" s="348"/>
      <c r="V358" s="274"/>
      <c r="W358" s="309" t="str">
        <f t="shared" ca="1" si="168"/>
        <v/>
      </c>
      <c r="X358" s="310" t="str">
        <f t="shared" ca="1" si="169"/>
        <v/>
      </c>
      <c r="Y358" s="277"/>
      <c r="Z358" s="277"/>
      <c r="AA358" s="348"/>
      <c r="AB358" s="349"/>
      <c r="AC358" s="279"/>
      <c r="AD358" s="348"/>
      <c r="AE358" s="349"/>
      <c r="AF358" s="280"/>
      <c r="AG358" s="348"/>
      <c r="AH358" s="274"/>
      <c r="AI358" s="309" t="str">
        <f t="shared" ca="1" si="170"/>
        <v/>
      </c>
      <c r="AJ358" s="310" t="str">
        <f t="shared" ca="1" si="171"/>
        <v/>
      </c>
      <c r="AK358" s="276"/>
      <c r="AL358" s="276"/>
      <c r="AM358" s="348"/>
      <c r="AN358" s="349"/>
      <c r="AO358" s="279"/>
      <c r="AP358" s="348"/>
      <c r="AQ358" s="349"/>
      <c r="AR358" s="280"/>
      <c r="AS358" s="348"/>
      <c r="AT358" s="274"/>
      <c r="AU358" s="309" t="str">
        <f t="shared" ca="1" si="172"/>
        <v/>
      </c>
      <c r="AV358" s="310" t="str">
        <f t="shared" ca="1" si="173"/>
        <v/>
      </c>
      <c r="AW358" s="276"/>
      <c r="AX358" s="276"/>
      <c r="AY358" s="348"/>
      <c r="AZ358" s="349"/>
      <c r="BA358" s="279"/>
      <c r="BB358" s="348"/>
      <c r="BC358" s="349"/>
      <c r="BD358" s="280"/>
      <c r="BE358" s="348"/>
      <c r="BF358" s="274"/>
      <c r="BG358" s="309" t="str">
        <f t="shared" ca="1" si="174"/>
        <v/>
      </c>
      <c r="BH358" s="310" t="str">
        <f t="shared" ca="1" si="175"/>
        <v/>
      </c>
      <c r="BI358" s="276"/>
      <c r="BJ358" s="348"/>
      <c r="BK358" s="349"/>
      <c r="BL358" s="279"/>
      <c r="BM358" s="348"/>
      <c r="BN358" s="349"/>
      <c r="BO358" s="280"/>
      <c r="BP358" s="309" t="str">
        <f t="shared" ca="1" si="176"/>
        <v/>
      </c>
      <c r="BQ358" s="310" t="str">
        <f t="shared" ca="1" si="177"/>
        <v/>
      </c>
      <c r="BR358" s="309" t="str">
        <f t="shared" ca="1" si="178"/>
        <v/>
      </c>
      <c r="BS358" s="438" t="str">
        <f t="shared" ca="1" si="179"/>
        <v/>
      </c>
      <c r="BT358" s="281" t="str">
        <f t="array" ref="BT358">IF(AND($I358&lt;&gt;"",$K358&lt;&gt;""),CEILING(VLOOKUP($I358,ランク別指標,3,FALSE)*$L358,1),"")</f>
        <v/>
      </c>
      <c r="BU358" s="282"/>
      <c r="BV358" s="281" t="str">
        <f t="shared" si="164"/>
        <v/>
      </c>
      <c r="BW358" s="283"/>
      <c r="BX358" s="282"/>
      <c r="BY358" s="284" t="str">
        <f t="shared" si="180"/>
        <v/>
      </c>
      <c r="BZ358" s="285" t="str">
        <f t="shared" si="181"/>
        <v/>
      </c>
      <c r="CA358" s="286"/>
      <c r="CB358" s="287"/>
      <c r="CC358" s="281" t="str">
        <f t="array" ref="CC358">IF(AND($I358&lt;&gt;"",$K358&lt;&gt;""),CEILING(VLOOKUP($I358,ランク別指標,6,FALSE)*$L358,1),"")</f>
        <v/>
      </c>
      <c r="CD358" s="288"/>
      <c r="CE358" s="289" t="str">
        <f t="shared" si="165"/>
        <v/>
      </c>
      <c r="CF358" s="290"/>
      <c r="CG358" s="291" t="str">
        <f t="array" ref="CG358">IF(AND(L358&lt;&gt;"",L358&gt;0),IF(CD358/L358*100 &gt; 0,CD358/L358*100, ""),"")</f>
        <v/>
      </c>
      <c r="CH358" s="292" t="str">
        <f t="array" ref="CH358">IF(AND(L358&lt;&gt;"",L358&gt;0),IF(CF358/L358*100 &gt; 0,CF358/L358*100, ""),"")</f>
        <v/>
      </c>
      <c r="CI358" s="291" t="str">
        <f t="array" ref="CI358">IF(AND(CC358&lt;&gt;"",CC358&gt;0),IF(CD358/CC358*100 &gt; 0,CD358/CC358, ""),"")</f>
        <v/>
      </c>
      <c r="CJ358" s="292" t="str">
        <f t="array" ref="CJ358">IF(AND(CE358&lt;&gt;"",CE358&gt;0),IF(CF358/CE358*100 &gt; 0,CF358/CE358, ""),"")</f>
        <v/>
      </c>
      <c r="CK358" s="281"/>
      <c r="CL358" s="293" t="str">
        <f t="array" ref="CL358">IF(AND(L358&lt;&gt;"",L358&gt;0),IF(CK358/L358*100 &gt; 0,CK358/L358*100, ""),"")</f>
        <v/>
      </c>
      <c r="CM358" s="294"/>
      <c r="CN358" s="270" t="str">
        <f t="array" aca="1" ref="CN358" ca="1">IF(AND($O358&lt;&gt;"",$P358="",$O358&lt;=集計基準日),"遅1",IF(AND($R358&lt;&gt;"",$S358="",$R358&lt;=集計基準日),"遅2",IF(AND($U358&lt;&gt;"",$V358="",$U358&lt;=集計基準日),"遅3","") ) )</f>
        <v/>
      </c>
      <c r="CO358" s="271" t="str">
        <f t="array" aca="1" ref="CO358" ca="1">IF(AND($AA358&lt;&gt;"",$AB358="",$AA358&lt;=集計基準日),"遅1",IF(AND($AD358&lt;&gt;"",$AE358="",$AD358&lt;=集計基準日),"遅2",IF(AND($AG358&lt;&gt;"",$AH358="",$AG358&lt;=集計基準日),"遅3","")))</f>
        <v/>
      </c>
      <c r="CP358" s="271" t="str">
        <f t="array" aca="1" ref="CP358" ca="1">IF(AND($AM358&lt;&gt;"",$AN358="",$AM358&lt;=集計基準日),"遅1",IF(AND($AP358&lt;&gt;"",$AQ358="",$AP358&lt;=集計基準日),"遅2",IF(AND($AS358&lt;&gt;"",$AT358="",$AS358&lt;=集計基準日),"遅3","")))</f>
        <v/>
      </c>
      <c r="CQ358" s="272" t="str">
        <f t="shared" ca="1" si="15"/>
        <v/>
      </c>
      <c r="CR358" s="272" t="str">
        <f t="shared" ca="1" si="16"/>
        <v/>
      </c>
      <c r="CS358" s="273" t="str">
        <f t="shared" ca="1" si="166"/>
        <v/>
      </c>
      <c r="CT358" s="337"/>
      <c r="CU358" s="264">
        <f t="shared" si="182"/>
        <v>350</v>
      </c>
      <c r="CW358" s="324">
        <f t="array" aca="1" ref="CW358" ca="1">MAX(IF((IF(進捗管理票PSPT_進捗率_1_2&lt;&gt;"", O358:V358,O358:S358)&lt;&gt;"")*(IF(進捗管理票PSPT_進捗率_1_2&lt;&gt;"", $O$7:$V$7,$O$7:$S$7)="予定日")*(IF(進捗管理票PSPT_進捗率_1_2&lt;&gt;"", O358:V358,O358:S358)&lt;=集計基準日),COLUMN(IF(進捗管理票PSPT_進捗率_1_2&lt;&gt;"", O358:V358,O358:S358)),""))</f>
        <v>0</v>
      </c>
      <c r="CX358" s="324">
        <f t="array" aca="1" ref="CX358" ca="1">MAX(IF((IF(進捗管理票PSPT_進捗率_2_2&lt;&gt;"", AA358:AH358,AA358:AE358)&lt;&gt;"")*(IF(進捗管理票PSPT_進捗率_2_2&lt;&gt;"", $AA$7:$AH$7,$AA$7:$AE$7)="予定日")*(IF(進捗管理票PSPT_進捗率_2_2&lt;&gt;"", AA358:AH358,AA358:AE358)&lt;=集計基準日),COLUMN(IF(進捗管理票PSPT_進捗率_2_2&lt;&gt;"", AA358:AH358,AA358:AE358)),""))</f>
        <v>0</v>
      </c>
      <c r="CY358" s="324">
        <f t="array" aca="1" ref="CY358" ca="1">MAX(IF((IF(進捗管理票PSPT_進捗率_3_2&lt;&gt;"", AM358:AT358,AM358:AQ358)&lt;&gt;"")*(IF(進捗管理票PSPT_進捗率_3_2&lt;&gt;"", $AM$7:$AT$7,$AM$7:$AQ$7)="予定日")*(IF(進捗管理票PSPT_進捗率_3_2&lt;&gt;"", AM358:AT358,AM358:AQ358)&lt;=集計基準日),COLUMN(IF(進捗管理票PSPT_進捗率_3_2&lt;&gt;"", AM358:AT358,AM358:AQ358)),""))</f>
        <v>0</v>
      </c>
      <c r="CZ358" s="324">
        <f t="array" aca="1" ref="CZ358" ca="1">MAX(IF((IF(進捗管理票PSPT_進捗率_4_2&lt;&gt;"", AY358:BF358,AY358:BC358)&lt;&gt;"")*(IF(進捗管理票PSPT_進捗率_4_2&lt;&gt;"", $AY$7:$BF$7,$AY$7:$BC$7)="予定日")*(IF(進捗管理票PSPT_進捗率_4_2&lt;&gt;"", AY358:BF358,AY358:BC358)&lt;=集計基準日),COLUMN(IF(進捗管理票PSPT_進捗率_4_2&lt;&gt;"", AY358:BF358,AY358:BC358)),""))</f>
        <v>0</v>
      </c>
      <c r="DA358" s="324">
        <f t="array" aca="1" ref="DA358" ca="1">MAX(IF((BJ358:BN358&lt;&gt;"")*($BJ$7:$BN$7="予定日")*(BJ358:BN358&lt;=集計基準日),COLUMN(BJ358:BN358),""))</f>
        <v>0</v>
      </c>
      <c r="DB358" s="324">
        <f t="array" aca="1" ref="DB358" ca="1">MAX(IF((IF(AND(進捗管理票PSPT_進捗率_1_2&lt;&gt;"",U358&lt;&gt;""), O358:V358,O358:S358)&lt;&gt;"")*(IF(AND(進捗管理票PSPT_進捗率_1_2&lt;&gt;"",U358&lt;&gt;""), $O$7:$V$7,$O$7:$S$7)="実績日")*(IF(AND(進捗管理票PSPT_進捗率_1_2&lt;&gt;"",U358&lt;&gt;""), O358:V358,O358:S358)&lt;=集計基準日),COLUMN(IF(AND(進捗管理票PSPT_進捗率_1_2&lt;&gt;"",U358&lt;&gt;""), O358:V358,O358:S358)),""))</f>
        <v>0</v>
      </c>
      <c r="DC358" s="324">
        <f t="array" aca="1" ref="DC358" ca="1">MAX(IF((IF(AND(進捗管理票PSPT_進捗率_2_2&lt;&gt;"",AG358&lt;&gt;""), AA358:AH358,AA358:AE358)&lt;&gt;"")*(IF(AND(進捗管理票PSPT_進捗率_2_2&lt;&gt;"",AG358&lt;&gt;""), $AA$7:$AH$7,$AA$7:$AE$7)="実績日")*(IF(AND(進捗管理票PSPT_進捗率_2_2&lt;&gt;"",AG358&lt;&gt;""), AA358:AH358,AA358:AE358)&lt;=集計基準日),COLUMN(IF(AND(進捗管理票PSPT_進捗率_2_2&lt;&gt;"",AG358&lt;&gt;""), AA358:AH358,AA358:AE358)),""))</f>
        <v>0</v>
      </c>
      <c r="DD358" s="324">
        <f t="array" aca="1" ref="DD358" ca="1">MAX(IF((IF(AND(進捗管理票PSPT_進捗率_3_2&lt;&gt;"",AS358&lt;&gt;""), AM358:AT358,AM358:AQ358)&lt;&gt;"")*(IF(AND(進捗管理票PSPT_進捗率_3_2&lt;&gt;"",AS358&lt;&gt;""), $AM$7:$AT$7,$AM$7:$AQ$7)="実績日")*(IF(AND(進捗管理票PSPT_進捗率_3_2&lt;&gt;"",AS358&lt;&gt;""), AM358:AT358,AM358:AQ358)&lt;=集計基準日),COLUMN(IF(AND(進捗管理票PSPT_進捗率_3_2&lt;&gt;"",AS358&lt;&gt;""), AM358:AT358,AM358:AQ358)),""))</f>
        <v>0</v>
      </c>
      <c r="DE358" s="324">
        <f t="array" aca="1" ref="DE358" ca="1">MAX(IF((IF(AND(進捗管理票PSPT_進捗率_4_2&lt;&gt;"",BE358&lt;&gt;""), AY358:BF358,AY358:BC358)&lt;&gt;"")*(IF(AND(進捗管理票PSPT_進捗率_4_2&lt;&gt;"",BE358&lt;&gt;""), $AY$7:$BF$7,$AY$7:$BC$7)="実績日")*(IF(AND(進捗管理票PSPT_進捗率_4_2&lt;&gt;"",BE358&lt;&gt;""), AY358:BF358,AY358:BC358)&lt;=集計基準日),COLUMN(IF(AND(進捗管理票PSPT_進捗率_4_2&lt;&gt;"",BE358&lt;&gt;""), AY358:BF358,AY358:BC358)),""))</f>
        <v>0</v>
      </c>
      <c r="DF358" s="324">
        <f t="array" aca="1" ref="DF358" ca="1">MAX(IF((BJ358:BN358&lt;&gt;"")*($BJ$7:$BN$7="実績日")*(BJ358:BN358&lt;=集計基準日),COLUMN(BJ358:BN358),""))</f>
        <v>0</v>
      </c>
      <c r="DG358" s="439">
        <f ca="1">MAX(IF(CW358&lt;&gt;0,HLOOKUP(CW358+1,進捗・達成率設定_PS,9,1),0),IF(CX358&lt;&gt;0,HLOOKUP(CX358+1,進捗・達成率設定_PT仕様作成,9,1),0),IF(CY358&lt;&gt;0,HLOOKUP(CY358+1,進捗・達成率設定_PG,9,1),0),IF(CZ358&lt;&gt;0,HLOOKUP(CZ358+1,進捗・達成率設定_PT,9,1),0),IF(DA358&lt;&gt;0,HLOOKUP(DA358+1,進捗・達成率設定_受入,9,1),0),IF(AND(COUNTA(PTレビュー先頭セル:PTレビュー最終セル)=0,AND(BB358&lt;&gt;"", BB358 &lt;= 集計基準日, BE358="",BF358="",BJ358="",BK358="",BM358="",BN358="")),100,0),IF(AND(BE358&lt;&gt;"",BE358 &lt;= 集計基準日, BJ358="",BK358="",BM358="",BN358=""),100,0))</f>
        <v>0</v>
      </c>
      <c r="DH358" s="440">
        <f ca="1">MAX(IF(DB358&lt;&gt;0,HLOOKUP(DB358,進捗・達成率設定_PS,9,1),0),IF(DC358&lt;&gt;0,HLOOKUP(DC358,進捗・達成率設定_PT仕様作成,9,1),0),IF(DD358&lt;&gt;0,HLOOKUP(DD358,進捗・達成率設定_PG,9,1),0),IF(DE358&lt;&gt;0,HLOOKUP(DE358,進捗・達成率設定_PT,9,1),0),IF(DF358&lt;&gt;0,HLOOKUP(DF358,進捗・達成率設定_受入,9,1),0),IF(AND(COUNTA(PTレビュー先頭セル:PTレビュー最終セル)=0,BJ358="",BK358="",BM358="",BN358="",BC358&lt;&gt;"", BC358&lt;=集計基準日),100,0),IF(OR(AND(BF358&lt;&gt;"",BF358&lt;=集計基準日, BJ358="",BK358="",BM358="",BN358=""),AND(BE358&lt;&gt;"",BF358&lt;&gt;"",BF358&lt;=集計基準日, BJ358="",BK358="",BM358="",BN358="")),100,0))</f>
        <v>0</v>
      </c>
      <c r="DI358" s="328" t="str">
        <f>IF(BM358&lt;&gt;"",BM358,IF(AND(BJ358&lt;&gt;"",BM358&lt;&gt;""),BM358,IF(AND(BJ358&lt;&gt;"",BM358=""),"",IF(AND(BK358&lt;&gt;"",BM358=""),"",IF(BE358&lt;&gt;"",BE358,IF(COUNTA(PTレビュー先頭セル:PTレビュー最終セル)&lt;&gt;0,"",IF(BB358&lt;&gt;"",BB358,"")))))))</f>
        <v/>
      </c>
      <c r="DJ358" s="329" t="str">
        <f>IF(AND(BM358&lt;&gt;"",BN358&lt;&gt;""),BN358,IF(AND(BJ358&lt;&gt;"",BN358&lt;&gt;""),BN358,IF(AND(BK358&lt;&gt;"",BN358=""),"",IF(AND(BJ358&lt;&gt;"",BN358=""),"",IF(BF358&lt;&gt;"",BF358,IF(COUNTA(PTレビュー先頭セル:PTレビュー最終セル)&lt;&gt;0,"",IF(BC358&lt;&gt;"",BC358,"")))))))</f>
        <v/>
      </c>
      <c r="DK358" s="450" t="b">
        <f t="shared" si="183"/>
        <v>0</v>
      </c>
      <c r="DL358" s="440" t="b">
        <f t="shared" si="184"/>
        <v>0</v>
      </c>
      <c r="DM358" s="450" t="b">
        <f t="shared" si="185"/>
        <v>0</v>
      </c>
      <c r="DN358" s="440" t="b">
        <f t="shared" si="186"/>
        <v>0</v>
      </c>
      <c r="DO358" s="449" t="b">
        <f t="shared" si="187"/>
        <v>0</v>
      </c>
      <c r="DP358" s="440" t="b">
        <f t="shared" si="188"/>
        <v>0</v>
      </c>
      <c r="DQ358" s="450" t="b">
        <f t="shared" si="189"/>
        <v>0</v>
      </c>
      <c r="DR358" s="440" t="b">
        <f t="shared" si="190"/>
        <v>0</v>
      </c>
      <c r="DS358" s="449" t="b">
        <f t="shared" si="191"/>
        <v>0</v>
      </c>
      <c r="DT358" s="440" t="b">
        <f t="shared" si="192"/>
        <v>0</v>
      </c>
    </row>
    <row r="359" spans="1:124" x14ac:dyDescent="0.25">
      <c r="A359" s="65">
        <f t="shared" si="167"/>
        <v>351</v>
      </c>
      <c r="B359" s="275"/>
      <c r="C359" s="275"/>
      <c r="D359" s="275"/>
      <c r="E359" s="275"/>
      <c r="F359" s="275"/>
      <c r="G359" s="316"/>
      <c r="H359" s="276"/>
      <c r="I359" s="276"/>
      <c r="J359" s="276"/>
      <c r="K359" s="467"/>
      <c r="L359" s="467"/>
      <c r="M359" s="277"/>
      <c r="N359" s="277"/>
      <c r="O359" s="348"/>
      <c r="P359" s="349"/>
      <c r="Q359" s="279"/>
      <c r="R359" s="348"/>
      <c r="S359" s="349"/>
      <c r="T359" s="280"/>
      <c r="U359" s="348"/>
      <c r="V359" s="274"/>
      <c r="W359" s="309" t="str">
        <f t="shared" ca="1" si="168"/>
        <v/>
      </c>
      <c r="X359" s="310" t="str">
        <f t="shared" ca="1" si="169"/>
        <v/>
      </c>
      <c r="Y359" s="277"/>
      <c r="Z359" s="277"/>
      <c r="AA359" s="348"/>
      <c r="AB359" s="349"/>
      <c r="AC359" s="279"/>
      <c r="AD359" s="348"/>
      <c r="AE359" s="349"/>
      <c r="AF359" s="280"/>
      <c r="AG359" s="348"/>
      <c r="AH359" s="274"/>
      <c r="AI359" s="309" t="str">
        <f t="shared" ca="1" si="170"/>
        <v/>
      </c>
      <c r="AJ359" s="310" t="str">
        <f t="shared" ca="1" si="171"/>
        <v/>
      </c>
      <c r="AK359" s="276"/>
      <c r="AL359" s="276"/>
      <c r="AM359" s="348"/>
      <c r="AN359" s="349"/>
      <c r="AO359" s="279"/>
      <c r="AP359" s="348"/>
      <c r="AQ359" s="349"/>
      <c r="AR359" s="280"/>
      <c r="AS359" s="348"/>
      <c r="AT359" s="274"/>
      <c r="AU359" s="309" t="str">
        <f t="shared" ca="1" si="172"/>
        <v/>
      </c>
      <c r="AV359" s="310" t="str">
        <f t="shared" ca="1" si="173"/>
        <v/>
      </c>
      <c r="AW359" s="276"/>
      <c r="AX359" s="276"/>
      <c r="AY359" s="348"/>
      <c r="AZ359" s="349"/>
      <c r="BA359" s="279"/>
      <c r="BB359" s="348"/>
      <c r="BC359" s="349"/>
      <c r="BD359" s="280"/>
      <c r="BE359" s="348"/>
      <c r="BF359" s="274"/>
      <c r="BG359" s="309" t="str">
        <f t="shared" ca="1" si="174"/>
        <v/>
      </c>
      <c r="BH359" s="310" t="str">
        <f t="shared" ca="1" si="175"/>
        <v/>
      </c>
      <c r="BI359" s="276"/>
      <c r="BJ359" s="348"/>
      <c r="BK359" s="349"/>
      <c r="BL359" s="279"/>
      <c r="BM359" s="348"/>
      <c r="BN359" s="349"/>
      <c r="BO359" s="280"/>
      <c r="BP359" s="309" t="str">
        <f t="shared" ca="1" si="176"/>
        <v/>
      </c>
      <c r="BQ359" s="310" t="str">
        <f t="shared" ca="1" si="177"/>
        <v/>
      </c>
      <c r="BR359" s="309" t="str">
        <f t="shared" ca="1" si="178"/>
        <v/>
      </c>
      <c r="BS359" s="438" t="str">
        <f t="shared" ca="1" si="179"/>
        <v/>
      </c>
      <c r="BT359" s="281" t="str">
        <f t="array" ref="BT359">IF(AND($I359&lt;&gt;"",$K359&lt;&gt;""),CEILING(VLOOKUP($I359,ランク別指標,3,FALSE)*$L359,1),"")</f>
        <v/>
      </c>
      <c r="BU359" s="282"/>
      <c r="BV359" s="281" t="str">
        <f t="shared" si="164"/>
        <v/>
      </c>
      <c r="BW359" s="283"/>
      <c r="BX359" s="282"/>
      <c r="BY359" s="284" t="str">
        <f t="shared" si="180"/>
        <v/>
      </c>
      <c r="BZ359" s="285" t="str">
        <f t="shared" si="181"/>
        <v/>
      </c>
      <c r="CA359" s="286"/>
      <c r="CB359" s="287"/>
      <c r="CC359" s="281" t="str">
        <f t="array" ref="CC359">IF(AND($I359&lt;&gt;"",$K359&lt;&gt;""),CEILING(VLOOKUP($I359,ランク別指標,6,FALSE)*$L359,1),"")</f>
        <v/>
      </c>
      <c r="CD359" s="288"/>
      <c r="CE359" s="289" t="str">
        <f t="shared" si="165"/>
        <v/>
      </c>
      <c r="CF359" s="290"/>
      <c r="CG359" s="291" t="str">
        <f t="array" ref="CG359">IF(AND(L359&lt;&gt;"",L359&gt;0),IF(CD359/L359*100 &gt; 0,CD359/L359*100, ""),"")</f>
        <v/>
      </c>
      <c r="CH359" s="292" t="str">
        <f t="array" ref="CH359">IF(AND(L359&lt;&gt;"",L359&gt;0),IF(CF359/L359*100 &gt; 0,CF359/L359*100, ""),"")</f>
        <v/>
      </c>
      <c r="CI359" s="291" t="str">
        <f t="array" ref="CI359">IF(AND(CC359&lt;&gt;"",CC359&gt;0),IF(CD359/CC359*100 &gt; 0,CD359/CC359, ""),"")</f>
        <v/>
      </c>
      <c r="CJ359" s="292" t="str">
        <f t="array" ref="CJ359">IF(AND(CE359&lt;&gt;"",CE359&gt;0),IF(CF359/CE359*100 &gt; 0,CF359/CE359, ""),"")</f>
        <v/>
      </c>
      <c r="CK359" s="281"/>
      <c r="CL359" s="293" t="str">
        <f t="array" ref="CL359">IF(AND(L359&lt;&gt;"",L359&gt;0),IF(CK359/L359*100 &gt; 0,CK359/L359*100, ""),"")</f>
        <v/>
      </c>
      <c r="CM359" s="294"/>
      <c r="CN359" s="270" t="str">
        <f t="array" aca="1" ref="CN359" ca="1">IF(AND($O359&lt;&gt;"",$P359="",$O359&lt;=集計基準日),"遅1",IF(AND($R359&lt;&gt;"",$S359="",$R359&lt;=集計基準日),"遅2",IF(AND($U359&lt;&gt;"",$V359="",$U359&lt;=集計基準日),"遅3","") ) )</f>
        <v/>
      </c>
      <c r="CO359" s="271" t="str">
        <f t="array" aca="1" ref="CO359" ca="1">IF(AND($AA359&lt;&gt;"",$AB359="",$AA359&lt;=集計基準日),"遅1",IF(AND($AD359&lt;&gt;"",$AE359="",$AD359&lt;=集計基準日),"遅2",IF(AND($AG359&lt;&gt;"",$AH359="",$AG359&lt;=集計基準日),"遅3","")))</f>
        <v/>
      </c>
      <c r="CP359" s="271" t="str">
        <f t="array" aca="1" ref="CP359" ca="1">IF(AND($AM359&lt;&gt;"",$AN359="",$AM359&lt;=集計基準日),"遅1",IF(AND($AP359&lt;&gt;"",$AQ359="",$AP359&lt;=集計基準日),"遅2",IF(AND($AS359&lt;&gt;"",$AT359="",$AS359&lt;=集計基準日),"遅3","")))</f>
        <v/>
      </c>
      <c r="CQ359" s="272" t="str">
        <f t="shared" ca="1" si="15"/>
        <v/>
      </c>
      <c r="CR359" s="272" t="str">
        <f t="shared" ca="1" si="16"/>
        <v/>
      </c>
      <c r="CS359" s="273" t="str">
        <f t="shared" ca="1" si="166"/>
        <v/>
      </c>
      <c r="CT359" s="337"/>
      <c r="CU359" s="264">
        <f t="shared" si="182"/>
        <v>351</v>
      </c>
      <c r="CW359" s="324">
        <f t="array" aca="1" ref="CW359" ca="1">MAX(IF((IF(進捗管理票PSPT_進捗率_1_2&lt;&gt;"", O359:V359,O359:S359)&lt;&gt;"")*(IF(進捗管理票PSPT_進捗率_1_2&lt;&gt;"", $O$7:$V$7,$O$7:$S$7)="予定日")*(IF(進捗管理票PSPT_進捗率_1_2&lt;&gt;"", O359:V359,O359:S359)&lt;=集計基準日),COLUMN(IF(進捗管理票PSPT_進捗率_1_2&lt;&gt;"", O359:V359,O359:S359)),""))</f>
        <v>0</v>
      </c>
      <c r="CX359" s="324">
        <f t="array" aca="1" ref="CX359" ca="1">MAX(IF((IF(進捗管理票PSPT_進捗率_2_2&lt;&gt;"", AA359:AH359,AA359:AE359)&lt;&gt;"")*(IF(進捗管理票PSPT_進捗率_2_2&lt;&gt;"", $AA$7:$AH$7,$AA$7:$AE$7)="予定日")*(IF(進捗管理票PSPT_進捗率_2_2&lt;&gt;"", AA359:AH359,AA359:AE359)&lt;=集計基準日),COLUMN(IF(進捗管理票PSPT_進捗率_2_2&lt;&gt;"", AA359:AH359,AA359:AE359)),""))</f>
        <v>0</v>
      </c>
      <c r="CY359" s="324">
        <f t="array" aca="1" ref="CY359" ca="1">MAX(IF((IF(進捗管理票PSPT_進捗率_3_2&lt;&gt;"", AM359:AT359,AM359:AQ359)&lt;&gt;"")*(IF(進捗管理票PSPT_進捗率_3_2&lt;&gt;"", $AM$7:$AT$7,$AM$7:$AQ$7)="予定日")*(IF(進捗管理票PSPT_進捗率_3_2&lt;&gt;"", AM359:AT359,AM359:AQ359)&lt;=集計基準日),COLUMN(IF(進捗管理票PSPT_進捗率_3_2&lt;&gt;"", AM359:AT359,AM359:AQ359)),""))</f>
        <v>0</v>
      </c>
      <c r="CZ359" s="324">
        <f t="array" aca="1" ref="CZ359" ca="1">MAX(IF((IF(進捗管理票PSPT_進捗率_4_2&lt;&gt;"", AY359:BF359,AY359:BC359)&lt;&gt;"")*(IF(進捗管理票PSPT_進捗率_4_2&lt;&gt;"", $AY$7:$BF$7,$AY$7:$BC$7)="予定日")*(IF(進捗管理票PSPT_進捗率_4_2&lt;&gt;"", AY359:BF359,AY359:BC359)&lt;=集計基準日),COLUMN(IF(進捗管理票PSPT_進捗率_4_2&lt;&gt;"", AY359:BF359,AY359:BC359)),""))</f>
        <v>0</v>
      </c>
      <c r="DA359" s="324">
        <f t="array" aca="1" ref="DA359" ca="1">MAX(IF((BJ359:BN359&lt;&gt;"")*($BJ$7:$BN$7="予定日")*(BJ359:BN359&lt;=集計基準日),COLUMN(BJ359:BN359),""))</f>
        <v>0</v>
      </c>
      <c r="DB359" s="324">
        <f t="array" aca="1" ref="DB359" ca="1">MAX(IF((IF(AND(進捗管理票PSPT_進捗率_1_2&lt;&gt;"",U359&lt;&gt;""), O359:V359,O359:S359)&lt;&gt;"")*(IF(AND(進捗管理票PSPT_進捗率_1_2&lt;&gt;"",U359&lt;&gt;""), $O$7:$V$7,$O$7:$S$7)="実績日")*(IF(AND(進捗管理票PSPT_進捗率_1_2&lt;&gt;"",U359&lt;&gt;""), O359:V359,O359:S359)&lt;=集計基準日),COLUMN(IF(AND(進捗管理票PSPT_進捗率_1_2&lt;&gt;"",U359&lt;&gt;""), O359:V359,O359:S359)),""))</f>
        <v>0</v>
      </c>
      <c r="DC359" s="324">
        <f t="array" aca="1" ref="DC359" ca="1">MAX(IF((IF(AND(進捗管理票PSPT_進捗率_2_2&lt;&gt;"",AG359&lt;&gt;""), AA359:AH359,AA359:AE359)&lt;&gt;"")*(IF(AND(進捗管理票PSPT_進捗率_2_2&lt;&gt;"",AG359&lt;&gt;""), $AA$7:$AH$7,$AA$7:$AE$7)="実績日")*(IF(AND(進捗管理票PSPT_進捗率_2_2&lt;&gt;"",AG359&lt;&gt;""), AA359:AH359,AA359:AE359)&lt;=集計基準日),COLUMN(IF(AND(進捗管理票PSPT_進捗率_2_2&lt;&gt;"",AG359&lt;&gt;""), AA359:AH359,AA359:AE359)),""))</f>
        <v>0</v>
      </c>
      <c r="DD359" s="324">
        <f t="array" aca="1" ref="DD359" ca="1">MAX(IF((IF(AND(進捗管理票PSPT_進捗率_3_2&lt;&gt;"",AS359&lt;&gt;""), AM359:AT359,AM359:AQ359)&lt;&gt;"")*(IF(AND(進捗管理票PSPT_進捗率_3_2&lt;&gt;"",AS359&lt;&gt;""), $AM$7:$AT$7,$AM$7:$AQ$7)="実績日")*(IF(AND(進捗管理票PSPT_進捗率_3_2&lt;&gt;"",AS359&lt;&gt;""), AM359:AT359,AM359:AQ359)&lt;=集計基準日),COLUMN(IF(AND(進捗管理票PSPT_進捗率_3_2&lt;&gt;"",AS359&lt;&gt;""), AM359:AT359,AM359:AQ359)),""))</f>
        <v>0</v>
      </c>
      <c r="DE359" s="324">
        <f t="array" aca="1" ref="DE359" ca="1">MAX(IF((IF(AND(進捗管理票PSPT_進捗率_4_2&lt;&gt;"",BE359&lt;&gt;""), AY359:BF359,AY359:BC359)&lt;&gt;"")*(IF(AND(進捗管理票PSPT_進捗率_4_2&lt;&gt;"",BE359&lt;&gt;""), $AY$7:$BF$7,$AY$7:$BC$7)="実績日")*(IF(AND(進捗管理票PSPT_進捗率_4_2&lt;&gt;"",BE359&lt;&gt;""), AY359:BF359,AY359:BC359)&lt;=集計基準日),COLUMN(IF(AND(進捗管理票PSPT_進捗率_4_2&lt;&gt;"",BE359&lt;&gt;""), AY359:BF359,AY359:BC359)),""))</f>
        <v>0</v>
      </c>
      <c r="DF359" s="324">
        <f t="array" aca="1" ref="DF359" ca="1">MAX(IF((BJ359:BN359&lt;&gt;"")*($BJ$7:$BN$7="実績日")*(BJ359:BN359&lt;=集計基準日),COLUMN(BJ359:BN359),""))</f>
        <v>0</v>
      </c>
      <c r="DG359" s="439">
        <f ca="1">MAX(IF(CW359&lt;&gt;0,HLOOKUP(CW359+1,進捗・達成率設定_PS,9,1),0),IF(CX359&lt;&gt;0,HLOOKUP(CX359+1,進捗・達成率設定_PT仕様作成,9,1),0),IF(CY359&lt;&gt;0,HLOOKUP(CY359+1,進捗・達成率設定_PG,9,1),0),IF(CZ359&lt;&gt;0,HLOOKUP(CZ359+1,進捗・達成率設定_PT,9,1),0),IF(DA359&lt;&gt;0,HLOOKUP(DA359+1,進捗・達成率設定_受入,9,1),0),IF(AND(COUNTA(PTレビュー先頭セル:PTレビュー最終セル)=0,AND(BB359&lt;&gt;"", BB359 &lt;= 集計基準日, BE359="",BF359="",BJ359="",BK359="",BM359="",BN359="")),100,0),IF(AND(BE359&lt;&gt;"",BE359 &lt;= 集計基準日, BJ359="",BK359="",BM359="",BN359=""),100,0))</f>
        <v>0</v>
      </c>
      <c r="DH359" s="440">
        <f ca="1">MAX(IF(DB359&lt;&gt;0,HLOOKUP(DB359,進捗・達成率設定_PS,9,1),0),IF(DC359&lt;&gt;0,HLOOKUP(DC359,進捗・達成率設定_PT仕様作成,9,1),0),IF(DD359&lt;&gt;0,HLOOKUP(DD359,進捗・達成率設定_PG,9,1),0),IF(DE359&lt;&gt;0,HLOOKUP(DE359,進捗・達成率設定_PT,9,1),0),IF(DF359&lt;&gt;0,HLOOKUP(DF359,進捗・達成率設定_受入,9,1),0),IF(AND(COUNTA(PTレビュー先頭セル:PTレビュー最終セル)=0,BJ359="",BK359="",BM359="",BN359="",BC359&lt;&gt;"", BC359&lt;=集計基準日),100,0),IF(OR(AND(BF359&lt;&gt;"",BF359&lt;=集計基準日, BJ359="",BK359="",BM359="",BN359=""),AND(BE359&lt;&gt;"",BF359&lt;&gt;"",BF359&lt;=集計基準日, BJ359="",BK359="",BM359="",BN359="")),100,0))</f>
        <v>0</v>
      </c>
      <c r="DI359" s="328" t="str">
        <f>IF(BM359&lt;&gt;"",BM359,IF(AND(BJ359&lt;&gt;"",BM359&lt;&gt;""),BM359,IF(AND(BJ359&lt;&gt;"",BM359=""),"",IF(AND(BK359&lt;&gt;"",BM359=""),"",IF(BE359&lt;&gt;"",BE359,IF(COUNTA(PTレビュー先頭セル:PTレビュー最終セル)&lt;&gt;0,"",IF(BB359&lt;&gt;"",BB359,"")))))))</f>
        <v/>
      </c>
      <c r="DJ359" s="329" t="str">
        <f>IF(AND(BM359&lt;&gt;"",BN359&lt;&gt;""),BN359,IF(AND(BJ359&lt;&gt;"",BN359&lt;&gt;""),BN359,IF(AND(BK359&lt;&gt;"",BN359=""),"",IF(AND(BJ359&lt;&gt;"",BN359=""),"",IF(BF359&lt;&gt;"",BF359,IF(COUNTA(PTレビュー先頭セル:PTレビュー最終セル)&lt;&gt;0,"",IF(BC359&lt;&gt;"",BC359,"")))))))</f>
        <v/>
      </c>
      <c r="DK359" s="450" t="b">
        <f t="shared" si="183"/>
        <v>0</v>
      </c>
      <c r="DL359" s="440" t="b">
        <f t="shared" si="184"/>
        <v>0</v>
      </c>
      <c r="DM359" s="450" t="b">
        <f t="shared" si="185"/>
        <v>0</v>
      </c>
      <c r="DN359" s="440" t="b">
        <f t="shared" si="186"/>
        <v>0</v>
      </c>
      <c r="DO359" s="449" t="b">
        <f t="shared" si="187"/>
        <v>0</v>
      </c>
      <c r="DP359" s="440" t="b">
        <f t="shared" si="188"/>
        <v>0</v>
      </c>
      <c r="DQ359" s="450" t="b">
        <f t="shared" si="189"/>
        <v>0</v>
      </c>
      <c r="DR359" s="440" t="b">
        <f t="shared" si="190"/>
        <v>0</v>
      </c>
      <c r="DS359" s="449" t="b">
        <f t="shared" si="191"/>
        <v>0</v>
      </c>
      <c r="DT359" s="440" t="b">
        <f t="shared" si="192"/>
        <v>0</v>
      </c>
    </row>
    <row r="360" spans="1:124" x14ac:dyDescent="0.25">
      <c r="A360" s="65">
        <f t="shared" si="167"/>
        <v>352</v>
      </c>
      <c r="B360" s="275"/>
      <c r="C360" s="275"/>
      <c r="D360" s="275"/>
      <c r="E360" s="275"/>
      <c r="F360" s="275"/>
      <c r="G360" s="316"/>
      <c r="H360" s="276"/>
      <c r="I360" s="276"/>
      <c r="J360" s="276"/>
      <c r="K360" s="467"/>
      <c r="L360" s="467"/>
      <c r="M360" s="277"/>
      <c r="N360" s="277"/>
      <c r="O360" s="348"/>
      <c r="P360" s="349"/>
      <c r="Q360" s="279"/>
      <c r="R360" s="348"/>
      <c r="S360" s="349"/>
      <c r="T360" s="280"/>
      <c r="U360" s="348"/>
      <c r="V360" s="274"/>
      <c r="W360" s="309" t="str">
        <f t="shared" ca="1" si="168"/>
        <v/>
      </c>
      <c r="X360" s="310" t="str">
        <f t="shared" ca="1" si="169"/>
        <v/>
      </c>
      <c r="Y360" s="277"/>
      <c r="Z360" s="277"/>
      <c r="AA360" s="348"/>
      <c r="AB360" s="349"/>
      <c r="AC360" s="279"/>
      <c r="AD360" s="348"/>
      <c r="AE360" s="349"/>
      <c r="AF360" s="280"/>
      <c r="AG360" s="348"/>
      <c r="AH360" s="274"/>
      <c r="AI360" s="309" t="str">
        <f t="shared" ca="1" si="170"/>
        <v/>
      </c>
      <c r="AJ360" s="310" t="str">
        <f t="shared" ca="1" si="171"/>
        <v/>
      </c>
      <c r="AK360" s="276"/>
      <c r="AL360" s="276"/>
      <c r="AM360" s="348"/>
      <c r="AN360" s="349"/>
      <c r="AO360" s="279"/>
      <c r="AP360" s="348"/>
      <c r="AQ360" s="349"/>
      <c r="AR360" s="280"/>
      <c r="AS360" s="348"/>
      <c r="AT360" s="274"/>
      <c r="AU360" s="309" t="str">
        <f t="shared" ca="1" si="172"/>
        <v/>
      </c>
      <c r="AV360" s="310" t="str">
        <f t="shared" ca="1" si="173"/>
        <v/>
      </c>
      <c r="AW360" s="276"/>
      <c r="AX360" s="276"/>
      <c r="AY360" s="348"/>
      <c r="AZ360" s="349"/>
      <c r="BA360" s="279"/>
      <c r="BB360" s="348"/>
      <c r="BC360" s="349"/>
      <c r="BD360" s="280"/>
      <c r="BE360" s="348"/>
      <c r="BF360" s="274"/>
      <c r="BG360" s="309" t="str">
        <f t="shared" ca="1" si="174"/>
        <v/>
      </c>
      <c r="BH360" s="310" t="str">
        <f t="shared" ca="1" si="175"/>
        <v/>
      </c>
      <c r="BI360" s="276"/>
      <c r="BJ360" s="348"/>
      <c r="BK360" s="349"/>
      <c r="BL360" s="279"/>
      <c r="BM360" s="348"/>
      <c r="BN360" s="349"/>
      <c r="BO360" s="280"/>
      <c r="BP360" s="309" t="str">
        <f t="shared" ca="1" si="176"/>
        <v/>
      </c>
      <c r="BQ360" s="310" t="str">
        <f t="shared" ca="1" si="177"/>
        <v/>
      </c>
      <c r="BR360" s="309" t="str">
        <f t="shared" ca="1" si="178"/>
        <v/>
      </c>
      <c r="BS360" s="438" t="str">
        <f t="shared" ca="1" si="179"/>
        <v/>
      </c>
      <c r="BT360" s="281" t="str">
        <f t="array" ref="BT360">IF(AND($I360&lt;&gt;"",$K360&lt;&gt;""),CEILING(VLOOKUP($I360,ランク別指標,3,FALSE)*$L360,1),"")</f>
        <v/>
      </c>
      <c r="BU360" s="282"/>
      <c r="BV360" s="281" t="str">
        <f t="shared" si="164"/>
        <v/>
      </c>
      <c r="BW360" s="283"/>
      <c r="BX360" s="282"/>
      <c r="BY360" s="284" t="str">
        <f t="shared" si="180"/>
        <v/>
      </c>
      <c r="BZ360" s="285" t="str">
        <f t="shared" si="181"/>
        <v/>
      </c>
      <c r="CA360" s="286"/>
      <c r="CB360" s="287"/>
      <c r="CC360" s="281" t="str">
        <f t="array" ref="CC360">IF(AND($I360&lt;&gt;"",$K360&lt;&gt;""),CEILING(VLOOKUP($I360,ランク別指標,6,FALSE)*$L360,1),"")</f>
        <v/>
      </c>
      <c r="CD360" s="288"/>
      <c r="CE360" s="289" t="str">
        <f t="shared" si="165"/>
        <v/>
      </c>
      <c r="CF360" s="290"/>
      <c r="CG360" s="291" t="str">
        <f t="array" ref="CG360">IF(AND(L360&lt;&gt;"",L360&gt;0),IF(CD360/L360*100 &gt; 0,CD360/L360*100, ""),"")</f>
        <v/>
      </c>
      <c r="CH360" s="292" t="str">
        <f t="array" ref="CH360">IF(AND(L360&lt;&gt;"",L360&gt;0),IF(CF360/L360*100 &gt; 0,CF360/L360*100, ""),"")</f>
        <v/>
      </c>
      <c r="CI360" s="291" t="str">
        <f t="array" ref="CI360">IF(AND(CC360&lt;&gt;"",CC360&gt;0),IF(CD360/CC360*100 &gt; 0,CD360/CC360, ""),"")</f>
        <v/>
      </c>
      <c r="CJ360" s="292" t="str">
        <f t="array" ref="CJ360">IF(AND(CE360&lt;&gt;"",CE360&gt;0),IF(CF360/CE360*100 &gt; 0,CF360/CE360, ""),"")</f>
        <v/>
      </c>
      <c r="CK360" s="281"/>
      <c r="CL360" s="293" t="str">
        <f t="array" ref="CL360">IF(AND(L360&lt;&gt;"",L360&gt;0),IF(CK360/L360*100 &gt; 0,CK360/L360*100, ""),"")</f>
        <v/>
      </c>
      <c r="CM360" s="294"/>
      <c r="CN360" s="270" t="str">
        <f t="array" aca="1" ref="CN360" ca="1">IF(AND($O360&lt;&gt;"",$P360="",$O360&lt;=集計基準日),"遅1",IF(AND($R360&lt;&gt;"",$S360="",$R360&lt;=集計基準日),"遅2",IF(AND($U360&lt;&gt;"",$V360="",$U360&lt;=集計基準日),"遅3","") ) )</f>
        <v/>
      </c>
      <c r="CO360" s="271" t="str">
        <f t="array" aca="1" ref="CO360" ca="1">IF(AND($AA360&lt;&gt;"",$AB360="",$AA360&lt;=集計基準日),"遅1",IF(AND($AD360&lt;&gt;"",$AE360="",$AD360&lt;=集計基準日),"遅2",IF(AND($AG360&lt;&gt;"",$AH360="",$AG360&lt;=集計基準日),"遅3","")))</f>
        <v/>
      </c>
      <c r="CP360" s="271" t="str">
        <f t="array" aca="1" ref="CP360" ca="1">IF(AND($AM360&lt;&gt;"",$AN360="",$AM360&lt;=集計基準日),"遅1",IF(AND($AP360&lt;&gt;"",$AQ360="",$AP360&lt;=集計基準日),"遅2",IF(AND($AS360&lt;&gt;"",$AT360="",$AS360&lt;=集計基準日),"遅3","")))</f>
        <v/>
      </c>
      <c r="CQ360" s="272" t="str">
        <f t="shared" ca="1" si="15"/>
        <v/>
      </c>
      <c r="CR360" s="272" t="str">
        <f t="shared" ca="1" si="16"/>
        <v/>
      </c>
      <c r="CS360" s="273" t="str">
        <f t="shared" ca="1" si="166"/>
        <v/>
      </c>
      <c r="CT360" s="337"/>
      <c r="CU360" s="264">
        <f t="shared" si="182"/>
        <v>352</v>
      </c>
      <c r="CW360" s="324">
        <f t="array" aca="1" ref="CW360" ca="1">MAX(IF((IF(進捗管理票PSPT_進捗率_1_2&lt;&gt;"", O360:V360,O360:S360)&lt;&gt;"")*(IF(進捗管理票PSPT_進捗率_1_2&lt;&gt;"", $O$7:$V$7,$O$7:$S$7)="予定日")*(IF(進捗管理票PSPT_進捗率_1_2&lt;&gt;"", O360:V360,O360:S360)&lt;=集計基準日),COLUMN(IF(進捗管理票PSPT_進捗率_1_2&lt;&gt;"", O360:V360,O360:S360)),""))</f>
        <v>0</v>
      </c>
      <c r="CX360" s="324">
        <f t="array" aca="1" ref="CX360" ca="1">MAX(IF((IF(進捗管理票PSPT_進捗率_2_2&lt;&gt;"", AA360:AH360,AA360:AE360)&lt;&gt;"")*(IF(進捗管理票PSPT_進捗率_2_2&lt;&gt;"", $AA$7:$AH$7,$AA$7:$AE$7)="予定日")*(IF(進捗管理票PSPT_進捗率_2_2&lt;&gt;"", AA360:AH360,AA360:AE360)&lt;=集計基準日),COLUMN(IF(進捗管理票PSPT_進捗率_2_2&lt;&gt;"", AA360:AH360,AA360:AE360)),""))</f>
        <v>0</v>
      </c>
      <c r="CY360" s="324">
        <f t="array" aca="1" ref="CY360" ca="1">MAX(IF((IF(進捗管理票PSPT_進捗率_3_2&lt;&gt;"", AM360:AT360,AM360:AQ360)&lt;&gt;"")*(IF(進捗管理票PSPT_進捗率_3_2&lt;&gt;"", $AM$7:$AT$7,$AM$7:$AQ$7)="予定日")*(IF(進捗管理票PSPT_進捗率_3_2&lt;&gt;"", AM360:AT360,AM360:AQ360)&lt;=集計基準日),COLUMN(IF(進捗管理票PSPT_進捗率_3_2&lt;&gt;"", AM360:AT360,AM360:AQ360)),""))</f>
        <v>0</v>
      </c>
      <c r="CZ360" s="324">
        <f t="array" aca="1" ref="CZ360" ca="1">MAX(IF((IF(進捗管理票PSPT_進捗率_4_2&lt;&gt;"", AY360:BF360,AY360:BC360)&lt;&gt;"")*(IF(進捗管理票PSPT_進捗率_4_2&lt;&gt;"", $AY$7:$BF$7,$AY$7:$BC$7)="予定日")*(IF(進捗管理票PSPT_進捗率_4_2&lt;&gt;"", AY360:BF360,AY360:BC360)&lt;=集計基準日),COLUMN(IF(進捗管理票PSPT_進捗率_4_2&lt;&gt;"", AY360:BF360,AY360:BC360)),""))</f>
        <v>0</v>
      </c>
      <c r="DA360" s="324">
        <f t="array" aca="1" ref="DA360" ca="1">MAX(IF((BJ360:BN360&lt;&gt;"")*($BJ$7:$BN$7="予定日")*(BJ360:BN360&lt;=集計基準日),COLUMN(BJ360:BN360),""))</f>
        <v>0</v>
      </c>
      <c r="DB360" s="324">
        <f t="array" aca="1" ref="DB360" ca="1">MAX(IF((IF(AND(進捗管理票PSPT_進捗率_1_2&lt;&gt;"",U360&lt;&gt;""), O360:V360,O360:S360)&lt;&gt;"")*(IF(AND(進捗管理票PSPT_進捗率_1_2&lt;&gt;"",U360&lt;&gt;""), $O$7:$V$7,$O$7:$S$7)="実績日")*(IF(AND(進捗管理票PSPT_進捗率_1_2&lt;&gt;"",U360&lt;&gt;""), O360:V360,O360:S360)&lt;=集計基準日),COLUMN(IF(AND(進捗管理票PSPT_進捗率_1_2&lt;&gt;"",U360&lt;&gt;""), O360:V360,O360:S360)),""))</f>
        <v>0</v>
      </c>
      <c r="DC360" s="324">
        <f t="array" aca="1" ref="DC360" ca="1">MAX(IF((IF(AND(進捗管理票PSPT_進捗率_2_2&lt;&gt;"",AG360&lt;&gt;""), AA360:AH360,AA360:AE360)&lt;&gt;"")*(IF(AND(進捗管理票PSPT_進捗率_2_2&lt;&gt;"",AG360&lt;&gt;""), $AA$7:$AH$7,$AA$7:$AE$7)="実績日")*(IF(AND(進捗管理票PSPT_進捗率_2_2&lt;&gt;"",AG360&lt;&gt;""), AA360:AH360,AA360:AE360)&lt;=集計基準日),COLUMN(IF(AND(進捗管理票PSPT_進捗率_2_2&lt;&gt;"",AG360&lt;&gt;""), AA360:AH360,AA360:AE360)),""))</f>
        <v>0</v>
      </c>
      <c r="DD360" s="324">
        <f t="array" aca="1" ref="DD360" ca="1">MAX(IF((IF(AND(進捗管理票PSPT_進捗率_3_2&lt;&gt;"",AS360&lt;&gt;""), AM360:AT360,AM360:AQ360)&lt;&gt;"")*(IF(AND(進捗管理票PSPT_進捗率_3_2&lt;&gt;"",AS360&lt;&gt;""), $AM$7:$AT$7,$AM$7:$AQ$7)="実績日")*(IF(AND(進捗管理票PSPT_進捗率_3_2&lt;&gt;"",AS360&lt;&gt;""), AM360:AT360,AM360:AQ360)&lt;=集計基準日),COLUMN(IF(AND(進捗管理票PSPT_進捗率_3_2&lt;&gt;"",AS360&lt;&gt;""), AM360:AT360,AM360:AQ360)),""))</f>
        <v>0</v>
      </c>
      <c r="DE360" s="324">
        <f t="array" aca="1" ref="DE360" ca="1">MAX(IF((IF(AND(進捗管理票PSPT_進捗率_4_2&lt;&gt;"",BE360&lt;&gt;""), AY360:BF360,AY360:BC360)&lt;&gt;"")*(IF(AND(進捗管理票PSPT_進捗率_4_2&lt;&gt;"",BE360&lt;&gt;""), $AY$7:$BF$7,$AY$7:$BC$7)="実績日")*(IF(AND(進捗管理票PSPT_進捗率_4_2&lt;&gt;"",BE360&lt;&gt;""), AY360:BF360,AY360:BC360)&lt;=集計基準日),COLUMN(IF(AND(進捗管理票PSPT_進捗率_4_2&lt;&gt;"",BE360&lt;&gt;""), AY360:BF360,AY360:BC360)),""))</f>
        <v>0</v>
      </c>
      <c r="DF360" s="324">
        <f t="array" aca="1" ref="DF360" ca="1">MAX(IF((BJ360:BN360&lt;&gt;"")*($BJ$7:$BN$7="実績日")*(BJ360:BN360&lt;=集計基準日),COLUMN(BJ360:BN360),""))</f>
        <v>0</v>
      </c>
      <c r="DG360" s="439">
        <f ca="1">MAX(IF(CW360&lt;&gt;0,HLOOKUP(CW360+1,進捗・達成率設定_PS,9,1),0),IF(CX360&lt;&gt;0,HLOOKUP(CX360+1,進捗・達成率設定_PT仕様作成,9,1),0),IF(CY360&lt;&gt;0,HLOOKUP(CY360+1,進捗・達成率設定_PG,9,1),0),IF(CZ360&lt;&gt;0,HLOOKUP(CZ360+1,進捗・達成率設定_PT,9,1),0),IF(DA360&lt;&gt;0,HLOOKUP(DA360+1,進捗・達成率設定_受入,9,1),0),IF(AND(COUNTA(PTレビュー先頭セル:PTレビュー最終セル)=0,AND(BB360&lt;&gt;"", BB360 &lt;= 集計基準日, BE360="",BF360="",BJ360="",BK360="",BM360="",BN360="")),100,0),IF(AND(BE360&lt;&gt;"",BE360 &lt;= 集計基準日, BJ360="",BK360="",BM360="",BN360=""),100,0))</f>
        <v>0</v>
      </c>
      <c r="DH360" s="440">
        <f ca="1">MAX(IF(DB360&lt;&gt;0,HLOOKUP(DB360,進捗・達成率設定_PS,9,1),0),IF(DC360&lt;&gt;0,HLOOKUP(DC360,進捗・達成率設定_PT仕様作成,9,1),0),IF(DD360&lt;&gt;0,HLOOKUP(DD360,進捗・達成率設定_PG,9,1),0),IF(DE360&lt;&gt;0,HLOOKUP(DE360,進捗・達成率設定_PT,9,1),0),IF(DF360&lt;&gt;0,HLOOKUP(DF360,進捗・達成率設定_受入,9,1),0),IF(AND(COUNTA(PTレビュー先頭セル:PTレビュー最終セル)=0,BJ360="",BK360="",BM360="",BN360="",BC360&lt;&gt;"", BC360&lt;=集計基準日),100,0),IF(OR(AND(BF360&lt;&gt;"",BF360&lt;=集計基準日, BJ360="",BK360="",BM360="",BN360=""),AND(BE360&lt;&gt;"",BF360&lt;&gt;"",BF360&lt;=集計基準日, BJ360="",BK360="",BM360="",BN360="")),100,0))</f>
        <v>0</v>
      </c>
      <c r="DI360" s="328" t="str">
        <f>IF(BM360&lt;&gt;"",BM360,IF(AND(BJ360&lt;&gt;"",BM360&lt;&gt;""),BM360,IF(AND(BJ360&lt;&gt;"",BM360=""),"",IF(AND(BK360&lt;&gt;"",BM360=""),"",IF(BE360&lt;&gt;"",BE360,IF(COUNTA(PTレビュー先頭セル:PTレビュー最終セル)&lt;&gt;0,"",IF(BB360&lt;&gt;"",BB360,"")))))))</f>
        <v/>
      </c>
      <c r="DJ360" s="329" t="str">
        <f>IF(AND(BM360&lt;&gt;"",BN360&lt;&gt;""),BN360,IF(AND(BJ360&lt;&gt;"",BN360&lt;&gt;""),BN360,IF(AND(BK360&lt;&gt;"",BN360=""),"",IF(AND(BJ360&lt;&gt;"",BN360=""),"",IF(BF360&lt;&gt;"",BF360,IF(COUNTA(PTレビュー先頭セル:PTレビュー最終セル)&lt;&gt;0,"",IF(BC360&lt;&gt;"",BC360,"")))))))</f>
        <v/>
      </c>
      <c r="DK360" s="450" t="b">
        <f t="shared" si="183"/>
        <v>0</v>
      </c>
      <c r="DL360" s="440" t="b">
        <f t="shared" si="184"/>
        <v>0</v>
      </c>
      <c r="DM360" s="450" t="b">
        <f t="shared" si="185"/>
        <v>0</v>
      </c>
      <c r="DN360" s="440" t="b">
        <f t="shared" si="186"/>
        <v>0</v>
      </c>
      <c r="DO360" s="449" t="b">
        <f t="shared" si="187"/>
        <v>0</v>
      </c>
      <c r="DP360" s="440" t="b">
        <f t="shared" si="188"/>
        <v>0</v>
      </c>
      <c r="DQ360" s="450" t="b">
        <f t="shared" si="189"/>
        <v>0</v>
      </c>
      <c r="DR360" s="440" t="b">
        <f t="shared" si="190"/>
        <v>0</v>
      </c>
      <c r="DS360" s="449" t="b">
        <f t="shared" si="191"/>
        <v>0</v>
      </c>
      <c r="DT360" s="440" t="b">
        <f t="shared" si="192"/>
        <v>0</v>
      </c>
    </row>
    <row r="361" spans="1:124" x14ac:dyDescent="0.25">
      <c r="A361" s="65">
        <f t="shared" si="167"/>
        <v>353</v>
      </c>
      <c r="B361" s="275"/>
      <c r="C361" s="275"/>
      <c r="D361" s="275"/>
      <c r="E361" s="275"/>
      <c r="F361" s="275"/>
      <c r="G361" s="316"/>
      <c r="H361" s="276"/>
      <c r="I361" s="276"/>
      <c r="J361" s="276"/>
      <c r="K361" s="467"/>
      <c r="L361" s="467"/>
      <c r="M361" s="277"/>
      <c r="N361" s="277"/>
      <c r="O361" s="348"/>
      <c r="P361" s="349"/>
      <c r="Q361" s="279"/>
      <c r="R361" s="348"/>
      <c r="S361" s="349"/>
      <c r="T361" s="280"/>
      <c r="U361" s="348"/>
      <c r="V361" s="274"/>
      <c r="W361" s="309" t="str">
        <f t="shared" ca="1" si="168"/>
        <v/>
      </c>
      <c r="X361" s="310" t="str">
        <f t="shared" ca="1" si="169"/>
        <v/>
      </c>
      <c r="Y361" s="277"/>
      <c r="Z361" s="277"/>
      <c r="AA361" s="348"/>
      <c r="AB361" s="349"/>
      <c r="AC361" s="279"/>
      <c r="AD361" s="348"/>
      <c r="AE361" s="349"/>
      <c r="AF361" s="280"/>
      <c r="AG361" s="348"/>
      <c r="AH361" s="274"/>
      <c r="AI361" s="309" t="str">
        <f t="shared" ca="1" si="170"/>
        <v/>
      </c>
      <c r="AJ361" s="310" t="str">
        <f t="shared" ca="1" si="171"/>
        <v/>
      </c>
      <c r="AK361" s="276"/>
      <c r="AL361" s="276"/>
      <c r="AM361" s="348"/>
      <c r="AN361" s="349"/>
      <c r="AO361" s="279"/>
      <c r="AP361" s="348"/>
      <c r="AQ361" s="349"/>
      <c r="AR361" s="280"/>
      <c r="AS361" s="348"/>
      <c r="AT361" s="274"/>
      <c r="AU361" s="309" t="str">
        <f t="shared" ca="1" si="172"/>
        <v/>
      </c>
      <c r="AV361" s="310" t="str">
        <f t="shared" ca="1" si="173"/>
        <v/>
      </c>
      <c r="AW361" s="276"/>
      <c r="AX361" s="276"/>
      <c r="AY361" s="348"/>
      <c r="AZ361" s="349"/>
      <c r="BA361" s="279"/>
      <c r="BB361" s="348"/>
      <c r="BC361" s="349"/>
      <c r="BD361" s="280"/>
      <c r="BE361" s="348"/>
      <c r="BF361" s="274"/>
      <c r="BG361" s="309" t="str">
        <f t="shared" ca="1" si="174"/>
        <v/>
      </c>
      <c r="BH361" s="310" t="str">
        <f t="shared" ca="1" si="175"/>
        <v/>
      </c>
      <c r="BI361" s="276"/>
      <c r="BJ361" s="348"/>
      <c r="BK361" s="349"/>
      <c r="BL361" s="279"/>
      <c r="BM361" s="348"/>
      <c r="BN361" s="349"/>
      <c r="BO361" s="280"/>
      <c r="BP361" s="309" t="str">
        <f t="shared" ca="1" si="176"/>
        <v/>
      </c>
      <c r="BQ361" s="310" t="str">
        <f t="shared" ca="1" si="177"/>
        <v/>
      </c>
      <c r="BR361" s="309" t="str">
        <f t="shared" ca="1" si="178"/>
        <v/>
      </c>
      <c r="BS361" s="438" t="str">
        <f t="shared" ca="1" si="179"/>
        <v/>
      </c>
      <c r="BT361" s="281" t="str">
        <f t="array" ref="BT361">IF(AND($I361&lt;&gt;"",$K361&lt;&gt;""),CEILING(VLOOKUP($I361,ランク別指標,3,FALSE)*$L361,1),"")</f>
        <v/>
      </c>
      <c r="BU361" s="282"/>
      <c r="BV361" s="281" t="str">
        <f t="shared" si="164"/>
        <v/>
      </c>
      <c r="BW361" s="283"/>
      <c r="BX361" s="282"/>
      <c r="BY361" s="284" t="str">
        <f t="shared" si="180"/>
        <v/>
      </c>
      <c r="BZ361" s="285" t="str">
        <f t="shared" si="181"/>
        <v/>
      </c>
      <c r="CA361" s="286"/>
      <c r="CB361" s="287"/>
      <c r="CC361" s="281" t="str">
        <f t="array" ref="CC361">IF(AND($I361&lt;&gt;"",$K361&lt;&gt;""),CEILING(VLOOKUP($I361,ランク別指標,6,FALSE)*$L361,1),"")</f>
        <v/>
      </c>
      <c r="CD361" s="288"/>
      <c r="CE361" s="289" t="str">
        <f t="shared" si="165"/>
        <v/>
      </c>
      <c r="CF361" s="290"/>
      <c r="CG361" s="291" t="str">
        <f t="array" ref="CG361">IF(AND(L361&lt;&gt;"",L361&gt;0),IF(CD361/L361*100 &gt; 0,CD361/L361*100, ""),"")</f>
        <v/>
      </c>
      <c r="CH361" s="292" t="str">
        <f t="array" ref="CH361">IF(AND(L361&lt;&gt;"",L361&gt;0),IF(CF361/L361*100 &gt; 0,CF361/L361*100, ""),"")</f>
        <v/>
      </c>
      <c r="CI361" s="291" t="str">
        <f t="array" ref="CI361">IF(AND(CC361&lt;&gt;"",CC361&gt;0),IF(CD361/CC361*100 &gt; 0,CD361/CC361, ""),"")</f>
        <v/>
      </c>
      <c r="CJ361" s="292" t="str">
        <f t="array" ref="CJ361">IF(AND(CE361&lt;&gt;"",CE361&gt;0),IF(CF361/CE361*100 &gt; 0,CF361/CE361, ""),"")</f>
        <v/>
      </c>
      <c r="CK361" s="281"/>
      <c r="CL361" s="293" t="str">
        <f t="array" ref="CL361">IF(AND(L361&lt;&gt;"",L361&gt;0),IF(CK361/L361*100 &gt; 0,CK361/L361*100, ""),"")</f>
        <v/>
      </c>
      <c r="CM361" s="294"/>
      <c r="CN361" s="270" t="str">
        <f t="array" aca="1" ref="CN361" ca="1">IF(AND($O361&lt;&gt;"",$P361="",$O361&lt;=集計基準日),"遅1",IF(AND($R361&lt;&gt;"",$S361="",$R361&lt;=集計基準日),"遅2",IF(AND($U361&lt;&gt;"",$V361="",$U361&lt;=集計基準日),"遅3","") ) )</f>
        <v/>
      </c>
      <c r="CO361" s="271" t="str">
        <f t="array" aca="1" ref="CO361" ca="1">IF(AND($AA361&lt;&gt;"",$AB361="",$AA361&lt;=集計基準日),"遅1",IF(AND($AD361&lt;&gt;"",$AE361="",$AD361&lt;=集計基準日),"遅2",IF(AND($AG361&lt;&gt;"",$AH361="",$AG361&lt;=集計基準日),"遅3","")))</f>
        <v/>
      </c>
      <c r="CP361" s="271" t="str">
        <f t="array" aca="1" ref="CP361" ca="1">IF(AND($AM361&lt;&gt;"",$AN361="",$AM361&lt;=集計基準日),"遅1",IF(AND($AP361&lt;&gt;"",$AQ361="",$AP361&lt;=集計基準日),"遅2",IF(AND($AS361&lt;&gt;"",$AT361="",$AS361&lt;=集計基準日),"遅3","")))</f>
        <v/>
      </c>
      <c r="CQ361" s="272" t="str">
        <f t="shared" ca="1" si="15"/>
        <v/>
      </c>
      <c r="CR361" s="272" t="str">
        <f t="shared" ca="1" si="16"/>
        <v/>
      </c>
      <c r="CS361" s="273" t="str">
        <f t="shared" ca="1" si="166"/>
        <v/>
      </c>
      <c r="CT361" s="337"/>
      <c r="CU361" s="264">
        <f t="shared" si="182"/>
        <v>353</v>
      </c>
      <c r="CW361" s="324">
        <f t="array" aca="1" ref="CW361" ca="1">MAX(IF((IF(進捗管理票PSPT_進捗率_1_2&lt;&gt;"", O361:V361,O361:S361)&lt;&gt;"")*(IF(進捗管理票PSPT_進捗率_1_2&lt;&gt;"", $O$7:$V$7,$O$7:$S$7)="予定日")*(IF(進捗管理票PSPT_進捗率_1_2&lt;&gt;"", O361:V361,O361:S361)&lt;=集計基準日),COLUMN(IF(進捗管理票PSPT_進捗率_1_2&lt;&gt;"", O361:V361,O361:S361)),""))</f>
        <v>0</v>
      </c>
      <c r="CX361" s="324">
        <f t="array" aca="1" ref="CX361" ca="1">MAX(IF((IF(進捗管理票PSPT_進捗率_2_2&lt;&gt;"", AA361:AH361,AA361:AE361)&lt;&gt;"")*(IF(進捗管理票PSPT_進捗率_2_2&lt;&gt;"", $AA$7:$AH$7,$AA$7:$AE$7)="予定日")*(IF(進捗管理票PSPT_進捗率_2_2&lt;&gt;"", AA361:AH361,AA361:AE361)&lt;=集計基準日),COLUMN(IF(進捗管理票PSPT_進捗率_2_2&lt;&gt;"", AA361:AH361,AA361:AE361)),""))</f>
        <v>0</v>
      </c>
      <c r="CY361" s="324">
        <f t="array" aca="1" ref="CY361" ca="1">MAX(IF((IF(進捗管理票PSPT_進捗率_3_2&lt;&gt;"", AM361:AT361,AM361:AQ361)&lt;&gt;"")*(IF(進捗管理票PSPT_進捗率_3_2&lt;&gt;"", $AM$7:$AT$7,$AM$7:$AQ$7)="予定日")*(IF(進捗管理票PSPT_進捗率_3_2&lt;&gt;"", AM361:AT361,AM361:AQ361)&lt;=集計基準日),COLUMN(IF(進捗管理票PSPT_進捗率_3_2&lt;&gt;"", AM361:AT361,AM361:AQ361)),""))</f>
        <v>0</v>
      </c>
      <c r="CZ361" s="324">
        <f t="array" aca="1" ref="CZ361" ca="1">MAX(IF((IF(進捗管理票PSPT_進捗率_4_2&lt;&gt;"", AY361:BF361,AY361:BC361)&lt;&gt;"")*(IF(進捗管理票PSPT_進捗率_4_2&lt;&gt;"", $AY$7:$BF$7,$AY$7:$BC$7)="予定日")*(IF(進捗管理票PSPT_進捗率_4_2&lt;&gt;"", AY361:BF361,AY361:BC361)&lt;=集計基準日),COLUMN(IF(進捗管理票PSPT_進捗率_4_2&lt;&gt;"", AY361:BF361,AY361:BC361)),""))</f>
        <v>0</v>
      </c>
      <c r="DA361" s="324">
        <f t="array" aca="1" ref="DA361" ca="1">MAX(IF((BJ361:BN361&lt;&gt;"")*($BJ$7:$BN$7="予定日")*(BJ361:BN361&lt;=集計基準日),COLUMN(BJ361:BN361),""))</f>
        <v>0</v>
      </c>
      <c r="DB361" s="324">
        <f t="array" aca="1" ref="DB361" ca="1">MAX(IF((IF(AND(進捗管理票PSPT_進捗率_1_2&lt;&gt;"",U361&lt;&gt;""), O361:V361,O361:S361)&lt;&gt;"")*(IF(AND(進捗管理票PSPT_進捗率_1_2&lt;&gt;"",U361&lt;&gt;""), $O$7:$V$7,$O$7:$S$7)="実績日")*(IF(AND(進捗管理票PSPT_進捗率_1_2&lt;&gt;"",U361&lt;&gt;""), O361:V361,O361:S361)&lt;=集計基準日),COLUMN(IF(AND(進捗管理票PSPT_進捗率_1_2&lt;&gt;"",U361&lt;&gt;""), O361:V361,O361:S361)),""))</f>
        <v>0</v>
      </c>
      <c r="DC361" s="324">
        <f t="array" aca="1" ref="DC361" ca="1">MAX(IF((IF(AND(進捗管理票PSPT_進捗率_2_2&lt;&gt;"",AG361&lt;&gt;""), AA361:AH361,AA361:AE361)&lt;&gt;"")*(IF(AND(進捗管理票PSPT_進捗率_2_2&lt;&gt;"",AG361&lt;&gt;""), $AA$7:$AH$7,$AA$7:$AE$7)="実績日")*(IF(AND(進捗管理票PSPT_進捗率_2_2&lt;&gt;"",AG361&lt;&gt;""), AA361:AH361,AA361:AE361)&lt;=集計基準日),COLUMN(IF(AND(進捗管理票PSPT_進捗率_2_2&lt;&gt;"",AG361&lt;&gt;""), AA361:AH361,AA361:AE361)),""))</f>
        <v>0</v>
      </c>
      <c r="DD361" s="324">
        <f t="array" aca="1" ref="DD361" ca="1">MAX(IF((IF(AND(進捗管理票PSPT_進捗率_3_2&lt;&gt;"",AS361&lt;&gt;""), AM361:AT361,AM361:AQ361)&lt;&gt;"")*(IF(AND(進捗管理票PSPT_進捗率_3_2&lt;&gt;"",AS361&lt;&gt;""), $AM$7:$AT$7,$AM$7:$AQ$7)="実績日")*(IF(AND(進捗管理票PSPT_進捗率_3_2&lt;&gt;"",AS361&lt;&gt;""), AM361:AT361,AM361:AQ361)&lt;=集計基準日),COLUMN(IF(AND(進捗管理票PSPT_進捗率_3_2&lt;&gt;"",AS361&lt;&gt;""), AM361:AT361,AM361:AQ361)),""))</f>
        <v>0</v>
      </c>
      <c r="DE361" s="324">
        <f t="array" aca="1" ref="DE361" ca="1">MAX(IF((IF(AND(進捗管理票PSPT_進捗率_4_2&lt;&gt;"",BE361&lt;&gt;""), AY361:BF361,AY361:BC361)&lt;&gt;"")*(IF(AND(進捗管理票PSPT_進捗率_4_2&lt;&gt;"",BE361&lt;&gt;""), $AY$7:$BF$7,$AY$7:$BC$7)="実績日")*(IF(AND(進捗管理票PSPT_進捗率_4_2&lt;&gt;"",BE361&lt;&gt;""), AY361:BF361,AY361:BC361)&lt;=集計基準日),COLUMN(IF(AND(進捗管理票PSPT_進捗率_4_2&lt;&gt;"",BE361&lt;&gt;""), AY361:BF361,AY361:BC361)),""))</f>
        <v>0</v>
      </c>
      <c r="DF361" s="324">
        <f t="array" aca="1" ref="DF361" ca="1">MAX(IF((BJ361:BN361&lt;&gt;"")*($BJ$7:$BN$7="実績日")*(BJ361:BN361&lt;=集計基準日),COLUMN(BJ361:BN361),""))</f>
        <v>0</v>
      </c>
      <c r="DG361" s="439">
        <f ca="1">MAX(IF(CW361&lt;&gt;0,HLOOKUP(CW361+1,進捗・達成率設定_PS,9,1),0),IF(CX361&lt;&gt;0,HLOOKUP(CX361+1,進捗・達成率設定_PT仕様作成,9,1),0),IF(CY361&lt;&gt;0,HLOOKUP(CY361+1,進捗・達成率設定_PG,9,1),0),IF(CZ361&lt;&gt;0,HLOOKUP(CZ361+1,進捗・達成率設定_PT,9,1),0),IF(DA361&lt;&gt;0,HLOOKUP(DA361+1,進捗・達成率設定_受入,9,1),0),IF(AND(COUNTA(PTレビュー先頭セル:PTレビュー最終セル)=0,AND(BB361&lt;&gt;"", BB361 &lt;= 集計基準日, BE361="",BF361="",BJ361="",BK361="",BM361="",BN361="")),100,0),IF(AND(BE361&lt;&gt;"",BE361 &lt;= 集計基準日, BJ361="",BK361="",BM361="",BN361=""),100,0))</f>
        <v>0</v>
      </c>
      <c r="DH361" s="440">
        <f ca="1">MAX(IF(DB361&lt;&gt;0,HLOOKUP(DB361,進捗・達成率設定_PS,9,1),0),IF(DC361&lt;&gt;0,HLOOKUP(DC361,進捗・達成率設定_PT仕様作成,9,1),0),IF(DD361&lt;&gt;0,HLOOKUP(DD361,進捗・達成率設定_PG,9,1),0),IF(DE361&lt;&gt;0,HLOOKUP(DE361,進捗・達成率設定_PT,9,1),0),IF(DF361&lt;&gt;0,HLOOKUP(DF361,進捗・達成率設定_受入,9,1),0),IF(AND(COUNTA(PTレビュー先頭セル:PTレビュー最終セル)=0,BJ361="",BK361="",BM361="",BN361="",BC361&lt;&gt;"", BC361&lt;=集計基準日),100,0),IF(OR(AND(BF361&lt;&gt;"",BF361&lt;=集計基準日, BJ361="",BK361="",BM361="",BN361=""),AND(BE361&lt;&gt;"",BF361&lt;&gt;"",BF361&lt;=集計基準日, BJ361="",BK361="",BM361="",BN361="")),100,0))</f>
        <v>0</v>
      </c>
      <c r="DI361" s="328" t="str">
        <f>IF(BM361&lt;&gt;"",BM361,IF(AND(BJ361&lt;&gt;"",BM361&lt;&gt;""),BM361,IF(AND(BJ361&lt;&gt;"",BM361=""),"",IF(AND(BK361&lt;&gt;"",BM361=""),"",IF(BE361&lt;&gt;"",BE361,IF(COUNTA(PTレビュー先頭セル:PTレビュー最終セル)&lt;&gt;0,"",IF(BB361&lt;&gt;"",BB361,"")))))))</f>
        <v/>
      </c>
      <c r="DJ361" s="329" t="str">
        <f>IF(AND(BM361&lt;&gt;"",BN361&lt;&gt;""),BN361,IF(AND(BJ361&lt;&gt;"",BN361&lt;&gt;""),BN361,IF(AND(BK361&lt;&gt;"",BN361=""),"",IF(AND(BJ361&lt;&gt;"",BN361=""),"",IF(BF361&lt;&gt;"",BF361,IF(COUNTA(PTレビュー先頭セル:PTレビュー最終セル)&lt;&gt;0,"",IF(BC361&lt;&gt;"",BC361,"")))))))</f>
        <v/>
      </c>
      <c r="DK361" s="450" t="b">
        <f t="shared" si="183"/>
        <v>0</v>
      </c>
      <c r="DL361" s="440" t="b">
        <f t="shared" si="184"/>
        <v>0</v>
      </c>
      <c r="DM361" s="450" t="b">
        <f t="shared" si="185"/>
        <v>0</v>
      </c>
      <c r="DN361" s="440" t="b">
        <f t="shared" si="186"/>
        <v>0</v>
      </c>
      <c r="DO361" s="449" t="b">
        <f t="shared" si="187"/>
        <v>0</v>
      </c>
      <c r="DP361" s="440" t="b">
        <f t="shared" si="188"/>
        <v>0</v>
      </c>
      <c r="DQ361" s="450" t="b">
        <f t="shared" si="189"/>
        <v>0</v>
      </c>
      <c r="DR361" s="440" t="b">
        <f t="shared" si="190"/>
        <v>0</v>
      </c>
      <c r="DS361" s="449" t="b">
        <f t="shared" si="191"/>
        <v>0</v>
      </c>
      <c r="DT361" s="440" t="b">
        <f t="shared" si="192"/>
        <v>0</v>
      </c>
    </row>
    <row r="362" spans="1:124" x14ac:dyDescent="0.25">
      <c r="A362" s="65">
        <f t="shared" si="167"/>
        <v>354</v>
      </c>
      <c r="B362" s="275"/>
      <c r="C362" s="275"/>
      <c r="D362" s="275"/>
      <c r="E362" s="275"/>
      <c r="F362" s="275"/>
      <c r="G362" s="316"/>
      <c r="H362" s="276"/>
      <c r="I362" s="276"/>
      <c r="J362" s="276"/>
      <c r="K362" s="467"/>
      <c r="L362" s="467"/>
      <c r="M362" s="277"/>
      <c r="N362" s="277"/>
      <c r="O362" s="348"/>
      <c r="P362" s="278"/>
      <c r="Q362" s="279"/>
      <c r="R362" s="348"/>
      <c r="S362" s="278"/>
      <c r="T362" s="280"/>
      <c r="U362" s="348"/>
      <c r="V362" s="274"/>
      <c r="W362" s="309" t="str">
        <f t="shared" ca="1" si="168"/>
        <v/>
      </c>
      <c r="X362" s="310" t="str">
        <f t="shared" ca="1" si="169"/>
        <v/>
      </c>
      <c r="Y362" s="277"/>
      <c r="Z362" s="277"/>
      <c r="AA362" s="348"/>
      <c r="AB362" s="278"/>
      <c r="AC362" s="279"/>
      <c r="AD362" s="348"/>
      <c r="AE362" s="278"/>
      <c r="AF362" s="280"/>
      <c r="AG362" s="348"/>
      <c r="AH362" s="274"/>
      <c r="AI362" s="309" t="str">
        <f t="shared" ca="1" si="170"/>
        <v/>
      </c>
      <c r="AJ362" s="310" t="str">
        <f t="shared" ca="1" si="171"/>
        <v/>
      </c>
      <c r="AK362" s="277"/>
      <c r="AL362" s="277"/>
      <c r="AM362" s="348"/>
      <c r="AN362" s="278"/>
      <c r="AO362" s="279"/>
      <c r="AP362" s="348"/>
      <c r="AQ362" s="278"/>
      <c r="AR362" s="280"/>
      <c r="AS362" s="348"/>
      <c r="AT362" s="274"/>
      <c r="AU362" s="309" t="str">
        <f t="shared" ca="1" si="172"/>
        <v/>
      </c>
      <c r="AV362" s="310" t="str">
        <f t="shared" ca="1" si="173"/>
        <v/>
      </c>
      <c r="AW362" s="276"/>
      <c r="AX362" s="276"/>
      <c r="AY362" s="348"/>
      <c r="AZ362" s="278"/>
      <c r="BA362" s="279"/>
      <c r="BB362" s="348"/>
      <c r="BC362" s="278"/>
      <c r="BD362" s="280"/>
      <c r="BE362" s="348"/>
      <c r="BF362" s="274"/>
      <c r="BG362" s="309" t="str">
        <f t="shared" ca="1" si="174"/>
        <v/>
      </c>
      <c r="BH362" s="310" t="str">
        <f t="shared" ca="1" si="175"/>
        <v/>
      </c>
      <c r="BI362" s="276"/>
      <c r="BJ362" s="348"/>
      <c r="BK362" s="278"/>
      <c r="BL362" s="279"/>
      <c r="BM362" s="348"/>
      <c r="BN362" s="278"/>
      <c r="BO362" s="280"/>
      <c r="BP362" s="309" t="str">
        <f t="shared" ca="1" si="176"/>
        <v/>
      </c>
      <c r="BQ362" s="310" t="str">
        <f t="shared" ca="1" si="177"/>
        <v/>
      </c>
      <c r="BR362" s="309" t="str">
        <f t="shared" ca="1" si="178"/>
        <v/>
      </c>
      <c r="BS362" s="438" t="str">
        <f t="shared" ca="1" si="179"/>
        <v/>
      </c>
      <c r="BT362" s="281" t="str">
        <f t="array" ref="BT362">IF(AND($I362&lt;&gt;"",$K362&lt;&gt;""),CEILING(VLOOKUP($I362,ランク別指標,3,FALSE)*$L362,1),"")</f>
        <v/>
      </c>
      <c r="BU362" s="282"/>
      <c r="BV362" s="281" t="str">
        <f t="shared" si="164"/>
        <v/>
      </c>
      <c r="BW362" s="283"/>
      <c r="BX362" s="282"/>
      <c r="BY362" s="284" t="str">
        <f t="shared" si="180"/>
        <v/>
      </c>
      <c r="BZ362" s="285" t="str">
        <f t="shared" si="181"/>
        <v/>
      </c>
      <c r="CA362" s="286"/>
      <c r="CB362" s="287"/>
      <c r="CC362" s="281" t="str">
        <f t="array" ref="CC362">IF(AND($I362&lt;&gt;"",$K362&lt;&gt;""),CEILING(VLOOKUP($I362,ランク別指標,6,FALSE)*$L362,1),"")</f>
        <v/>
      </c>
      <c r="CD362" s="288"/>
      <c r="CE362" s="289" t="str">
        <f t="shared" si="165"/>
        <v/>
      </c>
      <c r="CF362" s="290"/>
      <c r="CG362" s="291" t="str">
        <f t="array" ref="CG362">IF(AND(L362&lt;&gt;"",L362&gt;0),IF(CD362/L362*100 &gt; 0,CD362/L362*100, ""),"")</f>
        <v/>
      </c>
      <c r="CH362" s="292" t="str">
        <f t="array" ref="CH362">IF(AND(L362&lt;&gt;"",L362&gt;0),IF(CF362/L362*100 &gt; 0,CF362/L362*100, ""),"")</f>
        <v/>
      </c>
      <c r="CI362" s="291" t="str">
        <f t="array" ref="CI362">IF(AND(CC362&lt;&gt;"",CC362&gt;0),IF(CD362/CC362*100 &gt; 0,CD362/CC362, ""),"")</f>
        <v/>
      </c>
      <c r="CJ362" s="292" t="str">
        <f t="array" ref="CJ362">IF(AND(CE362&lt;&gt;"",CE362&gt;0),IF(CF362/CE362*100 &gt; 0,CF362/CE362, ""),"")</f>
        <v/>
      </c>
      <c r="CK362" s="281"/>
      <c r="CL362" s="293" t="str">
        <f t="array" ref="CL362">IF(AND(L362&lt;&gt;"",L362&gt;0),IF(CK362/L362*100 &gt; 0,CK362/L362*100, ""),"")</f>
        <v/>
      </c>
      <c r="CM362" s="294"/>
      <c r="CN362" s="270" t="str">
        <f t="array" aca="1" ref="CN362" ca="1">IF(AND($O362&lt;&gt;"",$P362="",$O362&lt;=集計基準日),"遅1",IF(AND($R362&lt;&gt;"",$S362="",$R362&lt;=集計基準日),"遅2",IF(AND($U362&lt;&gt;"",$V362="",$U362&lt;=集計基準日),"遅3","") ) )</f>
        <v/>
      </c>
      <c r="CO362" s="271" t="str">
        <f t="array" aca="1" ref="CO362" ca="1">IF(AND($AA362&lt;&gt;"",$AB362="",$AA362&lt;=集計基準日),"遅1",IF(AND($AD362&lt;&gt;"",$AE362="",$AD362&lt;=集計基準日),"遅2",IF(AND($AG362&lt;&gt;"",$AH362="",$AG362&lt;=集計基準日),"遅3","")))</f>
        <v/>
      </c>
      <c r="CP362" s="271" t="str">
        <f t="array" aca="1" ref="CP362" ca="1">IF(AND($AM362&lt;&gt;"",$AN362="",$AM362&lt;=集計基準日),"遅1",IF(AND($AP362&lt;&gt;"",$AQ362="",$AP362&lt;=集計基準日),"遅2",IF(AND($AS362&lt;&gt;"",$AT362="",$AS362&lt;=集計基準日),"遅3","")))</f>
        <v/>
      </c>
      <c r="CQ362" s="272" t="str">
        <f t="shared" ca="1" si="15"/>
        <v/>
      </c>
      <c r="CR362" s="272" t="str">
        <f t="shared" ca="1" si="16"/>
        <v/>
      </c>
      <c r="CS362" s="273" t="str">
        <f t="shared" ca="1" si="166"/>
        <v/>
      </c>
      <c r="CT362" s="337"/>
      <c r="CU362" s="264">
        <f t="shared" si="182"/>
        <v>354</v>
      </c>
      <c r="CW362" s="324">
        <f t="array" aca="1" ref="CW362" ca="1">MAX(IF((IF(進捗管理票PSPT_進捗率_1_2&lt;&gt;"", O362:V362,O362:S362)&lt;&gt;"")*(IF(進捗管理票PSPT_進捗率_1_2&lt;&gt;"", $O$7:$V$7,$O$7:$S$7)="予定日")*(IF(進捗管理票PSPT_進捗率_1_2&lt;&gt;"", O362:V362,O362:S362)&lt;=集計基準日),COLUMN(IF(進捗管理票PSPT_進捗率_1_2&lt;&gt;"", O362:V362,O362:S362)),""))</f>
        <v>0</v>
      </c>
      <c r="CX362" s="324">
        <f t="array" aca="1" ref="CX362" ca="1">MAX(IF((IF(進捗管理票PSPT_進捗率_2_2&lt;&gt;"", AA362:AH362,AA362:AE362)&lt;&gt;"")*(IF(進捗管理票PSPT_進捗率_2_2&lt;&gt;"", $AA$7:$AH$7,$AA$7:$AE$7)="予定日")*(IF(進捗管理票PSPT_進捗率_2_2&lt;&gt;"", AA362:AH362,AA362:AE362)&lt;=集計基準日),COLUMN(IF(進捗管理票PSPT_進捗率_2_2&lt;&gt;"", AA362:AH362,AA362:AE362)),""))</f>
        <v>0</v>
      </c>
      <c r="CY362" s="324">
        <f t="array" aca="1" ref="CY362" ca="1">MAX(IF((IF(進捗管理票PSPT_進捗率_3_2&lt;&gt;"", AM362:AT362,AM362:AQ362)&lt;&gt;"")*(IF(進捗管理票PSPT_進捗率_3_2&lt;&gt;"", $AM$7:$AT$7,$AM$7:$AQ$7)="予定日")*(IF(進捗管理票PSPT_進捗率_3_2&lt;&gt;"", AM362:AT362,AM362:AQ362)&lt;=集計基準日),COLUMN(IF(進捗管理票PSPT_進捗率_3_2&lt;&gt;"", AM362:AT362,AM362:AQ362)),""))</f>
        <v>0</v>
      </c>
      <c r="CZ362" s="324">
        <f t="array" aca="1" ref="CZ362" ca="1">MAX(IF((IF(進捗管理票PSPT_進捗率_4_2&lt;&gt;"", AY362:BF362,AY362:BC362)&lt;&gt;"")*(IF(進捗管理票PSPT_進捗率_4_2&lt;&gt;"", $AY$7:$BF$7,$AY$7:$BC$7)="予定日")*(IF(進捗管理票PSPT_進捗率_4_2&lt;&gt;"", AY362:BF362,AY362:BC362)&lt;=集計基準日),COLUMN(IF(進捗管理票PSPT_進捗率_4_2&lt;&gt;"", AY362:BF362,AY362:BC362)),""))</f>
        <v>0</v>
      </c>
      <c r="DA362" s="324">
        <f t="array" aca="1" ref="DA362" ca="1">MAX(IF((BJ362:BN362&lt;&gt;"")*($BJ$7:$BN$7="予定日")*(BJ362:BN362&lt;=集計基準日),COLUMN(BJ362:BN362),""))</f>
        <v>0</v>
      </c>
      <c r="DB362" s="324">
        <f t="array" aca="1" ref="DB362" ca="1">MAX(IF((IF(AND(進捗管理票PSPT_進捗率_1_2&lt;&gt;"",U362&lt;&gt;""), O362:V362,O362:S362)&lt;&gt;"")*(IF(AND(進捗管理票PSPT_進捗率_1_2&lt;&gt;"",U362&lt;&gt;""), $O$7:$V$7,$O$7:$S$7)="実績日")*(IF(AND(進捗管理票PSPT_進捗率_1_2&lt;&gt;"",U362&lt;&gt;""), O362:V362,O362:S362)&lt;=集計基準日),COLUMN(IF(AND(進捗管理票PSPT_進捗率_1_2&lt;&gt;"",U362&lt;&gt;""), O362:V362,O362:S362)),""))</f>
        <v>0</v>
      </c>
      <c r="DC362" s="324">
        <f t="array" aca="1" ref="DC362" ca="1">MAX(IF((IF(AND(進捗管理票PSPT_進捗率_2_2&lt;&gt;"",AG362&lt;&gt;""), AA362:AH362,AA362:AE362)&lt;&gt;"")*(IF(AND(進捗管理票PSPT_進捗率_2_2&lt;&gt;"",AG362&lt;&gt;""), $AA$7:$AH$7,$AA$7:$AE$7)="実績日")*(IF(AND(進捗管理票PSPT_進捗率_2_2&lt;&gt;"",AG362&lt;&gt;""), AA362:AH362,AA362:AE362)&lt;=集計基準日),COLUMN(IF(AND(進捗管理票PSPT_進捗率_2_2&lt;&gt;"",AG362&lt;&gt;""), AA362:AH362,AA362:AE362)),""))</f>
        <v>0</v>
      </c>
      <c r="DD362" s="324">
        <f t="array" aca="1" ref="DD362" ca="1">MAX(IF((IF(AND(進捗管理票PSPT_進捗率_3_2&lt;&gt;"",AS362&lt;&gt;""), AM362:AT362,AM362:AQ362)&lt;&gt;"")*(IF(AND(進捗管理票PSPT_進捗率_3_2&lt;&gt;"",AS362&lt;&gt;""), $AM$7:$AT$7,$AM$7:$AQ$7)="実績日")*(IF(AND(進捗管理票PSPT_進捗率_3_2&lt;&gt;"",AS362&lt;&gt;""), AM362:AT362,AM362:AQ362)&lt;=集計基準日),COLUMN(IF(AND(進捗管理票PSPT_進捗率_3_2&lt;&gt;"",AS362&lt;&gt;""), AM362:AT362,AM362:AQ362)),""))</f>
        <v>0</v>
      </c>
      <c r="DE362" s="324">
        <f t="array" aca="1" ref="DE362" ca="1">MAX(IF((IF(AND(進捗管理票PSPT_進捗率_4_2&lt;&gt;"",BE362&lt;&gt;""), AY362:BF362,AY362:BC362)&lt;&gt;"")*(IF(AND(進捗管理票PSPT_進捗率_4_2&lt;&gt;"",BE362&lt;&gt;""), $AY$7:$BF$7,$AY$7:$BC$7)="実績日")*(IF(AND(進捗管理票PSPT_進捗率_4_2&lt;&gt;"",BE362&lt;&gt;""), AY362:BF362,AY362:BC362)&lt;=集計基準日),COLUMN(IF(AND(進捗管理票PSPT_進捗率_4_2&lt;&gt;"",BE362&lt;&gt;""), AY362:BF362,AY362:BC362)),""))</f>
        <v>0</v>
      </c>
      <c r="DF362" s="324">
        <f t="array" aca="1" ref="DF362" ca="1">MAX(IF((BJ362:BN362&lt;&gt;"")*($BJ$7:$BN$7="実績日")*(BJ362:BN362&lt;=集計基準日),COLUMN(BJ362:BN362),""))</f>
        <v>0</v>
      </c>
      <c r="DG362" s="439">
        <f ca="1">MAX(IF(CW362&lt;&gt;0,HLOOKUP(CW362+1,進捗・達成率設定_PS,9,1),0),IF(CX362&lt;&gt;0,HLOOKUP(CX362+1,進捗・達成率設定_PT仕様作成,9,1),0),IF(CY362&lt;&gt;0,HLOOKUP(CY362+1,進捗・達成率設定_PG,9,1),0),IF(CZ362&lt;&gt;0,HLOOKUP(CZ362+1,進捗・達成率設定_PT,9,1),0),IF(DA362&lt;&gt;0,HLOOKUP(DA362+1,進捗・達成率設定_受入,9,1),0),IF(AND(COUNTA(PTレビュー先頭セル:PTレビュー最終セル)=0,AND(BB362&lt;&gt;"", BB362 &lt;= 集計基準日, BE362="",BF362="",BJ362="",BK362="",BM362="",BN362="")),100,0),IF(AND(BE362&lt;&gt;"",BE362 &lt;= 集計基準日, BJ362="",BK362="",BM362="",BN362=""),100,0))</f>
        <v>0</v>
      </c>
      <c r="DH362" s="440">
        <f ca="1">MAX(IF(DB362&lt;&gt;0,HLOOKUP(DB362,進捗・達成率設定_PS,9,1),0),IF(DC362&lt;&gt;0,HLOOKUP(DC362,進捗・達成率設定_PT仕様作成,9,1),0),IF(DD362&lt;&gt;0,HLOOKUP(DD362,進捗・達成率設定_PG,9,1),0),IF(DE362&lt;&gt;0,HLOOKUP(DE362,進捗・達成率設定_PT,9,1),0),IF(DF362&lt;&gt;0,HLOOKUP(DF362,進捗・達成率設定_受入,9,1),0),IF(AND(COUNTA(PTレビュー先頭セル:PTレビュー最終セル)=0,BJ362="",BK362="",BM362="",BN362="",BC362&lt;&gt;"", BC362&lt;=集計基準日),100,0),IF(OR(AND(BF362&lt;&gt;"",BF362&lt;=集計基準日, BJ362="",BK362="",BM362="",BN362=""),AND(BE362&lt;&gt;"",BF362&lt;&gt;"",BF362&lt;=集計基準日, BJ362="",BK362="",BM362="",BN362="")),100,0))</f>
        <v>0</v>
      </c>
      <c r="DI362" s="328" t="str">
        <f>IF(BM362&lt;&gt;"",BM362,IF(AND(BJ362&lt;&gt;"",BM362&lt;&gt;""),BM362,IF(AND(BJ362&lt;&gt;"",BM362=""),"",IF(AND(BK362&lt;&gt;"",BM362=""),"",IF(BE362&lt;&gt;"",BE362,IF(COUNTA(PTレビュー先頭セル:PTレビュー最終セル)&lt;&gt;0,"",IF(BB362&lt;&gt;"",BB362,"")))))))</f>
        <v/>
      </c>
      <c r="DJ362" s="329" t="str">
        <f>IF(AND(BM362&lt;&gt;"",BN362&lt;&gt;""),BN362,IF(AND(BJ362&lt;&gt;"",BN362&lt;&gt;""),BN362,IF(AND(BK362&lt;&gt;"",BN362=""),"",IF(AND(BJ362&lt;&gt;"",BN362=""),"",IF(BF362&lt;&gt;"",BF362,IF(COUNTA(PTレビュー先頭セル:PTレビュー最終セル)&lt;&gt;0,"",IF(BC362&lt;&gt;"",BC362,"")))))))</f>
        <v/>
      </c>
      <c r="DK362" s="450" t="b">
        <f t="shared" si="183"/>
        <v>0</v>
      </c>
      <c r="DL362" s="440" t="b">
        <f t="shared" si="184"/>
        <v>0</v>
      </c>
      <c r="DM362" s="450" t="b">
        <f t="shared" si="185"/>
        <v>0</v>
      </c>
      <c r="DN362" s="440" t="b">
        <f t="shared" si="186"/>
        <v>0</v>
      </c>
      <c r="DO362" s="449" t="b">
        <f t="shared" si="187"/>
        <v>0</v>
      </c>
      <c r="DP362" s="440" t="b">
        <f t="shared" si="188"/>
        <v>0</v>
      </c>
      <c r="DQ362" s="450" t="b">
        <f t="shared" si="189"/>
        <v>0</v>
      </c>
      <c r="DR362" s="440" t="b">
        <f t="shared" si="190"/>
        <v>0</v>
      </c>
      <c r="DS362" s="449" t="b">
        <f t="shared" si="191"/>
        <v>0</v>
      </c>
      <c r="DT362" s="440" t="b">
        <f t="shared" si="192"/>
        <v>0</v>
      </c>
    </row>
    <row r="363" spans="1:124" x14ac:dyDescent="0.25">
      <c r="A363" s="65">
        <f t="shared" si="167"/>
        <v>355</v>
      </c>
      <c r="B363" s="275"/>
      <c r="C363" s="275"/>
      <c r="D363" s="275"/>
      <c r="E363" s="275"/>
      <c r="F363" s="275"/>
      <c r="G363" s="316"/>
      <c r="H363" s="276"/>
      <c r="I363" s="276"/>
      <c r="J363" s="276"/>
      <c r="K363" s="467"/>
      <c r="L363" s="467"/>
      <c r="M363" s="277"/>
      <c r="N363" s="277"/>
      <c r="O363" s="348"/>
      <c r="P363" s="278"/>
      <c r="Q363" s="279"/>
      <c r="R363" s="348"/>
      <c r="S363" s="278"/>
      <c r="T363" s="280"/>
      <c r="U363" s="348"/>
      <c r="V363" s="274"/>
      <c r="W363" s="309" t="str">
        <f t="shared" ca="1" si="168"/>
        <v/>
      </c>
      <c r="X363" s="310" t="str">
        <f t="shared" ca="1" si="169"/>
        <v/>
      </c>
      <c r="Y363" s="277"/>
      <c r="Z363" s="277"/>
      <c r="AA363" s="348"/>
      <c r="AB363" s="278"/>
      <c r="AC363" s="279"/>
      <c r="AD363" s="348"/>
      <c r="AE363" s="278"/>
      <c r="AF363" s="280"/>
      <c r="AG363" s="348"/>
      <c r="AH363" s="274"/>
      <c r="AI363" s="309" t="str">
        <f t="shared" ca="1" si="170"/>
        <v/>
      </c>
      <c r="AJ363" s="310" t="str">
        <f t="shared" ca="1" si="171"/>
        <v/>
      </c>
      <c r="AK363" s="277"/>
      <c r="AL363" s="277"/>
      <c r="AM363" s="348"/>
      <c r="AN363" s="278"/>
      <c r="AO363" s="279"/>
      <c r="AP363" s="348"/>
      <c r="AQ363" s="278"/>
      <c r="AR363" s="280"/>
      <c r="AS363" s="348"/>
      <c r="AT363" s="274"/>
      <c r="AU363" s="309" t="str">
        <f t="shared" ca="1" si="172"/>
        <v/>
      </c>
      <c r="AV363" s="310" t="str">
        <f t="shared" ca="1" si="173"/>
        <v/>
      </c>
      <c r="AW363" s="276"/>
      <c r="AX363" s="276"/>
      <c r="AY363" s="348"/>
      <c r="AZ363" s="278"/>
      <c r="BA363" s="279"/>
      <c r="BB363" s="348"/>
      <c r="BC363" s="278"/>
      <c r="BD363" s="280"/>
      <c r="BE363" s="348"/>
      <c r="BF363" s="274"/>
      <c r="BG363" s="309" t="str">
        <f t="shared" ca="1" si="174"/>
        <v/>
      </c>
      <c r="BH363" s="310" t="str">
        <f t="shared" ca="1" si="175"/>
        <v/>
      </c>
      <c r="BI363" s="276"/>
      <c r="BJ363" s="348"/>
      <c r="BK363" s="278"/>
      <c r="BL363" s="279"/>
      <c r="BM363" s="348"/>
      <c r="BN363" s="278"/>
      <c r="BO363" s="280"/>
      <c r="BP363" s="309" t="str">
        <f t="shared" ca="1" si="176"/>
        <v/>
      </c>
      <c r="BQ363" s="310" t="str">
        <f t="shared" ca="1" si="177"/>
        <v/>
      </c>
      <c r="BR363" s="309" t="str">
        <f t="shared" ca="1" si="178"/>
        <v/>
      </c>
      <c r="BS363" s="438" t="str">
        <f t="shared" ca="1" si="179"/>
        <v/>
      </c>
      <c r="BT363" s="281" t="str">
        <f t="array" ref="BT363">IF(AND($I363&lt;&gt;"",$K363&lt;&gt;""),CEILING(VLOOKUP($I363,ランク別指標,3,FALSE)*$L363,1),"")</f>
        <v/>
      </c>
      <c r="BU363" s="282"/>
      <c r="BV363" s="281" t="str">
        <f t="shared" si="164"/>
        <v/>
      </c>
      <c r="BW363" s="283"/>
      <c r="BX363" s="282"/>
      <c r="BY363" s="284" t="str">
        <f t="shared" si="180"/>
        <v/>
      </c>
      <c r="BZ363" s="285" t="str">
        <f t="shared" si="181"/>
        <v/>
      </c>
      <c r="CA363" s="286"/>
      <c r="CB363" s="287"/>
      <c r="CC363" s="281" t="str">
        <f t="array" ref="CC363">IF(AND($I363&lt;&gt;"",$K363&lt;&gt;""),CEILING(VLOOKUP($I363,ランク別指標,6,FALSE)*$L363,1),"")</f>
        <v/>
      </c>
      <c r="CD363" s="288"/>
      <c r="CE363" s="289" t="str">
        <f t="shared" si="165"/>
        <v/>
      </c>
      <c r="CF363" s="290"/>
      <c r="CG363" s="291" t="str">
        <f t="array" ref="CG363">IF(AND(L363&lt;&gt;"",L363&gt;0),IF(CD363/L363*100 &gt; 0,CD363/L363*100, ""),"")</f>
        <v/>
      </c>
      <c r="CH363" s="292" t="str">
        <f t="array" ref="CH363">IF(AND(L363&lt;&gt;"",L363&gt;0),IF(CF363/L363*100 &gt; 0,CF363/L363*100, ""),"")</f>
        <v/>
      </c>
      <c r="CI363" s="291" t="str">
        <f t="array" ref="CI363">IF(AND(CC363&lt;&gt;"",CC363&gt;0),IF(CD363/CC363*100 &gt; 0,CD363/CC363, ""),"")</f>
        <v/>
      </c>
      <c r="CJ363" s="292" t="str">
        <f t="array" ref="CJ363">IF(AND(CE363&lt;&gt;"",CE363&gt;0),IF(CF363/CE363*100 &gt; 0,CF363/CE363, ""),"")</f>
        <v/>
      </c>
      <c r="CK363" s="281"/>
      <c r="CL363" s="293" t="str">
        <f t="array" ref="CL363">IF(AND(L363&lt;&gt;"",L363&gt;0),IF(CK363/L363*100 &gt; 0,CK363/L363*100, ""),"")</f>
        <v/>
      </c>
      <c r="CM363" s="294"/>
      <c r="CN363" s="270" t="str">
        <f t="array" aca="1" ref="CN363" ca="1">IF(AND($O363&lt;&gt;"",$P363="",$O363&lt;=集計基準日),"遅1",IF(AND($R363&lt;&gt;"",$S363="",$R363&lt;=集計基準日),"遅2",IF(AND($U363&lt;&gt;"",$V363="",$U363&lt;=集計基準日),"遅3","") ) )</f>
        <v/>
      </c>
      <c r="CO363" s="271" t="str">
        <f t="array" aca="1" ref="CO363" ca="1">IF(AND($AA363&lt;&gt;"",$AB363="",$AA363&lt;=集計基準日),"遅1",IF(AND($AD363&lt;&gt;"",$AE363="",$AD363&lt;=集計基準日),"遅2",IF(AND($AG363&lt;&gt;"",$AH363="",$AG363&lt;=集計基準日),"遅3","")))</f>
        <v/>
      </c>
      <c r="CP363" s="271" t="str">
        <f t="array" aca="1" ref="CP363" ca="1">IF(AND($AM363&lt;&gt;"",$AN363="",$AM363&lt;=集計基準日),"遅1",IF(AND($AP363&lt;&gt;"",$AQ363="",$AP363&lt;=集計基準日),"遅2",IF(AND($AS363&lt;&gt;"",$AT363="",$AS363&lt;=集計基準日),"遅3","")))</f>
        <v/>
      </c>
      <c r="CQ363" s="272" t="str">
        <f t="shared" ca="1" si="15"/>
        <v/>
      </c>
      <c r="CR363" s="272" t="str">
        <f t="shared" ca="1" si="16"/>
        <v/>
      </c>
      <c r="CS363" s="273" t="str">
        <f t="shared" ca="1" si="166"/>
        <v/>
      </c>
      <c r="CT363" s="337"/>
      <c r="CU363" s="264">
        <f t="shared" si="182"/>
        <v>355</v>
      </c>
      <c r="CW363" s="324">
        <f t="array" aca="1" ref="CW363" ca="1">MAX(IF((IF(進捗管理票PSPT_進捗率_1_2&lt;&gt;"", O363:V363,O363:S363)&lt;&gt;"")*(IF(進捗管理票PSPT_進捗率_1_2&lt;&gt;"", $O$7:$V$7,$O$7:$S$7)="予定日")*(IF(進捗管理票PSPT_進捗率_1_2&lt;&gt;"", O363:V363,O363:S363)&lt;=集計基準日),COLUMN(IF(進捗管理票PSPT_進捗率_1_2&lt;&gt;"", O363:V363,O363:S363)),""))</f>
        <v>0</v>
      </c>
      <c r="CX363" s="324">
        <f t="array" aca="1" ref="CX363" ca="1">MAX(IF((IF(進捗管理票PSPT_進捗率_2_2&lt;&gt;"", AA363:AH363,AA363:AE363)&lt;&gt;"")*(IF(進捗管理票PSPT_進捗率_2_2&lt;&gt;"", $AA$7:$AH$7,$AA$7:$AE$7)="予定日")*(IF(進捗管理票PSPT_進捗率_2_2&lt;&gt;"", AA363:AH363,AA363:AE363)&lt;=集計基準日),COLUMN(IF(進捗管理票PSPT_進捗率_2_2&lt;&gt;"", AA363:AH363,AA363:AE363)),""))</f>
        <v>0</v>
      </c>
      <c r="CY363" s="324">
        <f t="array" aca="1" ref="CY363" ca="1">MAX(IF((IF(進捗管理票PSPT_進捗率_3_2&lt;&gt;"", AM363:AT363,AM363:AQ363)&lt;&gt;"")*(IF(進捗管理票PSPT_進捗率_3_2&lt;&gt;"", $AM$7:$AT$7,$AM$7:$AQ$7)="予定日")*(IF(進捗管理票PSPT_進捗率_3_2&lt;&gt;"", AM363:AT363,AM363:AQ363)&lt;=集計基準日),COLUMN(IF(進捗管理票PSPT_進捗率_3_2&lt;&gt;"", AM363:AT363,AM363:AQ363)),""))</f>
        <v>0</v>
      </c>
      <c r="CZ363" s="324">
        <f t="array" aca="1" ref="CZ363" ca="1">MAX(IF((IF(進捗管理票PSPT_進捗率_4_2&lt;&gt;"", AY363:BF363,AY363:BC363)&lt;&gt;"")*(IF(進捗管理票PSPT_進捗率_4_2&lt;&gt;"", $AY$7:$BF$7,$AY$7:$BC$7)="予定日")*(IF(進捗管理票PSPT_進捗率_4_2&lt;&gt;"", AY363:BF363,AY363:BC363)&lt;=集計基準日),COLUMN(IF(進捗管理票PSPT_進捗率_4_2&lt;&gt;"", AY363:BF363,AY363:BC363)),""))</f>
        <v>0</v>
      </c>
      <c r="DA363" s="324">
        <f t="array" aca="1" ref="DA363" ca="1">MAX(IF((BJ363:BN363&lt;&gt;"")*($BJ$7:$BN$7="予定日")*(BJ363:BN363&lt;=集計基準日),COLUMN(BJ363:BN363),""))</f>
        <v>0</v>
      </c>
      <c r="DB363" s="324">
        <f t="array" aca="1" ref="DB363" ca="1">MAX(IF((IF(AND(進捗管理票PSPT_進捗率_1_2&lt;&gt;"",U363&lt;&gt;""), O363:V363,O363:S363)&lt;&gt;"")*(IF(AND(進捗管理票PSPT_進捗率_1_2&lt;&gt;"",U363&lt;&gt;""), $O$7:$V$7,$O$7:$S$7)="実績日")*(IF(AND(進捗管理票PSPT_進捗率_1_2&lt;&gt;"",U363&lt;&gt;""), O363:V363,O363:S363)&lt;=集計基準日),COLUMN(IF(AND(進捗管理票PSPT_進捗率_1_2&lt;&gt;"",U363&lt;&gt;""), O363:V363,O363:S363)),""))</f>
        <v>0</v>
      </c>
      <c r="DC363" s="324">
        <f t="array" aca="1" ref="DC363" ca="1">MAX(IF((IF(AND(進捗管理票PSPT_進捗率_2_2&lt;&gt;"",AG363&lt;&gt;""), AA363:AH363,AA363:AE363)&lt;&gt;"")*(IF(AND(進捗管理票PSPT_進捗率_2_2&lt;&gt;"",AG363&lt;&gt;""), $AA$7:$AH$7,$AA$7:$AE$7)="実績日")*(IF(AND(進捗管理票PSPT_進捗率_2_2&lt;&gt;"",AG363&lt;&gt;""), AA363:AH363,AA363:AE363)&lt;=集計基準日),COLUMN(IF(AND(進捗管理票PSPT_進捗率_2_2&lt;&gt;"",AG363&lt;&gt;""), AA363:AH363,AA363:AE363)),""))</f>
        <v>0</v>
      </c>
      <c r="DD363" s="324">
        <f t="array" aca="1" ref="DD363" ca="1">MAX(IF((IF(AND(進捗管理票PSPT_進捗率_3_2&lt;&gt;"",AS363&lt;&gt;""), AM363:AT363,AM363:AQ363)&lt;&gt;"")*(IF(AND(進捗管理票PSPT_進捗率_3_2&lt;&gt;"",AS363&lt;&gt;""), $AM$7:$AT$7,$AM$7:$AQ$7)="実績日")*(IF(AND(進捗管理票PSPT_進捗率_3_2&lt;&gt;"",AS363&lt;&gt;""), AM363:AT363,AM363:AQ363)&lt;=集計基準日),COLUMN(IF(AND(進捗管理票PSPT_進捗率_3_2&lt;&gt;"",AS363&lt;&gt;""), AM363:AT363,AM363:AQ363)),""))</f>
        <v>0</v>
      </c>
      <c r="DE363" s="324">
        <f t="array" aca="1" ref="DE363" ca="1">MAX(IF((IF(AND(進捗管理票PSPT_進捗率_4_2&lt;&gt;"",BE363&lt;&gt;""), AY363:BF363,AY363:BC363)&lt;&gt;"")*(IF(AND(進捗管理票PSPT_進捗率_4_2&lt;&gt;"",BE363&lt;&gt;""), $AY$7:$BF$7,$AY$7:$BC$7)="実績日")*(IF(AND(進捗管理票PSPT_進捗率_4_2&lt;&gt;"",BE363&lt;&gt;""), AY363:BF363,AY363:BC363)&lt;=集計基準日),COLUMN(IF(AND(進捗管理票PSPT_進捗率_4_2&lt;&gt;"",BE363&lt;&gt;""), AY363:BF363,AY363:BC363)),""))</f>
        <v>0</v>
      </c>
      <c r="DF363" s="324">
        <f t="array" aca="1" ref="DF363" ca="1">MAX(IF((BJ363:BN363&lt;&gt;"")*($BJ$7:$BN$7="実績日")*(BJ363:BN363&lt;=集計基準日),COLUMN(BJ363:BN363),""))</f>
        <v>0</v>
      </c>
      <c r="DG363" s="439">
        <f ca="1">MAX(IF(CW363&lt;&gt;0,HLOOKUP(CW363+1,進捗・達成率設定_PS,9,1),0),IF(CX363&lt;&gt;0,HLOOKUP(CX363+1,進捗・達成率設定_PT仕様作成,9,1),0),IF(CY363&lt;&gt;0,HLOOKUP(CY363+1,進捗・達成率設定_PG,9,1),0),IF(CZ363&lt;&gt;0,HLOOKUP(CZ363+1,進捗・達成率設定_PT,9,1),0),IF(DA363&lt;&gt;0,HLOOKUP(DA363+1,進捗・達成率設定_受入,9,1),0),IF(AND(COUNTA(PTレビュー先頭セル:PTレビュー最終セル)=0,AND(BB363&lt;&gt;"", BB363 &lt;= 集計基準日, BE363="",BF363="",BJ363="",BK363="",BM363="",BN363="")),100,0),IF(AND(BE363&lt;&gt;"",BE363 &lt;= 集計基準日, BJ363="",BK363="",BM363="",BN363=""),100,0))</f>
        <v>0</v>
      </c>
      <c r="DH363" s="440">
        <f ca="1">MAX(IF(DB363&lt;&gt;0,HLOOKUP(DB363,進捗・達成率設定_PS,9,1),0),IF(DC363&lt;&gt;0,HLOOKUP(DC363,進捗・達成率設定_PT仕様作成,9,1),0),IF(DD363&lt;&gt;0,HLOOKUP(DD363,進捗・達成率設定_PG,9,1),0),IF(DE363&lt;&gt;0,HLOOKUP(DE363,進捗・達成率設定_PT,9,1),0),IF(DF363&lt;&gt;0,HLOOKUP(DF363,進捗・達成率設定_受入,9,1),0),IF(AND(COUNTA(PTレビュー先頭セル:PTレビュー最終セル)=0,BJ363="",BK363="",BM363="",BN363="",BC363&lt;&gt;"", BC363&lt;=集計基準日),100,0),IF(OR(AND(BF363&lt;&gt;"",BF363&lt;=集計基準日, BJ363="",BK363="",BM363="",BN363=""),AND(BE363&lt;&gt;"",BF363&lt;&gt;"",BF363&lt;=集計基準日, BJ363="",BK363="",BM363="",BN363="")),100,0))</f>
        <v>0</v>
      </c>
      <c r="DI363" s="328" t="str">
        <f>IF(BM363&lt;&gt;"",BM363,IF(AND(BJ363&lt;&gt;"",BM363&lt;&gt;""),BM363,IF(AND(BJ363&lt;&gt;"",BM363=""),"",IF(AND(BK363&lt;&gt;"",BM363=""),"",IF(BE363&lt;&gt;"",BE363,IF(COUNTA(PTレビュー先頭セル:PTレビュー最終セル)&lt;&gt;0,"",IF(BB363&lt;&gt;"",BB363,"")))))))</f>
        <v/>
      </c>
      <c r="DJ363" s="329" t="str">
        <f>IF(AND(BM363&lt;&gt;"",BN363&lt;&gt;""),BN363,IF(AND(BJ363&lt;&gt;"",BN363&lt;&gt;""),BN363,IF(AND(BK363&lt;&gt;"",BN363=""),"",IF(AND(BJ363&lt;&gt;"",BN363=""),"",IF(BF363&lt;&gt;"",BF363,IF(COUNTA(PTレビュー先頭セル:PTレビュー最終セル)&lt;&gt;0,"",IF(BC363&lt;&gt;"",BC363,"")))))))</f>
        <v/>
      </c>
      <c r="DK363" s="450" t="b">
        <f t="shared" si="183"/>
        <v>0</v>
      </c>
      <c r="DL363" s="440" t="b">
        <f t="shared" si="184"/>
        <v>0</v>
      </c>
      <c r="DM363" s="450" t="b">
        <f t="shared" si="185"/>
        <v>0</v>
      </c>
      <c r="DN363" s="440" t="b">
        <f t="shared" si="186"/>
        <v>0</v>
      </c>
      <c r="DO363" s="449" t="b">
        <f t="shared" si="187"/>
        <v>0</v>
      </c>
      <c r="DP363" s="440" t="b">
        <f t="shared" si="188"/>
        <v>0</v>
      </c>
      <c r="DQ363" s="450" t="b">
        <f t="shared" si="189"/>
        <v>0</v>
      </c>
      <c r="DR363" s="440" t="b">
        <f t="shared" si="190"/>
        <v>0</v>
      </c>
      <c r="DS363" s="449" t="b">
        <f t="shared" si="191"/>
        <v>0</v>
      </c>
      <c r="DT363" s="440" t="b">
        <f t="shared" si="192"/>
        <v>0</v>
      </c>
    </row>
    <row r="364" spans="1:124" x14ac:dyDescent="0.25">
      <c r="A364" s="65">
        <f t="shared" si="167"/>
        <v>356</v>
      </c>
      <c r="B364" s="275"/>
      <c r="C364" s="275"/>
      <c r="D364" s="275"/>
      <c r="E364" s="275"/>
      <c r="F364" s="275"/>
      <c r="G364" s="316"/>
      <c r="H364" s="276"/>
      <c r="I364" s="276"/>
      <c r="J364" s="276"/>
      <c r="K364" s="467"/>
      <c r="L364" s="467"/>
      <c r="M364" s="277"/>
      <c r="N364" s="277"/>
      <c r="O364" s="348"/>
      <c r="P364" s="278"/>
      <c r="Q364" s="279"/>
      <c r="R364" s="348"/>
      <c r="S364" s="278"/>
      <c r="T364" s="280"/>
      <c r="U364" s="348"/>
      <c r="V364" s="274"/>
      <c r="W364" s="309" t="str">
        <f t="shared" ca="1" si="168"/>
        <v/>
      </c>
      <c r="X364" s="310" t="str">
        <f t="shared" ca="1" si="169"/>
        <v/>
      </c>
      <c r="Y364" s="277"/>
      <c r="Z364" s="277"/>
      <c r="AA364" s="348"/>
      <c r="AB364" s="278"/>
      <c r="AC364" s="279"/>
      <c r="AD364" s="348"/>
      <c r="AE364" s="278"/>
      <c r="AF364" s="280"/>
      <c r="AG364" s="348"/>
      <c r="AH364" s="274"/>
      <c r="AI364" s="309" t="str">
        <f t="shared" ca="1" si="170"/>
        <v/>
      </c>
      <c r="AJ364" s="310" t="str">
        <f t="shared" ca="1" si="171"/>
        <v/>
      </c>
      <c r="AK364" s="277"/>
      <c r="AL364" s="277"/>
      <c r="AM364" s="348"/>
      <c r="AN364" s="278"/>
      <c r="AO364" s="279"/>
      <c r="AP364" s="348"/>
      <c r="AQ364" s="278"/>
      <c r="AR364" s="280"/>
      <c r="AS364" s="348"/>
      <c r="AT364" s="274"/>
      <c r="AU364" s="309" t="str">
        <f t="shared" ca="1" si="172"/>
        <v/>
      </c>
      <c r="AV364" s="310" t="str">
        <f t="shared" ca="1" si="173"/>
        <v/>
      </c>
      <c r="AW364" s="276"/>
      <c r="AX364" s="276"/>
      <c r="AY364" s="348"/>
      <c r="AZ364" s="278"/>
      <c r="BA364" s="279"/>
      <c r="BB364" s="348"/>
      <c r="BC364" s="278"/>
      <c r="BD364" s="280"/>
      <c r="BE364" s="348"/>
      <c r="BF364" s="274"/>
      <c r="BG364" s="309" t="str">
        <f t="shared" ca="1" si="174"/>
        <v/>
      </c>
      <c r="BH364" s="310" t="str">
        <f t="shared" ca="1" si="175"/>
        <v/>
      </c>
      <c r="BI364" s="276"/>
      <c r="BJ364" s="348"/>
      <c r="BK364" s="278"/>
      <c r="BL364" s="279"/>
      <c r="BM364" s="348"/>
      <c r="BN364" s="278"/>
      <c r="BO364" s="280"/>
      <c r="BP364" s="309" t="str">
        <f t="shared" ca="1" si="176"/>
        <v/>
      </c>
      <c r="BQ364" s="310" t="str">
        <f t="shared" ca="1" si="177"/>
        <v/>
      </c>
      <c r="BR364" s="309" t="str">
        <f t="shared" ca="1" si="178"/>
        <v/>
      </c>
      <c r="BS364" s="438" t="str">
        <f t="shared" ca="1" si="179"/>
        <v/>
      </c>
      <c r="BT364" s="281" t="str">
        <f t="array" ref="BT364">IF(AND($I364&lt;&gt;"",$K364&lt;&gt;""),CEILING(VLOOKUP($I364,ランク別指標,3,FALSE)*$L364,1),"")</f>
        <v/>
      </c>
      <c r="BU364" s="282"/>
      <c r="BV364" s="281" t="str">
        <f t="shared" si="164"/>
        <v/>
      </c>
      <c r="BW364" s="283"/>
      <c r="BX364" s="282"/>
      <c r="BY364" s="284" t="str">
        <f t="shared" si="180"/>
        <v/>
      </c>
      <c r="BZ364" s="285" t="str">
        <f t="shared" si="181"/>
        <v/>
      </c>
      <c r="CA364" s="286"/>
      <c r="CB364" s="287"/>
      <c r="CC364" s="281" t="str">
        <f t="array" ref="CC364">IF(AND($I364&lt;&gt;"",$K364&lt;&gt;""),CEILING(VLOOKUP($I364,ランク別指標,6,FALSE)*$L364,1),"")</f>
        <v/>
      </c>
      <c r="CD364" s="288"/>
      <c r="CE364" s="289" t="str">
        <f t="shared" si="165"/>
        <v/>
      </c>
      <c r="CF364" s="290"/>
      <c r="CG364" s="291" t="str">
        <f t="array" ref="CG364">IF(AND(L364&lt;&gt;"",L364&gt;0),IF(CD364/L364*100 &gt; 0,CD364/L364*100, ""),"")</f>
        <v/>
      </c>
      <c r="CH364" s="292" t="str">
        <f t="array" ref="CH364">IF(AND(L364&lt;&gt;"",L364&gt;0),IF(CF364/L364*100 &gt; 0,CF364/L364*100, ""),"")</f>
        <v/>
      </c>
      <c r="CI364" s="291" t="str">
        <f t="array" ref="CI364">IF(AND(CC364&lt;&gt;"",CC364&gt;0),IF(CD364/CC364*100 &gt; 0,CD364/CC364, ""),"")</f>
        <v/>
      </c>
      <c r="CJ364" s="292" t="str">
        <f t="array" ref="CJ364">IF(AND(CE364&lt;&gt;"",CE364&gt;0),IF(CF364/CE364*100 &gt; 0,CF364/CE364, ""),"")</f>
        <v/>
      </c>
      <c r="CK364" s="281"/>
      <c r="CL364" s="293" t="str">
        <f t="array" ref="CL364">IF(AND(L364&lt;&gt;"",L364&gt;0),IF(CK364/L364*100 &gt; 0,CK364/L364*100, ""),"")</f>
        <v/>
      </c>
      <c r="CM364" s="294"/>
      <c r="CN364" s="270" t="str">
        <f t="array" aca="1" ref="CN364" ca="1">IF(AND($O364&lt;&gt;"",$P364="",$O364&lt;=集計基準日),"遅1",IF(AND($R364&lt;&gt;"",$S364="",$R364&lt;=集計基準日),"遅2",IF(AND($U364&lt;&gt;"",$V364="",$U364&lt;=集計基準日),"遅3","") ) )</f>
        <v/>
      </c>
      <c r="CO364" s="271" t="str">
        <f t="array" aca="1" ref="CO364" ca="1">IF(AND($AA364&lt;&gt;"",$AB364="",$AA364&lt;=集計基準日),"遅1",IF(AND($AD364&lt;&gt;"",$AE364="",$AD364&lt;=集計基準日),"遅2",IF(AND($AG364&lt;&gt;"",$AH364="",$AG364&lt;=集計基準日),"遅3","")))</f>
        <v/>
      </c>
      <c r="CP364" s="271" t="str">
        <f t="array" aca="1" ref="CP364" ca="1">IF(AND($AM364&lt;&gt;"",$AN364="",$AM364&lt;=集計基準日),"遅1",IF(AND($AP364&lt;&gt;"",$AQ364="",$AP364&lt;=集計基準日),"遅2",IF(AND($AS364&lt;&gt;"",$AT364="",$AS364&lt;=集計基準日),"遅3","")))</f>
        <v/>
      </c>
      <c r="CQ364" s="272" t="str">
        <f t="shared" ca="1" si="15"/>
        <v/>
      </c>
      <c r="CR364" s="272" t="str">
        <f t="shared" ca="1" si="16"/>
        <v/>
      </c>
      <c r="CS364" s="273" t="str">
        <f t="shared" ca="1" si="166"/>
        <v/>
      </c>
      <c r="CT364" s="337"/>
      <c r="CU364" s="264">
        <f t="shared" si="182"/>
        <v>356</v>
      </c>
      <c r="CW364" s="324">
        <f t="array" aca="1" ref="CW364" ca="1">MAX(IF((IF(進捗管理票PSPT_進捗率_1_2&lt;&gt;"", O364:V364,O364:S364)&lt;&gt;"")*(IF(進捗管理票PSPT_進捗率_1_2&lt;&gt;"", $O$7:$V$7,$O$7:$S$7)="予定日")*(IF(進捗管理票PSPT_進捗率_1_2&lt;&gt;"", O364:V364,O364:S364)&lt;=集計基準日),COLUMN(IF(進捗管理票PSPT_進捗率_1_2&lt;&gt;"", O364:V364,O364:S364)),""))</f>
        <v>0</v>
      </c>
      <c r="CX364" s="324">
        <f t="array" aca="1" ref="CX364" ca="1">MAX(IF((IF(進捗管理票PSPT_進捗率_2_2&lt;&gt;"", AA364:AH364,AA364:AE364)&lt;&gt;"")*(IF(進捗管理票PSPT_進捗率_2_2&lt;&gt;"", $AA$7:$AH$7,$AA$7:$AE$7)="予定日")*(IF(進捗管理票PSPT_進捗率_2_2&lt;&gt;"", AA364:AH364,AA364:AE364)&lt;=集計基準日),COLUMN(IF(進捗管理票PSPT_進捗率_2_2&lt;&gt;"", AA364:AH364,AA364:AE364)),""))</f>
        <v>0</v>
      </c>
      <c r="CY364" s="324">
        <f t="array" aca="1" ref="CY364" ca="1">MAX(IF((IF(進捗管理票PSPT_進捗率_3_2&lt;&gt;"", AM364:AT364,AM364:AQ364)&lt;&gt;"")*(IF(進捗管理票PSPT_進捗率_3_2&lt;&gt;"", $AM$7:$AT$7,$AM$7:$AQ$7)="予定日")*(IF(進捗管理票PSPT_進捗率_3_2&lt;&gt;"", AM364:AT364,AM364:AQ364)&lt;=集計基準日),COLUMN(IF(進捗管理票PSPT_進捗率_3_2&lt;&gt;"", AM364:AT364,AM364:AQ364)),""))</f>
        <v>0</v>
      </c>
      <c r="CZ364" s="324">
        <f t="array" aca="1" ref="CZ364" ca="1">MAX(IF((IF(進捗管理票PSPT_進捗率_4_2&lt;&gt;"", AY364:BF364,AY364:BC364)&lt;&gt;"")*(IF(進捗管理票PSPT_進捗率_4_2&lt;&gt;"", $AY$7:$BF$7,$AY$7:$BC$7)="予定日")*(IF(進捗管理票PSPT_進捗率_4_2&lt;&gt;"", AY364:BF364,AY364:BC364)&lt;=集計基準日),COLUMN(IF(進捗管理票PSPT_進捗率_4_2&lt;&gt;"", AY364:BF364,AY364:BC364)),""))</f>
        <v>0</v>
      </c>
      <c r="DA364" s="324">
        <f t="array" aca="1" ref="DA364" ca="1">MAX(IF((BJ364:BN364&lt;&gt;"")*($BJ$7:$BN$7="予定日")*(BJ364:BN364&lt;=集計基準日),COLUMN(BJ364:BN364),""))</f>
        <v>0</v>
      </c>
      <c r="DB364" s="324">
        <f t="array" aca="1" ref="DB364" ca="1">MAX(IF((IF(AND(進捗管理票PSPT_進捗率_1_2&lt;&gt;"",U364&lt;&gt;""), O364:V364,O364:S364)&lt;&gt;"")*(IF(AND(進捗管理票PSPT_進捗率_1_2&lt;&gt;"",U364&lt;&gt;""), $O$7:$V$7,$O$7:$S$7)="実績日")*(IF(AND(進捗管理票PSPT_進捗率_1_2&lt;&gt;"",U364&lt;&gt;""), O364:V364,O364:S364)&lt;=集計基準日),COLUMN(IF(AND(進捗管理票PSPT_進捗率_1_2&lt;&gt;"",U364&lt;&gt;""), O364:V364,O364:S364)),""))</f>
        <v>0</v>
      </c>
      <c r="DC364" s="324">
        <f t="array" aca="1" ref="DC364" ca="1">MAX(IF((IF(AND(進捗管理票PSPT_進捗率_2_2&lt;&gt;"",AG364&lt;&gt;""), AA364:AH364,AA364:AE364)&lt;&gt;"")*(IF(AND(進捗管理票PSPT_進捗率_2_2&lt;&gt;"",AG364&lt;&gt;""), $AA$7:$AH$7,$AA$7:$AE$7)="実績日")*(IF(AND(進捗管理票PSPT_進捗率_2_2&lt;&gt;"",AG364&lt;&gt;""), AA364:AH364,AA364:AE364)&lt;=集計基準日),COLUMN(IF(AND(進捗管理票PSPT_進捗率_2_2&lt;&gt;"",AG364&lt;&gt;""), AA364:AH364,AA364:AE364)),""))</f>
        <v>0</v>
      </c>
      <c r="DD364" s="324">
        <f t="array" aca="1" ref="DD364" ca="1">MAX(IF((IF(AND(進捗管理票PSPT_進捗率_3_2&lt;&gt;"",AS364&lt;&gt;""), AM364:AT364,AM364:AQ364)&lt;&gt;"")*(IF(AND(進捗管理票PSPT_進捗率_3_2&lt;&gt;"",AS364&lt;&gt;""), $AM$7:$AT$7,$AM$7:$AQ$7)="実績日")*(IF(AND(進捗管理票PSPT_進捗率_3_2&lt;&gt;"",AS364&lt;&gt;""), AM364:AT364,AM364:AQ364)&lt;=集計基準日),COLUMN(IF(AND(進捗管理票PSPT_進捗率_3_2&lt;&gt;"",AS364&lt;&gt;""), AM364:AT364,AM364:AQ364)),""))</f>
        <v>0</v>
      </c>
      <c r="DE364" s="324">
        <f t="array" aca="1" ref="DE364" ca="1">MAX(IF((IF(AND(進捗管理票PSPT_進捗率_4_2&lt;&gt;"",BE364&lt;&gt;""), AY364:BF364,AY364:BC364)&lt;&gt;"")*(IF(AND(進捗管理票PSPT_進捗率_4_2&lt;&gt;"",BE364&lt;&gt;""), $AY$7:$BF$7,$AY$7:$BC$7)="実績日")*(IF(AND(進捗管理票PSPT_進捗率_4_2&lt;&gt;"",BE364&lt;&gt;""), AY364:BF364,AY364:BC364)&lt;=集計基準日),COLUMN(IF(AND(進捗管理票PSPT_進捗率_4_2&lt;&gt;"",BE364&lt;&gt;""), AY364:BF364,AY364:BC364)),""))</f>
        <v>0</v>
      </c>
      <c r="DF364" s="324">
        <f t="array" aca="1" ref="DF364" ca="1">MAX(IF((BJ364:BN364&lt;&gt;"")*($BJ$7:$BN$7="実績日")*(BJ364:BN364&lt;=集計基準日),COLUMN(BJ364:BN364),""))</f>
        <v>0</v>
      </c>
      <c r="DG364" s="439">
        <f ca="1">MAX(IF(CW364&lt;&gt;0,HLOOKUP(CW364+1,進捗・達成率設定_PS,9,1),0),IF(CX364&lt;&gt;0,HLOOKUP(CX364+1,進捗・達成率設定_PT仕様作成,9,1),0),IF(CY364&lt;&gt;0,HLOOKUP(CY364+1,進捗・達成率設定_PG,9,1),0),IF(CZ364&lt;&gt;0,HLOOKUP(CZ364+1,進捗・達成率設定_PT,9,1),0),IF(DA364&lt;&gt;0,HLOOKUP(DA364+1,進捗・達成率設定_受入,9,1),0),IF(AND(COUNTA(PTレビュー先頭セル:PTレビュー最終セル)=0,AND(BB364&lt;&gt;"", BB364 &lt;= 集計基準日, BE364="",BF364="",BJ364="",BK364="",BM364="",BN364="")),100,0),IF(AND(BE364&lt;&gt;"",BE364 &lt;= 集計基準日, BJ364="",BK364="",BM364="",BN364=""),100,0))</f>
        <v>0</v>
      </c>
      <c r="DH364" s="440">
        <f ca="1">MAX(IF(DB364&lt;&gt;0,HLOOKUP(DB364,進捗・達成率設定_PS,9,1),0),IF(DC364&lt;&gt;0,HLOOKUP(DC364,進捗・達成率設定_PT仕様作成,9,1),0),IF(DD364&lt;&gt;0,HLOOKUP(DD364,進捗・達成率設定_PG,9,1),0),IF(DE364&lt;&gt;0,HLOOKUP(DE364,進捗・達成率設定_PT,9,1),0),IF(DF364&lt;&gt;0,HLOOKUP(DF364,進捗・達成率設定_受入,9,1),0),IF(AND(COUNTA(PTレビュー先頭セル:PTレビュー最終セル)=0,BJ364="",BK364="",BM364="",BN364="",BC364&lt;&gt;"", BC364&lt;=集計基準日),100,0),IF(OR(AND(BF364&lt;&gt;"",BF364&lt;=集計基準日, BJ364="",BK364="",BM364="",BN364=""),AND(BE364&lt;&gt;"",BF364&lt;&gt;"",BF364&lt;=集計基準日, BJ364="",BK364="",BM364="",BN364="")),100,0))</f>
        <v>0</v>
      </c>
      <c r="DI364" s="328" t="str">
        <f>IF(BM364&lt;&gt;"",BM364,IF(AND(BJ364&lt;&gt;"",BM364&lt;&gt;""),BM364,IF(AND(BJ364&lt;&gt;"",BM364=""),"",IF(AND(BK364&lt;&gt;"",BM364=""),"",IF(BE364&lt;&gt;"",BE364,IF(COUNTA(PTレビュー先頭セル:PTレビュー最終セル)&lt;&gt;0,"",IF(BB364&lt;&gt;"",BB364,"")))))))</f>
        <v/>
      </c>
      <c r="DJ364" s="329" t="str">
        <f>IF(AND(BM364&lt;&gt;"",BN364&lt;&gt;""),BN364,IF(AND(BJ364&lt;&gt;"",BN364&lt;&gt;""),BN364,IF(AND(BK364&lt;&gt;"",BN364=""),"",IF(AND(BJ364&lt;&gt;"",BN364=""),"",IF(BF364&lt;&gt;"",BF364,IF(COUNTA(PTレビュー先頭セル:PTレビュー最終セル)&lt;&gt;0,"",IF(BC364&lt;&gt;"",BC364,"")))))))</f>
        <v/>
      </c>
      <c r="DK364" s="450" t="b">
        <f t="shared" si="183"/>
        <v>0</v>
      </c>
      <c r="DL364" s="440" t="b">
        <f t="shared" si="184"/>
        <v>0</v>
      </c>
      <c r="DM364" s="450" t="b">
        <f t="shared" si="185"/>
        <v>0</v>
      </c>
      <c r="DN364" s="440" t="b">
        <f t="shared" si="186"/>
        <v>0</v>
      </c>
      <c r="DO364" s="449" t="b">
        <f t="shared" si="187"/>
        <v>0</v>
      </c>
      <c r="DP364" s="440" t="b">
        <f t="shared" si="188"/>
        <v>0</v>
      </c>
      <c r="DQ364" s="450" t="b">
        <f t="shared" si="189"/>
        <v>0</v>
      </c>
      <c r="DR364" s="440" t="b">
        <f t="shared" si="190"/>
        <v>0</v>
      </c>
      <c r="DS364" s="449" t="b">
        <f t="shared" si="191"/>
        <v>0</v>
      </c>
      <c r="DT364" s="440" t="b">
        <f t="shared" si="192"/>
        <v>0</v>
      </c>
    </row>
    <row r="365" spans="1:124" x14ac:dyDescent="0.25">
      <c r="A365" s="65">
        <f t="shared" si="167"/>
        <v>357</v>
      </c>
      <c r="B365" s="275"/>
      <c r="C365" s="275"/>
      <c r="D365" s="275"/>
      <c r="E365" s="275"/>
      <c r="F365" s="275"/>
      <c r="G365" s="316"/>
      <c r="H365" s="276"/>
      <c r="I365" s="276"/>
      <c r="J365" s="276"/>
      <c r="K365" s="467"/>
      <c r="L365" s="467"/>
      <c r="M365" s="277"/>
      <c r="N365" s="277"/>
      <c r="O365" s="348"/>
      <c r="P365" s="278"/>
      <c r="Q365" s="279"/>
      <c r="R365" s="348"/>
      <c r="S365" s="278"/>
      <c r="T365" s="280"/>
      <c r="U365" s="348"/>
      <c r="V365" s="274"/>
      <c r="W365" s="309" t="str">
        <f t="shared" ca="1" si="168"/>
        <v/>
      </c>
      <c r="X365" s="310" t="str">
        <f t="shared" ca="1" si="169"/>
        <v/>
      </c>
      <c r="Y365" s="277"/>
      <c r="Z365" s="277"/>
      <c r="AA365" s="348"/>
      <c r="AB365" s="278"/>
      <c r="AC365" s="279"/>
      <c r="AD365" s="348"/>
      <c r="AE365" s="278"/>
      <c r="AF365" s="280"/>
      <c r="AG365" s="348"/>
      <c r="AH365" s="274"/>
      <c r="AI365" s="309" t="str">
        <f t="shared" ca="1" si="170"/>
        <v/>
      </c>
      <c r="AJ365" s="310" t="str">
        <f t="shared" ca="1" si="171"/>
        <v/>
      </c>
      <c r="AK365" s="277"/>
      <c r="AL365" s="277"/>
      <c r="AM365" s="348"/>
      <c r="AN365" s="278"/>
      <c r="AO365" s="279"/>
      <c r="AP365" s="348"/>
      <c r="AQ365" s="278"/>
      <c r="AR365" s="280"/>
      <c r="AS365" s="348"/>
      <c r="AT365" s="274"/>
      <c r="AU365" s="309" t="str">
        <f t="shared" ca="1" si="172"/>
        <v/>
      </c>
      <c r="AV365" s="310" t="str">
        <f t="shared" ca="1" si="173"/>
        <v/>
      </c>
      <c r="AW365" s="276"/>
      <c r="AX365" s="276"/>
      <c r="AY365" s="348"/>
      <c r="AZ365" s="278"/>
      <c r="BA365" s="279"/>
      <c r="BB365" s="348"/>
      <c r="BC365" s="278"/>
      <c r="BD365" s="280"/>
      <c r="BE365" s="348"/>
      <c r="BF365" s="274"/>
      <c r="BG365" s="309" t="str">
        <f t="shared" ca="1" si="174"/>
        <v/>
      </c>
      <c r="BH365" s="310" t="str">
        <f t="shared" ca="1" si="175"/>
        <v/>
      </c>
      <c r="BI365" s="276"/>
      <c r="BJ365" s="348"/>
      <c r="BK365" s="278"/>
      <c r="BL365" s="279"/>
      <c r="BM365" s="348"/>
      <c r="BN365" s="278"/>
      <c r="BO365" s="280"/>
      <c r="BP365" s="309" t="str">
        <f t="shared" ca="1" si="176"/>
        <v/>
      </c>
      <c r="BQ365" s="310" t="str">
        <f t="shared" ca="1" si="177"/>
        <v/>
      </c>
      <c r="BR365" s="309" t="str">
        <f t="shared" ca="1" si="178"/>
        <v/>
      </c>
      <c r="BS365" s="438" t="str">
        <f t="shared" ca="1" si="179"/>
        <v/>
      </c>
      <c r="BT365" s="281" t="str">
        <f t="array" ref="BT365">IF(AND($I365&lt;&gt;"",$K365&lt;&gt;""),CEILING(VLOOKUP($I365,ランク別指標,3,FALSE)*$L365,1),"")</f>
        <v/>
      </c>
      <c r="BU365" s="282"/>
      <c r="BV365" s="281" t="str">
        <f t="shared" si="164"/>
        <v/>
      </c>
      <c r="BW365" s="283"/>
      <c r="BX365" s="282"/>
      <c r="BY365" s="284" t="str">
        <f t="shared" si="180"/>
        <v/>
      </c>
      <c r="BZ365" s="285" t="str">
        <f t="shared" si="181"/>
        <v/>
      </c>
      <c r="CA365" s="286"/>
      <c r="CB365" s="287"/>
      <c r="CC365" s="281" t="str">
        <f t="array" ref="CC365">IF(AND($I365&lt;&gt;"",$K365&lt;&gt;""),CEILING(VLOOKUP($I365,ランク別指標,6,FALSE)*$L365,1),"")</f>
        <v/>
      </c>
      <c r="CD365" s="288"/>
      <c r="CE365" s="289" t="str">
        <f t="shared" si="165"/>
        <v/>
      </c>
      <c r="CF365" s="290"/>
      <c r="CG365" s="291" t="str">
        <f t="array" ref="CG365">IF(AND(L365&lt;&gt;"",L365&gt;0),IF(CD365/L365*100 &gt; 0,CD365/L365*100, ""),"")</f>
        <v/>
      </c>
      <c r="CH365" s="292" t="str">
        <f t="array" ref="CH365">IF(AND(L365&lt;&gt;"",L365&gt;0),IF(CF365/L365*100 &gt; 0,CF365/L365*100, ""),"")</f>
        <v/>
      </c>
      <c r="CI365" s="291" t="str">
        <f t="array" ref="CI365">IF(AND(CC365&lt;&gt;"",CC365&gt;0),IF(CD365/CC365*100 &gt; 0,CD365/CC365, ""),"")</f>
        <v/>
      </c>
      <c r="CJ365" s="292" t="str">
        <f t="array" ref="CJ365">IF(AND(CE365&lt;&gt;"",CE365&gt;0),IF(CF365/CE365*100 &gt; 0,CF365/CE365, ""),"")</f>
        <v/>
      </c>
      <c r="CK365" s="281"/>
      <c r="CL365" s="293" t="str">
        <f t="array" ref="CL365">IF(AND(L365&lt;&gt;"",L365&gt;0),IF(CK365/L365*100 &gt; 0,CK365/L365*100, ""),"")</f>
        <v/>
      </c>
      <c r="CM365" s="294"/>
      <c r="CN365" s="270" t="str">
        <f t="array" aca="1" ref="CN365" ca="1">IF(AND($O365&lt;&gt;"",$P365="",$O365&lt;=集計基準日),"遅1",IF(AND($R365&lt;&gt;"",$S365="",$R365&lt;=集計基準日),"遅2",IF(AND($U365&lt;&gt;"",$V365="",$U365&lt;=集計基準日),"遅3","") ) )</f>
        <v/>
      </c>
      <c r="CO365" s="271" t="str">
        <f t="array" aca="1" ref="CO365" ca="1">IF(AND($AA365&lt;&gt;"",$AB365="",$AA365&lt;=集計基準日),"遅1",IF(AND($AD365&lt;&gt;"",$AE365="",$AD365&lt;=集計基準日),"遅2",IF(AND($AG365&lt;&gt;"",$AH365="",$AG365&lt;=集計基準日),"遅3","")))</f>
        <v/>
      </c>
      <c r="CP365" s="271" t="str">
        <f t="array" aca="1" ref="CP365" ca="1">IF(AND($AM365&lt;&gt;"",$AN365="",$AM365&lt;=集計基準日),"遅1",IF(AND($AP365&lt;&gt;"",$AQ365="",$AP365&lt;=集計基準日),"遅2",IF(AND($AS365&lt;&gt;"",$AT365="",$AS365&lt;=集計基準日),"遅3","")))</f>
        <v/>
      </c>
      <c r="CQ365" s="272" t="str">
        <f t="shared" ca="1" si="15"/>
        <v/>
      </c>
      <c r="CR365" s="272" t="str">
        <f t="shared" ca="1" si="16"/>
        <v/>
      </c>
      <c r="CS365" s="273" t="str">
        <f t="shared" ca="1" si="166"/>
        <v/>
      </c>
      <c r="CT365" s="337"/>
      <c r="CU365" s="264">
        <f t="shared" si="182"/>
        <v>357</v>
      </c>
      <c r="CW365" s="324">
        <f t="array" aca="1" ref="CW365" ca="1">MAX(IF((IF(進捗管理票PSPT_進捗率_1_2&lt;&gt;"", O365:V365,O365:S365)&lt;&gt;"")*(IF(進捗管理票PSPT_進捗率_1_2&lt;&gt;"", $O$7:$V$7,$O$7:$S$7)="予定日")*(IF(進捗管理票PSPT_進捗率_1_2&lt;&gt;"", O365:V365,O365:S365)&lt;=集計基準日),COLUMN(IF(進捗管理票PSPT_進捗率_1_2&lt;&gt;"", O365:V365,O365:S365)),""))</f>
        <v>0</v>
      </c>
      <c r="CX365" s="324">
        <f t="array" aca="1" ref="CX365" ca="1">MAX(IF((IF(進捗管理票PSPT_進捗率_2_2&lt;&gt;"", AA365:AH365,AA365:AE365)&lt;&gt;"")*(IF(進捗管理票PSPT_進捗率_2_2&lt;&gt;"", $AA$7:$AH$7,$AA$7:$AE$7)="予定日")*(IF(進捗管理票PSPT_進捗率_2_2&lt;&gt;"", AA365:AH365,AA365:AE365)&lt;=集計基準日),COLUMN(IF(進捗管理票PSPT_進捗率_2_2&lt;&gt;"", AA365:AH365,AA365:AE365)),""))</f>
        <v>0</v>
      </c>
      <c r="CY365" s="324">
        <f t="array" aca="1" ref="CY365" ca="1">MAX(IF((IF(進捗管理票PSPT_進捗率_3_2&lt;&gt;"", AM365:AT365,AM365:AQ365)&lt;&gt;"")*(IF(進捗管理票PSPT_進捗率_3_2&lt;&gt;"", $AM$7:$AT$7,$AM$7:$AQ$7)="予定日")*(IF(進捗管理票PSPT_進捗率_3_2&lt;&gt;"", AM365:AT365,AM365:AQ365)&lt;=集計基準日),COLUMN(IF(進捗管理票PSPT_進捗率_3_2&lt;&gt;"", AM365:AT365,AM365:AQ365)),""))</f>
        <v>0</v>
      </c>
      <c r="CZ365" s="324">
        <f t="array" aca="1" ref="CZ365" ca="1">MAX(IF((IF(進捗管理票PSPT_進捗率_4_2&lt;&gt;"", AY365:BF365,AY365:BC365)&lt;&gt;"")*(IF(進捗管理票PSPT_進捗率_4_2&lt;&gt;"", $AY$7:$BF$7,$AY$7:$BC$7)="予定日")*(IF(進捗管理票PSPT_進捗率_4_2&lt;&gt;"", AY365:BF365,AY365:BC365)&lt;=集計基準日),COLUMN(IF(進捗管理票PSPT_進捗率_4_2&lt;&gt;"", AY365:BF365,AY365:BC365)),""))</f>
        <v>0</v>
      </c>
      <c r="DA365" s="324">
        <f t="array" aca="1" ref="DA365" ca="1">MAX(IF((BJ365:BN365&lt;&gt;"")*($BJ$7:$BN$7="予定日")*(BJ365:BN365&lt;=集計基準日),COLUMN(BJ365:BN365),""))</f>
        <v>0</v>
      </c>
      <c r="DB365" s="324">
        <f t="array" aca="1" ref="DB365" ca="1">MAX(IF((IF(AND(進捗管理票PSPT_進捗率_1_2&lt;&gt;"",U365&lt;&gt;""), O365:V365,O365:S365)&lt;&gt;"")*(IF(AND(進捗管理票PSPT_進捗率_1_2&lt;&gt;"",U365&lt;&gt;""), $O$7:$V$7,$O$7:$S$7)="実績日")*(IF(AND(進捗管理票PSPT_進捗率_1_2&lt;&gt;"",U365&lt;&gt;""), O365:V365,O365:S365)&lt;=集計基準日),COLUMN(IF(AND(進捗管理票PSPT_進捗率_1_2&lt;&gt;"",U365&lt;&gt;""), O365:V365,O365:S365)),""))</f>
        <v>0</v>
      </c>
      <c r="DC365" s="324">
        <f t="array" aca="1" ref="DC365" ca="1">MAX(IF((IF(AND(進捗管理票PSPT_進捗率_2_2&lt;&gt;"",AG365&lt;&gt;""), AA365:AH365,AA365:AE365)&lt;&gt;"")*(IF(AND(進捗管理票PSPT_進捗率_2_2&lt;&gt;"",AG365&lt;&gt;""), $AA$7:$AH$7,$AA$7:$AE$7)="実績日")*(IF(AND(進捗管理票PSPT_進捗率_2_2&lt;&gt;"",AG365&lt;&gt;""), AA365:AH365,AA365:AE365)&lt;=集計基準日),COLUMN(IF(AND(進捗管理票PSPT_進捗率_2_2&lt;&gt;"",AG365&lt;&gt;""), AA365:AH365,AA365:AE365)),""))</f>
        <v>0</v>
      </c>
      <c r="DD365" s="324">
        <f t="array" aca="1" ref="DD365" ca="1">MAX(IF((IF(AND(進捗管理票PSPT_進捗率_3_2&lt;&gt;"",AS365&lt;&gt;""), AM365:AT365,AM365:AQ365)&lt;&gt;"")*(IF(AND(進捗管理票PSPT_進捗率_3_2&lt;&gt;"",AS365&lt;&gt;""), $AM$7:$AT$7,$AM$7:$AQ$7)="実績日")*(IF(AND(進捗管理票PSPT_進捗率_3_2&lt;&gt;"",AS365&lt;&gt;""), AM365:AT365,AM365:AQ365)&lt;=集計基準日),COLUMN(IF(AND(進捗管理票PSPT_進捗率_3_2&lt;&gt;"",AS365&lt;&gt;""), AM365:AT365,AM365:AQ365)),""))</f>
        <v>0</v>
      </c>
      <c r="DE365" s="324">
        <f t="array" aca="1" ref="DE365" ca="1">MAX(IF((IF(AND(進捗管理票PSPT_進捗率_4_2&lt;&gt;"",BE365&lt;&gt;""), AY365:BF365,AY365:BC365)&lt;&gt;"")*(IF(AND(進捗管理票PSPT_進捗率_4_2&lt;&gt;"",BE365&lt;&gt;""), $AY$7:$BF$7,$AY$7:$BC$7)="実績日")*(IF(AND(進捗管理票PSPT_進捗率_4_2&lt;&gt;"",BE365&lt;&gt;""), AY365:BF365,AY365:BC365)&lt;=集計基準日),COLUMN(IF(AND(進捗管理票PSPT_進捗率_4_2&lt;&gt;"",BE365&lt;&gt;""), AY365:BF365,AY365:BC365)),""))</f>
        <v>0</v>
      </c>
      <c r="DF365" s="324">
        <f t="array" aca="1" ref="DF365" ca="1">MAX(IF((BJ365:BN365&lt;&gt;"")*($BJ$7:$BN$7="実績日")*(BJ365:BN365&lt;=集計基準日),COLUMN(BJ365:BN365),""))</f>
        <v>0</v>
      </c>
      <c r="DG365" s="439">
        <f ca="1">MAX(IF(CW365&lt;&gt;0,HLOOKUP(CW365+1,進捗・達成率設定_PS,9,1),0),IF(CX365&lt;&gt;0,HLOOKUP(CX365+1,進捗・達成率設定_PT仕様作成,9,1),0),IF(CY365&lt;&gt;0,HLOOKUP(CY365+1,進捗・達成率設定_PG,9,1),0),IF(CZ365&lt;&gt;0,HLOOKUP(CZ365+1,進捗・達成率設定_PT,9,1),0),IF(DA365&lt;&gt;0,HLOOKUP(DA365+1,進捗・達成率設定_受入,9,1),0),IF(AND(COUNTA(PTレビュー先頭セル:PTレビュー最終セル)=0,AND(BB365&lt;&gt;"", BB365 &lt;= 集計基準日, BE365="",BF365="",BJ365="",BK365="",BM365="",BN365="")),100,0),IF(AND(BE365&lt;&gt;"",BE365 &lt;= 集計基準日, BJ365="",BK365="",BM365="",BN365=""),100,0))</f>
        <v>0</v>
      </c>
      <c r="DH365" s="440">
        <f ca="1">MAX(IF(DB365&lt;&gt;0,HLOOKUP(DB365,進捗・達成率設定_PS,9,1),0),IF(DC365&lt;&gt;0,HLOOKUP(DC365,進捗・達成率設定_PT仕様作成,9,1),0),IF(DD365&lt;&gt;0,HLOOKUP(DD365,進捗・達成率設定_PG,9,1),0),IF(DE365&lt;&gt;0,HLOOKUP(DE365,進捗・達成率設定_PT,9,1),0),IF(DF365&lt;&gt;0,HLOOKUP(DF365,進捗・達成率設定_受入,9,1),0),IF(AND(COUNTA(PTレビュー先頭セル:PTレビュー最終セル)=0,BJ365="",BK365="",BM365="",BN365="",BC365&lt;&gt;"", BC365&lt;=集計基準日),100,0),IF(OR(AND(BF365&lt;&gt;"",BF365&lt;=集計基準日, BJ365="",BK365="",BM365="",BN365=""),AND(BE365&lt;&gt;"",BF365&lt;&gt;"",BF365&lt;=集計基準日, BJ365="",BK365="",BM365="",BN365="")),100,0))</f>
        <v>0</v>
      </c>
      <c r="DI365" s="328" t="str">
        <f>IF(BM365&lt;&gt;"",BM365,IF(AND(BJ365&lt;&gt;"",BM365&lt;&gt;""),BM365,IF(AND(BJ365&lt;&gt;"",BM365=""),"",IF(AND(BK365&lt;&gt;"",BM365=""),"",IF(BE365&lt;&gt;"",BE365,IF(COUNTA(PTレビュー先頭セル:PTレビュー最終セル)&lt;&gt;0,"",IF(BB365&lt;&gt;"",BB365,"")))))))</f>
        <v/>
      </c>
      <c r="DJ365" s="329" t="str">
        <f>IF(AND(BM365&lt;&gt;"",BN365&lt;&gt;""),BN365,IF(AND(BJ365&lt;&gt;"",BN365&lt;&gt;""),BN365,IF(AND(BK365&lt;&gt;"",BN365=""),"",IF(AND(BJ365&lt;&gt;"",BN365=""),"",IF(BF365&lt;&gt;"",BF365,IF(COUNTA(PTレビュー先頭セル:PTレビュー最終セル)&lt;&gt;0,"",IF(BC365&lt;&gt;"",BC365,"")))))))</f>
        <v/>
      </c>
      <c r="DK365" s="450" t="b">
        <f t="shared" si="183"/>
        <v>0</v>
      </c>
      <c r="DL365" s="440" t="b">
        <f t="shared" si="184"/>
        <v>0</v>
      </c>
      <c r="DM365" s="450" t="b">
        <f t="shared" si="185"/>
        <v>0</v>
      </c>
      <c r="DN365" s="440" t="b">
        <f t="shared" si="186"/>
        <v>0</v>
      </c>
      <c r="DO365" s="449" t="b">
        <f t="shared" si="187"/>
        <v>0</v>
      </c>
      <c r="DP365" s="440" t="b">
        <f t="shared" si="188"/>
        <v>0</v>
      </c>
      <c r="DQ365" s="450" t="b">
        <f t="shared" si="189"/>
        <v>0</v>
      </c>
      <c r="DR365" s="440" t="b">
        <f t="shared" si="190"/>
        <v>0</v>
      </c>
      <c r="DS365" s="449" t="b">
        <f t="shared" si="191"/>
        <v>0</v>
      </c>
      <c r="DT365" s="440" t="b">
        <f t="shared" si="192"/>
        <v>0</v>
      </c>
    </row>
    <row r="366" spans="1:124" x14ac:dyDescent="0.25">
      <c r="A366" s="65">
        <f t="shared" si="167"/>
        <v>358</v>
      </c>
      <c r="B366" s="275"/>
      <c r="C366" s="275"/>
      <c r="D366" s="275"/>
      <c r="E366" s="275"/>
      <c r="F366" s="275"/>
      <c r="G366" s="316"/>
      <c r="H366" s="276"/>
      <c r="I366" s="276"/>
      <c r="J366" s="276"/>
      <c r="K366" s="467"/>
      <c r="L366" s="467"/>
      <c r="M366" s="277"/>
      <c r="N366" s="277"/>
      <c r="O366" s="348"/>
      <c r="P366" s="278"/>
      <c r="Q366" s="279"/>
      <c r="R366" s="348"/>
      <c r="S366" s="278"/>
      <c r="T366" s="280"/>
      <c r="U366" s="348"/>
      <c r="V366" s="274"/>
      <c r="W366" s="309" t="str">
        <f t="shared" ca="1" si="168"/>
        <v/>
      </c>
      <c r="X366" s="310" t="str">
        <f t="shared" ca="1" si="169"/>
        <v/>
      </c>
      <c r="Y366" s="277"/>
      <c r="Z366" s="277"/>
      <c r="AA366" s="348"/>
      <c r="AB366" s="278"/>
      <c r="AC366" s="279"/>
      <c r="AD366" s="348"/>
      <c r="AE366" s="278"/>
      <c r="AF366" s="280"/>
      <c r="AG366" s="348"/>
      <c r="AH366" s="274"/>
      <c r="AI366" s="309" t="str">
        <f t="shared" ca="1" si="170"/>
        <v/>
      </c>
      <c r="AJ366" s="310" t="str">
        <f t="shared" ca="1" si="171"/>
        <v/>
      </c>
      <c r="AK366" s="277"/>
      <c r="AL366" s="277"/>
      <c r="AM366" s="348"/>
      <c r="AN366" s="278"/>
      <c r="AO366" s="279"/>
      <c r="AP366" s="348"/>
      <c r="AQ366" s="278"/>
      <c r="AR366" s="280"/>
      <c r="AS366" s="348"/>
      <c r="AT366" s="274"/>
      <c r="AU366" s="309" t="str">
        <f t="shared" ca="1" si="172"/>
        <v/>
      </c>
      <c r="AV366" s="310" t="str">
        <f t="shared" ca="1" si="173"/>
        <v/>
      </c>
      <c r="AW366" s="276"/>
      <c r="AX366" s="276"/>
      <c r="AY366" s="348"/>
      <c r="AZ366" s="278"/>
      <c r="BA366" s="279"/>
      <c r="BB366" s="348"/>
      <c r="BC366" s="278"/>
      <c r="BD366" s="280"/>
      <c r="BE366" s="348"/>
      <c r="BF366" s="274"/>
      <c r="BG366" s="309" t="str">
        <f t="shared" ca="1" si="174"/>
        <v/>
      </c>
      <c r="BH366" s="310" t="str">
        <f t="shared" ca="1" si="175"/>
        <v/>
      </c>
      <c r="BI366" s="276"/>
      <c r="BJ366" s="348"/>
      <c r="BK366" s="278"/>
      <c r="BL366" s="279"/>
      <c r="BM366" s="348"/>
      <c r="BN366" s="278"/>
      <c r="BO366" s="280"/>
      <c r="BP366" s="309" t="str">
        <f t="shared" ca="1" si="176"/>
        <v/>
      </c>
      <c r="BQ366" s="310" t="str">
        <f t="shared" ca="1" si="177"/>
        <v/>
      </c>
      <c r="BR366" s="309" t="str">
        <f t="shared" ca="1" si="178"/>
        <v/>
      </c>
      <c r="BS366" s="438" t="str">
        <f t="shared" ca="1" si="179"/>
        <v/>
      </c>
      <c r="BT366" s="281" t="str">
        <f t="array" ref="BT366">IF(AND($I366&lt;&gt;"",$K366&lt;&gt;""),CEILING(VLOOKUP($I366,ランク別指標,3,FALSE)*$L366,1),"")</f>
        <v/>
      </c>
      <c r="BU366" s="282"/>
      <c r="BV366" s="281" t="str">
        <f t="shared" si="164"/>
        <v/>
      </c>
      <c r="BW366" s="283"/>
      <c r="BX366" s="282"/>
      <c r="BY366" s="284" t="str">
        <f t="shared" si="180"/>
        <v/>
      </c>
      <c r="BZ366" s="285" t="str">
        <f t="shared" si="181"/>
        <v/>
      </c>
      <c r="CA366" s="286"/>
      <c r="CB366" s="287"/>
      <c r="CC366" s="281" t="str">
        <f t="array" ref="CC366">IF(AND($I366&lt;&gt;"",$K366&lt;&gt;""),CEILING(VLOOKUP($I366,ランク別指標,6,FALSE)*$L366,1),"")</f>
        <v/>
      </c>
      <c r="CD366" s="288"/>
      <c r="CE366" s="289" t="str">
        <f t="shared" si="165"/>
        <v/>
      </c>
      <c r="CF366" s="290"/>
      <c r="CG366" s="291" t="str">
        <f t="array" ref="CG366">IF(AND(L366&lt;&gt;"",L366&gt;0),IF(CD366/L366*100 &gt; 0,CD366/L366*100, ""),"")</f>
        <v/>
      </c>
      <c r="CH366" s="292" t="str">
        <f t="array" ref="CH366">IF(AND(L366&lt;&gt;"",L366&gt;0),IF(CF366/L366*100 &gt; 0,CF366/L366*100, ""),"")</f>
        <v/>
      </c>
      <c r="CI366" s="291" t="str">
        <f t="array" ref="CI366">IF(AND(CC366&lt;&gt;"",CC366&gt;0),IF(CD366/CC366*100 &gt; 0,CD366/CC366, ""),"")</f>
        <v/>
      </c>
      <c r="CJ366" s="292" t="str">
        <f t="array" ref="CJ366">IF(AND(CE366&lt;&gt;"",CE366&gt;0),IF(CF366/CE366*100 &gt; 0,CF366/CE366, ""),"")</f>
        <v/>
      </c>
      <c r="CK366" s="281"/>
      <c r="CL366" s="293" t="str">
        <f t="array" ref="CL366">IF(AND(L366&lt;&gt;"",L366&gt;0),IF(CK366/L366*100 &gt; 0,CK366/L366*100, ""),"")</f>
        <v/>
      </c>
      <c r="CM366" s="294"/>
      <c r="CN366" s="270" t="str">
        <f t="array" aca="1" ref="CN366" ca="1">IF(AND($O366&lt;&gt;"",$P366="",$O366&lt;=集計基準日),"遅1",IF(AND($R366&lt;&gt;"",$S366="",$R366&lt;=集計基準日),"遅2",IF(AND($U366&lt;&gt;"",$V366="",$U366&lt;=集計基準日),"遅3","") ) )</f>
        <v/>
      </c>
      <c r="CO366" s="271" t="str">
        <f t="array" aca="1" ref="CO366" ca="1">IF(AND($AA366&lt;&gt;"",$AB366="",$AA366&lt;=集計基準日),"遅1",IF(AND($AD366&lt;&gt;"",$AE366="",$AD366&lt;=集計基準日),"遅2",IF(AND($AG366&lt;&gt;"",$AH366="",$AG366&lt;=集計基準日),"遅3","")))</f>
        <v/>
      </c>
      <c r="CP366" s="271" t="str">
        <f t="array" aca="1" ref="CP366" ca="1">IF(AND($AM366&lt;&gt;"",$AN366="",$AM366&lt;=集計基準日),"遅1",IF(AND($AP366&lt;&gt;"",$AQ366="",$AP366&lt;=集計基準日),"遅2",IF(AND($AS366&lt;&gt;"",$AT366="",$AS366&lt;=集計基準日),"遅3","")))</f>
        <v/>
      </c>
      <c r="CQ366" s="272" t="str">
        <f t="shared" ca="1" si="15"/>
        <v/>
      </c>
      <c r="CR366" s="272" t="str">
        <f t="shared" ca="1" si="16"/>
        <v/>
      </c>
      <c r="CS366" s="273" t="str">
        <f t="shared" ca="1" si="166"/>
        <v/>
      </c>
      <c r="CT366" s="337"/>
      <c r="CU366" s="264">
        <f t="shared" si="182"/>
        <v>358</v>
      </c>
      <c r="CW366" s="324">
        <f t="array" aca="1" ref="CW366" ca="1">MAX(IF((IF(進捗管理票PSPT_進捗率_1_2&lt;&gt;"", O366:V366,O366:S366)&lt;&gt;"")*(IF(進捗管理票PSPT_進捗率_1_2&lt;&gt;"", $O$7:$V$7,$O$7:$S$7)="予定日")*(IF(進捗管理票PSPT_進捗率_1_2&lt;&gt;"", O366:V366,O366:S366)&lt;=集計基準日),COLUMN(IF(進捗管理票PSPT_進捗率_1_2&lt;&gt;"", O366:V366,O366:S366)),""))</f>
        <v>0</v>
      </c>
      <c r="CX366" s="324">
        <f t="array" aca="1" ref="CX366" ca="1">MAX(IF((IF(進捗管理票PSPT_進捗率_2_2&lt;&gt;"", AA366:AH366,AA366:AE366)&lt;&gt;"")*(IF(進捗管理票PSPT_進捗率_2_2&lt;&gt;"", $AA$7:$AH$7,$AA$7:$AE$7)="予定日")*(IF(進捗管理票PSPT_進捗率_2_2&lt;&gt;"", AA366:AH366,AA366:AE366)&lt;=集計基準日),COLUMN(IF(進捗管理票PSPT_進捗率_2_2&lt;&gt;"", AA366:AH366,AA366:AE366)),""))</f>
        <v>0</v>
      </c>
      <c r="CY366" s="324">
        <f t="array" aca="1" ref="CY366" ca="1">MAX(IF((IF(進捗管理票PSPT_進捗率_3_2&lt;&gt;"", AM366:AT366,AM366:AQ366)&lt;&gt;"")*(IF(進捗管理票PSPT_進捗率_3_2&lt;&gt;"", $AM$7:$AT$7,$AM$7:$AQ$7)="予定日")*(IF(進捗管理票PSPT_進捗率_3_2&lt;&gt;"", AM366:AT366,AM366:AQ366)&lt;=集計基準日),COLUMN(IF(進捗管理票PSPT_進捗率_3_2&lt;&gt;"", AM366:AT366,AM366:AQ366)),""))</f>
        <v>0</v>
      </c>
      <c r="CZ366" s="324">
        <f t="array" aca="1" ref="CZ366" ca="1">MAX(IF((IF(進捗管理票PSPT_進捗率_4_2&lt;&gt;"", AY366:BF366,AY366:BC366)&lt;&gt;"")*(IF(進捗管理票PSPT_進捗率_4_2&lt;&gt;"", $AY$7:$BF$7,$AY$7:$BC$7)="予定日")*(IF(進捗管理票PSPT_進捗率_4_2&lt;&gt;"", AY366:BF366,AY366:BC366)&lt;=集計基準日),COLUMN(IF(進捗管理票PSPT_進捗率_4_2&lt;&gt;"", AY366:BF366,AY366:BC366)),""))</f>
        <v>0</v>
      </c>
      <c r="DA366" s="324">
        <f t="array" aca="1" ref="DA366" ca="1">MAX(IF((BJ366:BN366&lt;&gt;"")*($BJ$7:$BN$7="予定日")*(BJ366:BN366&lt;=集計基準日),COLUMN(BJ366:BN366),""))</f>
        <v>0</v>
      </c>
      <c r="DB366" s="324">
        <f t="array" aca="1" ref="DB366" ca="1">MAX(IF((IF(AND(進捗管理票PSPT_進捗率_1_2&lt;&gt;"",U366&lt;&gt;""), O366:V366,O366:S366)&lt;&gt;"")*(IF(AND(進捗管理票PSPT_進捗率_1_2&lt;&gt;"",U366&lt;&gt;""), $O$7:$V$7,$O$7:$S$7)="実績日")*(IF(AND(進捗管理票PSPT_進捗率_1_2&lt;&gt;"",U366&lt;&gt;""), O366:V366,O366:S366)&lt;=集計基準日),COLUMN(IF(AND(進捗管理票PSPT_進捗率_1_2&lt;&gt;"",U366&lt;&gt;""), O366:V366,O366:S366)),""))</f>
        <v>0</v>
      </c>
      <c r="DC366" s="324">
        <f t="array" aca="1" ref="DC366" ca="1">MAX(IF((IF(AND(進捗管理票PSPT_進捗率_2_2&lt;&gt;"",AG366&lt;&gt;""), AA366:AH366,AA366:AE366)&lt;&gt;"")*(IF(AND(進捗管理票PSPT_進捗率_2_2&lt;&gt;"",AG366&lt;&gt;""), $AA$7:$AH$7,$AA$7:$AE$7)="実績日")*(IF(AND(進捗管理票PSPT_進捗率_2_2&lt;&gt;"",AG366&lt;&gt;""), AA366:AH366,AA366:AE366)&lt;=集計基準日),COLUMN(IF(AND(進捗管理票PSPT_進捗率_2_2&lt;&gt;"",AG366&lt;&gt;""), AA366:AH366,AA366:AE366)),""))</f>
        <v>0</v>
      </c>
      <c r="DD366" s="324">
        <f t="array" aca="1" ref="DD366" ca="1">MAX(IF((IF(AND(進捗管理票PSPT_進捗率_3_2&lt;&gt;"",AS366&lt;&gt;""), AM366:AT366,AM366:AQ366)&lt;&gt;"")*(IF(AND(進捗管理票PSPT_進捗率_3_2&lt;&gt;"",AS366&lt;&gt;""), $AM$7:$AT$7,$AM$7:$AQ$7)="実績日")*(IF(AND(進捗管理票PSPT_進捗率_3_2&lt;&gt;"",AS366&lt;&gt;""), AM366:AT366,AM366:AQ366)&lt;=集計基準日),COLUMN(IF(AND(進捗管理票PSPT_進捗率_3_2&lt;&gt;"",AS366&lt;&gt;""), AM366:AT366,AM366:AQ366)),""))</f>
        <v>0</v>
      </c>
      <c r="DE366" s="324">
        <f t="array" aca="1" ref="DE366" ca="1">MAX(IF((IF(AND(進捗管理票PSPT_進捗率_4_2&lt;&gt;"",BE366&lt;&gt;""), AY366:BF366,AY366:BC366)&lt;&gt;"")*(IF(AND(進捗管理票PSPT_進捗率_4_2&lt;&gt;"",BE366&lt;&gt;""), $AY$7:$BF$7,$AY$7:$BC$7)="実績日")*(IF(AND(進捗管理票PSPT_進捗率_4_2&lt;&gt;"",BE366&lt;&gt;""), AY366:BF366,AY366:BC366)&lt;=集計基準日),COLUMN(IF(AND(進捗管理票PSPT_進捗率_4_2&lt;&gt;"",BE366&lt;&gt;""), AY366:BF366,AY366:BC366)),""))</f>
        <v>0</v>
      </c>
      <c r="DF366" s="324">
        <f t="array" aca="1" ref="DF366" ca="1">MAX(IF((BJ366:BN366&lt;&gt;"")*($BJ$7:$BN$7="実績日")*(BJ366:BN366&lt;=集計基準日),COLUMN(BJ366:BN366),""))</f>
        <v>0</v>
      </c>
      <c r="DG366" s="439">
        <f ca="1">MAX(IF(CW366&lt;&gt;0,HLOOKUP(CW366+1,進捗・達成率設定_PS,9,1),0),IF(CX366&lt;&gt;0,HLOOKUP(CX366+1,進捗・達成率設定_PT仕様作成,9,1),0),IF(CY366&lt;&gt;0,HLOOKUP(CY366+1,進捗・達成率設定_PG,9,1),0),IF(CZ366&lt;&gt;0,HLOOKUP(CZ366+1,進捗・達成率設定_PT,9,1),0),IF(DA366&lt;&gt;0,HLOOKUP(DA366+1,進捗・達成率設定_受入,9,1),0),IF(AND(COUNTA(PTレビュー先頭セル:PTレビュー最終セル)=0,AND(BB366&lt;&gt;"", BB366 &lt;= 集計基準日, BE366="",BF366="",BJ366="",BK366="",BM366="",BN366="")),100,0),IF(AND(BE366&lt;&gt;"",BE366 &lt;= 集計基準日, BJ366="",BK366="",BM366="",BN366=""),100,0))</f>
        <v>0</v>
      </c>
      <c r="DH366" s="440">
        <f ca="1">MAX(IF(DB366&lt;&gt;0,HLOOKUP(DB366,進捗・達成率設定_PS,9,1),0),IF(DC366&lt;&gt;0,HLOOKUP(DC366,進捗・達成率設定_PT仕様作成,9,1),0),IF(DD366&lt;&gt;0,HLOOKUP(DD366,進捗・達成率設定_PG,9,1),0),IF(DE366&lt;&gt;0,HLOOKUP(DE366,進捗・達成率設定_PT,9,1),0),IF(DF366&lt;&gt;0,HLOOKUP(DF366,進捗・達成率設定_受入,9,1),0),IF(AND(COUNTA(PTレビュー先頭セル:PTレビュー最終セル)=0,BJ366="",BK366="",BM366="",BN366="",BC366&lt;&gt;"", BC366&lt;=集計基準日),100,0),IF(OR(AND(BF366&lt;&gt;"",BF366&lt;=集計基準日, BJ366="",BK366="",BM366="",BN366=""),AND(BE366&lt;&gt;"",BF366&lt;&gt;"",BF366&lt;=集計基準日, BJ366="",BK366="",BM366="",BN366="")),100,0))</f>
        <v>0</v>
      </c>
      <c r="DI366" s="328" t="str">
        <f>IF(BM366&lt;&gt;"",BM366,IF(AND(BJ366&lt;&gt;"",BM366&lt;&gt;""),BM366,IF(AND(BJ366&lt;&gt;"",BM366=""),"",IF(AND(BK366&lt;&gt;"",BM366=""),"",IF(BE366&lt;&gt;"",BE366,IF(COUNTA(PTレビュー先頭セル:PTレビュー最終セル)&lt;&gt;0,"",IF(BB366&lt;&gt;"",BB366,"")))))))</f>
        <v/>
      </c>
      <c r="DJ366" s="329" t="str">
        <f>IF(AND(BM366&lt;&gt;"",BN366&lt;&gt;""),BN366,IF(AND(BJ366&lt;&gt;"",BN366&lt;&gt;""),BN366,IF(AND(BK366&lt;&gt;"",BN366=""),"",IF(AND(BJ366&lt;&gt;"",BN366=""),"",IF(BF366&lt;&gt;"",BF366,IF(COUNTA(PTレビュー先頭セル:PTレビュー最終セル)&lt;&gt;0,"",IF(BC366&lt;&gt;"",BC366,"")))))))</f>
        <v/>
      </c>
      <c r="DK366" s="450" t="b">
        <f t="shared" si="183"/>
        <v>0</v>
      </c>
      <c r="DL366" s="440" t="b">
        <f t="shared" si="184"/>
        <v>0</v>
      </c>
      <c r="DM366" s="450" t="b">
        <f t="shared" si="185"/>
        <v>0</v>
      </c>
      <c r="DN366" s="440" t="b">
        <f t="shared" si="186"/>
        <v>0</v>
      </c>
      <c r="DO366" s="449" t="b">
        <f t="shared" si="187"/>
        <v>0</v>
      </c>
      <c r="DP366" s="440" t="b">
        <f t="shared" si="188"/>
        <v>0</v>
      </c>
      <c r="DQ366" s="450" t="b">
        <f t="shared" si="189"/>
        <v>0</v>
      </c>
      <c r="DR366" s="440" t="b">
        <f t="shared" si="190"/>
        <v>0</v>
      </c>
      <c r="DS366" s="449" t="b">
        <f t="shared" si="191"/>
        <v>0</v>
      </c>
      <c r="DT366" s="440" t="b">
        <f t="shared" si="192"/>
        <v>0</v>
      </c>
    </row>
    <row r="367" spans="1:124" x14ac:dyDescent="0.25">
      <c r="A367" s="65">
        <f t="shared" si="167"/>
        <v>359</v>
      </c>
      <c r="B367" s="275"/>
      <c r="C367" s="275"/>
      <c r="D367" s="275"/>
      <c r="E367" s="275"/>
      <c r="F367" s="275"/>
      <c r="G367" s="316"/>
      <c r="H367" s="276"/>
      <c r="I367" s="276"/>
      <c r="J367" s="276"/>
      <c r="K367" s="467"/>
      <c r="L367" s="467"/>
      <c r="M367" s="277"/>
      <c r="N367" s="277"/>
      <c r="O367" s="348"/>
      <c r="P367" s="278"/>
      <c r="Q367" s="279"/>
      <c r="R367" s="348"/>
      <c r="S367" s="278"/>
      <c r="T367" s="280"/>
      <c r="U367" s="348"/>
      <c r="V367" s="274"/>
      <c r="W367" s="309" t="str">
        <f t="shared" ca="1" si="168"/>
        <v/>
      </c>
      <c r="X367" s="310" t="str">
        <f t="shared" ca="1" si="169"/>
        <v/>
      </c>
      <c r="Y367" s="277"/>
      <c r="Z367" s="277"/>
      <c r="AA367" s="348"/>
      <c r="AB367" s="278"/>
      <c r="AC367" s="279"/>
      <c r="AD367" s="348"/>
      <c r="AE367" s="278"/>
      <c r="AF367" s="280"/>
      <c r="AG367" s="348"/>
      <c r="AH367" s="274"/>
      <c r="AI367" s="309" t="str">
        <f t="shared" ca="1" si="170"/>
        <v/>
      </c>
      <c r="AJ367" s="310" t="str">
        <f t="shared" ca="1" si="171"/>
        <v/>
      </c>
      <c r="AK367" s="277"/>
      <c r="AL367" s="277"/>
      <c r="AM367" s="348"/>
      <c r="AN367" s="278"/>
      <c r="AO367" s="279"/>
      <c r="AP367" s="348"/>
      <c r="AQ367" s="278"/>
      <c r="AR367" s="280"/>
      <c r="AS367" s="348"/>
      <c r="AT367" s="274"/>
      <c r="AU367" s="309" t="str">
        <f t="shared" ca="1" si="172"/>
        <v/>
      </c>
      <c r="AV367" s="310" t="str">
        <f t="shared" ca="1" si="173"/>
        <v/>
      </c>
      <c r="AW367" s="276"/>
      <c r="AX367" s="276"/>
      <c r="AY367" s="348"/>
      <c r="AZ367" s="278"/>
      <c r="BA367" s="279"/>
      <c r="BB367" s="348"/>
      <c r="BC367" s="278"/>
      <c r="BD367" s="280"/>
      <c r="BE367" s="348"/>
      <c r="BF367" s="274"/>
      <c r="BG367" s="309" t="str">
        <f t="shared" ca="1" si="174"/>
        <v/>
      </c>
      <c r="BH367" s="310" t="str">
        <f t="shared" ca="1" si="175"/>
        <v/>
      </c>
      <c r="BI367" s="276"/>
      <c r="BJ367" s="348"/>
      <c r="BK367" s="278"/>
      <c r="BL367" s="279"/>
      <c r="BM367" s="348"/>
      <c r="BN367" s="278"/>
      <c r="BO367" s="280"/>
      <c r="BP367" s="309" t="str">
        <f t="shared" ca="1" si="176"/>
        <v/>
      </c>
      <c r="BQ367" s="310" t="str">
        <f t="shared" ca="1" si="177"/>
        <v/>
      </c>
      <c r="BR367" s="309" t="str">
        <f t="shared" ca="1" si="178"/>
        <v/>
      </c>
      <c r="BS367" s="438" t="str">
        <f t="shared" ca="1" si="179"/>
        <v/>
      </c>
      <c r="BT367" s="281" t="str">
        <f t="array" ref="BT367">IF(AND($I367&lt;&gt;"",$K367&lt;&gt;""),CEILING(VLOOKUP($I367,ランク別指標,3,FALSE)*$L367,1),"")</f>
        <v/>
      </c>
      <c r="BU367" s="282"/>
      <c r="BV367" s="281" t="str">
        <f t="shared" si="164"/>
        <v/>
      </c>
      <c r="BW367" s="283"/>
      <c r="BX367" s="282"/>
      <c r="BY367" s="284" t="str">
        <f t="shared" si="180"/>
        <v/>
      </c>
      <c r="BZ367" s="285" t="str">
        <f t="shared" si="181"/>
        <v/>
      </c>
      <c r="CA367" s="286"/>
      <c r="CB367" s="287"/>
      <c r="CC367" s="281" t="str">
        <f t="array" ref="CC367">IF(AND($I367&lt;&gt;"",$K367&lt;&gt;""),CEILING(VLOOKUP($I367,ランク別指標,6,FALSE)*$L367,1),"")</f>
        <v/>
      </c>
      <c r="CD367" s="288"/>
      <c r="CE367" s="289" t="str">
        <f t="shared" si="165"/>
        <v/>
      </c>
      <c r="CF367" s="290"/>
      <c r="CG367" s="291" t="str">
        <f t="array" ref="CG367">IF(AND(L367&lt;&gt;"",L367&gt;0),IF(CD367/L367*100 &gt; 0,CD367/L367*100, ""),"")</f>
        <v/>
      </c>
      <c r="CH367" s="292" t="str">
        <f t="array" ref="CH367">IF(AND(L367&lt;&gt;"",L367&gt;0),IF(CF367/L367*100 &gt; 0,CF367/L367*100, ""),"")</f>
        <v/>
      </c>
      <c r="CI367" s="291" t="str">
        <f t="array" ref="CI367">IF(AND(CC367&lt;&gt;"",CC367&gt;0),IF(CD367/CC367*100 &gt; 0,CD367/CC367, ""),"")</f>
        <v/>
      </c>
      <c r="CJ367" s="292" t="str">
        <f t="array" ref="CJ367">IF(AND(CE367&lt;&gt;"",CE367&gt;0),IF(CF367/CE367*100 &gt; 0,CF367/CE367, ""),"")</f>
        <v/>
      </c>
      <c r="CK367" s="281"/>
      <c r="CL367" s="293" t="str">
        <f t="array" ref="CL367">IF(AND(L367&lt;&gt;"",L367&gt;0),IF(CK367/L367*100 &gt; 0,CK367/L367*100, ""),"")</f>
        <v/>
      </c>
      <c r="CM367" s="294"/>
      <c r="CN367" s="270" t="str">
        <f t="array" aca="1" ref="CN367" ca="1">IF(AND($O367&lt;&gt;"",$P367="",$O367&lt;=集計基準日),"遅1",IF(AND($R367&lt;&gt;"",$S367="",$R367&lt;=集計基準日),"遅2",IF(AND($U367&lt;&gt;"",$V367="",$U367&lt;=集計基準日),"遅3","") ) )</f>
        <v/>
      </c>
      <c r="CO367" s="271" t="str">
        <f t="array" aca="1" ref="CO367" ca="1">IF(AND($AA367&lt;&gt;"",$AB367="",$AA367&lt;=集計基準日),"遅1",IF(AND($AD367&lt;&gt;"",$AE367="",$AD367&lt;=集計基準日),"遅2",IF(AND($AG367&lt;&gt;"",$AH367="",$AG367&lt;=集計基準日),"遅3","")))</f>
        <v/>
      </c>
      <c r="CP367" s="271" t="str">
        <f t="array" aca="1" ref="CP367" ca="1">IF(AND($AM367&lt;&gt;"",$AN367="",$AM367&lt;=集計基準日),"遅1",IF(AND($AP367&lt;&gt;"",$AQ367="",$AP367&lt;=集計基準日),"遅2",IF(AND($AS367&lt;&gt;"",$AT367="",$AS367&lt;=集計基準日),"遅3","")))</f>
        <v/>
      </c>
      <c r="CQ367" s="272" t="str">
        <f t="shared" ca="1" si="15"/>
        <v/>
      </c>
      <c r="CR367" s="272" t="str">
        <f t="shared" ca="1" si="16"/>
        <v/>
      </c>
      <c r="CS367" s="273" t="str">
        <f t="shared" ca="1" si="166"/>
        <v/>
      </c>
      <c r="CT367" s="337"/>
      <c r="CU367" s="264">
        <f t="shared" si="182"/>
        <v>359</v>
      </c>
      <c r="CW367" s="324">
        <f t="array" aca="1" ref="CW367" ca="1">MAX(IF((IF(進捗管理票PSPT_進捗率_1_2&lt;&gt;"", O367:V367,O367:S367)&lt;&gt;"")*(IF(進捗管理票PSPT_進捗率_1_2&lt;&gt;"", $O$7:$V$7,$O$7:$S$7)="予定日")*(IF(進捗管理票PSPT_進捗率_1_2&lt;&gt;"", O367:V367,O367:S367)&lt;=集計基準日),COLUMN(IF(進捗管理票PSPT_進捗率_1_2&lt;&gt;"", O367:V367,O367:S367)),""))</f>
        <v>0</v>
      </c>
      <c r="CX367" s="324">
        <f t="array" aca="1" ref="CX367" ca="1">MAX(IF((IF(進捗管理票PSPT_進捗率_2_2&lt;&gt;"", AA367:AH367,AA367:AE367)&lt;&gt;"")*(IF(進捗管理票PSPT_進捗率_2_2&lt;&gt;"", $AA$7:$AH$7,$AA$7:$AE$7)="予定日")*(IF(進捗管理票PSPT_進捗率_2_2&lt;&gt;"", AA367:AH367,AA367:AE367)&lt;=集計基準日),COLUMN(IF(進捗管理票PSPT_進捗率_2_2&lt;&gt;"", AA367:AH367,AA367:AE367)),""))</f>
        <v>0</v>
      </c>
      <c r="CY367" s="324">
        <f t="array" aca="1" ref="CY367" ca="1">MAX(IF((IF(進捗管理票PSPT_進捗率_3_2&lt;&gt;"", AM367:AT367,AM367:AQ367)&lt;&gt;"")*(IF(進捗管理票PSPT_進捗率_3_2&lt;&gt;"", $AM$7:$AT$7,$AM$7:$AQ$7)="予定日")*(IF(進捗管理票PSPT_進捗率_3_2&lt;&gt;"", AM367:AT367,AM367:AQ367)&lt;=集計基準日),COLUMN(IF(進捗管理票PSPT_進捗率_3_2&lt;&gt;"", AM367:AT367,AM367:AQ367)),""))</f>
        <v>0</v>
      </c>
      <c r="CZ367" s="324">
        <f t="array" aca="1" ref="CZ367" ca="1">MAX(IF((IF(進捗管理票PSPT_進捗率_4_2&lt;&gt;"", AY367:BF367,AY367:BC367)&lt;&gt;"")*(IF(進捗管理票PSPT_進捗率_4_2&lt;&gt;"", $AY$7:$BF$7,$AY$7:$BC$7)="予定日")*(IF(進捗管理票PSPT_進捗率_4_2&lt;&gt;"", AY367:BF367,AY367:BC367)&lt;=集計基準日),COLUMN(IF(進捗管理票PSPT_進捗率_4_2&lt;&gt;"", AY367:BF367,AY367:BC367)),""))</f>
        <v>0</v>
      </c>
      <c r="DA367" s="324">
        <f t="array" aca="1" ref="DA367" ca="1">MAX(IF((BJ367:BN367&lt;&gt;"")*($BJ$7:$BN$7="予定日")*(BJ367:BN367&lt;=集計基準日),COLUMN(BJ367:BN367),""))</f>
        <v>0</v>
      </c>
      <c r="DB367" s="324">
        <f t="array" aca="1" ref="DB367" ca="1">MAX(IF((IF(AND(進捗管理票PSPT_進捗率_1_2&lt;&gt;"",U367&lt;&gt;""), O367:V367,O367:S367)&lt;&gt;"")*(IF(AND(進捗管理票PSPT_進捗率_1_2&lt;&gt;"",U367&lt;&gt;""), $O$7:$V$7,$O$7:$S$7)="実績日")*(IF(AND(進捗管理票PSPT_進捗率_1_2&lt;&gt;"",U367&lt;&gt;""), O367:V367,O367:S367)&lt;=集計基準日),COLUMN(IF(AND(進捗管理票PSPT_進捗率_1_2&lt;&gt;"",U367&lt;&gt;""), O367:V367,O367:S367)),""))</f>
        <v>0</v>
      </c>
      <c r="DC367" s="324">
        <f t="array" aca="1" ref="DC367" ca="1">MAX(IF((IF(AND(進捗管理票PSPT_進捗率_2_2&lt;&gt;"",AG367&lt;&gt;""), AA367:AH367,AA367:AE367)&lt;&gt;"")*(IF(AND(進捗管理票PSPT_進捗率_2_2&lt;&gt;"",AG367&lt;&gt;""), $AA$7:$AH$7,$AA$7:$AE$7)="実績日")*(IF(AND(進捗管理票PSPT_進捗率_2_2&lt;&gt;"",AG367&lt;&gt;""), AA367:AH367,AA367:AE367)&lt;=集計基準日),COLUMN(IF(AND(進捗管理票PSPT_進捗率_2_2&lt;&gt;"",AG367&lt;&gt;""), AA367:AH367,AA367:AE367)),""))</f>
        <v>0</v>
      </c>
      <c r="DD367" s="324">
        <f t="array" aca="1" ref="DD367" ca="1">MAX(IF((IF(AND(進捗管理票PSPT_進捗率_3_2&lt;&gt;"",AS367&lt;&gt;""), AM367:AT367,AM367:AQ367)&lt;&gt;"")*(IF(AND(進捗管理票PSPT_進捗率_3_2&lt;&gt;"",AS367&lt;&gt;""), $AM$7:$AT$7,$AM$7:$AQ$7)="実績日")*(IF(AND(進捗管理票PSPT_進捗率_3_2&lt;&gt;"",AS367&lt;&gt;""), AM367:AT367,AM367:AQ367)&lt;=集計基準日),COLUMN(IF(AND(進捗管理票PSPT_進捗率_3_2&lt;&gt;"",AS367&lt;&gt;""), AM367:AT367,AM367:AQ367)),""))</f>
        <v>0</v>
      </c>
      <c r="DE367" s="324">
        <f t="array" aca="1" ref="DE367" ca="1">MAX(IF((IF(AND(進捗管理票PSPT_進捗率_4_2&lt;&gt;"",BE367&lt;&gt;""), AY367:BF367,AY367:BC367)&lt;&gt;"")*(IF(AND(進捗管理票PSPT_進捗率_4_2&lt;&gt;"",BE367&lt;&gt;""), $AY$7:$BF$7,$AY$7:$BC$7)="実績日")*(IF(AND(進捗管理票PSPT_進捗率_4_2&lt;&gt;"",BE367&lt;&gt;""), AY367:BF367,AY367:BC367)&lt;=集計基準日),COLUMN(IF(AND(進捗管理票PSPT_進捗率_4_2&lt;&gt;"",BE367&lt;&gt;""), AY367:BF367,AY367:BC367)),""))</f>
        <v>0</v>
      </c>
      <c r="DF367" s="324">
        <f t="array" aca="1" ref="DF367" ca="1">MAX(IF((BJ367:BN367&lt;&gt;"")*($BJ$7:$BN$7="実績日")*(BJ367:BN367&lt;=集計基準日),COLUMN(BJ367:BN367),""))</f>
        <v>0</v>
      </c>
      <c r="DG367" s="439">
        <f ca="1">MAX(IF(CW367&lt;&gt;0,HLOOKUP(CW367+1,進捗・達成率設定_PS,9,1),0),IF(CX367&lt;&gt;0,HLOOKUP(CX367+1,進捗・達成率設定_PT仕様作成,9,1),0),IF(CY367&lt;&gt;0,HLOOKUP(CY367+1,進捗・達成率設定_PG,9,1),0),IF(CZ367&lt;&gt;0,HLOOKUP(CZ367+1,進捗・達成率設定_PT,9,1),0),IF(DA367&lt;&gt;0,HLOOKUP(DA367+1,進捗・達成率設定_受入,9,1),0),IF(AND(COUNTA(PTレビュー先頭セル:PTレビュー最終セル)=0,AND(BB367&lt;&gt;"", BB367 &lt;= 集計基準日, BE367="",BF367="",BJ367="",BK367="",BM367="",BN367="")),100,0),IF(AND(BE367&lt;&gt;"",BE367 &lt;= 集計基準日, BJ367="",BK367="",BM367="",BN367=""),100,0))</f>
        <v>0</v>
      </c>
      <c r="DH367" s="440">
        <f ca="1">MAX(IF(DB367&lt;&gt;0,HLOOKUP(DB367,進捗・達成率設定_PS,9,1),0),IF(DC367&lt;&gt;0,HLOOKUP(DC367,進捗・達成率設定_PT仕様作成,9,1),0),IF(DD367&lt;&gt;0,HLOOKUP(DD367,進捗・達成率設定_PG,9,1),0),IF(DE367&lt;&gt;0,HLOOKUP(DE367,進捗・達成率設定_PT,9,1),0),IF(DF367&lt;&gt;0,HLOOKUP(DF367,進捗・達成率設定_受入,9,1),0),IF(AND(COUNTA(PTレビュー先頭セル:PTレビュー最終セル)=0,BJ367="",BK367="",BM367="",BN367="",BC367&lt;&gt;"", BC367&lt;=集計基準日),100,0),IF(OR(AND(BF367&lt;&gt;"",BF367&lt;=集計基準日, BJ367="",BK367="",BM367="",BN367=""),AND(BE367&lt;&gt;"",BF367&lt;&gt;"",BF367&lt;=集計基準日, BJ367="",BK367="",BM367="",BN367="")),100,0))</f>
        <v>0</v>
      </c>
      <c r="DI367" s="328" t="str">
        <f>IF(BM367&lt;&gt;"",BM367,IF(AND(BJ367&lt;&gt;"",BM367&lt;&gt;""),BM367,IF(AND(BJ367&lt;&gt;"",BM367=""),"",IF(AND(BK367&lt;&gt;"",BM367=""),"",IF(BE367&lt;&gt;"",BE367,IF(COUNTA(PTレビュー先頭セル:PTレビュー最終セル)&lt;&gt;0,"",IF(BB367&lt;&gt;"",BB367,"")))))))</f>
        <v/>
      </c>
      <c r="DJ367" s="329" t="str">
        <f>IF(AND(BM367&lt;&gt;"",BN367&lt;&gt;""),BN367,IF(AND(BJ367&lt;&gt;"",BN367&lt;&gt;""),BN367,IF(AND(BK367&lt;&gt;"",BN367=""),"",IF(AND(BJ367&lt;&gt;"",BN367=""),"",IF(BF367&lt;&gt;"",BF367,IF(COUNTA(PTレビュー先頭セル:PTレビュー最終セル)&lt;&gt;0,"",IF(BC367&lt;&gt;"",BC367,"")))))))</f>
        <v/>
      </c>
      <c r="DK367" s="450" t="b">
        <f t="shared" si="183"/>
        <v>0</v>
      </c>
      <c r="DL367" s="440" t="b">
        <f t="shared" si="184"/>
        <v>0</v>
      </c>
      <c r="DM367" s="450" t="b">
        <f t="shared" si="185"/>
        <v>0</v>
      </c>
      <c r="DN367" s="440" t="b">
        <f t="shared" si="186"/>
        <v>0</v>
      </c>
      <c r="DO367" s="449" t="b">
        <f t="shared" si="187"/>
        <v>0</v>
      </c>
      <c r="DP367" s="440" t="b">
        <f t="shared" si="188"/>
        <v>0</v>
      </c>
      <c r="DQ367" s="450" t="b">
        <f t="shared" si="189"/>
        <v>0</v>
      </c>
      <c r="DR367" s="440" t="b">
        <f t="shared" si="190"/>
        <v>0</v>
      </c>
      <c r="DS367" s="449" t="b">
        <f t="shared" si="191"/>
        <v>0</v>
      </c>
      <c r="DT367" s="440" t="b">
        <f t="shared" si="192"/>
        <v>0</v>
      </c>
    </row>
    <row r="368" spans="1:124" x14ac:dyDescent="0.25">
      <c r="A368" s="65">
        <f t="shared" si="167"/>
        <v>360</v>
      </c>
      <c r="B368" s="275"/>
      <c r="C368" s="275"/>
      <c r="D368" s="275"/>
      <c r="E368" s="275"/>
      <c r="F368" s="275"/>
      <c r="G368" s="316"/>
      <c r="H368" s="276"/>
      <c r="I368" s="276"/>
      <c r="J368" s="276"/>
      <c r="K368" s="467"/>
      <c r="L368" s="467"/>
      <c r="M368" s="277"/>
      <c r="N368" s="277"/>
      <c r="O368" s="348"/>
      <c r="P368" s="278"/>
      <c r="Q368" s="279"/>
      <c r="R368" s="348"/>
      <c r="S368" s="278"/>
      <c r="T368" s="280"/>
      <c r="U368" s="348"/>
      <c r="V368" s="274"/>
      <c r="W368" s="309" t="str">
        <f t="shared" ca="1" si="168"/>
        <v/>
      </c>
      <c r="X368" s="310" t="str">
        <f t="shared" ca="1" si="169"/>
        <v/>
      </c>
      <c r="Y368" s="277"/>
      <c r="Z368" s="277"/>
      <c r="AA368" s="348"/>
      <c r="AB368" s="278"/>
      <c r="AC368" s="279"/>
      <c r="AD368" s="348"/>
      <c r="AE368" s="278"/>
      <c r="AF368" s="280"/>
      <c r="AG368" s="348"/>
      <c r="AH368" s="274"/>
      <c r="AI368" s="309" t="str">
        <f t="shared" ca="1" si="170"/>
        <v/>
      </c>
      <c r="AJ368" s="310" t="str">
        <f t="shared" ca="1" si="171"/>
        <v/>
      </c>
      <c r="AK368" s="277"/>
      <c r="AL368" s="277"/>
      <c r="AM368" s="348"/>
      <c r="AN368" s="278"/>
      <c r="AO368" s="279"/>
      <c r="AP368" s="348"/>
      <c r="AQ368" s="278"/>
      <c r="AR368" s="280"/>
      <c r="AS368" s="348"/>
      <c r="AT368" s="274"/>
      <c r="AU368" s="309" t="str">
        <f t="shared" ca="1" si="172"/>
        <v/>
      </c>
      <c r="AV368" s="310" t="str">
        <f t="shared" ca="1" si="173"/>
        <v/>
      </c>
      <c r="AW368" s="276"/>
      <c r="AX368" s="276"/>
      <c r="AY368" s="348"/>
      <c r="AZ368" s="278"/>
      <c r="BA368" s="279"/>
      <c r="BB368" s="348"/>
      <c r="BC368" s="278"/>
      <c r="BD368" s="280"/>
      <c r="BE368" s="348"/>
      <c r="BF368" s="274"/>
      <c r="BG368" s="309" t="str">
        <f t="shared" ca="1" si="174"/>
        <v/>
      </c>
      <c r="BH368" s="310" t="str">
        <f t="shared" ca="1" si="175"/>
        <v/>
      </c>
      <c r="BI368" s="276"/>
      <c r="BJ368" s="348"/>
      <c r="BK368" s="278"/>
      <c r="BL368" s="279"/>
      <c r="BM368" s="348"/>
      <c r="BN368" s="278"/>
      <c r="BO368" s="280"/>
      <c r="BP368" s="309" t="str">
        <f t="shared" ca="1" si="176"/>
        <v/>
      </c>
      <c r="BQ368" s="310" t="str">
        <f t="shared" ca="1" si="177"/>
        <v/>
      </c>
      <c r="BR368" s="309" t="str">
        <f t="shared" ca="1" si="178"/>
        <v/>
      </c>
      <c r="BS368" s="438" t="str">
        <f t="shared" ca="1" si="179"/>
        <v/>
      </c>
      <c r="BT368" s="281" t="str">
        <f t="array" ref="BT368">IF(AND($I368&lt;&gt;"",$K368&lt;&gt;""),CEILING(VLOOKUP($I368,ランク別指標,3,FALSE)*$L368,1),"")</f>
        <v/>
      </c>
      <c r="BU368" s="282"/>
      <c r="BV368" s="281" t="str">
        <f t="shared" si="164"/>
        <v/>
      </c>
      <c r="BW368" s="283"/>
      <c r="BX368" s="282"/>
      <c r="BY368" s="284" t="str">
        <f t="shared" si="180"/>
        <v/>
      </c>
      <c r="BZ368" s="285" t="str">
        <f t="shared" si="181"/>
        <v/>
      </c>
      <c r="CA368" s="286"/>
      <c r="CB368" s="287"/>
      <c r="CC368" s="281" t="str">
        <f t="array" ref="CC368">IF(AND($I368&lt;&gt;"",$K368&lt;&gt;""),CEILING(VLOOKUP($I368,ランク別指標,6,FALSE)*$L368,1),"")</f>
        <v/>
      </c>
      <c r="CD368" s="288"/>
      <c r="CE368" s="289" t="str">
        <f t="shared" si="165"/>
        <v/>
      </c>
      <c r="CF368" s="290"/>
      <c r="CG368" s="291" t="str">
        <f t="array" ref="CG368">IF(AND(L368&lt;&gt;"",L368&gt;0),IF(CD368/L368*100 &gt; 0,CD368/L368*100, ""),"")</f>
        <v/>
      </c>
      <c r="CH368" s="292" t="str">
        <f t="array" ref="CH368">IF(AND(L368&lt;&gt;"",L368&gt;0),IF(CF368/L368*100 &gt; 0,CF368/L368*100, ""),"")</f>
        <v/>
      </c>
      <c r="CI368" s="291" t="str">
        <f t="array" ref="CI368">IF(AND(CC368&lt;&gt;"",CC368&gt;0),IF(CD368/CC368*100 &gt; 0,CD368/CC368, ""),"")</f>
        <v/>
      </c>
      <c r="CJ368" s="292" t="str">
        <f t="array" ref="CJ368">IF(AND(CE368&lt;&gt;"",CE368&gt;0),IF(CF368/CE368*100 &gt; 0,CF368/CE368, ""),"")</f>
        <v/>
      </c>
      <c r="CK368" s="281"/>
      <c r="CL368" s="293" t="str">
        <f t="array" ref="CL368">IF(AND(L368&lt;&gt;"",L368&gt;0),IF(CK368/L368*100 &gt; 0,CK368/L368*100, ""),"")</f>
        <v/>
      </c>
      <c r="CM368" s="294"/>
      <c r="CN368" s="270" t="str">
        <f t="array" aca="1" ref="CN368" ca="1">IF(AND($O368&lt;&gt;"",$P368="",$O368&lt;=集計基準日),"遅1",IF(AND($R368&lt;&gt;"",$S368="",$R368&lt;=集計基準日),"遅2",IF(AND($U368&lt;&gt;"",$V368="",$U368&lt;=集計基準日),"遅3","") ) )</f>
        <v/>
      </c>
      <c r="CO368" s="271" t="str">
        <f t="array" aca="1" ref="CO368" ca="1">IF(AND($AA368&lt;&gt;"",$AB368="",$AA368&lt;=集計基準日),"遅1",IF(AND($AD368&lt;&gt;"",$AE368="",$AD368&lt;=集計基準日),"遅2",IF(AND($AG368&lt;&gt;"",$AH368="",$AG368&lt;=集計基準日),"遅3","")))</f>
        <v/>
      </c>
      <c r="CP368" s="271" t="str">
        <f t="array" aca="1" ref="CP368" ca="1">IF(AND($AM368&lt;&gt;"",$AN368="",$AM368&lt;=集計基準日),"遅1",IF(AND($AP368&lt;&gt;"",$AQ368="",$AP368&lt;=集計基準日),"遅2",IF(AND($AS368&lt;&gt;"",$AT368="",$AS368&lt;=集計基準日),"遅3","")))</f>
        <v/>
      </c>
      <c r="CQ368" s="272" t="str">
        <f t="shared" ca="1" si="15"/>
        <v/>
      </c>
      <c r="CR368" s="272" t="str">
        <f t="shared" ca="1" si="16"/>
        <v/>
      </c>
      <c r="CS368" s="273" t="str">
        <f t="shared" ca="1" si="166"/>
        <v/>
      </c>
      <c r="CT368" s="337"/>
      <c r="CU368" s="264">
        <f t="shared" si="182"/>
        <v>360</v>
      </c>
      <c r="CW368" s="324">
        <f t="array" aca="1" ref="CW368" ca="1">MAX(IF((IF(進捗管理票PSPT_進捗率_1_2&lt;&gt;"", O368:V368,O368:S368)&lt;&gt;"")*(IF(進捗管理票PSPT_進捗率_1_2&lt;&gt;"", $O$7:$V$7,$O$7:$S$7)="予定日")*(IF(進捗管理票PSPT_進捗率_1_2&lt;&gt;"", O368:V368,O368:S368)&lt;=集計基準日),COLUMN(IF(進捗管理票PSPT_進捗率_1_2&lt;&gt;"", O368:V368,O368:S368)),""))</f>
        <v>0</v>
      </c>
      <c r="CX368" s="324">
        <f t="array" aca="1" ref="CX368" ca="1">MAX(IF((IF(進捗管理票PSPT_進捗率_2_2&lt;&gt;"", AA368:AH368,AA368:AE368)&lt;&gt;"")*(IF(進捗管理票PSPT_進捗率_2_2&lt;&gt;"", $AA$7:$AH$7,$AA$7:$AE$7)="予定日")*(IF(進捗管理票PSPT_進捗率_2_2&lt;&gt;"", AA368:AH368,AA368:AE368)&lt;=集計基準日),COLUMN(IF(進捗管理票PSPT_進捗率_2_2&lt;&gt;"", AA368:AH368,AA368:AE368)),""))</f>
        <v>0</v>
      </c>
      <c r="CY368" s="324">
        <f t="array" aca="1" ref="CY368" ca="1">MAX(IF((IF(進捗管理票PSPT_進捗率_3_2&lt;&gt;"", AM368:AT368,AM368:AQ368)&lt;&gt;"")*(IF(進捗管理票PSPT_進捗率_3_2&lt;&gt;"", $AM$7:$AT$7,$AM$7:$AQ$7)="予定日")*(IF(進捗管理票PSPT_進捗率_3_2&lt;&gt;"", AM368:AT368,AM368:AQ368)&lt;=集計基準日),COLUMN(IF(進捗管理票PSPT_進捗率_3_2&lt;&gt;"", AM368:AT368,AM368:AQ368)),""))</f>
        <v>0</v>
      </c>
      <c r="CZ368" s="324">
        <f t="array" aca="1" ref="CZ368" ca="1">MAX(IF((IF(進捗管理票PSPT_進捗率_4_2&lt;&gt;"", AY368:BF368,AY368:BC368)&lt;&gt;"")*(IF(進捗管理票PSPT_進捗率_4_2&lt;&gt;"", $AY$7:$BF$7,$AY$7:$BC$7)="予定日")*(IF(進捗管理票PSPT_進捗率_4_2&lt;&gt;"", AY368:BF368,AY368:BC368)&lt;=集計基準日),COLUMN(IF(進捗管理票PSPT_進捗率_4_2&lt;&gt;"", AY368:BF368,AY368:BC368)),""))</f>
        <v>0</v>
      </c>
      <c r="DA368" s="324">
        <f t="array" aca="1" ref="DA368" ca="1">MAX(IF((BJ368:BN368&lt;&gt;"")*($BJ$7:$BN$7="予定日")*(BJ368:BN368&lt;=集計基準日),COLUMN(BJ368:BN368),""))</f>
        <v>0</v>
      </c>
      <c r="DB368" s="324">
        <f t="array" aca="1" ref="DB368" ca="1">MAX(IF((IF(AND(進捗管理票PSPT_進捗率_1_2&lt;&gt;"",U368&lt;&gt;""), O368:V368,O368:S368)&lt;&gt;"")*(IF(AND(進捗管理票PSPT_進捗率_1_2&lt;&gt;"",U368&lt;&gt;""), $O$7:$V$7,$O$7:$S$7)="実績日")*(IF(AND(進捗管理票PSPT_進捗率_1_2&lt;&gt;"",U368&lt;&gt;""), O368:V368,O368:S368)&lt;=集計基準日),COLUMN(IF(AND(進捗管理票PSPT_進捗率_1_2&lt;&gt;"",U368&lt;&gt;""), O368:V368,O368:S368)),""))</f>
        <v>0</v>
      </c>
      <c r="DC368" s="324">
        <f t="array" aca="1" ref="DC368" ca="1">MAX(IF((IF(AND(進捗管理票PSPT_進捗率_2_2&lt;&gt;"",AG368&lt;&gt;""), AA368:AH368,AA368:AE368)&lt;&gt;"")*(IF(AND(進捗管理票PSPT_進捗率_2_2&lt;&gt;"",AG368&lt;&gt;""), $AA$7:$AH$7,$AA$7:$AE$7)="実績日")*(IF(AND(進捗管理票PSPT_進捗率_2_2&lt;&gt;"",AG368&lt;&gt;""), AA368:AH368,AA368:AE368)&lt;=集計基準日),COLUMN(IF(AND(進捗管理票PSPT_進捗率_2_2&lt;&gt;"",AG368&lt;&gt;""), AA368:AH368,AA368:AE368)),""))</f>
        <v>0</v>
      </c>
      <c r="DD368" s="324">
        <f t="array" aca="1" ref="DD368" ca="1">MAX(IF((IF(AND(進捗管理票PSPT_進捗率_3_2&lt;&gt;"",AS368&lt;&gt;""), AM368:AT368,AM368:AQ368)&lt;&gt;"")*(IF(AND(進捗管理票PSPT_進捗率_3_2&lt;&gt;"",AS368&lt;&gt;""), $AM$7:$AT$7,$AM$7:$AQ$7)="実績日")*(IF(AND(進捗管理票PSPT_進捗率_3_2&lt;&gt;"",AS368&lt;&gt;""), AM368:AT368,AM368:AQ368)&lt;=集計基準日),COLUMN(IF(AND(進捗管理票PSPT_進捗率_3_2&lt;&gt;"",AS368&lt;&gt;""), AM368:AT368,AM368:AQ368)),""))</f>
        <v>0</v>
      </c>
      <c r="DE368" s="324">
        <f t="array" aca="1" ref="DE368" ca="1">MAX(IF((IF(AND(進捗管理票PSPT_進捗率_4_2&lt;&gt;"",BE368&lt;&gt;""), AY368:BF368,AY368:BC368)&lt;&gt;"")*(IF(AND(進捗管理票PSPT_進捗率_4_2&lt;&gt;"",BE368&lt;&gt;""), $AY$7:$BF$7,$AY$7:$BC$7)="実績日")*(IF(AND(進捗管理票PSPT_進捗率_4_2&lt;&gt;"",BE368&lt;&gt;""), AY368:BF368,AY368:BC368)&lt;=集計基準日),COLUMN(IF(AND(進捗管理票PSPT_進捗率_4_2&lt;&gt;"",BE368&lt;&gt;""), AY368:BF368,AY368:BC368)),""))</f>
        <v>0</v>
      </c>
      <c r="DF368" s="324">
        <f t="array" aca="1" ref="DF368" ca="1">MAX(IF((BJ368:BN368&lt;&gt;"")*($BJ$7:$BN$7="実績日")*(BJ368:BN368&lt;=集計基準日),COLUMN(BJ368:BN368),""))</f>
        <v>0</v>
      </c>
      <c r="DG368" s="439">
        <f ca="1">MAX(IF(CW368&lt;&gt;0,HLOOKUP(CW368+1,進捗・達成率設定_PS,9,1),0),IF(CX368&lt;&gt;0,HLOOKUP(CX368+1,進捗・達成率設定_PT仕様作成,9,1),0),IF(CY368&lt;&gt;0,HLOOKUP(CY368+1,進捗・達成率設定_PG,9,1),0),IF(CZ368&lt;&gt;0,HLOOKUP(CZ368+1,進捗・達成率設定_PT,9,1),0),IF(DA368&lt;&gt;0,HLOOKUP(DA368+1,進捗・達成率設定_受入,9,1),0),IF(AND(COUNTA(PTレビュー先頭セル:PTレビュー最終セル)=0,AND(BB368&lt;&gt;"", BB368 &lt;= 集計基準日, BE368="",BF368="",BJ368="",BK368="",BM368="",BN368="")),100,0),IF(AND(BE368&lt;&gt;"",BE368 &lt;= 集計基準日, BJ368="",BK368="",BM368="",BN368=""),100,0))</f>
        <v>0</v>
      </c>
      <c r="DH368" s="440">
        <f ca="1">MAX(IF(DB368&lt;&gt;0,HLOOKUP(DB368,進捗・達成率設定_PS,9,1),0),IF(DC368&lt;&gt;0,HLOOKUP(DC368,進捗・達成率設定_PT仕様作成,9,1),0),IF(DD368&lt;&gt;0,HLOOKUP(DD368,進捗・達成率設定_PG,9,1),0),IF(DE368&lt;&gt;0,HLOOKUP(DE368,進捗・達成率設定_PT,9,1),0),IF(DF368&lt;&gt;0,HLOOKUP(DF368,進捗・達成率設定_受入,9,1),0),IF(AND(COUNTA(PTレビュー先頭セル:PTレビュー最終セル)=0,BJ368="",BK368="",BM368="",BN368="",BC368&lt;&gt;"", BC368&lt;=集計基準日),100,0),IF(OR(AND(BF368&lt;&gt;"",BF368&lt;=集計基準日, BJ368="",BK368="",BM368="",BN368=""),AND(BE368&lt;&gt;"",BF368&lt;&gt;"",BF368&lt;=集計基準日, BJ368="",BK368="",BM368="",BN368="")),100,0))</f>
        <v>0</v>
      </c>
      <c r="DI368" s="328" t="str">
        <f>IF(BM368&lt;&gt;"",BM368,IF(AND(BJ368&lt;&gt;"",BM368&lt;&gt;""),BM368,IF(AND(BJ368&lt;&gt;"",BM368=""),"",IF(AND(BK368&lt;&gt;"",BM368=""),"",IF(BE368&lt;&gt;"",BE368,IF(COUNTA(PTレビュー先頭セル:PTレビュー最終セル)&lt;&gt;0,"",IF(BB368&lt;&gt;"",BB368,"")))))))</f>
        <v/>
      </c>
      <c r="DJ368" s="329" t="str">
        <f>IF(AND(BM368&lt;&gt;"",BN368&lt;&gt;""),BN368,IF(AND(BJ368&lt;&gt;"",BN368&lt;&gt;""),BN368,IF(AND(BK368&lt;&gt;"",BN368=""),"",IF(AND(BJ368&lt;&gt;"",BN368=""),"",IF(BF368&lt;&gt;"",BF368,IF(COUNTA(PTレビュー先頭セル:PTレビュー最終セル)&lt;&gt;0,"",IF(BC368&lt;&gt;"",BC368,"")))))))</f>
        <v/>
      </c>
      <c r="DK368" s="450" t="b">
        <f t="shared" si="183"/>
        <v>0</v>
      </c>
      <c r="DL368" s="440" t="b">
        <f t="shared" si="184"/>
        <v>0</v>
      </c>
      <c r="DM368" s="450" t="b">
        <f t="shared" si="185"/>
        <v>0</v>
      </c>
      <c r="DN368" s="440" t="b">
        <f t="shared" si="186"/>
        <v>0</v>
      </c>
      <c r="DO368" s="449" t="b">
        <f t="shared" si="187"/>
        <v>0</v>
      </c>
      <c r="DP368" s="440" t="b">
        <f t="shared" si="188"/>
        <v>0</v>
      </c>
      <c r="DQ368" s="450" t="b">
        <f t="shared" si="189"/>
        <v>0</v>
      </c>
      <c r="DR368" s="440" t="b">
        <f t="shared" si="190"/>
        <v>0</v>
      </c>
      <c r="DS368" s="449" t="b">
        <f t="shared" si="191"/>
        <v>0</v>
      </c>
      <c r="DT368" s="440" t="b">
        <f t="shared" si="192"/>
        <v>0</v>
      </c>
    </row>
    <row r="369" spans="1:124" x14ac:dyDescent="0.25">
      <c r="A369" s="65">
        <f t="shared" si="167"/>
        <v>361</v>
      </c>
      <c r="B369" s="275"/>
      <c r="C369" s="275"/>
      <c r="D369" s="275"/>
      <c r="E369" s="275"/>
      <c r="F369" s="275"/>
      <c r="G369" s="316"/>
      <c r="H369" s="276"/>
      <c r="I369" s="276"/>
      <c r="J369" s="276"/>
      <c r="K369" s="467"/>
      <c r="L369" s="467"/>
      <c r="M369" s="277"/>
      <c r="N369" s="277"/>
      <c r="O369" s="348"/>
      <c r="P369" s="278"/>
      <c r="Q369" s="279"/>
      <c r="R369" s="348"/>
      <c r="S369" s="278"/>
      <c r="T369" s="280"/>
      <c r="U369" s="348"/>
      <c r="V369" s="274"/>
      <c r="W369" s="309" t="str">
        <f t="shared" ca="1" si="168"/>
        <v/>
      </c>
      <c r="X369" s="310" t="str">
        <f t="shared" ca="1" si="169"/>
        <v/>
      </c>
      <c r="Y369" s="277"/>
      <c r="Z369" s="277"/>
      <c r="AA369" s="348"/>
      <c r="AB369" s="278"/>
      <c r="AC369" s="279"/>
      <c r="AD369" s="348"/>
      <c r="AE369" s="278"/>
      <c r="AF369" s="280"/>
      <c r="AG369" s="348"/>
      <c r="AH369" s="274"/>
      <c r="AI369" s="309" t="str">
        <f t="shared" ca="1" si="170"/>
        <v/>
      </c>
      <c r="AJ369" s="310" t="str">
        <f t="shared" ca="1" si="171"/>
        <v/>
      </c>
      <c r="AK369" s="277"/>
      <c r="AL369" s="277"/>
      <c r="AM369" s="348"/>
      <c r="AN369" s="278"/>
      <c r="AO369" s="279"/>
      <c r="AP369" s="348"/>
      <c r="AQ369" s="278"/>
      <c r="AR369" s="280"/>
      <c r="AS369" s="348"/>
      <c r="AT369" s="274"/>
      <c r="AU369" s="309" t="str">
        <f t="shared" ca="1" si="172"/>
        <v/>
      </c>
      <c r="AV369" s="310" t="str">
        <f t="shared" ca="1" si="173"/>
        <v/>
      </c>
      <c r="AW369" s="276"/>
      <c r="AX369" s="276"/>
      <c r="AY369" s="348"/>
      <c r="AZ369" s="278"/>
      <c r="BA369" s="279"/>
      <c r="BB369" s="348"/>
      <c r="BC369" s="278"/>
      <c r="BD369" s="280"/>
      <c r="BE369" s="348"/>
      <c r="BF369" s="274"/>
      <c r="BG369" s="309" t="str">
        <f t="shared" ca="1" si="174"/>
        <v/>
      </c>
      <c r="BH369" s="310" t="str">
        <f t="shared" ca="1" si="175"/>
        <v/>
      </c>
      <c r="BI369" s="276"/>
      <c r="BJ369" s="348"/>
      <c r="BK369" s="278"/>
      <c r="BL369" s="279"/>
      <c r="BM369" s="348"/>
      <c r="BN369" s="278"/>
      <c r="BO369" s="280"/>
      <c r="BP369" s="309" t="str">
        <f t="shared" ca="1" si="176"/>
        <v/>
      </c>
      <c r="BQ369" s="310" t="str">
        <f t="shared" ca="1" si="177"/>
        <v/>
      </c>
      <c r="BR369" s="309" t="str">
        <f t="shared" ca="1" si="178"/>
        <v/>
      </c>
      <c r="BS369" s="438" t="str">
        <f t="shared" ca="1" si="179"/>
        <v/>
      </c>
      <c r="BT369" s="281" t="str">
        <f t="array" ref="BT369">IF(AND($I369&lt;&gt;"",$K369&lt;&gt;""),CEILING(VLOOKUP($I369,ランク別指標,3,FALSE)*$L369,1),"")</f>
        <v/>
      </c>
      <c r="BU369" s="282"/>
      <c r="BV369" s="281" t="str">
        <f t="shared" si="164"/>
        <v/>
      </c>
      <c r="BW369" s="283"/>
      <c r="BX369" s="282"/>
      <c r="BY369" s="284" t="str">
        <f t="shared" si="180"/>
        <v/>
      </c>
      <c r="BZ369" s="285" t="str">
        <f t="shared" si="181"/>
        <v/>
      </c>
      <c r="CA369" s="286"/>
      <c r="CB369" s="287"/>
      <c r="CC369" s="281" t="str">
        <f t="array" ref="CC369">IF(AND($I369&lt;&gt;"",$K369&lt;&gt;""),CEILING(VLOOKUP($I369,ランク別指標,6,FALSE)*$L369,1),"")</f>
        <v/>
      </c>
      <c r="CD369" s="288"/>
      <c r="CE369" s="289" t="str">
        <f t="shared" si="165"/>
        <v/>
      </c>
      <c r="CF369" s="290"/>
      <c r="CG369" s="291" t="str">
        <f t="array" ref="CG369">IF(AND(L369&lt;&gt;"",L369&gt;0),IF(CD369/L369*100 &gt; 0,CD369/L369*100, ""),"")</f>
        <v/>
      </c>
      <c r="CH369" s="292" t="str">
        <f t="array" ref="CH369">IF(AND(L369&lt;&gt;"",L369&gt;0),IF(CF369/L369*100 &gt; 0,CF369/L369*100, ""),"")</f>
        <v/>
      </c>
      <c r="CI369" s="291" t="str">
        <f t="array" ref="CI369">IF(AND(CC369&lt;&gt;"",CC369&gt;0),IF(CD369/CC369*100 &gt; 0,CD369/CC369, ""),"")</f>
        <v/>
      </c>
      <c r="CJ369" s="292" t="str">
        <f t="array" ref="CJ369">IF(AND(CE369&lt;&gt;"",CE369&gt;0),IF(CF369/CE369*100 &gt; 0,CF369/CE369, ""),"")</f>
        <v/>
      </c>
      <c r="CK369" s="281"/>
      <c r="CL369" s="293" t="str">
        <f t="array" ref="CL369">IF(AND(L369&lt;&gt;"",L369&gt;0),IF(CK369/L369*100 &gt; 0,CK369/L369*100, ""),"")</f>
        <v/>
      </c>
      <c r="CM369" s="294"/>
      <c r="CN369" s="270" t="str">
        <f t="array" aca="1" ref="CN369" ca="1">IF(AND($O369&lt;&gt;"",$P369="",$O369&lt;=集計基準日),"遅1",IF(AND($R369&lt;&gt;"",$S369="",$R369&lt;=集計基準日),"遅2",IF(AND($U369&lt;&gt;"",$V369="",$U369&lt;=集計基準日),"遅3","") ) )</f>
        <v/>
      </c>
      <c r="CO369" s="271" t="str">
        <f t="array" aca="1" ref="CO369" ca="1">IF(AND($AA369&lt;&gt;"",$AB369="",$AA369&lt;=集計基準日),"遅1",IF(AND($AD369&lt;&gt;"",$AE369="",$AD369&lt;=集計基準日),"遅2",IF(AND($AG369&lt;&gt;"",$AH369="",$AG369&lt;=集計基準日),"遅3","")))</f>
        <v/>
      </c>
      <c r="CP369" s="271" t="str">
        <f t="array" aca="1" ref="CP369" ca="1">IF(AND($AM369&lt;&gt;"",$AN369="",$AM369&lt;=集計基準日),"遅1",IF(AND($AP369&lt;&gt;"",$AQ369="",$AP369&lt;=集計基準日),"遅2",IF(AND($AS369&lt;&gt;"",$AT369="",$AS369&lt;=集計基準日),"遅3","")))</f>
        <v/>
      </c>
      <c r="CQ369" s="272" t="str">
        <f t="shared" ca="1" si="15"/>
        <v/>
      </c>
      <c r="CR369" s="272" t="str">
        <f t="shared" ca="1" si="16"/>
        <v/>
      </c>
      <c r="CS369" s="273" t="str">
        <f t="shared" ca="1" si="166"/>
        <v/>
      </c>
      <c r="CT369" s="337"/>
      <c r="CU369" s="264">
        <f t="shared" si="182"/>
        <v>361</v>
      </c>
      <c r="CW369" s="324">
        <f t="array" aca="1" ref="CW369" ca="1">MAX(IF((IF(進捗管理票PSPT_進捗率_1_2&lt;&gt;"", O369:V369,O369:S369)&lt;&gt;"")*(IF(進捗管理票PSPT_進捗率_1_2&lt;&gt;"", $O$7:$V$7,$O$7:$S$7)="予定日")*(IF(進捗管理票PSPT_進捗率_1_2&lt;&gt;"", O369:V369,O369:S369)&lt;=集計基準日),COLUMN(IF(進捗管理票PSPT_進捗率_1_2&lt;&gt;"", O369:V369,O369:S369)),""))</f>
        <v>0</v>
      </c>
      <c r="CX369" s="324">
        <f t="array" aca="1" ref="CX369" ca="1">MAX(IF((IF(進捗管理票PSPT_進捗率_2_2&lt;&gt;"", AA369:AH369,AA369:AE369)&lt;&gt;"")*(IF(進捗管理票PSPT_進捗率_2_2&lt;&gt;"", $AA$7:$AH$7,$AA$7:$AE$7)="予定日")*(IF(進捗管理票PSPT_進捗率_2_2&lt;&gt;"", AA369:AH369,AA369:AE369)&lt;=集計基準日),COLUMN(IF(進捗管理票PSPT_進捗率_2_2&lt;&gt;"", AA369:AH369,AA369:AE369)),""))</f>
        <v>0</v>
      </c>
      <c r="CY369" s="324">
        <f t="array" aca="1" ref="CY369" ca="1">MAX(IF((IF(進捗管理票PSPT_進捗率_3_2&lt;&gt;"", AM369:AT369,AM369:AQ369)&lt;&gt;"")*(IF(進捗管理票PSPT_進捗率_3_2&lt;&gt;"", $AM$7:$AT$7,$AM$7:$AQ$7)="予定日")*(IF(進捗管理票PSPT_進捗率_3_2&lt;&gt;"", AM369:AT369,AM369:AQ369)&lt;=集計基準日),COLUMN(IF(進捗管理票PSPT_進捗率_3_2&lt;&gt;"", AM369:AT369,AM369:AQ369)),""))</f>
        <v>0</v>
      </c>
      <c r="CZ369" s="324">
        <f t="array" aca="1" ref="CZ369" ca="1">MAX(IF((IF(進捗管理票PSPT_進捗率_4_2&lt;&gt;"", AY369:BF369,AY369:BC369)&lt;&gt;"")*(IF(進捗管理票PSPT_進捗率_4_2&lt;&gt;"", $AY$7:$BF$7,$AY$7:$BC$7)="予定日")*(IF(進捗管理票PSPT_進捗率_4_2&lt;&gt;"", AY369:BF369,AY369:BC369)&lt;=集計基準日),COLUMN(IF(進捗管理票PSPT_進捗率_4_2&lt;&gt;"", AY369:BF369,AY369:BC369)),""))</f>
        <v>0</v>
      </c>
      <c r="DA369" s="324">
        <f t="array" aca="1" ref="DA369" ca="1">MAX(IF((BJ369:BN369&lt;&gt;"")*($BJ$7:$BN$7="予定日")*(BJ369:BN369&lt;=集計基準日),COLUMN(BJ369:BN369),""))</f>
        <v>0</v>
      </c>
      <c r="DB369" s="324">
        <f t="array" aca="1" ref="DB369" ca="1">MAX(IF((IF(AND(進捗管理票PSPT_進捗率_1_2&lt;&gt;"",U369&lt;&gt;""), O369:V369,O369:S369)&lt;&gt;"")*(IF(AND(進捗管理票PSPT_進捗率_1_2&lt;&gt;"",U369&lt;&gt;""), $O$7:$V$7,$O$7:$S$7)="実績日")*(IF(AND(進捗管理票PSPT_進捗率_1_2&lt;&gt;"",U369&lt;&gt;""), O369:V369,O369:S369)&lt;=集計基準日),COLUMN(IF(AND(進捗管理票PSPT_進捗率_1_2&lt;&gt;"",U369&lt;&gt;""), O369:V369,O369:S369)),""))</f>
        <v>0</v>
      </c>
      <c r="DC369" s="324">
        <f t="array" aca="1" ref="DC369" ca="1">MAX(IF((IF(AND(進捗管理票PSPT_進捗率_2_2&lt;&gt;"",AG369&lt;&gt;""), AA369:AH369,AA369:AE369)&lt;&gt;"")*(IF(AND(進捗管理票PSPT_進捗率_2_2&lt;&gt;"",AG369&lt;&gt;""), $AA$7:$AH$7,$AA$7:$AE$7)="実績日")*(IF(AND(進捗管理票PSPT_進捗率_2_2&lt;&gt;"",AG369&lt;&gt;""), AA369:AH369,AA369:AE369)&lt;=集計基準日),COLUMN(IF(AND(進捗管理票PSPT_進捗率_2_2&lt;&gt;"",AG369&lt;&gt;""), AA369:AH369,AA369:AE369)),""))</f>
        <v>0</v>
      </c>
      <c r="DD369" s="324">
        <f t="array" aca="1" ref="DD369" ca="1">MAX(IF((IF(AND(進捗管理票PSPT_進捗率_3_2&lt;&gt;"",AS369&lt;&gt;""), AM369:AT369,AM369:AQ369)&lt;&gt;"")*(IF(AND(進捗管理票PSPT_進捗率_3_2&lt;&gt;"",AS369&lt;&gt;""), $AM$7:$AT$7,$AM$7:$AQ$7)="実績日")*(IF(AND(進捗管理票PSPT_進捗率_3_2&lt;&gt;"",AS369&lt;&gt;""), AM369:AT369,AM369:AQ369)&lt;=集計基準日),COLUMN(IF(AND(進捗管理票PSPT_進捗率_3_2&lt;&gt;"",AS369&lt;&gt;""), AM369:AT369,AM369:AQ369)),""))</f>
        <v>0</v>
      </c>
      <c r="DE369" s="324">
        <f t="array" aca="1" ref="DE369" ca="1">MAX(IF((IF(AND(進捗管理票PSPT_進捗率_4_2&lt;&gt;"",BE369&lt;&gt;""), AY369:BF369,AY369:BC369)&lt;&gt;"")*(IF(AND(進捗管理票PSPT_進捗率_4_2&lt;&gt;"",BE369&lt;&gt;""), $AY$7:$BF$7,$AY$7:$BC$7)="実績日")*(IF(AND(進捗管理票PSPT_進捗率_4_2&lt;&gt;"",BE369&lt;&gt;""), AY369:BF369,AY369:BC369)&lt;=集計基準日),COLUMN(IF(AND(進捗管理票PSPT_進捗率_4_2&lt;&gt;"",BE369&lt;&gt;""), AY369:BF369,AY369:BC369)),""))</f>
        <v>0</v>
      </c>
      <c r="DF369" s="324">
        <f t="array" aca="1" ref="DF369" ca="1">MAX(IF((BJ369:BN369&lt;&gt;"")*($BJ$7:$BN$7="実績日")*(BJ369:BN369&lt;=集計基準日),COLUMN(BJ369:BN369),""))</f>
        <v>0</v>
      </c>
      <c r="DG369" s="439">
        <f ca="1">MAX(IF(CW369&lt;&gt;0,HLOOKUP(CW369+1,進捗・達成率設定_PS,9,1),0),IF(CX369&lt;&gt;0,HLOOKUP(CX369+1,進捗・達成率設定_PT仕様作成,9,1),0),IF(CY369&lt;&gt;0,HLOOKUP(CY369+1,進捗・達成率設定_PG,9,1),0),IF(CZ369&lt;&gt;0,HLOOKUP(CZ369+1,進捗・達成率設定_PT,9,1),0),IF(DA369&lt;&gt;0,HLOOKUP(DA369+1,進捗・達成率設定_受入,9,1),0),IF(AND(COUNTA(PTレビュー先頭セル:PTレビュー最終セル)=0,AND(BB369&lt;&gt;"", BB369 &lt;= 集計基準日, BE369="",BF369="",BJ369="",BK369="",BM369="",BN369="")),100,0),IF(AND(BE369&lt;&gt;"",BE369 &lt;= 集計基準日, BJ369="",BK369="",BM369="",BN369=""),100,0))</f>
        <v>0</v>
      </c>
      <c r="DH369" s="440">
        <f ca="1">MAX(IF(DB369&lt;&gt;0,HLOOKUP(DB369,進捗・達成率設定_PS,9,1),0),IF(DC369&lt;&gt;0,HLOOKUP(DC369,進捗・達成率設定_PT仕様作成,9,1),0),IF(DD369&lt;&gt;0,HLOOKUP(DD369,進捗・達成率設定_PG,9,1),0),IF(DE369&lt;&gt;0,HLOOKUP(DE369,進捗・達成率設定_PT,9,1),0),IF(DF369&lt;&gt;0,HLOOKUP(DF369,進捗・達成率設定_受入,9,1),0),IF(AND(COUNTA(PTレビュー先頭セル:PTレビュー最終セル)=0,BJ369="",BK369="",BM369="",BN369="",BC369&lt;&gt;"", BC369&lt;=集計基準日),100,0),IF(OR(AND(BF369&lt;&gt;"",BF369&lt;=集計基準日, BJ369="",BK369="",BM369="",BN369=""),AND(BE369&lt;&gt;"",BF369&lt;&gt;"",BF369&lt;=集計基準日, BJ369="",BK369="",BM369="",BN369="")),100,0))</f>
        <v>0</v>
      </c>
      <c r="DI369" s="328" t="str">
        <f>IF(BM369&lt;&gt;"",BM369,IF(AND(BJ369&lt;&gt;"",BM369&lt;&gt;""),BM369,IF(AND(BJ369&lt;&gt;"",BM369=""),"",IF(AND(BK369&lt;&gt;"",BM369=""),"",IF(BE369&lt;&gt;"",BE369,IF(COUNTA(PTレビュー先頭セル:PTレビュー最終セル)&lt;&gt;0,"",IF(BB369&lt;&gt;"",BB369,"")))))))</f>
        <v/>
      </c>
      <c r="DJ369" s="329" t="str">
        <f>IF(AND(BM369&lt;&gt;"",BN369&lt;&gt;""),BN369,IF(AND(BJ369&lt;&gt;"",BN369&lt;&gt;""),BN369,IF(AND(BK369&lt;&gt;"",BN369=""),"",IF(AND(BJ369&lt;&gt;"",BN369=""),"",IF(BF369&lt;&gt;"",BF369,IF(COUNTA(PTレビュー先頭セル:PTレビュー最終セル)&lt;&gt;0,"",IF(BC369&lt;&gt;"",BC369,"")))))))</f>
        <v/>
      </c>
      <c r="DK369" s="450" t="b">
        <f t="shared" si="183"/>
        <v>0</v>
      </c>
      <c r="DL369" s="440" t="b">
        <f t="shared" si="184"/>
        <v>0</v>
      </c>
      <c r="DM369" s="450" t="b">
        <f t="shared" si="185"/>
        <v>0</v>
      </c>
      <c r="DN369" s="440" t="b">
        <f t="shared" si="186"/>
        <v>0</v>
      </c>
      <c r="DO369" s="449" t="b">
        <f t="shared" si="187"/>
        <v>0</v>
      </c>
      <c r="DP369" s="440" t="b">
        <f t="shared" si="188"/>
        <v>0</v>
      </c>
      <c r="DQ369" s="450" t="b">
        <f t="shared" si="189"/>
        <v>0</v>
      </c>
      <c r="DR369" s="440" t="b">
        <f t="shared" si="190"/>
        <v>0</v>
      </c>
      <c r="DS369" s="449" t="b">
        <f t="shared" si="191"/>
        <v>0</v>
      </c>
      <c r="DT369" s="440" t="b">
        <f t="shared" si="192"/>
        <v>0</v>
      </c>
    </row>
    <row r="370" spans="1:124" x14ac:dyDescent="0.25">
      <c r="A370" s="65">
        <f t="shared" si="167"/>
        <v>362</v>
      </c>
      <c r="B370" s="275"/>
      <c r="C370" s="275"/>
      <c r="D370" s="275"/>
      <c r="E370" s="275"/>
      <c r="F370" s="275"/>
      <c r="G370" s="316"/>
      <c r="H370" s="276"/>
      <c r="I370" s="276"/>
      <c r="J370" s="276"/>
      <c r="K370" s="467"/>
      <c r="L370" s="467"/>
      <c r="M370" s="277"/>
      <c r="N370" s="277"/>
      <c r="O370" s="348"/>
      <c r="P370" s="278"/>
      <c r="Q370" s="279"/>
      <c r="R370" s="348"/>
      <c r="S370" s="278"/>
      <c r="T370" s="280"/>
      <c r="U370" s="348"/>
      <c r="V370" s="274"/>
      <c r="W370" s="309" t="str">
        <f t="shared" ca="1" si="168"/>
        <v/>
      </c>
      <c r="X370" s="310" t="str">
        <f t="shared" ca="1" si="169"/>
        <v/>
      </c>
      <c r="Y370" s="277"/>
      <c r="Z370" s="277"/>
      <c r="AA370" s="348"/>
      <c r="AB370" s="278"/>
      <c r="AC370" s="279"/>
      <c r="AD370" s="348"/>
      <c r="AE370" s="278"/>
      <c r="AF370" s="280"/>
      <c r="AG370" s="348"/>
      <c r="AH370" s="274"/>
      <c r="AI370" s="309" t="str">
        <f t="shared" ca="1" si="170"/>
        <v/>
      </c>
      <c r="AJ370" s="310" t="str">
        <f t="shared" ca="1" si="171"/>
        <v/>
      </c>
      <c r="AK370" s="277"/>
      <c r="AL370" s="277"/>
      <c r="AM370" s="348"/>
      <c r="AN370" s="278"/>
      <c r="AO370" s="279"/>
      <c r="AP370" s="348"/>
      <c r="AQ370" s="278"/>
      <c r="AR370" s="280"/>
      <c r="AS370" s="348"/>
      <c r="AT370" s="274"/>
      <c r="AU370" s="309" t="str">
        <f t="shared" ca="1" si="172"/>
        <v/>
      </c>
      <c r="AV370" s="310" t="str">
        <f t="shared" ca="1" si="173"/>
        <v/>
      </c>
      <c r="AW370" s="276"/>
      <c r="AX370" s="276"/>
      <c r="AY370" s="348"/>
      <c r="AZ370" s="278"/>
      <c r="BA370" s="279"/>
      <c r="BB370" s="348"/>
      <c r="BC370" s="278"/>
      <c r="BD370" s="280"/>
      <c r="BE370" s="348"/>
      <c r="BF370" s="274"/>
      <c r="BG370" s="309" t="str">
        <f t="shared" ca="1" si="174"/>
        <v/>
      </c>
      <c r="BH370" s="310" t="str">
        <f t="shared" ca="1" si="175"/>
        <v/>
      </c>
      <c r="BI370" s="276"/>
      <c r="BJ370" s="348"/>
      <c r="BK370" s="278"/>
      <c r="BL370" s="279"/>
      <c r="BM370" s="348"/>
      <c r="BN370" s="278"/>
      <c r="BO370" s="280"/>
      <c r="BP370" s="309" t="str">
        <f t="shared" ca="1" si="176"/>
        <v/>
      </c>
      <c r="BQ370" s="310" t="str">
        <f t="shared" ca="1" si="177"/>
        <v/>
      </c>
      <c r="BR370" s="309" t="str">
        <f t="shared" ca="1" si="178"/>
        <v/>
      </c>
      <c r="BS370" s="438" t="str">
        <f t="shared" ca="1" si="179"/>
        <v/>
      </c>
      <c r="BT370" s="281" t="str">
        <f t="array" ref="BT370">IF(AND($I370&lt;&gt;"",$K370&lt;&gt;""),CEILING(VLOOKUP($I370,ランク別指標,3,FALSE)*$L370,1),"")</f>
        <v/>
      </c>
      <c r="BU370" s="282"/>
      <c r="BV370" s="281" t="str">
        <f t="shared" si="164"/>
        <v/>
      </c>
      <c r="BW370" s="283"/>
      <c r="BX370" s="282"/>
      <c r="BY370" s="284" t="str">
        <f t="shared" si="180"/>
        <v/>
      </c>
      <c r="BZ370" s="285" t="str">
        <f t="shared" si="181"/>
        <v/>
      </c>
      <c r="CA370" s="286"/>
      <c r="CB370" s="287"/>
      <c r="CC370" s="281" t="str">
        <f t="array" ref="CC370">IF(AND($I370&lt;&gt;"",$K370&lt;&gt;""),CEILING(VLOOKUP($I370,ランク別指標,6,FALSE)*$L370,1),"")</f>
        <v/>
      </c>
      <c r="CD370" s="288"/>
      <c r="CE370" s="289" t="str">
        <f t="shared" si="165"/>
        <v/>
      </c>
      <c r="CF370" s="290"/>
      <c r="CG370" s="291" t="str">
        <f t="array" ref="CG370">IF(AND(L370&lt;&gt;"",L370&gt;0),IF(CD370/L370*100 &gt; 0,CD370/L370*100, ""),"")</f>
        <v/>
      </c>
      <c r="CH370" s="292" t="str">
        <f t="array" ref="CH370">IF(AND(L370&lt;&gt;"",L370&gt;0),IF(CF370/L370*100 &gt; 0,CF370/L370*100, ""),"")</f>
        <v/>
      </c>
      <c r="CI370" s="291" t="str">
        <f t="array" ref="CI370">IF(AND(CC370&lt;&gt;"",CC370&gt;0),IF(CD370/CC370*100 &gt; 0,CD370/CC370, ""),"")</f>
        <v/>
      </c>
      <c r="CJ370" s="292" t="str">
        <f t="array" ref="CJ370">IF(AND(CE370&lt;&gt;"",CE370&gt;0),IF(CF370/CE370*100 &gt; 0,CF370/CE370, ""),"")</f>
        <v/>
      </c>
      <c r="CK370" s="281"/>
      <c r="CL370" s="293" t="str">
        <f t="array" ref="CL370">IF(AND(L370&lt;&gt;"",L370&gt;0),IF(CK370/L370*100 &gt; 0,CK370/L370*100, ""),"")</f>
        <v/>
      </c>
      <c r="CM370" s="294"/>
      <c r="CN370" s="270" t="str">
        <f t="array" aca="1" ref="CN370" ca="1">IF(AND($O370&lt;&gt;"",$P370="",$O370&lt;=集計基準日),"遅1",IF(AND($R370&lt;&gt;"",$S370="",$R370&lt;=集計基準日),"遅2",IF(AND($U370&lt;&gt;"",$V370="",$U370&lt;=集計基準日),"遅3","") ) )</f>
        <v/>
      </c>
      <c r="CO370" s="271" t="str">
        <f t="array" aca="1" ref="CO370" ca="1">IF(AND($AA370&lt;&gt;"",$AB370="",$AA370&lt;=集計基準日),"遅1",IF(AND($AD370&lt;&gt;"",$AE370="",$AD370&lt;=集計基準日),"遅2",IF(AND($AG370&lt;&gt;"",$AH370="",$AG370&lt;=集計基準日),"遅3","")))</f>
        <v/>
      </c>
      <c r="CP370" s="271" t="str">
        <f t="array" aca="1" ref="CP370" ca="1">IF(AND($AM370&lt;&gt;"",$AN370="",$AM370&lt;=集計基準日),"遅1",IF(AND($AP370&lt;&gt;"",$AQ370="",$AP370&lt;=集計基準日),"遅2",IF(AND($AS370&lt;&gt;"",$AT370="",$AS370&lt;=集計基準日),"遅3","")))</f>
        <v/>
      </c>
      <c r="CQ370" s="272" t="str">
        <f t="shared" ref="CQ370:CQ433" ca="1" si="193">IF(AND($AY370&lt;&gt;"",$AZ370="",$AY370&lt;=集計基準日),"遅1",IF(AND($BB370&lt;&gt;"",$BC370="",$BB370&lt;=集計基準日),"遅2",IF(AND($BE370&lt;&gt;"",$BF370="",$BE370&lt;=集計基準日),"遅3","")))</f>
        <v/>
      </c>
      <c r="CR370" s="272" t="str">
        <f t="shared" ref="CR370:CR433" ca="1" si="194">IF(AND($BJ370&lt;&gt;"",$BK370="",$BJ370&lt;=集計基準日),"遅1",IF(AND($BM370&lt;&gt;"",$BN370="",$BM370&lt;=集計基準日),"遅2",""))</f>
        <v/>
      </c>
      <c r="CS370" s="273" t="str">
        <f t="shared" ca="1" si="166"/>
        <v/>
      </c>
      <c r="CT370" s="337"/>
      <c r="CU370" s="264">
        <f t="shared" si="182"/>
        <v>362</v>
      </c>
      <c r="CW370" s="324">
        <f t="array" aca="1" ref="CW370" ca="1">MAX(IF((IF(進捗管理票PSPT_進捗率_1_2&lt;&gt;"", O370:V370,O370:S370)&lt;&gt;"")*(IF(進捗管理票PSPT_進捗率_1_2&lt;&gt;"", $O$7:$V$7,$O$7:$S$7)="予定日")*(IF(進捗管理票PSPT_進捗率_1_2&lt;&gt;"", O370:V370,O370:S370)&lt;=集計基準日),COLUMN(IF(進捗管理票PSPT_進捗率_1_2&lt;&gt;"", O370:V370,O370:S370)),""))</f>
        <v>0</v>
      </c>
      <c r="CX370" s="324">
        <f t="array" aca="1" ref="CX370" ca="1">MAX(IF((IF(進捗管理票PSPT_進捗率_2_2&lt;&gt;"", AA370:AH370,AA370:AE370)&lt;&gt;"")*(IF(進捗管理票PSPT_進捗率_2_2&lt;&gt;"", $AA$7:$AH$7,$AA$7:$AE$7)="予定日")*(IF(進捗管理票PSPT_進捗率_2_2&lt;&gt;"", AA370:AH370,AA370:AE370)&lt;=集計基準日),COLUMN(IF(進捗管理票PSPT_進捗率_2_2&lt;&gt;"", AA370:AH370,AA370:AE370)),""))</f>
        <v>0</v>
      </c>
      <c r="CY370" s="324">
        <f t="array" aca="1" ref="CY370" ca="1">MAX(IF((IF(進捗管理票PSPT_進捗率_3_2&lt;&gt;"", AM370:AT370,AM370:AQ370)&lt;&gt;"")*(IF(進捗管理票PSPT_進捗率_3_2&lt;&gt;"", $AM$7:$AT$7,$AM$7:$AQ$7)="予定日")*(IF(進捗管理票PSPT_進捗率_3_2&lt;&gt;"", AM370:AT370,AM370:AQ370)&lt;=集計基準日),COLUMN(IF(進捗管理票PSPT_進捗率_3_2&lt;&gt;"", AM370:AT370,AM370:AQ370)),""))</f>
        <v>0</v>
      </c>
      <c r="CZ370" s="324">
        <f t="array" aca="1" ref="CZ370" ca="1">MAX(IF((IF(進捗管理票PSPT_進捗率_4_2&lt;&gt;"", AY370:BF370,AY370:BC370)&lt;&gt;"")*(IF(進捗管理票PSPT_進捗率_4_2&lt;&gt;"", $AY$7:$BF$7,$AY$7:$BC$7)="予定日")*(IF(進捗管理票PSPT_進捗率_4_2&lt;&gt;"", AY370:BF370,AY370:BC370)&lt;=集計基準日),COLUMN(IF(進捗管理票PSPT_進捗率_4_2&lt;&gt;"", AY370:BF370,AY370:BC370)),""))</f>
        <v>0</v>
      </c>
      <c r="DA370" s="324">
        <f t="array" aca="1" ref="DA370" ca="1">MAX(IF((BJ370:BN370&lt;&gt;"")*($BJ$7:$BN$7="予定日")*(BJ370:BN370&lt;=集計基準日),COLUMN(BJ370:BN370),""))</f>
        <v>0</v>
      </c>
      <c r="DB370" s="324">
        <f t="array" aca="1" ref="DB370" ca="1">MAX(IF((IF(AND(進捗管理票PSPT_進捗率_1_2&lt;&gt;"",U370&lt;&gt;""), O370:V370,O370:S370)&lt;&gt;"")*(IF(AND(進捗管理票PSPT_進捗率_1_2&lt;&gt;"",U370&lt;&gt;""), $O$7:$V$7,$O$7:$S$7)="実績日")*(IF(AND(進捗管理票PSPT_進捗率_1_2&lt;&gt;"",U370&lt;&gt;""), O370:V370,O370:S370)&lt;=集計基準日),COLUMN(IF(AND(進捗管理票PSPT_進捗率_1_2&lt;&gt;"",U370&lt;&gt;""), O370:V370,O370:S370)),""))</f>
        <v>0</v>
      </c>
      <c r="DC370" s="324">
        <f t="array" aca="1" ref="DC370" ca="1">MAX(IF((IF(AND(進捗管理票PSPT_進捗率_2_2&lt;&gt;"",AG370&lt;&gt;""), AA370:AH370,AA370:AE370)&lt;&gt;"")*(IF(AND(進捗管理票PSPT_進捗率_2_2&lt;&gt;"",AG370&lt;&gt;""), $AA$7:$AH$7,$AA$7:$AE$7)="実績日")*(IF(AND(進捗管理票PSPT_進捗率_2_2&lt;&gt;"",AG370&lt;&gt;""), AA370:AH370,AA370:AE370)&lt;=集計基準日),COLUMN(IF(AND(進捗管理票PSPT_進捗率_2_2&lt;&gt;"",AG370&lt;&gt;""), AA370:AH370,AA370:AE370)),""))</f>
        <v>0</v>
      </c>
      <c r="DD370" s="324">
        <f t="array" aca="1" ref="DD370" ca="1">MAX(IF((IF(AND(進捗管理票PSPT_進捗率_3_2&lt;&gt;"",AS370&lt;&gt;""), AM370:AT370,AM370:AQ370)&lt;&gt;"")*(IF(AND(進捗管理票PSPT_進捗率_3_2&lt;&gt;"",AS370&lt;&gt;""), $AM$7:$AT$7,$AM$7:$AQ$7)="実績日")*(IF(AND(進捗管理票PSPT_進捗率_3_2&lt;&gt;"",AS370&lt;&gt;""), AM370:AT370,AM370:AQ370)&lt;=集計基準日),COLUMN(IF(AND(進捗管理票PSPT_進捗率_3_2&lt;&gt;"",AS370&lt;&gt;""), AM370:AT370,AM370:AQ370)),""))</f>
        <v>0</v>
      </c>
      <c r="DE370" s="324">
        <f t="array" aca="1" ref="DE370" ca="1">MAX(IF((IF(AND(進捗管理票PSPT_進捗率_4_2&lt;&gt;"",BE370&lt;&gt;""), AY370:BF370,AY370:BC370)&lt;&gt;"")*(IF(AND(進捗管理票PSPT_進捗率_4_2&lt;&gt;"",BE370&lt;&gt;""), $AY$7:$BF$7,$AY$7:$BC$7)="実績日")*(IF(AND(進捗管理票PSPT_進捗率_4_2&lt;&gt;"",BE370&lt;&gt;""), AY370:BF370,AY370:BC370)&lt;=集計基準日),COLUMN(IF(AND(進捗管理票PSPT_進捗率_4_2&lt;&gt;"",BE370&lt;&gt;""), AY370:BF370,AY370:BC370)),""))</f>
        <v>0</v>
      </c>
      <c r="DF370" s="324">
        <f t="array" aca="1" ref="DF370" ca="1">MAX(IF((BJ370:BN370&lt;&gt;"")*($BJ$7:$BN$7="実績日")*(BJ370:BN370&lt;=集計基準日),COLUMN(BJ370:BN370),""))</f>
        <v>0</v>
      </c>
      <c r="DG370" s="439">
        <f ca="1">MAX(IF(CW370&lt;&gt;0,HLOOKUP(CW370+1,進捗・達成率設定_PS,9,1),0),IF(CX370&lt;&gt;0,HLOOKUP(CX370+1,進捗・達成率設定_PT仕様作成,9,1),0),IF(CY370&lt;&gt;0,HLOOKUP(CY370+1,進捗・達成率設定_PG,9,1),0),IF(CZ370&lt;&gt;0,HLOOKUP(CZ370+1,進捗・達成率設定_PT,9,1),0),IF(DA370&lt;&gt;0,HLOOKUP(DA370+1,進捗・達成率設定_受入,9,1),0),IF(AND(COUNTA(PTレビュー先頭セル:PTレビュー最終セル)=0,AND(BB370&lt;&gt;"", BB370 &lt;= 集計基準日, BE370="",BF370="",BJ370="",BK370="",BM370="",BN370="")),100,0),IF(AND(BE370&lt;&gt;"",BE370 &lt;= 集計基準日, BJ370="",BK370="",BM370="",BN370=""),100,0))</f>
        <v>0</v>
      </c>
      <c r="DH370" s="440">
        <f ca="1">MAX(IF(DB370&lt;&gt;0,HLOOKUP(DB370,進捗・達成率設定_PS,9,1),0),IF(DC370&lt;&gt;0,HLOOKUP(DC370,進捗・達成率設定_PT仕様作成,9,1),0),IF(DD370&lt;&gt;0,HLOOKUP(DD370,進捗・達成率設定_PG,9,1),0),IF(DE370&lt;&gt;0,HLOOKUP(DE370,進捗・達成率設定_PT,9,1),0),IF(DF370&lt;&gt;0,HLOOKUP(DF370,進捗・達成率設定_受入,9,1),0),IF(AND(COUNTA(PTレビュー先頭セル:PTレビュー最終セル)=0,BJ370="",BK370="",BM370="",BN370="",BC370&lt;&gt;"", BC370&lt;=集計基準日),100,0),IF(OR(AND(BF370&lt;&gt;"",BF370&lt;=集計基準日, BJ370="",BK370="",BM370="",BN370=""),AND(BE370&lt;&gt;"",BF370&lt;&gt;"",BF370&lt;=集計基準日, BJ370="",BK370="",BM370="",BN370="")),100,0))</f>
        <v>0</v>
      </c>
      <c r="DI370" s="328" t="str">
        <f>IF(BM370&lt;&gt;"",BM370,IF(AND(BJ370&lt;&gt;"",BM370&lt;&gt;""),BM370,IF(AND(BJ370&lt;&gt;"",BM370=""),"",IF(AND(BK370&lt;&gt;"",BM370=""),"",IF(BE370&lt;&gt;"",BE370,IF(COUNTA(PTレビュー先頭セル:PTレビュー最終セル)&lt;&gt;0,"",IF(BB370&lt;&gt;"",BB370,"")))))))</f>
        <v/>
      </c>
      <c r="DJ370" s="329" t="str">
        <f>IF(AND(BM370&lt;&gt;"",BN370&lt;&gt;""),BN370,IF(AND(BJ370&lt;&gt;"",BN370&lt;&gt;""),BN370,IF(AND(BK370&lt;&gt;"",BN370=""),"",IF(AND(BJ370&lt;&gt;"",BN370=""),"",IF(BF370&lt;&gt;"",BF370,IF(COUNTA(PTレビュー先頭セル:PTレビュー最終セル)&lt;&gt;0,"",IF(BC370&lt;&gt;"",BC370,"")))))))</f>
        <v/>
      </c>
      <c r="DK370" s="450" t="b">
        <f t="shared" si="183"/>
        <v>0</v>
      </c>
      <c r="DL370" s="440" t="b">
        <f t="shared" si="184"/>
        <v>0</v>
      </c>
      <c r="DM370" s="450" t="b">
        <f t="shared" si="185"/>
        <v>0</v>
      </c>
      <c r="DN370" s="440" t="b">
        <f t="shared" si="186"/>
        <v>0</v>
      </c>
      <c r="DO370" s="449" t="b">
        <f t="shared" si="187"/>
        <v>0</v>
      </c>
      <c r="DP370" s="440" t="b">
        <f t="shared" si="188"/>
        <v>0</v>
      </c>
      <c r="DQ370" s="450" t="b">
        <f t="shared" si="189"/>
        <v>0</v>
      </c>
      <c r="DR370" s="440" t="b">
        <f t="shared" si="190"/>
        <v>0</v>
      </c>
      <c r="DS370" s="449" t="b">
        <f t="shared" si="191"/>
        <v>0</v>
      </c>
      <c r="DT370" s="440" t="b">
        <f t="shared" si="192"/>
        <v>0</v>
      </c>
    </row>
    <row r="371" spans="1:124" x14ac:dyDescent="0.25">
      <c r="A371" s="65">
        <f t="shared" si="167"/>
        <v>363</v>
      </c>
      <c r="B371" s="275"/>
      <c r="C371" s="275"/>
      <c r="D371" s="275"/>
      <c r="E371" s="275"/>
      <c r="F371" s="275"/>
      <c r="G371" s="316"/>
      <c r="H371" s="276"/>
      <c r="I371" s="276"/>
      <c r="J371" s="276"/>
      <c r="K371" s="467"/>
      <c r="L371" s="467"/>
      <c r="M371" s="277"/>
      <c r="N371" s="277"/>
      <c r="O371" s="348"/>
      <c r="P371" s="278"/>
      <c r="Q371" s="279"/>
      <c r="R371" s="348"/>
      <c r="S371" s="278"/>
      <c r="T371" s="280"/>
      <c r="U371" s="348"/>
      <c r="V371" s="274"/>
      <c r="W371" s="309" t="str">
        <f t="shared" ca="1" si="168"/>
        <v/>
      </c>
      <c r="X371" s="310" t="str">
        <f t="shared" ca="1" si="169"/>
        <v/>
      </c>
      <c r="Y371" s="277"/>
      <c r="Z371" s="277"/>
      <c r="AA371" s="348"/>
      <c r="AB371" s="278"/>
      <c r="AC371" s="279"/>
      <c r="AD371" s="348"/>
      <c r="AE371" s="278"/>
      <c r="AF371" s="280"/>
      <c r="AG371" s="348"/>
      <c r="AH371" s="274"/>
      <c r="AI371" s="309" t="str">
        <f t="shared" ca="1" si="170"/>
        <v/>
      </c>
      <c r="AJ371" s="310" t="str">
        <f t="shared" ca="1" si="171"/>
        <v/>
      </c>
      <c r="AK371" s="277"/>
      <c r="AL371" s="277"/>
      <c r="AM371" s="348"/>
      <c r="AN371" s="278"/>
      <c r="AO371" s="279"/>
      <c r="AP371" s="348"/>
      <c r="AQ371" s="278"/>
      <c r="AR371" s="280"/>
      <c r="AS371" s="348"/>
      <c r="AT371" s="274"/>
      <c r="AU371" s="309" t="str">
        <f t="shared" ca="1" si="172"/>
        <v/>
      </c>
      <c r="AV371" s="310" t="str">
        <f t="shared" ca="1" si="173"/>
        <v/>
      </c>
      <c r="AW371" s="276"/>
      <c r="AX371" s="276"/>
      <c r="AY371" s="348"/>
      <c r="AZ371" s="278"/>
      <c r="BA371" s="279"/>
      <c r="BB371" s="348"/>
      <c r="BC371" s="278"/>
      <c r="BD371" s="280"/>
      <c r="BE371" s="348"/>
      <c r="BF371" s="274"/>
      <c r="BG371" s="309" t="str">
        <f t="shared" ca="1" si="174"/>
        <v/>
      </c>
      <c r="BH371" s="310" t="str">
        <f t="shared" ca="1" si="175"/>
        <v/>
      </c>
      <c r="BI371" s="276"/>
      <c r="BJ371" s="348"/>
      <c r="BK371" s="278"/>
      <c r="BL371" s="279"/>
      <c r="BM371" s="348"/>
      <c r="BN371" s="278"/>
      <c r="BO371" s="280"/>
      <c r="BP371" s="309" t="str">
        <f t="shared" ca="1" si="176"/>
        <v/>
      </c>
      <c r="BQ371" s="310" t="str">
        <f t="shared" ca="1" si="177"/>
        <v/>
      </c>
      <c r="BR371" s="309" t="str">
        <f t="shared" ca="1" si="178"/>
        <v/>
      </c>
      <c r="BS371" s="438" t="str">
        <f t="shared" ca="1" si="179"/>
        <v/>
      </c>
      <c r="BT371" s="281" t="str">
        <f t="array" ref="BT371">IF(AND($I371&lt;&gt;"",$K371&lt;&gt;""),CEILING(VLOOKUP($I371,ランク別指標,3,FALSE)*$L371,1),"")</f>
        <v/>
      </c>
      <c r="BU371" s="282"/>
      <c r="BV371" s="281" t="str">
        <f t="shared" si="164"/>
        <v/>
      </c>
      <c r="BW371" s="283"/>
      <c r="BX371" s="282"/>
      <c r="BY371" s="284" t="str">
        <f t="shared" si="180"/>
        <v/>
      </c>
      <c r="BZ371" s="285" t="str">
        <f t="shared" si="181"/>
        <v/>
      </c>
      <c r="CA371" s="286"/>
      <c r="CB371" s="287"/>
      <c r="CC371" s="281" t="str">
        <f t="array" ref="CC371">IF(AND($I371&lt;&gt;"",$K371&lt;&gt;""),CEILING(VLOOKUP($I371,ランク別指標,6,FALSE)*$L371,1),"")</f>
        <v/>
      </c>
      <c r="CD371" s="288"/>
      <c r="CE371" s="289" t="str">
        <f t="shared" si="165"/>
        <v/>
      </c>
      <c r="CF371" s="290"/>
      <c r="CG371" s="291" t="str">
        <f t="array" ref="CG371">IF(AND(L371&lt;&gt;"",L371&gt;0),IF(CD371/L371*100 &gt; 0,CD371/L371*100, ""),"")</f>
        <v/>
      </c>
      <c r="CH371" s="292" t="str">
        <f t="array" ref="CH371">IF(AND(L371&lt;&gt;"",L371&gt;0),IF(CF371/L371*100 &gt; 0,CF371/L371*100, ""),"")</f>
        <v/>
      </c>
      <c r="CI371" s="291" t="str">
        <f t="array" ref="CI371">IF(AND(CC371&lt;&gt;"",CC371&gt;0),IF(CD371/CC371*100 &gt; 0,CD371/CC371, ""),"")</f>
        <v/>
      </c>
      <c r="CJ371" s="292" t="str">
        <f t="array" ref="CJ371">IF(AND(CE371&lt;&gt;"",CE371&gt;0),IF(CF371/CE371*100 &gt; 0,CF371/CE371, ""),"")</f>
        <v/>
      </c>
      <c r="CK371" s="281"/>
      <c r="CL371" s="293" t="str">
        <f t="array" ref="CL371">IF(AND(L371&lt;&gt;"",L371&gt;0),IF(CK371/L371*100 &gt; 0,CK371/L371*100, ""),"")</f>
        <v/>
      </c>
      <c r="CM371" s="294"/>
      <c r="CN371" s="270" t="str">
        <f t="array" aca="1" ref="CN371" ca="1">IF(AND($O371&lt;&gt;"",$P371="",$O371&lt;=集計基準日),"遅1",IF(AND($R371&lt;&gt;"",$S371="",$R371&lt;=集計基準日),"遅2",IF(AND($U371&lt;&gt;"",$V371="",$U371&lt;=集計基準日),"遅3","") ) )</f>
        <v/>
      </c>
      <c r="CO371" s="271" t="str">
        <f t="array" aca="1" ref="CO371" ca="1">IF(AND($AA371&lt;&gt;"",$AB371="",$AA371&lt;=集計基準日),"遅1",IF(AND($AD371&lt;&gt;"",$AE371="",$AD371&lt;=集計基準日),"遅2",IF(AND($AG371&lt;&gt;"",$AH371="",$AG371&lt;=集計基準日),"遅3","")))</f>
        <v/>
      </c>
      <c r="CP371" s="271" t="str">
        <f t="array" aca="1" ref="CP371" ca="1">IF(AND($AM371&lt;&gt;"",$AN371="",$AM371&lt;=集計基準日),"遅1",IF(AND($AP371&lt;&gt;"",$AQ371="",$AP371&lt;=集計基準日),"遅2",IF(AND($AS371&lt;&gt;"",$AT371="",$AS371&lt;=集計基準日),"遅3","")))</f>
        <v/>
      </c>
      <c r="CQ371" s="272" t="str">
        <f t="shared" ca="1" si="193"/>
        <v/>
      </c>
      <c r="CR371" s="272" t="str">
        <f t="shared" ca="1" si="194"/>
        <v/>
      </c>
      <c r="CS371" s="273" t="str">
        <f t="shared" ca="1" si="166"/>
        <v/>
      </c>
      <c r="CT371" s="337"/>
      <c r="CU371" s="264">
        <f t="shared" si="182"/>
        <v>363</v>
      </c>
      <c r="CW371" s="324">
        <f t="array" aca="1" ref="CW371" ca="1">MAX(IF((IF(進捗管理票PSPT_進捗率_1_2&lt;&gt;"", O371:V371,O371:S371)&lt;&gt;"")*(IF(進捗管理票PSPT_進捗率_1_2&lt;&gt;"", $O$7:$V$7,$O$7:$S$7)="予定日")*(IF(進捗管理票PSPT_進捗率_1_2&lt;&gt;"", O371:V371,O371:S371)&lt;=集計基準日),COLUMN(IF(進捗管理票PSPT_進捗率_1_2&lt;&gt;"", O371:V371,O371:S371)),""))</f>
        <v>0</v>
      </c>
      <c r="CX371" s="324">
        <f t="array" aca="1" ref="CX371" ca="1">MAX(IF((IF(進捗管理票PSPT_進捗率_2_2&lt;&gt;"", AA371:AH371,AA371:AE371)&lt;&gt;"")*(IF(進捗管理票PSPT_進捗率_2_2&lt;&gt;"", $AA$7:$AH$7,$AA$7:$AE$7)="予定日")*(IF(進捗管理票PSPT_進捗率_2_2&lt;&gt;"", AA371:AH371,AA371:AE371)&lt;=集計基準日),COLUMN(IF(進捗管理票PSPT_進捗率_2_2&lt;&gt;"", AA371:AH371,AA371:AE371)),""))</f>
        <v>0</v>
      </c>
      <c r="CY371" s="324">
        <f t="array" aca="1" ref="CY371" ca="1">MAX(IF((IF(進捗管理票PSPT_進捗率_3_2&lt;&gt;"", AM371:AT371,AM371:AQ371)&lt;&gt;"")*(IF(進捗管理票PSPT_進捗率_3_2&lt;&gt;"", $AM$7:$AT$7,$AM$7:$AQ$7)="予定日")*(IF(進捗管理票PSPT_進捗率_3_2&lt;&gt;"", AM371:AT371,AM371:AQ371)&lt;=集計基準日),COLUMN(IF(進捗管理票PSPT_進捗率_3_2&lt;&gt;"", AM371:AT371,AM371:AQ371)),""))</f>
        <v>0</v>
      </c>
      <c r="CZ371" s="324">
        <f t="array" aca="1" ref="CZ371" ca="1">MAX(IF((IF(進捗管理票PSPT_進捗率_4_2&lt;&gt;"", AY371:BF371,AY371:BC371)&lt;&gt;"")*(IF(進捗管理票PSPT_進捗率_4_2&lt;&gt;"", $AY$7:$BF$7,$AY$7:$BC$7)="予定日")*(IF(進捗管理票PSPT_進捗率_4_2&lt;&gt;"", AY371:BF371,AY371:BC371)&lt;=集計基準日),COLUMN(IF(進捗管理票PSPT_進捗率_4_2&lt;&gt;"", AY371:BF371,AY371:BC371)),""))</f>
        <v>0</v>
      </c>
      <c r="DA371" s="324">
        <f t="array" aca="1" ref="DA371" ca="1">MAX(IF((BJ371:BN371&lt;&gt;"")*($BJ$7:$BN$7="予定日")*(BJ371:BN371&lt;=集計基準日),COLUMN(BJ371:BN371),""))</f>
        <v>0</v>
      </c>
      <c r="DB371" s="324">
        <f t="array" aca="1" ref="DB371" ca="1">MAX(IF((IF(AND(進捗管理票PSPT_進捗率_1_2&lt;&gt;"",U371&lt;&gt;""), O371:V371,O371:S371)&lt;&gt;"")*(IF(AND(進捗管理票PSPT_進捗率_1_2&lt;&gt;"",U371&lt;&gt;""), $O$7:$V$7,$O$7:$S$7)="実績日")*(IF(AND(進捗管理票PSPT_進捗率_1_2&lt;&gt;"",U371&lt;&gt;""), O371:V371,O371:S371)&lt;=集計基準日),COLUMN(IF(AND(進捗管理票PSPT_進捗率_1_2&lt;&gt;"",U371&lt;&gt;""), O371:V371,O371:S371)),""))</f>
        <v>0</v>
      </c>
      <c r="DC371" s="324">
        <f t="array" aca="1" ref="DC371" ca="1">MAX(IF((IF(AND(進捗管理票PSPT_進捗率_2_2&lt;&gt;"",AG371&lt;&gt;""), AA371:AH371,AA371:AE371)&lt;&gt;"")*(IF(AND(進捗管理票PSPT_進捗率_2_2&lt;&gt;"",AG371&lt;&gt;""), $AA$7:$AH$7,$AA$7:$AE$7)="実績日")*(IF(AND(進捗管理票PSPT_進捗率_2_2&lt;&gt;"",AG371&lt;&gt;""), AA371:AH371,AA371:AE371)&lt;=集計基準日),COLUMN(IF(AND(進捗管理票PSPT_進捗率_2_2&lt;&gt;"",AG371&lt;&gt;""), AA371:AH371,AA371:AE371)),""))</f>
        <v>0</v>
      </c>
      <c r="DD371" s="324">
        <f t="array" aca="1" ref="DD371" ca="1">MAX(IF((IF(AND(進捗管理票PSPT_進捗率_3_2&lt;&gt;"",AS371&lt;&gt;""), AM371:AT371,AM371:AQ371)&lt;&gt;"")*(IF(AND(進捗管理票PSPT_進捗率_3_2&lt;&gt;"",AS371&lt;&gt;""), $AM$7:$AT$7,$AM$7:$AQ$7)="実績日")*(IF(AND(進捗管理票PSPT_進捗率_3_2&lt;&gt;"",AS371&lt;&gt;""), AM371:AT371,AM371:AQ371)&lt;=集計基準日),COLUMN(IF(AND(進捗管理票PSPT_進捗率_3_2&lt;&gt;"",AS371&lt;&gt;""), AM371:AT371,AM371:AQ371)),""))</f>
        <v>0</v>
      </c>
      <c r="DE371" s="324">
        <f t="array" aca="1" ref="DE371" ca="1">MAX(IF((IF(AND(進捗管理票PSPT_進捗率_4_2&lt;&gt;"",BE371&lt;&gt;""), AY371:BF371,AY371:BC371)&lt;&gt;"")*(IF(AND(進捗管理票PSPT_進捗率_4_2&lt;&gt;"",BE371&lt;&gt;""), $AY$7:$BF$7,$AY$7:$BC$7)="実績日")*(IF(AND(進捗管理票PSPT_進捗率_4_2&lt;&gt;"",BE371&lt;&gt;""), AY371:BF371,AY371:BC371)&lt;=集計基準日),COLUMN(IF(AND(進捗管理票PSPT_進捗率_4_2&lt;&gt;"",BE371&lt;&gt;""), AY371:BF371,AY371:BC371)),""))</f>
        <v>0</v>
      </c>
      <c r="DF371" s="324">
        <f t="array" aca="1" ref="DF371" ca="1">MAX(IF((BJ371:BN371&lt;&gt;"")*($BJ$7:$BN$7="実績日")*(BJ371:BN371&lt;=集計基準日),COLUMN(BJ371:BN371),""))</f>
        <v>0</v>
      </c>
      <c r="DG371" s="439">
        <f ca="1">MAX(IF(CW371&lt;&gt;0,HLOOKUP(CW371+1,進捗・達成率設定_PS,9,1),0),IF(CX371&lt;&gt;0,HLOOKUP(CX371+1,進捗・達成率設定_PT仕様作成,9,1),0),IF(CY371&lt;&gt;0,HLOOKUP(CY371+1,進捗・達成率設定_PG,9,1),0),IF(CZ371&lt;&gt;0,HLOOKUP(CZ371+1,進捗・達成率設定_PT,9,1),0),IF(DA371&lt;&gt;0,HLOOKUP(DA371+1,進捗・達成率設定_受入,9,1),0),IF(AND(COUNTA(PTレビュー先頭セル:PTレビュー最終セル)=0,AND(BB371&lt;&gt;"", BB371 &lt;= 集計基準日, BE371="",BF371="",BJ371="",BK371="",BM371="",BN371="")),100,0),IF(AND(BE371&lt;&gt;"",BE371 &lt;= 集計基準日, BJ371="",BK371="",BM371="",BN371=""),100,0))</f>
        <v>0</v>
      </c>
      <c r="DH371" s="440">
        <f ca="1">MAX(IF(DB371&lt;&gt;0,HLOOKUP(DB371,進捗・達成率設定_PS,9,1),0),IF(DC371&lt;&gt;0,HLOOKUP(DC371,進捗・達成率設定_PT仕様作成,9,1),0),IF(DD371&lt;&gt;0,HLOOKUP(DD371,進捗・達成率設定_PG,9,1),0),IF(DE371&lt;&gt;0,HLOOKUP(DE371,進捗・達成率設定_PT,9,1),0),IF(DF371&lt;&gt;0,HLOOKUP(DF371,進捗・達成率設定_受入,9,1),0),IF(AND(COUNTA(PTレビュー先頭セル:PTレビュー最終セル)=0,BJ371="",BK371="",BM371="",BN371="",BC371&lt;&gt;"", BC371&lt;=集計基準日),100,0),IF(OR(AND(BF371&lt;&gt;"",BF371&lt;=集計基準日, BJ371="",BK371="",BM371="",BN371=""),AND(BE371&lt;&gt;"",BF371&lt;&gt;"",BF371&lt;=集計基準日, BJ371="",BK371="",BM371="",BN371="")),100,0))</f>
        <v>0</v>
      </c>
      <c r="DI371" s="328" t="str">
        <f>IF(BM371&lt;&gt;"",BM371,IF(AND(BJ371&lt;&gt;"",BM371&lt;&gt;""),BM371,IF(AND(BJ371&lt;&gt;"",BM371=""),"",IF(AND(BK371&lt;&gt;"",BM371=""),"",IF(BE371&lt;&gt;"",BE371,IF(COUNTA(PTレビュー先頭セル:PTレビュー最終セル)&lt;&gt;0,"",IF(BB371&lt;&gt;"",BB371,"")))))))</f>
        <v/>
      </c>
      <c r="DJ371" s="329" t="str">
        <f>IF(AND(BM371&lt;&gt;"",BN371&lt;&gt;""),BN371,IF(AND(BJ371&lt;&gt;"",BN371&lt;&gt;""),BN371,IF(AND(BK371&lt;&gt;"",BN371=""),"",IF(AND(BJ371&lt;&gt;"",BN371=""),"",IF(BF371&lt;&gt;"",BF371,IF(COUNTA(PTレビュー先頭セル:PTレビュー最終セル)&lt;&gt;0,"",IF(BC371&lt;&gt;"",BC371,"")))))))</f>
        <v/>
      </c>
      <c r="DK371" s="450" t="b">
        <f t="shared" si="183"/>
        <v>0</v>
      </c>
      <c r="DL371" s="440" t="b">
        <f t="shared" si="184"/>
        <v>0</v>
      </c>
      <c r="DM371" s="450" t="b">
        <f t="shared" si="185"/>
        <v>0</v>
      </c>
      <c r="DN371" s="440" t="b">
        <f t="shared" si="186"/>
        <v>0</v>
      </c>
      <c r="DO371" s="449" t="b">
        <f t="shared" si="187"/>
        <v>0</v>
      </c>
      <c r="DP371" s="440" t="b">
        <f t="shared" si="188"/>
        <v>0</v>
      </c>
      <c r="DQ371" s="450" t="b">
        <f t="shared" si="189"/>
        <v>0</v>
      </c>
      <c r="DR371" s="440" t="b">
        <f t="shared" si="190"/>
        <v>0</v>
      </c>
      <c r="DS371" s="449" t="b">
        <f t="shared" si="191"/>
        <v>0</v>
      </c>
      <c r="DT371" s="440" t="b">
        <f t="shared" si="192"/>
        <v>0</v>
      </c>
    </row>
    <row r="372" spans="1:124" x14ac:dyDescent="0.25">
      <c r="A372" s="65">
        <f t="shared" si="167"/>
        <v>364</v>
      </c>
      <c r="B372" s="275"/>
      <c r="C372" s="275"/>
      <c r="D372" s="275"/>
      <c r="E372" s="275"/>
      <c r="F372" s="275"/>
      <c r="G372" s="316"/>
      <c r="H372" s="276"/>
      <c r="I372" s="276"/>
      <c r="J372" s="276"/>
      <c r="K372" s="467"/>
      <c r="L372" s="467"/>
      <c r="M372" s="277"/>
      <c r="N372" s="277"/>
      <c r="O372" s="348"/>
      <c r="P372" s="278"/>
      <c r="Q372" s="279"/>
      <c r="R372" s="348"/>
      <c r="S372" s="278"/>
      <c r="T372" s="280"/>
      <c r="U372" s="348"/>
      <c r="V372" s="274"/>
      <c r="W372" s="309" t="str">
        <f t="shared" ca="1" si="168"/>
        <v/>
      </c>
      <c r="X372" s="310" t="str">
        <f t="shared" ca="1" si="169"/>
        <v/>
      </c>
      <c r="Y372" s="277"/>
      <c r="Z372" s="277"/>
      <c r="AA372" s="348"/>
      <c r="AB372" s="278"/>
      <c r="AC372" s="279"/>
      <c r="AD372" s="348"/>
      <c r="AE372" s="278"/>
      <c r="AF372" s="280"/>
      <c r="AG372" s="348"/>
      <c r="AH372" s="274"/>
      <c r="AI372" s="309" t="str">
        <f t="shared" ca="1" si="170"/>
        <v/>
      </c>
      <c r="AJ372" s="310" t="str">
        <f t="shared" ca="1" si="171"/>
        <v/>
      </c>
      <c r="AK372" s="277"/>
      <c r="AL372" s="277"/>
      <c r="AM372" s="348"/>
      <c r="AN372" s="278"/>
      <c r="AO372" s="279"/>
      <c r="AP372" s="348"/>
      <c r="AQ372" s="278"/>
      <c r="AR372" s="280"/>
      <c r="AS372" s="348"/>
      <c r="AT372" s="274"/>
      <c r="AU372" s="309" t="str">
        <f t="shared" ca="1" si="172"/>
        <v/>
      </c>
      <c r="AV372" s="310" t="str">
        <f t="shared" ca="1" si="173"/>
        <v/>
      </c>
      <c r="AW372" s="276"/>
      <c r="AX372" s="276"/>
      <c r="AY372" s="348"/>
      <c r="AZ372" s="278"/>
      <c r="BA372" s="279"/>
      <c r="BB372" s="348"/>
      <c r="BC372" s="278"/>
      <c r="BD372" s="280"/>
      <c r="BE372" s="348"/>
      <c r="BF372" s="274"/>
      <c r="BG372" s="309" t="str">
        <f t="shared" ca="1" si="174"/>
        <v/>
      </c>
      <c r="BH372" s="310" t="str">
        <f t="shared" ca="1" si="175"/>
        <v/>
      </c>
      <c r="BI372" s="276"/>
      <c r="BJ372" s="348"/>
      <c r="BK372" s="278"/>
      <c r="BL372" s="279"/>
      <c r="BM372" s="348"/>
      <c r="BN372" s="278"/>
      <c r="BO372" s="280"/>
      <c r="BP372" s="309" t="str">
        <f t="shared" ca="1" si="176"/>
        <v/>
      </c>
      <c r="BQ372" s="310" t="str">
        <f t="shared" ca="1" si="177"/>
        <v/>
      </c>
      <c r="BR372" s="309" t="str">
        <f t="shared" ca="1" si="178"/>
        <v/>
      </c>
      <c r="BS372" s="438" t="str">
        <f t="shared" ca="1" si="179"/>
        <v/>
      </c>
      <c r="BT372" s="281" t="str">
        <f t="array" ref="BT372">IF(AND($I372&lt;&gt;"",$K372&lt;&gt;""),CEILING(VLOOKUP($I372,ランク別指標,3,FALSE)*$L372,1),"")</f>
        <v/>
      </c>
      <c r="BU372" s="282"/>
      <c r="BV372" s="281" t="str">
        <f t="shared" si="164"/>
        <v/>
      </c>
      <c r="BW372" s="283"/>
      <c r="BX372" s="282"/>
      <c r="BY372" s="284" t="str">
        <f t="shared" si="180"/>
        <v/>
      </c>
      <c r="BZ372" s="285" t="str">
        <f t="shared" si="181"/>
        <v/>
      </c>
      <c r="CA372" s="286"/>
      <c r="CB372" s="287"/>
      <c r="CC372" s="281" t="str">
        <f t="array" ref="CC372">IF(AND($I372&lt;&gt;"",$K372&lt;&gt;""),CEILING(VLOOKUP($I372,ランク別指標,6,FALSE)*$L372,1),"")</f>
        <v/>
      </c>
      <c r="CD372" s="288"/>
      <c r="CE372" s="289" t="str">
        <f t="shared" si="165"/>
        <v/>
      </c>
      <c r="CF372" s="290"/>
      <c r="CG372" s="291" t="str">
        <f t="array" ref="CG372">IF(AND(L372&lt;&gt;"",L372&gt;0),IF(CD372/L372*100 &gt; 0,CD372/L372*100, ""),"")</f>
        <v/>
      </c>
      <c r="CH372" s="292" t="str">
        <f t="array" ref="CH372">IF(AND(L372&lt;&gt;"",L372&gt;0),IF(CF372/L372*100 &gt; 0,CF372/L372*100, ""),"")</f>
        <v/>
      </c>
      <c r="CI372" s="291" t="str">
        <f t="array" ref="CI372">IF(AND(CC372&lt;&gt;"",CC372&gt;0),IF(CD372/CC372*100 &gt; 0,CD372/CC372, ""),"")</f>
        <v/>
      </c>
      <c r="CJ372" s="292" t="str">
        <f t="array" ref="CJ372">IF(AND(CE372&lt;&gt;"",CE372&gt;0),IF(CF372/CE372*100 &gt; 0,CF372/CE372, ""),"")</f>
        <v/>
      </c>
      <c r="CK372" s="281"/>
      <c r="CL372" s="293" t="str">
        <f t="array" ref="CL372">IF(AND(L372&lt;&gt;"",L372&gt;0),IF(CK372/L372*100 &gt; 0,CK372/L372*100, ""),"")</f>
        <v/>
      </c>
      <c r="CM372" s="294"/>
      <c r="CN372" s="270" t="str">
        <f t="array" aca="1" ref="CN372" ca="1">IF(AND($O372&lt;&gt;"",$P372="",$O372&lt;=集計基準日),"遅1",IF(AND($R372&lt;&gt;"",$S372="",$R372&lt;=集計基準日),"遅2",IF(AND($U372&lt;&gt;"",$V372="",$U372&lt;=集計基準日),"遅3","") ) )</f>
        <v/>
      </c>
      <c r="CO372" s="271" t="str">
        <f t="array" aca="1" ref="CO372" ca="1">IF(AND($AA372&lt;&gt;"",$AB372="",$AA372&lt;=集計基準日),"遅1",IF(AND($AD372&lt;&gt;"",$AE372="",$AD372&lt;=集計基準日),"遅2",IF(AND($AG372&lt;&gt;"",$AH372="",$AG372&lt;=集計基準日),"遅3","")))</f>
        <v/>
      </c>
      <c r="CP372" s="271" t="str">
        <f t="array" aca="1" ref="CP372" ca="1">IF(AND($AM372&lt;&gt;"",$AN372="",$AM372&lt;=集計基準日),"遅1",IF(AND($AP372&lt;&gt;"",$AQ372="",$AP372&lt;=集計基準日),"遅2",IF(AND($AS372&lt;&gt;"",$AT372="",$AS372&lt;=集計基準日),"遅3","")))</f>
        <v/>
      </c>
      <c r="CQ372" s="272" t="str">
        <f t="shared" ca="1" si="193"/>
        <v/>
      </c>
      <c r="CR372" s="272" t="str">
        <f t="shared" ca="1" si="194"/>
        <v/>
      </c>
      <c r="CS372" s="273" t="str">
        <f t="shared" ca="1" si="166"/>
        <v/>
      </c>
      <c r="CT372" s="337"/>
      <c r="CU372" s="264">
        <f t="shared" si="182"/>
        <v>364</v>
      </c>
      <c r="CW372" s="324">
        <f t="array" aca="1" ref="CW372" ca="1">MAX(IF((IF(進捗管理票PSPT_進捗率_1_2&lt;&gt;"", O372:V372,O372:S372)&lt;&gt;"")*(IF(進捗管理票PSPT_進捗率_1_2&lt;&gt;"", $O$7:$V$7,$O$7:$S$7)="予定日")*(IF(進捗管理票PSPT_進捗率_1_2&lt;&gt;"", O372:V372,O372:S372)&lt;=集計基準日),COLUMN(IF(進捗管理票PSPT_進捗率_1_2&lt;&gt;"", O372:V372,O372:S372)),""))</f>
        <v>0</v>
      </c>
      <c r="CX372" s="324">
        <f t="array" aca="1" ref="CX372" ca="1">MAX(IF((IF(進捗管理票PSPT_進捗率_2_2&lt;&gt;"", AA372:AH372,AA372:AE372)&lt;&gt;"")*(IF(進捗管理票PSPT_進捗率_2_2&lt;&gt;"", $AA$7:$AH$7,$AA$7:$AE$7)="予定日")*(IF(進捗管理票PSPT_進捗率_2_2&lt;&gt;"", AA372:AH372,AA372:AE372)&lt;=集計基準日),COLUMN(IF(進捗管理票PSPT_進捗率_2_2&lt;&gt;"", AA372:AH372,AA372:AE372)),""))</f>
        <v>0</v>
      </c>
      <c r="CY372" s="324">
        <f t="array" aca="1" ref="CY372" ca="1">MAX(IF((IF(進捗管理票PSPT_進捗率_3_2&lt;&gt;"", AM372:AT372,AM372:AQ372)&lt;&gt;"")*(IF(進捗管理票PSPT_進捗率_3_2&lt;&gt;"", $AM$7:$AT$7,$AM$7:$AQ$7)="予定日")*(IF(進捗管理票PSPT_進捗率_3_2&lt;&gt;"", AM372:AT372,AM372:AQ372)&lt;=集計基準日),COLUMN(IF(進捗管理票PSPT_進捗率_3_2&lt;&gt;"", AM372:AT372,AM372:AQ372)),""))</f>
        <v>0</v>
      </c>
      <c r="CZ372" s="324">
        <f t="array" aca="1" ref="CZ372" ca="1">MAX(IF((IF(進捗管理票PSPT_進捗率_4_2&lt;&gt;"", AY372:BF372,AY372:BC372)&lt;&gt;"")*(IF(進捗管理票PSPT_進捗率_4_2&lt;&gt;"", $AY$7:$BF$7,$AY$7:$BC$7)="予定日")*(IF(進捗管理票PSPT_進捗率_4_2&lt;&gt;"", AY372:BF372,AY372:BC372)&lt;=集計基準日),COLUMN(IF(進捗管理票PSPT_進捗率_4_2&lt;&gt;"", AY372:BF372,AY372:BC372)),""))</f>
        <v>0</v>
      </c>
      <c r="DA372" s="324">
        <f t="array" aca="1" ref="DA372" ca="1">MAX(IF((BJ372:BN372&lt;&gt;"")*($BJ$7:$BN$7="予定日")*(BJ372:BN372&lt;=集計基準日),COLUMN(BJ372:BN372),""))</f>
        <v>0</v>
      </c>
      <c r="DB372" s="324">
        <f t="array" aca="1" ref="DB372" ca="1">MAX(IF((IF(AND(進捗管理票PSPT_進捗率_1_2&lt;&gt;"",U372&lt;&gt;""), O372:V372,O372:S372)&lt;&gt;"")*(IF(AND(進捗管理票PSPT_進捗率_1_2&lt;&gt;"",U372&lt;&gt;""), $O$7:$V$7,$O$7:$S$7)="実績日")*(IF(AND(進捗管理票PSPT_進捗率_1_2&lt;&gt;"",U372&lt;&gt;""), O372:V372,O372:S372)&lt;=集計基準日),COLUMN(IF(AND(進捗管理票PSPT_進捗率_1_2&lt;&gt;"",U372&lt;&gt;""), O372:V372,O372:S372)),""))</f>
        <v>0</v>
      </c>
      <c r="DC372" s="324">
        <f t="array" aca="1" ref="DC372" ca="1">MAX(IF((IF(AND(進捗管理票PSPT_進捗率_2_2&lt;&gt;"",AG372&lt;&gt;""), AA372:AH372,AA372:AE372)&lt;&gt;"")*(IF(AND(進捗管理票PSPT_進捗率_2_2&lt;&gt;"",AG372&lt;&gt;""), $AA$7:$AH$7,$AA$7:$AE$7)="実績日")*(IF(AND(進捗管理票PSPT_進捗率_2_2&lt;&gt;"",AG372&lt;&gt;""), AA372:AH372,AA372:AE372)&lt;=集計基準日),COLUMN(IF(AND(進捗管理票PSPT_進捗率_2_2&lt;&gt;"",AG372&lt;&gt;""), AA372:AH372,AA372:AE372)),""))</f>
        <v>0</v>
      </c>
      <c r="DD372" s="324">
        <f t="array" aca="1" ref="DD372" ca="1">MAX(IF((IF(AND(進捗管理票PSPT_進捗率_3_2&lt;&gt;"",AS372&lt;&gt;""), AM372:AT372,AM372:AQ372)&lt;&gt;"")*(IF(AND(進捗管理票PSPT_進捗率_3_2&lt;&gt;"",AS372&lt;&gt;""), $AM$7:$AT$7,$AM$7:$AQ$7)="実績日")*(IF(AND(進捗管理票PSPT_進捗率_3_2&lt;&gt;"",AS372&lt;&gt;""), AM372:AT372,AM372:AQ372)&lt;=集計基準日),COLUMN(IF(AND(進捗管理票PSPT_進捗率_3_2&lt;&gt;"",AS372&lt;&gt;""), AM372:AT372,AM372:AQ372)),""))</f>
        <v>0</v>
      </c>
      <c r="DE372" s="324">
        <f t="array" aca="1" ref="DE372" ca="1">MAX(IF((IF(AND(進捗管理票PSPT_進捗率_4_2&lt;&gt;"",BE372&lt;&gt;""), AY372:BF372,AY372:BC372)&lt;&gt;"")*(IF(AND(進捗管理票PSPT_進捗率_4_2&lt;&gt;"",BE372&lt;&gt;""), $AY$7:$BF$7,$AY$7:$BC$7)="実績日")*(IF(AND(進捗管理票PSPT_進捗率_4_2&lt;&gt;"",BE372&lt;&gt;""), AY372:BF372,AY372:BC372)&lt;=集計基準日),COLUMN(IF(AND(進捗管理票PSPT_進捗率_4_2&lt;&gt;"",BE372&lt;&gt;""), AY372:BF372,AY372:BC372)),""))</f>
        <v>0</v>
      </c>
      <c r="DF372" s="324">
        <f t="array" aca="1" ref="DF372" ca="1">MAX(IF((BJ372:BN372&lt;&gt;"")*($BJ$7:$BN$7="実績日")*(BJ372:BN372&lt;=集計基準日),COLUMN(BJ372:BN372),""))</f>
        <v>0</v>
      </c>
      <c r="DG372" s="439">
        <f ca="1">MAX(IF(CW372&lt;&gt;0,HLOOKUP(CW372+1,進捗・達成率設定_PS,9,1),0),IF(CX372&lt;&gt;0,HLOOKUP(CX372+1,進捗・達成率設定_PT仕様作成,9,1),0),IF(CY372&lt;&gt;0,HLOOKUP(CY372+1,進捗・達成率設定_PG,9,1),0),IF(CZ372&lt;&gt;0,HLOOKUP(CZ372+1,進捗・達成率設定_PT,9,1),0),IF(DA372&lt;&gt;0,HLOOKUP(DA372+1,進捗・達成率設定_受入,9,1),0),IF(AND(COUNTA(PTレビュー先頭セル:PTレビュー最終セル)=0,AND(BB372&lt;&gt;"", BB372 &lt;= 集計基準日, BE372="",BF372="",BJ372="",BK372="",BM372="",BN372="")),100,0),IF(AND(BE372&lt;&gt;"",BE372 &lt;= 集計基準日, BJ372="",BK372="",BM372="",BN372=""),100,0))</f>
        <v>0</v>
      </c>
      <c r="DH372" s="440">
        <f ca="1">MAX(IF(DB372&lt;&gt;0,HLOOKUP(DB372,進捗・達成率設定_PS,9,1),0),IF(DC372&lt;&gt;0,HLOOKUP(DC372,進捗・達成率設定_PT仕様作成,9,1),0),IF(DD372&lt;&gt;0,HLOOKUP(DD372,進捗・達成率設定_PG,9,1),0),IF(DE372&lt;&gt;0,HLOOKUP(DE372,進捗・達成率設定_PT,9,1),0),IF(DF372&lt;&gt;0,HLOOKUP(DF372,進捗・達成率設定_受入,9,1),0),IF(AND(COUNTA(PTレビュー先頭セル:PTレビュー最終セル)=0,BJ372="",BK372="",BM372="",BN372="",BC372&lt;&gt;"", BC372&lt;=集計基準日),100,0),IF(OR(AND(BF372&lt;&gt;"",BF372&lt;=集計基準日, BJ372="",BK372="",BM372="",BN372=""),AND(BE372&lt;&gt;"",BF372&lt;&gt;"",BF372&lt;=集計基準日, BJ372="",BK372="",BM372="",BN372="")),100,0))</f>
        <v>0</v>
      </c>
      <c r="DI372" s="328" t="str">
        <f>IF(BM372&lt;&gt;"",BM372,IF(AND(BJ372&lt;&gt;"",BM372&lt;&gt;""),BM372,IF(AND(BJ372&lt;&gt;"",BM372=""),"",IF(AND(BK372&lt;&gt;"",BM372=""),"",IF(BE372&lt;&gt;"",BE372,IF(COUNTA(PTレビュー先頭セル:PTレビュー最終セル)&lt;&gt;0,"",IF(BB372&lt;&gt;"",BB372,"")))))))</f>
        <v/>
      </c>
      <c r="DJ372" s="329" t="str">
        <f>IF(AND(BM372&lt;&gt;"",BN372&lt;&gt;""),BN372,IF(AND(BJ372&lt;&gt;"",BN372&lt;&gt;""),BN372,IF(AND(BK372&lt;&gt;"",BN372=""),"",IF(AND(BJ372&lt;&gt;"",BN372=""),"",IF(BF372&lt;&gt;"",BF372,IF(COUNTA(PTレビュー先頭セル:PTレビュー最終セル)&lt;&gt;0,"",IF(BC372&lt;&gt;"",BC372,"")))))))</f>
        <v/>
      </c>
      <c r="DK372" s="450" t="b">
        <f t="shared" si="183"/>
        <v>0</v>
      </c>
      <c r="DL372" s="440" t="b">
        <f t="shared" si="184"/>
        <v>0</v>
      </c>
      <c r="DM372" s="450" t="b">
        <f t="shared" si="185"/>
        <v>0</v>
      </c>
      <c r="DN372" s="440" t="b">
        <f t="shared" si="186"/>
        <v>0</v>
      </c>
      <c r="DO372" s="449" t="b">
        <f t="shared" si="187"/>
        <v>0</v>
      </c>
      <c r="DP372" s="440" t="b">
        <f t="shared" si="188"/>
        <v>0</v>
      </c>
      <c r="DQ372" s="450" t="b">
        <f t="shared" si="189"/>
        <v>0</v>
      </c>
      <c r="DR372" s="440" t="b">
        <f t="shared" si="190"/>
        <v>0</v>
      </c>
      <c r="DS372" s="449" t="b">
        <f t="shared" si="191"/>
        <v>0</v>
      </c>
      <c r="DT372" s="440" t="b">
        <f t="shared" si="192"/>
        <v>0</v>
      </c>
    </row>
    <row r="373" spans="1:124" x14ac:dyDescent="0.25">
      <c r="A373" s="65">
        <f t="shared" si="167"/>
        <v>365</v>
      </c>
      <c r="B373" s="275"/>
      <c r="C373" s="275"/>
      <c r="D373" s="275"/>
      <c r="E373" s="275"/>
      <c r="F373" s="275"/>
      <c r="G373" s="316"/>
      <c r="H373" s="276"/>
      <c r="I373" s="276"/>
      <c r="J373" s="276"/>
      <c r="K373" s="467"/>
      <c r="L373" s="467"/>
      <c r="M373" s="277"/>
      <c r="N373" s="277"/>
      <c r="O373" s="348"/>
      <c r="P373" s="278"/>
      <c r="Q373" s="279"/>
      <c r="R373" s="348"/>
      <c r="S373" s="278"/>
      <c r="T373" s="280"/>
      <c r="U373" s="348"/>
      <c r="V373" s="274"/>
      <c r="W373" s="309" t="str">
        <f t="shared" ca="1" si="168"/>
        <v/>
      </c>
      <c r="X373" s="310" t="str">
        <f t="shared" ca="1" si="169"/>
        <v/>
      </c>
      <c r="Y373" s="277"/>
      <c r="Z373" s="277"/>
      <c r="AA373" s="348"/>
      <c r="AB373" s="278"/>
      <c r="AC373" s="279"/>
      <c r="AD373" s="348"/>
      <c r="AE373" s="278"/>
      <c r="AF373" s="280"/>
      <c r="AG373" s="348"/>
      <c r="AH373" s="274"/>
      <c r="AI373" s="309" t="str">
        <f t="shared" ca="1" si="170"/>
        <v/>
      </c>
      <c r="AJ373" s="310" t="str">
        <f t="shared" ca="1" si="171"/>
        <v/>
      </c>
      <c r="AK373" s="277"/>
      <c r="AL373" s="277"/>
      <c r="AM373" s="348"/>
      <c r="AN373" s="278"/>
      <c r="AO373" s="279"/>
      <c r="AP373" s="348"/>
      <c r="AQ373" s="278"/>
      <c r="AR373" s="280"/>
      <c r="AS373" s="348"/>
      <c r="AT373" s="274"/>
      <c r="AU373" s="309" t="str">
        <f t="shared" ca="1" si="172"/>
        <v/>
      </c>
      <c r="AV373" s="310" t="str">
        <f t="shared" ca="1" si="173"/>
        <v/>
      </c>
      <c r="AW373" s="276"/>
      <c r="AX373" s="276"/>
      <c r="AY373" s="348"/>
      <c r="AZ373" s="278"/>
      <c r="BA373" s="279"/>
      <c r="BB373" s="348"/>
      <c r="BC373" s="278"/>
      <c r="BD373" s="280"/>
      <c r="BE373" s="348"/>
      <c r="BF373" s="274"/>
      <c r="BG373" s="309" t="str">
        <f t="shared" ca="1" si="174"/>
        <v/>
      </c>
      <c r="BH373" s="310" t="str">
        <f t="shared" ca="1" si="175"/>
        <v/>
      </c>
      <c r="BI373" s="276"/>
      <c r="BJ373" s="348"/>
      <c r="BK373" s="278"/>
      <c r="BL373" s="279"/>
      <c r="BM373" s="348"/>
      <c r="BN373" s="278"/>
      <c r="BO373" s="280"/>
      <c r="BP373" s="309" t="str">
        <f t="shared" ca="1" si="176"/>
        <v/>
      </c>
      <c r="BQ373" s="310" t="str">
        <f t="shared" ca="1" si="177"/>
        <v/>
      </c>
      <c r="BR373" s="309" t="str">
        <f t="shared" ca="1" si="178"/>
        <v/>
      </c>
      <c r="BS373" s="438" t="str">
        <f t="shared" ca="1" si="179"/>
        <v/>
      </c>
      <c r="BT373" s="281" t="str">
        <f t="array" ref="BT373">IF(AND($I373&lt;&gt;"",$K373&lt;&gt;""),CEILING(VLOOKUP($I373,ランク別指標,3,FALSE)*$L373,1),"")</f>
        <v/>
      </c>
      <c r="BU373" s="282"/>
      <c r="BV373" s="281" t="str">
        <f t="shared" si="164"/>
        <v/>
      </c>
      <c r="BW373" s="283"/>
      <c r="BX373" s="282"/>
      <c r="BY373" s="284" t="str">
        <f t="shared" si="180"/>
        <v/>
      </c>
      <c r="BZ373" s="285" t="str">
        <f t="shared" si="181"/>
        <v/>
      </c>
      <c r="CA373" s="286"/>
      <c r="CB373" s="287"/>
      <c r="CC373" s="281" t="str">
        <f t="array" ref="CC373">IF(AND($I373&lt;&gt;"",$K373&lt;&gt;""),CEILING(VLOOKUP($I373,ランク別指標,6,FALSE)*$L373,1),"")</f>
        <v/>
      </c>
      <c r="CD373" s="288"/>
      <c r="CE373" s="289" t="str">
        <f t="shared" si="165"/>
        <v/>
      </c>
      <c r="CF373" s="290"/>
      <c r="CG373" s="291" t="str">
        <f t="array" ref="CG373">IF(AND(L373&lt;&gt;"",L373&gt;0),IF(CD373/L373*100 &gt; 0,CD373/L373*100, ""),"")</f>
        <v/>
      </c>
      <c r="CH373" s="292" t="str">
        <f t="array" ref="CH373">IF(AND(L373&lt;&gt;"",L373&gt;0),IF(CF373/L373*100 &gt; 0,CF373/L373*100, ""),"")</f>
        <v/>
      </c>
      <c r="CI373" s="291" t="str">
        <f t="array" ref="CI373">IF(AND(CC373&lt;&gt;"",CC373&gt;0),IF(CD373/CC373*100 &gt; 0,CD373/CC373, ""),"")</f>
        <v/>
      </c>
      <c r="CJ373" s="292" t="str">
        <f t="array" ref="CJ373">IF(AND(CE373&lt;&gt;"",CE373&gt;0),IF(CF373/CE373*100 &gt; 0,CF373/CE373, ""),"")</f>
        <v/>
      </c>
      <c r="CK373" s="281"/>
      <c r="CL373" s="293" t="str">
        <f t="array" ref="CL373">IF(AND(L373&lt;&gt;"",L373&gt;0),IF(CK373/L373*100 &gt; 0,CK373/L373*100, ""),"")</f>
        <v/>
      </c>
      <c r="CM373" s="294"/>
      <c r="CN373" s="270" t="str">
        <f t="array" aca="1" ref="CN373" ca="1">IF(AND($O373&lt;&gt;"",$P373="",$O373&lt;=集計基準日),"遅1",IF(AND($R373&lt;&gt;"",$S373="",$R373&lt;=集計基準日),"遅2",IF(AND($U373&lt;&gt;"",$V373="",$U373&lt;=集計基準日),"遅3","") ) )</f>
        <v/>
      </c>
      <c r="CO373" s="271" t="str">
        <f t="array" aca="1" ref="CO373" ca="1">IF(AND($AA373&lt;&gt;"",$AB373="",$AA373&lt;=集計基準日),"遅1",IF(AND($AD373&lt;&gt;"",$AE373="",$AD373&lt;=集計基準日),"遅2",IF(AND($AG373&lt;&gt;"",$AH373="",$AG373&lt;=集計基準日),"遅3","")))</f>
        <v/>
      </c>
      <c r="CP373" s="271" t="str">
        <f t="array" aca="1" ref="CP373" ca="1">IF(AND($AM373&lt;&gt;"",$AN373="",$AM373&lt;=集計基準日),"遅1",IF(AND($AP373&lt;&gt;"",$AQ373="",$AP373&lt;=集計基準日),"遅2",IF(AND($AS373&lt;&gt;"",$AT373="",$AS373&lt;=集計基準日),"遅3","")))</f>
        <v/>
      </c>
      <c r="CQ373" s="272" t="str">
        <f t="shared" ca="1" si="193"/>
        <v/>
      </c>
      <c r="CR373" s="272" t="str">
        <f t="shared" ca="1" si="194"/>
        <v/>
      </c>
      <c r="CS373" s="273" t="str">
        <f t="shared" ca="1" si="166"/>
        <v/>
      </c>
      <c r="CT373" s="337"/>
      <c r="CU373" s="264">
        <f t="shared" si="182"/>
        <v>365</v>
      </c>
      <c r="CW373" s="324">
        <f t="array" aca="1" ref="CW373" ca="1">MAX(IF((IF(進捗管理票PSPT_進捗率_1_2&lt;&gt;"", O373:V373,O373:S373)&lt;&gt;"")*(IF(進捗管理票PSPT_進捗率_1_2&lt;&gt;"", $O$7:$V$7,$O$7:$S$7)="予定日")*(IF(進捗管理票PSPT_進捗率_1_2&lt;&gt;"", O373:V373,O373:S373)&lt;=集計基準日),COLUMN(IF(進捗管理票PSPT_進捗率_1_2&lt;&gt;"", O373:V373,O373:S373)),""))</f>
        <v>0</v>
      </c>
      <c r="CX373" s="324">
        <f t="array" aca="1" ref="CX373" ca="1">MAX(IF((IF(進捗管理票PSPT_進捗率_2_2&lt;&gt;"", AA373:AH373,AA373:AE373)&lt;&gt;"")*(IF(進捗管理票PSPT_進捗率_2_2&lt;&gt;"", $AA$7:$AH$7,$AA$7:$AE$7)="予定日")*(IF(進捗管理票PSPT_進捗率_2_2&lt;&gt;"", AA373:AH373,AA373:AE373)&lt;=集計基準日),COLUMN(IF(進捗管理票PSPT_進捗率_2_2&lt;&gt;"", AA373:AH373,AA373:AE373)),""))</f>
        <v>0</v>
      </c>
      <c r="CY373" s="324">
        <f t="array" aca="1" ref="CY373" ca="1">MAX(IF((IF(進捗管理票PSPT_進捗率_3_2&lt;&gt;"", AM373:AT373,AM373:AQ373)&lt;&gt;"")*(IF(進捗管理票PSPT_進捗率_3_2&lt;&gt;"", $AM$7:$AT$7,$AM$7:$AQ$7)="予定日")*(IF(進捗管理票PSPT_進捗率_3_2&lt;&gt;"", AM373:AT373,AM373:AQ373)&lt;=集計基準日),COLUMN(IF(進捗管理票PSPT_進捗率_3_2&lt;&gt;"", AM373:AT373,AM373:AQ373)),""))</f>
        <v>0</v>
      </c>
      <c r="CZ373" s="324">
        <f t="array" aca="1" ref="CZ373" ca="1">MAX(IF((IF(進捗管理票PSPT_進捗率_4_2&lt;&gt;"", AY373:BF373,AY373:BC373)&lt;&gt;"")*(IF(進捗管理票PSPT_進捗率_4_2&lt;&gt;"", $AY$7:$BF$7,$AY$7:$BC$7)="予定日")*(IF(進捗管理票PSPT_進捗率_4_2&lt;&gt;"", AY373:BF373,AY373:BC373)&lt;=集計基準日),COLUMN(IF(進捗管理票PSPT_進捗率_4_2&lt;&gt;"", AY373:BF373,AY373:BC373)),""))</f>
        <v>0</v>
      </c>
      <c r="DA373" s="324">
        <f t="array" aca="1" ref="DA373" ca="1">MAX(IF((BJ373:BN373&lt;&gt;"")*($BJ$7:$BN$7="予定日")*(BJ373:BN373&lt;=集計基準日),COLUMN(BJ373:BN373),""))</f>
        <v>0</v>
      </c>
      <c r="DB373" s="324">
        <f t="array" aca="1" ref="DB373" ca="1">MAX(IF((IF(AND(進捗管理票PSPT_進捗率_1_2&lt;&gt;"",U373&lt;&gt;""), O373:V373,O373:S373)&lt;&gt;"")*(IF(AND(進捗管理票PSPT_進捗率_1_2&lt;&gt;"",U373&lt;&gt;""), $O$7:$V$7,$O$7:$S$7)="実績日")*(IF(AND(進捗管理票PSPT_進捗率_1_2&lt;&gt;"",U373&lt;&gt;""), O373:V373,O373:S373)&lt;=集計基準日),COLUMN(IF(AND(進捗管理票PSPT_進捗率_1_2&lt;&gt;"",U373&lt;&gt;""), O373:V373,O373:S373)),""))</f>
        <v>0</v>
      </c>
      <c r="DC373" s="324">
        <f t="array" aca="1" ref="DC373" ca="1">MAX(IF((IF(AND(進捗管理票PSPT_進捗率_2_2&lt;&gt;"",AG373&lt;&gt;""), AA373:AH373,AA373:AE373)&lt;&gt;"")*(IF(AND(進捗管理票PSPT_進捗率_2_2&lt;&gt;"",AG373&lt;&gt;""), $AA$7:$AH$7,$AA$7:$AE$7)="実績日")*(IF(AND(進捗管理票PSPT_進捗率_2_2&lt;&gt;"",AG373&lt;&gt;""), AA373:AH373,AA373:AE373)&lt;=集計基準日),COLUMN(IF(AND(進捗管理票PSPT_進捗率_2_2&lt;&gt;"",AG373&lt;&gt;""), AA373:AH373,AA373:AE373)),""))</f>
        <v>0</v>
      </c>
      <c r="DD373" s="324">
        <f t="array" aca="1" ref="DD373" ca="1">MAX(IF((IF(AND(進捗管理票PSPT_進捗率_3_2&lt;&gt;"",AS373&lt;&gt;""), AM373:AT373,AM373:AQ373)&lt;&gt;"")*(IF(AND(進捗管理票PSPT_進捗率_3_2&lt;&gt;"",AS373&lt;&gt;""), $AM$7:$AT$7,$AM$7:$AQ$7)="実績日")*(IF(AND(進捗管理票PSPT_進捗率_3_2&lt;&gt;"",AS373&lt;&gt;""), AM373:AT373,AM373:AQ373)&lt;=集計基準日),COLUMN(IF(AND(進捗管理票PSPT_進捗率_3_2&lt;&gt;"",AS373&lt;&gt;""), AM373:AT373,AM373:AQ373)),""))</f>
        <v>0</v>
      </c>
      <c r="DE373" s="324">
        <f t="array" aca="1" ref="DE373" ca="1">MAX(IF((IF(AND(進捗管理票PSPT_進捗率_4_2&lt;&gt;"",BE373&lt;&gt;""), AY373:BF373,AY373:BC373)&lt;&gt;"")*(IF(AND(進捗管理票PSPT_進捗率_4_2&lt;&gt;"",BE373&lt;&gt;""), $AY$7:$BF$7,$AY$7:$BC$7)="実績日")*(IF(AND(進捗管理票PSPT_進捗率_4_2&lt;&gt;"",BE373&lt;&gt;""), AY373:BF373,AY373:BC373)&lt;=集計基準日),COLUMN(IF(AND(進捗管理票PSPT_進捗率_4_2&lt;&gt;"",BE373&lt;&gt;""), AY373:BF373,AY373:BC373)),""))</f>
        <v>0</v>
      </c>
      <c r="DF373" s="324">
        <f t="array" aca="1" ref="DF373" ca="1">MAX(IF((BJ373:BN373&lt;&gt;"")*($BJ$7:$BN$7="実績日")*(BJ373:BN373&lt;=集計基準日),COLUMN(BJ373:BN373),""))</f>
        <v>0</v>
      </c>
      <c r="DG373" s="439">
        <f ca="1">MAX(IF(CW373&lt;&gt;0,HLOOKUP(CW373+1,進捗・達成率設定_PS,9,1),0),IF(CX373&lt;&gt;0,HLOOKUP(CX373+1,進捗・達成率設定_PT仕様作成,9,1),0),IF(CY373&lt;&gt;0,HLOOKUP(CY373+1,進捗・達成率設定_PG,9,1),0),IF(CZ373&lt;&gt;0,HLOOKUP(CZ373+1,進捗・達成率設定_PT,9,1),0),IF(DA373&lt;&gt;0,HLOOKUP(DA373+1,進捗・達成率設定_受入,9,1),0),IF(AND(COUNTA(PTレビュー先頭セル:PTレビュー最終セル)=0,AND(BB373&lt;&gt;"", BB373 &lt;= 集計基準日, BE373="",BF373="",BJ373="",BK373="",BM373="",BN373="")),100,0),IF(AND(BE373&lt;&gt;"",BE373 &lt;= 集計基準日, BJ373="",BK373="",BM373="",BN373=""),100,0))</f>
        <v>0</v>
      </c>
      <c r="DH373" s="440">
        <f ca="1">MAX(IF(DB373&lt;&gt;0,HLOOKUP(DB373,進捗・達成率設定_PS,9,1),0),IF(DC373&lt;&gt;0,HLOOKUP(DC373,進捗・達成率設定_PT仕様作成,9,1),0),IF(DD373&lt;&gt;0,HLOOKUP(DD373,進捗・達成率設定_PG,9,1),0),IF(DE373&lt;&gt;0,HLOOKUP(DE373,進捗・達成率設定_PT,9,1),0),IF(DF373&lt;&gt;0,HLOOKUP(DF373,進捗・達成率設定_受入,9,1),0),IF(AND(COUNTA(PTレビュー先頭セル:PTレビュー最終セル)=0,BJ373="",BK373="",BM373="",BN373="",BC373&lt;&gt;"", BC373&lt;=集計基準日),100,0),IF(OR(AND(BF373&lt;&gt;"",BF373&lt;=集計基準日, BJ373="",BK373="",BM373="",BN373=""),AND(BE373&lt;&gt;"",BF373&lt;&gt;"",BF373&lt;=集計基準日, BJ373="",BK373="",BM373="",BN373="")),100,0))</f>
        <v>0</v>
      </c>
      <c r="DI373" s="328" t="str">
        <f>IF(BM373&lt;&gt;"",BM373,IF(AND(BJ373&lt;&gt;"",BM373&lt;&gt;""),BM373,IF(AND(BJ373&lt;&gt;"",BM373=""),"",IF(AND(BK373&lt;&gt;"",BM373=""),"",IF(BE373&lt;&gt;"",BE373,IF(COUNTA(PTレビュー先頭セル:PTレビュー最終セル)&lt;&gt;0,"",IF(BB373&lt;&gt;"",BB373,"")))))))</f>
        <v/>
      </c>
      <c r="DJ373" s="329" t="str">
        <f>IF(AND(BM373&lt;&gt;"",BN373&lt;&gt;""),BN373,IF(AND(BJ373&lt;&gt;"",BN373&lt;&gt;""),BN373,IF(AND(BK373&lt;&gt;"",BN373=""),"",IF(AND(BJ373&lt;&gt;"",BN373=""),"",IF(BF373&lt;&gt;"",BF373,IF(COUNTA(PTレビュー先頭セル:PTレビュー最終セル)&lt;&gt;0,"",IF(BC373&lt;&gt;"",BC373,"")))))))</f>
        <v/>
      </c>
      <c r="DK373" s="450" t="b">
        <f t="shared" si="183"/>
        <v>0</v>
      </c>
      <c r="DL373" s="440" t="b">
        <f t="shared" si="184"/>
        <v>0</v>
      </c>
      <c r="DM373" s="450" t="b">
        <f t="shared" si="185"/>
        <v>0</v>
      </c>
      <c r="DN373" s="440" t="b">
        <f t="shared" si="186"/>
        <v>0</v>
      </c>
      <c r="DO373" s="449" t="b">
        <f t="shared" si="187"/>
        <v>0</v>
      </c>
      <c r="DP373" s="440" t="b">
        <f t="shared" si="188"/>
        <v>0</v>
      </c>
      <c r="DQ373" s="450" t="b">
        <f t="shared" si="189"/>
        <v>0</v>
      </c>
      <c r="DR373" s="440" t="b">
        <f t="shared" si="190"/>
        <v>0</v>
      </c>
      <c r="DS373" s="449" t="b">
        <f t="shared" si="191"/>
        <v>0</v>
      </c>
      <c r="DT373" s="440" t="b">
        <f t="shared" si="192"/>
        <v>0</v>
      </c>
    </row>
    <row r="374" spans="1:124" x14ac:dyDescent="0.25">
      <c r="A374" s="65">
        <f t="shared" si="167"/>
        <v>366</v>
      </c>
      <c r="B374" s="275"/>
      <c r="C374" s="275"/>
      <c r="D374" s="275"/>
      <c r="E374" s="275"/>
      <c r="F374" s="275"/>
      <c r="G374" s="316"/>
      <c r="H374" s="276"/>
      <c r="I374" s="276"/>
      <c r="J374" s="276"/>
      <c r="K374" s="467"/>
      <c r="L374" s="467"/>
      <c r="M374" s="277"/>
      <c r="N374" s="277"/>
      <c r="O374" s="348"/>
      <c r="P374" s="278"/>
      <c r="Q374" s="279"/>
      <c r="R374" s="348"/>
      <c r="S374" s="278"/>
      <c r="T374" s="280"/>
      <c r="U374" s="348"/>
      <c r="V374" s="274"/>
      <c r="W374" s="309" t="str">
        <f t="shared" ca="1" si="168"/>
        <v/>
      </c>
      <c r="X374" s="310" t="str">
        <f t="shared" ca="1" si="169"/>
        <v/>
      </c>
      <c r="Y374" s="277"/>
      <c r="Z374" s="277"/>
      <c r="AA374" s="348"/>
      <c r="AB374" s="278"/>
      <c r="AC374" s="279"/>
      <c r="AD374" s="348"/>
      <c r="AE374" s="278"/>
      <c r="AF374" s="280"/>
      <c r="AG374" s="348"/>
      <c r="AH374" s="274"/>
      <c r="AI374" s="309" t="str">
        <f t="shared" ca="1" si="170"/>
        <v/>
      </c>
      <c r="AJ374" s="310" t="str">
        <f t="shared" ca="1" si="171"/>
        <v/>
      </c>
      <c r="AK374" s="277"/>
      <c r="AL374" s="277"/>
      <c r="AM374" s="348"/>
      <c r="AN374" s="278"/>
      <c r="AO374" s="279"/>
      <c r="AP374" s="348"/>
      <c r="AQ374" s="278"/>
      <c r="AR374" s="280"/>
      <c r="AS374" s="348"/>
      <c r="AT374" s="274"/>
      <c r="AU374" s="309" t="str">
        <f t="shared" ca="1" si="172"/>
        <v/>
      </c>
      <c r="AV374" s="310" t="str">
        <f t="shared" ca="1" si="173"/>
        <v/>
      </c>
      <c r="AW374" s="276"/>
      <c r="AX374" s="276"/>
      <c r="AY374" s="348"/>
      <c r="AZ374" s="278"/>
      <c r="BA374" s="279"/>
      <c r="BB374" s="348"/>
      <c r="BC374" s="278"/>
      <c r="BD374" s="280"/>
      <c r="BE374" s="348"/>
      <c r="BF374" s="274"/>
      <c r="BG374" s="309" t="str">
        <f t="shared" ca="1" si="174"/>
        <v/>
      </c>
      <c r="BH374" s="310" t="str">
        <f t="shared" ca="1" si="175"/>
        <v/>
      </c>
      <c r="BI374" s="276"/>
      <c r="BJ374" s="348"/>
      <c r="BK374" s="278"/>
      <c r="BL374" s="279"/>
      <c r="BM374" s="348"/>
      <c r="BN374" s="278"/>
      <c r="BO374" s="280"/>
      <c r="BP374" s="309" t="str">
        <f t="shared" ca="1" si="176"/>
        <v/>
      </c>
      <c r="BQ374" s="310" t="str">
        <f t="shared" ca="1" si="177"/>
        <v/>
      </c>
      <c r="BR374" s="309" t="str">
        <f t="shared" ca="1" si="178"/>
        <v/>
      </c>
      <c r="BS374" s="438" t="str">
        <f t="shared" ca="1" si="179"/>
        <v/>
      </c>
      <c r="BT374" s="281" t="str">
        <f t="array" ref="BT374">IF(AND($I374&lt;&gt;"",$K374&lt;&gt;""),CEILING(VLOOKUP($I374,ランク別指標,3,FALSE)*$L374,1),"")</f>
        <v/>
      </c>
      <c r="BU374" s="282"/>
      <c r="BV374" s="281" t="str">
        <f t="shared" si="164"/>
        <v/>
      </c>
      <c r="BW374" s="283"/>
      <c r="BX374" s="282"/>
      <c r="BY374" s="284" t="str">
        <f t="shared" si="180"/>
        <v/>
      </c>
      <c r="BZ374" s="285" t="str">
        <f t="shared" si="181"/>
        <v/>
      </c>
      <c r="CA374" s="286"/>
      <c r="CB374" s="287"/>
      <c r="CC374" s="281" t="str">
        <f t="array" ref="CC374">IF(AND($I374&lt;&gt;"",$K374&lt;&gt;""),CEILING(VLOOKUP($I374,ランク別指標,6,FALSE)*$L374,1),"")</f>
        <v/>
      </c>
      <c r="CD374" s="288"/>
      <c r="CE374" s="289" t="str">
        <f t="shared" si="165"/>
        <v/>
      </c>
      <c r="CF374" s="290"/>
      <c r="CG374" s="291" t="str">
        <f t="array" ref="CG374">IF(AND(L374&lt;&gt;"",L374&gt;0),IF(CD374/L374*100 &gt; 0,CD374/L374*100, ""),"")</f>
        <v/>
      </c>
      <c r="CH374" s="292" t="str">
        <f t="array" ref="CH374">IF(AND(L374&lt;&gt;"",L374&gt;0),IF(CF374/L374*100 &gt; 0,CF374/L374*100, ""),"")</f>
        <v/>
      </c>
      <c r="CI374" s="291" t="str">
        <f t="array" ref="CI374">IF(AND(CC374&lt;&gt;"",CC374&gt;0),IF(CD374/CC374*100 &gt; 0,CD374/CC374, ""),"")</f>
        <v/>
      </c>
      <c r="CJ374" s="292" t="str">
        <f t="array" ref="CJ374">IF(AND(CE374&lt;&gt;"",CE374&gt;0),IF(CF374/CE374*100 &gt; 0,CF374/CE374, ""),"")</f>
        <v/>
      </c>
      <c r="CK374" s="281"/>
      <c r="CL374" s="293" t="str">
        <f t="array" ref="CL374">IF(AND(L374&lt;&gt;"",L374&gt;0),IF(CK374/L374*100 &gt; 0,CK374/L374*100, ""),"")</f>
        <v/>
      </c>
      <c r="CM374" s="294"/>
      <c r="CN374" s="270" t="str">
        <f t="array" aca="1" ref="CN374" ca="1">IF(AND($O374&lt;&gt;"",$P374="",$O374&lt;=集計基準日),"遅1",IF(AND($R374&lt;&gt;"",$S374="",$R374&lt;=集計基準日),"遅2",IF(AND($U374&lt;&gt;"",$V374="",$U374&lt;=集計基準日),"遅3","") ) )</f>
        <v/>
      </c>
      <c r="CO374" s="271" t="str">
        <f t="array" aca="1" ref="CO374" ca="1">IF(AND($AA374&lt;&gt;"",$AB374="",$AA374&lt;=集計基準日),"遅1",IF(AND($AD374&lt;&gt;"",$AE374="",$AD374&lt;=集計基準日),"遅2",IF(AND($AG374&lt;&gt;"",$AH374="",$AG374&lt;=集計基準日),"遅3","")))</f>
        <v/>
      </c>
      <c r="CP374" s="271" t="str">
        <f t="array" aca="1" ref="CP374" ca="1">IF(AND($AM374&lt;&gt;"",$AN374="",$AM374&lt;=集計基準日),"遅1",IF(AND($AP374&lt;&gt;"",$AQ374="",$AP374&lt;=集計基準日),"遅2",IF(AND($AS374&lt;&gt;"",$AT374="",$AS374&lt;=集計基準日),"遅3","")))</f>
        <v/>
      </c>
      <c r="CQ374" s="272" t="str">
        <f t="shared" ca="1" si="193"/>
        <v/>
      </c>
      <c r="CR374" s="272" t="str">
        <f t="shared" ca="1" si="194"/>
        <v/>
      </c>
      <c r="CS374" s="273" t="str">
        <f t="shared" ca="1" si="166"/>
        <v/>
      </c>
      <c r="CT374" s="337"/>
      <c r="CU374" s="264">
        <f t="shared" si="182"/>
        <v>366</v>
      </c>
      <c r="CW374" s="324">
        <f t="array" aca="1" ref="CW374" ca="1">MAX(IF((IF(進捗管理票PSPT_進捗率_1_2&lt;&gt;"", O374:V374,O374:S374)&lt;&gt;"")*(IF(進捗管理票PSPT_進捗率_1_2&lt;&gt;"", $O$7:$V$7,$O$7:$S$7)="予定日")*(IF(進捗管理票PSPT_進捗率_1_2&lt;&gt;"", O374:V374,O374:S374)&lt;=集計基準日),COLUMN(IF(進捗管理票PSPT_進捗率_1_2&lt;&gt;"", O374:V374,O374:S374)),""))</f>
        <v>0</v>
      </c>
      <c r="CX374" s="324">
        <f t="array" aca="1" ref="CX374" ca="1">MAX(IF((IF(進捗管理票PSPT_進捗率_2_2&lt;&gt;"", AA374:AH374,AA374:AE374)&lt;&gt;"")*(IF(進捗管理票PSPT_進捗率_2_2&lt;&gt;"", $AA$7:$AH$7,$AA$7:$AE$7)="予定日")*(IF(進捗管理票PSPT_進捗率_2_2&lt;&gt;"", AA374:AH374,AA374:AE374)&lt;=集計基準日),COLUMN(IF(進捗管理票PSPT_進捗率_2_2&lt;&gt;"", AA374:AH374,AA374:AE374)),""))</f>
        <v>0</v>
      </c>
      <c r="CY374" s="324">
        <f t="array" aca="1" ref="CY374" ca="1">MAX(IF((IF(進捗管理票PSPT_進捗率_3_2&lt;&gt;"", AM374:AT374,AM374:AQ374)&lt;&gt;"")*(IF(進捗管理票PSPT_進捗率_3_2&lt;&gt;"", $AM$7:$AT$7,$AM$7:$AQ$7)="予定日")*(IF(進捗管理票PSPT_進捗率_3_2&lt;&gt;"", AM374:AT374,AM374:AQ374)&lt;=集計基準日),COLUMN(IF(進捗管理票PSPT_進捗率_3_2&lt;&gt;"", AM374:AT374,AM374:AQ374)),""))</f>
        <v>0</v>
      </c>
      <c r="CZ374" s="324">
        <f t="array" aca="1" ref="CZ374" ca="1">MAX(IF((IF(進捗管理票PSPT_進捗率_4_2&lt;&gt;"", AY374:BF374,AY374:BC374)&lt;&gt;"")*(IF(進捗管理票PSPT_進捗率_4_2&lt;&gt;"", $AY$7:$BF$7,$AY$7:$BC$7)="予定日")*(IF(進捗管理票PSPT_進捗率_4_2&lt;&gt;"", AY374:BF374,AY374:BC374)&lt;=集計基準日),COLUMN(IF(進捗管理票PSPT_進捗率_4_2&lt;&gt;"", AY374:BF374,AY374:BC374)),""))</f>
        <v>0</v>
      </c>
      <c r="DA374" s="324">
        <f t="array" aca="1" ref="DA374" ca="1">MAX(IF((BJ374:BN374&lt;&gt;"")*($BJ$7:$BN$7="予定日")*(BJ374:BN374&lt;=集計基準日),COLUMN(BJ374:BN374),""))</f>
        <v>0</v>
      </c>
      <c r="DB374" s="324">
        <f t="array" aca="1" ref="DB374" ca="1">MAX(IF((IF(AND(進捗管理票PSPT_進捗率_1_2&lt;&gt;"",U374&lt;&gt;""), O374:V374,O374:S374)&lt;&gt;"")*(IF(AND(進捗管理票PSPT_進捗率_1_2&lt;&gt;"",U374&lt;&gt;""), $O$7:$V$7,$O$7:$S$7)="実績日")*(IF(AND(進捗管理票PSPT_進捗率_1_2&lt;&gt;"",U374&lt;&gt;""), O374:V374,O374:S374)&lt;=集計基準日),COLUMN(IF(AND(進捗管理票PSPT_進捗率_1_2&lt;&gt;"",U374&lt;&gt;""), O374:V374,O374:S374)),""))</f>
        <v>0</v>
      </c>
      <c r="DC374" s="324">
        <f t="array" aca="1" ref="DC374" ca="1">MAX(IF((IF(AND(進捗管理票PSPT_進捗率_2_2&lt;&gt;"",AG374&lt;&gt;""), AA374:AH374,AA374:AE374)&lt;&gt;"")*(IF(AND(進捗管理票PSPT_進捗率_2_2&lt;&gt;"",AG374&lt;&gt;""), $AA$7:$AH$7,$AA$7:$AE$7)="実績日")*(IF(AND(進捗管理票PSPT_進捗率_2_2&lt;&gt;"",AG374&lt;&gt;""), AA374:AH374,AA374:AE374)&lt;=集計基準日),COLUMN(IF(AND(進捗管理票PSPT_進捗率_2_2&lt;&gt;"",AG374&lt;&gt;""), AA374:AH374,AA374:AE374)),""))</f>
        <v>0</v>
      </c>
      <c r="DD374" s="324">
        <f t="array" aca="1" ref="DD374" ca="1">MAX(IF((IF(AND(進捗管理票PSPT_進捗率_3_2&lt;&gt;"",AS374&lt;&gt;""), AM374:AT374,AM374:AQ374)&lt;&gt;"")*(IF(AND(進捗管理票PSPT_進捗率_3_2&lt;&gt;"",AS374&lt;&gt;""), $AM$7:$AT$7,$AM$7:$AQ$7)="実績日")*(IF(AND(進捗管理票PSPT_進捗率_3_2&lt;&gt;"",AS374&lt;&gt;""), AM374:AT374,AM374:AQ374)&lt;=集計基準日),COLUMN(IF(AND(進捗管理票PSPT_進捗率_3_2&lt;&gt;"",AS374&lt;&gt;""), AM374:AT374,AM374:AQ374)),""))</f>
        <v>0</v>
      </c>
      <c r="DE374" s="324">
        <f t="array" aca="1" ref="DE374" ca="1">MAX(IF((IF(AND(進捗管理票PSPT_進捗率_4_2&lt;&gt;"",BE374&lt;&gt;""), AY374:BF374,AY374:BC374)&lt;&gt;"")*(IF(AND(進捗管理票PSPT_進捗率_4_2&lt;&gt;"",BE374&lt;&gt;""), $AY$7:$BF$7,$AY$7:$BC$7)="実績日")*(IF(AND(進捗管理票PSPT_進捗率_4_2&lt;&gt;"",BE374&lt;&gt;""), AY374:BF374,AY374:BC374)&lt;=集計基準日),COLUMN(IF(AND(進捗管理票PSPT_進捗率_4_2&lt;&gt;"",BE374&lt;&gt;""), AY374:BF374,AY374:BC374)),""))</f>
        <v>0</v>
      </c>
      <c r="DF374" s="324">
        <f t="array" aca="1" ref="DF374" ca="1">MAX(IF((BJ374:BN374&lt;&gt;"")*($BJ$7:$BN$7="実績日")*(BJ374:BN374&lt;=集計基準日),COLUMN(BJ374:BN374),""))</f>
        <v>0</v>
      </c>
      <c r="DG374" s="439">
        <f ca="1">MAX(IF(CW374&lt;&gt;0,HLOOKUP(CW374+1,進捗・達成率設定_PS,9,1),0),IF(CX374&lt;&gt;0,HLOOKUP(CX374+1,進捗・達成率設定_PT仕様作成,9,1),0),IF(CY374&lt;&gt;0,HLOOKUP(CY374+1,進捗・達成率設定_PG,9,1),0),IF(CZ374&lt;&gt;0,HLOOKUP(CZ374+1,進捗・達成率設定_PT,9,1),0),IF(DA374&lt;&gt;0,HLOOKUP(DA374+1,進捗・達成率設定_受入,9,1),0),IF(AND(COUNTA(PTレビュー先頭セル:PTレビュー最終セル)=0,AND(BB374&lt;&gt;"", BB374 &lt;= 集計基準日, BE374="",BF374="",BJ374="",BK374="",BM374="",BN374="")),100,0),IF(AND(BE374&lt;&gt;"",BE374 &lt;= 集計基準日, BJ374="",BK374="",BM374="",BN374=""),100,0))</f>
        <v>0</v>
      </c>
      <c r="DH374" s="440">
        <f ca="1">MAX(IF(DB374&lt;&gt;0,HLOOKUP(DB374,進捗・達成率設定_PS,9,1),0),IF(DC374&lt;&gt;0,HLOOKUP(DC374,進捗・達成率設定_PT仕様作成,9,1),0),IF(DD374&lt;&gt;0,HLOOKUP(DD374,進捗・達成率設定_PG,9,1),0),IF(DE374&lt;&gt;0,HLOOKUP(DE374,進捗・達成率設定_PT,9,1),0),IF(DF374&lt;&gt;0,HLOOKUP(DF374,進捗・達成率設定_受入,9,1),0),IF(AND(COUNTA(PTレビュー先頭セル:PTレビュー最終セル)=0,BJ374="",BK374="",BM374="",BN374="",BC374&lt;&gt;"", BC374&lt;=集計基準日),100,0),IF(OR(AND(BF374&lt;&gt;"",BF374&lt;=集計基準日, BJ374="",BK374="",BM374="",BN374=""),AND(BE374&lt;&gt;"",BF374&lt;&gt;"",BF374&lt;=集計基準日, BJ374="",BK374="",BM374="",BN374="")),100,0))</f>
        <v>0</v>
      </c>
      <c r="DI374" s="328" t="str">
        <f>IF(BM374&lt;&gt;"",BM374,IF(AND(BJ374&lt;&gt;"",BM374&lt;&gt;""),BM374,IF(AND(BJ374&lt;&gt;"",BM374=""),"",IF(AND(BK374&lt;&gt;"",BM374=""),"",IF(BE374&lt;&gt;"",BE374,IF(COUNTA(PTレビュー先頭セル:PTレビュー最終セル)&lt;&gt;0,"",IF(BB374&lt;&gt;"",BB374,"")))))))</f>
        <v/>
      </c>
      <c r="DJ374" s="329" t="str">
        <f>IF(AND(BM374&lt;&gt;"",BN374&lt;&gt;""),BN374,IF(AND(BJ374&lt;&gt;"",BN374&lt;&gt;""),BN374,IF(AND(BK374&lt;&gt;"",BN374=""),"",IF(AND(BJ374&lt;&gt;"",BN374=""),"",IF(BF374&lt;&gt;"",BF374,IF(COUNTA(PTレビュー先頭セル:PTレビュー最終セル)&lt;&gt;0,"",IF(BC374&lt;&gt;"",BC374,"")))))))</f>
        <v/>
      </c>
      <c r="DK374" s="450" t="b">
        <f t="shared" si="183"/>
        <v>0</v>
      </c>
      <c r="DL374" s="440" t="b">
        <f t="shared" si="184"/>
        <v>0</v>
      </c>
      <c r="DM374" s="450" t="b">
        <f t="shared" si="185"/>
        <v>0</v>
      </c>
      <c r="DN374" s="440" t="b">
        <f t="shared" si="186"/>
        <v>0</v>
      </c>
      <c r="DO374" s="449" t="b">
        <f t="shared" si="187"/>
        <v>0</v>
      </c>
      <c r="DP374" s="440" t="b">
        <f t="shared" si="188"/>
        <v>0</v>
      </c>
      <c r="DQ374" s="450" t="b">
        <f t="shared" si="189"/>
        <v>0</v>
      </c>
      <c r="DR374" s="440" t="b">
        <f t="shared" si="190"/>
        <v>0</v>
      </c>
      <c r="DS374" s="449" t="b">
        <f t="shared" si="191"/>
        <v>0</v>
      </c>
      <c r="DT374" s="440" t="b">
        <f t="shared" si="192"/>
        <v>0</v>
      </c>
    </row>
    <row r="375" spans="1:124" x14ac:dyDescent="0.25">
      <c r="A375" s="65">
        <f t="shared" si="167"/>
        <v>367</v>
      </c>
      <c r="B375" s="275"/>
      <c r="C375" s="275"/>
      <c r="D375" s="275"/>
      <c r="E375" s="275"/>
      <c r="F375" s="275"/>
      <c r="G375" s="316"/>
      <c r="H375" s="276"/>
      <c r="I375" s="276"/>
      <c r="J375" s="276"/>
      <c r="K375" s="467"/>
      <c r="L375" s="467"/>
      <c r="M375" s="277"/>
      <c r="N375" s="277"/>
      <c r="O375" s="348"/>
      <c r="P375" s="278"/>
      <c r="Q375" s="279"/>
      <c r="R375" s="348"/>
      <c r="S375" s="278"/>
      <c r="T375" s="280"/>
      <c r="U375" s="348"/>
      <c r="V375" s="274"/>
      <c r="W375" s="309" t="str">
        <f t="shared" ca="1" si="168"/>
        <v/>
      </c>
      <c r="X375" s="310" t="str">
        <f t="shared" ca="1" si="169"/>
        <v/>
      </c>
      <c r="Y375" s="277"/>
      <c r="Z375" s="277"/>
      <c r="AA375" s="348"/>
      <c r="AB375" s="278"/>
      <c r="AC375" s="279"/>
      <c r="AD375" s="348"/>
      <c r="AE375" s="278"/>
      <c r="AF375" s="280"/>
      <c r="AG375" s="348"/>
      <c r="AH375" s="274"/>
      <c r="AI375" s="309" t="str">
        <f t="shared" ca="1" si="170"/>
        <v/>
      </c>
      <c r="AJ375" s="310" t="str">
        <f t="shared" ca="1" si="171"/>
        <v/>
      </c>
      <c r="AK375" s="277"/>
      <c r="AL375" s="277"/>
      <c r="AM375" s="348"/>
      <c r="AN375" s="278"/>
      <c r="AO375" s="279"/>
      <c r="AP375" s="348"/>
      <c r="AQ375" s="278"/>
      <c r="AR375" s="280"/>
      <c r="AS375" s="348"/>
      <c r="AT375" s="274"/>
      <c r="AU375" s="309" t="str">
        <f t="shared" ca="1" si="172"/>
        <v/>
      </c>
      <c r="AV375" s="310" t="str">
        <f t="shared" ca="1" si="173"/>
        <v/>
      </c>
      <c r="AW375" s="276"/>
      <c r="AX375" s="276"/>
      <c r="AY375" s="348"/>
      <c r="AZ375" s="278"/>
      <c r="BA375" s="279"/>
      <c r="BB375" s="348"/>
      <c r="BC375" s="278"/>
      <c r="BD375" s="280"/>
      <c r="BE375" s="348"/>
      <c r="BF375" s="274"/>
      <c r="BG375" s="309" t="str">
        <f t="shared" ca="1" si="174"/>
        <v/>
      </c>
      <c r="BH375" s="310" t="str">
        <f t="shared" ca="1" si="175"/>
        <v/>
      </c>
      <c r="BI375" s="276"/>
      <c r="BJ375" s="348"/>
      <c r="BK375" s="278"/>
      <c r="BL375" s="279"/>
      <c r="BM375" s="348"/>
      <c r="BN375" s="278"/>
      <c r="BO375" s="280"/>
      <c r="BP375" s="309" t="str">
        <f t="shared" ca="1" si="176"/>
        <v/>
      </c>
      <c r="BQ375" s="310" t="str">
        <f t="shared" ca="1" si="177"/>
        <v/>
      </c>
      <c r="BR375" s="309" t="str">
        <f t="shared" ca="1" si="178"/>
        <v/>
      </c>
      <c r="BS375" s="438" t="str">
        <f t="shared" ca="1" si="179"/>
        <v/>
      </c>
      <c r="BT375" s="281" t="str">
        <f t="array" ref="BT375">IF(AND($I375&lt;&gt;"",$K375&lt;&gt;""),CEILING(VLOOKUP($I375,ランク別指標,3,FALSE)*$L375,1),"")</f>
        <v/>
      </c>
      <c r="BU375" s="282"/>
      <c r="BV375" s="281" t="str">
        <f t="shared" si="164"/>
        <v/>
      </c>
      <c r="BW375" s="283"/>
      <c r="BX375" s="282"/>
      <c r="BY375" s="284" t="str">
        <f t="shared" si="180"/>
        <v/>
      </c>
      <c r="BZ375" s="285" t="str">
        <f t="shared" si="181"/>
        <v/>
      </c>
      <c r="CA375" s="286"/>
      <c r="CB375" s="287"/>
      <c r="CC375" s="281" t="str">
        <f t="array" ref="CC375">IF(AND($I375&lt;&gt;"",$K375&lt;&gt;""),CEILING(VLOOKUP($I375,ランク別指標,6,FALSE)*$L375,1),"")</f>
        <v/>
      </c>
      <c r="CD375" s="288"/>
      <c r="CE375" s="289" t="str">
        <f t="shared" si="165"/>
        <v/>
      </c>
      <c r="CF375" s="290"/>
      <c r="CG375" s="291" t="str">
        <f t="array" ref="CG375">IF(AND(L375&lt;&gt;"",L375&gt;0),IF(CD375/L375*100 &gt; 0,CD375/L375*100, ""),"")</f>
        <v/>
      </c>
      <c r="CH375" s="292" t="str">
        <f t="array" ref="CH375">IF(AND(L375&lt;&gt;"",L375&gt;0),IF(CF375/L375*100 &gt; 0,CF375/L375*100, ""),"")</f>
        <v/>
      </c>
      <c r="CI375" s="291" t="str">
        <f t="array" ref="CI375">IF(AND(CC375&lt;&gt;"",CC375&gt;0),IF(CD375/CC375*100 &gt; 0,CD375/CC375, ""),"")</f>
        <v/>
      </c>
      <c r="CJ375" s="292" t="str">
        <f t="array" ref="CJ375">IF(AND(CE375&lt;&gt;"",CE375&gt;0),IF(CF375/CE375*100 &gt; 0,CF375/CE375, ""),"")</f>
        <v/>
      </c>
      <c r="CK375" s="281"/>
      <c r="CL375" s="293" t="str">
        <f t="array" ref="CL375">IF(AND(L375&lt;&gt;"",L375&gt;0),IF(CK375/L375*100 &gt; 0,CK375/L375*100, ""),"")</f>
        <v/>
      </c>
      <c r="CM375" s="294"/>
      <c r="CN375" s="270" t="str">
        <f t="array" aca="1" ref="CN375" ca="1">IF(AND($O375&lt;&gt;"",$P375="",$O375&lt;=集計基準日),"遅1",IF(AND($R375&lt;&gt;"",$S375="",$R375&lt;=集計基準日),"遅2",IF(AND($U375&lt;&gt;"",$V375="",$U375&lt;=集計基準日),"遅3","") ) )</f>
        <v/>
      </c>
      <c r="CO375" s="271" t="str">
        <f t="array" aca="1" ref="CO375" ca="1">IF(AND($AA375&lt;&gt;"",$AB375="",$AA375&lt;=集計基準日),"遅1",IF(AND($AD375&lt;&gt;"",$AE375="",$AD375&lt;=集計基準日),"遅2",IF(AND($AG375&lt;&gt;"",$AH375="",$AG375&lt;=集計基準日),"遅3","")))</f>
        <v/>
      </c>
      <c r="CP375" s="271" t="str">
        <f t="array" aca="1" ref="CP375" ca="1">IF(AND($AM375&lt;&gt;"",$AN375="",$AM375&lt;=集計基準日),"遅1",IF(AND($AP375&lt;&gt;"",$AQ375="",$AP375&lt;=集計基準日),"遅2",IF(AND($AS375&lt;&gt;"",$AT375="",$AS375&lt;=集計基準日),"遅3","")))</f>
        <v/>
      </c>
      <c r="CQ375" s="272" t="str">
        <f t="shared" ca="1" si="193"/>
        <v/>
      </c>
      <c r="CR375" s="272" t="str">
        <f t="shared" ca="1" si="194"/>
        <v/>
      </c>
      <c r="CS375" s="273" t="str">
        <f t="shared" ca="1" si="166"/>
        <v/>
      </c>
      <c r="CT375" s="337"/>
      <c r="CU375" s="264">
        <f t="shared" si="182"/>
        <v>367</v>
      </c>
      <c r="CW375" s="324">
        <f t="array" aca="1" ref="CW375" ca="1">MAX(IF((IF(進捗管理票PSPT_進捗率_1_2&lt;&gt;"", O375:V375,O375:S375)&lt;&gt;"")*(IF(進捗管理票PSPT_進捗率_1_2&lt;&gt;"", $O$7:$V$7,$O$7:$S$7)="予定日")*(IF(進捗管理票PSPT_進捗率_1_2&lt;&gt;"", O375:V375,O375:S375)&lt;=集計基準日),COLUMN(IF(進捗管理票PSPT_進捗率_1_2&lt;&gt;"", O375:V375,O375:S375)),""))</f>
        <v>0</v>
      </c>
      <c r="CX375" s="324">
        <f t="array" aca="1" ref="CX375" ca="1">MAX(IF((IF(進捗管理票PSPT_進捗率_2_2&lt;&gt;"", AA375:AH375,AA375:AE375)&lt;&gt;"")*(IF(進捗管理票PSPT_進捗率_2_2&lt;&gt;"", $AA$7:$AH$7,$AA$7:$AE$7)="予定日")*(IF(進捗管理票PSPT_進捗率_2_2&lt;&gt;"", AA375:AH375,AA375:AE375)&lt;=集計基準日),COLUMN(IF(進捗管理票PSPT_進捗率_2_2&lt;&gt;"", AA375:AH375,AA375:AE375)),""))</f>
        <v>0</v>
      </c>
      <c r="CY375" s="324">
        <f t="array" aca="1" ref="CY375" ca="1">MAX(IF((IF(進捗管理票PSPT_進捗率_3_2&lt;&gt;"", AM375:AT375,AM375:AQ375)&lt;&gt;"")*(IF(進捗管理票PSPT_進捗率_3_2&lt;&gt;"", $AM$7:$AT$7,$AM$7:$AQ$7)="予定日")*(IF(進捗管理票PSPT_進捗率_3_2&lt;&gt;"", AM375:AT375,AM375:AQ375)&lt;=集計基準日),COLUMN(IF(進捗管理票PSPT_進捗率_3_2&lt;&gt;"", AM375:AT375,AM375:AQ375)),""))</f>
        <v>0</v>
      </c>
      <c r="CZ375" s="324">
        <f t="array" aca="1" ref="CZ375" ca="1">MAX(IF((IF(進捗管理票PSPT_進捗率_4_2&lt;&gt;"", AY375:BF375,AY375:BC375)&lt;&gt;"")*(IF(進捗管理票PSPT_進捗率_4_2&lt;&gt;"", $AY$7:$BF$7,$AY$7:$BC$7)="予定日")*(IF(進捗管理票PSPT_進捗率_4_2&lt;&gt;"", AY375:BF375,AY375:BC375)&lt;=集計基準日),COLUMN(IF(進捗管理票PSPT_進捗率_4_2&lt;&gt;"", AY375:BF375,AY375:BC375)),""))</f>
        <v>0</v>
      </c>
      <c r="DA375" s="324">
        <f t="array" aca="1" ref="DA375" ca="1">MAX(IF((BJ375:BN375&lt;&gt;"")*($BJ$7:$BN$7="予定日")*(BJ375:BN375&lt;=集計基準日),COLUMN(BJ375:BN375),""))</f>
        <v>0</v>
      </c>
      <c r="DB375" s="324">
        <f t="array" aca="1" ref="DB375" ca="1">MAX(IF((IF(AND(進捗管理票PSPT_進捗率_1_2&lt;&gt;"",U375&lt;&gt;""), O375:V375,O375:S375)&lt;&gt;"")*(IF(AND(進捗管理票PSPT_進捗率_1_2&lt;&gt;"",U375&lt;&gt;""), $O$7:$V$7,$O$7:$S$7)="実績日")*(IF(AND(進捗管理票PSPT_進捗率_1_2&lt;&gt;"",U375&lt;&gt;""), O375:V375,O375:S375)&lt;=集計基準日),COLUMN(IF(AND(進捗管理票PSPT_進捗率_1_2&lt;&gt;"",U375&lt;&gt;""), O375:V375,O375:S375)),""))</f>
        <v>0</v>
      </c>
      <c r="DC375" s="324">
        <f t="array" aca="1" ref="DC375" ca="1">MAX(IF((IF(AND(進捗管理票PSPT_進捗率_2_2&lt;&gt;"",AG375&lt;&gt;""), AA375:AH375,AA375:AE375)&lt;&gt;"")*(IF(AND(進捗管理票PSPT_進捗率_2_2&lt;&gt;"",AG375&lt;&gt;""), $AA$7:$AH$7,$AA$7:$AE$7)="実績日")*(IF(AND(進捗管理票PSPT_進捗率_2_2&lt;&gt;"",AG375&lt;&gt;""), AA375:AH375,AA375:AE375)&lt;=集計基準日),COLUMN(IF(AND(進捗管理票PSPT_進捗率_2_2&lt;&gt;"",AG375&lt;&gt;""), AA375:AH375,AA375:AE375)),""))</f>
        <v>0</v>
      </c>
      <c r="DD375" s="324">
        <f t="array" aca="1" ref="DD375" ca="1">MAX(IF((IF(AND(進捗管理票PSPT_進捗率_3_2&lt;&gt;"",AS375&lt;&gt;""), AM375:AT375,AM375:AQ375)&lt;&gt;"")*(IF(AND(進捗管理票PSPT_進捗率_3_2&lt;&gt;"",AS375&lt;&gt;""), $AM$7:$AT$7,$AM$7:$AQ$7)="実績日")*(IF(AND(進捗管理票PSPT_進捗率_3_2&lt;&gt;"",AS375&lt;&gt;""), AM375:AT375,AM375:AQ375)&lt;=集計基準日),COLUMN(IF(AND(進捗管理票PSPT_進捗率_3_2&lt;&gt;"",AS375&lt;&gt;""), AM375:AT375,AM375:AQ375)),""))</f>
        <v>0</v>
      </c>
      <c r="DE375" s="324">
        <f t="array" aca="1" ref="DE375" ca="1">MAX(IF((IF(AND(進捗管理票PSPT_進捗率_4_2&lt;&gt;"",BE375&lt;&gt;""), AY375:BF375,AY375:BC375)&lt;&gt;"")*(IF(AND(進捗管理票PSPT_進捗率_4_2&lt;&gt;"",BE375&lt;&gt;""), $AY$7:$BF$7,$AY$7:$BC$7)="実績日")*(IF(AND(進捗管理票PSPT_進捗率_4_2&lt;&gt;"",BE375&lt;&gt;""), AY375:BF375,AY375:BC375)&lt;=集計基準日),COLUMN(IF(AND(進捗管理票PSPT_進捗率_4_2&lt;&gt;"",BE375&lt;&gt;""), AY375:BF375,AY375:BC375)),""))</f>
        <v>0</v>
      </c>
      <c r="DF375" s="324">
        <f t="array" aca="1" ref="DF375" ca="1">MAX(IF((BJ375:BN375&lt;&gt;"")*($BJ$7:$BN$7="実績日")*(BJ375:BN375&lt;=集計基準日),COLUMN(BJ375:BN375),""))</f>
        <v>0</v>
      </c>
      <c r="DG375" s="439">
        <f ca="1">MAX(IF(CW375&lt;&gt;0,HLOOKUP(CW375+1,進捗・達成率設定_PS,9,1),0),IF(CX375&lt;&gt;0,HLOOKUP(CX375+1,進捗・達成率設定_PT仕様作成,9,1),0),IF(CY375&lt;&gt;0,HLOOKUP(CY375+1,進捗・達成率設定_PG,9,1),0),IF(CZ375&lt;&gt;0,HLOOKUP(CZ375+1,進捗・達成率設定_PT,9,1),0),IF(DA375&lt;&gt;0,HLOOKUP(DA375+1,進捗・達成率設定_受入,9,1),0),IF(AND(COUNTA(PTレビュー先頭セル:PTレビュー最終セル)=0,AND(BB375&lt;&gt;"", BB375 &lt;= 集計基準日, BE375="",BF375="",BJ375="",BK375="",BM375="",BN375="")),100,0),IF(AND(BE375&lt;&gt;"",BE375 &lt;= 集計基準日, BJ375="",BK375="",BM375="",BN375=""),100,0))</f>
        <v>0</v>
      </c>
      <c r="DH375" s="440">
        <f ca="1">MAX(IF(DB375&lt;&gt;0,HLOOKUP(DB375,進捗・達成率設定_PS,9,1),0),IF(DC375&lt;&gt;0,HLOOKUP(DC375,進捗・達成率設定_PT仕様作成,9,1),0),IF(DD375&lt;&gt;0,HLOOKUP(DD375,進捗・達成率設定_PG,9,1),0),IF(DE375&lt;&gt;0,HLOOKUP(DE375,進捗・達成率設定_PT,9,1),0),IF(DF375&lt;&gt;0,HLOOKUP(DF375,進捗・達成率設定_受入,9,1),0),IF(AND(COUNTA(PTレビュー先頭セル:PTレビュー最終セル)=0,BJ375="",BK375="",BM375="",BN375="",BC375&lt;&gt;"", BC375&lt;=集計基準日),100,0),IF(OR(AND(BF375&lt;&gt;"",BF375&lt;=集計基準日, BJ375="",BK375="",BM375="",BN375=""),AND(BE375&lt;&gt;"",BF375&lt;&gt;"",BF375&lt;=集計基準日, BJ375="",BK375="",BM375="",BN375="")),100,0))</f>
        <v>0</v>
      </c>
      <c r="DI375" s="328" t="str">
        <f>IF(BM375&lt;&gt;"",BM375,IF(AND(BJ375&lt;&gt;"",BM375&lt;&gt;""),BM375,IF(AND(BJ375&lt;&gt;"",BM375=""),"",IF(AND(BK375&lt;&gt;"",BM375=""),"",IF(BE375&lt;&gt;"",BE375,IF(COUNTA(PTレビュー先頭セル:PTレビュー最終セル)&lt;&gt;0,"",IF(BB375&lt;&gt;"",BB375,"")))))))</f>
        <v/>
      </c>
      <c r="DJ375" s="329" t="str">
        <f>IF(AND(BM375&lt;&gt;"",BN375&lt;&gt;""),BN375,IF(AND(BJ375&lt;&gt;"",BN375&lt;&gt;""),BN375,IF(AND(BK375&lt;&gt;"",BN375=""),"",IF(AND(BJ375&lt;&gt;"",BN375=""),"",IF(BF375&lt;&gt;"",BF375,IF(COUNTA(PTレビュー先頭セル:PTレビュー最終セル)&lt;&gt;0,"",IF(BC375&lt;&gt;"",BC375,"")))))))</f>
        <v/>
      </c>
      <c r="DK375" s="450" t="b">
        <f t="shared" si="183"/>
        <v>0</v>
      </c>
      <c r="DL375" s="440" t="b">
        <f t="shared" si="184"/>
        <v>0</v>
      </c>
      <c r="DM375" s="450" t="b">
        <f t="shared" si="185"/>
        <v>0</v>
      </c>
      <c r="DN375" s="440" t="b">
        <f t="shared" si="186"/>
        <v>0</v>
      </c>
      <c r="DO375" s="449" t="b">
        <f t="shared" si="187"/>
        <v>0</v>
      </c>
      <c r="DP375" s="440" t="b">
        <f t="shared" si="188"/>
        <v>0</v>
      </c>
      <c r="DQ375" s="450" t="b">
        <f t="shared" si="189"/>
        <v>0</v>
      </c>
      <c r="DR375" s="440" t="b">
        <f t="shared" si="190"/>
        <v>0</v>
      </c>
      <c r="DS375" s="449" t="b">
        <f t="shared" si="191"/>
        <v>0</v>
      </c>
      <c r="DT375" s="440" t="b">
        <f t="shared" si="192"/>
        <v>0</v>
      </c>
    </row>
    <row r="376" spans="1:124" x14ac:dyDescent="0.25">
      <c r="A376" s="65">
        <f t="shared" si="167"/>
        <v>368</v>
      </c>
      <c r="B376" s="275"/>
      <c r="C376" s="275"/>
      <c r="D376" s="275"/>
      <c r="E376" s="275"/>
      <c r="F376" s="275"/>
      <c r="G376" s="316"/>
      <c r="H376" s="276"/>
      <c r="I376" s="276"/>
      <c r="J376" s="276"/>
      <c r="K376" s="467"/>
      <c r="L376" s="467"/>
      <c r="M376" s="277"/>
      <c r="N376" s="277"/>
      <c r="O376" s="348"/>
      <c r="P376" s="278"/>
      <c r="Q376" s="279"/>
      <c r="R376" s="348"/>
      <c r="S376" s="278"/>
      <c r="T376" s="280"/>
      <c r="U376" s="348"/>
      <c r="V376" s="274"/>
      <c r="W376" s="309" t="str">
        <f t="shared" ca="1" si="168"/>
        <v/>
      </c>
      <c r="X376" s="310" t="str">
        <f t="shared" ca="1" si="169"/>
        <v/>
      </c>
      <c r="Y376" s="277"/>
      <c r="Z376" s="277"/>
      <c r="AA376" s="348"/>
      <c r="AB376" s="278"/>
      <c r="AC376" s="279"/>
      <c r="AD376" s="348"/>
      <c r="AE376" s="278"/>
      <c r="AF376" s="280"/>
      <c r="AG376" s="348"/>
      <c r="AH376" s="274"/>
      <c r="AI376" s="309" t="str">
        <f t="shared" ca="1" si="170"/>
        <v/>
      </c>
      <c r="AJ376" s="310" t="str">
        <f t="shared" ca="1" si="171"/>
        <v/>
      </c>
      <c r="AK376" s="277"/>
      <c r="AL376" s="277"/>
      <c r="AM376" s="348"/>
      <c r="AN376" s="278"/>
      <c r="AO376" s="279"/>
      <c r="AP376" s="348"/>
      <c r="AQ376" s="278"/>
      <c r="AR376" s="280"/>
      <c r="AS376" s="348"/>
      <c r="AT376" s="274"/>
      <c r="AU376" s="309" t="str">
        <f t="shared" ca="1" si="172"/>
        <v/>
      </c>
      <c r="AV376" s="310" t="str">
        <f t="shared" ca="1" si="173"/>
        <v/>
      </c>
      <c r="AW376" s="276"/>
      <c r="AX376" s="276"/>
      <c r="AY376" s="348"/>
      <c r="AZ376" s="278"/>
      <c r="BA376" s="279"/>
      <c r="BB376" s="348"/>
      <c r="BC376" s="278"/>
      <c r="BD376" s="280"/>
      <c r="BE376" s="348"/>
      <c r="BF376" s="274"/>
      <c r="BG376" s="309" t="str">
        <f t="shared" ca="1" si="174"/>
        <v/>
      </c>
      <c r="BH376" s="310" t="str">
        <f t="shared" ca="1" si="175"/>
        <v/>
      </c>
      <c r="BI376" s="276"/>
      <c r="BJ376" s="348"/>
      <c r="BK376" s="278"/>
      <c r="BL376" s="279"/>
      <c r="BM376" s="348"/>
      <c r="BN376" s="278"/>
      <c r="BO376" s="280"/>
      <c r="BP376" s="309" t="str">
        <f t="shared" ca="1" si="176"/>
        <v/>
      </c>
      <c r="BQ376" s="310" t="str">
        <f t="shared" ca="1" si="177"/>
        <v/>
      </c>
      <c r="BR376" s="309" t="str">
        <f t="shared" ca="1" si="178"/>
        <v/>
      </c>
      <c r="BS376" s="438" t="str">
        <f t="shared" ca="1" si="179"/>
        <v/>
      </c>
      <c r="BT376" s="281" t="str">
        <f t="array" ref="BT376">IF(AND($I376&lt;&gt;"",$K376&lt;&gt;""),CEILING(VLOOKUP($I376,ランク別指標,3,FALSE)*$L376,1),"")</f>
        <v/>
      </c>
      <c r="BU376" s="282"/>
      <c r="BV376" s="281" t="str">
        <f t="shared" si="164"/>
        <v/>
      </c>
      <c r="BW376" s="283"/>
      <c r="BX376" s="282"/>
      <c r="BY376" s="284" t="str">
        <f t="shared" si="180"/>
        <v/>
      </c>
      <c r="BZ376" s="285" t="str">
        <f t="shared" si="181"/>
        <v/>
      </c>
      <c r="CA376" s="286"/>
      <c r="CB376" s="287"/>
      <c r="CC376" s="281" t="str">
        <f t="array" ref="CC376">IF(AND($I376&lt;&gt;"",$K376&lt;&gt;""),CEILING(VLOOKUP($I376,ランク別指標,6,FALSE)*$L376,1),"")</f>
        <v/>
      </c>
      <c r="CD376" s="288"/>
      <c r="CE376" s="289" t="str">
        <f t="shared" si="165"/>
        <v/>
      </c>
      <c r="CF376" s="290"/>
      <c r="CG376" s="291" t="str">
        <f t="array" ref="CG376">IF(AND(L376&lt;&gt;"",L376&gt;0),IF(CD376/L376*100 &gt; 0,CD376/L376*100, ""),"")</f>
        <v/>
      </c>
      <c r="CH376" s="292" t="str">
        <f t="array" ref="CH376">IF(AND(L376&lt;&gt;"",L376&gt;0),IF(CF376/L376*100 &gt; 0,CF376/L376*100, ""),"")</f>
        <v/>
      </c>
      <c r="CI376" s="291" t="str">
        <f t="array" ref="CI376">IF(AND(CC376&lt;&gt;"",CC376&gt;0),IF(CD376/CC376*100 &gt; 0,CD376/CC376, ""),"")</f>
        <v/>
      </c>
      <c r="CJ376" s="292" t="str">
        <f t="array" ref="CJ376">IF(AND(CE376&lt;&gt;"",CE376&gt;0),IF(CF376/CE376*100 &gt; 0,CF376/CE376, ""),"")</f>
        <v/>
      </c>
      <c r="CK376" s="281"/>
      <c r="CL376" s="293" t="str">
        <f t="array" ref="CL376">IF(AND(L376&lt;&gt;"",L376&gt;0),IF(CK376/L376*100 &gt; 0,CK376/L376*100, ""),"")</f>
        <v/>
      </c>
      <c r="CM376" s="294"/>
      <c r="CN376" s="270" t="str">
        <f t="array" aca="1" ref="CN376" ca="1">IF(AND($O376&lt;&gt;"",$P376="",$O376&lt;=集計基準日),"遅1",IF(AND($R376&lt;&gt;"",$S376="",$R376&lt;=集計基準日),"遅2",IF(AND($U376&lt;&gt;"",$V376="",$U376&lt;=集計基準日),"遅3","") ) )</f>
        <v/>
      </c>
      <c r="CO376" s="271" t="str">
        <f t="array" aca="1" ref="CO376" ca="1">IF(AND($AA376&lt;&gt;"",$AB376="",$AA376&lt;=集計基準日),"遅1",IF(AND($AD376&lt;&gt;"",$AE376="",$AD376&lt;=集計基準日),"遅2",IF(AND($AG376&lt;&gt;"",$AH376="",$AG376&lt;=集計基準日),"遅3","")))</f>
        <v/>
      </c>
      <c r="CP376" s="271" t="str">
        <f t="array" aca="1" ref="CP376" ca="1">IF(AND($AM376&lt;&gt;"",$AN376="",$AM376&lt;=集計基準日),"遅1",IF(AND($AP376&lt;&gt;"",$AQ376="",$AP376&lt;=集計基準日),"遅2",IF(AND($AS376&lt;&gt;"",$AT376="",$AS376&lt;=集計基準日),"遅3","")))</f>
        <v/>
      </c>
      <c r="CQ376" s="272" t="str">
        <f t="shared" ca="1" si="193"/>
        <v/>
      </c>
      <c r="CR376" s="272" t="str">
        <f t="shared" ca="1" si="194"/>
        <v/>
      </c>
      <c r="CS376" s="273" t="str">
        <f t="shared" ca="1" si="166"/>
        <v/>
      </c>
      <c r="CT376" s="337"/>
      <c r="CU376" s="264">
        <f t="shared" si="182"/>
        <v>368</v>
      </c>
      <c r="CW376" s="324">
        <f t="array" aca="1" ref="CW376" ca="1">MAX(IF((IF(進捗管理票PSPT_進捗率_1_2&lt;&gt;"", O376:V376,O376:S376)&lt;&gt;"")*(IF(進捗管理票PSPT_進捗率_1_2&lt;&gt;"", $O$7:$V$7,$O$7:$S$7)="予定日")*(IF(進捗管理票PSPT_進捗率_1_2&lt;&gt;"", O376:V376,O376:S376)&lt;=集計基準日),COLUMN(IF(進捗管理票PSPT_進捗率_1_2&lt;&gt;"", O376:V376,O376:S376)),""))</f>
        <v>0</v>
      </c>
      <c r="CX376" s="324">
        <f t="array" aca="1" ref="CX376" ca="1">MAX(IF((IF(進捗管理票PSPT_進捗率_2_2&lt;&gt;"", AA376:AH376,AA376:AE376)&lt;&gt;"")*(IF(進捗管理票PSPT_進捗率_2_2&lt;&gt;"", $AA$7:$AH$7,$AA$7:$AE$7)="予定日")*(IF(進捗管理票PSPT_進捗率_2_2&lt;&gt;"", AA376:AH376,AA376:AE376)&lt;=集計基準日),COLUMN(IF(進捗管理票PSPT_進捗率_2_2&lt;&gt;"", AA376:AH376,AA376:AE376)),""))</f>
        <v>0</v>
      </c>
      <c r="CY376" s="324">
        <f t="array" aca="1" ref="CY376" ca="1">MAX(IF((IF(進捗管理票PSPT_進捗率_3_2&lt;&gt;"", AM376:AT376,AM376:AQ376)&lt;&gt;"")*(IF(進捗管理票PSPT_進捗率_3_2&lt;&gt;"", $AM$7:$AT$7,$AM$7:$AQ$7)="予定日")*(IF(進捗管理票PSPT_進捗率_3_2&lt;&gt;"", AM376:AT376,AM376:AQ376)&lt;=集計基準日),COLUMN(IF(進捗管理票PSPT_進捗率_3_2&lt;&gt;"", AM376:AT376,AM376:AQ376)),""))</f>
        <v>0</v>
      </c>
      <c r="CZ376" s="324">
        <f t="array" aca="1" ref="CZ376" ca="1">MAX(IF((IF(進捗管理票PSPT_進捗率_4_2&lt;&gt;"", AY376:BF376,AY376:BC376)&lt;&gt;"")*(IF(進捗管理票PSPT_進捗率_4_2&lt;&gt;"", $AY$7:$BF$7,$AY$7:$BC$7)="予定日")*(IF(進捗管理票PSPT_進捗率_4_2&lt;&gt;"", AY376:BF376,AY376:BC376)&lt;=集計基準日),COLUMN(IF(進捗管理票PSPT_進捗率_4_2&lt;&gt;"", AY376:BF376,AY376:BC376)),""))</f>
        <v>0</v>
      </c>
      <c r="DA376" s="324">
        <f t="array" aca="1" ref="DA376" ca="1">MAX(IF((BJ376:BN376&lt;&gt;"")*($BJ$7:$BN$7="予定日")*(BJ376:BN376&lt;=集計基準日),COLUMN(BJ376:BN376),""))</f>
        <v>0</v>
      </c>
      <c r="DB376" s="324">
        <f t="array" aca="1" ref="DB376" ca="1">MAX(IF((IF(AND(進捗管理票PSPT_進捗率_1_2&lt;&gt;"",U376&lt;&gt;""), O376:V376,O376:S376)&lt;&gt;"")*(IF(AND(進捗管理票PSPT_進捗率_1_2&lt;&gt;"",U376&lt;&gt;""), $O$7:$V$7,$O$7:$S$7)="実績日")*(IF(AND(進捗管理票PSPT_進捗率_1_2&lt;&gt;"",U376&lt;&gt;""), O376:V376,O376:S376)&lt;=集計基準日),COLUMN(IF(AND(進捗管理票PSPT_進捗率_1_2&lt;&gt;"",U376&lt;&gt;""), O376:V376,O376:S376)),""))</f>
        <v>0</v>
      </c>
      <c r="DC376" s="324">
        <f t="array" aca="1" ref="DC376" ca="1">MAX(IF((IF(AND(進捗管理票PSPT_進捗率_2_2&lt;&gt;"",AG376&lt;&gt;""), AA376:AH376,AA376:AE376)&lt;&gt;"")*(IF(AND(進捗管理票PSPT_進捗率_2_2&lt;&gt;"",AG376&lt;&gt;""), $AA$7:$AH$7,$AA$7:$AE$7)="実績日")*(IF(AND(進捗管理票PSPT_進捗率_2_2&lt;&gt;"",AG376&lt;&gt;""), AA376:AH376,AA376:AE376)&lt;=集計基準日),COLUMN(IF(AND(進捗管理票PSPT_進捗率_2_2&lt;&gt;"",AG376&lt;&gt;""), AA376:AH376,AA376:AE376)),""))</f>
        <v>0</v>
      </c>
      <c r="DD376" s="324">
        <f t="array" aca="1" ref="DD376" ca="1">MAX(IF((IF(AND(進捗管理票PSPT_進捗率_3_2&lt;&gt;"",AS376&lt;&gt;""), AM376:AT376,AM376:AQ376)&lt;&gt;"")*(IF(AND(進捗管理票PSPT_進捗率_3_2&lt;&gt;"",AS376&lt;&gt;""), $AM$7:$AT$7,$AM$7:$AQ$7)="実績日")*(IF(AND(進捗管理票PSPT_進捗率_3_2&lt;&gt;"",AS376&lt;&gt;""), AM376:AT376,AM376:AQ376)&lt;=集計基準日),COLUMN(IF(AND(進捗管理票PSPT_進捗率_3_2&lt;&gt;"",AS376&lt;&gt;""), AM376:AT376,AM376:AQ376)),""))</f>
        <v>0</v>
      </c>
      <c r="DE376" s="324">
        <f t="array" aca="1" ref="DE376" ca="1">MAX(IF((IF(AND(進捗管理票PSPT_進捗率_4_2&lt;&gt;"",BE376&lt;&gt;""), AY376:BF376,AY376:BC376)&lt;&gt;"")*(IF(AND(進捗管理票PSPT_進捗率_4_2&lt;&gt;"",BE376&lt;&gt;""), $AY$7:$BF$7,$AY$7:$BC$7)="実績日")*(IF(AND(進捗管理票PSPT_進捗率_4_2&lt;&gt;"",BE376&lt;&gt;""), AY376:BF376,AY376:BC376)&lt;=集計基準日),COLUMN(IF(AND(進捗管理票PSPT_進捗率_4_2&lt;&gt;"",BE376&lt;&gt;""), AY376:BF376,AY376:BC376)),""))</f>
        <v>0</v>
      </c>
      <c r="DF376" s="324">
        <f t="array" aca="1" ref="DF376" ca="1">MAX(IF((BJ376:BN376&lt;&gt;"")*($BJ$7:$BN$7="実績日")*(BJ376:BN376&lt;=集計基準日),COLUMN(BJ376:BN376),""))</f>
        <v>0</v>
      </c>
      <c r="DG376" s="439">
        <f ca="1">MAX(IF(CW376&lt;&gt;0,HLOOKUP(CW376+1,進捗・達成率設定_PS,9,1),0),IF(CX376&lt;&gt;0,HLOOKUP(CX376+1,進捗・達成率設定_PT仕様作成,9,1),0),IF(CY376&lt;&gt;0,HLOOKUP(CY376+1,進捗・達成率設定_PG,9,1),0),IF(CZ376&lt;&gt;0,HLOOKUP(CZ376+1,進捗・達成率設定_PT,9,1),0),IF(DA376&lt;&gt;0,HLOOKUP(DA376+1,進捗・達成率設定_受入,9,1),0),IF(AND(COUNTA(PTレビュー先頭セル:PTレビュー最終セル)=0,AND(BB376&lt;&gt;"", BB376 &lt;= 集計基準日, BE376="",BF376="",BJ376="",BK376="",BM376="",BN376="")),100,0),IF(AND(BE376&lt;&gt;"",BE376 &lt;= 集計基準日, BJ376="",BK376="",BM376="",BN376=""),100,0))</f>
        <v>0</v>
      </c>
      <c r="DH376" s="440">
        <f ca="1">MAX(IF(DB376&lt;&gt;0,HLOOKUP(DB376,進捗・達成率設定_PS,9,1),0),IF(DC376&lt;&gt;0,HLOOKUP(DC376,進捗・達成率設定_PT仕様作成,9,1),0),IF(DD376&lt;&gt;0,HLOOKUP(DD376,進捗・達成率設定_PG,9,1),0),IF(DE376&lt;&gt;0,HLOOKUP(DE376,進捗・達成率設定_PT,9,1),0),IF(DF376&lt;&gt;0,HLOOKUP(DF376,進捗・達成率設定_受入,9,1),0),IF(AND(COUNTA(PTレビュー先頭セル:PTレビュー最終セル)=0,BJ376="",BK376="",BM376="",BN376="",BC376&lt;&gt;"", BC376&lt;=集計基準日),100,0),IF(OR(AND(BF376&lt;&gt;"",BF376&lt;=集計基準日, BJ376="",BK376="",BM376="",BN376=""),AND(BE376&lt;&gt;"",BF376&lt;&gt;"",BF376&lt;=集計基準日, BJ376="",BK376="",BM376="",BN376="")),100,0))</f>
        <v>0</v>
      </c>
      <c r="DI376" s="328" t="str">
        <f>IF(BM376&lt;&gt;"",BM376,IF(AND(BJ376&lt;&gt;"",BM376&lt;&gt;""),BM376,IF(AND(BJ376&lt;&gt;"",BM376=""),"",IF(AND(BK376&lt;&gt;"",BM376=""),"",IF(BE376&lt;&gt;"",BE376,IF(COUNTA(PTレビュー先頭セル:PTレビュー最終セル)&lt;&gt;0,"",IF(BB376&lt;&gt;"",BB376,"")))))))</f>
        <v/>
      </c>
      <c r="DJ376" s="329" t="str">
        <f>IF(AND(BM376&lt;&gt;"",BN376&lt;&gt;""),BN376,IF(AND(BJ376&lt;&gt;"",BN376&lt;&gt;""),BN376,IF(AND(BK376&lt;&gt;"",BN376=""),"",IF(AND(BJ376&lt;&gt;"",BN376=""),"",IF(BF376&lt;&gt;"",BF376,IF(COUNTA(PTレビュー先頭セル:PTレビュー最終セル)&lt;&gt;0,"",IF(BC376&lt;&gt;"",BC376,"")))))))</f>
        <v/>
      </c>
      <c r="DK376" s="450" t="b">
        <f t="shared" si="183"/>
        <v>0</v>
      </c>
      <c r="DL376" s="440" t="b">
        <f t="shared" si="184"/>
        <v>0</v>
      </c>
      <c r="DM376" s="450" t="b">
        <f t="shared" si="185"/>
        <v>0</v>
      </c>
      <c r="DN376" s="440" t="b">
        <f t="shared" si="186"/>
        <v>0</v>
      </c>
      <c r="DO376" s="449" t="b">
        <f t="shared" si="187"/>
        <v>0</v>
      </c>
      <c r="DP376" s="440" t="b">
        <f t="shared" si="188"/>
        <v>0</v>
      </c>
      <c r="DQ376" s="450" t="b">
        <f t="shared" si="189"/>
        <v>0</v>
      </c>
      <c r="DR376" s="440" t="b">
        <f t="shared" si="190"/>
        <v>0</v>
      </c>
      <c r="DS376" s="449" t="b">
        <f t="shared" si="191"/>
        <v>0</v>
      </c>
      <c r="DT376" s="440" t="b">
        <f t="shared" si="192"/>
        <v>0</v>
      </c>
    </row>
    <row r="377" spans="1:124" x14ac:dyDescent="0.25">
      <c r="A377" s="65">
        <f t="shared" si="167"/>
        <v>369</v>
      </c>
      <c r="B377" s="275"/>
      <c r="C377" s="275"/>
      <c r="D377" s="275"/>
      <c r="E377" s="275"/>
      <c r="F377" s="275"/>
      <c r="G377" s="316"/>
      <c r="H377" s="276"/>
      <c r="I377" s="276"/>
      <c r="J377" s="276"/>
      <c r="K377" s="467"/>
      <c r="L377" s="467"/>
      <c r="M377" s="277"/>
      <c r="N377" s="277"/>
      <c r="O377" s="348"/>
      <c r="P377" s="278"/>
      <c r="Q377" s="279"/>
      <c r="R377" s="348"/>
      <c r="S377" s="278"/>
      <c r="T377" s="280"/>
      <c r="U377" s="348"/>
      <c r="V377" s="274"/>
      <c r="W377" s="309" t="str">
        <f t="shared" ca="1" si="168"/>
        <v/>
      </c>
      <c r="X377" s="310" t="str">
        <f t="shared" ca="1" si="169"/>
        <v/>
      </c>
      <c r="Y377" s="277"/>
      <c r="Z377" s="277"/>
      <c r="AA377" s="348"/>
      <c r="AB377" s="278"/>
      <c r="AC377" s="279"/>
      <c r="AD377" s="348"/>
      <c r="AE377" s="278"/>
      <c r="AF377" s="280"/>
      <c r="AG377" s="348"/>
      <c r="AH377" s="274"/>
      <c r="AI377" s="309" t="str">
        <f t="shared" ca="1" si="170"/>
        <v/>
      </c>
      <c r="AJ377" s="310" t="str">
        <f t="shared" ca="1" si="171"/>
        <v/>
      </c>
      <c r="AK377" s="277"/>
      <c r="AL377" s="277"/>
      <c r="AM377" s="348"/>
      <c r="AN377" s="278"/>
      <c r="AO377" s="279"/>
      <c r="AP377" s="348"/>
      <c r="AQ377" s="278"/>
      <c r="AR377" s="280"/>
      <c r="AS377" s="348"/>
      <c r="AT377" s="274"/>
      <c r="AU377" s="309" t="str">
        <f t="shared" ca="1" si="172"/>
        <v/>
      </c>
      <c r="AV377" s="310" t="str">
        <f t="shared" ca="1" si="173"/>
        <v/>
      </c>
      <c r="AW377" s="276"/>
      <c r="AX377" s="276"/>
      <c r="AY377" s="348"/>
      <c r="AZ377" s="278"/>
      <c r="BA377" s="279"/>
      <c r="BB377" s="348"/>
      <c r="BC377" s="278"/>
      <c r="BD377" s="280"/>
      <c r="BE377" s="348"/>
      <c r="BF377" s="274"/>
      <c r="BG377" s="309" t="str">
        <f t="shared" ca="1" si="174"/>
        <v/>
      </c>
      <c r="BH377" s="310" t="str">
        <f t="shared" ca="1" si="175"/>
        <v/>
      </c>
      <c r="BI377" s="276"/>
      <c r="BJ377" s="348"/>
      <c r="BK377" s="278"/>
      <c r="BL377" s="279"/>
      <c r="BM377" s="348"/>
      <c r="BN377" s="278"/>
      <c r="BO377" s="280"/>
      <c r="BP377" s="309" t="str">
        <f t="shared" ca="1" si="176"/>
        <v/>
      </c>
      <c r="BQ377" s="310" t="str">
        <f t="shared" ca="1" si="177"/>
        <v/>
      </c>
      <c r="BR377" s="309" t="str">
        <f t="shared" ca="1" si="178"/>
        <v/>
      </c>
      <c r="BS377" s="438" t="str">
        <f t="shared" ca="1" si="179"/>
        <v/>
      </c>
      <c r="BT377" s="281" t="str">
        <f t="array" ref="BT377">IF(AND($I377&lt;&gt;"",$K377&lt;&gt;""),CEILING(VLOOKUP($I377,ランク別指標,3,FALSE)*$L377,1),"")</f>
        <v/>
      </c>
      <c r="BU377" s="282"/>
      <c r="BV377" s="281" t="str">
        <f t="shared" si="164"/>
        <v/>
      </c>
      <c r="BW377" s="283"/>
      <c r="BX377" s="282"/>
      <c r="BY377" s="284" t="str">
        <f t="shared" si="180"/>
        <v/>
      </c>
      <c r="BZ377" s="285" t="str">
        <f t="shared" si="181"/>
        <v/>
      </c>
      <c r="CA377" s="286"/>
      <c r="CB377" s="287"/>
      <c r="CC377" s="281" t="str">
        <f t="array" ref="CC377">IF(AND($I377&lt;&gt;"",$K377&lt;&gt;""),CEILING(VLOOKUP($I377,ランク別指標,6,FALSE)*$L377,1),"")</f>
        <v/>
      </c>
      <c r="CD377" s="288"/>
      <c r="CE377" s="289" t="str">
        <f t="shared" si="165"/>
        <v/>
      </c>
      <c r="CF377" s="290"/>
      <c r="CG377" s="291" t="str">
        <f t="array" ref="CG377">IF(AND(L377&lt;&gt;"",L377&gt;0),IF(CD377/L377*100 &gt; 0,CD377/L377*100, ""),"")</f>
        <v/>
      </c>
      <c r="CH377" s="292" t="str">
        <f t="array" ref="CH377">IF(AND(L377&lt;&gt;"",L377&gt;0),IF(CF377/L377*100 &gt; 0,CF377/L377*100, ""),"")</f>
        <v/>
      </c>
      <c r="CI377" s="291" t="str">
        <f t="array" ref="CI377">IF(AND(CC377&lt;&gt;"",CC377&gt;0),IF(CD377/CC377*100 &gt; 0,CD377/CC377, ""),"")</f>
        <v/>
      </c>
      <c r="CJ377" s="292" t="str">
        <f t="array" ref="CJ377">IF(AND(CE377&lt;&gt;"",CE377&gt;0),IF(CF377/CE377*100 &gt; 0,CF377/CE377, ""),"")</f>
        <v/>
      </c>
      <c r="CK377" s="281"/>
      <c r="CL377" s="293" t="str">
        <f t="array" ref="CL377">IF(AND(L377&lt;&gt;"",L377&gt;0),IF(CK377/L377*100 &gt; 0,CK377/L377*100, ""),"")</f>
        <v/>
      </c>
      <c r="CM377" s="294"/>
      <c r="CN377" s="270" t="str">
        <f t="array" aca="1" ref="CN377" ca="1">IF(AND($O377&lt;&gt;"",$P377="",$O377&lt;=集計基準日),"遅1",IF(AND($R377&lt;&gt;"",$S377="",$R377&lt;=集計基準日),"遅2",IF(AND($U377&lt;&gt;"",$V377="",$U377&lt;=集計基準日),"遅3","") ) )</f>
        <v/>
      </c>
      <c r="CO377" s="271" t="str">
        <f t="array" aca="1" ref="CO377" ca="1">IF(AND($AA377&lt;&gt;"",$AB377="",$AA377&lt;=集計基準日),"遅1",IF(AND($AD377&lt;&gt;"",$AE377="",$AD377&lt;=集計基準日),"遅2",IF(AND($AG377&lt;&gt;"",$AH377="",$AG377&lt;=集計基準日),"遅3","")))</f>
        <v/>
      </c>
      <c r="CP377" s="271" t="str">
        <f t="array" aca="1" ref="CP377" ca="1">IF(AND($AM377&lt;&gt;"",$AN377="",$AM377&lt;=集計基準日),"遅1",IF(AND($AP377&lt;&gt;"",$AQ377="",$AP377&lt;=集計基準日),"遅2",IF(AND($AS377&lt;&gt;"",$AT377="",$AS377&lt;=集計基準日),"遅3","")))</f>
        <v/>
      </c>
      <c r="CQ377" s="272" t="str">
        <f t="shared" ca="1" si="193"/>
        <v/>
      </c>
      <c r="CR377" s="272" t="str">
        <f t="shared" ca="1" si="194"/>
        <v/>
      </c>
      <c r="CS377" s="273" t="str">
        <f t="shared" ca="1" si="166"/>
        <v/>
      </c>
      <c r="CT377" s="337"/>
      <c r="CU377" s="264">
        <f t="shared" si="182"/>
        <v>369</v>
      </c>
      <c r="CW377" s="324">
        <f t="array" aca="1" ref="CW377" ca="1">MAX(IF((IF(進捗管理票PSPT_進捗率_1_2&lt;&gt;"", O377:V377,O377:S377)&lt;&gt;"")*(IF(進捗管理票PSPT_進捗率_1_2&lt;&gt;"", $O$7:$V$7,$O$7:$S$7)="予定日")*(IF(進捗管理票PSPT_進捗率_1_2&lt;&gt;"", O377:V377,O377:S377)&lt;=集計基準日),COLUMN(IF(進捗管理票PSPT_進捗率_1_2&lt;&gt;"", O377:V377,O377:S377)),""))</f>
        <v>0</v>
      </c>
      <c r="CX377" s="324">
        <f t="array" aca="1" ref="CX377" ca="1">MAX(IF((IF(進捗管理票PSPT_進捗率_2_2&lt;&gt;"", AA377:AH377,AA377:AE377)&lt;&gt;"")*(IF(進捗管理票PSPT_進捗率_2_2&lt;&gt;"", $AA$7:$AH$7,$AA$7:$AE$7)="予定日")*(IF(進捗管理票PSPT_進捗率_2_2&lt;&gt;"", AA377:AH377,AA377:AE377)&lt;=集計基準日),COLUMN(IF(進捗管理票PSPT_進捗率_2_2&lt;&gt;"", AA377:AH377,AA377:AE377)),""))</f>
        <v>0</v>
      </c>
      <c r="CY377" s="324">
        <f t="array" aca="1" ref="CY377" ca="1">MAX(IF((IF(進捗管理票PSPT_進捗率_3_2&lt;&gt;"", AM377:AT377,AM377:AQ377)&lt;&gt;"")*(IF(進捗管理票PSPT_進捗率_3_2&lt;&gt;"", $AM$7:$AT$7,$AM$7:$AQ$7)="予定日")*(IF(進捗管理票PSPT_進捗率_3_2&lt;&gt;"", AM377:AT377,AM377:AQ377)&lt;=集計基準日),COLUMN(IF(進捗管理票PSPT_進捗率_3_2&lt;&gt;"", AM377:AT377,AM377:AQ377)),""))</f>
        <v>0</v>
      </c>
      <c r="CZ377" s="324">
        <f t="array" aca="1" ref="CZ377" ca="1">MAX(IF((IF(進捗管理票PSPT_進捗率_4_2&lt;&gt;"", AY377:BF377,AY377:BC377)&lt;&gt;"")*(IF(進捗管理票PSPT_進捗率_4_2&lt;&gt;"", $AY$7:$BF$7,$AY$7:$BC$7)="予定日")*(IF(進捗管理票PSPT_進捗率_4_2&lt;&gt;"", AY377:BF377,AY377:BC377)&lt;=集計基準日),COLUMN(IF(進捗管理票PSPT_進捗率_4_2&lt;&gt;"", AY377:BF377,AY377:BC377)),""))</f>
        <v>0</v>
      </c>
      <c r="DA377" s="324">
        <f t="array" aca="1" ref="DA377" ca="1">MAX(IF((BJ377:BN377&lt;&gt;"")*($BJ$7:$BN$7="予定日")*(BJ377:BN377&lt;=集計基準日),COLUMN(BJ377:BN377),""))</f>
        <v>0</v>
      </c>
      <c r="DB377" s="324">
        <f t="array" aca="1" ref="DB377" ca="1">MAX(IF((IF(AND(進捗管理票PSPT_進捗率_1_2&lt;&gt;"",U377&lt;&gt;""), O377:V377,O377:S377)&lt;&gt;"")*(IF(AND(進捗管理票PSPT_進捗率_1_2&lt;&gt;"",U377&lt;&gt;""), $O$7:$V$7,$O$7:$S$7)="実績日")*(IF(AND(進捗管理票PSPT_進捗率_1_2&lt;&gt;"",U377&lt;&gt;""), O377:V377,O377:S377)&lt;=集計基準日),COLUMN(IF(AND(進捗管理票PSPT_進捗率_1_2&lt;&gt;"",U377&lt;&gt;""), O377:V377,O377:S377)),""))</f>
        <v>0</v>
      </c>
      <c r="DC377" s="324">
        <f t="array" aca="1" ref="DC377" ca="1">MAX(IF((IF(AND(進捗管理票PSPT_進捗率_2_2&lt;&gt;"",AG377&lt;&gt;""), AA377:AH377,AA377:AE377)&lt;&gt;"")*(IF(AND(進捗管理票PSPT_進捗率_2_2&lt;&gt;"",AG377&lt;&gt;""), $AA$7:$AH$7,$AA$7:$AE$7)="実績日")*(IF(AND(進捗管理票PSPT_進捗率_2_2&lt;&gt;"",AG377&lt;&gt;""), AA377:AH377,AA377:AE377)&lt;=集計基準日),COLUMN(IF(AND(進捗管理票PSPT_進捗率_2_2&lt;&gt;"",AG377&lt;&gt;""), AA377:AH377,AA377:AE377)),""))</f>
        <v>0</v>
      </c>
      <c r="DD377" s="324">
        <f t="array" aca="1" ref="DD377" ca="1">MAX(IF((IF(AND(進捗管理票PSPT_進捗率_3_2&lt;&gt;"",AS377&lt;&gt;""), AM377:AT377,AM377:AQ377)&lt;&gt;"")*(IF(AND(進捗管理票PSPT_進捗率_3_2&lt;&gt;"",AS377&lt;&gt;""), $AM$7:$AT$7,$AM$7:$AQ$7)="実績日")*(IF(AND(進捗管理票PSPT_進捗率_3_2&lt;&gt;"",AS377&lt;&gt;""), AM377:AT377,AM377:AQ377)&lt;=集計基準日),COLUMN(IF(AND(進捗管理票PSPT_進捗率_3_2&lt;&gt;"",AS377&lt;&gt;""), AM377:AT377,AM377:AQ377)),""))</f>
        <v>0</v>
      </c>
      <c r="DE377" s="324">
        <f t="array" aca="1" ref="DE377" ca="1">MAX(IF((IF(AND(進捗管理票PSPT_進捗率_4_2&lt;&gt;"",BE377&lt;&gt;""), AY377:BF377,AY377:BC377)&lt;&gt;"")*(IF(AND(進捗管理票PSPT_進捗率_4_2&lt;&gt;"",BE377&lt;&gt;""), $AY$7:$BF$7,$AY$7:$BC$7)="実績日")*(IF(AND(進捗管理票PSPT_進捗率_4_2&lt;&gt;"",BE377&lt;&gt;""), AY377:BF377,AY377:BC377)&lt;=集計基準日),COLUMN(IF(AND(進捗管理票PSPT_進捗率_4_2&lt;&gt;"",BE377&lt;&gt;""), AY377:BF377,AY377:BC377)),""))</f>
        <v>0</v>
      </c>
      <c r="DF377" s="324">
        <f t="array" aca="1" ref="DF377" ca="1">MAX(IF((BJ377:BN377&lt;&gt;"")*($BJ$7:$BN$7="実績日")*(BJ377:BN377&lt;=集計基準日),COLUMN(BJ377:BN377),""))</f>
        <v>0</v>
      </c>
      <c r="DG377" s="439">
        <f ca="1">MAX(IF(CW377&lt;&gt;0,HLOOKUP(CW377+1,進捗・達成率設定_PS,9,1),0),IF(CX377&lt;&gt;0,HLOOKUP(CX377+1,進捗・達成率設定_PT仕様作成,9,1),0),IF(CY377&lt;&gt;0,HLOOKUP(CY377+1,進捗・達成率設定_PG,9,1),0),IF(CZ377&lt;&gt;0,HLOOKUP(CZ377+1,進捗・達成率設定_PT,9,1),0),IF(DA377&lt;&gt;0,HLOOKUP(DA377+1,進捗・達成率設定_受入,9,1),0),IF(AND(COUNTA(PTレビュー先頭セル:PTレビュー最終セル)=0,AND(BB377&lt;&gt;"", BB377 &lt;= 集計基準日, BE377="",BF377="",BJ377="",BK377="",BM377="",BN377="")),100,0),IF(AND(BE377&lt;&gt;"",BE377 &lt;= 集計基準日, BJ377="",BK377="",BM377="",BN377=""),100,0))</f>
        <v>0</v>
      </c>
      <c r="DH377" s="440">
        <f ca="1">MAX(IF(DB377&lt;&gt;0,HLOOKUP(DB377,進捗・達成率設定_PS,9,1),0),IF(DC377&lt;&gt;0,HLOOKUP(DC377,進捗・達成率設定_PT仕様作成,9,1),0),IF(DD377&lt;&gt;0,HLOOKUP(DD377,進捗・達成率設定_PG,9,1),0),IF(DE377&lt;&gt;0,HLOOKUP(DE377,進捗・達成率設定_PT,9,1),0),IF(DF377&lt;&gt;0,HLOOKUP(DF377,進捗・達成率設定_受入,9,1),0),IF(AND(COUNTA(PTレビュー先頭セル:PTレビュー最終セル)=0,BJ377="",BK377="",BM377="",BN377="",BC377&lt;&gt;"", BC377&lt;=集計基準日),100,0),IF(OR(AND(BF377&lt;&gt;"",BF377&lt;=集計基準日, BJ377="",BK377="",BM377="",BN377=""),AND(BE377&lt;&gt;"",BF377&lt;&gt;"",BF377&lt;=集計基準日, BJ377="",BK377="",BM377="",BN377="")),100,0))</f>
        <v>0</v>
      </c>
      <c r="DI377" s="328" t="str">
        <f>IF(BM377&lt;&gt;"",BM377,IF(AND(BJ377&lt;&gt;"",BM377&lt;&gt;""),BM377,IF(AND(BJ377&lt;&gt;"",BM377=""),"",IF(AND(BK377&lt;&gt;"",BM377=""),"",IF(BE377&lt;&gt;"",BE377,IF(COUNTA(PTレビュー先頭セル:PTレビュー最終セル)&lt;&gt;0,"",IF(BB377&lt;&gt;"",BB377,"")))))))</f>
        <v/>
      </c>
      <c r="DJ377" s="329" t="str">
        <f>IF(AND(BM377&lt;&gt;"",BN377&lt;&gt;""),BN377,IF(AND(BJ377&lt;&gt;"",BN377&lt;&gt;""),BN377,IF(AND(BK377&lt;&gt;"",BN377=""),"",IF(AND(BJ377&lt;&gt;"",BN377=""),"",IF(BF377&lt;&gt;"",BF377,IF(COUNTA(PTレビュー先頭セル:PTレビュー最終セル)&lt;&gt;0,"",IF(BC377&lt;&gt;"",BC377,"")))))))</f>
        <v/>
      </c>
      <c r="DK377" s="450" t="b">
        <f t="shared" si="183"/>
        <v>0</v>
      </c>
      <c r="DL377" s="440" t="b">
        <f t="shared" si="184"/>
        <v>0</v>
      </c>
      <c r="DM377" s="450" t="b">
        <f t="shared" si="185"/>
        <v>0</v>
      </c>
      <c r="DN377" s="440" t="b">
        <f t="shared" si="186"/>
        <v>0</v>
      </c>
      <c r="DO377" s="449" t="b">
        <f t="shared" si="187"/>
        <v>0</v>
      </c>
      <c r="DP377" s="440" t="b">
        <f t="shared" si="188"/>
        <v>0</v>
      </c>
      <c r="DQ377" s="450" t="b">
        <f t="shared" si="189"/>
        <v>0</v>
      </c>
      <c r="DR377" s="440" t="b">
        <f t="shared" si="190"/>
        <v>0</v>
      </c>
      <c r="DS377" s="449" t="b">
        <f t="shared" si="191"/>
        <v>0</v>
      </c>
      <c r="DT377" s="440" t="b">
        <f t="shared" si="192"/>
        <v>0</v>
      </c>
    </row>
    <row r="378" spans="1:124" x14ac:dyDescent="0.25">
      <c r="A378" s="65">
        <f t="shared" si="167"/>
        <v>370</v>
      </c>
      <c r="B378" s="275"/>
      <c r="C378" s="275"/>
      <c r="D378" s="275"/>
      <c r="E378" s="275"/>
      <c r="F378" s="275"/>
      <c r="G378" s="316"/>
      <c r="H378" s="276"/>
      <c r="I378" s="276"/>
      <c r="J378" s="276"/>
      <c r="K378" s="467"/>
      <c r="L378" s="467"/>
      <c r="M378" s="277"/>
      <c r="N378" s="277"/>
      <c r="O378" s="348"/>
      <c r="P378" s="278"/>
      <c r="Q378" s="279"/>
      <c r="R378" s="348"/>
      <c r="S378" s="278"/>
      <c r="T378" s="280"/>
      <c r="U378" s="348"/>
      <c r="V378" s="274"/>
      <c r="W378" s="309" t="str">
        <f t="shared" ca="1" si="168"/>
        <v/>
      </c>
      <c r="X378" s="310" t="str">
        <f t="shared" ca="1" si="169"/>
        <v/>
      </c>
      <c r="Y378" s="277"/>
      <c r="Z378" s="277"/>
      <c r="AA378" s="348"/>
      <c r="AB378" s="278"/>
      <c r="AC378" s="279"/>
      <c r="AD378" s="348"/>
      <c r="AE378" s="278"/>
      <c r="AF378" s="280"/>
      <c r="AG378" s="348"/>
      <c r="AH378" s="274"/>
      <c r="AI378" s="309" t="str">
        <f t="shared" ca="1" si="170"/>
        <v/>
      </c>
      <c r="AJ378" s="310" t="str">
        <f t="shared" ca="1" si="171"/>
        <v/>
      </c>
      <c r="AK378" s="277"/>
      <c r="AL378" s="277"/>
      <c r="AM378" s="348"/>
      <c r="AN378" s="278"/>
      <c r="AO378" s="279"/>
      <c r="AP378" s="348"/>
      <c r="AQ378" s="278"/>
      <c r="AR378" s="280"/>
      <c r="AS378" s="348"/>
      <c r="AT378" s="274"/>
      <c r="AU378" s="309" t="str">
        <f t="shared" ca="1" si="172"/>
        <v/>
      </c>
      <c r="AV378" s="310" t="str">
        <f t="shared" ca="1" si="173"/>
        <v/>
      </c>
      <c r="AW378" s="276"/>
      <c r="AX378" s="276"/>
      <c r="AY378" s="348"/>
      <c r="AZ378" s="278"/>
      <c r="BA378" s="279"/>
      <c r="BB378" s="348"/>
      <c r="BC378" s="278"/>
      <c r="BD378" s="280"/>
      <c r="BE378" s="348"/>
      <c r="BF378" s="274"/>
      <c r="BG378" s="309" t="str">
        <f t="shared" ca="1" si="174"/>
        <v/>
      </c>
      <c r="BH378" s="310" t="str">
        <f t="shared" ca="1" si="175"/>
        <v/>
      </c>
      <c r="BI378" s="276"/>
      <c r="BJ378" s="348"/>
      <c r="BK378" s="278"/>
      <c r="BL378" s="279"/>
      <c r="BM378" s="348"/>
      <c r="BN378" s="278"/>
      <c r="BO378" s="280"/>
      <c r="BP378" s="309" t="str">
        <f t="shared" ca="1" si="176"/>
        <v/>
      </c>
      <c r="BQ378" s="310" t="str">
        <f t="shared" ca="1" si="177"/>
        <v/>
      </c>
      <c r="BR378" s="309" t="str">
        <f t="shared" ca="1" si="178"/>
        <v/>
      </c>
      <c r="BS378" s="438" t="str">
        <f t="shared" ca="1" si="179"/>
        <v/>
      </c>
      <c r="BT378" s="281" t="str">
        <f t="array" ref="BT378">IF(AND($I378&lt;&gt;"",$K378&lt;&gt;""),CEILING(VLOOKUP($I378,ランク別指標,3,FALSE)*$L378,1),"")</f>
        <v/>
      </c>
      <c r="BU378" s="282"/>
      <c r="BV378" s="281" t="str">
        <f t="shared" si="164"/>
        <v/>
      </c>
      <c r="BW378" s="283"/>
      <c r="BX378" s="282"/>
      <c r="BY378" s="284" t="str">
        <f t="shared" si="180"/>
        <v/>
      </c>
      <c r="BZ378" s="285" t="str">
        <f t="shared" si="181"/>
        <v/>
      </c>
      <c r="CA378" s="286"/>
      <c r="CB378" s="287"/>
      <c r="CC378" s="281" t="str">
        <f t="array" ref="CC378">IF(AND($I378&lt;&gt;"",$K378&lt;&gt;""),CEILING(VLOOKUP($I378,ランク別指標,6,FALSE)*$L378,1),"")</f>
        <v/>
      </c>
      <c r="CD378" s="288"/>
      <c r="CE378" s="289" t="str">
        <f t="shared" si="165"/>
        <v/>
      </c>
      <c r="CF378" s="290"/>
      <c r="CG378" s="291" t="str">
        <f t="array" ref="CG378">IF(AND(L378&lt;&gt;"",L378&gt;0),IF(CD378/L378*100 &gt; 0,CD378/L378*100, ""),"")</f>
        <v/>
      </c>
      <c r="CH378" s="292" t="str">
        <f t="array" ref="CH378">IF(AND(L378&lt;&gt;"",L378&gt;0),IF(CF378/L378*100 &gt; 0,CF378/L378*100, ""),"")</f>
        <v/>
      </c>
      <c r="CI378" s="291" t="str">
        <f t="array" ref="CI378">IF(AND(CC378&lt;&gt;"",CC378&gt;0),IF(CD378/CC378*100 &gt; 0,CD378/CC378, ""),"")</f>
        <v/>
      </c>
      <c r="CJ378" s="292" t="str">
        <f t="array" ref="CJ378">IF(AND(CE378&lt;&gt;"",CE378&gt;0),IF(CF378/CE378*100 &gt; 0,CF378/CE378, ""),"")</f>
        <v/>
      </c>
      <c r="CK378" s="281"/>
      <c r="CL378" s="293" t="str">
        <f t="array" ref="CL378">IF(AND(L378&lt;&gt;"",L378&gt;0),IF(CK378/L378*100 &gt; 0,CK378/L378*100, ""),"")</f>
        <v/>
      </c>
      <c r="CM378" s="294"/>
      <c r="CN378" s="270" t="str">
        <f t="array" aca="1" ref="CN378" ca="1">IF(AND($O378&lt;&gt;"",$P378="",$O378&lt;=集計基準日),"遅1",IF(AND($R378&lt;&gt;"",$S378="",$R378&lt;=集計基準日),"遅2",IF(AND($U378&lt;&gt;"",$V378="",$U378&lt;=集計基準日),"遅3","") ) )</f>
        <v/>
      </c>
      <c r="CO378" s="271" t="str">
        <f t="array" aca="1" ref="CO378" ca="1">IF(AND($AA378&lt;&gt;"",$AB378="",$AA378&lt;=集計基準日),"遅1",IF(AND($AD378&lt;&gt;"",$AE378="",$AD378&lt;=集計基準日),"遅2",IF(AND($AG378&lt;&gt;"",$AH378="",$AG378&lt;=集計基準日),"遅3","")))</f>
        <v/>
      </c>
      <c r="CP378" s="271" t="str">
        <f t="array" aca="1" ref="CP378" ca="1">IF(AND($AM378&lt;&gt;"",$AN378="",$AM378&lt;=集計基準日),"遅1",IF(AND($AP378&lt;&gt;"",$AQ378="",$AP378&lt;=集計基準日),"遅2",IF(AND($AS378&lt;&gt;"",$AT378="",$AS378&lt;=集計基準日),"遅3","")))</f>
        <v/>
      </c>
      <c r="CQ378" s="272" t="str">
        <f t="shared" ca="1" si="193"/>
        <v/>
      </c>
      <c r="CR378" s="272" t="str">
        <f t="shared" ca="1" si="194"/>
        <v/>
      </c>
      <c r="CS378" s="273" t="str">
        <f t="shared" ca="1" si="166"/>
        <v/>
      </c>
      <c r="CT378" s="337"/>
      <c r="CU378" s="264">
        <f t="shared" si="182"/>
        <v>370</v>
      </c>
      <c r="CW378" s="324">
        <f t="array" aca="1" ref="CW378" ca="1">MAX(IF((IF(進捗管理票PSPT_進捗率_1_2&lt;&gt;"", O378:V378,O378:S378)&lt;&gt;"")*(IF(進捗管理票PSPT_進捗率_1_2&lt;&gt;"", $O$7:$V$7,$O$7:$S$7)="予定日")*(IF(進捗管理票PSPT_進捗率_1_2&lt;&gt;"", O378:V378,O378:S378)&lt;=集計基準日),COLUMN(IF(進捗管理票PSPT_進捗率_1_2&lt;&gt;"", O378:V378,O378:S378)),""))</f>
        <v>0</v>
      </c>
      <c r="CX378" s="324">
        <f t="array" aca="1" ref="CX378" ca="1">MAX(IF((IF(進捗管理票PSPT_進捗率_2_2&lt;&gt;"", AA378:AH378,AA378:AE378)&lt;&gt;"")*(IF(進捗管理票PSPT_進捗率_2_2&lt;&gt;"", $AA$7:$AH$7,$AA$7:$AE$7)="予定日")*(IF(進捗管理票PSPT_進捗率_2_2&lt;&gt;"", AA378:AH378,AA378:AE378)&lt;=集計基準日),COLUMN(IF(進捗管理票PSPT_進捗率_2_2&lt;&gt;"", AA378:AH378,AA378:AE378)),""))</f>
        <v>0</v>
      </c>
      <c r="CY378" s="324">
        <f t="array" aca="1" ref="CY378" ca="1">MAX(IF((IF(進捗管理票PSPT_進捗率_3_2&lt;&gt;"", AM378:AT378,AM378:AQ378)&lt;&gt;"")*(IF(進捗管理票PSPT_進捗率_3_2&lt;&gt;"", $AM$7:$AT$7,$AM$7:$AQ$7)="予定日")*(IF(進捗管理票PSPT_進捗率_3_2&lt;&gt;"", AM378:AT378,AM378:AQ378)&lt;=集計基準日),COLUMN(IF(進捗管理票PSPT_進捗率_3_2&lt;&gt;"", AM378:AT378,AM378:AQ378)),""))</f>
        <v>0</v>
      </c>
      <c r="CZ378" s="324">
        <f t="array" aca="1" ref="CZ378" ca="1">MAX(IF((IF(進捗管理票PSPT_進捗率_4_2&lt;&gt;"", AY378:BF378,AY378:BC378)&lt;&gt;"")*(IF(進捗管理票PSPT_進捗率_4_2&lt;&gt;"", $AY$7:$BF$7,$AY$7:$BC$7)="予定日")*(IF(進捗管理票PSPT_進捗率_4_2&lt;&gt;"", AY378:BF378,AY378:BC378)&lt;=集計基準日),COLUMN(IF(進捗管理票PSPT_進捗率_4_2&lt;&gt;"", AY378:BF378,AY378:BC378)),""))</f>
        <v>0</v>
      </c>
      <c r="DA378" s="324">
        <f t="array" aca="1" ref="DA378" ca="1">MAX(IF((BJ378:BN378&lt;&gt;"")*($BJ$7:$BN$7="予定日")*(BJ378:BN378&lt;=集計基準日),COLUMN(BJ378:BN378),""))</f>
        <v>0</v>
      </c>
      <c r="DB378" s="324">
        <f t="array" aca="1" ref="DB378" ca="1">MAX(IF((IF(AND(進捗管理票PSPT_進捗率_1_2&lt;&gt;"",U378&lt;&gt;""), O378:V378,O378:S378)&lt;&gt;"")*(IF(AND(進捗管理票PSPT_進捗率_1_2&lt;&gt;"",U378&lt;&gt;""), $O$7:$V$7,$O$7:$S$7)="実績日")*(IF(AND(進捗管理票PSPT_進捗率_1_2&lt;&gt;"",U378&lt;&gt;""), O378:V378,O378:S378)&lt;=集計基準日),COLUMN(IF(AND(進捗管理票PSPT_進捗率_1_2&lt;&gt;"",U378&lt;&gt;""), O378:V378,O378:S378)),""))</f>
        <v>0</v>
      </c>
      <c r="DC378" s="324">
        <f t="array" aca="1" ref="DC378" ca="1">MAX(IF((IF(AND(進捗管理票PSPT_進捗率_2_2&lt;&gt;"",AG378&lt;&gt;""), AA378:AH378,AA378:AE378)&lt;&gt;"")*(IF(AND(進捗管理票PSPT_進捗率_2_2&lt;&gt;"",AG378&lt;&gt;""), $AA$7:$AH$7,$AA$7:$AE$7)="実績日")*(IF(AND(進捗管理票PSPT_進捗率_2_2&lt;&gt;"",AG378&lt;&gt;""), AA378:AH378,AA378:AE378)&lt;=集計基準日),COLUMN(IF(AND(進捗管理票PSPT_進捗率_2_2&lt;&gt;"",AG378&lt;&gt;""), AA378:AH378,AA378:AE378)),""))</f>
        <v>0</v>
      </c>
      <c r="DD378" s="324">
        <f t="array" aca="1" ref="DD378" ca="1">MAX(IF((IF(AND(進捗管理票PSPT_進捗率_3_2&lt;&gt;"",AS378&lt;&gt;""), AM378:AT378,AM378:AQ378)&lt;&gt;"")*(IF(AND(進捗管理票PSPT_進捗率_3_2&lt;&gt;"",AS378&lt;&gt;""), $AM$7:$AT$7,$AM$7:$AQ$7)="実績日")*(IF(AND(進捗管理票PSPT_進捗率_3_2&lt;&gt;"",AS378&lt;&gt;""), AM378:AT378,AM378:AQ378)&lt;=集計基準日),COLUMN(IF(AND(進捗管理票PSPT_進捗率_3_2&lt;&gt;"",AS378&lt;&gt;""), AM378:AT378,AM378:AQ378)),""))</f>
        <v>0</v>
      </c>
      <c r="DE378" s="324">
        <f t="array" aca="1" ref="DE378" ca="1">MAX(IF((IF(AND(進捗管理票PSPT_進捗率_4_2&lt;&gt;"",BE378&lt;&gt;""), AY378:BF378,AY378:BC378)&lt;&gt;"")*(IF(AND(進捗管理票PSPT_進捗率_4_2&lt;&gt;"",BE378&lt;&gt;""), $AY$7:$BF$7,$AY$7:$BC$7)="実績日")*(IF(AND(進捗管理票PSPT_進捗率_4_2&lt;&gt;"",BE378&lt;&gt;""), AY378:BF378,AY378:BC378)&lt;=集計基準日),COLUMN(IF(AND(進捗管理票PSPT_進捗率_4_2&lt;&gt;"",BE378&lt;&gt;""), AY378:BF378,AY378:BC378)),""))</f>
        <v>0</v>
      </c>
      <c r="DF378" s="324">
        <f t="array" aca="1" ref="DF378" ca="1">MAX(IF((BJ378:BN378&lt;&gt;"")*($BJ$7:$BN$7="実績日")*(BJ378:BN378&lt;=集計基準日),COLUMN(BJ378:BN378),""))</f>
        <v>0</v>
      </c>
      <c r="DG378" s="439">
        <f ca="1">MAX(IF(CW378&lt;&gt;0,HLOOKUP(CW378+1,進捗・達成率設定_PS,9,1),0),IF(CX378&lt;&gt;0,HLOOKUP(CX378+1,進捗・達成率設定_PT仕様作成,9,1),0),IF(CY378&lt;&gt;0,HLOOKUP(CY378+1,進捗・達成率設定_PG,9,1),0),IF(CZ378&lt;&gt;0,HLOOKUP(CZ378+1,進捗・達成率設定_PT,9,1),0),IF(DA378&lt;&gt;0,HLOOKUP(DA378+1,進捗・達成率設定_受入,9,1),0),IF(AND(COUNTA(PTレビュー先頭セル:PTレビュー最終セル)=0,AND(BB378&lt;&gt;"", BB378 &lt;= 集計基準日, BE378="",BF378="",BJ378="",BK378="",BM378="",BN378="")),100,0),IF(AND(BE378&lt;&gt;"",BE378 &lt;= 集計基準日, BJ378="",BK378="",BM378="",BN378=""),100,0))</f>
        <v>0</v>
      </c>
      <c r="DH378" s="440">
        <f ca="1">MAX(IF(DB378&lt;&gt;0,HLOOKUP(DB378,進捗・達成率設定_PS,9,1),0),IF(DC378&lt;&gt;0,HLOOKUP(DC378,進捗・達成率設定_PT仕様作成,9,1),0),IF(DD378&lt;&gt;0,HLOOKUP(DD378,進捗・達成率設定_PG,9,1),0),IF(DE378&lt;&gt;0,HLOOKUP(DE378,進捗・達成率設定_PT,9,1),0),IF(DF378&lt;&gt;0,HLOOKUP(DF378,進捗・達成率設定_受入,9,1),0),IF(AND(COUNTA(PTレビュー先頭セル:PTレビュー最終セル)=0,BJ378="",BK378="",BM378="",BN378="",BC378&lt;&gt;"", BC378&lt;=集計基準日),100,0),IF(OR(AND(BF378&lt;&gt;"",BF378&lt;=集計基準日, BJ378="",BK378="",BM378="",BN378=""),AND(BE378&lt;&gt;"",BF378&lt;&gt;"",BF378&lt;=集計基準日, BJ378="",BK378="",BM378="",BN378="")),100,0))</f>
        <v>0</v>
      </c>
      <c r="DI378" s="328" t="str">
        <f>IF(BM378&lt;&gt;"",BM378,IF(AND(BJ378&lt;&gt;"",BM378&lt;&gt;""),BM378,IF(AND(BJ378&lt;&gt;"",BM378=""),"",IF(AND(BK378&lt;&gt;"",BM378=""),"",IF(BE378&lt;&gt;"",BE378,IF(COUNTA(PTレビュー先頭セル:PTレビュー最終セル)&lt;&gt;0,"",IF(BB378&lt;&gt;"",BB378,"")))))))</f>
        <v/>
      </c>
      <c r="DJ378" s="329" t="str">
        <f>IF(AND(BM378&lt;&gt;"",BN378&lt;&gt;""),BN378,IF(AND(BJ378&lt;&gt;"",BN378&lt;&gt;""),BN378,IF(AND(BK378&lt;&gt;"",BN378=""),"",IF(AND(BJ378&lt;&gt;"",BN378=""),"",IF(BF378&lt;&gt;"",BF378,IF(COUNTA(PTレビュー先頭セル:PTレビュー最終セル)&lt;&gt;0,"",IF(BC378&lt;&gt;"",BC378,"")))))))</f>
        <v/>
      </c>
      <c r="DK378" s="450" t="b">
        <f t="shared" si="183"/>
        <v>0</v>
      </c>
      <c r="DL378" s="440" t="b">
        <f t="shared" si="184"/>
        <v>0</v>
      </c>
      <c r="DM378" s="450" t="b">
        <f t="shared" si="185"/>
        <v>0</v>
      </c>
      <c r="DN378" s="440" t="b">
        <f t="shared" si="186"/>
        <v>0</v>
      </c>
      <c r="DO378" s="449" t="b">
        <f t="shared" si="187"/>
        <v>0</v>
      </c>
      <c r="DP378" s="440" t="b">
        <f t="shared" si="188"/>
        <v>0</v>
      </c>
      <c r="DQ378" s="450" t="b">
        <f t="shared" si="189"/>
        <v>0</v>
      </c>
      <c r="DR378" s="440" t="b">
        <f t="shared" si="190"/>
        <v>0</v>
      </c>
      <c r="DS378" s="449" t="b">
        <f t="shared" si="191"/>
        <v>0</v>
      </c>
      <c r="DT378" s="440" t="b">
        <f t="shared" si="192"/>
        <v>0</v>
      </c>
    </row>
    <row r="379" spans="1:124" x14ac:dyDescent="0.25">
      <c r="A379" s="65">
        <f t="shared" si="167"/>
        <v>371</v>
      </c>
      <c r="B379" s="275"/>
      <c r="C379" s="275"/>
      <c r="D379" s="275"/>
      <c r="E379" s="275"/>
      <c r="F379" s="275"/>
      <c r="G379" s="316"/>
      <c r="H379" s="276"/>
      <c r="I379" s="276"/>
      <c r="J379" s="276"/>
      <c r="K379" s="467"/>
      <c r="L379" s="467"/>
      <c r="M379" s="277"/>
      <c r="N379" s="277"/>
      <c r="O379" s="348"/>
      <c r="P379" s="278"/>
      <c r="Q379" s="279"/>
      <c r="R379" s="348"/>
      <c r="S379" s="278"/>
      <c r="T379" s="280"/>
      <c r="U379" s="348"/>
      <c r="V379" s="274"/>
      <c r="W379" s="309" t="str">
        <f t="shared" ca="1" si="168"/>
        <v/>
      </c>
      <c r="X379" s="310" t="str">
        <f t="shared" ca="1" si="169"/>
        <v/>
      </c>
      <c r="Y379" s="277"/>
      <c r="Z379" s="277"/>
      <c r="AA379" s="348"/>
      <c r="AB379" s="278"/>
      <c r="AC379" s="279"/>
      <c r="AD379" s="348"/>
      <c r="AE379" s="278"/>
      <c r="AF379" s="280"/>
      <c r="AG379" s="348"/>
      <c r="AH379" s="274"/>
      <c r="AI379" s="309" t="str">
        <f t="shared" ca="1" si="170"/>
        <v/>
      </c>
      <c r="AJ379" s="310" t="str">
        <f t="shared" ca="1" si="171"/>
        <v/>
      </c>
      <c r="AK379" s="277"/>
      <c r="AL379" s="277"/>
      <c r="AM379" s="348"/>
      <c r="AN379" s="278"/>
      <c r="AO379" s="279"/>
      <c r="AP379" s="348"/>
      <c r="AQ379" s="278"/>
      <c r="AR379" s="280"/>
      <c r="AS379" s="348"/>
      <c r="AT379" s="274"/>
      <c r="AU379" s="309" t="str">
        <f t="shared" ca="1" si="172"/>
        <v/>
      </c>
      <c r="AV379" s="310" t="str">
        <f t="shared" ca="1" si="173"/>
        <v/>
      </c>
      <c r="AW379" s="276"/>
      <c r="AX379" s="276"/>
      <c r="AY379" s="348"/>
      <c r="AZ379" s="278"/>
      <c r="BA379" s="279"/>
      <c r="BB379" s="348"/>
      <c r="BC379" s="278"/>
      <c r="BD379" s="280"/>
      <c r="BE379" s="348"/>
      <c r="BF379" s="274"/>
      <c r="BG379" s="309" t="str">
        <f t="shared" ca="1" si="174"/>
        <v/>
      </c>
      <c r="BH379" s="310" t="str">
        <f t="shared" ca="1" si="175"/>
        <v/>
      </c>
      <c r="BI379" s="276"/>
      <c r="BJ379" s="348"/>
      <c r="BK379" s="278"/>
      <c r="BL379" s="279"/>
      <c r="BM379" s="348"/>
      <c r="BN379" s="278"/>
      <c r="BO379" s="280"/>
      <c r="BP379" s="309" t="str">
        <f t="shared" ca="1" si="176"/>
        <v/>
      </c>
      <c r="BQ379" s="310" t="str">
        <f t="shared" ca="1" si="177"/>
        <v/>
      </c>
      <c r="BR379" s="309" t="str">
        <f t="shared" ca="1" si="178"/>
        <v/>
      </c>
      <c r="BS379" s="438" t="str">
        <f t="shared" ca="1" si="179"/>
        <v/>
      </c>
      <c r="BT379" s="281" t="str">
        <f t="array" ref="BT379">IF(AND($I379&lt;&gt;"",$K379&lt;&gt;""),CEILING(VLOOKUP($I379,ランク別指標,3,FALSE)*$L379,1),"")</f>
        <v/>
      </c>
      <c r="BU379" s="282"/>
      <c r="BV379" s="281" t="str">
        <f t="shared" si="164"/>
        <v/>
      </c>
      <c r="BW379" s="283"/>
      <c r="BX379" s="282"/>
      <c r="BY379" s="284" t="str">
        <f t="shared" si="180"/>
        <v/>
      </c>
      <c r="BZ379" s="285" t="str">
        <f t="shared" si="181"/>
        <v/>
      </c>
      <c r="CA379" s="286"/>
      <c r="CB379" s="287"/>
      <c r="CC379" s="281" t="str">
        <f t="array" ref="CC379">IF(AND($I379&lt;&gt;"",$K379&lt;&gt;""),CEILING(VLOOKUP($I379,ランク別指標,6,FALSE)*$L379,1),"")</f>
        <v/>
      </c>
      <c r="CD379" s="288"/>
      <c r="CE379" s="289" t="str">
        <f t="shared" si="165"/>
        <v/>
      </c>
      <c r="CF379" s="290"/>
      <c r="CG379" s="291" t="str">
        <f t="array" ref="CG379">IF(AND(L379&lt;&gt;"",L379&gt;0),IF(CD379/L379*100 &gt; 0,CD379/L379*100, ""),"")</f>
        <v/>
      </c>
      <c r="CH379" s="292" t="str">
        <f t="array" ref="CH379">IF(AND(L379&lt;&gt;"",L379&gt;0),IF(CF379/L379*100 &gt; 0,CF379/L379*100, ""),"")</f>
        <v/>
      </c>
      <c r="CI379" s="291" t="str">
        <f t="array" ref="CI379">IF(AND(CC379&lt;&gt;"",CC379&gt;0),IF(CD379/CC379*100 &gt; 0,CD379/CC379, ""),"")</f>
        <v/>
      </c>
      <c r="CJ379" s="292" t="str">
        <f t="array" ref="CJ379">IF(AND(CE379&lt;&gt;"",CE379&gt;0),IF(CF379/CE379*100 &gt; 0,CF379/CE379, ""),"")</f>
        <v/>
      </c>
      <c r="CK379" s="281"/>
      <c r="CL379" s="293" t="str">
        <f t="array" ref="CL379">IF(AND(L379&lt;&gt;"",L379&gt;0),IF(CK379/L379*100 &gt; 0,CK379/L379*100, ""),"")</f>
        <v/>
      </c>
      <c r="CM379" s="294"/>
      <c r="CN379" s="270" t="str">
        <f t="array" aca="1" ref="CN379" ca="1">IF(AND($O379&lt;&gt;"",$P379="",$O379&lt;=集計基準日),"遅1",IF(AND($R379&lt;&gt;"",$S379="",$R379&lt;=集計基準日),"遅2",IF(AND($U379&lt;&gt;"",$V379="",$U379&lt;=集計基準日),"遅3","") ) )</f>
        <v/>
      </c>
      <c r="CO379" s="271" t="str">
        <f t="array" aca="1" ref="CO379" ca="1">IF(AND($AA379&lt;&gt;"",$AB379="",$AA379&lt;=集計基準日),"遅1",IF(AND($AD379&lt;&gt;"",$AE379="",$AD379&lt;=集計基準日),"遅2",IF(AND($AG379&lt;&gt;"",$AH379="",$AG379&lt;=集計基準日),"遅3","")))</f>
        <v/>
      </c>
      <c r="CP379" s="271" t="str">
        <f t="array" aca="1" ref="CP379" ca="1">IF(AND($AM379&lt;&gt;"",$AN379="",$AM379&lt;=集計基準日),"遅1",IF(AND($AP379&lt;&gt;"",$AQ379="",$AP379&lt;=集計基準日),"遅2",IF(AND($AS379&lt;&gt;"",$AT379="",$AS379&lt;=集計基準日),"遅3","")))</f>
        <v/>
      </c>
      <c r="CQ379" s="272" t="str">
        <f t="shared" ca="1" si="193"/>
        <v/>
      </c>
      <c r="CR379" s="272" t="str">
        <f t="shared" ca="1" si="194"/>
        <v/>
      </c>
      <c r="CS379" s="273" t="str">
        <f t="shared" ca="1" si="166"/>
        <v/>
      </c>
      <c r="CT379" s="337"/>
      <c r="CU379" s="264">
        <f t="shared" si="182"/>
        <v>371</v>
      </c>
      <c r="CW379" s="324">
        <f t="array" aca="1" ref="CW379" ca="1">MAX(IF((IF(進捗管理票PSPT_進捗率_1_2&lt;&gt;"", O379:V379,O379:S379)&lt;&gt;"")*(IF(進捗管理票PSPT_進捗率_1_2&lt;&gt;"", $O$7:$V$7,$O$7:$S$7)="予定日")*(IF(進捗管理票PSPT_進捗率_1_2&lt;&gt;"", O379:V379,O379:S379)&lt;=集計基準日),COLUMN(IF(進捗管理票PSPT_進捗率_1_2&lt;&gt;"", O379:V379,O379:S379)),""))</f>
        <v>0</v>
      </c>
      <c r="CX379" s="324">
        <f t="array" aca="1" ref="CX379" ca="1">MAX(IF((IF(進捗管理票PSPT_進捗率_2_2&lt;&gt;"", AA379:AH379,AA379:AE379)&lt;&gt;"")*(IF(進捗管理票PSPT_進捗率_2_2&lt;&gt;"", $AA$7:$AH$7,$AA$7:$AE$7)="予定日")*(IF(進捗管理票PSPT_進捗率_2_2&lt;&gt;"", AA379:AH379,AA379:AE379)&lt;=集計基準日),COLUMN(IF(進捗管理票PSPT_進捗率_2_2&lt;&gt;"", AA379:AH379,AA379:AE379)),""))</f>
        <v>0</v>
      </c>
      <c r="CY379" s="324">
        <f t="array" aca="1" ref="CY379" ca="1">MAX(IF((IF(進捗管理票PSPT_進捗率_3_2&lt;&gt;"", AM379:AT379,AM379:AQ379)&lt;&gt;"")*(IF(進捗管理票PSPT_進捗率_3_2&lt;&gt;"", $AM$7:$AT$7,$AM$7:$AQ$7)="予定日")*(IF(進捗管理票PSPT_進捗率_3_2&lt;&gt;"", AM379:AT379,AM379:AQ379)&lt;=集計基準日),COLUMN(IF(進捗管理票PSPT_進捗率_3_2&lt;&gt;"", AM379:AT379,AM379:AQ379)),""))</f>
        <v>0</v>
      </c>
      <c r="CZ379" s="324">
        <f t="array" aca="1" ref="CZ379" ca="1">MAX(IF((IF(進捗管理票PSPT_進捗率_4_2&lt;&gt;"", AY379:BF379,AY379:BC379)&lt;&gt;"")*(IF(進捗管理票PSPT_進捗率_4_2&lt;&gt;"", $AY$7:$BF$7,$AY$7:$BC$7)="予定日")*(IF(進捗管理票PSPT_進捗率_4_2&lt;&gt;"", AY379:BF379,AY379:BC379)&lt;=集計基準日),COLUMN(IF(進捗管理票PSPT_進捗率_4_2&lt;&gt;"", AY379:BF379,AY379:BC379)),""))</f>
        <v>0</v>
      </c>
      <c r="DA379" s="324">
        <f t="array" aca="1" ref="DA379" ca="1">MAX(IF((BJ379:BN379&lt;&gt;"")*($BJ$7:$BN$7="予定日")*(BJ379:BN379&lt;=集計基準日),COLUMN(BJ379:BN379),""))</f>
        <v>0</v>
      </c>
      <c r="DB379" s="324">
        <f t="array" aca="1" ref="DB379" ca="1">MAX(IF((IF(AND(進捗管理票PSPT_進捗率_1_2&lt;&gt;"",U379&lt;&gt;""), O379:V379,O379:S379)&lt;&gt;"")*(IF(AND(進捗管理票PSPT_進捗率_1_2&lt;&gt;"",U379&lt;&gt;""), $O$7:$V$7,$O$7:$S$7)="実績日")*(IF(AND(進捗管理票PSPT_進捗率_1_2&lt;&gt;"",U379&lt;&gt;""), O379:V379,O379:S379)&lt;=集計基準日),COLUMN(IF(AND(進捗管理票PSPT_進捗率_1_2&lt;&gt;"",U379&lt;&gt;""), O379:V379,O379:S379)),""))</f>
        <v>0</v>
      </c>
      <c r="DC379" s="324">
        <f t="array" aca="1" ref="DC379" ca="1">MAX(IF((IF(AND(進捗管理票PSPT_進捗率_2_2&lt;&gt;"",AG379&lt;&gt;""), AA379:AH379,AA379:AE379)&lt;&gt;"")*(IF(AND(進捗管理票PSPT_進捗率_2_2&lt;&gt;"",AG379&lt;&gt;""), $AA$7:$AH$7,$AA$7:$AE$7)="実績日")*(IF(AND(進捗管理票PSPT_進捗率_2_2&lt;&gt;"",AG379&lt;&gt;""), AA379:AH379,AA379:AE379)&lt;=集計基準日),COLUMN(IF(AND(進捗管理票PSPT_進捗率_2_2&lt;&gt;"",AG379&lt;&gt;""), AA379:AH379,AA379:AE379)),""))</f>
        <v>0</v>
      </c>
      <c r="DD379" s="324">
        <f t="array" aca="1" ref="DD379" ca="1">MAX(IF((IF(AND(進捗管理票PSPT_進捗率_3_2&lt;&gt;"",AS379&lt;&gt;""), AM379:AT379,AM379:AQ379)&lt;&gt;"")*(IF(AND(進捗管理票PSPT_進捗率_3_2&lt;&gt;"",AS379&lt;&gt;""), $AM$7:$AT$7,$AM$7:$AQ$7)="実績日")*(IF(AND(進捗管理票PSPT_進捗率_3_2&lt;&gt;"",AS379&lt;&gt;""), AM379:AT379,AM379:AQ379)&lt;=集計基準日),COLUMN(IF(AND(進捗管理票PSPT_進捗率_3_2&lt;&gt;"",AS379&lt;&gt;""), AM379:AT379,AM379:AQ379)),""))</f>
        <v>0</v>
      </c>
      <c r="DE379" s="324">
        <f t="array" aca="1" ref="DE379" ca="1">MAX(IF((IF(AND(進捗管理票PSPT_進捗率_4_2&lt;&gt;"",BE379&lt;&gt;""), AY379:BF379,AY379:BC379)&lt;&gt;"")*(IF(AND(進捗管理票PSPT_進捗率_4_2&lt;&gt;"",BE379&lt;&gt;""), $AY$7:$BF$7,$AY$7:$BC$7)="実績日")*(IF(AND(進捗管理票PSPT_進捗率_4_2&lt;&gt;"",BE379&lt;&gt;""), AY379:BF379,AY379:BC379)&lt;=集計基準日),COLUMN(IF(AND(進捗管理票PSPT_進捗率_4_2&lt;&gt;"",BE379&lt;&gt;""), AY379:BF379,AY379:BC379)),""))</f>
        <v>0</v>
      </c>
      <c r="DF379" s="324">
        <f t="array" aca="1" ref="DF379" ca="1">MAX(IF((BJ379:BN379&lt;&gt;"")*($BJ$7:$BN$7="実績日")*(BJ379:BN379&lt;=集計基準日),COLUMN(BJ379:BN379),""))</f>
        <v>0</v>
      </c>
      <c r="DG379" s="439">
        <f ca="1">MAX(IF(CW379&lt;&gt;0,HLOOKUP(CW379+1,進捗・達成率設定_PS,9,1),0),IF(CX379&lt;&gt;0,HLOOKUP(CX379+1,進捗・達成率設定_PT仕様作成,9,1),0),IF(CY379&lt;&gt;0,HLOOKUP(CY379+1,進捗・達成率設定_PG,9,1),0),IF(CZ379&lt;&gt;0,HLOOKUP(CZ379+1,進捗・達成率設定_PT,9,1),0),IF(DA379&lt;&gt;0,HLOOKUP(DA379+1,進捗・達成率設定_受入,9,1),0),IF(AND(COUNTA(PTレビュー先頭セル:PTレビュー最終セル)=0,AND(BB379&lt;&gt;"", BB379 &lt;= 集計基準日, BE379="",BF379="",BJ379="",BK379="",BM379="",BN379="")),100,0),IF(AND(BE379&lt;&gt;"",BE379 &lt;= 集計基準日, BJ379="",BK379="",BM379="",BN379=""),100,0))</f>
        <v>0</v>
      </c>
      <c r="DH379" s="440">
        <f ca="1">MAX(IF(DB379&lt;&gt;0,HLOOKUP(DB379,進捗・達成率設定_PS,9,1),0),IF(DC379&lt;&gt;0,HLOOKUP(DC379,進捗・達成率設定_PT仕様作成,9,1),0),IF(DD379&lt;&gt;0,HLOOKUP(DD379,進捗・達成率設定_PG,9,1),0),IF(DE379&lt;&gt;0,HLOOKUP(DE379,進捗・達成率設定_PT,9,1),0),IF(DF379&lt;&gt;0,HLOOKUP(DF379,進捗・達成率設定_受入,9,1),0),IF(AND(COUNTA(PTレビュー先頭セル:PTレビュー最終セル)=0,BJ379="",BK379="",BM379="",BN379="",BC379&lt;&gt;"", BC379&lt;=集計基準日),100,0),IF(OR(AND(BF379&lt;&gt;"",BF379&lt;=集計基準日, BJ379="",BK379="",BM379="",BN379=""),AND(BE379&lt;&gt;"",BF379&lt;&gt;"",BF379&lt;=集計基準日, BJ379="",BK379="",BM379="",BN379="")),100,0))</f>
        <v>0</v>
      </c>
      <c r="DI379" s="328" t="str">
        <f>IF(BM379&lt;&gt;"",BM379,IF(AND(BJ379&lt;&gt;"",BM379&lt;&gt;""),BM379,IF(AND(BJ379&lt;&gt;"",BM379=""),"",IF(AND(BK379&lt;&gt;"",BM379=""),"",IF(BE379&lt;&gt;"",BE379,IF(COUNTA(PTレビュー先頭セル:PTレビュー最終セル)&lt;&gt;0,"",IF(BB379&lt;&gt;"",BB379,"")))))))</f>
        <v/>
      </c>
      <c r="DJ379" s="329" t="str">
        <f>IF(AND(BM379&lt;&gt;"",BN379&lt;&gt;""),BN379,IF(AND(BJ379&lt;&gt;"",BN379&lt;&gt;""),BN379,IF(AND(BK379&lt;&gt;"",BN379=""),"",IF(AND(BJ379&lt;&gt;"",BN379=""),"",IF(BF379&lt;&gt;"",BF379,IF(COUNTA(PTレビュー先頭セル:PTレビュー最終セル)&lt;&gt;0,"",IF(BC379&lt;&gt;"",BC379,"")))))))</f>
        <v/>
      </c>
      <c r="DK379" s="450" t="b">
        <f t="shared" si="183"/>
        <v>0</v>
      </c>
      <c r="DL379" s="440" t="b">
        <f t="shared" si="184"/>
        <v>0</v>
      </c>
      <c r="DM379" s="450" t="b">
        <f t="shared" si="185"/>
        <v>0</v>
      </c>
      <c r="DN379" s="440" t="b">
        <f t="shared" si="186"/>
        <v>0</v>
      </c>
      <c r="DO379" s="449" t="b">
        <f t="shared" si="187"/>
        <v>0</v>
      </c>
      <c r="DP379" s="440" t="b">
        <f t="shared" si="188"/>
        <v>0</v>
      </c>
      <c r="DQ379" s="450" t="b">
        <f t="shared" si="189"/>
        <v>0</v>
      </c>
      <c r="DR379" s="440" t="b">
        <f t="shared" si="190"/>
        <v>0</v>
      </c>
      <c r="DS379" s="449" t="b">
        <f t="shared" si="191"/>
        <v>0</v>
      </c>
      <c r="DT379" s="440" t="b">
        <f t="shared" si="192"/>
        <v>0</v>
      </c>
    </row>
    <row r="380" spans="1:124" x14ac:dyDescent="0.25">
      <c r="A380" s="65">
        <f t="shared" si="167"/>
        <v>372</v>
      </c>
      <c r="B380" s="275"/>
      <c r="C380" s="275"/>
      <c r="D380" s="275"/>
      <c r="E380" s="275"/>
      <c r="F380" s="275"/>
      <c r="G380" s="316"/>
      <c r="H380" s="276"/>
      <c r="I380" s="276"/>
      <c r="J380" s="276"/>
      <c r="K380" s="467"/>
      <c r="L380" s="467"/>
      <c r="M380" s="277"/>
      <c r="N380" s="277"/>
      <c r="O380" s="348"/>
      <c r="P380" s="278"/>
      <c r="Q380" s="279"/>
      <c r="R380" s="348"/>
      <c r="S380" s="278"/>
      <c r="T380" s="280"/>
      <c r="U380" s="348"/>
      <c r="V380" s="274"/>
      <c r="W380" s="309" t="str">
        <f t="shared" ca="1" si="168"/>
        <v/>
      </c>
      <c r="X380" s="310" t="str">
        <f t="shared" ca="1" si="169"/>
        <v/>
      </c>
      <c r="Y380" s="277"/>
      <c r="Z380" s="277"/>
      <c r="AA380" s="348"/>
      <c r="AB380" s="278"/>
      <c r="AC380" s="279"/>
      <c r="AD380" s="348"/>
      <c r="AE380" s="278"/>
      <c r="AF380" s="280"/>
      <c r="AG380" s="348"/>
      <c r="AH380" s="274"/>
      <c r="AI380" s="309" t="str">
        <f t="shared" ca="1" si="170"/>
        <v/>
      </c>
      <c r="AJ380" s="310" t="str">
        <f t="shared" ca="1" si="171"/>
        <v/>
      </c>
      <c r="AK380" s="277"/>
      <c r="AL380" s="277"/>
      <c r="AM380" s="348"/>
      <c r="AN380" s="278"/>
      <c r="AO380" s="279"/>
      <c r="AP380" s="348"/>
      <c r="AQ380" s="278"/>
      <c r="AR380" s="280"/>
      <c r="AS380" s="348"/>
      <c r="AT380" s="274"/>
      <c r="AU380" s="309" t="str">
        <f t="shared" ca="1" si="172"/>
        <v/>
      </c>
      <c r="AV380" s="310" t="str">
        <f t="shared" ca="1" si="173"/>
        <v/>
      </c>
      <c r="AW380" s="276"/>
      <c r="AX380" s="276"/>
      <c r="AY380" s="348"/>
      <c r="AZ380" s="278"/>
      <c r="BA380" s="279"/>
      <c r="BB380" s="348"/>
      <c r="BC380" s="278"/>
      <c r="BD380" s="280"/>
      <c r="BE380" s="348"/>
      <c r="BF380" s="274"/>
      <c r="BG380" s="309" t="str">
        <f t="shared" ca="1" si="174"/>
        <v/>
      </c>
      <c r="BH380" s="310" t="str">
        <f t="shared" ca="1" si="175"/>
        <v/>
      </c>
      <c r="BI380" s="276"/>
      <c r="BJ380" s="348"/>
      <c r="BK380" s="278"/>
      <c r="BL380" s="279"/>
      <c r="BM380" s="348"/>
      <c r="BN380" s="278"/>
      <c r="BO380" s="280"/>
      <c r="BP380" s="309" t="str">
        <f t="shared" ca="1" si="176"/>
        <v/>
      </c>
      <c r="BQ380" s="310" t="str">
        <f t="shared" ca="1" si="177"/>
        <v/>
      </c>
      <c r="BR380" s="309" t="str">
        <f t="shared" ca="1" si="178"/>
        <v/>
      </c>
      <c r="BS380" s="438" t="str">
        <f t="shared" ca="1" si="179"/>
        <v/>
      </c>
      <c r="BT380" s="281" t="str">
        <f t="array" ref="BT380">IF(AND($I380&lt;&gt;"",$K380&lt;&gt;""),CEILING(VLOOKUP($I380,ランク別指標,3,FALSE)*$L380,1),"")</f>
        <v/>
      </c>
      <c r="BU380" s="282"/>
      <c r="BV380" s="281" t="str">
        <f t="shared" si="164"/>
        <v/>
      </c>
      <c r="BW380" s="283"/>
      <c r="BX380" s="282"/>
      <c r="BY380" s="284" t="str">
        <f t="shared" si="180"/>
        <v/>
      </c>
      <c r="BZ380" s="285" t="str">
        <f t="shared" si="181"/>
        <v/>
      </c>
      <c r="CA380" s="286"/>
      <c r="CB380" s="287"/>
      <c r="CC380" s="281" t="str">
        <f t="array" ref="CC380">IF(AND($I380&lt;&gt;"",$K380&lt;&gt;""),CEILING(VLOOKUP($I380,ランク別指標,6,FALSE)*$L380,1),"")</f>
        <v/>
      </c>
      <c r="CD380" s="288"/>
      <c r="CE380" s="289" t="str">
        <f t="shared" si="165"/>
        <v/>
      </c>
      <c r="CF380" s="290"/>
      <c r="CG380" s="291" t="str">
        <f t="array" ref="CG380">IF(AND(L380&lt;&gt;"",L380&gt;0),IF(CD380/L380*100 &gt; 0,CD380/L380*100, ""),"")</f>
        <v/>
      </c>
      <c r="CH380" s="292" t="str">
        <f t="array" ref="CH380">IF(AND(L380&lt;&gt;"",L380&gt;0),IF(CF380/L380*100 &gt; 0,CF380/L380*100, ""),"")</f>
        <v/>
      </c>
      <c r="CI380" s="291" t="str">
        <f t="array" ref="CI380">IF(AND(CC380&lt;&gt;"",CC380&gt;0),IF(CD380/CC380*100 &gt; 0,CD380/CC380, ""),"")</f>
        <v/>
      </c>
      <c r="CJ380" s="292" t="str">
        <f t="array" ref="CJ380">IF(AND(CE380&lt;&gt;"",CE380&gt;0),IF(CF380/CE380*100 &gt; 0,CF380/CE380, ""),"")</f>
        <v/>
      </c>
      <c r="CK380" s="281"/>
      <c r="CL380" s="293" t="str">
        <f t="array" ref="CL380">IF(AND(L380&lt;&gt;"",L380&gt;0),IF(CK380/L380*100 &gt; 0,CK380/L380*100, ""),"")</f>
        <v/>
      </c>
      <c r="CM380" s="294"/>
      <c r="CN380" s="270" t="str">
        <f t="array" aca="1" ref="CN380" ca="1">IF(AND($O380&lt;&gt;"",$P380="",$O380&lt;=集計基準日),"遅1",IF(AND($R380&lt;&gt;"",$S380="",$R380&lt;=集計基準日),"遅2",IF(AND($U380&lt;&gt;"",$V380="",$U380&lt;=集計基準日),"遅3","") ) )</f>
        <v/>
      </c>
      <c r="CO380" s="271" t="str">
        <f t="array" aca="1" ref="CO380" ca="1">IF(AND($AA380&lt;&gt;"",$AB380="",$AA380&lt;=集計基準日),"遅1",IF(AND($AD380&lt;&gt;"",$AE380="",$AD380&lt;=集計基準日),"遅2",IF(AND($AG380&lt;&gt;"",$AH380="",$AG380&lt;=集計基準日),"遅3","")))</f>
        <v/>
      </c>
      <c r="CP380" s="271" t="str">
        <f t="array" aca="1" ref="CP380" ca="1">IF(AND($AM380&lt;&gt;"",$AN380="",$AM380&lt;=集計基準日),"遅1",IF(AND($AP380&lt;&gt;"",$AQ380="",$AP380&lt;=集計基準日),"遅2",IF(AND($AS380&lt;&gt;"",$AT380="",$AS380&lt;=集計基準日),"遅3","")))</f>
        <v/>
      </c>
      <c r="CQ380" s="272" t="str">
        <f t="shared" ca="1" si="193"/>
        <v/>
      </c>
      <c r="CR380" s="272" t="str">
        <f t="shared" ca="1" si="194"/>
        <v/>
      </c>
      <c r="CS380" s="273" t="str">
        <f t="shared" ca="1" si="166"/>
        <v/>
      </c>
      <c r="CT380" s="337"/>
      <c r="CU380" s="264">
        <f t="shared" si="182"/>
        <v>372</v>
      </c>
      <c r="CW380" s="324">
        <f t="array" aca="1" ref="CW380" ca="1">MAX(IF((IF(進捗管理票PSPT_進捗率_1_2&lt;&gt;"", O380:V380,O380:S380)&lt;&gt;"")*(IF(進捗管理票PSPT_進捗率_1_2&lt;&gt;"", $O$7:$V$7,$O$7:$S$7)="予定日")*(IF(進捗管理票PSPT_進捗率_1_2&lt;&gt;"", O380:V380,O380:S380)&lt;=集計基準日),COLUMN(IF(進捗管理票PSPT_進捗率_1_2&lt;&gt;"", O380:V380,O380:S380)),""))</f>
        <v>0</v>
      </c>
      <c r="CX380" s="324">
        <f t="array" aca="1" ref="CX380" ca="1">MAX(IF((IF(進捗管理票PSPT_進捗率_2_2&lt;&gt;"", AA380:AH380,AA380:AE380)&lt;&gt;"")*(IF(進捗管理票PSPT_進捗率_2_2&lt;&gt;"", $AA$7:$AH$7,$AA$7:$AE$7)="予定日")*(IF(進捗管理票PSPT_進捗率_2_2&lt;&gt;"", AA380:AH380,AA380:AE380)&lt;=集計基準日),COLUMN(IF(進捗管理票PSPT_進捗率_2_2&lt;&gt;"", AA380:AH380,AA380:AE380)),""))</f>
        <v>0</v>
      </c>
      <c r="CY380" s="324">
        <f t="array" aca="1" ref="CY380" ca="1">MAX(IF((IF(進捗管理票PSPT_進捗率_3_2&lt;&gt;"", AM380:AT380,AM380:AQ380)&lt;&gt;"")*(IF(進捗管理票PSPT_進捗率_3_2&lt;&gt;"", $AM$7:$AT$7,$AM$7:$AQ$7)="予定日")*(IF(進捗管理票PSPT_進捗率_3_2&lt;&gt;"", AM380:AT380,AM380:AQ380)&lt;=集計基準日),COLUMN(IF(進捗管理票PSPT_進捗率_3_2&lt;&gt;"", AM380:AT380,AM380:AQ380)),""))</f>
        <v>0</v>
      </c>
      <c r="CZ380" s="324">
        <f t="array" aca="1" ref="CZ380" ca="1">MAX(IF((IF(進捗管理票PSPT_進捗率_4_2&lt;&gt;"", AY380:BF380,AY380:BC380)&lt;&gt;"")*(IF(進捗管理票PSPT_進捗率_4_2&lt;&gt;"", $AY$7:$BF$7,$AY$7:$BC$7)="予定日")*(IF(進捗管理票PSPT_進捗率_4_2&lt;&gt;"", AY380:BF380,AY380:BC380)&lt;=集計基準日),COLUMN(IF(進捗管理票PSPT_進捗率_4_2&lt;&gt;"", AY380:BF380,AY380:BC380)),""))</f>
        <v>0</v>
      </c>
      <c r="DA380" s="324">
        <f t="array" aca="1" ref="DA380" ca="1">MAX(IF((BJ380:BN380&lt;&gt;"")*($BJ$7:$BN$7="予定日")*(BJ380:BN380&lt;=集計基準日),COLUMN(BJ380:BN380),""))</f>
        <v>0</v>
      </c>
      <c r="DB380" s="324">
        <f t="array" aca="1" ref="DB380" ca="1">MAX(IF((IF(AND(進捗管理票PSPT_進捗率_1_2&lt;&gt;"",U380&lt;&gt;""), O380:V380,O380:S380)&lt;&gt;"")*(IF(AND(進捗管理票PSPT_進捗率_1_2&lt;&gt;"",U380&lt;&gt;""), $O$7:$V$7,$O$7:$S$7)="実績日")*(IF(AND(進捗管理票PSPT_進捗率_1_2&lt;&gt;"",U380&lt;&gt;""), O380:V380,O380:S380)&lt;=集計基準日),COLUMN(IF(AND(進捗管理票PSPT_進捗率_1_2&lt;&gt;"",U380&lt;&gt;""), O380:V380,O380:S380)),""))</f>
        <v>0</v>
      </c>
      <c r="DC380" s="324">
        <f t="array" aca="1" ref="DC380" ca="1">MAX(IF((IF(AND(進捗管理票PSPT_進捗率_2_2&lt;&gt;"",AG380&lt;&gt;""), AA380:AH380,AA380:AE380)&lt;&gt;"")*(IF(AND(進捗管理票PSPT_進捗率_2_2&lt;&gt;"",AG380&lt;&gt;""), $AA$7:$AH$7,$AA$7:$AE$7)="実績日")*(IF(AND(進捗管理票PSPT_進捗率_2_2&lt;&gt;"",AG380&lt;&gt;""), AA380:AH380,AA380:AE380)&lt;=集計基準日),COLUMN(IF(AND(進捗管理票PSPT_進捗率_2_2&lt;&gt;"",AG380&lt;&gt;""), AA380:AH380,AA380:AE380)),""))</f>
        <v>0</v>
      </c>
      <c r="DD380" s="324">
        <f t="array" aca="1" ref="DD380" ca="1">MAX(IF((IF(AND(進捗管理票PSPT_進捗率_3_2&lt;&gt;"",AS380&lt;&gt;""), AM380:AT380,AM380:AQ380)&lt;&gt;"")*(IF(AND(進捗管理票PSPT_進捗率_3_2&lt;&gt;"",AS380&lt;&gt;""), $AM$7:$AT$7,$AM$7:$AQ$7)="実績日")*(IF(AND(進捗管理票PSPT_進捗率_3_2&lt;&gt;"",AS380&lt;&gt;""), AM380:AT380,AM380:AQ380)&lt;=集計基準日),COLUMN(IF(AND(進捗管理票PSPT_進捗率_3_2&lt;&gt;"",AS380&lt;&gt;""), AM380:AT380,AM380:AQ380)),""))</f>
        <v>0</v>
      </c>
      <c r="DE380" s="324">
        <f t="array" aca="1" ref="DE380" ca="1">MAX(IF((IF(AND(進捗管理票PSPT_進捗率_4_2&lt;&gt;"",BE380&lt;&gt;""), AY380:BF380,AY380:BC380)&lt;&gt;"")*(IF(AND(進捗管理票PSPT_進捗率_4_2&lt;&gt;"",BE380&lt;&gt;""), $AY$7:$BF$7,$AY$7:$BC$7)="実績日")*(IF(AND(進捗管理票PSPT_進捗率_4_2&lt;&gt;"",BE380&lt;&gt;""), AY380:BF380,AY380:BC380)&lt;=集計基準日),COLUMN(IF(AND(進捗管理票PSPT_進捗率_4_2&lt;&gt;"",BE380&lt;&gt;""), AY380:BF380,AY380:BC380)),""))</f>
        <v>0</v>
      </c>
      <c r="DF380" s="324">
        <f t="array" aca="1" ref="DF380" ca="1">MAX(IF((BJ380:BN380&lt;&gt;"")*($BJ$7:$BN$7="実績日")*(BJ380:BN380&lt;=集計基準日),COLUMN(BJ380:BN380),""))</f>
        <v>0</v>
      </c>
      <c r="DG380" s="439">
        <f ca="1">MAX(IF(CW380&lt;&gt;0,HLOOKUP(CW380+1,進捗・達成率設定_PS,9,1),0),IF(CX380&lt;&gt;0,HLOOKUP(CX380+1,進捗・達成率設定_PT仕様作成,9,1),0),IF(CY380&lt;&gt;0,HLOOKUP(CY380+1,進捗・達成率設定_PG,9,1),0),IF(CZ380&lt;&gt;0,HLOOKUP(CZ380+1,進捗・達成率設定_PT,9,1),0),IF(DA380&lt;&gt;0,HLOOKUP(DA380+1,進捗・達成率設定_受入,9,1),0),IF(AND(COUNTA(PTレビュー先頭セル:PTレビュー最終セル)=0,AND(BB380&lt;&gt;"", BB380 &lt;= 集計基準日, BE380="",BF380="",BJ380="",BK380="",BM380="",BN380="")),100,0),IF(AND(BE380&lt;&gt;"",BE380 &lt;= 集計基準日, BJ380="",BK380="",BM380="",BN380=""),100,0))</f>
        <v>0</v>
      </c>
      <c r="DH380" s="440">
        <f ca="1">MAX(IF(DB380&lt;&gt;0,HLOOKUP(DB380,進捗・達成率設定_PS,9,1),0),IF(DC380&lt;&gt;0,HLOOKUP(DC380,進捗・達成率設定_PT仕様作成,9,1),0),IF(DD380&lt;&gt;0,HLOOKUP(DD380,進捗・達成率設定_PG,9,1),0),IF(DE380&lt;&gt;0,HLOOKUP(DE380,進捗・達成率設定_PT,9,1),0),IF(DF380&lt;&gt;0,HLOOKUP(DF380,進捗・達成率設定_受入,9,1),0),IF(AND(COUNTA(PTレビュー先頭セル:PTレビュー最終セル)=0,BJ380="",BK380="",BM380="",BN380="",BC380&lt;&gt;"", BC380&lt;=集計基準日),100,0),IF(OR(AND(BF380&lt;&gt;"",BF380&lt;=集計基準日, BJ380="",BK380="",BM380="",BN380=""),AND(BE380&lt;&gt;"",BF380&lt;&gt;"",BF380&lt;=集計基準日, BJ380="",BK380="",BM380="",BN380="")),100,0))</f>
        <v>0</v>
      </c>
      <c r="DI380" s="328" t="str">
        <f>IF(BM380&lt;&gt;"",BM380,IF(AND(BJ380&lt;&gt;"",BM380&lt;&gt;""),BM380,IF(AND(BJ380&lt;&gt;"",BM380=""),"",IF(AND(BK380&lt;&gt;"",BM380=""),"",IF(BE380&lt;&gt;"",BE380,IF(COUNTA(PTレビュー先頭セル:PTレビュー最終セル)&lt;&gt;0,"",IF(BB380&lt;&gt;"",BB380,"")))))))</f>
        <v/>
      </c>
      <c r="DJ380" s="329" t="str">
        <f>IF(AND(BM380&lt;&gt;"",BN380&lt;&gt;""),BN380,IF(AND(BJ380&lt;&gt;"",BN380&lt;&gt;""),BN380,IF(AND(BK380&lt;&gt;"",BN380=""),"",IF(AND(BJ380&lt;&gt;"",BN380=""),"",IF(BF380&lt;&gt;"",BF380,IF(COUNTA(PTレビュー先頭セル:PTレビュー最終セル)&lt;&gt;0,"",IF(BC380&lt;&gt;"",BC380,"")))))))</f>
        <v/>
      </c>
      <c r="DK380" s="450" t="b">
        <f t="shared" si="183"/>
        <v>0</v>
      </c>
      <c r="DL380" s="440" t="b">
        <f t="shared" si="184"/>
        <v>0</v>
      </c>
      <c r="DM380" s="450" t="b">
        <f t="shared" si="185"/>
        <v>0</v>
      </c>
      <c r="DN380" s="440" t="b">
        <f t="shared" si="186"/>
        <v>0</v>
      </c>
      <c r="DO380" s="449" t="b">
        <f t="shared" si="187"/>
        <v>0</v>
      </c>
      <c r="DP380" s="440" t="b">
        <f t="shared" si="188"/>
        <v>0</v>
      </c>
      <c r="DQ380" s="450" t="b">
        <f t="shared" si="189"/>
        <v>0</v>
      </c>
      <c r="DR380" s="440" t="b">
        <f t="shared" si="190"/>
        <v>0</v>
      </c>
      <c r="DS380" s="449" t="b">
        <f t="shared" si="191"/>
        <v>0</v>
      </c>
      <c r="DT380" s="440" t="b">
        <f t="shared" si="192"/>
        <v>0</v>
      </c>
    </row>
    <row r="381" spans="1:124" x14ac:dyDescent="0.25">
      <c r="A381" s="65">
        <f t="shared" si="167"/>
        <v>373</v>
      </c>
      <c r="B381" s="275"/>
      <c r="C381" s="275"/>
      <c r="D381" s="275"/>
      <c r="E381" s="275"/>
      <c r="F381" s="275"/>
      <c r="G381" s="316"/>
      <c r="H381" s="276"/>
      <c r="I381" s="276"/>
      <c r="J381" s="276"/>
      <c r="K381" s="467"/>
      <c r="L381" s="467"/>
      <c r="M381" s="277"/>
      <c r="N381" s="277"/>
      <c r="O381" s="348"/>
      <c r="P381" s="278"/>
      <c r="Q381" s="279"/>
      <c r="R381" s="348"/>
      <c r="S381" s="278"/>
      <c r="T381" s="280"/>
      <c r="U381" s="348"/>
      <c r="V381" s="274"/>
      <c r="W381" s="309" t="str">
        <f t="shared" ca="1" si="168"/>
        <v/>
      </c>
      <c r="X381" s="310" t="str">
        <f t="shared" ca="1" si="169"/>
        <v/>
      </c>
      <c r="Y381" s="277"/>
      <c r="Z381" s="277"/>
      <c r="AA381" s="348"/>
      <c r="AB381" s="278"/>
      <c r="AC381" s="279"/>
      <c r="AD381" s="348"/>
      <c r="AE381" s="278"/>
      <c r="AF381" s="280"/>
      <c r="AG381" s="348"/>
      <c r="AH381" s="274"/>
      <c r="AI381" s="309" t="str">
        <f t="shared" ca="1" si="170"/>
        <v/>
      </c>
      <c r="AJ381" s="310" t="str">
        <f t="shared" ca="1" si="171"/>
        <v/>
      </c>
      <c r="AK381" s="277"/>
      <c r="AL381" s="277"/>
      <c r="AM381" s="348"/>
      <c r="AN381" s="278"/>
      <c r="AO381" s="279"/>
      <c r="AP381" s="348"/>
      <c r="AQ381" s="278"/>
      <c r="AR381" s="280"/>
      <c r="AS381" s="348"/>
      <c r="AT381" s="274"/>
      <c r="AU381" s="309" t="str">
        <f t="shared" ca="1" si="172"/>
        <v/>
      </c>
      <c r="AV381" s="310" t="str">
        <f t="shared" ca="1" si="173"/>
        <v/>
      </c>
      <c r="AW381" s="276"/>
      <c r="AX381" s="276"/>
      <c r="AY381" s="348"/>
      <c r="AZ381" s="278"/>
      <c r="BA381" s="279"/>
      <c r="BB381" s="348"/>
      <c r="BC381" s="278"/>
      <c r="BD381" s="280"/>
      <c r="BE381" s="348"/>
      <c r="BF381" s="274"/>
      <c r="BG381" s="309" t="str">
        <f t="shared" ca="1" si="174"/>
        <v/>
      </c>
      <c r="BH381" s="310" t="str">
        <f t="shared" ca="1" si="175"/>
        <v/>
      </c>
      <c r="BI381" s="276"/>
      <c r="BJ381" s="348"/>
      <c r="BK381" s="278"/>
      <c r="BL381" s="279"/>
      <c r="BM381" s="348"/>
      <c r="BN381" s="278"/>
      <c r="BO381" s="280"/>
      <c r="BP381" s="309" t="str">
        <f t="shared" ca="1" si="176"/>
        <v/>
      </c>
      <c r="BQ381" s="310" t="str">
        <f t="shared" ca="1" si="177"/>
        <v/>
      </c>
      <c r="BR381" s="309" t="str">
        <f t="shared" ca="1" si="178"/>
        <v/>
      </c>
      <c r="BS381" s="438" t="str">
        <f t="shared" ca="1" si="179"/>
        <v/>
      </c>
      <c r="BT381" s="281" t="str">
        <f t="array" ref="BT381">IF(AND($I381&lt;&gt;"",$K381&lt;&gt;""),CEILING(VLOOKUP($I381,ランク別指標,3,FALSE)*$L381,1),"")</f>
        <v/>
      </c>
      <c r="BU381" s="282"/>
      <c r="BV381" s="281" t="str">
        <f t="shared" si="164"/>
        <v/>
      </c>
      <c r="BW381" s="283"/>
      <c r="BX381" s="282"/>
      <c r="BY381" s="284" t="str">
        <f t="shared" si="180"/>
        <v/>
      </c>
      <c r="BZ381" s="285" t="str">
        <f t="shared" si="181"/>
        <v/>
      </c>
      <c r="CA381" s="286"/>
      <c r="CB381" s="287"/>
      <c r="CC381" s="281" t="str">
        <f t="array" ref="CC381">IF(AND($I381&lt;&gt;"",$K381&lt;&gt;""),CEILING(VLOOKUP($I381,ランク別指標,6,FALSE)*$L381,1),"")</f>
        <v/>
      </c>
      <c r="CD381" s="288"/>
      <c r="CE381" s="289" t="str">
        <f t="shared" si="165"/>
        <v/>
      </c>
      <c r="CF381" s="290"/>
      <c r="CG381" s="291" t="str">
        <f t="array" ref="CG381">IF(AND(L381&lt;&gt;"",L381&gt;0),IF(CD381/L381*100 &gt; 0,CD381/L381*100, ""),"")</f>
        <v/>
      </c>
      <c r="CH381" s="292" t="str">
        <f t="array" ref="CH381">IF(AND(L381&lt;&gt;"",L381&gt;0),IF(CF381/L381*100 &gt; 0,CF381/L381*100, ""),"")</f>
        <v/>
      </c>
      <c r="CI381" s="291" t="str">
        <f t="array" ref="CI381">IF(AND(CC381&lt;&gt;"",CC381&gt;0),IF(CD381/CC381*100 &gt; 0,CD381/CC381, ""),"")</f>
        <v/>
      </c>
      <c r="CJ381" s="292" t="str">
        <f t="array" ref="CJ381">IF(AND(CE381&lt;&gt;"",CE381&gt;0),IF(CF381/CE381*100 &gt; 0,CF381/CE381, ""),"")</f>
        <v/>
      </c>
      <c r="CK381" s="281"/>
      <c r="CL381" s="293" t="str">
        <f t="array" ref="CL381">IF(AND(L381&lt;&gt;"",L381&gt;0),IF(CK381/L381*100 &gt; 0,CK381/L381*100, ""),"")</f>
        <v/>
      </c>
      <c r="CM381" s="294"/>
      <c r="CN381" s="270" t="str">
        <f t="array" aca="1" ref="CN381" ca="1">IF(AND($O381&lt;&gt;"",$P381="",$O381&lt;=集計基準日),"遅1",IF(AND($R381&lt;&gt;"",$S381="",$R381&lt;=集計基準日),"遅2",IF(AND($U381&lt;&gt;"",$V381="",$U381&lt;=集計基準日),"遅3","") ) )</f>
        <v/>
      </c>
      <c r="CO381" s="271" t="str">
        <f t="array" aca="1" ref="CO381" ca="1">IF(AND($AA381&lt;&gt;"",$AB381="",$AA381&lt;=集計基準日),"遅1",IF(AND($AD381&lt;&gt;"",$AE381="",$AD381&lt;=集計基準日),"遅2",IF(AND($AG381&lt;&gt;"",$AH381="",$AG381&lt;=集計基準日),"遅3","")))</f>
        <v/>
      </c>
      <c r="CP381" s="271" t="str">
        <f t="array" aca="1" ref="CP381" ca="1">IF(AND($AM381&lt;&gt;"",$AN381="",$AM381&lt;=集計基準日),"遅1",IF(AND($AP381&lt;&gt;"",$AQ381="",$AP381&lt;=集計基準日),"遅2",IF(AND($AS381&lt;&gt;"",$AT381="",$AS381&lt;=集計基準日),"遅3","")))</f>
        <v/>
      </c>
      <c r="CQ381" s="272" t="str">
        <f t="shared" ca="1" si="193"/>
        <v/>
      </c>
      <c r="CR381" s="272" t="str">
        <f t="shared" ca="1" si="194"/>
        <v/>
      </c>
      <c r="CS381" s="273" t="str">
        <f t="shared" ca="1" si="166"/>
        <v/>
      </c>
      <c r="CT381" s="337"/>
      <c r="CU381" s="264">
        <f t="shared" si="182"/>
        <v>373</v>
      </c>
      <c r="CW381" s="324">
        <f t="array" aca="1" ref="CW381" ca="1">MAX(IF((IF(進捗管理票PSPT_進捗率_1_2&lt;&gt;"", O381:V381,O381:S381)&lt;&gt;"")*(IF(進捗管理票PSPT_進捗率_1_2&lt;&gt;"", $O$7:$V$7,$O$7:$S$7)="予定日")*(IF(進捗管理票PSPT_進捗率_1_2&lt;&gt;"", O381:V381,O381:S381)&lt;=集計基準日),COLUMN(IF(進捗管理票PSPT_進捗率_1_2&lt;&gt;"", O381:V381,O381:S381)),""))</f>
        <v>0</v>
      </c>
      <c r="CX381" s="324">
        <f t="array" aca="1" ref="CX381" ca="1">MAX(IF((IF(進捗管理票PSPT_進捗率_2_2&lt;&gt;"", AA381:AH381,AA381:AE381)&lt;&gt;"")*(IF(進捗管理票PSPT_進捗率_2_2&lt;&gt;"", $AA$7:$AH$7,$AA$7:$AE$7)="予定日")*(IF(進捗管理票PSPT_進捗率_2_2&lt;&gt;"", AA381:AH381,AA381:AE381)&lt;=集計基準日),COLUMN(IF(進捗管理票PSPT_進捗率_2_2&lt;&gt;"", AA381:AH381,AA381:AE381)),""))</f>
        <v>0</v>
      </c>
      <c r="CY381" s="324">
        <f t="array" aca="1" ref="CY381" ca="1">MAX(IF((IF(進捗管理票PSPT_進捗率_3_2&lt;&gt;"", AM381:AT381,AM381:AQ381)&lt;&gt;"")*(IF(進捗管理票PSPT_進捗率_3_2&lt;&gt;"", $AM$7:$AT$7,$AM$7:$AQ$7)="予定日")*(IF(進捗管理票PSPT_進捗率_3_2&lt;&gt;"", AM381:AT381,AM381:AQ381)&lt;=集計基準日),COLUMN(IF(進捗管理票PSPT_進捗率_3_2&lt;&gt;"", AM381:AT381,AM381:AQ381)),""))</f>
        <v>0</v>
      </c>
      <c r="CZ381" s="324">
        <f t="array" aca="1" ref="CZ381" ca="1">MAX(IF((IF(進捗管理票PSPT_進捗率_4_2&lt;&gt;"", AY381:BF381,AY381:BC381)&lt;&gt;"")*(IF(進捗管理票PSPT_進捗率_4_2&lt;&gt;"", $AY$7:$BF$7,$AY$7:$BC$7)="予定日")*(IF(進捗管理票PSPT_進捗率_4_2&lt;&gt;"", AY381:BF381,AY381:BC381)&lt;=集計基準日),COLUMN(IF(進捗管理票PSPT_進捗率_4_2&lt;&gt;"", AY381:BF381,AY381:BC381)),""))</f>
        <v>0</v>
      </c>
      <c r="DA381" s="324">
        <f t="array" aca="1" ref="DA381" ca="1">MAX(IF((BJ381:BN381&lt;&gt;"")*($BJ$7:$BN$7="予定日")*(BJ381:BN381&lt;=集計基準日),COLUMN(BJ381:BN381),""))</f>
        <v>0</v>
      </c>
      <c r="DB381" s="324">
        <f t="array" aca="1" ref="DB381" ca="1">MAX(IF((IF(AND(進捗管理票PSPT_進捗率_1_2&lt;&gt;"",U381&lt;&gt;""), O381:V381,O381:S381)&lt;&gt;"")*(IF(AND(進捗管理票PSPT_進捗率_1_2&lt;&gt;"",U381&lt;&gt;""), $O$7:$V$7,$O$7:$S$7)="実績日")*(IF(AND(進捗管理票PSPT_進捗率_1_2&lt;&gt;"",U381&lt;&gt;""), O381:V381,O381:S381)&lt;=集計基準日),COLUMN(IF(AND(進捗管理票PSPT_進捗率_1_2&lt;&gt;"",U381&lt;&gt;""), O381:V381,O381:S381)),""))</f>
        <v>0</v>
      </c>
      <c r="DC381" s="324">
        <f t="array" aca="1" ref="DC381" ca="1">MAX(IF((IF(AND(進捗管理票PSPT_進捗率_2_2&lt;&gt;"",AG381&lt;&gt;""), AA381:AH381,AA381:AE381)&lt;&gt;"")*(IF(AND(進捗管理票PSPT_進捗率_2_2&lt;&gt;"",AG381&lt;&gt;""), $AA$7:$AH$7,$AA$7:$AE$7)="実績日")*(IF(AND(進捗管理票PSPT_進捗率_2_2&lt;&gt;"",AG381&lt;&gt;""), AA381:AH381,AA381:AE381)&lt;=集計基準日),COLUMN(IF(AND(進捗管理票PSPT_進捗率_2_2&lt;&gt;"",AG381&lt;&gt;""), AA381:AH381,AA381:AE381)),""))</f>
        <v>0</v>
      </c>
      <c r="DD381" s="324">
        <f t="array" aca="1" ref="DD381" ca="1">MAX(IF((IF(AND(進捗管理票PSPT_進捗率_3_2&lt;&gt;"",AS381&lt;&gt;""), AM381:AT381,AM381:AQ381)&lt;&gt;"")*(IF(AND(進捗管理票PSPT_進捗率_3_2&lt;&gt;"",AS381&lt;&gt;""), $AM$7:$AT$7,$AM$7:$AQ$7)="実績日")*(IF(AND(進捗管理票PSPT_進捗率_3_2&lt;&gt;"",AS381&lt;&gt;""), AM381:AT381,AM381:AQ381)&lt;=集計基準日),COLUMN(IF(AND(進捗管理票PSPT_進捗率_3_2&lt;&gt;"",AS381&lt;&gt;""), AM381:AT381,AM381:AQ381)),""))</f>
        <v>0</v>
      </c>
      <c r="DE381" s="324">
        <f t="array" aca="1" ref="DE381" ca="1">MAX(IF((IF(AND(進捗管理票PSPT_進捗率_4_2&lt;&gt;"",BE381&lt;&gt;""), AY381:BF381,AY381:BC381)&lt;&gt;"")*(IF(AND(進捗管理票PSPT_進捗率_4_2&lt;&gt;"",BE381&lt;&gt;""), $AY$7:$BF$7,$AY$7:$BC$7)="実績日")*(IF(AND(進捗管理票PSPT_進捗率_4_2&lt;&gt;"",BE381&lt;&gt;""), AY381:BF381,AY381:BC381)&lt;=集計基準日),COLUMN(IF(AND(進捗管理票PSPT_進捗率_4_2&lt;&gt;"",BE381&lt;&gt;""), AY381:BF381,AY381:BC381)),""))</f>
        <v>0</v>
      </c>
      <c r="DF381" s="324">
        <f t="array" aca="1" ref="DF381" ca="1">MAX(IF((BJ381:BN381&lt;&gt;"")*($BJ$7:$BN$7="実績日")*(BJ381:BN381&lt;=集計基準日),COLUMN(BJ381:BN381),""))</f>
        <v>0</v>
      </c>
      <c r="DG381" s="439">
        <f ca="1">MAX(IF(CW381&lt;&gt;0,HLOOKUP(CW381+1,進捗・達成率設定_PS,9,1),0),IF(CX381&lt;&gt;0,HLOOKUP(CX381+1,進捗・達成率設定_PT仕様作成,9,1),0),IF(CY381&lt;&gt;0,HLOOKUP(CY381+1,進捗・達成率設定_PG,9,1),0),IF(CZ381&lt;&gt;0,HLOOKUP(CZ381+1,進捗・達成率設定_PT,9,1),0),IF(DA381&lt;&gt;0,HLOOKUP(DA381+1,進捗・達成率設定_受入,9,1),0),IF(AND(COUNTA(PTレビュー先頭セル:PTレビュー最終セル)=0,AND(BB381&lt;&gt;"", BB381 &lt;= 集計基準日, BE381="",BF381="",BJ381="",BK381="",BM381="",BN381="")),100,0),IF(AND(BE381&lt;&gt;"",BE381 &lt;= 集計基準日, BJ381="",BK381="",BM381="",BN381=""),100,0))</f>
        <v>0</v>
      </c>
      <c r="DH381" s="440">
        <f ca="1">MAX(IF(DB381&lt;&gt;0,HLOOKUP(DB381,進捗・達成率設定_PS,9,1),0),IF(DC381&lt;&gt;0,HLOOKUP(DC381,進捗・達成率設定_PT仕様作成,9,1),0),IF(DD381&lt;&gt;0,HLOOKUP(DD381,進捗・達成率設定_PG,9,1),0),IF(DE381&lt;&gt;0,HLOOKUP(DE381,進捗・達成率設定_PT,9,1),0),IF(DF381&lt;&gt;0,HLOOKUP(DF381,進捗・達成率設定_受入,9,1),0),IF(AND(COUNTA(PTレビュー先頭セル:PTレビュー最終セル)=0,BJ381="",BK381="",BM381="",BN381="",BC381&lt;&gt;"", BC381&lt;=集計基準日),100,0),IF(OR(AND(BF381&lt;&gt;"",BF381&lt;=集計基準日, BJ381="",BK381="",BM381="",BN381=""),AND(BE381&lt;&gt;"",BF381&lt;&gt;"",BF381&lt;=集計基準日, BJ381="",BK381="",BM381="",BN381="")),100,0))</f>
        <v>0</v>
      </c>
      <c r="DI381" s="328" t="str">
        <f>IF(BM381&lt;&gt;"",BM381,IF(AND(BJ381&lt;&gt;"",BM381&lt;&gt;""),BM381,IF(AND(BJ381&lt;&gt;"",BM381=""),"",IF(AND(BK381&lt;&gt;"",BM381=""),"",IF(BE381&lt;&gt;"",BE381,IF(COUNTA(PTレビュー先頭セル:PTレビュー最終セル)&lt;&gt;0,"",IF(BB381&lt;&gt;"",BB381,"")))))))</f>
        <v/>
      </c>
      <c r="DJ381" s="329" t="str">
        <f>IF(AND(BM381&lt;&gt;"",BN381&lt;&gt;""),BN381,IF(AND(BJ381&lt;&gt;"",BN381&lt;&gt;""),BN381,IF(AND(BK381&lt;&gt;"",BN381=""),"",IF(AND(BJ381&lt;&gt;"",BN381=""),"",IF(BF381&lt;&gt;"",BF381,IF(COUNTA(PTレビュー先頭セル:PTレビュー最終セル)&lt;&gt;0,"",IF(BC381&lt;&gt;"",BC381,"")))))))</f>
        <v/>
      </c>
      <c r="DK381" s="450" t="b">
        <f t="shared" si="183"/>
        <v>0</v>
      </c>
      <c r="DL381" s="440" t="b">
        <f t="shared" si="184"/>
        <v>0</v>
      </c>
      <c r="DM381" s="450" t="b">
        <f t="shared" si="185"/>
        <v>0</v>
      </c>
      <c r="DN381" s="440" t="b">
        <f t="shared" si="186"/>
        <v>0</v>
      </c>
      <c r="DO381" s="449" t="b">
        <f t="shared" si="187"/>
        <v>0</v>
      </c>
      <c r="DP381" s="440" t="b">
        <f t="shared" si="188"/>
        <v>0</v>
      </c>
      <c r="DQ381" s="450" t="b">
        <f t="shared" si="189"/>
        <v>0</v>
      </c>
      <c r="DR381" s="440" t="b">
        <f t="shared" si="190"/>
        <v>0</v>
      </c>
      <c r="DS381" s="449" t="b">
        <f t="shared" si="191"/>
        <v>0</v>
      </c>
      <c r="DT381" s="440" t="b">
        <f t="shared" si="192"/>
        <v>0</v>
      </c>
    </row>
    <row r="382" spans="1:124" x14ac:dyDescent="0.25">
      <c r="A382" s="65">
        <f t="shared" si="167"/>
        <v>374</v>
      </c>
      <c r="B382" s="275"/>
      <c r="C382" s="275"/>
      <c r="D382" s="275"/>
      <c r="E382" s="275"/>
      <c r="F382" s="275"/>
      <c r="G382" s="316"/>
      <c r="H382" s="276"/>
      <c r="I382" s="276"/>
      <c r="J382" s="276"/>
      <c r="K382" s="467"/>
      <c r="L382" s="467"/>
      <c r="M382" s="277"/>
      <c r="N382" s="277"/>
      <c r="O382" s="348"/>
      <c r="P382" s="349"/>
      <c r="Q382" s="279"/>
      <c r="R382" s="348"/>
      <c r="S382" s="349"/>
      <c r="T382" s="280"/>
      <c r="U382" s="348"/>
      <c r="V382" s="274"/>
      <c r="W382" s="309" t="str">
        <f t="shared" ca="1" si="168"/>
        <v/>
      </c>
      <c r="X382" s="310" t="str">
        <f t="shared" ca="1" si="169"/>
        <v/>
      </c>
      <c r="Y382" s="277"/>
      <c r="Z382" s="277"/>
      <c r="AA382" s="348"/>
      <c r="AB382" s="349"/>
      <c r="AC382" s="279"/>
      <c r="AD382" s="348"/>
      <c r="AE382" s="349"/>
      <c r="AF382" s="280"/>
      <c r="AG382" s="348"/>
      <c r="AH382" s="274"/>
      <c r="AI382" s="309" t="str">
        <f t="shared" ca="1" si="170"/>
        <v/>
      </c>
      <c r="AJ382" s="310" t="str">
        <f t="shared" ca="1" si="171"/>
        <v/>
      </c>
      <c r="AK382" s="276"/>
      <c r="AL382" s="276"/>
      <c r="AM382" s="348"/>
      <c r="AN382" s="349"/>
      <c r="AO382" s="279"/>
      <c r="AP382" s="348"/>
      <c r="AQ382" s="349"/>
      <c r="AR382" s="280"/>
      <c r="AS382" s="348"/>
      <c r="AT382" s="274"/>
      <c r="AU382" s="309" t="str">
        <f t="shared" ca="1" si="172"/>
        <v/>
      </c>
      <c r="AV382" s="310" t="str">
        <f t="shared" ca="1" si="173"/>
        <v/>
      </c>
      <c r="AW382" s="276"/>
      <c r="AX382" s="276"/>
      <c r="AY382" s="348"/>
      <c r="AZ382" s="349"/>
      <c r="BA382" s="279"/>
      <c r="BB382" s="348"/>
      <c r="BC382" s="349"/>
      <c r="BD382" s="280"/>
      <c r="BE382" s="348"/>
      <c r="BF382" s="274"/>
      <c r="BG382" s="309" t="str">
        <f t="shared" ca="1" si="174"/>
        <v/>
      </c>
      <c r="BH382" s="310" t="str">
        <f t="shared" ca="1" si="175"/>
        <v/>
      </c>
      <c r="BI382" s="276"/>
      <c r="BJ382" s="348"/>
      <c r="BK382" s="349"/>
      <c r="BL382" s="279"/>
      <c r="BM382" s="348"/>
      <c r="BN382" s="349"/>
      <c r="BO382" s="280"/>
      <c r="BP382" s="309" t="str">
        <f t="shared" ca="1" si="176"/>
        <v/>
      </c>
      <c r="BQ382" s="310" t="str">
        <f t="shared" ca="1" si="177"/>
        <v/>
      </c>
      <c r="BR382" s="309" t="str">
        <f t="shared" ca="1" si="178"/>
        <v/>
      </c>
      <c r="BS382" s="438" t="str">
        <f t="shared" ca="1" si="179"/>
        <v/>
      </c>
      <c r="BT382" s="281" t="str">
        <f t="array" ref="BT382">IF(AND($I382&lt;&gt;"",$K382&lt;&gt;""),CEILING(VLOOKUP($I382,ランク別指標,3,FALSE)*$L382,1),"")</f>
        <v/>
      </c>
      <c r="BU382" s="282"/>
      <c r="BV382" s="281" t="str">
        <f t="shared" si="164"/>
        <v/>
      </c>
      <c r="BW382" s="283"/>
      <c r="BX382" s="282"/>
      <c r="BY382" s="284" t="str">
        <f t="shared" si="180"/>
        <v/>
      </c>
      <c r="BZ382" s="285" t="str">
        <f t="shared" si="181"/>
        <v/>
      </c>
      <c r="CA382" s="286"/>
      <c r="CB382" s="287"/>
      <c r="CC382" s="281" t="str">
        <f t="array" ref="CC382">IF(AND($I382&lt;&gt;"",$K382&lt;&gt;""),CEILING(VLOOKUP($I382,ランク別指標,6,FALSE)*$L382,1),"")</f>
        <v/>
      </c>
      <c r="CD382" s="288"/>
      <c r="CE382" s="289" t="str">
        <f t="shared" si="165"/>
        <v/>
      </c>
      <c r="CF382" s="290"/>
      <c r="CG382" s="291" t="str">
        <f t="array" ref="CG382">IF(AND(L382&lt;&gt;"",L382&gt;0),IF(CD382/L382*100 &gt; 0,CD382/L382*100, ""),"")</f>
        <v/>
      </c>
      <c r="CH382" s="292" t="str">
        <f t="array" ref="CH382">IF(AND(L382&lt;&gt;"",L382&gt;0),IF(CF382/L382*100 &gt; 0,CF382/L382*100, ""),"")</f>
        <v/>
      </c>
      <c r="CI382" s="291" t="str">
        <f t="array" ref="CI382">IF(AND(CC382&lt;&gt;"",CC382&gt;0),IF(CD382/CC382*100 &gt; 0,CD382/CC382, ""),"")</f>
        <v/>
      </c>
      <c r="CJ382" s="292" t="str">
        <f t="array" ref="CJ382">IF(AND(CE382&lt;&gt;"",CE382&gt;0),IF(CF382/CE382*100 &gt; 0,CF382/CE382, ""),"")</f>
        <v/>
      </c>
      <c r="CK382" s="281"/>
      <c r="CL382" s="293" t="str">
        <f t="array" ref="CL382">IF(AND(L382&lt;&gt;"",L382&gt;0),IF(CK382/L382*100 &gt; 0,CK382/L382*100, ""),"")</f>
        <v/>
      </c>
      <c r="CM382" s="294"/>
      <c r="CN382" s="270" t="str">
        <f t="array" aca="1" ref="CN382" ca="1">IF(AND($O382&lt;&gt;"",$P382="",$O382&lt;=集計基準日),"遅1",IF(AND($R382&lt;&gt;"",$S382="",$R382&lt;=集計基準日),"遅2",IF(AND($U382&lt;&gt;"",$V382="",$U382&lt;=集計基準日),"遅3","") ) )</f>
        <v/>
      </c>
      <c r="CO382" s="271" t="str">
        <f t="array" aca="1" ref="CO382" ca="1">IF(AND($AA382&lt;&gt;"",$AB382="",$AA382&lt;=集計基準日),"遅1",IF(AND($AD382&lt;&gt;"",$AE382="",$AD382&lt;=集計基準日),"遅2",IF(AND($AG382&lt;&gt;"",$AH382="",$AG382&lt;=集計基準日),"遅3","")))</f>
        <v/>
      </c>
      <c r="CP382" s="271" t="str">
        <f t="array" aca="1" ref="CP382" ca="1">IF(AND($AM382&lt;&gt;"",$AN382="",$AM382&lt;=集計基準日),"遅1",IF(AND($AP382&lt;&gt;"",$AQ382="",$AP382&lt;=集計基準日),"遅2",IF(AND($AS382&lt;&gt;"",$AT382="",$AS382&lt;=集計基準日),"遅3","")))</f>
        <v/>
      </c>
      <c r="CQ382" s="272" t="str">
        <f t="shared" ca="1" si="193"/>
        <v/>
      </c>
      <c r="CR382" s="272" t="str">
        <f t="shared" ca="1" si="194"/>
        <v/>
      </c>
      <c r="CS382" s="273" t="str">
        <f t="shared" ca="1" si="166"/>
        <v/>
      </c>
      <c r="CT382" s="337"/>
      <c r="CU382" s="264">
        <f t="shared" si="182"/>
        <v>374</v>
      </c>
      <c r="CW382" s="324">
        <f t="array" aca="1" ref="CW382" ca="1">MAX(IF((IF(進捗管理票PSPT_進捗率_1_2&lt;&gt;"", O382:V382,O382:S382)&lt;&gt;"")*(IF(進捗管理票PSPT_進捗率_1_2&lt;&gt;"", $O$7:$V$7,$O$7:$S$7)="予定日")*(IF(進捗管理票PSPT_進捗率_1_2&lt;&gt;"", O382:V382,O382:S382)&lt;=集計基準日),COLUMN(IF(進捗管理票PSPT_進捗率_1_2&lt;&gt;"", O382:V382,O382:S382)),""))</f>
        <v>0</v>
      </c>
      <c r="CX382" s="324">
        <f t="array" aca="1" ref="CX382" ca="1">MAX(IF((IF(進捗管理票PSPT_進捗率_2_2&lt;&gt;"", AA382:AH382,AA382:AE382)&lt;&gt;"")*(IF(進捗管理票PSPT_進捗率_2_2&lt;&gt;"", $AA$7:$AH$7,$AA$7:$AE$7)="予定日")*(IF(進捗管理票PSPT_進捗率_2_2&lt;&gt;"", AA382:AH382,AA382:AE382)&lt;=集計基準日),COLUMN(IF(進捗管理票PSPT_進捗率_2_2&lt;&gt;"", AA382:AH382,AA382:AE382)),""))</f>
        <v>0</v>
      </c>
      <c r="CY382" s="324">
        <f t="array" aca="1" ref="CY382" ca="1">MAX(IF((IF(進捗管理票PSPT_進捗率_3_2&lt;&gt;"", AM382:AT382,AM382:AQ382)&lt;&gt;"")*(IF(進捗管理票PSPT_進捗率_3_2&lt;&gt;"", $AM$7:$AT$7,$AM$7:$AQ$7)="予定日")*(IF(進捗管理票PSPT_進捗率_3_2&lt;&gt;"", AM382:AT382,AM382:AQ382)&lt;=集計基準日),COLUMN(IF(進捗管理票PSPT_進捗率_3_2&lt;&gt;"", AM382:AT382,AM382:AQ382)),""))</f>
        <v>0</v>
      </c>
      <c r="CZ382" s="324">
        <f t="array" aca="1" ref="CZ382" ca="1">MAX(IF((IF(進捗管理票PSPT_進捗率_4_2&lt;&gt;"", AY382:BF382,AY382:BC382)&lt;&gt;"")*(IF(進捗管理票PSPT_進捗率_4_2&lt;&gt;"", $AY$7:$BF$7,$AY$7:$BC$7)="予定日")*(IF(進捗管理票PSPT_進捗率_4_2&lt;&gt;"", AY382:BF382,AY382:BC382)&lt;=集計基準日),COLUMN(IF(進捗管理票PSPT_進捗率_4_2&lt;&gt;"", AY382:BF382,AY382:BC382)),""))</f>
        <v>0</v>
      </c>
      <c r="DA382" s="324">
        <f t="array" aca="1" ref="DA382" ca="1">MAX(IF((BJ382:BN382&lt;&gt;"")*($BJ$7:$BN$7="予定日")*(BJ382:BN382&lt;=集計基準日),COLUMN(BJ382:BN382),""))</f>
        <v>0</v>
      </c>
      <c r="DB382" s="324">
        <f t="array" aca="1" ref="DB382" ca="1">MAX(IF((IF(AND(進捗管理票PSPT_進捗率_1_2&lt;&gt;"",U382&lt;&gt;""), O382:V382,O382:S382)&lt;&gt;"")*(IF(AND(進捗管理票PSPT_進捗率_1_2&lt;&gt;"",U382&lt;&gt;""), $O$7:$V$7,$O$7:$S$7)="実績日")*(IF(AND(進捗管理票PSPT_進捗率_1_2&lt;&gt;"",U382&lt;&gt;""), O382:V382,O382:S382)&lt;=集計基準日),COLUMN(IF(AND(進捗管理票PSPT_進捗率_1_2&lt;&gt;"",U382&lt;&gt;""), O382:V382,O382:S382)),""))</f>
        <v>0</v>
      </c>
      <c r="DC382" s="324">
        <f t="array" aca="1" ref="DC382" ca="1">MAX(IF((IF(AND(進捗管理票PSPT_進捗率_2_2&lt;&gt;"",AG382&lt;&gt;""), AA382:AH382,AA382:AE382)&lt;&gt;"")*(IF(AND(進捗管理票PSPT_進捗率_2_2&lt;&gt;"",AG382&lt;&gt;""), $AA$7:$AH$7,$AA$7:$AE$7)="実績日")*(IF(AND(進捗管理票PSPT_進捗率_2_2&lt;&gt;"",AG382&lt;&gt;""), AA382:AH382,AA382:AE382)&lt;=集計基準日),COLUMN(IF(AND(進捗管理票PSPT_進捗率_2_2&lt;&gt;"",AG382&lt;&gt;""), AA382:AH382,AA382:AE382)),""))</f>
        <v>0</v>
      </c>
      <c r="DD382" s="324">
        <f t="array" aca="1" ref="DD382" ca="1">MAX(IF((IF(AND(進捗管理票PSPT_進捗率_3_2&lt;&gt;"",AS382&lt;&gt;""), AM382:AT382,AM382:AQ382)&lt;&gt;"")*(IF(AND(進捗管理票PSPT_進捗率_3_2&lt;&gt;"",AS382&lt;&gt;""), $AM$7:$AT$7,$AM$7:$AQ$7)="実績日")*(IF(AND(進捗管理票PSPT_進捗率_3_2&lt;&gt;"",AS382&lt;&gt;""), AM382:AT382,AM382:AQ382)&lt;=集計基準日),COLUMN(IF(AND(進捗管理票PSPT_進捗率_3_2&lt;&gt;"",AS382&lt;&gt;""), AM382:AT382,AM382:AQ382)),""))</f>
        <v>0</v>
      </c>
      <c r="DE382" s="324">
        <f t="array" aca="1" ref="DE382" ca="1">MAX(IF((IF(AND(進捗管理票PSPT_進捗率_4_2&lt;&gt;"",BE382&lt;&gt;""), AY382:BF382,AY382:BC382)&lt;&gt;"")*(IF(AND(進捗管理票PSPT_進捗率_4_2&lt;&gt;"",BE382&lt;&gt;""), $AY$7:$BF$7,$AY$7:$BC$7)="実績日")*(IF(AND(進捗管理票PSPT_進捗率_4_2&lt;&gt;"",BE382&lt;&gt;""), AY382:BF382,AY382:BC382)&lt;=集計基準日),COLUMN(IF(AND(進捗管理票PSPT_進捗率_4_2&lt;&gt;"",BE382&lt;&gt;""), AY382:BF382,AY382:BC382)),""))</f>
        <v>0</v>
      </c>
      <c r="DF382" s="324">
        <f t="array" aca="1" ref="DF382" ca="1">MAX(IF((BJ382:BN382&lt;&gt;"")*($BJ$7:$BN$7="実績日")*(BJ382:BN382&lt;=集計基準日),COLUMN(BJ382:BN382),""))</f>
        <v>0</v>
      </c>
      <c r="DG382" s="439">
        <f ca="1">MAX(IF(CW382&lt;&gt;0,HLOOKUP(CW382+1,進捗・達成率設定_PS,9,1),0),IF(CX382&lt;&gt;0,HLOOKUP(CX382+1,進捗・達成率設定_PT仕様作成,9,1),0),IF(CY382&lt;&gt;0,HLOOKUP(CY382+1,進捗・達成率設定_PG,9,1),0),IF(CZ382&lt;&gt;0,HLOOKUP(CZ382+1,進捗・達成率設定_PT,9,1),0),IF(DA382&lt;&gt;0,HLOOKUP(DA382+1,進捗・達成率設定_受入,9,1),0),IF(AND(COUNTA(PTレビュー先頭セル:PTレビュー最終セル)=0,AND(BB382&lt;&gt;"", BB382 &lt;= 集計基準日, BE382="",BF382="",BJ382="",BK382="",BM382="",BN382="")),100,0),IF(AND(BE382&lt;&gt;"",BE382 &lt;= 集計基準日, BJ382="",BK382="",BM382="",BN382=""),100,0))</f>
        <v>0</v>
      </c>
      <c r="DH382" s="440">
        <f ca="1">MAX(IF(DB382&lt;&gt;0,HLOOKUP(DB382,進捗・達成率設定_PS,9,1),0),IF(DC382&lt;&gt;0,HLOOKUP(DC382,進捗・達成率設定_PT仕様作成,9,1),0),IF(DD382&lt;&gt;0,HLOOKUP(DD382,進捗・達成率設定_PG,9,1),0),IF(DE382&lt;&gt;0,HLOOKUP(DE382,進捗・達成率設定_PT,9,1),0),IF(DF382&lt;&gt;0,HLOOKUP(DF382,進捗・達成率設定_受入,9,1),0),IF(AND(COUNTA(PTレビュー先頭セル:PTレビュー最終セル)=0,BJ382="",BK382="",BM382="",BN382="",BC382&lt;&gt;"", BC382&lt;=集計基準日),100,0),IF(OR(AND(BF382&lt;&gt;"",BF382&lt;=集計基準日, BJ382="",BK382="",BM382="",BN382=""),AND(BE382&lt;&gt;"",BF382&lt;&gt;"",BF382&lt;=集計基準日, BJ382="",BK382="",BM382="",BN382="")),100,0))</f>
        <v>0</v>
      </c>
      <c r="DI382" s="328" t="str">
        <f>IF(BM382&lt;&gt;"",BM382,IF(AND(BJ382&lt;&gt;"",BM382&lt;&gt;""),BM382,IF(AND(BJ382&lt;&gt;"",BM382=""),"",IF(AND(BK382&lt;&gt;"",BM382=""),"",IF(BE382&lt;&gt;"",BE382,IF(COUNTA(PTレビュー先頭セル:PTレビュー最終セル)&lt;&gt;0,"",IF(BB382&lt;&gt;"",BB382,"")))))))</f>
        <v/>
      </c>
      <c r="DJ382" s="329" t="str">
        <f>IF(AND(BM382&lt;&gt;"",BN382&lt;&gt;""),BN382,IF(AND(BJ382&lt;&gt;"",BN382&lt;&gt;""),BN382,IF(AND(BK382&lt;&gt;"",BN382=""),"",IF(AND(BJ382&lt;&gt;"",BN382=""),"",IF(BF382&lt;&gt;"",BF382,IF(COUNTA(PTレビュー先頭セル:PTレビュー最終セル)&lt;&gt;0,"",IF(BC382&lt;&gt;"",BC382,"")))))))</f>
        <v/>
      </c>
      <c r="DK382" s="450" t="b">
        <f t="shared" si="183"/>
        <v>0</v>
      </c>
      <c r="DL382" s="440" t="b">
        <f t="shared" si="184"/>
        <v>0</v>
      </c>
      <c r="DM382" s="450" t="b">
        <f t="shared" si="185"/>
        <v>0</v>
      </c>
      <c r="DN382" s="440" t="b">
        <f t="shared" si="186"/>
        <v>0</v>
      </c>
      <c r="DO382" s="449" t="b">
        <f t="shared" si="187"/>
        <v>0</v>
      </c>
      <c r="DP382" s="440" t="b">
        <f t="shared" si="188"/>
        <v>0</v>
      </c>
      <c r="DQ382" s="450" t="b">
        <f t="shared" si="189"/>
        <v>0</v>
      </c>
      <c r="DR382" s="440" t="b">
        <f t="shared" si="190"/>
        <v>0</v>
      </c>
      <c r="DS382" s="449" t="b">
        <f t="shared" si="191"/>
        <v>0</v>
      </c>
      <c r="DT382" s="440" t="b">
        <f t="shared" si="192"/>
        <v>0</v>
      </c>
    </row>
    <row r="383" spans="1:124" x14ac:dyDescent="0.25">
      <c r="A383" s="65">
        <f t="shared" si="167"/>
        <v>375</v>
      </c>
      <c r="B383" s="275"/>
      <c r="C383" s="275"/>
      <c r="D383" s="275"/>
      <c r="E383" s="275"/>
      <c r="F383" s="275"/>
      <c r="G383" s="316"/>
      <c r="H383" s="276"/>
      <c r="I383" s="276"/>
      <c r="J383" s="276"/>
      <c r="K383" s="467"/>
      <c r="L383" s="467"/>
      <c r="M383" s="277"/>
      <c r="N383" s="277"/>
      <c r="O383" s="348"/>
      <c r="P383" s="349"/>
      <c r="Q383" s="279"/>
      <c r="R383" s="348"/>
      <c r="S383" s="349"/>
      <c r="T383" s="280"/>
      <c r="U383" s="348"/>
      <c r="V383" s="274"/>
      <c r="W383" s="309" t="str">
        <f t="shared" ca="1" si="168"/>
        <v/>
      </c>
      <c r="X383" s="310" t="str">
        <f t="shared" ca="1" si="169"/>
        <v/>
      </c>
      <c r="Y383" s="277"/>
      <c r="Z383" s="277"/>
      <c r="AA383" s="348"/>
      <c r="AB383" s="349"/>
      <c r="AC383" s="279"/>
      <c r="AD383" s="348"/>
      <c r="AE383" s="349"/>
      <c r="AF383" s="280"/>
      <c r="AG383" s="348"/>
      <c r="AH383" s="274"/>
      <c r="AI383" s="309" t="str">
        <f t="shared" ca="1" si="170"/>
        <v/>
      </c>
      <c r="AJ383" s="310" t="str">
        <f t="shared" ca="1" si="171"/>
        <v/>
      </c>
      <c r="AK383" s="276"/>
      <c r="AL383" s="276"/>
      <c r="AM383" s="348"/>
      <c r="AN383" s="349"/>
      <c r="AO383" s="279"/>
      <c r="AP383" s="348"/>
      <c r="AQ383" s="349"/>
      <c r="AR383" s="280"/>
      <c r="AS383" s="348"/>
      <c r="AT383" s="274"/>
      <c r="AU383" s="309" t="str">
        <f t="shared" ca="1" si="172"/>
        <v/>
      </c>
      <c r="AV383" s="310" t="str">
        <f t="shared" ca="1" si="173"/>
        <v/>
      </c>
      <c r="AW383" s="276"/>
      <c r="AX383" s="276"/>
      <c r="AY383" s="348"/>
      <c r="AZ383" s="349"/>
      <c r="BA383" s="279"/>
      <c r="BB383" s="348"/>
      <c r="BC383" s="349"/>
      <c r="BD383" s="280"/>
      <c r="BE383" s="348"/>
      <c r="BF383" s="274"/>
      <c r="BG383" s="309" t="str">
        <f t="shared" ca="1" si="174"/>
        <v/>
      </c>
      <c r="BH383" s="310" t="str">
        <f t="shared" ca="1" si="175"/>
        <v/>
      </c>
      <c r="BI383" s="276"/>
      <c r="BJ383" s="348"/>
      <c r="BK383" s="349"/>
      <c r="BL383" s="279"/>
      <c r="BM383" s="348"/>
      <c r="BN383" s="349"/>
      <c r="BO383" s="280"/>
      <c r="BP383" s="309" t="str">
        <f t="shared" ca="1" si="176"/>
        <v/>
      </c>
      <c r="BQ383" s="310" t="str">
        <f t="shared" ca="1" si="177"/>
        <v/>
      </c>
      <c r="BR383" s="309" t="str">
        <f t="shared" ca="1" si="178"/>
        <v/>
      </c>
      <c r="BS383" s="438" t="str">
        <f t="shared" ca="1" si="179"/>
        <v/>
      </c>
      <c r="BT383" s="281" t="str">
        <f t="array" ref="BT383">IF(AND($I383&lt;&gt;"",$K383&lt;&gt;""),CEILING(VLOOKUP($I383,ランク別指標,3,FALSE)*$L383,1),"")</f>
        <v/>
      </c>
      <c r="BU383" s="282"/>
      <c r="BV383" s="281" t="str">
        <f t="shared" si="164"/>
        <v/>
      </c>
      <c r="BW383" s="283"/>
      <c r="BX383" s="282"/>
      <c r="BY383" s="284" t="str">
        <f t="shared" si="180"/>
        <v/>
      </c>
      <c r="BZ383" s="285" t="str">
        <f t="shared" si="181"/>
        <v/>
      </c>
      <c r="CA383" s="286"/>
      <c r="CB383" s="287"/>
      <c r="CC383" s="281" t="str">
        <f t="array" ref="CC383">IF(AND($I383&lt;&gt;"",$K383&lt;&gt;""),CEILING(VLOOKUP($I383,ランク別指標,6,FALSE)*$L383,1),"")</f>
        <v/>
      </c>
      <c r="CD383" s="288"/>
      <c r="CE383" s="289" t="str">
        <f t="shared" si="165"/>
        <v/>
      </c>
      <c r="CF383" s="290"/>
      <c r="CG383" s="291" t="str">
        <f t="array" ref="CG383">IF(AND(L383&lt;&gt;"",L383&gt;0),IF(CD383/L383*100 &gt; 0,CD383/L383*100, ""),"")</f>
        <v/>
      </c>
      <c r="CH383" s="292" t="str">
        <f t="array" ref="CH383">IF(AND(L383&lt;&gt;"",L383&gt;0),IF(CF383/L383*100 &gt; 0,CF383/L383*100, ""),"")</f>
        <v/>
      </c>
      <c r="CI383" s="291" t="str">
        <f t="array" ref="CI383">IF(AND(CC383&lt;&gt;"",CC383&gt;0),IF(CD383/CC383*100 &gt; 0,CD383/CC383, ""),"")</f>
        <v/>
      </c>
      <c r="CJ383" s="292" t="str">
        <f t="array" ref="CJ383">IF(AND(CE383&lt;&gt;"",CE383&gt;0),IF(CF383/CE383*100 &gt; 0,CF383/CE383, ""),"")</f>
        <v/>
      </c>
      <c r="CK383" s="281"/>
      <c r="CL383" s="293" t="str">
        <f t="array" ref="CL383">IF(AND(L383&lt;&gt;"",L383&gt;0),IF(CK383/L383*100 &gt; 0,CK383/L383*100, ""),"")</f>
        <v/>
      </c>
      <c r="CM383" s="294"/>
      <c r="CN383" s="270" t="str">
        <f t="array" aca="1" ref="CN383" ca="1">IF(AND($O383&lt;&gt;"",$P383="",$O383&lt;=集計基準日),"遅1",IF(AND($R383&lt;&gt;"",$S383="",$R383&lt;=集計基準日),"遅2",IF(AND($U383&lt;&gt;"",$V383="",$U383&lt;=集計基準日),"遅3","") ) )</f>
        <v/>
      </c>
      <c r="CO383" s="271" t="str">
        <f t="array" aca="1" ref="CO383" ca="1">IF(AND($AA383&lt;&gt;"",$AB383="",$AA383&lt;=集計基準日),"遅1",IF(AND($AD383&lt;&gt;"",$AE383="",$AD383&lt;=集計基準日),"遅2",IF(AND($AG383&lt;&gt;"",$AH383="",$AG383&lt;=集計基準日),"遅3","")))</f>
        <v/>
      </c>
      <c r="CP383" s="271" t="str">
        <f t="array" aca="1" ref="CP383" ca="1">IF(AND($AM383&lt;&gt;"",$AN383="",$AM383&lt;=集計基準日),"遅1",IF(AND($AP383&lt;&gt;"",$AQ383="",$AP383&lt;=集計基準日),"遅2",IF(AND($AS383&lt;&gt;"",$AT383="",$AS383&lt;=集計基準日),"遅3","")))</f>
        <v/>
      </c>
      <c r="CQ383" s="272" t="str">
        <f t="shared" ca="1" si="193"/>
        <v/>
      </c>
      <c r="CR383" s="272" t="str">
        <f t="shared" ca="1" si="194"/>
        <v/>
      </c>
      <c r="CS383" s="273" t="str">
        <f t="shared" ca="1" si="166"/>
        <v/>
      </c>
      <c r="CT383" s="337"/>
      <c r="CU383" s="264">
        <f t="shared" si="182"/>
        <v>375</v>
      </c>
      <c r="CW383" s="324">
        <f t="array" aca="1" ref="CW383" ca="1">MAX(IF((IF(進捗管理票PSPT_進捗率_1_2&lt;&gt;"", O383:V383,O383:S383)&lt;&gt;"")*(IF(進捗管理票PSPT_進捗率_1_2&lt;&gt;"", $O$7:$V$7,$O$7:$S$7)="予定日")*(IF(進捗管理票PSPT_進捗率_1_2&lt;&gt;"", O383:V383,O383:S383)&lt;=集計基準日),COLUMN(IF(進捗管理票PSPT_進捗率_1_2&lt;&gt;"", O383:V383,O383:S383)),""))</f>
        <v>0</v>
      </c>
      <c r="CX383" s="324">
        <f t="array" aca="1" ref="CX383" ca="1">MAX(IF((IF(進捗管理票PSPT_進捗率_2_2&lt;&gt;"", AA383:AH383,AA383:AE383)&lt;&gt;"")*(IF(進捗管理票PSPT_進捗率_2_2&lt;&gt;"", $AA$7:$AH$7,$AA$7:$AE$7)="予定日")*(IF(進捗管理票PSPT_進捗率_2_2&lt;&gt;"", AA383:AH383,AA383:AE383)&lt;=集計基準日),COLUMN(IF(進捗管理票PSPT_進捗率_2_2&lt;&gt;"", AA383:AH383,AA383:AE383)),""))</f>
        <v>0</v>
      </c>
      <c r="CY383" s="324">
        <f t="array" aca="1" ref="CY383" ca="1">MAX(IF((IF(進捗管理票PSPT_進捗率_3_2&lt;&gt;"", AM383:AT383,AM383:AQ383)&lt;&gt;"")*(IF(進捗管理票PSPT_進捗率_3_2&lt;&gt;"", $AM$7:$AT$7,$AM$7:$AQ$7)="予定日")*(IF(進捗管理票PSPT_進捗率_3_2&lt;&gt;"", AM383:AT383,AM383:AQ383)&lt;=集計基準日),COLUMN(IF(進捗管理票PSPT_進捗率_3_2&lt;&gt;"", AM383:AT383,AM383:AQ383)),""))</f>
        <v>0</v>
      </c>
      <c r="CZ383" s="324">
        <f t="array" aca="1" ref="CZ383" ca="1">MAX(IF((IF(進捗管理票PSPT_進捗率_4_2&lt;&gt;"", AY383:BF383,AY383:BC383)&lt;&gt;"")*(IF(進捗管理票PSPT_進捗率_4_2&lt;&gt;"", $AY$7:$BF$7,$AY$7:$BC$7)="予定日")*(IF(進捗管理票PSPT_進捗率_4_2&lt;&gt;"", AY383:BF383,AY383:BC383)&lt;=集計基準日),COLUMN(IF(進捗管理票PSPT_進捗率_4_2&lt;&gt;"", AY383:BF383,AY383:BC383)),""))</f>
        <v>0</v>
      </c>
      <c r="DA383" s="324">
        <f t="array" aca="1" ref="DA383" ca="1">MAX(IF((BJ383:BN383&lt;&gt;"")*($BJ$7:$BN$7="予定日")*(BJ383:BN383&lt;=集計基準日),COLUMN(BJ383:BN383),""))</f>
        <v>0</v>
      </c>
      <c r="DB383" s="324">
        <f t="array" aca="1" ref="DB383" ca="1">MAX(IF((IF(AND(進捗管理票PSPT_進捗率_1_2&lt;&gt;"",U383&lt;&gt;""), O383:V383,O383:S383)&lt;&gt;"")*(IF(AND(進捗管理票PSPT_進捗率_1_2&lt;&gt;"",U383&lt;&gt;""), $O$7:$V$7,$O$7:$S$7)="実績日")*(IF(AND(進捗管理票PSPT_進捗率_1_2&lt;&gt;"",U383&lt;&gt;""), O383:V383,O383:S383)&lt;=集計基準日),COLUMN(IF(AND(進捗管理票PSPT_進捗率_1_2&lt;&gt;"",U383&lt;&gt;""), O383:V383,O383:S383)),""))</f>
        <v>0</v>
      </c>
      <c r="DC383" s="324">
        <f t="array" aca="1" ref="DC383" ca="1">MAX(IF((IF(AND(進捗管理票PSPT_進捗率_2_2&lt;&gt;"",AG383&lt;&gt;""), AA383:AH383,AA383:AE383)&lt;&gt;"")*(IF(AND(進捗管理票PSPT_進捗率_2_2&lt;&gt;"",AG383&lt;&gt;""), $AA$7:$AH$7,$AA$7:$AE$7)="実績日")*(IF(AND(進捗管理票PSPT_進捗率_2_2&lt;&gt;"",AG383&lt;&gt;""), AA383:AH383,AA383:AE383)&lt;=集計基準日),COLUMN(IF(AND(進捗管理票PSPT_進捗率_2_2&lt;&gt;"",AG383&lt;&gt;""), AA383:AH383,AA383:AE383)),""))</f>
        <v>0</v>
      </c>
      <c r="DD383" s="324">
        <f t="array" aca="1" ref="DD383" ca="1">MAX(IF((IF(AND(進捗管理票PSPT_進捗率_3_2&lt;&gt;"",AS383&lt;&gt;""), AM383:AT383,AM383:AQ383)&lt;&gt;"")*(IF(AND(進捗管理票PSPT_進捗率_3_2&lt;&gt;"",AS383&lt;&gt;""), $AM$7:$AT$7,$AM$7:$AQ$7)="実績日")*(IF(AND(進捗管理票PSPT_進捗率_3_2&lt;&gt;"",AS383&lt;&gt;""), AM383:AT383,AM383:AQ383)&lt;=集計基準日),COLUMN(IF(AND(進捗管理票PSPT_進捗率_3_2&lt;&gt;"",AS383&lt;&gt;""), AM383:AT383,AM383:AQ383)),""))</f>
        <v>0</v>
      </c>
      <c r="DE383" s="324">
        <f t="array" aca="1" ref="DE383" ca="1">MAX(IF((IF(AND(進捗管理票PSPT_進捗率_4_2&lt;&gt;"",BE383&lt;&gt;""), AY383:BF383,AY383:BC383)&lt;&gt;"")*(IF(AND(進捗管理票PSPT_進捗率_4_2&lt;&gt;"",BE383&lt;&gt;""), $AY$7:$BF$7,$AY$7:$BC$7)="実績日")*(IF(AND(進捗管理票PSPT_進捗率_4_2&lt;&gt;"",BE383&lt;&gt;""), AY383:BF383,AY383:BC383)&lt;=集計基準日),COLUMN(IF(AND(進捗管理票PSPT_進捗率_4_2&lt;&gt;"",BE383&lt;&gt;""), AY383:BF383,AY383:BC383)),""))</f>
        <v>0</v>
      </c>
      <c r="DF383" s="324">
        <f t="array" aca="1" ref="DF383" ca="1">MAX(IF((BJ383:BN383&lt;&gt;"")*($BJ$7:$BN$7="実績日")*(BJ383:BN383&lt;=集計基準日),COLUMN(BJ383:BN383),""))</f>
        <v>0</v>
      </c>
      <c r="DG383" s="439">
        <f ca="1">MAX(IF(CW383&lt;&gt;0,HLOOKUP(CW383+1,進捗・達成率設定_PS,9,1),0),IF(CX383&lt;&gt;0,HLOOKUP(CX383+1,進捗・達成率設定_PT仕様作成,9,1),0),IF(CY383&lt;&gt;0,HLOOKUP(CY383+1,進捗・達成率設定_PG,9,1),0),IF(CZ383&lt;&gt;0,HLOOKUP(CZ383+1,進捗・達成率設定_PT,9,1),0),IF(DA383&lt;&gt;0,HLOOKUP(DA383+1,進捗・達成率設定_受入,9,1),0),IF(AND(COUNTA(PTレビュー先頭セル:PTレビュー最終セル)=0,AND(BB383&lt;&gt;"", BB383 &lt;= 集計基準日, BE383="",BF383="",BJ383="",BK383="",BM383="",BN383="")),100,0),IF(AND(BE383&lt;&gt;"",BE383 &lt;= 集計基準日, BJ383="",BK383="",BM383="",BN383=""),100,0))</f>
        <v>0</v>
      </c>
      <c r="DH383" s="440">
        <f ca="1">MAX(IF(DB383&lt;&gt;0,HLOOKUP(DB383,進捗・達成率設定_PS,9,1),0),IF(DC383&lt;&gt;0,HLOOKUP(DC383,進捗・達成率設定_PT仕様作成,9,1),0),IF(DD383&lt;&gt;0,HLOOKUP(DD383,進捗・達成率設定_PG,9,1),0),IF(DE383&lt;&gt;0,HLOOKUP(DE383,進捗・達成率設定_PT,9,1),0),IF(DF383&lt;&gt;0,HLOOKUP(DF383,進捗・達成率設定_受入,9,1),0),IF(AND(COUNTA(PTレビュー先頭セル:PTレビュー最終セル)=0,BJ383="",BK383="",BM383="",BN383="",BC383&lt;&gt;"", BC383&lt;=集計基準日),100,0),IF(OR(AND(BF383&lt;&gt;"",BF383&lt;=集計基準日, BJ383="",BK383="",BM383="",BN383=""),AND(BE383&lt;&gt;"",BF383&lt;&gt;"",BF383&lt;=集計基準日, BJ383="",BK383="",BM383="",BN383="")),100,0))</f>
        <v>0</v>
      </c>
      <c r="DI383" s="328" t="str">
        <f>IF(BM383&lt;&gt;"",BM383,IF(AND(BJ383&lt;&gt;"",BM383&lt;&gt;""),BM383,IF(AND(BJ383&lt;&gt;"",BM383=""),"",IF(AND(BK383&lt;&gt;"",BM383=""),"",IF(BE383&lt;&gt;"",BE383,IF(COUNTA(PTレビュー先頭セル:PTレビュー最終セル)&lt;&gt;0,"",IF(BB383&lt;&gt;"",BB383,"")))))))</f>
        <v/>
      </c>
      <c r="DJ383" s="329" t="str">
        <f>IF(AND(BM383&lt;&gt;"",BN383&lt;&gt;""),BN383,IF(AND(BJ383&lt;&gt;"",BN383&lt;&gt;""),BN383,IF(AND(BK383&lt;&gt;"",BN383=""),"",IF(AND(BJ383&lt;&gt;"",BN383=""),"",IF(BF383&lt;&gt;"",BF383,IF(COUNTA(PTレビュー先頭セル:PTレビュー最終セル)&lt;&gt;0,"",IF(BC383&lt;&gt;"",BC383,"")))))))</f>
        <v/>
      </c>
      <c r="DK383" s="450" t="b">
        <f t="shared" si="183"/>
        <v>0</v>
      </c>
      <c r="DL383" s="440" t="b">
        <f t="shared" si="184"/>
        <v>0</v>
      </c>
      <c r="DM383" s="450" t="b">
        <f t="shared" si="185"/>
        <v>0</v>
      </c>
      <c r="DN383" s="440" t="b">
        <f t="shared" si="186"/>
        <v>0</v>
      </c>
      <c r="DO383" s="449" t="b">
        <f t="shared" si="187"/>
        <v>0</v>
      </c>
      <c r="DP383" s="440" t="b">
        <f t="shared" si="188"/>
        <v>0</v>
      </c>
      <c r="DQ383" s="450" t="b">
        <f t="shared" si="189"/>
        <v>0</v>
      </c>
      <c r="DR383" s="440" t="b">
        <f t="shared" si="190"/>
        <v>0</v>
      </c>
      <c r="DS383" s="449" t="b">
        <f t="shared" si="191"/>
        <v>0</v>
      </c>
      <c r="DT383" s="440" t="b">
        <f t="shared" si="192"/>
        <v>0</v>
      </c>
    </row>
    <row r="384" spans="1:124" x14ac:dyDescent="0.25">
      <c r="A384" s="65">
        <f t="shared" si="167"/>
        <v>376</v>
      </c>
      <c r="B384" s="275"/>
      <c r="C384" s="275"/>
      <c r="D384" s="275"/>
      <c r="E384" s="275"/>
      <c r="F384" s="275"/>
      <c r="G384" s="316"/>
      <c r="H384" s="276"/>
      <c r="I384" s="276"/>
      <c r="J384" s="276"/>
      <c r="K384" s="467"/>
      <c r="L384" s="467"/>
      <c r="M384" s="277"/>
      <c r="N384" s="277"/>
      <c r="O384" s="348"/>
      <c r="P384" s="349"/>
      <c r="Q384" s="279"/>
      <c r="R384" s="348"/>
      <c r="S384" s="349"/>
      <c r="T384" s="280"/>
      <c r="U384" s="348"/>
      <c r="V384" s="274"/>
      <c r="W384" s="309" t="str">
        <f t="shared" ca="1" si="168"/>
        <v/>
      </c>
      <c r="X384" s="310" t="str">
        <f t="shared" ca="1" si="169"/>
        <v/>
      </c>
      <c r="Y384" s="277"/>
      <c r="Z384" s="277"/>
      <c r="AA384" s="348"/>
      <c r="AB384" s="349"/>
      <c r="AC384" s="279"/>
      <c r="AD384" s="348"/>
      <c r="AE384" s="349"/>
      <c r="AF384" s="280"/>
      <c r="AG384" s="348"/>
      <c r="AH384" s="274"/>
      <c r="AI384" s="309" t="str">
        <f t="shared" ca="1" si="170"/>
        <v/>
      </c>
      <c r="AJ384" s="310" t="str">
        <f t="shared" ca="1" si="171"/>
        <v/>
      </c>
      <c r="AK384" s="276"/>
      <c r="AL384" s="276"/>
      <c r="AM384" s="348"/>
      <c r="AN384" s="349"/>
      <c r="AO384" s="279"/>
      <c r="AP384" s="348"/>
      <c r="AQ384" s="349"/>
      <c r="AR384" s="280"/>
      <c r="AS384" s="348"/>
      <c r="AT384" s="274"/>
      <c r="AU384" s="309" t="str">
        <f t="shared" ca="1" si="172"/>
        <v/>
      </c>
      <c r="AV384" s="310" t="str">
        <f t="shared" ca="1" si="173"/>
        <v/>
      </c>
      <c r="AW384" s="276"/>
      <c r="AX384" s="276"/>
      <c r="AY384" s="348"/>
      <c r="AZ384" s="349"/>
      <c r="BA384" s="279"/>
      <c r="BB384" s="348"/>
      <c r="BC384" s="349"/>
      <c r="BD384" s="280"/>
      <c r="BE384" s="348"/>
      <c r="BF384" s="274"/>
      <c r="BG384" s="309" t="str">
        <f t="shared" ca="1" si="174"/>
        <v/>
      </c>
      <c r="BH384" s="310" t="str">
        <f t="shared" ca="1" si="175"/>
        <v/>
      </c>
      <c r="BI384" s="276"/>
      <c r="BJ384" s="348"/>
      <c r="BK384" s="349"/>
      <c r="BL384" s="279"/>
      <c r="BM384" s="348"/>
      <c r="BN384" s="349"/>
      <c r="BO384" s="280"/>
      <c r="BP384" s="309" t="str">
        <f t="shared" ca="1" si="176"/>
        <v/>
      </c>
      <c r="BQ384" s="310" t="str">
        <f t="shared" ca="1" si="177"/>
        <v/>
      </c>
      <c r="BR384" s="309" t="str">
        <f t="shared" ca="1" si="178"/>
        <v/>
      </c>
      <c r="BS384" s="438" t="str">
        <f t="shared" ca="1" si="179"/>
        <v/>
      </c>
      <c r="BT384" s="281" t="str">
        <f t="array" ref="BT384">IF(AND($I384&lt;&gt;"",$K384&lt;&gt;""),CEILING(VLOOKUP($I384,ランク別指標,3,FALSE)*$L384,1),"")</f>
        <v/>
      </c>
      <c r="BU384" s="282"/>
      <c r="BV384" s="281" t="str">
        <f t="shared" si="164"/>
        <v/>
      </c>
      <c r="BW384" s="283"/>
      <c r="BX384" s="282"/>
      <c r="BY384" s="284" t="str">
        <f t="shared" si="180"/>
        <v/>
      </c>
      <c r="BZ384" s="285" t="str">
        <f t="shared" si="181"/>
        <v/>
      </c>
      <c r="CA384" s="286"/>
      <c r="CB384" s="287"/>
      <c r="CC384" s="281" t="str">
        <f t="array" ref="CC384">IF(AND($I384&lt;&gt;"",$K384&lt;&gt;""),CEILING(VLOOKUP($I384,ランク別指標,6,FALSE)*$L384,1),"")</f>
        <v/>
      </c>
      <c r="CD384" s="288"/>
      <c r="CE384" s="289" t="str">
        <f t="shared" si="165"/>
        <v/>
      </c>
      <c r="CF384" s="290"/>
      <c r="CG384" s="291" t="str">
        <f t="array" ref="CG384">IF(AND(L384&lt;&gt;"",L384&gt;0),IF(CD384/L384*100 &gt; 0,CD384/L384*100, ""),"")</f>
        <v/>
      </c>
      <c r="CH384" s="292" t="str">
        <f t="array" ref="CH384">IF(AND(L384&lt;&gt;"",L384&gt;0),IF(CF384/L384*100 &gt; 0,CF384/L384*100, ""),"")</f>
        <v/>
      </c>
      <c r="CI384" s="291" t="str">
        <f t="array" ref="CI384">IF(AND(CC384&lt;&gt;"",CC384&gt;0),IF(CD384/CC384*100 &gt; 0,CD384/CC384, ""),"")</f>
        <v/>
      </c>
      <c r="CJ384" s="292" t="str">
        <f t="array" ref="CJ384">IF(AND(CE384&lt;&gt;"",CE384&gt;0),IF(CF384/CE384*100 &gt; 0,CF384/CE384, ""),"")</f>
        <v/>
      </c>
      <c r="CK384" s="281"/>
      <c r="CL384" s="293" t="str">
        <f t="array" ref="CL384">IF(AND(L384&lt;&gt;"",L384&gt;0),IF(CK384/L384*100 &gt; 0,CK384/L384*100, ""),"")</f>
        <v/>
      </c>
      <c r="CM384" s="294"/>
      <c r="CN384" s="270" t="str">
        <f t="array" aca="1" ref="CN384" ca="1">IF(AND($O384&lt;&gt;"",$P384="",$O384&lt;=集計基準日),"遅1",IF(AND($R384&lt;&gt;"",$S384="",$R384&lt;=集計基準日),"遅2",IF(AND($U384&lt;&gt;"",$V384="",$U384&lt;=集計基準日),"遅3","") ) )</f>
        <v/>
      </c>
      <c r="CO384" s="271" t="str">
        <f t="array" aca="1" ref="CO384" ca="1">IF(AND($AA384&lt;&gt;"",$AB384="",$AA384&lt;=集計基準日),"遅1",IF(AND($AD384&lt;&gt;"",$AE384="",$AD384&lt;=集計基準日),"遅2",IF(AND($AG384&lt;&gt;"",$AH384="",$AG384&lt;=集計基準日),"遅3","")))</f>
        <v/>
      </c>
      <c r="CP384" s="271" t="str">
        <f t="array" aca="1" ref="CP384" ca="1">IF(AND($AM384&lt;&gt;"",$AN384="",$AM384&lt;=集計基準日),"遅1",IF(AND($AP384&lt;&gt;"",$AQ384="",$AP384&lt;=集計基準日),"遅2",IF(AND($AS384&lt;&gt;"",$AT384="",$AS384&lt;=集計基準日),"遅3","")))</f>
        <v/>
      </c>
      <c r="CQ384" s="272" t="str">
        <f t="shared" ca="1" si="193"/>
        <v/>
      </c>
      <c r="CR384" s="272" t="str">
        <f t="shared" ca="1" si="194"/>
        <v/>
      </c>
      <c r="CS384" s="273" t="str">
        <f t="shared" ca="1" si="166"/>
        <v/>
      </c>
      <c r="CT384" s="337"/>
      <c r="CU384" s="264">
        <f t="shared" si="182"/>
        <v>376</v>
      </c>
      <c r="CW384" s="324">
        <f t="array" aca="1" ref="CW384" ca="1">MAX(IF((IF(進捗管理票PSPT_進捗率_1_2&lt;&gt;"", O384:V384,O384:S384)&lt;&gt;"")*(IF(進捗管理票PSPT_進捗率_1_2&lt;&gt;"", $O$7:$V$7,$O$7:$S$7)="予定日")*(IF(進捗管理票PSPT_進捗率_1_2&lt;&gt;"", O384:V384,O384:S384)&lt;=集計基準日),COLUMN(IF(進捗管理票PSPT_進捗率_1_2&lt;&gt;"", O384:V384,O384:S384)),""))</f>
        <v>0</v>
      </c>
      <c r="CX384" s="324">
        <f t="array" aca="1" ref="CX384" ca="1">MAX(IF((IF(進捗管理票PSPT_進捗率_2_2&lt;&gt;"", AA384:AH384,AA384:AE384)&lt;&gt;"")*(IF(進捗管理票PSPT_進捗率_2_2&lt;&gt;"", $AA$7:$AH$7,$AA$7:$AE$7)="予定日")*(IF(進捗管理票PSPT_進捗率_2_2&lt;&gt;"", AA384:AH384,AA384:AE384)&lt;=集計基準日),COLUMN(IF(進捗管理票PSPT_進捗率_2_2&lt;&gt;"", AA384:AH384,AA384:AE384)),""))</f>
        <v>0</v>
      </c>
      <c r="CY384" s="324">
        <f t="array" aca="1" ref="CY384" ca="1">MAX(IF((IF(進捗管理票PSPT_進捗率_3_2&lt;&gt;"", AM384:AT384,AM384:AQ384)&lt;&gt;"")*(IF(進捗管理票PSPT_進捗率_3_2&lt;&gt;"", $AM$7:$AT$7,$AM$7:$AQ$7)="予定日")*(IF(進捗管理票PSPT_進捗率_3_2&lt;&gt;"", AM384:AT384,AM384:AQ384)&lt;=集計基準日),COLUMN(IF(進捗管理票PSPT_進捗率_3_2&lt;&gt;"", AM384:AT384,AM384:AQ384)),""))</f>
        <v>0</v>
      </c>
      <c r="CZ384" s="324">
        <f t="array" aca="1" ref="CZ384" ca="1">MAX(IF((IF(進捗管理票PSPT_進捗率_4_2&lt;&gt;"", AY384:BF384,AY384:BC384)&lt;&gt;"")*(IF(進捗管理票PSPT_進捗率_4_2&lt;&gt;"", $AY$7:$BF$7,$AY$7:$BC$7)="予定日")*(IF(進捗管理票PSPT_進捗率_4_2&lt;&gt;"", AY384:BF384,AY384:BC384)&lt;=集計基準日),COLUMN(IF(進捗管理票PSPT_進捗率_4_2&lt;&gt;"", AY384:BF384,AY384:BC384)),""))</f>
        <v>0</v>
      </c>
      <c r="DA384" s="324">
        <f t="array" aca="1" ref="DA384" ca="1">MAX(IF((BJ384:BN384&lt;&gt;"")*($BJ$7:$BN$7="予定日")*(BJ384:BN384&lt;=集計基準日),COLUMN(BJ384:BN384),""))</f>
        <v>0</v>
      </c>
      <c r="DB384" s="324">
        <f t="array" aca="1" ref="DB384" ca="1">MAX(IF((IF(AND(進捗管理票PSPT_進捗率_1_2&lt;&gt;"",U384&lt;&gt;""), O384:V384,O384:S384)&lt;&gt;"")*(IF(AND(進捗管理票PSPT_進捗率_1_2&lt;&gt;"",U384&lt;&gt;""), $O$7:$V$7,$O$7:$S$7)="実績日")*(IF(AND(進捗管理票PSPT_進捗率_1_2&lt;&gt;"",U384&lt;&gt;""), O384:V384,O384:S384)&lt;=集計基準日),COLUMN(IF(AND(進捗管理票PSPT_進捗率_1_2&lt;&gt;"",U384&lt;&gt;""), O384:V384,O384:S384)),""))</f>
        <v>0</v>
      </c>
      <c r="DC384" s="324">
        <f t="array" aca="1" ref="DC384" ca="1">MAX(IF((IF(AND(進捗管理票PSPT_進捗率_2_2&lt;&gt;"",AG384&lt;&gt;""), AA384:AH384,AA384:AE384)&lt;&gt;"")*(IF(AND(進捗管理票PSPT_進捗率_2_2&lt;&gt;"",AG384&lt;&gt;""), $AA$7:$AH$7,$AA$7:$AE$7)="実績日")*(IF(AND(進捗管理票PSPT_進捗率_2_2&lt;&gt;"",AG384&lt;&gt;""), AA384:AH384,AA384:AE384)&lt;=集計基準日),COLUMN(IF(AND(進捗管理票PSPT_進捗率_2_2&lt;&gt;"",AG384&lt;&gt;""), AA384:AH384,AA384:AE384)),""))</f>
        <v>0</v>
      </c>
      <c r="DD384" s="324">
        <f t="array" aca="1" ref="DD384" ca="1">MAX(IF((IF(AND(進捗管理票PSPT_進捗率_3_2&lt;&gt;"",AS384&lt;&gt;""), AM384:AT384,AM384:AQ384)&lt;&gt;"")*(IF(AND(進捗管理票PSPT_進捗率_3_2&lt;&gt;"",AS384&lt;&gt;""), $AM$7:$AT$7,$AM$7:$AQ$7)="実績日")*(IF(AND(進捗管理票PSPT_進捗率_3_2&lt;&gt;"",AS384&lt;&gt;""), AM384:AT384,AM384:AQ384)&lt;=集計基準日),COLUMN(IF(AND(進捗管理票PSPT_進捗率_3_2&lt;&gt;"",AS384&lt;&gt;""), AM384:AT384,AM384:AQ384)),""))</f>
        <v>0</v>
      </c>
      <c r="DE384" s="324">
        <f t="array" aca="1" ref="DE384" ca="1">MAX(IF((IF(AND(進捗管理票PSPT_進捗率_4_2&lt;&gt;"",BE384&lt;&gt;""), AY384:BF384,AY384:BC384)&lt;&gt;"")*(IF(AND(進捗管理票PSPT_進捗率_4_2&lt;&gt;"",BE384&lt;&gt;""), $AY$7:$BF$7,$AY$7:$BC$7)="実績日")*(IF(AND(進捗管理票PSPT_進捗率_4_2&lt;&gt;"",BE384&lt;&gt;""), AY384:BF384,AY384:BC384)&lt;=集計基準日),COLUMN(IF(AND(進捗管理票PSPT_進捗率_4_2&lt;&gt;"",BE384&lt;&gt;""), AY384:BF384,AY384:BC384)),""))</f>
        <v>0</v>
      </c>
      <c r="DF384" s="324">
        <f t="array" aca="1" ref="DF384" ca="1">MAX(IF((BJ384:BN384&lt;&gt;"")*($BJ$7:$BN$7="実績日")*(BJ384:BN384&lt;=集計基準日),COLUMN(BJ384:BN384),""))</f>
        <v>0</v>
      </c>
      <c r="DG384" s="439">
        <f ca="1">MAX(IF(CW384&lt;&gt;0,HLOOKUP(CW384+1,進捗・達成率設定_PS,9,1),0),IF(CX384&lt;&gt;0,HLOOKUP(CX384+1,進捗・達成率設定_PT仕様作成,9,1),0),IF(CY384&lt;&gt;0,HLOOKUP(CY384+1,進捗・達成率設定_PG,9,1),0),IF(CZ384&lt;&gt;0,HLOOKUP(CZ384+1,進捗・達成率設定_PT,9,1),0),IF(DA384&lt;&gt;0,HLOOKUP(DA384+1,進捗・達成率設定_受入,9,1),0),IF(AND(COUNTA(PTレビュー先頭セル:PTレビュー最終セル)=0,AND(BB384&lt;&gt;"", BB384 &lt;= 集計基準日, BE384="",BF384="",BJ384="",BK384="",BM384="",BN384="")),100,0),IF(AND(BE384&lt;&gt;"",BE384 &lt;= 集計基準日, BJ384="",BK384="",BM384="",BN384=""),100,0))</f>
        <v>0</v>
      </c>
      <c r="DH384" s="440">
        <f ca="1">MAX(IF(DB384&lt;&gt;0,HLOOKUP(DB384,進捗・達成率設定_PS,9,1),0),IF(DC384&lt;&gt;0,HLOOKUP(DC384,進捗・達成率設定_PT仕様作成,9,1),0),IF(DD384&lt;&gt;0,HLOOKUP(DD384,進捗・達成率設定_PG,9,1),0),IF(DE384&lt;&gt;0,HLOOKUP(DE384,進捗・達成率設定_PT,9,1),0),IF(DF384&lt;&gt;0,HLOOKUP(DF384,進捗・達成率設定_受入,9,1),0),IF(AND(COUNTA(PTレビュー先頭セル:PTレビュー最終セル)=0,BJ384="",BK384="",BM384="",BN384="",BC384&lt;&gt;"", BC384&lt;=集計基準日),100,0),IF(OR(AND(BF384&lt;&gt;"",BF384&lt;=集計基準日, BJ384="",BK384="",BM384="",BN384=""),AND(BE384&lt;&gt;"",BF384&lt;&gt;"",BF384&lt;=集計基準日, BJ384="",BK384="",BM384="",BN384="")),100,0))</f>
        <v>0</v>
      </c>
      <c r="DI384" s="328" t="str">
        <f>IF(BM384&lt;&gt;"",BM384,IF(AND(BJ384&lt;&gt;"",BM384&lt;&gt;""),BM384,IF(AND(BJ384&lt;&gt;"",BM384=""),"",IF(AND(BK384&lt;&gt;"",BM384=""),"",IF(BE384&lt;&gt;"",BE384,IF(COUNTA(PTレビュー先頭セル:PTレビュー最終セル)&lt;&gt;0,"",IF(BB384&lt;&gt;"",BB384,"")))))))</f>
        <v/>
      </c>
      <c r="DJ384" s="329" t="str">
        <f>IF(AND(BM384&lt;&gt;"",BN384&lt;&gt;""),BN384,IF(AND(BJ384&lt;&gt;"",BN384&lt;&gt;""),BN384,IF(AND(BK384&lt;&gt;"",BN384=""),"",IF(AND(BJ384&lt;&gt;"",BN384=""),"",IF(BF384&lt;&gt;"",BF384,IF(COUNTA(PTレビュー先頭セル:PTレビュー最終セル)&lt;&gt;0,"",IF(BC384&lt;&gt;"",BC384,"")))))))</f>
        <v/>
      </c>
      <c r="DK384" s="450" t="b">
        <f t="shared" si="183"/>
        <v>0</v>
      </c>
      <c r="DL384" s="440" t="b">
        <f t="shared" si="184"/>
        <v>0</v>
      </c>
      <c r="DM384" s="450" t="b">
        <f t="shared" si="185"/>
        <v>0</v>
      </c>
      <c r="DN384" s="440" t="b">
        <f t="shared" si="186"/>
        <v>0</v>
      </c>
      <c r="DO384" s="449" t="b">
        <f t="shared" si="187"/>
        <v>0</v>
      </c>
      <c r="DP384" s="440" t="b">
        <f t="shared" si="188"/>
        <v>0</v>
      </c>
      <c r="DQ384" s="450" t="b">
        <f t="shared" si="189"/>
        <v>0</v>
      </c>
      <c r="DR384" s="440" t="b">
        <f t="shared" si="190"/>
        <v>0</v>
      </c>
      <c r="DS384" s="449" t="b">
        <f t="shared" si="191"/>
        <v>0</v>
      </c>
      <c r="DT384" s="440" t="b">
        <f t="shared" si="192"/>
        <v>0</v>
      </c>
    </row>
    <row r="385" spans="1:124" x14ac:dyDescent="0.25">
      <c r="A385" s="65">
        <f t="shared" si="167"/>
        <v>377</v>
      </c>
      <c r="B385" s="275"/>
      <c r="C385" s="275"/>
      <c r="D385" s="275"/>
      <c r="E385" s="275"/>
      <c r="F385" s="275"/>
      <c r="G385" s="316"/>
      <c r="H385" s="276"/>
      <c r="I385" s="276"/>
      <c r="J385" s="276"/>
      <c r="K385" s="467"/>
      <c r="L385" s="467"/>
      <c r="M385" s="277"/>
      <c r="N385" s="277"/>
      <c r="O385" s="348"/>
      <c r="P385" s="349"/>
      <c r="Q385" s="279"/>
      <c r="R385" s="348"/>
      <c r="S385" s="349"/>
      <c r="T385" s="280"/>
      <c r="U385" s="348"/>
      <c r="V385" s="274"/>
      <c r="W385" s="309" t="str">
        <f t="shared" ca="1" si="168"/>
        <v/>
      </c>
      <c r="X385" s="310" t="str">
        <f t="shared" ca="1" si="169"/>
        <v/>
      </c>
      <c r="Y385" s="277"/>
      <c r="Z385" s="277"/>
      <c r="AA385" s="348"/>
      <c r="AB385" s="349"/>
      <c r="AC385" s="279"/>
      <c r="AD385" s="348"/>
      <c r="AE385" s="349"/>
      <c r="AF385" s="280"/>
      <c r="AG385" s="348"/>
      <c r="AH385" s="274"/>
      <c r="AI385" s="309" t="str">
        <f t="shared" ca="1" si="170"/>
        <v/>
      </c>
      <c r="AJ385" s="310" t="str">
        <f t="shared" ca="1" si="171"/>
        <v/>
      </c>
      <c r="AK385" s="276"/>
      <c r="AL385" s="276"/>
      <c r="AM385" s="348"/>
      <c r="AN385" s="349"/>
      <c r="AO385" s="279"/>
      <c r="AP385" s="348"/>
      <c r="AQ385" s="349"/>
      <c r="AR385" s="280"/>
      <c r="AS385" s="348"/>
      <c r="AT385" s="274"/>
      <c r="AU385" s="309" t="str">
        <f t="shared" ca="1" si="172"/>
        <v/>
      </c>
      <c r="AV385" s="310" t="str">
        <f t="shared" ca="1" si="173"/>
        <v/>
      </c>
      <c r="AW385" s="276"/>
      <c r="AX385" s="276"/>
      <c r="AY385" s="348"/>
      <c r="AZ385" s="349"/>
      <c r="BA385" s="279"/>
      <c r="BB385" s="348"/>
      <c r="BC385" s="349"/>
      <c r="BD385" s="280"/>
      <c r="BE385" s="348"/>
      <c r="BF385" s="274"/>
      <c r="BG385" s="309" t="str">
        <f t="shared" ca="1" si="174"/>
        <v/>
      </c>
      <c r="BH385" s="310" t="str">
        <f t="shared" ca="1" si="175"/>
        <v/>
      </c>
      <c r="BI385" s="276"/>
      <c r="BJ385" s="348"/>
      <c r="BK385" s="349"/>
      <c r="BL385" s="279"/>
      <c r="BM385" s="348"/>
      <c r="BN385" s="349"/>
      <c r="BO385" s="280"/>
      <c r="BP385" s="309" t="str">
        <f t="shared" ca="1" si="176"/>
        <v/>
      </c>
      <c r="BQ385" s="310" t="str">
        <f t="shared" ca="1" si="177"/>
        <v/>
      </c>
      <c r="BR385" s="309" t="str">
        <f t="shared" ca="1" si="178"/>
        <v/>
      </c>
      <c r="BS385" s="438" t="str">
        <f t="shared" ca="1" si="179"/>
        <v/>
      </c>
      <c r="BT385" s="281" t="str">
        <f t="array" ref="BT385">IF(AND($I385&lt;&gt;"",$K385&lt;&gt;""),CEILING(VLOOKUP($I385,ランク別指標,3,FALSE)*$L385,1),"")</f>
        <v/>
      </c>
      <c r="BU385" s="282"/>
      <c r="BV385" s="281" t="str">
        <f t="shared" si="164"/>
        <v/>
      </c>
      <c r="BW385" s="283"/>
      <c r="BX385" s="282"/>
      <c r="BY385" s="284" t="str">
        <f t="shared" si="180"/>
        <v/>
      </c>
      <c r="BZ385" s="285" t="str">
        <f t="shared" si="181"/>
        <v/>
      </c>
      <c r="CA385" s="286"/>
      <c r="CB385" s="287"/>
      <c r="CC385" s="281" t="str">
        <f t="array" ref="CC385">IF(AND($I385&lt;&gt;"",$K385&lt;&gt;""),CEILING(VLOOKUP($I385,ランク別指標,6,FALSE)*$L385,1),"")</f>
        <v/>
      </c>
      <c r="CD385" s="288"/>
      <c r="CE385" s="289" t="str">
        <f t="shared" si="165"/>
        <v/>
      </c>
      <c r="CF385" s="290"/>
      <c r="CG385" s="291" t="str">
        <f t="array" ref="CG385">IF(AND(L385&lt;&gt;"",L385&gt;0),IF(CD385/L385*100 &gt; 0,CD385/L385*100, ""),"")</f>
        <v/>
      </c>
      <c r="CH385" s="292" t="str">
        <f t="array" ref="CH385">IF(AND(L385&lt;&gt;"",L385&gt;0),IF(CF385/L385*100 &gt; 0,CF385/L385*100, ""),"")</f>
        <v/>
      </c>
      <c r="CI385" s="291" t="str">
        <f t="array" ref="CI385">IF(AND(CC385&lt;&gt;"",CC385&gt;0),IF(CD385/CC385*100 &gt; 0,CD385/CC385, ""),"")</f>
        <v/>
      </c>
      <c r="CJ385" s="292" t="str">
        <f t="array" ref="CJ385">IF(AND(CE385&lt;&gt;"",CE385&gt;0),IF(CF385/CE385*100 &gt; 0,CF385/CE385, ""),"")</f>
        <v/>
      </c>
      <c r="CK385" s="281"/>
      <c r="CL385" s="293" t="str">
        <f t="array" ref="CL385">IF(AND(L385&lt;&gt;"",L385&gt;0),IF(CK385/L385*100 &gt; 0,CK385/L385*100, ""),"")</f>
        <v/>
      </c>
      <c r="CM385" s="294"/>
      <c r="CN385" s="270" t="str">
        <f t="array" aca="1" ref="CN385" ca="1">IF(AND($O385&lt;&gt;"",$P385="",$O385&lt;=集計基準日),"遅1",IF(AND($R385&lt;&gt;"",$S385="",$R385&lt;=集計基準日),"遅2",IF(AND($U385&lt;&gt;"",$V385="",$U385&lt;=集計基準日),"遅3","") ) )</f>
        <v/>
      </c>
      <c r="CO385" s="271" t="str">
        <f t="array" aca="1" ref="CO385" ca="1">IF(AND($AA385&lt;&gt;"",$AB385="",$AA385&lt;=集計基準日),"遅1",IF(AND($AD385&lt;&gt;"",$AE385="",$AD385&lt;=集計基準日),"遅2",IF(AND($AG385&lt;&gt;"",$AH385="",$AG385&lt;=集計基準日),"遅3","")))</f>
        <v/>
      </c>
      <c r="CP385" s="271" t="str">
        <f t="array" aca="1" ref="CP385" ca="1">IF(AND($AM385&lt;&gt;"",$AN385="",$AM385&lt;=集計基準日),"遅1",IF(AND($AP385&lt;&gt;"",$AQ385="",$AP385&lt;=集計基準日),"遅2",IF(AND($AS385&lt;&gt;"",$AT385="",$AS385&lt;=集計基準日),"遅3","")))</f>
        <v/>
      </c>
      <c r="CQ385" s="272" t="str">
        <f t="shared" ca="1" si="193"/>
        <v/>
      </c>
      <c r="CR385" s="272" t="str">
        <f t="shared" ca="1" si="194"/>
        <v/>
      </c>
      <c r="CS385" s="273" t="str">
        <f t="shared" ca="1" si="166"/>
        <v/>
      </c>
      <c r="CT385" s="337"/>
      <c r="CU385" s="264">
        <f t="shared" si="182"/>
        <v>377</v>
      </c>
      <c r="CW385" s="324">
        <f t="array" aca="1" ref="CW385" ca="1">MAX(IF((IF(進捗管理票PSPT_進捗率_1_2&lt;&gt;"", O385:V385,O385:S385)&lt;&gt;"")*(IF(進捗管理票PSPT_進捗率_1_2&lt;&gt;"", $O$7:$V$7,$O$7:$S$7)="予定日")*(IF(進捗管理票PSPT_進捗率_1_2&lt;&gt;"", O385:V385,O385:S385)&lt;=集計基準日),COLUMN(IF(進捗管理票PSPT_進捗率_1_2&lt;&gt;"", O385:V385,O385:S385)),""))</f>
        <v>0</v>
      </c>
      <c r="CX385" s="324">
        <f t="array" aca="1" ref="CX385" ca="1">MAX(IF((IF(進捗管理票PSPT_進捗率_2_2&lt;&gt;"", AA385:AH385,AA385:AE385)&lt;&gt;"")*(IF(進捗管理票PSPT_進捗率_2_2&lt;&gt;"", $AA$7:$AH$7,$AA$7:$AE$7)="予定日")*(IF(進捗管理票PSPT_進捗率_2_2&lt;&gt;"", AA385:AH385,AA385:AE385)&lt;=集計基準日),COLUMN(IF(進捗管理票PSPT_進捗率_2_2&lt;&gt;"", AA385:AH385,AA385:AE385)),""))</f>
        <v>0</v>
      </c>
      <c r="CY385" s="324">
        <f t="array" aca="1" ref="CY385" ca="1">MAX(IF((IF(進捗管理票PSPT_進捗率_3_2&lt;&gt;"", AM385:AT385,AM385:AQ385)&lt;&gt;"")*(IF(進捗管理票PSPT_進捗率_3_2&lt;&gt;"", $AM$7:$AT$7,$AM$7:$AQ$7)="予定日")*(IF(進捗管理票PSPT_進捗率_3_2&lt;&gt;"", AM385:AT385,AM385:AQ385)&lt;=集計基準日),COLUMN(IF(進捗管理票PSPT_進捗率_3_2&lt;&gt;"", AM385:AT385,AM385:AQ385)),""))</f>
        <v>0</v>
      </c>
      <c r="CZ385" s="324">
        <f t="array" aca="1" ref="CZ385" ca="1">MAX(IF((IF(進捗管理票PSPT_進捗率_4_2&lt;&gt;"", AY385:BF385,AY385:BC385)&lt;&gt;"")*(IF(進捗管理票PSPT_進捗率_4_2&lt;&gt;"", $AY$7:$BF$7,$AY$7:$BC$7)="予定日")*(IF(進捗管理票PSPT_進捗率_4_2&lt;&gt;"", AY385:BF385,AY385:BC385)&lt;=集計基準日),COLUMN(IF(進捗管理票PSPT_進捗率_4_2&lt;&gt;"", AY385:BF385,AY385:BC385)),""))</f>
        <v>0</v>
      </c>
      <c r="DA385" s="324">
        <f t="array" aca="1" ref="DA385" ca="1">MAX(IF((BJ385:BN385&lt;&gt;"")*($BJ$7:$BN$7="予定日")*(BJ385:BN385&lt;=集計基準日),COLUMN(BJ385:BN385),""))</f>
        <v>0</v>
      </c>
      <c r="DB385" s="324">
        <f t="array" aca="1" ref="DB385" ca="1">MAX(IF((IF(AND(進捗管理票PSPT_進捗率_1_2&lt;&gt;"",U385&lt;&gt;""), O385:V385,O385:S385)&lt;&gt;"")*(IF(AND(進捗管理票PSPT_進捗率_1_2&lt;&gt;"",U385&lt;&gt;""), $O$7:$V$7,$O$7:$S$7)="実績日")*(IF(AND(進捗管理票PSPT_進捗率_1_2&lt;&gt;"",U385&lt;&gt;""), O385:V385,O385:S385)&lt;=集計基準日),COLUMN(IF(AND(進捗管理票PSPT_進捗率_1_2&lt;&gt;"",U385&lt;&gt;""), O385:V385,O385:S385)),""))</f>
        <v>0</v>
      </c>
      <c r="DC385" s="324">
        <f t="array" aca="1" ref="DC385" ca="1">MAX(IF((IF(AND(進捗管理票PSPT_進捗率_2_2&lt;&gt;"",AG385&lt;&gt;""), AA385:AH385,AA385:AE385)&lt;&gt;"")*(IF(AND(進捗管理票PSPT_進捗率_2_2&lt;&gt;"",AG385&lt;&gt;""), $AA$7:$AH$7,$AA$7:$AE$7)="実績日")*(IF(AND(進捗管理票PSPT_進捗率_2_2&lt;&gt;"",AG385&lt;&gt;""), AA385:AH385,AA385:AE385)&lt;=集計基準日),COLUMN(IF(AND(進捗管理票PSPT_進捗率_2_2&lt;&gt;"",AG385&lt;&gt;""), AA385:AH385,AA385:AE385)),""))</f>
        <v>0</v>
      </c>
      <c r="DD385" s="324">
        <f t="array" aca="1" ref="DD385" ca="1">MAX(IF((IF(AND(進捗管理票PSPT_進捗率_3_2&lt;&gt;"",AS385&lt;&gt;""), AM385:AT385,AM385:AQ385)&lt;&gt;"")*(IF(AND(進捗管理票PSPT_進捗率_3_2&lt;&gt;"",AS385&lt;&gt;""), $AM$7:$AT$7,$AM$7:$AQ$7)="実績日")*(IF(AND(進捗管理票PSPT_進捗率_3_2&lt;&gt;"",AS385&lt;&gt;""), AM385:AT385,AM385:AQ385)&lt;=集計基準日),COLUMN(IF(AND(進捗管理票PSPT_進捗率_3_2&lt;&gt;"",AS385&lt;&gt;""), AM385:AT385,AM385:AQ385)),""))</f>
        <v>0</v>
      </c>
      <c r="DE385" s="324">
        <f t="array" aca="1" ref="DE385" ca="1">MAX(IF((IF(AND(進捗管理票PSPT_進捗率_4_2&lt;&gt;"",BE385&lt;&gt;""), AY385:BF385,AY385:BC385)&lt;&gt;"")*(IF(AND(進捗管理票PSPT_進捗率_4_2&lt;&gt;"",BE385&lt;&gt;""), $AY$7:$BF$7,$AY$7:$BC$7)="実績日")*(IF(AND(進捗管理票PSPT_進捗率_4_2&lt;&gt;"",BE385&lt;&gt;""), AY385:BF385,AY385:BC385)&lt;=集計基準日),COLUMN(IF(AND(進捗管理票PSPT_進捗率_4_2&lt;&gt;"",BE385&lt;&gt;""), AY385:BF385,AY385:BC385)),""))</f>
        <v>0</v>
      </c>
      <c r="DF385" s="324">
        <f t="array" aca="1" ref="DF385" ca="1">MAX(IF((BJ385:BN385&lt;&gt;"")*($BJ$7:$BN$7="実績日")*(BJ385:BN385&lt;=集計基準日),COLUMN(BJ385:BN385),""))</f>
        <v>0</v>
      </c>
      <c r="DG385" s="439">
        <f ca="1">MAX(IF(CW385&lt;&gt;0,HLOOKUP(CW385+1,進捗・達成率設定_PS,9,1),0),IF(CX385&lt;&gt;0,HLOOKUP(CX385+1,進捗・達成率設定_PT仕様作成,9,1),0),IF(CY385&lt;&gt;0,HLOOKUP(CY385+1,進捗・達成率設定_PG,9,1),0),IF(CZ385&lt;&gt;0,HLOOKUP(CZ385+1,進捗・達成率設定_PT,9,1),0),IF(DA385&lt;&gt;0,HLOOKUP(DA385+1,進捗・達成率設定_受入,9,1),0),IF(AND(COUNTA(PTレビュー先頭セル:PTレビュー最終セル)=0,AND(BB385&lt;&gt;"", BB385 &lt;= 集計基準日, BE385="",BF385="",BJ385="",BK385="",BM385="",BN385="")),100,0),IF(AND(BE385&lt;&gt;"",BE385 &lt;= 集計基準日, BJ385="",BK385="",BM385="",BN385=""),100,0))</f>
        <v>0</v>
      </c>
      <c r="DH385" s="440">
        <f ca="1">MAX(IF(DB385&lt;&gt;0,HLOOKUP(DB385,進捗・達成率設定_PS,9,1),0),IF(DC385&lt;&gt;0,HLOOKUP(DC385,進捗・達成率設定_PT仕様作成,9,1),0),IF(DD385&lt;&gt;0,HLOOKUP(DD385,進捗・達成率設定_PG,9,1),0),IF(DE385&lt;&gt;0,HLOOKUP(DE385,進捗・達成率設定_PT,9,1),0),IF(DF385&lt;&gt;0,HLOOKUP(DF385,進捗・達成率設定_受入,9,1),0),IF(AND(COUNTA(PTレビュー先頭セル:PTレビュー最終セル)=0,BJ385="",BK385="",BM385="",BN385="",BC385&lt;&gt;"", BC385&lt;=集計基準日),100,0),IF(OR(AND(BF385&lt;&gt;"",BF385&lt;=集計基準日, BJ385="",BK385="",BM385="",BN385=""),AND(BE385&lt;&gt;"",BF385&lt;&gt;"",BF385&lt;=集計基準日, BJ385="",BK385="",BM385="",BN385="")),100,0))</f>
        <v>0</v>
      </c>
      <c r="DI385" s="328" t="str">
        <f>IF(BM385&lt;&gt;"",BM385,IF(AND(BJ385&lt;&gt;"",BM385&lt;&gt;""),BM385,IF(AND(BJ385&lt;&gt;"",BM385=""),"",IF(AND(BK385&lt;&gt;"",BM385=""),"",IF(BE385&lt;&gt;"",BE385,IF(COUNTA(PTレビュー先頭セル:PTレビュー最終セル)&lt;&gt;0,"",IF(BB385&lt;&gt;"",BB385,"")))))))</f>
        <v/>
      </c>
      <c r="DJ385" s="329" t="str">
        <f>IF(AND(BM385&lt;&gt;"",BN385&lt;&gt;""),BN385,IF(AND(BJ385&lt;&gt;"",BN385&lt;&gt;""),BN385,IF(AND(BK385&lt;&gt;"",BN385=""),"",IF(AND(BJ385&lt;&gt;"",BN385=""),"",IF(BF385&lt;&gt;"",BF385,IF(COUNTA(PTレビュー先頭セル:PTレビュー最終セル)&lt;&gt;0,"",IF(BC385&lt;&gt;"",BC385,"")))))))</f>
        <v/>
      </c>
      <c r="DK385" s="450" t="b">
        <f t="shared" si="183"/>
        <v>0</v>
      </c>
      <c r="DL385" s="440" t="b">
        <f t="shared" si="184"/>
        <v>0</v>
      </c>
      <c r="DM385" s="450" t="b">
        <f t="shared" si="185"/>
        <v>0</v>
      </c>
      <c r="DN385" s="440" t="b">
        <f t="shared" si="186"/>
        <v>0</v>
      </c>
      <c r="DO385" s="449" t="b">
        <f t="shared" si="187"/>
        <v>0</v>
      </c>
      <c r="DP385" s="440" t="b">
        <f t="shared" si="188"/>
        <v>0</v>
      </c>
      <c r="DQ385" s="450" t="b">
        <f t="shared" si="189"/>
        <v>0</v>
      </c>
      <c r="DR385" s="440" t="b">
        <f t="shared" si="190"/>
        <v>0</v>
      </c>
      <c r="DS385" s="449" t="b">
        <f t="shared" si="191"/>
        <v>0</v>
      </c>
      <c r="DT385" s="440" t="b">
        <f t="shared" si="192"/>
        <v>0</v>
      </c>
    </row>
    <row r="386" spans="1:124" x14ac:dyDescent="0.25">
      <c r="A386" s="65">
        <f t="shared" si="167"/>
        <v>378</v>
      </c>
      <c r="B386" s="275"/>
      <c r="C386" s="275"/>
      <c r="D386" s="275"/>
      <c r="E386" s="275"/>
      <c r="F386" s="275"/>
      <c r="G386" s="316"/>
      <c r="H386" s="276"/>
      <c r="I386" s="276"/>
      <c r="J386" s="276"/>
      <c r="K386" s="467"/>
      <c r="L386" s="467"/>
      <c r="M386" s="277"/>
      <c r="N386" s="277"/>
      <c r="O386" s="348"/>
      <c r="P386" s="349"/>
      <c r="Q386" s="279"/>
      <c r="R386" s="348"/>
      <c r="S386" s="349"/>
      <c r="T386" s="280"/>
      <c r="U386" s="348"/>
      <c r="V386" s="274"/>
      <c r="W386" s="309" t="str">
        <f t="shared" ca="1" si="168"/>
        <v/>
      </c>
      <c r="X386" s="310" t="str">
        <f t="shared" ca="1" si="169"/>
        <v/>
      </c>
      <c r="Y386" s="277"/>
      <c r="Z386" s="277"/>
      <c r="AA386" s="348"/>
      <c r="AB386" s="349"/>
      <c r="AC386" s="279"/>
      <c r="AD386" s="348"/>
      <c r="AE386" s="349"/>
      <c r="AF386" s="280"/>
      <c r="AG386" s="348"/>
      <c r="AH386" s="274"/>
      <c r="AI386" s="309" t="str">
        <f t="shared" ca="1" si="170"/>
        <v/>
      </c>
      <c r="AJ386" s="310" t="str">
        <f t="shared" ca="1" si="171"/>
        <v/>
      </c>
      <c r="AK386" s="276"/>
      <c r="AL386" s="276"/>
      <c r="AM386" s="348"/>
      <c r="AN386" s="349"/>
      <c r="AO386" s="279"/>
      <c r="AP386" s="348"/>
      <c r="AQ386" s="349"/>
      <c r="AR386" s="280"/>
      <c r="AS386" s="348"/>
      <c r="AT386" s="274"/>
      <c r="AU386" s="309" t="str">
        <f t="shared" ca="1" si="172"/>
        <v/>
      </c>
      <c r="AV386" s="310" t="str">
        <f t="shared" ca="1" si="173"/>
        <v/>
      </c>
      <c r="AW386" s="276"/>
      <c r="AX386" s="276"/>
      <c r="AY386" s="348"/>
      <c r="AZ386" s="349"/>
      <c r="BA386" s="279"/>
      <c r="BB386" s="348"/>
      <c r="BC386" s="349"/>
      <c r="BD386" s="280"/>
      <c r="BE386" s="348"/>
      <c r="BF386" s="274"/>
      <c r="BG386" s="309" t="str">
        <f t="shared" ca="1" si="174"/>
        <v/>
      </c>
      <c r="BH386" s="310" t="str">
        <f t="shared" ca="1" si="175"/>
        <v/>
      </c>
      <c r="BI386" s="276"/>
      <c r="BJ386" s="348"/>
      <c r="BK386" s="349"/>
      <c r="BL386" s="279"/>
      <c r="BM386" s="348"/>
      <c r="BN386" s="349"/>
      <c r="BO386" s="280"/>
      <c r="BP386" s="309" t="str">
        <f t="shared" ca="1" si="176"/>
        <v/>
      </c>
      <c r="BQ386" s="310" t="str">
        <f t="shared" ca="1" si="177"/>
        <v/>
      </c>
      <c r="BR386" s="309" t="str">
        <f t="shared" ca="1" si="178"/>
        <v/>
      </c>
      <c r="BS386" s="438" t="str">
        <f t="shared" ca="1" si="179"/>
        <v/>
      </c>
      <c r="BT386" s="281" t="str">
        <f t="array" ref="BT386">IF(AND($I386&lt;&gt;"",$K386&lt;&gt;""),CEILING(VLOOKUP($I386,ランク別指標,3,FALSE)*$L386,1),"")</f>
        <v/>
      </c>
      <c r="BU386" s="282"/>
      <c r="BV386" s="281" t="str">
        <f t="shared" si="164"/>
        <v/>
      </c>
      <c r="BW386" s="283"/>
      <c r="BX386" s="282"/>
      <c r="BY386" s="284" t="str">
        <f t="shared" si="180"/>
        <v/>
      </c>
      <c r="BZ386" s="285" t="str">
        <f t="shared" si="181"/>
        <v/>
      </c>
      <c r="CA386" s="286"/>
      <c r="CB386" s="287"/>
      <c r="CC386" s="281" t="str">
        <f t="array" ref="CC386">IF(AND($I386&lt;&gt;"",$K386&lt;&gt;""),CEILING(VLOOKUP($I386,ランク別指標,6,FALSE)*$L386,1),"")</f>
        <v/>
      </c>
      <c r="CD386" s="288"/>
      <c r="CE386" s="289" t="str">
        <f t="shared" si="165"/>
        <v/>
      </c>
      <c r="CF386" s="290"/>
      <c r="CG386" s="291" t="str">
        <f t="array" ref="CG386">IF(AND(L386&lt;&gt;"",L386&gt;0),IF(CD386/L386*100 &gt; 0,CD386/L386*100, ""),"")</f>
        <v/>
      </c>
      <c r="CH386" s="292" t="str">
        <f t="array" ref="CH386">IF(AND(L386&lt;&gt;"",L386&gt;0),IF(CF386/L386*100 &gt; 0,CF386/L386*100, ""),"")</f>
        <v/>
      </c>
      <c r="CI386" s="291" t="str">
        <f t="array" ref="CI386">IF(AND(CC386&lt;&gt;"",CC386&gt;0),IF(CD386/CC386*100 &gt; 0,CD386/CC386, ""),"")</f>
        <v/>
      </c>
      <c r="CJ386" s="292" t="str">
        <f t="array" ref="CJ386">IF(AND(CE386&lt;&gt;"",CE386&gt;0),IF(CF386/CE386*100 &gt; 0,CF386/CE386, ""),"")</f>
        <v/>
      </c>
      <c r="CK386" s="281"/>
      <c r="CL386" s="293" t="str">
        <f t="array" ref="CL386">IF(AND(L386&lt;&gt;"",L386&gt;0),IF(CK386/L386*100 &gt; 0,CK386/L386*100, ""),"")</f>
        <v/>
      </c>
      <c r="CM386" s="294"/>
      <c r="CN386" s="270" t="str">
        <f t="array" aca="1" ref="CN386" ca="1">IF(AND($O386&lt;&gt;"",$P386="",$O386&lt;=集計基準日),"遅1",IF(AND($R386&lt;&gt;"",$S386="",$R386&lt;=集計基準日),"遅2",IF(AND($U386&lt;&gt;"",$V386="",$U386&lt;=集計基準日),"遅3","") ) )</f>
        <v/>
      </c>
      <c r="CO386" s="271" t="str">
        <f t="array" aca="1" ref="CO386" ca="1">IF(AND($AA386&lt;&gt;"",$AB386="",$AA386&lt;=集計基準日),"遅1",IF(AND($AD386&lt;&gt;"",$AE386="",$AD386&lt;=集計基準日),"遅2",IF(AND($AG386&lt;&gt;"",$AH386="",$AG386&lt;=集計基準日),"遅3","")))</f>
        <v/>
      </c>
      <c r="CP386" s="271" t="str">
        <f t="array" aca="1" ref="CP386" ca="1">IF(AND($AM386&lt;&gt;"",$AN386="",$AM386&lt;=集計基準日),"遅1",IF(AND($AP386&lt;&gt;"",$AQ386="",$AP386&lt;=集計基準日),"遅2",IF(AND($AS386&lt;&gt;"",$AT386="",$AS386&lt;=集計基準日),"遅3","")))</f>
        <v/>
      </c>
      <c r="CQ386" s="272" t="str">
        <f t="shared" ca="1" si="193"/>
        <v/>
      </c>
      <c r="CR386" s="272" t="str">
        <f t="shared" ca="1" si="194"/>
        <v/>
      </c>
      <c r="CS386" s="273" t="str">
        <f t="shared" ca="1" si="166"/>
        <v/>
      </c>
      <c r="CT386" s="337"/>
      <c r="CU386" s="264">
        <f t="shared" si="182"/>
        <v>378</v>
      </c>
      <c r="CW386" s="324">
        <f t="array" aca="1" ref="CW386" ca="1">MAX(IF((IF(進捗管理票PSPT_進捗率_1_2&lt;&gt;"", O386:V386,O386:S386)&lt;&gt;"")*(IF(進捗管理票PSPT_進捗率_1_2&lt;&gt;"", $O$7:$V$7,$O$7:$S$7)="予定日")*(IF(進捗管理票PSPT_進捗率_1_2&lt;&gt;"", O386:V386,O386:S386)&lt;=集計基準日),COLUMN(IF(進捗管理票PSPT_進捗率_1_2&lt;&gt;"", O386:V386,O386:S386)),""))</f>
        <v>0</v>
      </c>
      <c r="CX386" s="324">
        <f t="array" aca="1" ref="CX386" ca="1">MAX(IF((IF(進捗管理票PSPT_進捗率_2_2&lt;&gt;"", AA386:AH386,AA386:AE386)&lt;&gt;"")*(IF(進捗管理票PSPT_進捗率_2_2&lt;&gt;"", $AA$7:$AH$7,$AA$7:$AE$7)="予定日")*(IF(進捗管理票PSPT_進捗率_2_2&lt;&gt;"", AA386:AH386,AA386:AE386)&lt;=集計基準日),COLUMN(IF(進捗管理票PSPT_進捗率_2_2&lt;&gt;"", AA386:AH386,AA386:AE386)),""))</f>
        <v>0</v>
      </c>
      <c r="CY386" s="324">
        <f t="array" aca="1" ref="CY386" ca="1">MAX(IF((IF(進捗管理票PSPT_進捗率_3_2&lt;&gt;"", AM386:AT386,AM386:AQ386)&lt;&gt;"")*(IF(進捗管理票PSPT_進捗率_3_2&lt;&gt;"", $AM$7:$AT$7,$AM$7:$AQ$7)="予定日")*(IF(進捗管理票PSPT_進捗率_3_2&lt;&gt;"", AM386:AT386,AM386:AQ386)&lt;=集計基準日),COLUMN(IF(進捗管理票PSPT_進捗率_3_2&lt;&gt;"", AM386:AT386,AM386:AQ386)),""))</f>
        <v>0</v>
      </c>
      <c r="CZ386" s="324">
        <f t="array" aca="1" ref="CZ386" ca="1">MAX(IF((IF(進捗管理票PSPT_進捗率_4_2&lt;&gt;"", AY386:BF386,AY386:BC386)&lt;&gt;"")*(IF(進捗管理票PSPT_進捗率_4_2&lt;&gt;"", $AY$7:$BF$7,$AY$7:$BC$7)="予定日")*(IF(進捗管理票PSPT_進捗率_4_2&lt;&gt;"", AY386:BF386,AY386:BC386)&lt;=集計基準日),COLUMN(IF(進捗管理票PSPT_進捗率_4_2&lt;&gt;"", AY386:BF386,AY386:BC386)),""))</f>
        <v>0</v>
      </c>
      <c r="DA386" s="324">
        <f t="array" aca="1" ref="DA386" ca="1">MAX(IF((BJ386:BN386&lt;&gt;"")*($BJ$7:$BN$7="予定日")*(BJ386:BN386&lt;=集計基準日),COLUMN(BJ386:BN386),""))</f>
        <v>0</v>
      </c>
      <c r="DB386" s="324">
        <f t="array" aca="1" ref="DB386" ca="1">MAX(IF((IF(AND(進捗管理票PSPT_進捗率_1_2&lt;&gt;"",U386&lt;&gt;""), O386:V386,O386:S386)&lt;&gt;"")*(IF(AND(進捗管理票PSPT_進捗率_1_2&lt;&gt;"",U386&lt;&gt;""), $O$7:$V$7,$O$7:$S$7)="実績日")*(IF(AND(進捗管理票PSPT_進捗率_1_2&lt;&gt;"",U386&lt;&gt;""), O386:V386,O386:S386)&lt;=集計基準日),COLUMN(IF(AND(進捗管理票PSPT_進捗率_1_2&lt;&gt;"",U386&lt;&gt;""), O386:V386,O386:S386)),""))</f>
        <v>0</v>
      </c>
      <c r="DC386" s="324">
        <f t="array" aca="1" ref="DC386" ca="1">MAX(IF((IF(AND(進捗管理票PSPT_進捗率_2_2&lt;&gt;"",AG386&lt;&gt;""), AA386:AH386,AA386:AE386)&lt;&gt;"")*(IF(AND(進捗管理票PSPT_進捗率_2_2&lt;&gt;"",AG386&lt;&gt;""), $AA$7:$AH$7,$AA$7:$AE$7)="実績日")*(IF(AND(進捗管理票PSPT_進捗率_2_2&lt;&gt;"",AG386&lt;&gt;""), AA386:AH386,AA386:AE386)&lt;=集計基準日),COLUMN(IF(AND(進捗管理票PSPT_進捗率_2_2&lt;&gt;"",AG386&lt;&gt;""), AA386:AH386,AA386:AE386)),""))</f>
        <v>0</v>
      </c>
      <c r="DD386" s="324">
        <f t="array" aca="1" ref="DD386" ca="1">MAX(IF((IF(AND(進捗管理票PSPT_進捗率_3_2&lt;&gt;"",AS386&lt;&gt;""), AM386:AT386,AM386:AQ386)&lt;&gt;"")*(IF(AND(進捗管理票PSPT_進捗率_3_2&lt;&gt;"",AS386&lt;&gt;""), $AM$7:$AT$7,$AM$7:$AQ$7)="実績日")*(IF(AND(進捗管理票PSPT_進捗率_3_2&lt;&gt;"",AS386&lt;&gt;""), AM386:AT386,AM386:AQ386)&lt;=集計基準日),COLUMN(IF(AND(進捗管理票PSPT_進捗率_3_2&lt;&gt;"",AS386&lt;&gt;""), AM386:AT386,AM386:AQ386)),""))</f>
        <v>0</v>
      </c>
      <c r="DE386" s="324">
        <f t="array" aca="1" ref="DE386" ca="1">MAX(IF((IF(AND(進捗管理票PSPT_進捗率_4_2&lt;&gt;"",BE386&lt;&gt;""), AY386:BF386,AY386:BC386)&lt;&gt;"")*(IF(AND(進捗管理票PSPT_進捗率_4_2&lt;&gt;"",BE386&lt;&gt;""), $AY$7:$BF$7,$AY$7:$BC$7)="実績日")*(IF(AND(進捗管理票PSPT_進捗率_4_2&lt;&gt;"",BE386&lt;&gt;""), AY386:BF386,AY386:BC386)&lt;=集計基準日),COLUMN(IF(AND(進捗管理票PSPT_進捗率_4_2&lt;&gt;"",BE386&lt;&gt;""), AY386:BF386,AY386:BC386)),""))</f>
        <v>0</v>
      </c>
      <c r="DF386" s="324">
        <f t="array" aca="1" ref="DF386" ca="1">MAX(IF((BJ386:BN386&lt;&gt;"")*($BJ$7:$BN$7="実績日")*(BJ386:BN386&lt;=集計基準日),COLUMN(BJ386:BN386),""))</f>
        <v>0</v>
      </c>
      <c r="DG386" s="439">
        <f ca="1">MAX(IF(CW386&lt;&gt;0,HLOOKUP(CW386+1,進捗・達成率設定_PS,9,1),0),IF(CX386&lt;&gt;0,HLOOKUP(CX386+1,進捗・達成率設定_PT仕様作成,9,1),0),IF(CY386&lt;&gt;0,HLOOKUP(CY386+1,進捗・達成率設定_PG,9,1),0),IF(CZ386&lt;&gt;0,HLOOKUP(CZ386+1,進捗・達成率設定_PT,9,1),0),IF(DA386&lt;&gt;0,HLOOKUP(DA386+1,進捗・達成率設定_受入,9,1),0),IF(AND(COUNTA(PTレビュー先頭セル:PTレビュー最終セル)=0,AND(BB386&lt;&gt;"", BB386 &lt;= 集計基準日, BE386="",BF386="",BJ386="",BK386="",BM386="",BN386="")),100,0),IF(AND(BE386&lt;&gt;"",BE386 &lt;= 集計基準日, BJ386="",BK386="",BM386="",BN386=""),100,0))</f>
        <v>0</v>
      </c>
      <c r="DH386" s="440">
        <f ca="1">MAX(IF(DB386&lt;&gt;0,HLOOKUP(DB386,進捗・達成率設定_PS,9,1),0),IF(DC386&lt;&gt;0,HLOOKUP(DC386,進捗・達成率設定_PT仕様作成,9,1),0),IF(DD386&lt;&gt;0,HLOOKUP(DD386,進捗・達成率設定_PG,9,1),0),IF(DE386&lt;&gt;0,HLOOKUP(DE386,進捗・達成率設定_PT,9,1),0),IF(DF386&lt;&gt;0,HLOOKUP(DF386,進捗・達成率設定_受入,9,1),0),IF(AND(COUNTA(PTレビュー先頭セル:PTレビュー最終セル)=0,BJ386="",BK386="",BM386="",BN386="",BC386&lt;&gt;"", BC386&lt;=集計基準日),100,0),IF(OR(AND(BF386&lt;&gt;"",BF386&lt;=集計基準日, BJ386="",BK386="",BM386="",BN386=""),AND(BE386&lt;&gt;"",BF386&lt;&gt;"",BF386&lt;=集計基準日, BJ386="",BK386="",BM386="",BN386="")),100,0))</f>
        <v>0</v>
      </c>
      <c r="DI386" s="328" t="str">
        <f>IF(BM386&lt;&gt;"",BM386,IF(AND(BJ386&lt;&gt;"",BM386&lt;&gt;""),BM386,IF(AND(BJ386&lt;&gt;"",BM386=""),"",IF(AND(BK386&lt;&gt;"",BM386=""),"",IF(BE386&lt;&gt;"",BE386,IF(COUNTA(PTレビュー先頭セル:PTレビュー最終セル)&lt;&gt;0,"",IF(BB386&lt;&gt;"",BB386,"")))))))</f>
        <v/>
      </c>
      <c r="DJ386" s="329" t="str">
        <f>IF(AND(BM386&lt;&gt;"",BN386&lt;&gt;""),BN386,IF(AND(BJ386&lt;&gt;"",BN386&lt;&gt;""),BN386,IF(AND(BK386&lt;&gt;"",BN386=""),"",IF(AND(BJ386&lt;&gt;"",BN386=""),"",IF(BF386&lt;&gt;"",BF386,IF(COUNTA(PTレビュー先頭セル:PTレビュー最終セル)&lt;&gt;0,"",IF(BC386&lt;&gt;"",BC386,"")))))))</f>
        <v/>
      </c>
      <c r="DK386" s="450" t="b">
        <f t="shared" si="183"/>
        <v>0</v>
      </c>
      <c r="DL386" s="440" t="b">
        <f t="shared" si="184"/>
        <v>0</v>
      </c>
      <c r="DM386" s="450" t="b">
        <f t="shared" si="185"/>
        <v>0</v>
      </c>
      <c r="DN386" s="440" t="b">
        <f t="shared" si="186"/>
        <v>0</v>
      </c>
      <c r="DO386" s="449" t="b">
        <f t="shared" si="187"/>
        <v>0</v>
      </c>
      <c r="DP386" s="440" t="b">
        <f t="shared" si="188"/>
        <v>0</v>
      </c>
      <c r="DQ386" s="450" t="b">
        <f t="shared" si="189"/>
        <v>0</v>
      </c>
      <c r="DR386" s="440" t="b">
        <f t="shared" si="190"/>
        <v>0</v>
      </c>
      <c r="DS386" s="449" t="b">
        <f t="shared" si="191"/>
        <v>0</v>
      </c>
      <c r="DT386" s="440" t="b">
        <f t="shared" si="192"/>
        <v>0</v>
      </c>
    </row>
    <row r="387" spans="1:124" x14ac:dyDescent="0.25">
      <c r="A387" s="65">
        <f t="shared" si="167"/>
        <v>379</v>
      </c>
      <c r="B387" s="275"/>
      <c r="C387" s="275"/>
      <c r="D387" s="275"/>
      <c r="E387" s="275"/>
      <c r="F387" s="275"/>
      <c r="G387" s="316"/>
      <c r="H387" s="276"/>
      <c r="I387" s="276"/>
      <c r="J387" s="276"/>
      <c r="K387" s="467"/>
      <c r="L387" s="467"/>
      <c r="M387" s="277"/>
      <c r="N387" s="277"/>
      <c r="O387" s="348"/>
      <c r="P387" s="278"/>
      <c r="Q387" s="279"/>
      <c r="R387" s="348"/>
      <c r="S387" s="278"/>
      <c r="T387" s="280"/>
      <c r="U387" s="348"/>
      <c r="V387" s="274"/>
      <c r="W387" s="309" t="str">
        <f t="shared" ca="1" si="168"/>
        <v/>
      </c>
      <c r="X387" s="310" t="str">
        <f t="shared" ca="1" si="169"/>
        <v/>
      </c>
      <c r="Y387" s="277"/>
      <c r="Z387" s="277"/>
      <c r="AA387" s="348"/>
      <c r="AB387" s="278"/>
      <c r="AC387" s="279"/>
      <c r="AD387" s="348"/>
      <c r="AE387" s="278"/>
      <c r="AF387" s="280"/>
      <c r="AG387" s="348"/>
      <c r="AH387" s="274"/>
      <c r="AI387" s="309" t="str">
        <f t="shared" ca="1" si="170"/>
        <v/>
      </c>
      <c r="AJ387" s="310" t="str">
        <f t="shared" ca="1" si="171"/>
        <v/>
      </c>
      <c r="AK387" s="277"/>
      <c r="AL387" s="277"/>
      <c r="AM387" s="348"/>
      <c r="AN387" s="278"/>
      <c r="AO387" s="279"/>
      <c r="AP387" s="348"/>
      <c r="AQ387" s="278"/>
      <c r="AR387" s="280"/>
      <c r="AS387" s="348"/>
      <c r="AT387" s="274"/>
      <c r="AU387" s="309" t="str">
        <f t="shared" ca="1" si="172"/>
        <v/>
      </c>
      <c r="AV387" s="310" t="str">
        <f t="shared" ca="1" si="173"/>
        <v/>
      </c>
      <c r="AW387" s="276"/>
      <c r="AX387" s="276"/>
      <c r="AY387" s="348"/>
      <c r="AZ387" s="278"/>
      <c r="BA387" s="279"/>
      <c r="BB387" s="348"/>
      <c r="BC387" s="278"/>
      <c r="BD387" s="280"/>
      <c r="BE387" s="348"/>
      <c r="BF387" s="274"/>
      <c r="BG387" s="309" t="str">
        <f t="shared" ca="1" si="174"/>
        <v/>
      </c>
      <c r="BH387" s="310" t="str">
        <f t="shared" ca="1" si="175"/>
        <v/>
      </c>
      <c r="BI387" s="276"/>
      <c r="BJ387" s="348"/>
      <c r="BK387" s="278"/>
      <c r="BL387" s="279"/>
      <c r="BM387" s="348"/>
      <c r="BN387" s="278"/>
      <c r="BO387" s="280"/>
      <c r="BP387" s="309" t="str">
        <f t="shared" ca="1" si="176"/>
        <v/>
      </c>
      <c r="BQ387" s="310" t="str">
        <f t="shared" ca="1" si="177"/>
        <v/>
      </c>
      <c r="BR387" s="309" t="str">
        <f t="shared" ca="1" si="178"/>
        <v/>
      </c>
      <c r="BS387" s="438" t="str">
        <f t="shared" ca="1" si="179"/>
        <v/>
      </c>
      <c r="BT387" s="281" t="str">
        <f t="array" ref="BT387">IF(AND($I387&lt;&gt;"",$K387&lt;&gt;""),CEILING(VLOOKUP($I387,ランク別指標,3,FALSE)*$L387,1),"")</f>
        <v/>
      </c>
      <c r="BU387" s="282"/>
      <c r="BV387" s="281" t="str">
        <f t="shared" si="164"/>
        <v/>
      </c>
      <c r="BW387" s="283"/>
      <c r="BX387" s="282"/>
      <c r="BY387" s="284" t="str">
        <f t="shared" si="180"/>
        <v/>
      </c>
      <c r="BZ387" s="285" t="str">
        <f t="shared" si="181"/>
        <v/>
      </c>
      <c r="CA387" s="286"/>
      <c r="CB387" s="287"/>
      <c r="CC387" s="281" t="str">
        <f t="array" ref="CC387">IF(AND($I387&lt;&gt;"",$K387&lt;&gt;""),CEILING(VLOOKUP($I387,ランク別指標,6,FALSE)*$L387,1),"")</f>
        <v/>
      </c>
      <c r="CD387" s="288"/>
      <c r="CE387" s="289" t="str">
        <f t="shared" si="165"/>
        <v/>
      </c>
      <c r="CF387" s="290"/>
      <c r="CG387" s="291" t="str">
        <f t="array" ref="CG387">IF(AND(L387&lt;&gt;"",L387&gt;0),IF(CD387/L387*100 &gt; 0,CD387/L387*100, ""),"")</f>
        <v/>
      </c>
      <c r="CH387" s="292" t="str">
        <f t="array" ref="CH387">IF(AND(L387&lt;&gt;"",L387&gt;0),IF(CF387/L387*100 &gt; 0,CF387/L387*100, ""),"")</f>
        <v/>
      </c>
      <c r="CI387" s="291" t="str">
        <f t="array" ref="CI387">IF(AND(CC387&lt;&gt;"",CC387&gt;0),IF(CD387/CC387*100 &gt; 0,CD387/CC387, ""),"")</f>
        <v/>
      </c>
      <c r="CJ387" s="292" t="str">
        <f t="array" ref="CJ387">IF(AND(CE387&lt;&gt;"",CE387&gt;0),IF(CF387/CE387*100 &gt; 0,CF387/CE387, ""),"")</f>
        <v/>
      </c>
      <c r="CK387" s="281"/>
      <c r="CL387" s="293" t="str">
        <f t="array" ref="CL387">IF(AND(L387&lt;&gt;"",L387&gt;0),IF(CK387/L387*100 &gt; 0,CK387/L387*100, ""),"")</f>
        <v/>
      </c>
      <c r="CM387" s="294"/>
      <c r="CN387" s="270" t="str">
        <f t="array" aca="1" ref="CN387" ca="1">IF(AND($O387&lt;&gt;"",$P387="",$O387&lt;=集計基準日),"遅1",IF(AND($R387&lt;&gt;"",$S387="",$R387&lt;=集計基準日),"遅2",IF(AND($U387&lt;&gt;"",$V387="",$U387&lt;=集計基準日),"遅3","") ) )</f>
        <v/>
      </c>
      <c r="CO387" s="271" t="str">
        <f t="array" aca="1" ref="CO387" ca="1">IF(AND($AA387&lt;&gt;"",$AB387="",$AA387&lt;=集計基準日),"遅1",IF(AND($AD387&lt;&gt;"",$AE387="",$AD387&lt;=集計基準日),"遅2",IF(AND($AG387&lt;&gt;"",$AH387="",$AG387&lt;=集計基準日),"遅3","")))</f>
        <v/>
      </c>
      <c r="CP387" s="271" t="str">
        <f t="array" aca="1" ref="CP387" ca="1">IF(AND($AM387&lt;&gt;"",$AN387="",$AM387&lt;=集計基準日),"遅1",IF(AND($AP387&lt;&gt;"",$AQ387="",$AP387&lt;=集計基準日),"遅2",IF(AND($AS387&lt;&gt;"",$AT387="",$AS387&lt;=集計基準日),"遅3","")))</f>
        <v/>
      </c>
      <c r="CQ387" s="272" t="str">
        <f t="shared" ca="1" si="193"/>
        <v/>
      </c>
      <c r="CR387" s="272" t="str">
        <f t="shared" ca="1" si="194"/>
        <v/>
      </c>
      <c r="CS387" s="273" t="str">
        <f t="shared" ca="1" si="166"/>
        <v/>
      </c>
      <c r="CT387" s="337"/>
      <c r="CU387" s="264">
        <f t="shared" si="182"/>
        <v>379</v>
      </c>
      <c r="CW387" s="324">
        <f t="array" aca="1" ref="CW387" ca="1">MAX(IF((IF(進捗管理票PSPT_進捗率_1_2&lt;&gt;"", O387:V387,O387:S387)&lt;&gt;"")*(IF(進捗管理票PSPT_進捗率_1_2&lt;&gt;"", $O$7:$V$7,$O$7:$S$7)="予定日")*(IF(進捗管理票PSPT_進捗率_1_2&lt;&gt;"", O387:V387,O387:S387)&lt;=集計基準日),COLUMN(IF(進捗管理票PSPT_進捗率_1_2&lt;&gt;"", O387:V387,O387:S387)),""))</f>
        <v>0</v>
      </c>
      <c r="CX387" s="324">
        <f t="array" aca="1" ref="CX387" ca="1">MAX(IF((IF(進捗管理票PSPT_進捗率_2_2&lt;&gt;"", AA387:AH387,AA387:AE387)&lt;&gt;"")*(IF(進捗管理票PSPT_進捗率_2_2&lt;&gt;"", $AA$7:$AH$7,$AA$7:$AE$7)="予定日")*(IF(進捗管理票PSPT_進捗率_2_2&lt;&gt;"", AA387:AH387,AA387:AE387)&lt;=集計基準日),COLUMN(IF(進捗管理票PSPT_進捗率_2_2&lt;&gt;"", AA387:AH387,AA387:AE387)),""))</f>
        <v>0</v>
      </c>
      <c r="CY387" s="324">
        <f t="array" aca="1" ref="CY387" ca="1">MAX(IF((IF(進捗管理票PSPT_進捗率_3_2&lt;&gt;"", AM387:AT387,AM387:AQ387)&lt;&gt;"")*(IF(進捗管理票PSPT_進捗率_3_2&lt;&gt;"", $AM$7:$AT$7,$AM$7:$AQ$7)="予定日")*(IF(進捗管理票PSPT_進捗率_3_2&lt;&gt;"", AM387:AT387,AM387:AQ387)&lt;=集計基準日),COLUMN(IF(進捗管理票PSPT_進捗率_3_2&lt;&gt;"", AM387:AT387,AM387:AQ387)),""))</f>
        <v>0</v>
      </c>
      <c r="CZ387" s="324">
        <f t="array" aca="1" ref="CZ387" ca="1">MAX(IF((IF(進捗管理票PSPT_進捗率_4_2&lt;&gt;"", AY387:BF387,AY387:BC387)&lt;&gt;"")*(IF(進捗管理票PSPT_進捗率_4_2&lt;&gt;"", $AY$7:$BF$7,$AY$7:$BC$7)="予定日")*(IF(進捗管理票PSPT_進捗率_4_2&lt;&gt;"", AY387:BF387,AY387:BC387)&lt;=集計基準日),COLUMN(IF(進捗管理票PSPT_進捗率_4_2&lt;&gt;"", AY387:BF387,AY387:BC387)),""))</f>
        <v>0</v>
      </c>
      <c r="DA387" s="324">
        <f t="array" aca="1" ref="DA387" ca="1">MAX(IF((BJ387:BN387&lt;&gt;"")*($BJ$7:$BN$7="予定日")*(BJ387:BN387&lt;=集計基準日),COLUMN(BJ387:BN387),""))</f>
        <v>0</v>
      </c>
      <c r="DB387" s="324">
        <f t="array" aca="1" ref="DB387" ca="1">MAX(IF((IF(AND(進捗管理票PSPT_進捗率_1_2&lt;&gt;"",U387&lt;&gt;""), O387:V387,O387:S387)&lt;&gt;"")*(IF(AND(進捗管理票PSPT_進捗率_1_2&lt;&gt;"",U387&lt;&gt;""), $O$7:$V$7,$O$7:$S$7)="実績日")*(IF(AND(進捗管理票PSPT_進捗率_1_2&lt;&gt;"",U387&lt;&gt;""), O387:V387,O387:S387)&lt;=集計基準日),COLUMN(IF(AND(進捗管理票PSPT_進捗率_1_2&lt;&gt;"",U387&lt;&gt;""), O387:V387,O387:S387)),""))</f>
        <v>0</v>
      </c>
      <c r="DC387" s="324">
        <f t="array" aca="1" ref="DC387" ca="1">MAX(IF((IF(AND(進捗管理票PSPT_進捗率_2_2&lt;&gt;"",AG387&lt;&gt;""), AA387:AH387,AA387:AE387)&lt;&gt;"")*(IF(AND(進捗管理票PSPT_進捗率_2_2&lt;&gt;"",AG387&lt;&gt;""), $AA$7:$AH$7,$AA$7:$AE$7)="実績日")*(IF(AND(進捗管理票PSPT_進捗率_2_2&lt;&gt;"",AG387&lt;&gt;""), AA387:AH387,AA387:AE387)&lt;=集計基準日),COLUMN(IF(AND(進捗管理票PSPT_進捗率_2_2&lt;&gt;"",AG387&lt;&gt;""), AA387:AH387,AA387:AE387)),""))</f>
        <v>0</v>
      </c>
      <c r="DD387" s="324">
        <f t="array" aca="1" ref="DD387" ca="1">MAX(IF((IF(AND(進捗管理票PSPT_進捗率_3_2&lt;&gt;"",AS387&lt;&gt;""), AM387:AT387,AM387:AQ387)&lt;&gt;"")*(IF(AND(進捗管理票PSPT_進捗率_3_2&lt;&gt;"",AS387&lt;&gt;""), $AM$7:$AT$7,$AM$7:$AQ$7)="実績日")*(IF(AND(進捗管理票PSPT_進捗率_3_2&lt;&gt;"",AS387&lt;&gt;""), AM387:AT387,AM387:AQ387)&lt;=集計基準日),COLUMN(IF(AND(進捗管理票PSPT_進捗率_3_2&lt;&gt;"",AS387&lt;&gt;""), AM387:AT387,AM387:AQ387)),""))</f>
        <v>0</v>
      </c>
      <c r="DE387" s="324">
        <f t="array" aca="1" ref="DE387" ca="1">MAX(IF((IF(AND(進捗管理票PSPT_進捗率_4_2&lt;&gt;"",BE387&lt;&gt;""), AY387:BF387,AY387:BC387)&lt;&gt;"")*(IF(AND(進捗管理票PSPT_進捗率_4_2&lt;&gt;"",BE387&lt;&gt;""), $AY$7:$BF$7,$AY$7:$BC$7)="実績日")*(IF(AND(進捗管理票PSPT_進捗率_4_2&lt;&gt;"",BE387&lt;&gt;""), AY387:BF387,AY387:BC387)&lt;=集計基準日),COLUMN(IF(AND(進捗管理票PSPT_進捗率_4_2&lt;&gt;"",BE387&lt;&gt;""), AY387:BF387,AY387:BC387)),""))</f>
        <v>0</v>
      </c>
      <c r="DF387" s="324">
        <f t="array" aca="1" ref="DF387" ca="1">MAX(IF((BJ387:BN387&lt;&gt;"")*($BJ$7:$BN$7="実績日")*(BJ387:BN387&lt;=集計基準日),COLUMN(BJ387:BN387),""))</f>
        <v>0</v>
      </c>
      <c r="DG387" s="439">
        <f ca="1">MAX(IF(CW387&lt;&gt;0,HLOOKUP(CW387+1,進捗・達成率設定_PS,9,1),0),IF(CX387&lt;&gt;0,HLOOKUP(CX387+1,進捗・達成率設定_PT仕様作成,9,1),0),IF(CY387&lt;&gt;0,HLOOKUP(CY387+1,進捗・達成率設定_PG,9,1),0),IF(CZ387&lt;&gt;0,HLOOKUP(CZ387+1,進捗・達成率設定_PT,9,1),0),IF(DA387&lt;&gt;0,HLOOKUP(DA387+1,進捗・達成率設定_受入,9,1),0),IF(AND(COUNTA(PTレビュー先頭セル:PTレビュー最終セル)=0,AND(BB387&lt;&gt;"", BB387 &lt;= 集計基準日, BE387="",BF387="",BJ387="",BK387="",BM387="",BN387="")),100,0),IF(AND(BE387&lt;&gt;"",BE387 &lt;= 集計基準日, BJ387="",BK387="",BM387="",BN387=""),100,0))</f>
        <v>0</v>
      </c>
      <c r="DH387" s="440">
        <f ca="1">MAX(IF(DB387&lt;&gt;0,HLOOKUP(DB387,進捗・達成率設定_PS,9,1),0),IF(DC387&lt;&gt;0,HLOOKUP(DC387,進捗・達成率設定_PT仕様作成,9,1),0),IF(DD387&lt;&gt;0,HLOOKUP(DD387,進捗・達成率設定_PG,9,1),0),IF(DE387&lt;&gt;0,HLOOKUP(DE387,進捗・達成率設定_PT,9,1),0),IF(DF387&lt;&gt;0,HLOOKUP(DF387,進捗・達成率設定_受入,9,1),0),IF(AND(COUNTA(PTレビュー先頭セル:PTレビュー最終セル)=0,BJ387="",BK387="",BM387="",BN387="",BC387&lt;&gt;"", BC387&lt;=集計基準日),100,0),IF(OR(AND(BF387&lt;&gt;"",BF387&lt;=集計基準日, BJ387="",BK387="",BM387="",BN387=""),AND(BE387&lt;&gt;"",BF387&lt;&gt;"",BF387&lt;=集計基準日, BJ387="",BK387="",BM387="",BN387="")),100,0))</f>
        <v>0</v>
      </c>
      <c r="DI387" s="328" t="str">
        <f>IF(BM387&lt;&gt;"",BM387,IF(AND(BJ387&lt;&gt;"",BM387&lt;&gt;""),BM387,IF(AND(BJ387&lt;&gt;"",BM387=""),"",IF(AND(BK387&lt;&gt;"",BM387=""),"",IF(BE387&lt;&gt;"",BE387,IF(COUNTA(PTレビュー先頭セル:PTレビュー最終セル)&lt;&gt;0,"",IF(BB387&lt;&gt;"",BB387,"")))))))</f>
        <v/>
      </c>
      <c r="DJ387" s="329" t="str">
        <f>IF(AND(BM387&lt;&gt;"",BN387&lt;&gt;""),BN387,IF(AND(BJ387&lt;&gt;"",BN387&lt;&gt;""),BN387,IF(AND(BK387&lt;&gt;"",BN387=""),"",IF(AND(BJ387&lt;&gt;"",BN387=""),"",IF(BF387&lt;&gt;"",BF387,IF(COUNTA(PTレビュー先頭セル:PTレビュー最終セル)&lt;&gt;0,"",IF(BC387&lt;&gt;"",BC387,"")))))))</f>
        <v/>
      </c>
      <c r="DK387" s="450" t="b">
        <f t="shared" si="183"/>
        <v>0</v>
      </c>
      <c r="DL387" s="440" t="b">
        <f t="shared" si="184"/>
        <v>0</v>
      </c>
      <c r="DM387" s="450" t="b">
        <f t="shared" si="185"/>
        <v>0</v>
      </c>
      <c r="DN387" s="440" t="b">
        <f t="shared" si="186"/>
        <v>0</v>
      </c>
      <c r="DO387" s="449" t="b">
        <f t="shared" si="187"/>
        <v>0</v>
      </c>
      <c r="DP387" s="440" t="b">
        <f t="shared" si="188"/>
        <v>0</v>
      </c>
      <c r="DQ387" s="450" t="b">
        <f t="shared" si="189"/>
        <v>0</v>
      </c>
      <c r="DR387" s="440" t="b">
        <f t="shared" si="190"/>
        <v>0</v>
      </c>
      <c r="DS387" s="449" t="b">
        <f t="shared" si="191"/>
        <v>0</v>
      </c>
      <c r="DT387" s="440" t="b">
        <f t="shared" si="192"/>
        <v>0</v>
      </c>
    </row>
    <row r="388" spans="1:124" x14ac:dyDescent="0.25">
      <c r="A388" s="65">
        <f t="shared" si="167"/>
        <v>380</v>
      </c>
      <c r="B388" s="275"/>
      <c r="C388" s="275"/>
      <c r="D388" s="275"/>
      <c r="E388" s="275"/>
      <c r="F388" s="275"/>
      <c r="G388" s="316"/>
      <c r="H388" s="276"/>
      <c r="I388" s="276"/>
      <c r="J388" s="276"/>
      <c r="K388" s="467"/>
      <c r="L388" s="467"/>
      <c r="M388" s="277"/>
      <c r="N388" s="277"/>
      <c r="O388" s="348"/>
      <c r="P388" s="278"/>
      <c r="Q388" s="279"/>
      <c r="R388" s="348"/>
      <c r="S388" s="278"/>
      <c r="T388" s="280"/>
      <c r="U388" s="348"/>
      <c r="V388" s="274"/>
      <c r="W388" s="309" t="str">
        <f t="shared" ca="1" si="168"/>
        <v/>
      </c>
      <c r="X388" s="310" t="str">
        <f t="shared" ca="1" si="169"/>
        <v/>
      </c>
      <c r="Y388" s="277"/>
      <c r="Z388" s="277"/>
      <c r="AA388" s="348"/>
      <c r="AB388" s="278"/>
      <c r="AC388" s="279"/>
      <c r="AD388" s="348"/>
      <c r="AE388" s="278"/>
      <c r="AF388" s="280"/>
      <c r="AG388" s="348"/>
      <c r="AH388" s="274"/>
      <c r="AI388" s="309" t="str">
        <f t="shared" ca="1" si="170"/>
        <v/>
      </c>
      <c r="AJ388" s="310" t="str">
        <f t="shared" ca="1" si="171"/>
        <v/>
      </c>
      <c r="AK388" s="277"/>
      <c r="AL388" s="277"/>
      <c r="AM388" s="348"/>
      <c r="AN388" s="278"/>
      <c r="AO388" s="279"/>
      <c r="AP388" s="348"/>
      <c r="AQ388" s="278"/>
      <c r="AR388" s="280"/>
      <c r="AS388" s="348"/>
      <c r="AT388" s="274"/>
      <c r="AU388" s="309" t="str">
        <f t="shared" ca="1" si="172"/>
        <v/>
      </c>
      <c r="AV388" s="310" t="str">
        <f t="shared" ca="1" si="173"/>
        <v/>
      </c>
      <c r="AW388" s="276"/>
      <c r="AX388" s="276"/>
      <c r="AY388" s="348"/>
      <c r="AZ388" s="278"/>
      <c r="BA388" s="279"/>
      <c r="BB388" s="348"/>
      <c r="BC388" s="278"/>
      <c r="BD388" s="280"/>
      <c r="BE388" s="348"/>
      <c r="BF388" s="274"/>
      <c r="BG388" s="309" t="str">
        <f t="shared" ca="1" si="174"/>
        <v/>
      </c>
      <c r="BH388" s="310" t="str">
        <f t="shared" ca="1" si="175"/>
        <v/>
      </c>
      <c r="BI388" s="276"/>
      <c r="BJ388" s="348"/>
      <c r="BK388" s="278"/>
      <c r="BL388" s="279"/>
      <c r="BM388" s="348"/>
      <c r="BN388" s="278"/>
      <c r="BO388" s="280"/>
      <c r="BP388" s="309" t="str">
        <f t="shared" ca="1" si="176"/>
        <v/>
      </c>
      <c r="BQ388" s="310" t="str">
        <f t="shared" ca="1" si="177"/>
        <v/>
      </c>
      <c r="BR388" s="309" t="str">
        <f t="shared" ca="1" si="178"/>
        <v/>
      </c>
      <c r="BS388" s="438" t="str">
        <f t="shared" ca="1" si="179"/>
        <v/>
      </c>
      <c r="BT388" s="281" t="str">
        <f t="array" ref="BT388">IF(AND($I388&lt;&gt;"",$K388&lt;&gt;""),CEILING(VLOOKUP($I388,ランク別指標,3,FALSE)*$L388,1),"")</f>
        <v/>
      </c>
      <c r="BU388" s="282"/>
      <c r="BV388" s="281" t="str">
        <f t="shared" si="164"/>
        <v/>
      </c>
      <c r="BW388" s="283"/>
      <c r="BX388" s="282"/>
      <c r="BY388" s="284" t="str">
        <f t="shared" si="180"/>
        <v/>
      </c>
      <c r="BZ388" s="285" t="str">
        <f t="shared" si="181"/>
        <v/>
      </c>
      <c r="CA388" s="286"/>
      <c r="CB388" s="287"/>
      <c r="CC388" s="281" t="str">
        <f t="array" ref="CC388">IF(AND($I388&lt;&gt;"",$K388&lt;&gt;""),CEILING(VLOOKUP($I388,ランク別指標,6,FALSE)*$L388,1),"")</f>
        <v/>
      </c>
      <c r="CD388" s="288"/>
      <c r="CE388" s="289" t="str">
        <f t="shared" si="165"/>
        <v/>
      </c>
      <c r="CF388" s="290"/>
      <c r="CG388" s="291" t="str">
        <f t="array" ref="CG388">IF(AND(L388&lt;&gt;"",L388&gt;0),IF(CD388/L388*100 &gt; 0,CD388/L388*100, ""),"")</f>
        <v/>
      </c>
      <c r="CH388" s="292" t="str">
        <f t="array" ref="CH388">IF(AND(L388&lt;&gt;"",L388&gt;0),IF(CF388/L388*100 &gt; 0,CF388/L388*100, ""),"")</f>
        <v/>
      </c>
      <c r="CI388" s="291" t="str">
        <f t="array" ref="CI388">IF(AND(CC388&lt;&gt;"",CC388&gt;0),IF(CD388/CC388*100 &gt; 0,CD388/CC388, ""),"")</f>
        <v/>
      </c>
      <c r="CJ388" s="292" t="str">
        <f t="array" ref="CJ388">IF(AND(CE388&lt;&gt;"",CE388&gt;0),IF(CF388/CE388*100 &gt; 0,CF388/CE388, ""),"")</f>
        <v/>
      </c>
      <c r="CK388" s="281"/>
      <c r="CL388" s="293" t="str">
        <f t="array" ref="CL388">IF(AND(L388&lt;&gt;"",L388&gt;0),IF(CK388/L388*100 &gt; 0,CK388/L388*100, ""),"")</f>
        <v/>
      </c>
      <c r="CM388" s="294"/>
      <c r="CN388" s="270" t="str">
        <f t="array" aca="1" ref="CN388" ca="1">IF(AND($O388&lt;&gt;"",$P388="",$O388&lt;=集計基準日),"遅1",IF(AND($R388&lt;&gt;"",$S388="",$R388&lt;=集計基準日),"遅2",IF(AND($U388&lt;&gt;"",$V388="",$U388&lt;=集計基準日),"遅3","") ) )</f>
        <v/>
      </c>
      <c r="CO388" s="271" t="str">
        <f t="array" aca="1" ref="CO388" ca="1">IF(AND($AA388&lt;&gt;"",$AB388="",$AA388&lt;=集計基準日),"遅1",IF(AND($AD388&lt;&gt;"",$AE388="",$AD388&lt;=集計基準日),"遅2",IF(AND($AG388&lt;&gt;"",$AH388="",$AG388&lt;=集計基準日),"遅3","")))</f>
        <v/>
      </c>
      <c r="CP388" s="271" t="str">
        <f t="array" aca="1" ref="CP388" ca="1">IF(AND($AM388&lt;&gt;"",$AN388="",$AM388&lt;=集計基準日),"遅1",IF(AND($AP388&lt;&gt;"",$AQ388="",$AP388&lt;=集計基準日),"遅2",IF(AND($AS388&lt;&gt;"",$AT388="",$AS388&lt;=集計基準日),"遅3","")))</f>
        <v/>
      </c>
      <c r="CQ388" s="272" t="str">
        <f t="shared" ca="1" si="193"/>
        <v/>
      </c>
      <c r="CR388" s="272" t="str">
        <f t="shared" ca="1" si="194"/>
        <v/>
      </c>
      <c r="CS388" s="273" t="str">
        <f t="shared" ca="1" si="166"/>
        <v/>
      </c>
      <c r="CT388" s="337"/>
      <c r="CU388" s="264">
        <f t="shared" si="182"/>
        <v>380</v>
      </c>
      <c r="CW388" s="324">
        <f t="array" aca="1" ref="CW388" ca="1">MAX(IF((IF(進捗管理票PSPT_進捗率_1_2&lt;&gt;"", O388:V388,O388:S388)&lt;&gt;"")*(IF(進捗管理票PSPT_進捗率_1_2&lt;&gt;"", $O$7:$V$7,$O$7:$S$7)="予定日")*(IF(進捗管理票PSPT_進捗率_1_2&lt;&gt;"", O388:V388,O388:S388)&lt;=集計基準日),COLUMN(IF(進捗管理票PSPT_進捗率_1_2&lt;&gt;"", O388:V388,O388:S388)),""))</f>
        <v>0</v>
      </c>
      <c r="CX388" s="324">
        <f t="array" aca="1" ref="CX388" ca="1">MAX(IF((IF(進捗管理票PSPT_進捗率_2_2&lt;&gt;"", AA388:AH388,AA388:AE388)&lt;&gt;"")*(IF(進捗管理票PSPT_進捗率_2_2&lt;&gt;"", $AA$7:$AH$7,$AA$7:$AE$7)="予定日")*(IF(進捗管理票PSPT_進捗率_2_2&lt;&gt;"", AA388:AH388,AA388:AE388)&lt;=集計基準日),COLUMN(IF(進捗管理票PSPT_進捗率_2_2&lt;&gt;"", AA388:AH388,AA388:AE388)),""))</f>
        <v>0</v>
      </c>
      <c r="CY388" s="324">
        <f t="array" aca="1" ref="CY388" ca="1">MAX(IF((IF(進捗管理票PSPT_進捗率_3_2&lt;&gt;"", AM388:AT388,AM388:AQ388)&lt;&gt;"")*(IF(進捗管理票PSPT_進捗率_3_2&lt;&gt;"", $AM$7:$AT$7,$AM$7:$AQ$7)="予定日")*(IF(進捗管理票PSPT_進捗率_3_2&lt;&gt;"", AM388:AT388,AM388:AQ388)&lt;=集計基準日),COLUMN(IF(進捗管理票PSPT_進捗率_3_2&lt;&gt;"", AM388:AT388,AM388:AQ388)),""))</f>
        <v>0</v>
      </c>
      <c r="CZ388" s="324">
        <f t="array" aca="1" ref="CZ388" ca="1">MAX(IF((IF(進捗管理票PSPT_進捗率_4_2&lt;&gt;"", AY388:BF388,AY388:BC388)&lt;&gt;"")*(IF(進捗管理票PSPT_進捗率_4_2&lt;&gt;"", $AY$7:$BF$7,$AY$7:$BC$7)="予定日")*(IF(進捗管理票PSPT_進捗率_4_2&lt;&gt;"", AY388:BF388,AY388:BC388)&lt;=集計基準日),COLUMN(IF(進捗管理票PSPT_進捗率_4_2&lt;&gt;"", AY388:BF388,AY388:BC388)),""))</f>
        <v>0</v>
      </c>
      <c r="DA388" s="324">
        <f t="array" aca="1" ref="DA388" ca="1">MAX(IF((BJ388:BN388&lt;&gt;"")*($BJ$7:$BN$7="予定日")*(BJ388:BN388&lt;=集計基準日),COLUMN(BJ388:BN388),""))</f>
        <v>0</v>
      </c>
      <c r="DB388" s="324">
        <f t="array" aca="1" ref="DB388" ca="1">MAX(IF((IF(AND(進捗管理票PSPT_進捗率_1_2&lt;&gt;"",U388&lt;&gt;""), O388:V388,O388:S388)&lt;&gt;"")*(IF(AND(進捗管理票PSPT_進捗率_1_2&lt;&gt;"",U388&lt;&gt;""), $O$7:$V$7,$O$7:$S$7)="実績日")*(IF(AND(進捗管理票PSPT_進捗率_1_2&lt;&gt;"",U388&lt;&gt;""), O388:V388,O388:S388)&lt;=集計基準日),COLUMN(IF(AND(進捗管理票PSPT_進捗率_1_2&lt;&gt;"",U388&lt;&gt;""), O388:V388,O388:S388)),""))</f>
        <v>0</v>
      </c>
      <c r="DC388" s="324">
        <f t="array" aca="1" ref="DC388" ca="1">MAX(IF((IF(AND(進捗管理票PSPT_進捗率_2_2&lt;&gt;"",AG388&lt;&gt;""), AA388:AH388,AA388:AE388)&lt;&gt;"")*(IF(AND(進捗管理票PSPT_進捗率_2_2&lt;&gt;"",AG388&lt;&gt;""), $AA$7:$AH$7,$AA$7:$AE$7)="実績日")*(IF(AND(進捗管理票PSPT_進捗率_2_2&lt;&gt;"",AG388&lt;&gt;""), AA388:AH388,AA388:AE388)&lt;=集計基準日),COLUMN(IF(AND(進捗管理票PSPT_進捗率_2_2&lt;&gt;"",AG388&lt;&gt;""), AA388:AH388,AA388:AE388)),""))</f>
        <v>0</v>
      </c>
      <c r="DD388" s="324">
        <f t="array" aca="1" ref="DD388" ca="1">MAX(IF((IF(AND(進捗管理票PSPT_進捗率_3_2&lt;&gt;"",AS388&lt;&gt;""), AM388:AT388,AM388:AQ388)&lt;&gt;"")*(IF(AND(進捗管理票PSPT_進捗率_3_2&lt;&gt;"",AS388&lt;&gt;""), $AM$7:$AT$7,$AM$7:$AQ$7)="実績日")*(IF(AND(進捗管理票PSPT_進捗率_3_2&lt;&gt;"",AS388&lt;&gt;""), AM388:AT388,AM388:AQ388)&lt;=集計基準日),COLUMN(IF(AND(進捗管理票PSPT_進捗率_3_2&lt;&gt;"",AS388&lt;&gt;""), AM388:AT388,AM388:AQ388)),""))</f>
        <v>0</v>
      </c>
      <c r="DE388" s="324">
        <f t="array" aca="1" ref="DE388" ca="1">MAX(IF((IF(AND(進捗管理票PSPT_進捗率_4_2&lt;&gt;"",BE388&lt;&gt;""), AY388:BF388,AY388:BC388)&lt;&gt;"")*(IF(AND(進捗管理票PSPT_進捗率_4_2&lt;&gt;"",BE388&lt;&gt;""), $AY$7:$BF$7,$AY$7:$BC$7)="実績日")*(IF(AND(進捗管理票PSPT_進捗率_4_2&lt;&gt;"",BE388&lt;&gt;""), AY388:BF388,AY388:BC388)&lt;=集計基準日),COLUMN(IF(AND(進捗管理票PSPT_進捗率_4_2&lt;&gt;"",BE388&lt;&gt;""), AY388:BF388,AY388:BC388)),""))</f>
        <v>0</v>
      </c>
      <c r="DF388" s="324">
        <f t="array" aca="1" ref="DF388" ca="1">MAX(IF((BJ388:BN388&lt;&gt;"")*($BJ$7:$BN$7="実績日")*(BJ388:BN388&lt;=集計基準日),COLUMN(BJ388:BN388),""))</f>
        <v>0</v>
      </c>
      <c r="DG388" s="439">
        <f ca="1">MAX(IF(CW388&lt;&gt;0,HLOOKUP(CW388+1,進捗・達成率設定_PS,9,1),0),IF(CX388&lt;&gt;0,HLOOKUP(CX388+1,進捗・達成率設定_PT仕様作成,9,1),0),IF(CY388&lt;&gt;0,HLOOKUP(CY388+1,進捗・達成率設定_PG,9,1),0),IF(CZ388&lt;&gt;0,HLOOKUP(CZ388+1,進捗・達成率設定_PT,9,1),0),IF(DA388&lt;&gt;0,HLOOKUP(DA388+1,進捗・達成率設定_受入,9,1),0),IF(AND(COUNTA(PTレビュー先頭セル:PTレビュー最終セル)=0,AND(BB388&lt;&gt;"", BB388 &lt;= 集計基準日, BE388="",BF388="",BJ388="",BK388="",BM388="",BN388="")),100,0),IF(AND(BE388&lt;&gt;"",BE388 &lt;= 集計基準日, BJ388="",BK388="",BM388="",BN388=""),100,0))</f>
        <v>0</v>
      </c>
      <c r="DH388" s="440">
        <f ca="1">MAX(IF(DB388&lt;&gt;0,HLOOKUP(DB388,進捗・達成率設定_PS,9,1),0),IF(DC388&lt;&gt;0,HLOOKUP(DC388,進捗・達成率設定_PT仕様作成,9,1),0),IF(DD388&lt;&gt;0,HLOOKUP(DD388,進捗・達成率設定_PG,9,1),0),IF(DE388&lt;&gt;0,HLOOKUP(DE388,進捗・達成率設定_PT,9,1),0),IF(DF388&lt;&gt;0,HLOOKUP(DF388,進捗・達成率設定_受入,9,1),0),IF(AND(COUNTA(PTレビュー先頭セル:PTレビュー最終セル)=0,BJ388="",BK388="",BM388="",BN388="",BC388&lt;&gt;"", BC388&lt;=集計基準日),100,0),IF(OR(AND(BF388&lt;&gt;"",BF388&lt;=集計基準日, BJ388="",BK388="",BM388="",BN388=""),AND(BE388&lt;&gt;"",BF388&lt;&gt;"",BF388&lt;=集計基準日, BJ388="",BK388="",BM388="",BN388="")),100,0))</f>
        <v>0</v>
      </c>
      <c r="DI388" s="328" t="str">
        <f>IF(BM388&lt;&gt;"",BM388,IF(AND(BJ388&lt;&gt;"",BM388&lt;&gt;""),BM388,IF(AND(BJ388&lt;&gt;"",BM388=""),"",IF(AND(BK388&lt;&gt;"",BM388=""),"",IF(BE388&lt;&gt;"",BE388,IF(COUNTA(PTレビュー先頭セル:PTレビュー最終セル)&lt;&gt;0,"",IF(BB388&lt;&gt;"",BB388,"")))))))</f>
        <v/>
      </c>
      <c r="DJ388" s="329" t="str">
        <f>IF(AND(BM388&lt;&gt;"",BN388&lt;&gt;""),BN388,IF(AND(BJ388&lt;&gt;"",BN388&lt;&gt;""),BN388,IF(AND(BK388&lt;&gt;"",BN388=""),"",IF(AND(BJ388&lt;&gt;"",BN388=""),"",IF(BF388&lt;&gt;"",BF388,IF(COUNTA(PTレビュー先頭セル:PTレビュー最終セル)&lt;&gt;0,"",IF(BC388&lt;&gt;"",BC388,"")))))))</f>
        <v/>
      </c>
      <c r="DK388" s="450" t="b">
        <f t="shared" si="183"/>
        <v>0</v>
      </c>
      <c r="DL388" s="440" t="b">
        <f t="shared" si="184"/>
        <v>0</v>
      </c>
      <c r="DM388" s="450" t="b">
        <f t="shared" si="185"/>
        <v>0</v>
      </c>
      <c r="DN388" s="440" t="b">
        <f t="shared" si="186"/>
        <v>0</v>
      </c>
      <c r="DO388" s="449" t="b">
        <f t="shared" si="187"/>
        <v>0</v>
      </c>
      <c r="DP388" s="440" t="b">
        <f t="shared" si="188"/>
        <v>0</v>
      </c>
      <c r="DQ388" s="450" t="b">
        <f t="shared" si="189"/>
        <v>0</v>
      </c>
      <c r="DR388" s="440" t="b">
        <f t="shared" si="190"/>
        <v>0</v>
      </c>
      <c r="DS388" s="449" t="b">
        <f t="shared" si="191"/>
        <v>0</v>
      </c>
      <c r="DT388" s="440" t="b">
        <f t="shared" si="192"/>
        <v>0</v>
      </c>
    </row>
    <row r="389" spans="1:124" x14ac:dyDescent="0.25">
      <c r="A389" s="65">
        <f t="shared" si="167"/>
        <v>381</v>
      </c>
      <c r="B389" s="275"/>
      <c r="C389" s="275"/>
      <c r="D389" s="275"/>
      <c r="E389" s="275"/>
      <c r="F389" s="275"/>
      <c r="G389" s="316"/>
      <c r="H389" s="276"/>
      <c r="I389" s="276"/>
      <c r="J389" s="276"/>
      <c r="K389" s="467"/>
      <c r="L389" s="467"/>
      <c r="M389" s="277"/>
      <c r="N389" s="277"/>
      <c r="O389" s="348"/>
      <c r="P389" s="278"/>
      <c r="Q389" s="279"/>
      <c r="R389" s="348"/>
      <c r="S389" s="278"/>
      <c r="T389" s="280"/>
      <c r="U389" s="348"/>
      <c r="V389" s="274"/>
      <c r="W389" s="309" t="str">
        <f t="shared" ca="1" si="168"/>
        <v/>
      </c>
      <c r="X389" s="310" t="str">
        <f t="shared" ca="1" si="169"/>
        <v/>
      </c>
      <c r="Y389" s="277"/>
      <c r="Z389" s="277"/>
      <c r="AA389" s="348"/>
      <c r="AB389" s="278"/>
      <c r="AC389" s="279"/>
      <c r="AD389" s="348"/>
      <c r="AE389" s="278"/>
      <c r="AF389" s="280"/>
      <c r="AG389" s="348"/>
      <c r="AH389" s="274"/>
      <c r="AI389" s="309" t="str">
        <f t="shared" ca="1" si="170"/>
        <v/>
      </c>
      <c r="AJ389" s="310" t="str">
        <f t="shared" ca="1" si="171"/>
        <v/>
      </c>
      <c r="AK389" s="277"/>
      <c r="AL389" s="277"/>
      <c r="AM389" s="348"/>
      <c r="AN389" s="278"/>
      <c r="AO389" s="279"/>
      <c r="AP389" s="348"/>
      <c r="AQ389" s="278"/>
      <c r="AR389" s="280"/>
      <c r="AS389" s="348"/>
      <c r="AT389" s="274"/>
      <c r="AU389" s="309" t="str">
        <f t="shared" ca="1" si="172"/>
        <v/>
      </c>
      <c r="AV389" s="310" t="str">
        <f t="shared" ca="1" si="173"/>
        <v/>
      </c>
      <c r="AW389" s="276"/>
      <c r="AX389" s="276"/>
      <c r="AY389" s="348"/>
      <c r="AZ389" s="278"/>
      <c r="BA389" s="279"/>
      <c r="BB389" s="348"/>
      <c r="BC389" s="278"/>
      <c r="BD389" s="280"/>
      <c r="BE389" s="348"/>
      <c r="BF389" s="274"/>
      <c r="BG389" s="309" t="str">
        <f t="shared" ca="1" si="174"/>
        <v/>
      </c>
      <c r="BH389" s="310" t="str">
        <f t="shared" ca="1" si="175"/>
        <v/>
      </c>
      <c r="BI389" s="276"/>
      <c r="BJ389" s="348"/>
      <c r="BK389" s="278"/>
      <c r="BL389" s="279"/>
      <c r="BM389" s="348"/>
      <c r="BN389" s="278"/>
      <c r="BO389" s="280"/>
      <c r="BP389" s="309" t="str">
        <f t="shared" ca="1" si="176"/>
        <v/>
      </c>
      <c r="BQ389" s="310" t="str">
        <f t="shared" ca="1" si="177"/>
        <v/>
      </c>
      <c r="BR389" s="309" t="str">
        <f t="shared" ca="1" si="178"/>
        <v/>
      </c>
      <c r="BS389" s="438" t="str">
        <f t="shared" ca="1" si="179"/>
        <v/>
      </c>
      <c r="BT389" s="281" t="str">
        <f t="array" ref="BT389">IF(AND($I389&lt;&gt;"",$K389&lt;&gt;""),CEILING(VLOOKUP($I389,ランク別指標,3,FALSE)*$L389,1),"")</f>
        <v/>
      </c>
      <c r="BU389" s="282"/>
      <c r="BV389" s="281" t="str">
        <f t="shared" si="164"/>
        <v/>
      </c>
      <c r="BW389" s="283"/>
      <c r="BX389" s="282"/>
      <c r="BY389" s="284" t="str">
        <f t="shared" si="180"/>
        <v/>
      </c>
      <c r="BZ389" s="285" t="str">
        <f t="shared" si="181"/>
        <v/>
      </c>
      <c r="CA389" s="286"/>
      <c r="CB389" s="287"/>
      <c r="CC389" s="281" t="str">
        <f t="array" ref="CC389">IF(AND($I389&lt;&gt;"",$K389&lt;&gt;""),CEILING(VLOOKUP($I389,ランク別指標,6,FALSE)*$L389,1),"")</f>
        <v/>
      </c>
      <c r="CD389" s="288"/>
      <c r="CE389" s="289" t="str">
        <f t="shared" si="165"/>
        <v/>
      </c>
      <c r="CF389" s="290"/>
      <c r="CG389" s="291" t="str">
        <f t="array" ref="CG389">IF(AND(L389&lt;&gt;"",L389&gt;0),IF(CD389/L389*100 &gt; 0,CD389/L389*100, ""),"")</f>
        <v/>
      </c>
      <c r="CH389" s="292" t="str">
        <f t="array" ref="CH389">IF(AND(L389&lt;&gt;"",L389&gt;0),IF(CF389/L389*100 &gt; 0,CF389/L389*100, ""),"")</f>
        <v/>
      </c>
      <c r="CI389" s="291" t="str">
        <f t="array" ref="CI389">IF(AND(CC389&lt;&gt;"",CC389&gt;0),IF(CD389/CC389*100 &gt; 0,CD389/CC389, ""),"")</f>
        <v/>
      </c>
      <c r="CJ389" s="292" t="str">
        <f t="array" ref="CJ389">IF(AND(CE389&lt;&gt;"",CE389&gt;0),IF(CF389/CE389*100 &gt; 0,CF389/CE389, ""),"")</f>
        <v/>
      </c>
      <c r="CK389" s="281"/>
      <c r="CL389" s="293" t="str">
        <f t="array" ref="CL389">IF(AND(L389&lt;&gt;"",L389&gt;0),IF(CK389/L389*100 &gt; 0,CK389/L389*100, ""),"")</f>
        <v/>
      </c>
      <c r="CM389" s="294"/>
      <c r="CN389" s="270" t="str">
        <f t="array" aca="1" ref="CN389" ca="1">IF(AND($O389&lt;&gt;"",$P389="",$O389&lt;=集計基準日),"遅1",IF(AND($R389&lt;&gt;"",$S389="",$R389&lt;=集計基準日),"遅2",IF(AND($U389&lt;&gt;"",$V389="",$U389&lt;=集計基準日),"遅3","") ) )</f>
        <v/>
      </c>
      <c r="CO389" s="271" t="str">
        <f t="array" aca="1" ref="CO389" ca="1">IF(AND($AA389&lt;&gt;"",$AB389="",$AA389&lt;=集計基準日),"遅1",IF(AND($AD389&lt;&gt;"",$AE389="",$AD389&lt;=集計基準日),"遅2",IF(AND($AG389&lt;&gt;"",$AH389="",$AG389&lt;=集計基準日),"遅3","")))</f>
        <v/>
      </c>
      <c r="CP389" s="271" t="str">
        <f t="array" aca="1" ref="CP389" ca="1">IF(AND($AM389&lt;&gt;"",$AN389="",$AM389&lt;=集計基準日),"遅1",IF(AND($AP389&lt;&gt;"",$AQ389="",$AP389&lt;=集計基準日),"遅2",IF(AND($AS389&lt;&gt;"",$AT389="",$AS389&lt;=集計基準日),"遅3","")))</f>
        <v/>
      </c>
      <c r="CQ389" s="272" t="str">
        <f t="shared" ca="1" si="193"/>
        <v/>
      </c>
      <c r="CR389" s="272" t="str">
        <f t="shared" ca="1" si="194"/>
        <v/>
      </c>
      <c r="CS389" s="273" t="str">
        <f t="shared" ca="1" si="166"/>
        <v/>
      </c>
      <c r="CT389" s="337"/>
      <c r="CU389" s="264">
        <f t="shared" si="182"/>
        <v>381</v>
      </c>
      <c r="CW389" s="324">
        <f t="array" aca="1" ref="CW389" ca="1">MAX(IF((IF(進捗管理票PSPT_進捗率_1_2&lt;&gt;"", O389:V389,O389:S389)&lt;&gt;"")*(IF(進捗管理票PSPT_進捗率_1_2&lt;&gt;"", $O$7:$V$7,$O$7:$S$7)="予定日")*(IF(進捗管理票PSPT_進捗率_1_2&lt;&gt;"", O389:V389,O389:S389)&lt;=集計基準日),COLUMN(IF(進捗管理票PSPT_進捗率_1_2&lt;&gt;"", O389:V389,O389:S389)),""))</f>
        <v>0</v>
      </c>
      <c r="CX389" s="324">
        <f t="array" aca="1" ref="CX389" ca="1">MAX(IF((IF(進捗管理票PSPT_進捗率_2_2&lt;&gt;"", AA389:AH389,AA389:AE389)&lt;&gt;"")*(IF(進捗管理票PSPT_進捗率_2_2&lt;&gt;"", $AA$7:$AH$7,$AA$7:$AE$7)="予定日")*(IF(進捗管理票PSPT_進捗率_2_2&lt;&gt;"", AA389:AH389,AA389:AE389)&lt;=集計基準日),COLUMN(IF(進捗管理票PSPT_進捗率_2_2&lt;&gt;"", AA389:AH389,AA389:AE389)),""))</f>
        <v>0</v>
      </c>
      <c r="CY389" s="324">
        <f t="array" aca="1" ref="CY389" ca="1">MAX(IF((IF(進捗管理票PSPT_進捗率_3_2&lt;&gt;"", AM389:AT389,AM389:AQ389)&lt;&gt;"")*(IF(進捗管理票PSPT_進捗率_3_2&lt;&gt;"", $AM$7:$AT$7,$AM$7:$AQ$7)="予定日")*(IF(進捗管理票PSPT_進捗率_3_2&lt;&gt;"", AM389:AT389,AM389:AQ389)&lt;=集計基準日),COLUMN(IF(進捗管理票PSPT_進捗率_3_2&lt;&gt;"", AM389:AT389,AM389:AQ389)),""))</f>
        <v>0</v>
      </c>
      <c r="CZ389" s="324">
        <f t="array" aca="1" ref="CZ389" ca="1">MAX(IF((IF(進捗管理票PSPT_進捗率_4_2&lt;&gt;"", AY389:BF389,AY389:BC389)&lt;&gt;"")*(IF(進捗管理票PSPT_進捗率_4_2&lt;&gt;"", $AY$7:$BF$7,$AY$7:$BC$7)="予定日")*(IF(進捗管理票PSPT_進捗率_4_2&lt;&gt;"", AY389:BF389,AY389:BC389)&lt;=集計基準日),COLUMN(IF(進捗管理票PSPT_進捗率_4_2&lt;&gt;"", AY389:BF389,AY389:BC389)),""))</f>
        <v>0</v>
      </c>
      <c r="DA389" s="324">
        <f t="array" aca="1" ref="DA389" ca="1">MAX(IF((BJ389:BN389&lt;&gt;"")*($BJ$7:$BN$7="予定日")*(BJ389:BN389&lt;=集計基準日),COLUMN(BJ389:BN389),""))</f>
        <v>0</v>
      </c>
      <c r="DB389" s="324">
        <f t="array" aca="1" ref="DB389" ca="1">MAX(IF((IF(AND(進捗管理票PSPT_進捗率_1_2&lt;&gt;"",U389&lt;&gt;""), O389:V389,O389:S389)&lt;&gt;"")*(IF(AND(進捗管理票PSPT_進捗率_1_2&lt;&gt;"",U389&lt;&gt;""), $O$7:$V$7,$O$7:$S$7)="実績日")*(IF(AND(進捗管理票PSPT_進捗率_1_2&lt;&gt;"",U389&lt;&gt;""), O389:V389,O389:S389)&lt;=集計基準日),COLUMN(IF(AND(進捗管理票PSPT_進捗率_1_2&lt;&gt;"",U389&lt;&gt;""), O389:V389,O389:S389)),""))</f>
        <v>0</v>
      </c>
      <c r="DC389" s="324">
        <f t="array" aca="1" ref="DC389" ca="1">MAX(IF((IF(AND(進捗管理票PSPT_進捗率_2_2&lt;&gt;"",AG389&lt;&gt;""), AA389:AH389,AA389:AE389)&lt;&gt;"")*(IF(AND(進捗管理票PSPT_進捗率_2_2&lt;&gt;"",AG389&lt;&gt;""), $AA$7:$AH$7,$AA$7:$AE$7)="実績日")*(IF(AND(進捗管理票PSPT_進捗率_2_2&lt;&gt;"",AG389&lt;&gt;""), AA389:AH389,AA389:AE389)&lt;=集計基準日),COLUMN(IF(AND(進捗管理票PSPT_進捗率_2_2&lt;&gt;"",AG389&lt;&gt;""), AA389:AH389,AA389:AE389)),""))</f>
        <v>0</v>
      </c>
      <c r="DD389" s="324">
        <f t="array" aca="1" ref="DD389" ca="1">MAX(IF((IF(AND(進捗管理票PSPT_進捗率_3_2&lt;&gt;"",AS389&lt;&gt;""), AM389:AT389,AM389:AQ389)&lt;&gt;"")*(IF(AND(進捗管理票PSPT_進捗率_3_2&lt;&gt;"",AS389&lt;&gt;""), $AM$7:$AT$7,$AM$7:$AQ$7)="実績日")*(IF(AND(進捗管理票PSPT_進捗率_3_2&lt;&gt;"",AS389&lt;&gt;""), AM389:AT389,AM389:AQ389)&lt;=集計基準日),COLUMN(IF(AND(進捗管理票PSPT_進捗率_3_2&lt;&gt;"",AS389&lt;&gt;""), AM389:AT389,AM389:AQ389)),""))</f>
        <v>0</v>
      </c>
      <c r="DE389" s="324">
        <f t="array" aca="1" ref="DE389" ca="1">MAX(IF((IF(AND(進捗管理票PSPT_進捗率_4_2&lt;&gt;"",BE389&lt;&gt;""), AY389:BF389,AY389:BC389)&lt;&gt;"")*(IF(AND(進捗管理票PSPT_進捗率_4_2&lt;&gt;"",BE389&lt;&gt;""), $AY$7:$BF$7,$AY$7:$BC$7)="実績日")*(IF(AND(進捗管理票PSPT_進捗率_4_2&lt;&gt;"",BE389&lt;&gt;""), AY389:BF389,AY389:BC389)&lt;=集計基準日),COLUMN(IF(AND(進捗管理票PSPT_進捗率_4_2&lt;&gt;"",BE389&lt;&gt;""), AY389:BF389,AY389:BC389)),""))</f>
        <v>0</v>
      </c>
      <c r="DF389" s="324">
        <f t="array" aca="1" ref="DF389" ca="1">MAX(IF((BJ389:BN389&lt;&gt;"")*($BJ$7:$BN$7="実績日")*(BJ389:BN389&lt;=集計基準日),COLUMN(BJ389:BN389),""))</f>
        <v>0</v>
      </c>
      <c r="DG389" s="439">
        <f ca="1">MAX(IF(CW389&lt;&gt;0,HLOOKUP(CW389+1,進捗・達成率設定_PS,9,1),0),IF(CX389&lt;&gt;0,HLOOKUP(CX389+1,進捗・達成率設定_PT仕様作成,9,1),0),IF(CY389&lt;&gt;0,HLOOKUP(CY389+1,進捗・達成率設定_PG,9,1),0),IF(CZ389&lt;&gt;0,HLOOKUP(CZ389+1,進捗・達成率設定_PT,9,1),0),IF(DA389&lt;&gt;0,HLOOKUP(DA389+1,進捗・達成率設定_受入,9,1),0),IF(AND(COUNTA(PTレビュー先頭セル:PTレビュー最終セル)=0,AND(BB389&lt;&gt;"", BB389 &lt;= 集計基準日, BE389="",BF389="",BJ389="",BK389="",BM389="",BN389="")),100,0),IF(AND(BE389&lt;&gt;"",BE389 &lt;= 集計基準日, BJ389="",BK389="",BM389="",BN389=""),100,0))</f>
        <v>0</v>
      </c>
      <c r="DH389" s="440">
        <f ca="1">MAX(IF(DB389&lt;&gt;0,HLOOKUP(DB389,進捗・達成率設定_PS,9,1),0),IF(DC389&lt;&gt;0,HLOOKUP(DC389,進捗・達成率設定_PT仕様作成,9,1),0),IF(DD389&lt;&gt;0,HLOOKUP(DD389,進捗・達成率設定_PG,9,1),0),IF(DE389&lt;&gt;0,HLOOKUP(DE389,進捗・達成率設定_PT,9,1),0),IF(DF389&lt;&gt;0,HLOOKUP(DF389,進捗・達成率設定_受入,9,1),0),IF(AND(COUNTA(PTレビュー先頭セル:PTレビュー最終セル)=0,BJ389="",BK389="",BM389="",BN389="",BC389&lt;&gt;"", BC389&lt;=集計基準日),100,0),IF(OR(AND(BF389&lt;&gt;"",BF389&lt;=集計基準日, BJ389="",BK389="",BM389="",BN389=""),AND(BE389&lt;&gt;"",BF389&lt;&gt;"",BF389&lt;=集計基準日, BJ389="",BK389="",BM389="",BN389="")),100,0))</f>
        <v>0</v>
      </c>
      <c r="DI389" s="328" t="str">
        <f>IF(BM389&lt;&gt;"",BM389,IF(AND(BJ389&lt;&gt;"",BM389&lt;&gt;""),BM389,IF(AND(BJ389&lt;&gt;"",BM389=""),"",IF(AND(BK389&lt;&gt;"",BM389=""),"",IF(BE389&lt;&gt;"",BE389,IF(COUNTA(PTレビュー先頭セル:PTレビュー最終セル)&lt;&gt;0,"",IF(BB389&lt;&gt;"",BB389,"")))))))</f>
        <v/>
      </c>
      <c r="DJ389" s="329" t="str">
        <f>IF(AND(BM389&lt;&gt;"",BN389&lt;&gt;""),BN389,IF(AND(BJ389&lt;&gt;"",BN389&lt;&gt;""),BN389,IF(AND(BK389&lt;&gt;"",BN389=""),"",IF(AND(BJ389&lt;&gt;"",BN389=""),"",IF(BF389&lt;&gt;"",BF389,IF(COUNTA(PTレビュー先頭セル:PTレビュー最終セル)&lt;&gt;0,"",IF(BC389&lt;&gt;"",BC389,"")))))))</f>
        <v/>
      </c>
      <c r="DK389" s="450" t="b">
        <f t="shared" si="183"/>
        <v>0</v>
      </c>
      <c r="DL389" s="440" t="b">
        <f t="shared" si="184"/>
        <v>0</v>
      </c>
      <c r="DM389" s="450" t="b">
        <f t="shared" si="185"/>
        <v>0</v>
      </c>
      <c r="DN389" s="440" t="b">
        <f t="shared" si="186"/>
        <v>0</v>
      </c>
      <c r="DO389" s="449" t="b">
        <f t="shared" si="187"/>
        <v>0</v>
      </c>
      <c r="DP389" s="440" t="b">
        <f t="shared" si="188"/>
        <v>0</v>
      </c>
      <c r="DQ389" s="450" t="b">
        <f t="shared" si="189"/>
        <v>0</v>
      </c>
      <c r="DR389" s="440" t="b">
        <f t="shared" si="190"/>
        <v>0</v>
      </c>
      <c r="DS389" s="449" t="b">
        <f t="shared" si="191"/>
        <v>0</v>
      </c>
      <c r="DT389" s="440" t="b">
        <f t="shared" si="192"/>
        <v>0</v>
      </c>
    </row>
    <row r="390" spans="1:124" x14ac:dyDescent="0.25">
      <c r="A390" s="65">
        <f t="shared" si="167"/>
        <v>382</v>
      </c>
      <c r="B390" s="275"/>
      <c r="C390" s="275"/>
      <c r="D390" s="275"/>
      <c r="E390" s="275"/>
      <c r="F390" s="275"/>
      <c r="G390" s="316"/>
      <c r="H390" s="276"/>
      <c r="I390" s="276"/>
      <c r="J390" s="276"/>
      <c r="K390" s="467"/>
      <c r="L390" s="467"/>
      <c r="M390" s="277"/>
      <c r="N390" s="277"/>
      <c r="O390" s="348"/>
      <c r="P390" s="278"/>
      <c r="Q390" s="279"/>
      <c r="R390" s="348"/>
      <c r="S390" s="278"/>
      <c r="T390" s="280"/>
      <c r="U390" s="348"/>
      <c r="V390" s="274"/>
      <c r="W390" s="309" t="str">
        <f t="shared" ca="1" si="168"/>
        <v/>
      </c>
      <c r="X390" s="310" t="str">
        <f t="shared" ca="1" si="169"/>
        <v/>
      </c>
      <c r="Y390" s="277"/>
      <c r="Z390" s="277"/>
      <c r="AA390" s="348"/>
      <c r="AB390" s="278"/>
      <c r="AC390" s="279"/>
      <c r="AD390" s="348"/>
      <c r="AE390" s="278"/>
      <c r="AF390" s="280"/>
      <c r="AG390" s="348"/>
      <c r="AH390" s="274"/>
      <c r="AI390" s="309" t="str">
        <f t="shared" ca="1" si="170"/>
        <v/>
      </c>
      <c r="AJ390" s="310" t="str">
        <f t="shared" ca="1" si="171"/>
        <v/>
      </c>
      <c r="AK390" s="277"/>
      <c r="AL390" s="277"/>
      <c r="AM390" s="348"/>
      <c r="AN390" s="278"/>
      <c r="AO390" s="279"/>
      <c r="AP390" s="348"/>
      <c r="AQ390" s="278"/>
      <c r="AR390" s="280"/>
      <c r="AS390" s="348"/>
      <c r="AT390" s="274"/>
      <c r="AU390" s="309" t="str">
        <f t="shared" ca="1" si="172"/>
        <v/>
      </c>
      <c r="AV390" s="310" t="str">
        <f t="shared" ca="1" si="173"/>
        <v/>
      </c>
      <c r="AW390" s="276"/>
      <c r="AX390" s="276"/>
      <c r="AY390" s="348"/>
      <c r="AZ390" s="278"/>
      <c r="BA390" s="279"/>
      <c r="BB390" s="348"/>
      <c r="BC390" s="278"/>
      <c r="BD390" s="280"/>
      <c r="BE390" s="348"/>
      <c r="BF390" s="274"/>
      <c r="BG390" s="309" t="str">
        <f t="shared" ca="1" si="174"/>
        <v/>
      </c>
      <c r="BH390" s="310" t="str">
        <f t="shared" ca="1" si="175"/>
        <v/>
      </c>
      <c r="BI390" s="276"/>
      <c r="BJ390" s="348"/>
      <c r="BK390" s="278"/>
      <c r="BL390" s="279"/>
      <c r="BM390" s="348"/>
      <c r="BN390" s="278"/>
      <c r="BO390" s="280"/>
      <c r="BP390" s="309" t="str">
        <f t="shared" ca="1" si="176"/>
        <v/>
      </c>
      <c r="BQ390" s="310" t="str">
        <f t="shared" ca="1" si="177"/>
        <v/>
      </c>
      <c r="BR390" s="309" t="str">
        <f t="shared" ca="1" si="178"/>
        <v/>
      </c>
      <c r="BS390" s="438" t="str">
        <f t="shared" ca="1" si="179"/>
        <v/>
      </c>
      <c r="BT390" s="281" t="str">
        <f t="array" ref="BT390">IF(AND($I390&lt;&gt;"",$K390&lt;&gt;""),CEILING(VLOOKUP($I390,ランク別指標,3,FALSE)*$L390,1),"")</f>
        <v/>
      </c>
      <c r="BU390" s="282"/>
      <c r="BV390" s="281" t="str">
        <f t="shared" si="164"/>
        <v/>
      </c>
      <c r="BW390" s="283"/>
      <c r="BX390" s="282"/>
      <c r="BY390" s="284" t="str">
        <f t="shared" si="180"/>
        <v/>
      </c>
      <c r="BZ390" s="285" t="str">
        <f t="shared" si="181"/>
        <v/>
      </c>
      <c r="CA390" s="286"/>
      <c r="CB390" s="287"/>
      <c r="CC390" s="281" t="str">
        <f t="array" ref="CC390">IF(AND($I390&lt;&gt;"",$K390&lt;&gt;""),CEILING(VLOOKUP($I390,ランク別指標,6,FALSE)*$L390,1),"")</f>
        <v/>
      </c>
      <c r="CD390" s="288"/>
      <c r="CE390" s="289" t="str">
        <f t="shared" si="165"/>
        <v/>
      </c>
      <c r="CF390" s="290"/>
      <c r="CG390" s="291" t="str">
        <f t="array" ref="CG390">IF(AND(L390&lt;&gt;"",L390&gt;0),IF(CD390/L390*100 &gt; 0,CD390/L390*100, ""),"")</f>
        <v/>
      </c>
      <c r="CH390" s="292" t="str">
        <f t="array" ref="CH390">IF(AND(L390&lt;&gt;"",L390&gt;0),IF(CF390/L390*100 &gt; 0,CF390/L390*100, ""),"")</f>
        <v/>
      </c>
      <c r="CI390" s="291" t="str">
        <f t="array" ref="CI390">IF(AND(CC390&lt;&gt;"",CC390&gt;0),IF(CD390/CC390*100 &gt; 0,CD390/CC390, ""),"")</f>
        <v/>
      </c>
      <c r="CJ390" s="292" t="str">
        <f t="array" ref="CJ390">IF(AND(CE390&lt;&gt;"",CE390&gt;0),IF(CF390/CE390*100 &gt; 0,CF390/CE390, ""),"")</f>
        <v/>
      </c>
      <c r="CK390" s="281"/>
      <c r="CL390" s="293" t="str">
        <f t="array" ref="CL390">IF(AND(L390&lt;&gt;"",L390&gt;0),IF(CK390/L390*100 &gt; 0,CK390/L390*100, ""),"")</f>
        <v/>
      </c>
      <c r="CM390" s="294"/>
      <c r="CN390" s="270" t="str">
        <f t="array" aca="1" ref="CN390" ca="1">IF(AND($O390&lt;&gt;"",$P390="",$O390&lt;=集計基準日),"遅1",IF(AND($R390&lt;&gt;"",$S390="",$R390&lt;=集計基準日),"遅2",IF(AND($U390&lt;&gt;"",$V390="",$U390&lt;=集計基準日),"遅3","") ) )</f>
        <v/>
      </c>
      <c r="CO390" s="271" t="str">
        <f t="array" aca="1" ref="CO390" ca="1">IF(AND($AA390&lt;&gt;"",$AB390="",$AA390&lt;=集計基準日),"遅1",IF(AND($AD390&lt;&gt;"",$AE390="",$AD390&lt;=集計基準日),"遅2",IF(AND($AG390&lt;&gt;"",$AH390="",$AG390&lt;=集計基準日),"遅3","")))</f>
        <v/>
      </c>
      <c r="CP390" s="271" t="str">
        <f t="array" aca="1" ref="CP390" ca="1">IF(AND($AM390&lt;&gt;"",$AN390="",$AM390&lt;=集計基準日),"遅1",IF(AND($AP390&lt;&gt;"",$AQ390="",$AP390&lt;=集計基準日),"遅2",IF(AND($AS390&lt;&gt;"",$AT390="",$AS390&lt;=集計基準日),"遅3","")))</f>
        <v/>
      </c>
      <c r="CQ390" s="272" t="str">
        <f t="shared" ca="1" si="193"/>
        <v/>
      </c>
      <c r="CR390" s="272" t="str">
        <f t="shared" ca="1" si="194"/>
        <v/>
      </c>
      <c r="CS390" s="273" t="str">
        <f t="shared" ca="1" si="166"/>
        <v/>
      </c>
      <c r="CT390" s="337"/>
      <c r="CU390" s="264">
        <f t="shared" si="182"/>
        <v>382</v>
      </c>
      <c r="CW390" s="324">
        <f t="array" aca="1" ref="CW390" ca="1">MAX(IF((IF(進捗管理票PSPT_進捗率_1_2&lt;&gt;"", O390:V390,O390:S390)&lt;&gt;"")*(IF(進捗管理票PSPT_進捗率_1_2&lt;&gt;"", $O$7:$V$7,$O$7:$S$7)="予定日")*(IF(進捗管理票PSPT_進捗率_1_2&lt;&gt;"", O390:V390,O390:S390)&lt;=集計基準日),COLUMN(IF(進捗管理票PSPT_進捗率_1_2&lt;&gt;"", O390:V390,O390:S390)),""))</f>
        <v>0</v>
      </c>
      <c r="CX390" s="324">
        <f t="array" aca="1" ref="CX390" ca="1">MAX(IF((IF(進捗管理票PSPT_進捗率_2_2&lt;&gt;"", AA390:AH390,AA390:AE390)&lt;&gt;"")*(IF(進捗管理票PSPT_進捗率_2_2&lt;&gt;"", $AA$7:$AH$7,$AA$7:$AE$7)="予定日")*(IF(進捗管理票PSPT_進捗率_2_2&lt;&gt;"", AA390:AH390,AA390:AE390)&lt;=集計基準日),COLUMN(IF(進捗管理票PSPT_進捗率_2_2&lt;&gt;"", AA390:AH390,AA390:AE390)),""))</f>
        <v>0</v>
      </c>
      <c r="CY390" s="324">
        <f t="array" aca="1" ref="CY390" ca="1">MAX(IF((IF(進捗管理票PSPT_進捗率_3_2&lt;&gt;"", AM390:AT390,AM390:AQ390)&lt;&gt;"")*(IF(進捗管理票PSPT_進捗率_3_2&lt;&gt;"", $AM$7:$AT$7,$AM$7:$AQ$7)="予定日")*(IF(進捗管理票PSPT_進捗率_3_2&lt;&gt;"", AM390:AT390,AM390:AQ390)&lt;=集計基準日),COLUMN(IF(進捗管理票PSPT_進捗率_3_2&lt;&gt;"", AM390:AT390,AM390:AQ390)),""))</f>
        <v>0</v>
      </c>
      <c r="CZ390" s="324">
        <f t="array" aca="1" ref="CZ390" ca="1">MAX(IF((IF(進捗管理票PSPT_進捗率_4_2&lt;&gt;"", AY390:BF390,AY390:BC390)&lt;&gt;"")*(IF(進捗管理票PSPT_進捗率_4_2&lt;&gt;"", $AY$7:$BF$7,$AY$7:$BC$7)="予定日")*(IF(進捗管理票PSPT_進捗率_4_2&lt;&gt;"", AY390:BF390,AY390:BC390)&lt;=集計基準日),COLUMN(IF(進捗管理票PSPT_進捗率_4_2&lt;&gt;"", AY390:BF390,AY390:BC390)),""))</f>
        <v>0</v>
      </c>
      <c r="DA390" s="324">
        <f t="array" aca="1" ref="DA390" ca="1">MAX(IF((BJ390:BN390&lt;&gt;"")*($BJ$7:$BN$7="予定日")*(BJ390:BN390&lt;=集計基準日),COLUMN(BJ390:BN390),""))</f>
        <v>0</v>
      </c>
      <c r="DB390" s="324">
        <f t="array" aca="1" ref="DB390" ca="1">MAX(IF((IF(AND(進捗管理票PSPT_進捗率_1_2&lt;&gt;"",U390&lt;&gt;""), O390:V390,O390:S390)&lt;&gt;"")*(IF(AND(進捗管理票PSPT_進捗率_1_2&lt;&gt;"",U390&lt;&gt;""), $O$7:$V$7,$O$7:$S$7)="実績日")*(IF(AND(進捗管理票PSPT_進捗率_1_2&lt;&gt;"",U390&lt;&gt;""), O390:V390,O390:S390)&lt;=集計基準日),COLUMN(IF(AND(進捗管理票PSPT_進捗率_1_2&lt;&gt;"",U390&lt;&gt;""), O390:V390,O390:S390)),""))</f>
        <v>0</v>
      </c>
      <c r="DC390" s="324">
        <f t="array" aca="1" ref="DC390" ca="1">MAX(IF((IF(AND(進捗管理票PSPT_進捗率_2_2&lt;&gt;"",AG390&lt;&gt;""), AA390:AH390,AA390:AE390)&lt;&gt;"")*(IF(AND(進捗管理票PSPT_進捗率_2_2&lt;&gt;"",AG390&lt;&gt;""), $AA$7:$AH$7,$AA$7:$AE$7)="実績日")*(IF(AND(進捗管理票PSPT_進捗率_2_2&lt;&gt;"",AG390&lt;&gt;""), AA390:AH390,AA390:AE390)&lt;=集計基準日),COLUMN(IF(AND(進捗管理票PSPT_進捗率_2_2&lt;&gt;"",AG390&lt;&gt;""), AA390:AH390,AA390:AE390)),""))</f>
        <v>0</v>
      </c>
      <c r="DD390" s="324">
        <f t="array" aca="1" ref="DD390" ca="1">MAX(IF((IF(AND(進捗管理票PSPT_進捗率_3_2&lt;&gt;"",AS390&lt;&gt;""), AM390:AT390,AM390:AQ390)&lt;&gt;"")*(IF(AND(進捗管理票PSPT_進捗率_3_2&lt;&gt;"",AS390&lt;&gt;""), $AM$7:$AT$7,$AM$7:$AQ$7)="実績日")*(IF(AND(進捗管理票PSPT_進捗率_3_2&lt;&gt;"",AS390&lt;&gt;""), AM390:AT390,AM390:AQ390)&lt;=集計基準日),COLUMN(IF(AND(進捗管理票PSPT_進捗率_3_2&lt;&gt;"",AS390&lt;&gt;""), AM390:AT390,AM390:AQ390)),""))</f>
        <v>0</v>
      </c>
      <c r="DE390" s="324">
        <f t="array" aca="1" ref="DE390" ca="1">MAX(IF((IF(AND(進捗管理票PSPT_進捗率_4_2&lt;&gt;"",BE390&lt;&gt;""), AY390:BF390,AY390:BC390)&lt;&gt;"")*(IF(AND(進捗管理票PSPT_進捗率_4_2&lt;&gt;"",BE390&lt;&gt;""), $AY$7:$BF$7,$AY$7:$BC$7)="実績日")*(IF(AND(進捗管理票PSPT_進捗率_4_2&lt;&gt;"",BE390&lt;&gt;""), AY390:BF390,AY390:BC390)&lt;=集計基準日),COLUMN(IF(AND(進捗管理票PSPT_進捗率_4_2&lt;&gt;"",BE390&lt;&gt;""), AY390:BF390,AY390:BC390)),""))</f>
        <v>0</v>
      </c>
      <c r="DF390" s="324">
        <f t="array" aca="1" ref="DF390" ca="1">MAX(IF((BJ390:BN390&lt;&gt;"")*($BJ$7:$BN$7="実績日")*(BJ390:BN390&lt;=集計基準日),COLUMN(BJ390:BN390),""))</f>
        <v>0</v>
      </c>
      <c r="DG390" s="439">
        <f ca="1">MAX(IF(CW390&lt;&gt;0,HLOOKUP(CW390+1,進捗・達成率設定_PS,9,1),0),IF(CX390&lt;&gt;0,HLOOKUP(CX390+1,進捗・達成率設定_PT仕様作成,9,1),0),IF(CY390&lt;&gt;0,HLOOKUP(CY390+1,進捗・達成率設定_PG,9,1),0),IF(CZ390&lt;&gt;0,HLOOKUP(CZ390+1,進捗・達成率設定_PT,9,1),0),IF(DA390&lt;&gt;0,HLOOKUP(DA390+1,進捗・達成率設定_受入,9,1),0),IF(AND(COUNTA(PTレビュー先頭セル:PTレビュー最終セル)=0,AND(BB390&lt;&gt;"", BB390 &lt;= 集計基準日, BE390="",BF390="",BJ390="",BK390="",BM390="",BN390="")),100,0),IF(AND(BE390&lt;&gt;"",BE390 &lt;= 集計基準日, BJ390="",BK390="",BM390="",BN390=""),100,0))</f>
        <v>0</v>
      </c>
      <c r="DH390" s="440">
        <f ca="1">MAX(IF(DB390&lt;&gt;0,HLOOKUP(DB390,進捗・達成率設定_PS,9,1),0),IF(DC390&lt;&gt;0,HLOOKUP(DC390,進捗・達成率設定_PT仕様作成,9,1),0),IF(DD390&lt;&gt;0,HLOOKUP(DD390,進捗・達成率設定_PG,9,1),0),IF(DE390&lt;&gt;0,HLOOKUP(DE390,進捗・達成率設定_PT,9,1),0),IF(DF390&lt;&gt;0,HLOOKUP(DF390,進捗・達成率設定_受入,9,1),0),IF(AND(COUNTA(PTレビュー先頭セル:PTレビュー最終セル)=0,BJ390="",BK390="",BM390="",BN390="",BC390&lt;&gt;"", BC390&lt;=集計基準日),100,0),IF(OR(AND(BF390&lt;&gt;"",BF390&lt;=集計基準日, BJ390="",BK390="",BM390="",BN390=""),AND(BE390&lt;&gt;"",BF390&lt;&gt;"",BF390&lt;=集計基準日, BJ390="",BK390="",BM390="",BN390="")),100,0))</f>
        <v>0</v>
      </c>
      <c r="DI390" s="328" t="str">
        <f>IF(BM390&lt;&gt;"",BM390,IF(AND(BJ390&lt;&gt;"",BM390&lt;&gt;""),BM390,IF(AND(BJ390&lt;&gt;"",BM390=""),"",IF(AND(BK390&lt;&gt;"",BM390=""),"",IF(BE390&lt;&gt;"",BE390,IF(COUNTA(PTレビュー先頭セル:PTレビュー最終セル)&lt;&gt;0,"",IF(BB390&lt;&gt;"",BB390,"")))))))</f>
        <v/>
      </c>
      <c r="DJ390" s="329" t="str">
        <f>IF(AND(BM390&lt;&gt;"",BN390&lt;&gt;""),BN390,IF(AND(BJ390&lt;&gt;"",BN390&lt;&gt;""),BN390,IF(AND(BK390&lt;&gt;"",BN390=""),"",IF(AND(BJ390&lt;&gt;"",BN390=""),"",IF(BF390&lt;&gt;"",BF390,IF(COUNTA(PTレビュー先頭セル:PTレビュー最終セル)&lt;&gt;0,"",IF(BC390&lt;&gt;"",BC390,"")))))))</f>
        <v/>
      </c>
      <c r="DK390" s="450" t="b">
        <f t="shared" si="183"/>
        <v>0</v>
      </c>
      <c r="DL390" s="440" t="b">
        <f t="shared" si="184"/>
        <v>0</v>
      </c>
      <c r="DM390" s="450" t="b">
        <f t="shared" si="185"/>
        <v>0</v>
      </c>
      <c r="DN390" s="440" t="b">
        <f t="shared" si="186"/>
        <v>0</v>
      </c>
      <c r="DO390" s="449" t="b">
        <f t="shared" si="187"/>
        <v>0</v>
      </c>
      <c r="DP390" s="440" t="b">
        <f t="shared" si="188"/>
        <v>0</v>
      </c>
      <c r="DQ390" s="450" t="b">
        <f t="shared" si="189"/>
        <v>0</v>
      </c>
      <c r="DR390" s="440" t="b">
        <f t="shared" si="190"/>
        <v>0</v>
      </c>
      <c r="DS390" s="449" t="b">
        <f t="shared" si="191"/>
        <v>0</v>
      </c>
      <c r="DT390" s="440" t="b">
        <f t="shared" si="192"/>
        <v>0</v>
      </c>
    </row>
    <row r="391" spans="1:124" x14ac:dyDescent="0.25">
      <c r="A391" s="65">
        <f t="shared" si="167"/>
        <v>383</v>
      </c>
      <c r="B391" s="275"/>
      <c r="C391" s="275"/>
      <c r="D391" s="275"/>
      <c r="E391" s="275"/>
      <c r="F391" s="275"/>
      <c r="G391" s="316"/>
      <c r="H391" s="276"/>
      <c r="I391" s="276"/>
      <c r="J391" s="276"/>
      <c r="K391" s="467"/>
      <c r="L391" s="467"/>
      <c r="M391" s="277"/>
      <c r="N391" s="277"/>
      <c r="O391" s="348"/>
      <c r="P391" s="278"/>
      <c r="Q391" s="279"/>
      <c r="R391" s="348"/>
      <c r="S391" s="278"/>
      <c r="T391" s="280"/>
      <c r="U391" s="348"/>
      <c r="V391" s="274"/>
      <c r="W391" s="309" t="str">
        <f t="shared" ca="1" si="168"/>
        <v/>
      </c>
      <c r="X391" s="310" t="str">
        <f t="shared" ca="1" si="169"/>
        <v/>
      </c>
      <c r="Y391" s="277"/>
      <c r="Z391" s="277"/>
      <c r="AA391" s="348"/>
      <c r="AB391" s="278"/>
      <c r="AC391" s="279"/>
      <c r="AD391" s="348"/>
      <c r="AE391" s="278"/>
      <c r="AF391" s="280"/>
      <c r="AG391" s="348"/>
      <c r="AH391" s="274"/>
      <c r="AI391" s="309" t="str">
        <f t="shared" ca="1" si="170"/>
        <v/>
      </c>
      <c r="AJ391" s="310" t="str">
        <f t="shared" ca="1" si="171"/>
        <v/>
      </c>
      <c r="AK391" s="277"/>
      <c r="AL391" s="277"/>
      <c r="AM391" s="348"/>
      <c r="AN391" s="278"/>
      <c r="AO391" s="279"/>
      <c r="AP391" s="348"/>
      <c r="AQ391" s="278"/>
      <c r="AR391" s="280"/>
      <c r="AS391" s="348"/>
      <c r="AT391" s="274"/>
      <c r="AU391" s="309" t="str">
        <f t="shared" ca="1" si="172"/>
        <v/>
      </c>
      <c r="AV391" s="310" t="str">
        <f t="shared" ca="1" si="173"/>
        <v/>
      </c>
      <c r="AW391" s="276"/>
      <c r="AX391" s="276"/>
      <c r="AY391" s="348"/>
      <c r="AZ391" s="278"/>
      <c r="BA391" s="279"/>
      <c r="BB391" s="348"/>
      <c r="BC391" s="278"/>
      <c r="BD391" s="280"/>
      <c r="BE391" s="348"/>
      <c r="BF391" s="274"/>
      <c r="BG391" s="309" t="str">
        <f t="shared" ca="1" si="174"/>
        <v/>
      </c>
      <c r="BH391" s="310" t="str">
        <f t="shared" ca="1" si="175"/>
        <v/>
      </c>
      <c r="BI391" s="276"/>
      <c r="BJ391" s="348"/>
      <c r="BK391" s="278"/>
      <c r="BL391" s="279"/>
      <c r="BM391" s="348"/>
      <c r="BN391" s="278"/>
      <c r="BO391" s="280"/>
      <c r="BP391" s="309" t="str">
        <f t="shared" ca="1" si="176"/>
        <v/>
      </c>
      <c r="BQ391" s="310" t="str">
        <f t="shared" ca="1" si="177"/>
        <v/>
      </c>
      <c r="BR391" s="309" t="str">
        <f t="shared" ca="1" si="178"/>
        <v/>
      </c>
      <c r="BS391" s="438" t="str">
        <f t="shared" ca="1" si="179"/>
        <v/>
      </c>
      <c r="BT391" s="281" t="str">
        <f t="array" ref="BT391">IF(AND($I391&lt;&gt;"",$K391&lt;&gt;""),CEILING(VLOOKUP($I391,ランク別指標,3,FALSE)*$L391,1),"")</f>
        <v/>
      </c>
      <c r="BU391" s="282"/>
      <c r="BV391" s="281" t="str">
        <f t="shared" ref="BV391:BV454" si="195">IF(AND($I391&lt;&gt;"",$K391&lt;&gt;""),CEILING(VLOOKUP($I391,ランク別指標,4,FALSE)*$L391,1),"")</f>
        <v/>
      </c>
      <c r="BW391" s="283"/>
      <c r="BX391" s="282"/>
      <c r="BY391" s="284" t="str">
        <f t="shared" si="180"/>
        <v/>
      </c>
      <c r="BZ391" s="285" t="str">
        <f t="shared" si="181"/>
        <v/>
      </c>
      <c r="CA391" s="286"/>
      <c r="CB391" s="287"/>
      <c r="CC391" s="281" t="str">
        <f t="array" ref="CC391">IF(AND($I391&lt;&gt;"",$K391&lt;&gt;""),CEILING(VLOOKUP($I391,ランク別指標,6,FALSE)*$L391,1),"")</f>
        <v/>
      </c>
      <c r="CD391" s="288"/>
      <c r="CE391" s="289" t="str">
        <f t="shared" ref="CE391:CE454" si="196">IF(AND($I391&lt;&gt;"",$K391&lt;&gt;""),CEILING(VLOOKUP($I391,ランク別指標,7,FALSE)*$L391,1),"")</f>
        <v/>
      </c>
      <c r="CF391" s="290"/>
      <c r="CG391" s="291" t="str">
        <f t="array" ref="CG391">IF(AND(L391&lt;&gt;"",L391&gt;0),IF(CD391/L391*100 &gt; 0,CD391/L391*100, ""),"")</f>
        <v/>
      </c>
      <c r="CH391" s="292" t="str">
        <f t="array" ref="CH391">IF(AND(L391&lt;&gt;"",L391&gt;0),IF(CF391/L391*100 &gt; 0,CF391/L391*100, ""),"")</f>
        <v/>
      </c>
      <c r="CI391" s="291" t="str">
        <f t="array" ref="CI391">IF(AND(CC391&lt;&gt;"",CC391&gt;0),IF(CD391/CC391*100 &gt; 0,CD391/CC391, ""),"")</f>
        <v/>
      </c>
      <c r="CJ391" s="292" t="str">
        <f t="array" ref="CJ391">IF(AND(CE391&lt;&gt;"",CE391&gt;0),IF(CF391/CE391*100 &gt; 0,CF391/CE391, ""),"")</f>
        <v/>
      </c>
      <c r="CK391" s="281"/>
      <c r="CL391" s="293" t="str">
        <f t="array" ref="CL391">IF(AND(L391&lt;&gt;"",L391&gt;0),IF(CK391/L391*100 &gt; 0,CK391/L391*100, ""),"")</f>
        <v/>
      </c>
      <c r="CM391" s="294"/>
      <c r="CN391" s="270" t="str">
        <f t="array" aca="1" ref="CN391" ca="1">IF(AND($O391&lt;&gt;"",$P391="",$O391&lt;=集計基準日),"遅1",IF(AND($R391&lt;&gt;"",$S391="",$R391&lt;=集計基準日),"遅2",IF(AND($U391&lt;&gt;"",$V391="",$U391&lt;=集計基準日),"遅3","") ) )</f>
        <v/>
      </c>
      <c r="CO391" s="271" t="str">
        <f t="array" aca="1" ref="CO391" ca="1">IF(AND($AA391&lt;&gt;"",$AB391="",$AA391&lt;=集計基準日),"遅1",IF(AND($AD391&lt;&gt;"",$AE391="",$AD391&lt;=集計基準日),"遅2",IF(AND($AG391&lt;&gt;"",$AH391="",$AG391&lt;=集計基準日),"遅3","")))</f>
        <v/>
      </c>
      <c r="CP391" s="271" t="str">
        <f t="array" aca="1" ref="CP391" ca="1">IF(AND($AM391&lt;&gt;"",$AN391="",$AM391&lt;=集計基準日),"遅1",IF(AND($AP391&lt;&gt;"",$AQ391="",$AP391&lt;=集計基準日),"遅2",IF(AND($AS391&lt;&gt;"",$AT391="",$AS391&lt;=集計基準日),"遅3","")))</f>
        <v/>
      </c>
      <c r="CQ391" s="272" t="str">
        <f t="shared" ca="1" si="193"/>
        <v/>
      </c>
      <c r="CR391" s="272" t="str">
        <f t="shared" ca="1" si="194"/>
        <v/>
      </c>
      <c r="CS391" s="273" t="str">
        <f t="shared" ca="1" si="166"/>
        <v/>
      </c>
      <c r="CT391" s="337"/>
      <c r="CU391" s="264">
        <f t="shared" si="182"/>
        <v>383</v>
      </c>
      <c r="CW391" s="324">
        <f t="array" aca="1" ref="CW391" ca="1">MAX(IF((IF(進捗管理票PSPT_進捗率_1_2&lt;&gt;"", O391:V391,O391:S391)&lt;&gt;"")*(IF(進捗管理票PSPT_進捗率_1_2&lt;&gt;"", $O$7:$V$7,$O$7:$S$7)="予定日")*(IF(進捗管理票PSPT_進捗率_1_2&lt;&gt;"", O391:V391,O391:S391)&lt;=集計基準日),COLUMN(IF(進捗管理票PSPT_進捗率_1_2&lt;&gt;"", O391:V391,O391:S391)),""))</f>
        <v>0</v>
      </c>
      <c r="CX391" s="324">
        <f t="array" aca="1" ref="CX391" ca="1">MAX(IF((IF(進捗管理票PSPT_進捗率_2_2&lt;&gt;"", AA391:AH391,AA391:AE391)&lt;&gt;"")*(IF(進捗管理票PSPT_進捗率_2_2&lt;&gt;"", $AA$7:$AH$7,$AA$7:$AE$7)="予定日")*(IF(進捗管理票PSPT_進捗率_2_2&lt;&gt;"", AA391:AH391,AA391:AE391)&lt;=集計基準日),COLUMN(IF(進捗管理票PSPT_進捗率_2_2&lt;&gt;"", AA391:AH391,AA391:AE391)),""))</f>
        <v>0</v>
      </c>
      <c r="CY391" s="324">
        <f t="array" aca="1" ref="CY391" ca="1">MAX(IF((IF(進捗管理票PSPT_進捗率_3_2&lt;&gt;"", AM391:AT391,AM391:AQ391)&lt;&gt;"")*(IF(進捗管理票PSPT_進捗率_3_2&lt;&gt;"", $AM$7:$AT$7,$AM$7:$AQ$7)="予定日")*(IF(進捗管理票PSPT_進捗率_3_2&lt;&gt;"", AM391:AT391,AM391:AQ391)&lt;=集計基準日),COLUMN(IF(進捗管理票PSPT_進捗率_3_2&lt;&gt;"", AM391:AT391,AM391:AQ391)),""))</f>
        <v>0</v>
      </c>
      <c r="CZ391" s="324">
        <f t="array" aca="1" ref="CZ391" ca="1">MAX(IF((IF(進捗管理票PSPT_進捗率_4_2&lt;&gt;"", AY391:BF391,AY391:BC391)&lt;&gt;"")*(IF(進捗管理票PSPT_進捗率_4_2&lt;&gt;"", $AY$7:$BF$7,$AY$7:$BC$7)="予定日")*(IF(進捗管理票PSPT_進捗率_4_2&lt;&gt;"", AY391:BF391,AY391:BC391)&lt;=集計基準日),COLUMN(IF(進捗管理票PSPT_進捗率_4_2&lt;&gt;"", AY391:BF391,AY391:BC391)),""))</f>
        <v>0</v>
      </c>
      <c r="DA391" s="324">
        <f t="array" aca="1" ref="DA391" ca="1">MAX(IF((BJ391:BN391&lt;&gt;"")*($BJ$7:$BN$7="予定日")*(BJ391:BN391&lt;=集計基準日),COLUMN(BJ391:BN391),""))</f>
        <v>0</v>
      </c>
      <c r="DB391" s="324">
        <f t="array" aca="1" ref="DB391" ca="1">MAX(IF((IF(AND(進捗管理票PSPT_進捗率_1_2&lt;&gt;"",U391&lt;&gt;""), O391:V391,O391:S391)&lt;&gt;"")*(IF(AND(進捗管理票PSPT_進捗率_1_2&lt;&gt;"",U391&lt;&gt;""), $O$7:$V$7,$O$7:$S$7)="実績日")*(IF(AND(進捗管理票PSPT_進捗率_1_2&lt;&gt;"",U391&lt;&gt;""), O391:V391,O391:S391)&lt;=集計基準日),COLUMN(IF(AND(進捗管理票PSPT_進捗率_1_2&lt;&gt;"",U391&lt;&gt;""), O391:V391,O391:S391)),""))</f>
        <v>0</v>
      </c>
      <c r="DC391" s="324">
        <f t="array" aca="1" ref="DC391" ca="1">MAX(IF((IF(AND(進捗管理票PSPT_進捗率_2_2&lt;&gt;"",AG391&lt;&gt;""), AA391:AH391,AA391:AE391)&lt;&gt;"")*(IF(AND(進捗管理票PSPT_進捗率_2_2&lt;&gt;"",AG391&lt;&gt;""), $AA$7:$AH$7,$AA$7:$AE$7)="実績日")*(IF(AND(進捗管理票PSPT_進捗率_2_2&lt;&gt;"",AG391&lt;&gt;""), AA391:AH391,AA391:AE391)&lt;=集計基準日),COLUMN(IF(AND(進捗管理票PSPT_進捗率_2_2&lt;&gt;"",AG391&lt;&gt;""), AA391:AH391,AA391:AE391)),""))</f>
        <v>0</v>
      </c>
      <c r="DD391" s="324">
        <f t="array" aca="1" ref="DD391" ca="1">MAX(IF((IF(AND(進捗管理票PSPT_進捗率_3_2&lt;&gt;"",AS391&lt;&gt;""), AM391:AT391,AM391:AQ391)&lt;&gt;"")*(IF(AND(進捗管理票PSPT_進捗率_3_2&lt;&gt;"",AS391&lt;&gt;""), $AM$7:$AT$7,$AM$7:$AQ$7)="実績日")*(IF(AND(進捗管理票PSPT_進捗率_3_2&lt;&gt;"",AS391&lt;&gt;""), AM391:AT391,AM391:AQ391)&lt;=集計基準日),COLUMN(IF(AND(進捗管理票PSPT_進捗率_3_2&lt;&gt;"",AS391&lt;&gt;""), AM391:AT391,AM391:AQ391)),""))</f>
        <v>0</v>
      </c>
      <c r="DE391" s="324">
        <f t="array" aca="1" ref="DE391" ca="1">MAX(IF((IF(AND(進捗管理票PSPT_進捗率_4_2&lt;&gt;"",BE391&lt;&gt;""), AY391:BF391,AY391:BC391)&lt;&gt;"")*(IF(AND(進捗管理票PSPT_進捗率_4_2&lt;&gt;"",BE391&lt;&gt;""), $AY$7:$BF$7,$AY$7:$BC$7)="実績日")*(IF(AND(進捗管理票PSPT_進捗率_4_2&lt;&gt;"",BE391&lt;&gt;""), AY391:BF391,AY391:BC391)&lt;=集計基準日),COLUMN(IF(AND(進捗管理票PSPT_進捗率_4_2&lt;&gt;"",BE391&lt;&gt;""), AY391:BF391,AY391:BC391)),""))</f>
        <v>0</v>
      </c>
      <c r="DF391" s="324">
        <f t="array" aca="1" ref="DF391" ca="1">MAX(IF((BJ391:BN391&lt;&gt;"")*($BJ$7:$BN$7="実績日")*(BJ391:BN391&lt;=集計基準日),COLUMN(BJ391:BN391),""))</f>
        <v>0</v>
      </c>
      <c r="DG391" s="439">
        <f ca="1">MAX(IF(CW391&lt;&gt;0,HLOOKUP(CW391+1,進捗・達成率設定_PS,9,1),0),IF(CX391&lt;&gt;0,HLOOKUP(CX391+1,進捗・達成率設定_PT仕様作成,9,1),0),IF(CY391&lt;&gt;0,HLOOKUP(CY391+1,進捗・達成率設定_PG,9,1),0),IF(CZ391&lt;&gt;0,HLOOKUP(CZ391+1,進捗・達成率設定_PT,9,1),0),IF(DA391&lt;&gt;0,HLOOKUP(DA391+1,進捗・達成率設定_受入,9,1),0),IF(AND(COUNTA(PTレビュー先頭セル:PTレビュー最終セル)=0,AND(BB391&lt;&gt;"", BB391 &lt;= 集計基準日, BE391="",BF391="",BJ391="",BK391="",BM391="",BN391="")),100,0),IF(AND(BE391&lt;&gt;"",BE391 &lt;= 集計基準日, BJ391="",BK391="",BM391="",BN391=""),100,0))</f>
        <v>0</v>
      </c>
      <c r="DH391" s="440">
        <f ca="1">MAX(IF(DB391&lt;&gt;0,HLOOKUP(DB391,進捗・達成率設定_PS,9,1),0),IF(DC391&lt;&gt;0,HLOOKUP(DC391,進捗・達成率設定_PT仕様作成,9,1),0),IF(DD391&lt;&gt;0,HLOOKUP(DD391,進捗・達成率設定_PG,9,1),0),IF(DE391&lt;&gt;0,HLOOKUP(DE391,進捗・達成率設定_PT,9,1),0),IF(DF391&lt;&gt;0,HLOOKUP(DF391,進捗・達成率設定_受入,9,1),0),IF(AND(COUNTA(PTレビュー先頭セル:PTレビュー最終セル)=0,BJ391="",BK391="",BM391="",BN391="",BC391&lt;&gt;"", BC391&lt;=集計基準日),100,0),IF(OR(AND(BF391&lt;&gt;"",BF391&lt;=集計基準日, BJ391="",BK391="",BM391="",BN391=""),AND(BE391&lt;&gt;"",BF391&lt;&gt;"",BF391&lt;=集計基準日, BJ391="",BK391="",BM391="",BN391="")),100,0))</f>
        <v>0</v>
      </c>
      <c r="DI391" s="328" t="str">
        <f>IF(BM391&lt;&gt;"",BM391,IF(AND(BJ391&lt;&gt;"",BM391&lt;&gt;""),BM391,IF(AND(BJ391&lt;&gt;"",BM391=""),"",IF(AND(BK391&lt;&gt;"",BM391=""),"",IF(BE391&lt;&gt;"",BE391,IF(COUNTA(PTレビュー先頭セル:PTレビュー最終セル)&lt;&gt;0,"",IF(BB391&lt;&gt;"",BB391,"")))))))</f>
        <v/>
      </c>
      <c r="DJ391" s="329" t="str">
        <f>IF(AND(BM391&lt;&gt;"",BN391&lt;&gt;""),BN391,IF(AND(BJ391&lt;&gt;"",BN391&lt;&gt;""),BN391,IF(AND(BK391&lt;&gt;"",BN391=""),"",IF(AND(BJ391&lt;&gt;"",BN391=""),"",IF(BF391&lt;&gt;"",BF391,IF(COUNTA(PTレビュー先頭セル:PTレビュー最終セル)&lt;&gt;0,"",IF(BC391&lt;&gt;"",BC391,"")))))))</f>
        <v/>
      </c>
      <c r="DK391" s="450" t="b">
        <f t="shared" si="183"/>
        <v>0</v>
      </c>
      <c r="DL391" s="440" t="b">
        <f t="shared" si="184"/>
        <v>0</v>
      </c>
      <c r="DM391" s="450" t="b">
        <f t="shared" si="185"/>
        <v>0</v>
      </c>
      <c r="DN391" s="440" t="b">
        <f t="shared" si="186"/>
        <v>0</v>
      </c>
      <c r="DO391" s="449" t="b">
        <f t="shared" si="187"/>
        <v>0</v>
      </c>
      <c r="DP391" s="440" t="b">
        <f t="shared" si="188"/>
        <v>0</v>
      </c>
      <c r="DQ391" s="450" t="b">
        <f t="shared" si="189"/>
        <v>0</v>
      </c>
      <c r="DR391" s="440" t="b">
        <f t="shared" si="190"/>
        <v>0</v>
      </c>
      <c r="DS391" s="449" t="b">
        <f t="shared" si="191"/>
        <v>0</v>
      </c>
      <c r="DT391" s="440" t="b">
        <f t="shared" si="192"/>
        <v>0</v>
      </c>
    </row>
    <row r="392" spans="1:124" x14ac:dyDescent="0.25">
      <c r="A392" s="65">
        <f t="shared" si="167"/>
        <v>384</v>
      </c>
      <c r="B392" s="275"/>
      <c r="C392" s="275"/>
      <c r="D392" s="275"/>
      <c r="E392" s="275"/>
      <c r="F392" s="275"/>
      <c r="G392" s="316"/>
      <c r="H392" s="276"/>
      <c r="I392" s="276"/>
      <c r="J392" s="276"/>
      <c r="K392" s="467"/>
      <c r="L392" s="467"/>
      <c r="M392" s="277"/>
      <c r="N392" s="277"/>
      <c r="O392" s="348"/>
      <c r="P392" s="278"/>
      <c r="Q392" s="279"/>
      <c r="R392" s="348"/>
      <c r="S392" s="278"/>
      <c r="T392" s="280"/>
      <c r="U392" s="348"/>
      <c r="V392" s="274"/>
      <c r="W392" s="309" t="str">
        <f t="shared" ca="1" si="168"/>
        <v/>
      </c>
      <c r="X392" s="310" t="str">
        <f t="shared" ca="1" si="169"/>
        <v/>
      </c>
      <c r="Y392" s="277"/>
      <c r="Z392" s="277"/>
      <c r="AA392" s="348"/>
      <c r="AB392" s="278"/>
      <c r="AC392" s="279"/>
      <c r="AD392" s="348"/>
      <c r="AE392" s="278"/>
      <c r="AF392" s="280"/>
      <c r="AG392" s="348"/>
      <c r="AH392" s="274"/>
      <c r="AI392" s="309" t="str">
        <f t="shared" ca="1" si="170"/>
        <v/>
      </c>
      <c r="AJ392" s="310" t="str">
        <f t="shared" ca="1" si="171"/>
        <v/>
      </c>
      <c r="AK392" s="277"/>
      <c r="AL392" s="277"/>
      <c r="AM392" s="348"/>
      <c r="AN392" s="278"/>
      <c r="AO392" s="279"/>
      <c r="AP392" s="348"/>
      <c r="AQ392" s="278"/>
      <c r="AR392" s="280"/>
      <c r="AS392" s="348"/>
      <c r="AT392" s="274"/>
      <c r="AU392" s="309" t="str">
        <f t="shared" ca="1" si="172"/>
        <v/>
      </c>
      <c r="AV392" s="310" t="str">
        <f t="shared" ca="1" si="173"/>
        <v/>
      </c>
      <c r="AW392" s="276"/>
      <c r="AX392" s="276"/>
      <c r="AY392" s="348"/>
      <c r="AZ392" s="278"/>
      <c r="BA392" s="279"/>
      <c r="BB392" s="348"/>
      <c r="BC392" s="278"/>
      <c r="BD392" s="280"/>
      <c r="BE392" s="348"/>
      <c r="BF392" s="274"/>
      <c r="BG392" s="309" t="str">
        <f t="shared" ca="1" si="174"/>
        <v/>
      </c>
      <c r="BH392" s="310" t="str">
        <f t="shared" ca="1" si="175"/>
        <v/>
      </c>
      <c r="BI392" s="276"/>
      <c r="BJ392" s="348"/>
      <c r="BK392" s="278"/>
      <c r="BL392" s="279"/>
      <c r="BM392" s="348"/>
      <c r="BN392" s="278"/>
      <c r="BO392" s="280"/>
      <c r="BP392" s="309" t="str">
        <f t="shared" ca="1" si="176"/>
        <v/>
      </c>
      <c r="BQ392" s="310" t="str">
        <f t="shared" ca="1" si="177"/>
        <v/>
      </c>
      <c r="BR392" s="309" t="str">
        <f t="shared" ca="1" si="178"/>
        <v/>
      </c>
      <c r="BS392" s="438" t="str">
        <f t="shared" ca="1" si="179"/>
        <v/>
      </c>
      <c r="BT392" s="281" t="str">
        <f t="array" ref="BT392">IF(AND($I392&lt;&gt;"",$K392&lt;&gt;""),CEILING(VLOOKUP($I392,ランク別指標,3,FALSE)*$L392,1),"")</f>
        <v/>
      </c>
      <c r="BU392" s="282"/>
      <c r="BV392" s="281" t="str">
        <f t="shared" si="195"/>
        <v/>
      </c>
      <c r="BW392" s="283"/>
      <c r="BX392" s="282"/>
      <c r="BY392" s="284" t="str">
        <f t="shared" si="180"/>
        <v/>
      </c>
      <c r="BZ392" s="285" t="str">
        <f t="shared" si="181"/>
        <v/>
      </c>
      <c r="CA392" s="286"/>
      <c r="CB392" s="287"/>
      <c r="CC392" s="281" t="str">
        <f t="array" ref="CC392">IF(AND($I392&lt;&gt;"",$K392&lt;&gt;""),CEILING(VLOOKUP($I392,ランク別指標,6,FALSE)*$L392,1),"")</f>
        <v/>
      </c>
      <c r="CD392" s="288"/>
      <c r="CE392" s="289" t="str">
        <f t="shared" si="196"/>
        <v/>
      </c>
      <c r="CF392" s="290"/>
      <c r="CG392" s="291" t="str">
        <f t="array" ref="CG392">IF(AND(L392&lt;&gt;"",L392&gt;0),IF(CD392/L392*100 &gt; 0,CD392/L392*100, ""),"")</f>
        <v/>
      </c>
      <c r="CH392" s="292" t="str">
        <f t="array" ref="CH392">IF(AND(L392&lt;&gt;"",L392&gt;0),IF(CF392/L392*100 &gt; 0,CF392/L392*100, ""),"")</f>
        <v/>
      </c>
      <c r="CI392" s="291" t="str">
        <f t="array" ref="CI392">IF(AND(CC392&lt;&gt;"",CC392&gt;0),IF(CD392/CC392*100 &gt; 0,CD392/CC392, ""),"")</f>
        <v/>
      </c>
      <c r="CJ392" s="292" t="str">
        <f t="array" ref="CJ392">IF(AND(CE392&lt;&gt;"",CE392&gt;0),IF(CF392/CE392*100 &gt; 0,CF392/CE392, ""),"")</f>
        <v/>
      </c>
      <c r="CK392" s="281"/>
      <c r="CL392" s="293" t="str">
        <f t="array" ref="CL392">IF(AND(L392&lt;&gt;"",L392&gt;0),IF(CK392/L392*100 &gt; 0,CK392/L392*100, ""),"")</f>
        <v/>
      </c>
      <c r="CM392" s="294"/>
      <c r="CN392" s="270" t="str">
        <f t="array" aca="1" ref="CN392" ca="1">IF(AND($O392&lt;&gt;"",$P392="",$O392&lt;=集計基準日),"遅1",IF(AND($R392&lt;&gt;"",$S392="",$R392&lt;=集計基準日),"遅2",IF(AND($U392&lt;&gt;"",$V392="",$U392&lt;=集計基準日),"遅3","") ) )</f>
        <v/>
      </c>
      <c r="CO392" s="271" t="str">
        <f t="array" aca="1" ref="CO392" ca="1">IF(AND($AA392&lt;&gt;"",$AB392="",$AA392&lt;=集計基準日),"遅1",IF(AND($AD392&lt;&gt;"",$AE392="",$AD392&lt;=集計基準日),"遅2",IF(AND($AG392&lt;&gt;"",$AH392="",$AG392&lt;=集計基準日),"遅3","")))</f>
        <v/>
      </c>
      <c r="CP392" s="271" t="str">
        <f t="array" aca="1" ref="CP392" ca="1">IF(AND($AM392&lt;&gt;"",$AN392="",$AM392&lt;=集計基準日),"遅1",IF(AND($AP392&lt;&gt;"",$AQ392="",$AP392&lt;=集計基準日),"遅2",IF(AND($AS392&lt;&gt;"",$AT392="",$AS392&lt;=集計基準日),"遅3","")))</f>
        <v/>
      </c>
      <c r="CQ392" s="272" t="str">
        <f t="shared" ca="1" si="193"/>
        <v/>
      </c>
      <c r="CR392" s="272" t="str">
        <f t="shared" ca="1" si="194"/>
        <v/>
      </c>
      <c r="CS392" s="273" t="str">
        <f t="shared" ref="CS392:CS455" ca="1" si="197">IF(OR($CN392&lt;&gt;"",$CO392&lt;&gt;"",$CP392&lt;&gt;"",$CQ392&lt;&gt;"",$CR392&lt;&gt;""),"遅","")</f>
        <v/>
      </c>
      <c r="CT392" s="337"/>
      <c r="CU392" s="264">
        <f t="shared" si="182"/>
        <v>384</v>
      </c>
      <c r="CW392" s="324">
        <f t="array" aca="1" ref="CW392" ca="1">MAX(IF((IF(進捗管理票PSPT_進捗率_1_2&lt;&gt;"", O392:V392,O392:S392)&lt;&gt;"")*(IF(進捗管理票PSPT_進捗率_1_2&lt;&gt;"", $O$7:$V$7,$O$7:$S$7)="予定日")*(IF(進捗管理票PSPT_進捗率_1_2&lt;&gt;"", O392:V392,O392:S392)&lt;=集計基準日),COLUMN(IF(進捗管理票PSPT_進捗率_1_2&lt;&gt;"", O392:V392,O392:S392)),""))</f>
        <v>0</v>
      </c>
      <c r="CX392" s="324">
        <f t="array" aca="1" ref="CX392" ca="1">MAX(IF((IF(進捗管理票PSPT_進捗率_2_2&lt;&gt;"", AA392:AH392,AA392:AE392)&lt;&gt;"")*(IF(進捗管理票PSPT_進捗率_2_2&lt;&gt;"", $AA$7:$AH$7,$AA$7:$AE$7)="予定日")*(IF(進捗管理票PSPT_進捗率_2_2&lt;&gt;"", AA392:AH392,AA392:AE392)&lt;=集計基準日),COLUMN(IF(進捗管理票PSPT_進捗率_2_2&lt;&gt;"", AA392:AH392,AA392:AE392)),""))</f>
        <v>0</v>
      </c>
      <c r="CY392" s="324">
        <f t="array" aca="1" ref="CY392" ca="1">MAX(IF((IF(進捗管理票PSPT_進捗率_3_2&lt;&gt;"", AM392:AT392,AM392:AQ392)&lt;&gt;"")*(IF(進捗管理票PSPT_進捗率_3_2&lt;&gt;"", $AM$7:$AT$7,$AM$7:$AQ$7)="予定日")*(IF(進捗管理票PSPT_進捗率_3_2&lt;&gt;"", AM392:AT392,AM392:AQ392)&lt;=集計基準日),COLUMN(IF(進捗管理票PSPT_進捗率_3_2&lt;&gt;"", AM392:AT392,AM392:AQ392)),""))</f>
        <v>0</v>
      </c>
      <c r="CZ392" s="324">
        <f t="array" aca="1" ref="CZ392" ca="1">MAX(IF((IF(進捗管理票PSPT_進捗率_4_2&lt;&gt;"", AY392:BF392,AY392:BC392)&lt;&gt;"")*(IF(進捗管理票PSPT_進捗率_4_2&lt;&gt;"", $AY$7:$BF$7,$AY$7:$BC$7)="予定日")*(IF(進捗管理票PSPT_進捗率_4_2&lt;&gt;"", AY392:BF392,AY392:BC392)&lt;=集計基準日),COLUMN(IF(進捗管理票PSPT_進捗率_4_2&lt;&gt;"", AY392:BF392,AY392:BC392)),""))</f>
        <v>0</v>
      </c>
      <c r="DA392" s="324">
        <f t="array" aca="1" ref="DA392" ca="1">MAX(IF((BJ392:BN392&lt;&gt;"")*($BJ$7:$BN$7="予定日")*(BJ392:BN392&lt;=集計基準日),COLUMN(BJ392:BN392),""))</f>
        <v>0</v>
      </c>
      <c r="DB392" s="324">
        <f t="array" aca="1" ref="DB392" ca="1">MAX(IF((IF(AND(進捗管理票PSPT_進捗率_1_2&lt;&gt;"",U392&lt;&gt;""), O392:V392,O392:S392)&lt;&gt;"")*(IF(AND(進捗管理票PSPT_進捗率_1_2&lt;&gt;"",U392&lt;&gt;""), $O$7:$V$7,$O$7:$S$7)="実績日")*(IF(AND(進捗管理票PSPT_進捗率_1_2&lt;&gt;"",U392&lt;&gt;""), O392:V392,O392:S392)&lt;=集計基準日),COLUMN(IF(AND(進捗管理票PSPT_進捗率_1_2&lt;&gt;"",U392&lt;&gt;""), O392:V392,O392:S392)),""))</f>
        <v>0</v>
      </c>
      <c r="DC392" s="324">
        <f t="array" aca="1" ref="DC392" ca="1">MAX(IF((IF(AND(進捗管理票PSPT_進捗率_2_2&lt;&gt;"",AG392&lt;&gt;""), AA392:AH392,AA392:AE392)&lt;&gt;"")*(IF(AND(進捗管理票PSPT_進捗率_2_2&lt;&gt;"",AG392&lt;&gt;""), $AA$7:$AH$7,$AA$7:$AE$7)="実績日")*(IF(AND(進捗管理票PSPT_進捗率_2_2&lt;&gt;"",AG392&lt;&gt;""), AA392:AH392,AA392:AE392)&lt;=集計基準日),COLUMN(IF(AND(進捗管理票PSPT_進捗率_2_2&lt;&gt;"",AG392&lt;&gt;""), AA392:AH392,AA392:AE392)),""))</f>
        <v>0</v>
      </c>
      <c r="DD392" s="324">
        <f t="array" aca="1" ref="DD392" ca="1">MAX(IF((IF(AND(進捗管理票PSPT_進捗率_3_2&lt;&gt;"",AS392&lt;&gt;""), AM392:AT392,AM392:AQ392)&lt;&gt;"")*(IF(AND(進捗管理票PSPT_進捗率_3_2&lt;&gt;"",AS392&lt;&gt;""), $AM$7:$AT$7,$AM$7:$AQ$7)="実績日")*(IF(AND(進捗管理票PSPT_進捗率_3_2&lt;&gt;"",AS392&lt;&gt;""), AM392:AT392,AM392:AQ392)&lt;=集計基準日),COLUMN(IF(AND(進捗管理票PSPT_進捗率_3_2&lt;&gt;"",AS392&lt;&gt;""), AM392:AT392,AM392:AQ392)),""))</f>
        <v>0</v>
      </c>
      <c r="DE392" s="324">
        <f t="array" aca="1" ref="DE392" ca="1">MAX(IF((IF(AND(進捗管理票PSPT_進捗率_4_2&lt;&gt;"",BE392&lt;&gt;""), AY392:BF392,AY392:BC392)&lt;&gt;"")*(IF(AND(進捗管理票PSPT_進捗率_4_2&lt;&gt;"",BE392&lt;&gt;""), $AY$7:$BF$7,$AY$7:$BC$7)="実績日")*(IF(AND(進捗管理票PSPT_進捗率_4_2&lt;&gt;"",BE392&lt;&gt;""), AY392:BF392,AY392:BC392)&lt;=集計基準日),COLUMN(IF(AND(進捗管理票PSPT_進捗率_4_2&lt;&gt;"",BE392&lt;&gt;""), AY392:BF392,AY392:BC392)),""))</f>
        <v>0</v>
      </c>
      <c r="DF392" s="324">
        <f t="array" aca="1" ref="DF392" ca="1">MAX(IF((BJ392:BN392&lt;&gt;"")*($BJ$7:$BN$7="実績日")*(BJ392:BN392&lt;=集計基準日),COLUMN(BJ392:BN392),""))</f>
        <v>0</v>
      </c>
      <c r="DG392" s="439">
        <f ca="1">MAX(IF(CW392&lt;&gt;0,HLOOKUP(CW392+1,進捗・達成率設定_PS,9,1),0),IF(CX392&lt;&gt;0,HLOOKUP(CX392+1,進捗・達成率設定_PT仕様作成,9,1),0),IF(CY392&lt;&gt;0,HLOOKUP(CY392+1,進捗・達成率設定_PG,9,1),0),IF(CZ392&lt;&gt;0,HLOOKUP(CZ392+1,進捗・達成率設定_PT,9,1),0),IF(DA392&lt;&gt;0,HLOOKUP(DA392+1,進捗・達成率設定_受入,9,1),0),IF(AND(COUNTA(PTレビュー先頭セル:PTレビュー最終セル)=0,AND(BB392&lt;&gt;"", BB392 &lt;= 集計基準日, BE392="",BF392="",BJ392="",BK392="",BM392="",BN392="")),100,0),IF(AND(BE392&lt;&gt;"",BE392 &lt;= 集計基準日, BJ392="",BK392="",BM392="",BN392=""),100,0))</f>
        <v>0</v>
      </c>
      <c r="DH392" s="440">
        <f ca="1">MAX(IF(DB392&lt;&gt;0,HLOOKUP(DB392,進捗・達成率設定_PS,9,1),0),IF(DC392&lt;&gt;0,HLOOKUP(DC392,進捗・達成率設定_PT仕様作成,9,1),0),IF(DD392&lt;&gt;0,HLOOKUP(DD392,進捗・達成率設定_PG,9,1),0),IF(DE392&lt;&gt;0,HLOOKUP(DE392,進捗・達成率設定_PT,9,1),0),IF(DF392&lt;&gt;0,HLOOKUP(DF392,進捗・達成率設定_受入,9,1),0),IF(AND(COUNTA(PTレビュー先頭セル:PTレビュー最終セル)=0,BJ392="",BK392="",BM392="",BN392="",BC392&lt;&gt;"", BC392&lt;=集計基準日),100,0),IF(OR(AND(BF392&lt;&gt;"",BF392&lt;=集計基準日, BJ392="",BK392="",BM392="",BN392=""),AND(BE392&lt;&gt;"",BF392&lt;&gt;"",BF392&lt;=集計基準日, BJ392="",BK392="",BM392="",BN392="")),100,0))</f>
        <v>0</v>
      </c>
      <c r="DI392" s="328" t="str">
        <f>IF(BM392&lt;&gt;"",BM392,IF(AND(BJ392&lt;&gt;"",BM392&lt;&gt;""),BM392,IF(AND(BJ392&lt;&gt;"",BM392=""),"",IF(AND(BK392&lt;&gt;"",BM392=""),"",IF(BE392&lt;&gt;"",BE392,IF(COUNTA(PTレビュー先頭セル:PTレビュー最終セル)&lt;&gt;0,"",IF(BB392&lt;&gt;"",BB392,"")))))))</f>
        <v/>
      </c>
      <c r="DJ392" s="329" t="str">
        <f>IF(AND(BM392&lt;&gt;"",BN392&lt;&gt;""),BN392,IF(AND(BJ392&lt;&gt;"",BN392&lt;&gt;""),BN392,IF(AND(BK392&lt;&gt;"",BN392=""),"",IF(AND(BJ392&lt;&gt;"",BN392=""),"",IF(BF392&lt;&gt;"",BF392,IF(COUNTA(PTレビュー先頭セル:PTレビュー最終セル)&lt;&gt;0,"",IF(BC392&lt;&gt;"",BC392,"")))))))</f>
        <v/>
      </c>
      <c r="DK392" s="450" t="b">
        <f t="shared" si="183"/>
        <v>0</v>
      </c>
      <c r="DL392" s="440" t="b">
        <f t="shared" si="184"/>
        <v>0</v>
      </c>
      <c r="DM392" s="450" t="b">
        <f t="shared" si="185"/>
        <v>0</v>
      </c>
      <c r="DN392" s="440" t="b">
        <f t="shared" si="186"/>
        <v>0</v>
      </c>
      <c r="DO392" s="449" t="b">
        <f t="shared" si="187"/>
        <v>0</v>
      </c>
      <c r="DP392" s="440" t="b">
        <f t="shared" si="188"/>
        <v>0</v>
      </c>
      <c r="DQ392" s="450" t="b">
        <f t="shared" si="189"/>
        <v>0</v>
      </c>
      <c r="DR392" s="440" t="b">
        <f t="shared" si="190"/>
        <v>0</v>
      </c>
      <c r="DS392" s="449" t="b">
        <f t="shared" si="191"/>
        <v>0</v>
      </c>
      <c r="DT392" s="440" t="b">
        <f t="shared" si="192"/>
        <v>0</v>
      </c>
    </row>
    <row r="393" spans="1:124" x14ac:dyDescent="0.25">
      <c r="A393" s="65">
        <f t="shared" ref="A393:A456" si="198">ROW()-8</f>
        <v>385</v>
      </c>
      <c r="B393" s="275"/>
      <c r="C393" s="275"/>
      <c r="D393" s="275"/>
      <c r="E393" s="275"/>
      <c r="F393" s="275"/>
      <c r="G393" s="316"/>
      <c r="H393" s="276"/>
      <c r="I393" s="276"/>
      <c r="J393" s="276"/>
      <c r="K393" s="467"/>
      <c r="L393" s="467"/>
      <c r="M393" s="277"/>
      <c r="N393" s="277"/>
      <c r="O393" s="348"/>
      <c r="P393" s="278"/>
      <c r="Q393" s="279"/>
      <c r="R393" s="348"/>
      <c r="S393" s="278"/>
      <c r="T393" s="280"/>
      <c r="U393" s="348"/>
      <c r="V393" s="274"/>
      <c r="W393" s="309" t="str">
        <f t="shared" ref="W393:W456" ca="1" si="199">IF(ISERROR(HLOOKUP(CW393+1,プロジェクト進捗設定_PS,4,FALSE)),IF(DK393,0,""),HLOOKUP(CW393+1,プロジェクト進捗設定_PS,4,FALSE))</f>
        <v/>
      </c>
      <c r="X393" s="310" t="str">
        <f t="shared" ref="X393:X456" ca="1" si="200">IF(ISERROR(HLOOKUP(DB393,プロジェクト進捗設定_PS,4,FALSE)),IF(DL393,0,""),HLOOKUP(DB393,プロジェクト進捗設定_PS,4,FALSE))</f>
        <v/>
      </c>
      <c r="Y393" s="277"/>
      <c r="Z393" s="277"/>
      <c r="AA393" s="348"/>
      <c r="AB393" s="278"/>
      <c r="AC393" s="279"/>
      <c r="AD393" s="348"/>
      <c r="AE393" s="278"/>
      <c r="AF393" s="280"/>
      <c r="AG393" s="348"/>
      <c r="AH393" s="274"/>
      <c r="AI393" s="309" t="str">
        <f t="shared" ref="AI393:AI456" ca="1" si="201">IF(ISERROR(HLOOKUP(CX393+1,プロジェクト進捗設定_PT仕様作成,4,FALSE)),IF(DM393,0,""),HLOOKUP(CX393+1,プロジェクト進捗設定_PT仕様作成,4,FALSE))</f>
        <v/>
      </c>
      <c r="AJ393" s="310" t="str">
        <f t="shared" ref="AJ393:AJ456" ca="1" si="202">IF(ISERROR(HLOOKUP(DC393,プロジェクト進捗設定_PT仕様作成,4,FALSE)),IF(DN393,0,""),HLOOKUP(DC393,プロジェクト進捗設定_PT仕様作成,4,FALSE))</f>
        <v/>
      </c>
      <c r="AK393" s="277"/>
      <c r="AL393" s="277"/>
      <c r="AM393" s="348"/>
      <c r="AN393" s="278"/>
      <c r="AO393" s="279"/>
      <c r="AP393" s="348"/>
      <c r="AQ393" s="278"/>
      <c r="AR393" s="280"/>
      <c r="AS393" s="348"/>
      <c r="AT393" s="274"/>
      <c r="AU393" s="309" t="str">
        <f t="shared" ref="AU393:AU456" ca="1" si="203">IF(ISERROR(HLOOKUP(CY393+1,プロジェクト進捗設定_PG,4,FALSE)),IF(DO393,0,""),HLOOKUP(CY393+1,プロジェクト進捗設定_PG,4,FALSE))</f>
        <v/>
      </c>
      <c r="AV393" s="310" t="str">
        <f t="shared" ref="AV393:AV456" ca="1" si="204">IF(ISERROR(HLOOKUP(DD393,プロジェクト進捗設定_PG,4,FALSE)),IF(DP393,0,""),HLOOKUP(DD393,プロジェクト進捗設定_PG,4,FALSE))</f>
        <v/>
      </c>
      <c r="AW393" s="276"/>
      <c r="AX393" s="276"/>
      <c r="AY393" s="348"/>
      <c r="AZ393" s="278"/>
      <c r="BA393" s="279"/>
      <c r="BB393" s="348"/>
      <c r="BC393" s="278"/>
      <c r="BD393" s="280"/>
      <c r="BE393" s="348"/>
      <c r="BF393" s="274"/>
      <c r="BG393" s="309" t="str">
        <f t="shared" ref="BG393:BG456" ca="1" si="205">IF(ISERROR(HLOOKUP(CZ393+1,プロジェクト進捗設定_PT,4,FALSE)),IF(DQ393,0,""),HLOOKUP(CZ393+1,プロジェクト進捗設定_PT,4,FALSE))</f>
        <v/>
      </c>
      <c r="BH393" s="310" t="str">
        <f t="shared" ref="BH393:BH456" ca="1" si="206">IF(ISERROR(HLOOKUP(DE393,プロジェクト進捗設定_PT,4,FALSE)),IF(DR393,0,""),HLOOKUP(DE393,プロジェクト進捗設定_PT,4,FALSE))</f>
        <v/>
      </c>
      <c r="BI393" s="276"/>
      <c r="BJ393" s="348"/>
      <c r="BK393" s="278"/>
      <c r="BL393" s="279"/>
      <c r="BM393" s="348"/>
      <c r="BN393" s="278"/>
      <c r="BO393" s="280"/>
      <c r="BP393" s="309" t="str">
        <f t="shared" ref="BP393:BP456" ca="1" si="207">IF(ISERROR(HLOOKUP(DA393+1,プロジェクト進捗設定_R終無_受入,5,TRUE)),IF(DS393,0,""),HLOOKUP(DA393+1,プロジェクト進捗設定_R終無_受入,5,FALSE))</f>
        <v/>
      </c>
      <c r="BQ393" s="310" t="str">
        <f t="shared" ref="BQ393:BQ456" ca="1" si="208">IF(ISERROR(HLOOKUP(DF393,プロジェクト進捗設定_R終無_受入,5,FALSE)),IF(DT393,0,""),HLOOKUP(DF393,プロジェクト進捗設定_R終無_受入,5,FALSE))</f>
        <v/>
      </c>
      <c r="BR393" s="309" t="str">
        <f t="shared" ref="BR393:BR456" ca="1" si="209">IF(AND(W393&lt;&gt;0,W393="",AI393&lt;&gt;0,AI393="",AU393&lt;&gt;0,AU393="",BG393&lt;&gt;0,BG393="",BP393&lt;&gt;0,BP393="",DG393=0),"",DG393)</f>
        <v/>
      </c>
      <c r="BS393" s="438" t="str">
        <f t="shared" ref="BS393:BS456" ca="1" si="210">IF(AND(X393&lt;&gt;0,X393="",AJ393&lt;&gt;0,AJ393="",AV393&lt;&gt;0,AV393="",BH393&lt;&gt;0,BH393="",BQ393&lt;&gt;0,BQ393="",DH393=0),"",DH393)</f>
        <v/>
      </c>
      <c r="BT393" s="281" t="str">
        <f t="array" ref="BT393">IF(AND($I393&lt;&gt;"",$K393&lt;&gt;""),CEILING(VLOOKUP($I393,ランク別指標,3,FALSE)*$L393,1),"")</f>
        <v/>
      </c>
      <c r="BU393" s="282"/>
      <c r="BV393" s="281" t="str">
        <f t="shared" si="195"/>
        <v/>
      </c>
      <c r="BW393" s="283"/>
      <c r="BX393" s="282"/>
      <c r="BY393" s="284" t="str">
        <f t="shared" ref="BY393:BY456" si="211">IF(L393&lt;&gt;"",IF(BU393/L393*100 &gt; 0,BU393/L393*100, ""),"")</f>
        <v/>
      </c>
      <c r="BZ393" s="285" t="str">
        <f t="shared" ref="BZ393:BZ456" si="212">IF(L393&lt;&gt;"",IF(BW393/L393*100 &gt; 0,BW393/L393*100, ""),"")</f>
        <v/>
      </c>
      <c r="CA393" s="286"/>
      <c r="CB393" s="287"/>
      <c r="CC393" s="281" t="str">
        <f t="array" ref="CC393">IF(AND($I393&lt;&gt;"",$K393&lt;&gt;""),CEILING(VLOOKUP($I393,ランク別指標,6,FALSE)*$L393,1),"")</f>
        <v/>
      </c>
      <c r="CD393" s="288"/>
      <c r="CE393" s="289" t="str">
        <f t="shared" si="196"/>
        <v/>
      </c>
      <c r="CF393" s="290"/>
      <c r="CG393" s="291" t="str">
        <f t="array" ref="CG393">IF(AND(L393&lt;&gt;"",L393&gt;0),IF(CD393/L393*100 &gt; 0,CD393/L393*100, ""),"")</f>
        <v/>
      </c>
      <c r="CH393" s="292" t="str">
        <f t="array" ref="CH393">IF(AND(L393&lt;&gt;"",L393&gt;0),IF(CF393/L393*100 &gt; 0,CF393/L393*100, ""),"")</f>
        <v/>
      </c>
      <c r="CI393" s="291" t="str">
        <f t="array" ref="CI393">IF(AND(CC393&lt;&gt;"",CC393&gt;0),IF(CD393/CC393*100 &gt; 0,CD393/CC393, ""),"")</f>
        <v/>
      </c>
      <c r="CJ393" s="292" t="str">
        <f t="array" ref="CJ393">IF(AND(CE393&lt;&gt;"",CE393&gt;0),IF(CF393/CE393*100 &gt; 0,CF393/CE393, ""),"")</f>
        <v/>
      </c>
      <c r="CK393" s="281"/>
      <c r="CL393" s="293" t="str">
        <f t="array" ref="CL393">IF(AND(L393&lt;&gt;"",L393&gt;0),IF(CK393/L393*100 &gt; 0,CK393/L393*100, ""),"")</f>
        <v/>
      </c>
      <c r="CM393" s="294"/>
      <c r="CN393" s="270" t="str">
        <f t="array" aca="1" ref="CN393" ca="1">IF(AND($O393&lt;&gt;"",$P393="",$O393&lt;=集計基準日),"遅1",IF(AND($R393&lt;&gt;"",$S393="",$R393&lt;=集計基準日),"遅2",IF(AND($U393&lt;&gt;"",$V393="",$U393&lt;=集計基準日),"遅3","") ) )</f>
        <v/>
      </c>
      <c r="CO393" s="271" t="str">
        <f t="array" aca="1" ref="CO393" ca="1">IF(AND($AA393&lt;&gt;"",$AB393="",$AA393&lt;=集計基準日),"遅1",IF(AND($AD393&lt;&gt;"",$AE393="",$AD393&lt;=集計基準日),"遅2",IF(AND($AG393&lt;&gt;"",$AH393="",$AG393&lt;=集計基準日),"遅3","")))</f>
        <v/>
      </c>
      <c r="CP393" s="271" t="str">
        <f t="array" aca="1" ref="CP393" ca="1">IF(AND($AM393&lt;&gt;"",$AN393="",$AM393&lt;=集計基準日),"遅1",IF(AND($AP393&lt;&gt;"",$AQ393="",$AP393&lt;=集計基準日),"遅2",IF(AND($AS393&lt;&gt;"",$AT393="",$AS393&lt;=集計基準日),"遅3","")))</f>
        <v/>
      </c>
      <c r="CQ393" s="272" t="str">
        <f t="shared" ca="1" si="193"/>
        <v/>
      </c>
      <c r="CR393" s="272" t="str">
        <f t="shared" ca="1" si="194"/>
        <v/>
      </c>
      <c r="CS393" s="273" t="str">
        <f t="shared" ca="1" si="197"/>
        <v/>
      </c>
      <c r="CT393" s="337"/>
      <c r="CU393" s="264">
        <f t="shared" ref="CU393:CU456" si="213">A393</f>
        <v>385</v>
      </c>
      <c r="CW393" s="324">
        <f t="array" aca="1" ref="CW393" ca="1">MAX(IF((IF(進捗管理票PSPT_進捗率_1_2&lt;&gt;"", O393:V393,O393:S393)&lt;&gt;"")*(IF(進捗管理票PSPT_進捗率_1_2&lt;&gt;"", $O$7:$V$7,$O$7:$S$7)="予定日")*(IF(進捗管理票PSPT_進捗率_1_2&lt;&gt;"", O393:V393,O393:S393)&lt;=集計基準日),COLUMN(IF(進捗管理票PSPT_進捗率_1_2&lt;&gt;"", O393:V393,O393:S393)),""))</f>
        <v>0</v>
      </c>
      <c r="CX393" s="324">
        <f t="array" aca="1" ref="CX393" ca="1">MAX(IF((IF(進捗管理票PSPT_進捗率_2_2&lt;&gt;"", AA393:AH393,AA393:AE393)&lt;&gt;"")*(IF(進捗管理票PSPT_進捗率_2_2&lt;&gt;"", $AA$7:$AH$7,$AA$7:$AE$7)="予定日")*(IF(進捗管理票PSPT_進捗率_2_2&lt;&gt;"", AA393:AH393,AA393:AE393)&lt;=集計基準日),COLUMN(IF(進捗管理票PSPT_進捗率_2_2&lt;&gt;"", AA393:AH393,AA393:AE393)),""))</f>
        <v>0</v>
      </c>
      <c r="CY393" s="324">
        <f t="array" aca="1" ref="CY393" ca="1">MAX(IF((IF(進捗管理票PSPT_進捗率_3_2&lt;&gt;"", AM393:AT393,AM393:AQ393)&lt;&gt;"")*(IF(進捗管理票PSPT_進捗率_3_2&lt;&gt;"", $AM$7:$AT$7,$AM$7:$AQ$7)="予定日")*(IF(進捗管理票PSPT_進捗率_3_2&lt;&gt;"", AM393:AT393,AM393:AQ393)&lt;=集計基準日),COLUMN(IF(進捗管理票PSPT_進捗率_3_2&lt;&gt;"", AM393:AT393,AM393:AQ393)),""))</f>
        <v>0</v>
      </c>
      <c r="CZ393" s="324">
        <f t="array" aca="1" ref="CZ393" ca="1">MAX(IF((IF(進捗管理票PSPT_進捗率_4_2&lt;&gt;"", AY393:BF393,AY393:BC393)&lt;&gt;"")*(IF(進捗管理票PSPT_進捗率_4_2&lt;&gt;"", $AY$7:$BF$7,$AY$7:$BC$7)="予定日")*(IF(進捗管理票PSPT_進捗率_4_2&lt;&gt;"", AY393:BF393,AY393:BC393)&lt;=集計基準日),COLUMN(IF(進捗管理票PSPT_進捗率_4_2&lt;&gt;"", AY393:BF393,AY393:BC393)),""))</f>
        <v>0</v>
      </c>
      <c r="DA393" s="324">
        <f t="array" aca="1" ref="DA393" ca="1">MAX(IF((BJ393:BN393&lt;&gt;"")*($BJ$7:$BN$7="予定日")*(BJ393:BN393&lt;=集計基準日),COLUMN(BJ393:BN393),""))</f>
        <v>0</v>
      </c>
      <c r="DB393" s="324">
        <f t="array" aca="1" ref="DB393" ca="1">MAX(IF((IF(AND(進捗管理票PSPT_進捗率_1_2&lt;&gt;"",U393&lt;&gt;""), O393:V393,O393:S393)&lt;&gt;"")*(IF(AND(進捗管理票PSPT_進捗率_1_2&lt;&gt;"",U393&lt;&gt;""), $O$7:$V$7,$O$7:$S$7)="実績日")*(IF(AND(進捗管理票PSPT_進捗率_1_2&lt;&gt;"",U393&lt;&gt;""), O393:V393,O393:S393)&lt;=集計基準日),COLUMN(IF(AND(進捗管理票PSPT_進捗率_1_2&lt;&gt;"",U393&lt;&gt;""), O393:V393,O393:S393)),""))</f>
        <v>0</v>
      </c>
      <c r="DC393" s="324">
        <f t="array" aca="1" ref="DC393" ca="1">MAX(IF((IF(AND(進捗管理票PSPT_進捗率_2_2&lt;&gt;"",AG393&lt;&gt;""), AA393:AH393,AA393:AE393)&lt;&gt;"")*(IF(AND(進捗管理票PSPT_進捗率_2_2&lt;&gt;"",AG393&lt;&gt;""), $AA$7:$AH$7,$AA$7:$AE$7)="実績日")*(IF(AND(進捗管理票PSPT_進捗率_2_2&lt;&gt;"",AG393&lt;&gt;""), AA393:AH393,AA393:AE393)&lt;=集計基準日),COLUMN(IF(AND(進捗管理票PSPT_進捗率_2_2&lt;&gt;"",AG393&lt;&gt;""), AA393:AH393,AA393:AE393)),""))</f>
        <v>0</v>
      </c>
      <c r="DD393" s="324">
        <f t="array" aca="1" ref="DD393" ca="1">MAX(IF((IF(AND(進捗管理票PSPT_進捗率_3_2&lt;&gt;"",AS393&lt;&gt;""), AM393:AT393,AM393:AQ393)&lt;&gt;"")*(IF(AND(進捗管理票PSPT_進捗率_3_2&lt;&gt;"",AS393&lt;&gt;""), $AM$7:$AT$7,$AM$7:$AQ$7)="実績日")*(IF(AND(進捗管理票PSPT_進捗率_3_2&lt;&gt;"",AS393&lt;&gt;""), AM393:AT393,AM393:AQ393)&lt;=集計基準日),COLUMN(IF(AND(進捗管理票PSPT_進捗率_3_2&lt;&gt;"",AS393&lt;&gt;""), AM393:AT393,AM393:AQ393)),""))</f>
        <v>0</v>
      </c>
      <c r="DE393" s="324">
        <f t="array" aca="1" ref="DE393" ca="1">MAX(IF((IF(AND(進捗管理票PSPT_進捗率_4_2&lt;&gt;"",BE393&lt;&gt;""), AY393:BF393,AY393:BC393)&lt;&gt;"")*(IF(AND(進捗管理票PSPT_進捗率_4_2&lt;&gt;"",BE393&lt;&gt;""), $AY$7:$BF$7,$AY$7:$BC$7)="実績日")*(IF(AND(進捗管理票PSPT_進捗率_4_2&lt;&gt;"",BE393&lt;&gt;""), AY393:BF393,AY393:BC393)&lt;=集計基準日),COLUMN(IF(AND(進捗管理票PSPT_進捗率_4_2&lt;&gt;"",BE393&lt;&gt;""), AY393:BF393,AY393:BC393)),""))</f>
        <v>0</v>
      </c>
      <c r="DF393" s="324">
        <f t="array" aca="1" ref="DF393" ca="1">MAX(IF((BJ393:BN393&lt;&gt;"")*($BJ$7:$BN$7="実績日")*(BJ393:BN393&lt;=集計基準日),COLUMN(BJ393:BN393),""))</f>
        <v>0</v>
      </c>
      <c r="DG393" s="439">
        <f ca="1">MAX(IF(CW393&lt;&gt;0,HLOOKUP(CW393+1,進捗・達成率設定_PS,9,1),0),IF(CX393&lt;&gt;0,HLOOKUP(CX393+1,進捗・達成率設定_PT仕様作成,9,1),0),IF(CY393&lt;&gt;0,HLOOKUP(CY393+1,進捗・達成率設定_PG,9,1),0),IF(CZ393&lt;&gt;0,HLOOKUP(CZ393+1,進捗・達成率設定_PT,9,1),0),IF(DA393&lt;&gt;0,HLOOKUP(DA393+1,進捗・達成率設定_受入,9,1),0),IF(AND(COUNTA(PTレビュー先頭セル:PTレビュー最終セル)=0,AND(BB393&lt;&gt;"", BB393 &lt;= 集計基準日, BE393="",BF393="",BJ393="",BK393="",BM393="",BN393="")),100,0),IF(AND(BE393&lt;&gt;"",BE393 &lt;= 集計基準日, BJ393="",BK393="",BM393="",BN393=""),100,0))</f>
        <v>0</v>
      </c>
      <c r="DH393" s="440">
        <f ca="1">MAX(IF(DB393&lt;&gt;0,HLOOKUP(DB393,進捗・達成率設定_PS,9,1),0),IF(DC393&lt;&gt;0,HLOOKUP(DC393,進捗・達成率設定_PT仕様作成,9,1),0),IF(DD393&lt;&gt;0,HLOOKUP(DD393,進捗・達成率設定_PG,9,1),0),IF(DE393&lt;&gt;0,HLOOKUP(DE393,進捗・達成率設定_PT,9,1),0),IF(DF393&lt;&gt;0,HLOOKUP(DF393,進捗・達成率設定_受入,9,1),0),IF(AND(COUNTA(PTレビュー先頭セル:PTレビュー最終セル)=0,BJ393="",BK393="",BM393="",BN393="",BC393&lt;&gt;"", BC393&lt;=集計基準日),100,0),IF(OR(AND(BF393&lt;&gt;"",BF393&lt;=集計基準日, BJ393="",BK393="",BM393="",BN393=""),AND(BE393&lt;&gt;"",BF393&lt;&gt;"",BF393&lt;=集計基準日, BJ393="",BK393="",BM393="",BN393="")),100,0))</f>
        <v>0</v>
      </c>
      <c r="DI393" s="328" t="str">
        <f>IF(BM393&lt;&gt;"",BM393,IF(AND(BJ393&lt;&gt;"",BM393&lt;&gt;""),BM393,IF(AND(BJ393&lt;&gt;"",BM393=""),"",IF(AND(BK393&lt;&gt;"",BM393=""),"",IF(BE393&lt;&gt;"",BE393,IF(COUNTA(PTレビュー先頭セル:PTレビュー最終セル)&lt;&gt;0,"",IF(BB393&lt;&gt;"",BB393,"")))))))</f>
        <v/>
      </c>
      <c r="DJ393" s="329" t="str">
        <f>IF(AND(BM393&lt;&gt;"",BN393&lt;&gt;""),BN393,IF(AND(BJ393&lt;&gt;"",BN393&lt;&gt;""),BN393,IF(AND(BK393&lt;&gt;"",BN393=""),"",IF(AND(BJ393&lt;&gt;"",BN393=""),"",IF(BF393&lt;&gt;"",BF393,IF(COUNTA(PTレビュー先頭セル:PTレビュー最終セル)&lt;&gt;0,"",IF(BC393&lt;&gt;"",BC393,"")))))))</f>
        <v/>
      </c>
      <c r="DK393" s="450" t="b">
        <f t="shared" ref="DK393:DK456" si="214">OR(AND(NOT(ISTEXT(O393)),O393&lt;&gt;""),AND(NOT(ISTEXT(R393)),R393&lt;&gt;""),AND(NOT(ISTEXT(U393)),U393&lt;&gt;""))</f>
        <v>0</v>
      </c>
      <c r="DL393" s="440" t="b">
        <f t="shared" ref="DL393:DL456" si="215">OR(AND(NOT(ISTEXT(P393)),P393&lt;&gt;""),AND(NOT(ISTEXT(S393)),S393&lt;&gt;""),AND(NOT(ISTEXT(V393)),V393&lt;&gt;""))</f>
        <v>0</v>
      </c>
      <c r="DM393" s="450" t="b">
        <f t="shared" ref="DM393:DM456" si="216">OR(AND(NOT(ISTEXT(AA393)),AA393&lt;&gt;""),AND(NOT(ISTEXT(AD393)),AD393&lt;&gt;""),AND(NOT(ISTEXT(AG393)),AG393&lt;&gt;""))</f>
        <v>0</v>
      </c>
      <c r="DN393" s="440" t="b">
        <f t="shared" ref="DN393:DN456" si="217">OR(AND(NOT(ISTEXT(AB393)),AB393&lt;&gt;""),AND(NOT(ISTEXT(AE393)),AE393&lt;&gt;""),AND(NOT(ISTEXT(AH393)),AH393&lt;&gt;""))</f>
        <v>0</v>
      </c>
      <c r="DO393" s="449" t="b">
        <f t="shared" ref="DO393:DO456" si="218">OR(AND(NOT(ISTEXT(AM393)),AM393&lt;&gt;""),AND(NOT(ISTEXT(AP393)),AP393&lt;&gt;""),AND(NOT(ISTEXT(AS393)),AS393&lt;&gt;""))</f>
        <v>0</v>
      </c>
      <c r="DP393" s="440" t="b">
        <f t="shared" ref="DP393:DP456" si="219">OR(AND(NOT(ISTEXT(AN393)),AN393&lt;&gt;""),AND(NOT(ISTEXT(AQ393)),AQ393&lt;&gt;""),AND(NOT(ISTEXT(AT393)),AT393&lt;&gt;""))</f>
        <v>0</v>
      </c>
      <c r="DQ393" s="450" t="b">
        <f t="shared" ref="DQ393:DQ456" si="220">OR(AND(NOT(ISTEXT(AY393)),AY393&lt;&gt;""),AND(NOT(ISTEXT(BB393)),BB393&lt;&gt;""),AND(NOT(ISTEXT(BE393)),BE393&lt;&gt;""))</f>
        <v>0</v>
      </c>
      <c r="DR393" s="440" t="b">
        <f t="shared" ref="DR393:DR456" si="221">OR(AND(NOT(ISTEXT(AZ393)),AZ393&lt;&gt;""),AND(NOT(ISTEXT(BC393)),BC393&lt;&gt;""),AND(NOT(ISTEXT(BF393)),BF393&lt;&gt;""))</f>
        <v>0</v>
      </c>
      <c r="DS393" s="449" t="b">
        <f t="shared" ref="DS393:DS456" si="222">OR(AND(NOT(ISTEXT(BJ393)),BJ393&lt;&gt;""),AND(NOT(ISTEXT(BM393)),BM393&lt;&gt;""))</f>
        <v>0</v>
      </c>
      <c r="DT393" s="440" t="b">
        <f t="shared" ref="DT393:DT456" si="223">OR(AND(NOT(ISTEXT(BK393)),BK393&lt;&gt;""),AND(NOT(ISTEXT(BN393)),BN393&lt;&gt;""))</f>
        <v>0</v>
      </c>
    </row>
    <row r="394" spans="1:124" x14ac:dyDescent="0.25">
      <c r="A394" s="65">
        <f t="shared" si="198"/>
        <v>386</v>
      </c>
      <c r="B394" s="275"/>
      <c r="C394" s="275"/>
      <c r="D394" s="275"/>
      <c r="E394" s="275"/>
      <c r="F394" s="275"/>
      <c r="G394" s="316"/>
      <c r="H394" s="276"/>
      <c r="I394" s="276"/>
      <c r="J394" s="276"/>
      <c r="K394" s="467"/>
      <c r="L394" s="467"/>
      <c r="M394" s="277"/>
      <c r="N394" s="277"/>
      <c r="O394" s="348"/>
      <c r="P394" s="278"/>
      <c r="Q394" s="279"/>
      <c r="R394" s="348"/>
      <c r="S394" s="278"/>
      <c r="T394" s="280"/>
      <c r="U394" s="348"/>
      <c r="V394" s="274"/>
      <c r="W394" s="309" t="str">
        <f t="shared" ca="1" si="199"/>
        <v/>
      </c>
      <c r="X394" s="310" t="str">
        <f t="shared" ca="1" si="200"/>
        <v/>
      </c>
      <c r="Y394" s="277"/>
      <c r="Z394" s="277"/>
      <c r="AA394" s="348"/>
      <c r="AB394" s="278"/>
      <c r="AC394" s="279"/>
      <c r="AD394" s="348"/>
      <c r="AE394" s="278"/>
      <c r="AF394" s="280"/>
      <c r="AG394" s="348"/>
      <c r="AH394" s="274"/>
      <c r="AI394" s="309" t="str">
        <f t="shared" ca="1" si="201"/>
        <v/>
      </c>
      <c r="AJ394" s="310" t="str">
        <f t="shared" ca="1" si="202"/>
        <v/>
      </c>
      <c r="AK394" s="277"/>
      <c r="AL394" s="277"/>
      <c r="AM394" s="348"/>
      <c r="AN394" s="278"/>
      <c r="AO394" s="279"/>
      <c r="AP394" s="348"/>
      <c r="AQ394" s="278"/>
      <c r="AR394" s="280"/>
      <c r="AS394" s="348"/>
      <c r="AT394" s="274"/>
      <c r="AU394" s="309" t="str">
        <f t="shared" ca="1" si="203"/>
        <v/>
      </c>
      <c r="AV394" s="310" t="str">
        <f t="shared" ca="1" si="204"/>
        <v/>
      </c>
      <c r="AW394" s="276"/>
      <c r="AX394" s="276"/>
      <c r="AY394" s="348"/>
      <c r="AZ394" s="278"/>
      <c r="BA394" s="279"/>
      <c r="BB394" s="348"/>
      <c r="BC394" s="278"/>
      <c r="BD394" s="280"/>
      <c r="BE394" s="348"/>
      <c r="BF394" s="274"/>
      <c r="BG394" s="309" t="str">
        <f t="shared" ca="1" si="205"/>
        <v/>
      </c>
      <c r="BH394" s="310" t="str">
        <f t="shared" ca="1" si="206"/>
        <v/>
      </c>
      <c r="BI394" s="276"/>
      <c r="BJ394" s="348"/>
      <c r="BK394" s="278"/>
      <c r="BL394" s="279"/>
      <c r="BM394" s="348"/>
      <c r="BN394" s="278"/>
      <c r="BO394" s="280"/>
      <c r="BP394" s="309" t="str">
        <f t="shared" ca="1" si="207"/>
        <v/>
      </c>
      <c r="BQ394" s="310" t="str">
        <f t="shared" ca="1" si="208"/>
        <v/>
      </c>
      <c r="BR394" s="309" t="str">
        <f t="shared" ca="1" si="209"/>
        <v/>
      </c>
      <c r="BS394" s="438" t="str">
        <f t="shared" ca="1" si="210"/>
        <v/>
      </c>
      <c r="BT394" s="281" t="str">
        <f t="array" ref="BT394">IF(AND($I394&lt;&gt;"",$K394&lt;&gt;""),CEILING(VLOOKUP($I394,ランク別指標,3,FALSE)*$L394,1),"")</f>
        <v/>
      </c>
      <c r="BU394" s="282"/>
      <c r="BV394" s="281" t="str">
        <f t="shared" si="195"/>
        <v/>
      </c>
      <c r="BW394" s="283"/>
      <c r="BX394" s="282"/>
      <c r="BY394" s="284" t="str">
        <f t="shared" si="211"/>
        <v/>
      </c>
      <c r="BZ394" s="285" t="str">
        <f t="shared" si="212"/>
        <v/>
      </c>
      <c r="CA394" s="286"/>
      <c r="CB394" s="287"/>
      <c r="CC394" s="281" t="str">
        <f t="array" ref="CC394">IF(AND($I394&lt;&gt;"",$K394&lt;&gt;""),CEILING(VLOOKUP($I394,ランク別指標,6,FALSE)*$L394,1),"")</f>
        <v/>
      </c>
      <c r="CD394" s="288"/>
      <c r="CE394" s="289" t="str">
        <f t="shared" si="196"/>
        <v/>
      </c>
      <c r="CF394" s="290"/>
      <c r="CG394" s="291" t="str">
        <f t="array" ref="CG394">IF(AND(L394&lt;&gt;"",L394&gt;0),IF(CD394/L394*100 &gt; 0,CD394/L394*100, ""),"")</f>
        <v/>
      </c>
      <c r="CH394" s="292" t="str">
        <f t="array" ref="CH394">IF(AND(L394&lt;&gt;"",L394&gt;0),IF(CF394/L394*100 &gt; 0,CF394/L394*100, ""),"")</f>
        <v/>
      </c>
      <c r="CI394" s="291" t="str">
        <f t="array" ref="CI394">IF(AND(CC394&lt;&gt;"",CC394&gt;0),IF(CD394/CC394*100 &gt; 0,CD394/CC394, ""),"")</f>
        <v/>
      </c>
      <c r="CJ394" s="292" t="str">
        <f t="array" ref="CJ394">IF(AND(CE394&lt;&gt;"",CE394&gt;0),IF(CF394/CE394*100 &gt; 0,CF394/CE394, ""),"")</f>
        <v/>
      </c>
      <c r="CK394" s="281"/>
      <c r="CL394" s="293" t="str">
        <f t="array" ref="CL394">IF(AND(L394&lt;&gt;"",L394&gt;0),IF(CK394/L394*100 &gt; 0,CK394/L394*100, ""),"")</f>
        <v/>
      </c>
      <c r="CM394" s="294"/>
      <c r="CN394" s="270" t="str">
        <f t="array" aca="1" ref="CN394" ca="1">IF(AND($O394&lt;&gt;"",$P394="",$O394&lt;=集計基準日),"遅1",IF(AND($R394&lt;&gt;"",$S394="",$R394&lt;=集計基準日),"遅2",IF(AND($U394&lt;&gt;"",$V394="",$U394&lt;=集計基準日),"遅3","") ) )</f>
        <v/>
      </c>
      <c r="CO394" s="271" t="str">
        <f t="array" aca="1" ref="CO394" ca="1">IF(AND($AA394&lt;&gt;"",$AB394="",$AA394&lt;=集計基準日),"遅1",IF(AND($AD394&lt;&gt;"",$AE394="",$AD394&lt;=集計基準日),"遅2",IF(AND($AG394&lt;&gt;"",$AH394="",$AG394&lt;=集計基準日),"遅3","")))</f>
        <v/>
      </c>
      <c r="CP394" s="271" t="str">
        <f t="array" aca="1" ref="CP394" ca="1">IF(AND($AM394&lt;&gt;"",$AN394="",$AM394&lt;=集計基準日),"遅1",IF(AND($AP394&lt;&gt;"",$AQ394="",$AP394&lt;=集計基準日),"遅2",IF(AND($AS394&lt;&gt;"",$AT394="",$AS394&lt;=集計基準日),"遅3","")))</f>
        <v/>
      </c>
      <c r="CQ394" s="272" t="str">
        <f t="shared" ca="1" si="193"/>
        <v/>
      </c>
      <c r="CR394" s="272" t="str">
        <f t="shared" ca="1" si="194"/>
        <v/>
      </c>
      <c r="CS394" s="273" t="str">
        <f t="shared" ca="1" si="197"/>
        <v/>
      </c>
      <c r="CT394" s="337"/>
      <c r="CU394" s="264">
        <f t="shared" si="213"/>
        <v>386</v>
      </c>
      <c r="CW394" s="324">
        <f t="array" aca="1" ref="CW394" ca="1">MAX(IF((IF(進捗管理票PSPT_進捗率_1_2&lt;&gt;"", O394:V394,O394:S394)&lt;&gt;"")*(IF(進捗管理票PSPT_進捗率_1_2&lt;&gt;"", $O$7:$V$7,$O$7:$S$7)="予定日")*(IF(進捗管理票PSPT_進捗率_1_2&lt;&gt;"", O394:V394,O394:S394)&lt;=集計基準日),COLUMN(IF(進捗管理票PSPT_進捗率_1_2&lt;&gt;"", O394:V394,O394:S394)),""))</f>
        <v>0</v>
      </c>
      <c r="CX394" s="324">
        <f t="array" aca="1" ref="CX394" ca="1">MAX(IF((IF(進捗管理票PSPT_進捗率_2_2&lt;&gt;"", AA394:AH394,AA394:AE394)&lt;&gt;"")*(IF(進捗管理票PSPT_進捗率_2_2&lt;&gt;"", $AA$7:$AH$7,$AA$7:$AE$7)="予定日")*(IF(進捗管理票PSPT_進捗率_2_2&lt;&gt;"", AA394:AH394,AA394:AE394)&lt;=集計基準日),COLUMN(IF(進捗管理票PSPT_進捗率_2_2&lt;&gt;"", AA394:AH394,AA394:AE394)),""))</f>
        <v>0</v>
      </c>
      <c r="CY394" s="324">
        <f t="array" aca="1" ref="CY394" ca="1">MAX(IF((IF(進捗管理票PSPT_進捗率_3_2&lt;&gt;"", AM394:AT394,AM394:AQ394)&lt;&gt;"")*(IF(進捗管理票PSPT_進捗率_3_2&lt;&gt;"", $AM$7:$AT$7,$AM$7:$AQ$7)="予定日")*(IF(進捗管理票PSPT_進捗率_3_2&lt;&gt;"", AM394:AT394,AM394:AQ394)&lt;=集計基準日),COLUMN(IF(進捗管理票PSPT_進捗率_3_2&lt;&gt;"", AM394:AT394,AM394:AQ394)),""))</f>
        <v>0</v>
      </c>
      <c r="CZ394" s="324">
        <f t="array" aca="1" ref="CZ394" ca="1">MAX(IF((IF(進捗管理票PSPT_進捗率_4_2&lt;&gt;"", AY394:BF394,AY394:BC394)&lt;&gt;"")*(IF(進捗管理票PSPT_進捗率_4_2&lt;&gt;"", $AY$7:$BF$7,$AY$7:$BC$7)="予定日")*(IF(進捗管理票PSPT_進捗率_4_2&lt;&gt;"", AY394:BF394,AY394:BC394)&lt;=集計基準日),COLUMN(IF(進捗管理票PSPT_進捗率_4_2&lt;&gt;"", AY394:BF394,AY394:BC394)),""))</f>
        <v>0</v>
      </c>
      <c r="DA394" s="324">
        <f t="array" aca="1" ref="DA394" ca="1">MAX(IF((BJ394:BN394&lt;&gt;"")*($BJ$7:$BN$7="予定日")*(BJ394:BN394&lt;=集計基準日),COLUMN(BJ394:BN394),""))</f>
        <v>0</v>
      </c>
      <c r="DB394" s="324">
        <f t="array" aca="1" ref="DB394" ca="1">MAX(IF((IF(AND(進捗管理票PSPT_進捗率_1_2&lt;&gt;"",U394&lt;&gt;""), O394:V394,O394:S394)&lt;&gt;"")*(IF(AND(進捗管理票PSPT_進捗率_1_2&lt;&gt;"",U394&lt;&gt;""), $O$7:$V$7,$O$7:$S$7)="実績日")*(IF(AND(進捗管理票PSPT_進捗率_1_2&lt;&gt;"",U394&lt;&gt;""), O394:V394,O394:S394)&lt;=集計基準日),COLUMN(IF(AND(進捗管理票PSPT_進捗率_1_2&lt;&gt;"",U394&lt;&gt;""), O394:V394,O394:S394)),""))</f>
        <v>0</v>
      </c>
      <c r="DC394" s="324">
        <f t="array" aca="1" ref="DC394" ca="1">MAX(IF((IF(AND(進捗管理票PSPT_進捗率_2_2&lt;&gt;"",AG394&lt;&gt;""), AA394:AH394,AA394:AE394)&lt;&gt;"")*(IF(AND(進捗管理票PSPT_進捗率_2_2&lt;&gt;"",AG394&lt;&gt;""), $AA$7:$AH$7,$AA$7:$AE$7)="実績日")*(IF(AND(進捗管理票PSPT_進捗率_2_2&lt;&gt;"",AG394&lt;&gt;""), AA394:AH394,AA394:AE394)&lt;=集計基準日),COLUMN(IF(AND(進捗管理票PSPT_進捗率_2_2&lt;&gt;"",AG394&lt;&gt;""), AA394:AH394,AA394:AE394)),""))</f>
        <v>0</v>
      </c>
      <c r="DD394" s="324">
        <f t="array" aca="1" ref="DD394" ca="1">MAX(IF((IF(AND(進捗管理票PSPT_進捗率_3_2&lt;&gt;"",AS394&lt;&gt;""), AM394:AT394,AM394:AQ394)&lt;&gt;"")*(IF(AND(進捗管理票PSPT_進捗率_3_2&lt;&gt;"",AS394&lt;&gt;""), $AM$7:$AT$7,$AM$7:$AQ$7)="実績日")*(IF(AND(進捗管理票PSPT_進捗率_3_2&lt;&gt;"",AS394&lt;&gt;""), AM394:AT394,AM394:AQ394)&lt;=集計基準日),COLUMN(IF(AND(進捗管理票PSPT_進捗率_3_2&lt;&gt;"",AS394&lt;&gt;""), AM394:AT394,AM394:AQ394)),""))</f>
        <v>0</v>
      </c>
      <c r="DE394" s="324">
        <f t="array" aca="1" ref="DE394" ca="1">MAX(IF((IF(AND(進捗管理票PSPT_進捗率_4_2&lt;&gt;"",BE394&lt;&gt;""), AY394:BF394,AY394:BC394)&lt;&gt;"")*(IF(AND(進捗管理票PSPT_進捗率_4_2&lt;&gt;"",BE394&lt;&gt;""), $AY$7:$BF$7,$AY$7:$BC$7)="実績日")*(IF(AND(進捗管理票PSPT_進捗率_4_2&lt;&gt;"",BE394&lt;&gt;""), AY394:BF394,AY394:BC394)&lt;=集計基準日),COLUMN(IF(AND(進捗管理票PSPT_進捗率_4_2&lt;&gt;"",BE394&lt;&gt;""), AY394:BF394,AY394:BC394)),""))</f>
        <v>0</v>
      </c>
      <c r="DF394" s="324">
        <f t="array" aca="1" ref="DF394" ca="1">MAX(IF((BJ394:BN394&lt;&gt;"")*($BJ$7:$BN$7="実績日")*(BJ394:BN394&lt;=集計基準日),COLUMN(BJ394:BN394),""))</f>
        <v>0</v>
      </c>
      <c r="DG394" s="439">
        <f ca="1">MAX(IF(CW394&lt;&gt;0,HLOOKUP(CW394+1,進捗・達成率設定_PS,9,1),0),IF(CX394&lt;&gt;0,HLOOKUP(CX394+1,進捗・達成率設定_PT仕様作成,9,1),0),IF(CY394&lt;&gt;0,HLOOKUP(CY394+1,進捗・達成率設定_PG,9,1),0),IF(CZ394&lt;&gt;0,HLOOKUP(CZ394+1,進捗・達成率設定_PT,9,1),0),IF(DA394&lt;&gt;0,HLOOKUP(DA394+1,進捗・達成率設定_受入,9,1),0),IF(AND(COUNTA(PTレビュー先頭セル:PTレビュー最終セル)=0,AND(BB394&lt;&gt;"", BB394 &lt;= 集計基準日, BE394="",BF394="",BJ394="",BK394="",BM394="",BN394="")),100,0),IF(AND(BE394&lt;&gt;"",BE394 &lt;= 集計基準日, BJ394="",BK394="",BM394="",BN394=""),100,0))</f>
        <v>0</v>
      </c>
      <c r="DH394" s="440">
        <f ca="1">MAX(IF(DB394&lt;&gt;0,HLOOKUP(DB394,進捗・達成率設定_PS,9,1),0),IF(DC394&lt;&gt;0,HLOOKUP(DC394,進捗・達成率設定_PT仕様作成,9,1),0),IF(DD394&lt;&gt;0,HLOOKUP(DD394,進捗・達成率設定_PG,9,1),0),IF(DE394&lt;&gt;0,HLOOKUP(DE394,進捗・達成率設定_PT,9,1),0),IF(DF394&lt;&gt;0,HLOOKUP(DF394,進捗・達成率設定_受入,9,1),0),IF(AND(COUNTA(PTレビュー先頭セル:PTレビュー最終セル)=0,BJ394="",BK394="",BM394="",BN394="",BC394&lt;&gt;"", BC394&lt;=集計基準日),100,0),IF(OR(AND(BF394&lt;&gt;"",BF394&lt;=集計基準日, BJ394="",BK394="",BM394="",BN394=""),AND(BE394&lt;&gt;"",BF394&lt;&gt;"",BF394&lt;=集計基準日, BJ394="",BK394="",BM394="",BN394="")),100,0))</f>
        <v>0</v>
      </c>
      <c r="DI394" s="328" t="str">
        <f>IF(BM394&lt;&gt;"",BM394,IF(AND(BJ394&lt;&gt;"",BM394&lt;&gt;""),BM394,IF(AND(BJ394&lt;&gt;"",BM394=""),"",IF(AND(BK394&lt;&gt;"",BM394=""),"",IF(BE394&lt;&gt;"",BE394,IF(COUNTA(PTレビュー先頭セル:PTレビュー最終セル)&lt;&gt;0,"",IF(BB394&lt;&gt;"",BB394,"")))))))</f>
        <v/>
      </c>
      <c r="DJ394" s="329" t="str">
        <f>IF(AND(BM394&lt;&gt;"",BN394&lt;&gt;""),BN394,IF(AND(BJ394&lt;&gt;"",BN394&lt;&gt;""),BN394,IF(AND(BK394&lt;&gt;"",BN394=""),"",IF(AND(BJ394&lt;&gt;"",BN394=""),"",IF(BF394&lt;&gt;"",BF394,IF(COUNTA(PTレビュー先頭セル:PTレビュー最終セル)&lt;&gt;0,"",IF(BC394&lt;&gt;"",BC394,"")))))))</f>
        <v/>
      </c>
      <c r="DK394" s="450" t="b">
        <f t="shared" si="214"/>
        <v>0</v>
      </c>
      <c r="DL394" s="440" t="b">
        <f t="shared" si="215"/>
        <v>0</v>
      </c>
      <c r="DM394" s="450" t="b">
        <f t="shared" si="216"/>
        <v>0</v>
      </c>
      <c r="DN394" s="440" t="b">
        <f t="shared" si="217"/>
        <v>0</v>
      </c>
      <c r="DO394" s="449" t="b">
        <f t="shared" si="218"/>
        <v>0</v>
      </c>
      <c r="DP394" s="440" t="b">
        <f t="shared" si="219"/>
        <v>0</v>
      </c>
      <c r="DQ394" s="450" t="b">
        <f t="shared" si="220"/>
        <v>0</v>
      </c>
      <c r="DR394" s="440" t="b">
        <f t="shared" si="221"/>
        <v>0</v>
      </c>
      <c r="DS394" s="449" t="b">
        <f t="shared" si="222"/>
        <v>0</v>
      </c>
      <c r="DT394" s="440" t="b">
        <f t="shared" si="223"/>
        <v>0</v>
      </c>
    </row>
    <row r="395" spans="1:124" x14ac:dyDescent="0.25">
      <c r="A395" s="65">
        <f t="shared" si="198"/>
        <v>387</v>
      </c>
      <c r="B395" s="275"/>
      <c r="C395" s="275"/>
      <c r="D395" s="275"/>
      <c r="E395" s="275"/>
      <c r="F395" s="275"/>
      <c r="G395" s="316"/>
      <c r="H395" s="276"/>
      <c r="I395" s="276"/>
      <c r="J395" s="276"/>
      <c r="K395" s="467"/>
      <c r="L395" s="467"/>
      <c r="M395" s="277"/>
      <c r="N395" s="277"/>
      <c r="O395" s="348"/>
      <c r="P395" s="278"/>
      <c r="Q395" s="279"/>
      <c r="R395" s="348"/>
      <c r="S395" s="278"/>
      <c r="T395" s="280"/>
      <c r="U395" s="348"/>
      <c r="V395" s="274"/>
      <c r="W395" s="309" t="str">
        <f t="shared" ca="1" si="199"/>
        <v/>
      </c>
      <c r="X395" s="310" t="str">
        <f t="shared" ca="1" si="200"/>
        <v/>
      </c>
      <c r="Y395" s="277"/>
      <c r="Z395" s="277"/>
      <c r="AA395" s="348"/>
      <c r="AB395" s="278"/>
      <c r="AC395" s="279"/>
      <c r="AD395" s="348"/>
      <c r="AE395" s="278"/>
      <c r="AF395" s="280"/>
      <c r="AG395" s="348"/>
      <c r="AH395" s="274"/>
      <c r="AI395" s="309" t="str">
        <f t="shared" ca="1" si="201"/>
        <v/>
      </c>
      <c r="AJ395" s="310" t="str">
        <f t="shared" ca="1" si="202"/>
        <v/>
      </c>
      <c r="AK395" s="277"/>
      <c r="AL395" s="277"/>
      <c r="AM395" s="348"/>
      <c r="AN395" s="278"/>
      <c r="AO395" s="279"/>
      <c r="AP395" s="348"/>
      <c r="AQ395" s="278"/>
      <c r="AR395" s="280"/>
      <c r="AS395" s="348"/>
      <c r="AT395" s="274"/>
      <c r="AU395" s="309" t="str">
        <f t="shared" ca="1" si="203"/>
        <v/>
      </c>
      <c r="AV395" s="310" t="str">
        <f t="shared" ca="1" si="204"/>
        <v/>
      </c>
      <c r="AW395" s="276"/>
      <c r="AX395" s="276"/>
      <c r="AY395" s="348"/>
      <c r="AZ395" s="278"/>
      <c r="BA395" s="279"/>
      <c r="BB395" s="348"/>
      <c r="BC395" s="278"/>
      <c r="BD395" s="280"/>
      <c r="BE395" s="348"/>
      <c r="BF395" s="274"/>
      <c r="BG395" s="309" t="str">
        <f t="shared" ca="1" si="205"/>
        <v/>
      </c>
      <c r="BH395" s="310" t="str">
        <f t="shared" ca="1" si="206"/>
        <v/>
      </c>
      <c r="BI395" s="276"/>
      <c r="BJ395" s="348"/>
      <c r="BK395" s="278"/>
      <c r="BL395" s="279"/>
      <c r="BM395" s="348"/>
      <c r="BN395" s="278"/>
      <c r="BO395" s="280"/>
      <c r="BP395" s="309" t="str">
        <f t="shared" ca="1" si="207"/>
        <v/>
      </c>
      <c r="BQ395" s="310" t="str">
        <f t="shared" ca="1" si="208"/>
        <v/>
      </c>
      <c r="BR395" s="309" t="str">
        <f t="shared" ca="1" si="209"/>
        <v/>
      </c>
      <c r="BS395" s="438" t="str">
        <f t="shared" ca="1" si="210"/>
        <v/>
      </c>
      <c r="BT395" s="281" t="str">
        <f t="array" ref="BT395">IF(AND($I395&lt;&gt;"",$K395&lt;&gt;""),CEILING(VLOOKUP($I395,ランク別指標,3,FALSE)*$L395,1),"")</f>
        <v/>
      </c>
      <c r="BU395" s="282"/>
      <c r="BV395" s="281" t="str">
        <f t="shared" si="195"/>
        <v/>
      </c>
      <c r="BW395" s="283"/>
      <c r="BX395" s="282"/>
      <c r="BY395" s="284" t="str">
        <f t="shared" si="211"/>
        <v/>
      </c>
      <c r="BZ395" s="285" t="str">
        <f t="shared" si="212"/>
        <v/>
      </c>
      <c r="CA395" s="286"/>
      <c r="CB395" s="287"/>
      <c r="CC395" s="281" t="str">
        <f t="array" ref="CC395">IF(AND($I395&lt;&gt;"",$K395&lt;&gt;""),CEILING(VLOOKUP($I395,ランク別指標,6,FALSE)*$L395,1),"")</f>
        <v/>
      </c>
      <c r="CD395" s="288"/>
      <c r="CE395" s="289" t="str">
        <f t="shared" si="196"/>
        <v/>
      </c>
      <c r="CF395" s="290"/>
      <c r="CG395" s="291" t="str">
        <f t="array" ref="CG395">IF(AND(L395&lt;&gt;"",L395&gt;0),IF(CD395/L395*100 &gt; 0,CD395/L395*100, ""),"")</f>
        <v/>
      </c>
      <c r="CH395" s="292" t="str">
        <f t="array" ref="CH395">IF(AND(L395&lt;&gt;"",L395&gt;0),IF(CF395/L395*100 &gt; 0,CF395/L395*100, ""),"")</f>
        <v/>
      </c>
      <c r="CI395" s="291" t="str">
        <f t="array" ref="CI395">IF(AND(CC395&lt;&gt;"",CC395&gt;0),IF(CD395/CC395*100 &gt; 0,CD395/CC395, ""),"")</f>
        <v/>
      </c>
      <c r="CJ395" s="292" t="str">
        <f t="array" ref="CJ395">IF(AND(CE395&lt;&gt;"",CE395&gt;0),IF(CF395/CE395*100 &gt; 0,CF395/CE395, ""),"")</f>
        <v/>
      </c>
      <c r="CK395" s="281"/>
      <c r="CL395" s="293" t="str">
        <f t="array" ref="CL395">IF(AND(L395&lt;&gt;"",L395&gt;0),IF(CK395/L395*100 &gt; 0,CK395/L395*100, ""),"")</f>
        <v/>
      </c>
      <c r="CM395" s="294"/>
      <c r="CN395" s="270" t="str">
        <f t="array" aca="1" ref="CN395" ca="1">IF(AND($O395&lt;&gt;"",$P395="",$O395&lt;=集計基準日),"遅1",IF(AND($R395&lt;&gt;"",$S395="",$R395&lt;=集計基準日),"遅2",IF(AND($U395&lt;&gt;"",$V395="",$U395&lt;=集計基準日),"遅3","") ) )</f>
        <v/>
      </c>
      <c r="CO395" s="271" t="str">
        <f t="array" aca="1" ref="CO395" ca="1">IF(AND($AA395&lt;&gt;"",$AB395="",$AA395&lt;=集計基準日),"遅1",IF(AND($AD395&lt;&gt;"",$AE395="",$AD395&lt;=集計基準日),"遅2",IF(AND($AG395&lt;&gt;"",$AH395="",$AG395&lt;=集計基準日),"遅3","")))</f>
        <v/>
      </c>
      <c r="CP395" s="271" t="str">
        <f t="array" aca="1" ref="CP395" ca="1">IF(AND($AM395&lt;&gt;"",$AN395="",$AM395&lt;=集計基準日),"遅1",IF(AND($AP395&lt;&gt;"",$AQ395="",$AP395&lt;=集計基準日),"遅2",IF(AND($AS395&lt;&gt;"",$AT395="",$AS395&lt;=集計基準日),"遅3","")))</f>
        <v/>
      </c>
      <c r="CQ395" s="272" t="str">
        <f t="shared" ca="1" si="193"/>
        <v/>
      </c>
      <c r="CR395" s="272" t="str">
        <f t="shared" ca="1" si="194"/>
        <v/>
      </c>
      <c r="CS395" s="273" t="str">
        <f t="shared" ca="1" si="197"/>
        <v/>
      </c>
      <c r="CT395" s="337"/>
      <c r="CU395" s="264">
        <f t="shared" si="213"/>
        <v>387</v>
      </c>
      <c r="CW395" s="324">
        <f t="array" aca="1" ref="CW395" ca="1">MAX(IF((IF(進捗管理票PSPT_進捗率_1_2&lt;&gt;"", O395:V395,O395:S395)&lt;&gt;"")*(IF(進捗管理票PSPT_進捗率_1_2&lt;&gt;"", $O$7:$V$7,$O$7:$S$7)="予定日")*(IF(進捗管理票PSPT_進捗率_1_2&lt;&gt;"", O395:V395,O395:S395)&lt;=集計基準日),COLUMN(IF(進捗管理票PSPT_進捗率_1_2&lt;&gt;"", O395:V395,O395:S395)),""))</f>
        <v>0</v>
      </c>
      <c r="CX395" s="324">
        <f t="array" aca="1" ref="CX395" ca="1">MAX(IF((IF(進捗管理票PSPT_進捗率_2_2&lt;&gt;"", AA395:AH395,AA395:AE395)&lt;&gt;"")*(IF(進捗管理票PSPT_進捗率_2_2&lt;&gt;"", $AA$7:$AH$7,$AA$7:$AE$7)="予定日")*(IF(進捗管理票PSPT_進捗率_2_2&lt;&gt;"", AA395:AH395,AA395:AE395)&lt;=集計基準日),COLUMN(IF(進捗管理票PSPT_進捗率_2_2&lt;&gt;"", AA395:AH395,AA395:AE395)),""))</f>
        <v>0</v>
      </c>
      <c r="CY395" s="324">
        <f t="array" aca="1" ref="CY395" ca="1">MAX(IF((IF(進捗管理票PSPT_進捗率_3_2&lt;&gt;"", AM395:AT395,AM395:AQ395)&lt;&gt;"")*(IF(進捗管理票PSPT_進捗率_3_2&lt;&gt;"", $AM$7:$AT$7,$AM$7:$AQ$7)="予定日")*(IF(進捗管理票PSPT_進捗率_3_2&lt;&gt;"", AM395:AT395,AM395:AQ395)&lt;=集計基準日),COLUMN(IF(進捗管理票PSPT_進捗率_3_2&lt;&gt;"", AM395:AT395,AM395:AQ395)),""))</f>
        <v>0</v>
      </c>
      <c r="CZ395" s="324">
        <f t="array" aca="1" ref="CZ395" ca="1">MAX(IF((IF(進捗管理票PSPT_進捗率_4_2&lt;&gt;"", AY395:BF395,AY395:BC395)&lt;&gt;"")*(IF(進捗管理票PSPT_進捗率_4_2&lt;&gt;"", $AY$7:$BF$7,$AY$7:$BC$7)="予定日")*(IF(進捗管理票PSPT_進捗率_4_2&lt;&gt;"", AY395:BF395,AY395:BC395)&lt;=集計基準日),COLUMN(IF(進捗管理票PSPT_進捗率_4_2&lt;&gt;"", AY395:BF395,AY395:BC395)),""))</f>
        <v>0</v>
      </c>
      <c r="DA395" s="324">
        <f t="array" aca="1" ref="DA395" ca="1">MAX(IF((BJ395:BN395&lt;&gt;"")*($BJ$7:$BN$7="予定日")*(BJ395:BN395&lt;=集計基準日),COLUMN(BJ395:BN395),""))</f>
        <v>0</v>
      </c>
      <c r="DB395" s="324">
        <f t="array" aca="1" ref="DB395" ca="1">MAX(IF((IF(AND(進捗管理票PSPT_進捗率_1_2&lt;&gt;"",U395&lt;&gt;""), O395:V395,O395:S395)&lt;&gt;"")*(IF(AND(進捗管理票PSPT_進捗率_1_2&lt;&gt;"",U395&lt;&gt;""), $O$7:$V$7,$O$7:$S$7)="実績日")*(IF(AND(進捗管理票PSPT_進捗率_1_2&lt;&gt;"",U395&lt;&gt;""), O395:V395,O395:S395)&lt;=集計基準日),COLUMN(IF(AND(進捗管理票PSPT_進捗率_1_2&lt;&gt;"",U395&lt;&gt;""), O395:V395,O395:S395)),""))</f>
        <v>0</v>
      </c>
      <c r="DC395" s="324">
        <f t="array" aca="1" ref="DC395" ca="1">MAX(IF((IF(AND(進捗管理票PSPT_進捗率_2_2&lt;&gt;"",AG395&lt;&gt;""), AA395:AH395,AA395:AE395)&lt;&gt;"")*(IF(AND(進捗管理票PSPT_進捗率_2_2&lt;&gt;"",AG395&lt;&gt;""), $AA$7:$AH$7,$AA$7:$AE$7)="実績日")*(IF(AND(進捗管理票PSPT_進捗率_2_2&lt;&gt;"",AG395&lt;&gt;""), AA395:AH395,AA395:AE395)&lt;=集計基準日),COLUMN(IF(AND(進捗管理票PSPT_進捗率_2_2&lt;&gt;"",AG395&lt;&gt;""), AA395:AH395,AA395:AE395)),""))</f>
        <v>0</v>
      </c>
      <c r="DD395" s="324">
        <f t="array" aca="1" ref="DD395" ca="1">MAX(IF((IF(AND(進捗管理票PSPT_進捗率_3_2&lt;&gt;"",AS395&lt;&gt;""), AM395:AT395,AM395:AQ395)&lt;&gt;"")*(IF(AND(進捗管理票PSPT_進捗率_3_2&lt;&gt;"",AS395&lt;&gt;""), $AM$7:$AT$7,$AM$7:$AQ$7)="実績日")*(IF(AND(進捗管理票PSPT_進捗率_3_2&lt;&gt;"",AS395&lt;&gt;""), AM395:AT395,AM395:AQ395)&lt;=集計基準日),COLUMN(IF(AND(進捗管理票PSPT_進捗率_3_2&lt;&gt;"",AS395&lt;&gt;""), AM395:AT395,AM395:AQ395)),""))</f>
        <v>0</v>
      </c>
      <c r="DE395" s="324">
        <f t="array" aca="1" ref="DE395" ca="1">MAX(IF((IF(AND(進捗管理票PSPT_進捗率_4_2&lt;&gt;"",BE395&lt;&gt;""), AY395:BF395,AY395:BC395)&lt;&gt;"")*(IF(AND(進捗管理票PSPT_進捗率_4_2&lt;&gt;"",BE395&lt;&gt;""), $AY$7:$BF$7,$AY$7:$BC$7)="実績日")*(IF(AND(進捗管理票PSPT_進捗率_4_2&lt;&gt;"",BE395&lt;&gt;""), AY395:BF395,AY395:BC395)&lt;=集計基準日),COLUMN(IF(AND(進捗管理票PSPT_進捗率_4_2&lt;&gt;"",BE395&lt;&gt;""), AY395:BF395,AY395:BC395)),""))</f>
        <v>0</v>
      </c>
      <c r="DF395" s="324">
        <f t="array" aca="1" ref="DF395" ca="1">MAX(IF((BJ395:BN395&lt;&gt;"")*($BJ$7:$BN$7="実績日")*(BJ395:BN395&lt;=集計基準日),COLUMN(BJ395:BN395),""))</f>
        <v>0</v>
      </c>
      <c r="DG395" s="439">
        <f ca="1">MAX(IF(CW395&lt;&gt;0,HLOOKUP(CW395+1,進捗・達成率設定_PS,9,1),0),IF(CX395&lt;&gt;0,HLOOKUP(CX395+1,進捗・達成率設定_PT仕様作成,9,1),0),IF(CY395&lt;&gt;0,HLOOKUP(CY395+1,進捗・達成率設定_PG,9,1),0),IF(CZ395&lt;&gt;0,HLOOKUP(CZ395+1,進捗・達成率設定_PT,9,1),0),IF(DA395&lt;&gt;0,HLOOKUP(DA395+1,進捗・達成率設定_受入,9,1),0),IF(AND(COUNTA(PTレビュー先頭セル:PTレビュー最終セル)=0,AND(BB395&lt;&gt;"", BB395 &lt;= 集計基準日, BE395="",BF395="",BJ395="",BK395="",BM395="",BN395="")),100,0),IF(AND(BE395&lt;&gt;"",BE395 &lt;= 集計基準日, BJ395="",BK395="",BM395="",BN395=""),100,0))</f>
        <v>0</v>
      </c>
      <c r="DH395" s="440">
        <f ca="1">MAX(IF(DB395&lt;&gt;0,HLOOKUP(DB395,進捗・達成率設定_PS,9,1),0),IF(DC395&lt;&gt;0,HLOOKUP(DC395,進捗・達成率設定_PT仕様作成,9,1),0),IF(DD395&lt;&gt;0,HLOOKUP(DD395,進捗・達成率設定_PG,9,1),0),IF(DE395&lt;&gt;0,HLOOKUP(DE395,進捗・達成率設定_PT,9,1),0),IF(DF395&lt;&gt;0,HLOOKUP(DF395,進捗・達成率設定_受入,9,1),0),IF(AND(COUNTA(PTレビュー先頭セル:PTレビュー最終セル)=0,BJ395="",BK395="",BM395="",BN395="",BC395&lt;&gt;"", BC395&lt;=集計基準日),100,0),IF(OR(AND(BF395&lt;&gt;"",BF395&lt;=集計基準日, BJ395="",BK395="",BM395="",BN395=""),AND(BE395&lt;&gt;"",BF395&lt;&gt;"",BF395&lt;=集計基準日, BJ395="",BK395="",BM395="",BN395="")),100,0))</f>
        <v>0</v>
      </c>
      <c r="DI395" s="328" t="str">
        <f>IF(BM395&lt;&gt;"",BM395,IF(AND(BJ395&lt;&gt;"",BM395&lt;&gt;""),BM395,IF(AND(BJ395&lt;&gt;"",BM395=""),"",IF(AND(BK395&lt;&gt;"",BM395=""),"",IF(BE395&lt;&gt;"",BE395,IF(COUNTA(PTレビュー先頭セル:PTレビュー最終セル)&lt;&gt;0,"",IF(BB395&lt;&gt;"",BB395,"")))))))</f>
        <v/>
      </c>
      <c r="DJ395" s="329" t="str">
        <f>IF(AND(BM395&lt;&gt;"",BN395&lt;&gt;""),BN395,IF(AND(BJ395&lt;&gt;"",BN395&lt;&gt;""),BN395,IF(AND(BK395&lt;&gt;"",BN395=""),"",IF(AND(BJ395&lt;&gt;"",BN395=""),"",IF(BF395&lt;&gt;"",BF395,IF(COUNTA(PTレビュー先頭セル:PTレビュー最終セル)&lt;&gt;0,"",IF(BC395&lt;&gt;"",BC395,"")))))))</f>
        <v/>
      </c>
      <c r="DK395" s="450" t="b">
        <f t="shared" si="214"/>
        <v>0</v>
      </c>
      <c r="DL395" s="440" t="b">
        <f t="shared" si="215"/>
        <v>0</v>
      </c>
      <c r="DM395" s="450" t="b">
        <f t="shared" si="216"/>
        <v>0</v>
      </c>
      <c r="DN395" s="440" t="b">
        <f t="shared" si="217"/>
        <v>0</v>
      </c>
      <c r="DO395" s="449" t="b">
        <f t="shared" si="218"/>
        <v>0</v>
      </c>
      <c r="DP395" s="440" t="b">
        <f t="shared" si="219"/>
        <v>0</v>
      </c>
      <c r="DQ395" s="450" t="b">
        <f t="shared" si="220"/>
        <v>0</v>
      </c>
      <c r="DR395" s="440" t="b">
        <f t="shared" si="221"/>
        <v>0</v>
      </c>
      <c r="DS395" s="449" t="b">
        <f t="shared" si="222"/>
        <v>0</v>
      </c>
      <c r="DT395" s="440" t="b">
        <f t="shared" si="223"/>
        <v>0</v>
      </c>
    </row>
    <row r="396" spans="1:124" x14ac:dyDescent="0.25">
      <c r="A396" s="65">
        <f t="shared" si="198"/>
        <v>388</v>
      </c>
      <c r="B396" s="275"/>
      <c r="C396" s="275"/>
      <c r="D396" s="275"/>
      <c r="E396" s="275"/>
      <c r="F396" s="275"/>
      <c r="G396" s="316"/>
      <c r="H396" s="276"/>
      <c r="I396" s="276"/>
      <c r="J396" s="276"/>
      <c r="K396" s="467"/>
      <c r="L396" s="467"/>
      <c r="M396" s="277"/>
      <c r="N396" s="277"/>
      <c r="O396" s="348"/>
      <c r="P396" s="278"/>
      <c r="Q396" s="279"/>
      <c r="R396" s="348"/>
      <c r="S396" s="278"/>
      <c r="T396" s="280"/>
      <c r="U396" s="348"/>
      <c r="V396" s="274"/>
      <c r="W396" s="309" t="str">
        <f t="shared" ca="1" si="199"/>
        <v/>
      </c>
      <c r="X396" s="310" t="str">
        <f t="shared" ca="1" si="200"/>
        <v/>
      </c>
      <c r="Y396" s="277"/>
      <c r="Z396" s="277"/>
      <c r="AA396" s="348"/>
      <c r="AB396" s="278"/>
      <c r="AC396" s="279"/>
      <c r="AD396" s="348"/>
      <c r="AE396" s="278"/>
      <c r="AF396" s="280"/>
      <c r="AG396" s="348"/>
      <c r="AH396" s="274"/>
      <c r="AI396" s="309" t="str">
        <f t="shared" ca="1" si="201"/>
        <v/>
      </c>
      <c r="AJ396" s="310" t="str">
        <f t="shared" ca="1" si="202"/>
        <v/>
      </c>
      <c r="AK396" s="277"/>
      <c r="AL396" s="277"/>
      <c r="AM396" s="348"/>
      <c r="AN396" s="278"/>
      <c r="AO396" s="279"/>
      <c r="AP396" s="348"/>
      <c r="AQ396" s="278"/>
      <c r="AR396" s="280"/>
      <c r="AS396" s="348"/>
      <c r="AT396" s="274"/>
      <c r="AU396" s="309" t="str">
        <f t="shared" ca="1" si="203"/>
        <v/>
      </c>
      <c r="AV396" s="310" t="str">
        <f t="shared" ca="1" si="204"/>
        <v/>
      </c>
      <c r="AW396" s="276"/>
      <c r="AX396" s="276"/>
      <c r="AY396" s="348"/>
      <c r="AZ396" s="278"/>
      <c r="BA396" s="279"/>
      <c r="BB396" s="348"/>
      <c r="BC396" s="278"/>
      <c r="BD396" s="280"/>
      <c r="BE396" s="348"/>
      <c r="BF396" s="274"/>
      <c r="BG396" s="309" t="str">
        <f t="shared" ca="1" si="205"/>
        <v/>
      </c>
      <c r="BH396" s="310" t="str">
        <f t="shared" ca="1" si="206"/>
        <v/>
      </c>
      <c r="BI396" s="276"/>
      <c r="BJ396" s="348"/>
      <c r="BK396" s="278"/>
      <c r="BL396" s="279"/>
      <c r="BM396" s="348"/>
      <c r="BN396" s="278"/>
      <c r="BO396" s="280"/>
      <c r="BP396" s="309" t="str">
        <f t="shared" ca="1" si="207"/>
        <v/>
      </c>
      <c r="BQ396" s="310" t="str">
        <f t="shared" ca="1" si="208"/>
        <v/>
      </c>
      <c r="BR396" s="309" t="str">
        <f t="shared" ca="1" si="209"/>
        <v/>
      </c>
      <c r="BS396" s="438" t="str">
        <f t="shared" ca="1" si="210"/>
        <v/>
      </c>
      <c r="BT396" s="281" t="str">
        <f t="array" ref="BT396">IF(AND($I396&lt;&gt;"",$K396&lt;&gt;""),CEILING(VLOOKUP($I396,ランク別指標,3,FALSE)*$L396,1),"")</f>
        <v/>
      </c>
      <c r="BU396" s="282"/>
      <c r="BV396" s="281" t="str">
        <f t="shared" si="195"/>
        <v/>
      </c>
      <c r="BW396" s="283"/>
      <c r="BX396" s="282"/>
      <c r="BY396" s="284" t="str">
        <f t="shared" si="211"/>
        <v/>
      </c>
      <c r="BZ396" s="285" t="str">
        <f t="shared" si="212"/>
        <v/>
      </c>
      <c r="CA396" s="286"/>
      <c r="CB396" s="287"/>
      <c r="CC396" s="281" t="str">
        <f t="array" ref="CC396">IF(AND($I396&lt;&gt;"",$K396&lt;&gt;""),CEILING(VLOOKUP($I396,ランク別指標,6,FALSE)*$L396,1),"")</f>
        <v/>
      </c>
      <c r="CD396" s="288"/>
      <c r="CE396" s="289" t="str">
        <f t="shared" si="196"/>
        <v/>
      </c>
      <c r="CF396" s="290"/>
      <c r="CG396" s="291" t="str">
        <f t="array" ref="CG396">IF(AND(L396&lt;&gt;"",L396&gt;0),IF(CD396/L396*100 &gt; 0,CD396/L396*100, ""),"")</f>
        <v/>
      </c>
      <c r="CH396" s="292" t="str">
        <f t="array" ref="CH396">IF(AND(L396&lt;&gt;"",L396&gt;0),IF(CF396/L396*100 &gt; 0,CF396/L396*100, ""),"")</f>
        <v/>
      </c>
      <c r="CI396" s="291" t="str">
        <f t="array" ref="CI396">IF(AND(CC396&lt;&gt;"",CC396&gt;0),IF(CD396/CC396*100 &gt; 0,CD396/CC396, ""),"")</f>
        <v/>
      </c>
      <c r="CJ396" s="292" t="str">
        <f t="array" ref="CJ396">IF(AND(CE396&lt;&gt;"",CE396&gt;0),IF(CF396/CE396*100 &gt; 0,CF396/CE396, ""),"")</f>
        <v/>
      </c>
      <c r="CK396" s="281"/>
      <c r="CL396" s="293" t="str">
        <f t="array" ref="CL396">IF(AND(L396&lt;&gt;"",L396&gt;0),IF(CK396/L396*100 &gt; 0,CK396/L396*100, ""),"")</f>
        <v/>
      </c>
      <c r="CM396" s="294"/>
      <c r="CN396" s="270" t="str">
        <f t="array" aca="1" ref="CN396" ca="1">IF(AND($O396&lt;&gt;"",$P396="",$O396&lt;=集計基準日),"遅1",IF(AND($R396&lt;&gt;"",$S396="",$R396&lt;=集計基準日),"遅2",IF(AND($U396&lt;&gt;"",$V396="",$U396&lt;=集計基準日),"遅3","") ) )</f>
        <v/>
      </c>
      <c r="CO396" s="271" t="str">
        <f t="array" aca="1" ref="CO396" ca="1">IF(AND($AA396&lt;&gt;"",$AB396="",$AA396&lt;=集計基準日),"遅1",IF(AND($AD396&lt;&gt;"",$AE396="",$AD396&lt;=集計基準日),"遅2",IF(AND($AG396&lt;&gt;"",$AH396="",$AG396&lt;=集計基準日),"遅3","")))</f>
        <v/>
      </c>
      <c r="CP396" s="271" t="str">
        <f t="array" aca="1" ref="CP396" ca="1">IF(AND($AM396&lt;&gt;"",$AN396="",$AM396&lt;=集計基準日),"遅1",IF(AND($AP396&lt;&gt;"",$AQ396="",$AP396&lt;=集計基準日),"遅2",IF(AND($AS396&lt;&gt;"",$AT396="",$AS396&lt;=集計基準日),"遅3","")))</f>
        <v/>
      </c>
      <c r="CQ396" s="272" t="str">
        <f t="shared" ca="1" si="193"/>
        <v/>
      </c>
      <c r="CR396" s="272" t="str">
        <f t="shared" ca="1" si="194"/>
        <v/>
      </c>
      <c r="CS396" s="273" t="str">
        <f t="shared" ca="1" si="197"/>
        <v/>
      </c>
      <c r="CT396" s="337"/>
      <c r="CU396" s="264">
        <f t="shared" si="213"/>
        <v>388</v>
      </c>
      <c r="CW396" s="324">
        <f t="array" aca="1" ref="CW396" ca="1">MAX(IF((IF(進捗管理票PSPT_進捗率_1_2&lt;&gt;"", O396:V396,O396:S396)&lt;&gt;"")*(IF(進捗管理票PSPT_進捗率_1_2&lt;&gt;"", $O$7:$V$7,$O$7:$S$7)="予定日")*(IF(進捗管理票PSPT_進捗率_1_2&lt;&gt;"", O396:V396,O396:S396)&lt;=集計基準日),COLUMN(IF(進捗管理票PSPT_進捗率_1_2&lt;&gt;"", O396:V396,O396:S396)),""))</f>
        <v>0</v>
      </c>
      <c r="CX396" s="324">
        <f t="array" aca="1" ref="CX396" ca="1">MAX(IF((IF(進捗管理票PSPT_進捗率_2_2&lt;&gt;"", AA396:AH396,AA396:AE396)&lt;&gt;"")*(IF(進捗管理票PSPT_進捗率_2_2&lt;&gt;"", $AA$7:$AH$7,$AA$7:$AE$7)="予定日")*(IF(進捗管理票PSPT_進捗率_2_2&lt;&gt;"", AA396:AH396,AA396:AE396)&lt;=集計基準日),COLUMN(IF(進捗管理票PSPT_進捗率_2_2&lt;&gt;"", AA396:AH396,AA396:AE396)),""))</f>
        <v>0</v>
      </c>
      <c r="CY396" s="324">
        <f t="array" aca="1" ref="CY396" ca="1">MAX(IF((IF(進捗管理票PSPT_進捗率_3_2&lt;&gt;"", AM396:AT396,AM396:AQ396)&lt;&gt;"")*(IF(進捗管理票PSPT_進捗率_3_2&lt;&gt;"", $AM$7:$AT$7,$AM$7:$AQ$7)="予定日")*(IF(進捗管理票PSPT_進捗率_3_2&lt;&gt;"", AM396:AT396,AM396:AQ396)&lt;=集計基準日),COLUMN(IF(進捗管理票PSPT_進捗率_3_2&lt;&gt;"", AM396:AT396,AM396:AQ396)),""))</f>
        <v>0</v>
      </c>
      <c r="CZ396" s="324">
        <f t="array" aca="1" ref="CZ396" ca="1">MAX(IF((IF(進捗管理票PSPT_進捗率_4_2&lt;&gt;"", AY396:BF396,AY396:BC396)&lt;&gt;"")*(IF(進捗管理票PSPT_進捗率_4_2&lt;&gt;"", $AY$7:$BF$7,$AY$7:$BC$7)="予定日")*(IF(進捗管理票PSPT_進捗率_4_2&lt;&gt;"", AY396:BF396,AY396:BC396)&lt;=集計基準日),COLUMN(IF(進捗管理票PSPT_進捗率_4_2&lt;&gt;"", AY396:BF396,AY396:BC396)),""))</f>
        <v>0</v>
      </c>
      <c r="DA396" s="324">
        <f t="array" aca="1" ref="DA396" ca="1">MAX(IF((BJ396:BN396&lt;&gt;"")*($BJ$7:$BN$7="予定日")*(BJ396:BN396&lt;=集計基準日),COLUMN(BJ396:BN396),""))</f>
        <v>0</v>
      </c>
      <c r="DB396" s="324">
        <f t="array" aca="1" ref="DB396" ca="1">MAX(IF((IF(AND(進捗管理票PSPT_進捗率_1_2&lt;&gt;"",U396&lt;&gt;""), O396:V396,O396:S396)&lt;&gt;"")*(IF(AND(進捗管理票PSPT_進捗率_1_2&lt;&gt;"",U396&lt;&gt;""), $O$7:$V$7,$O$7:$S$7)="実績日")*(IF(AND(進捗管理票PSPT_進捗率_1_2&lt;&gt;"",U396&lt;&gt;""), O396:V396,O396:S396)&lt;=集計基準日),COLUMN(IF(AND(進捗管理票PSPT_進捗率_1_2&lt;&gt;"",U396&lt;&gt;""), O396:V396,O396:S396)),""))</f>
        <v>0</v>
      </c>
      <c r="DC396" s="324">
        <f t="array" aca="1" ref="DC396" ca="1">MAX(IF((IF(AND(進捗管理票PSPT_進捗率_2_2&lt;&gt;"",AG396&lt;&gt;""), AA396:AH396,AA396:AE396)&lt;&gt;"")*(IF(AND(進捗管理票PSPT_進捗率_2_2&lt;&gt;"",AG396&lt;&gt;""), $AA$7:$AH$7,$AA$7:$AE$7)="実績日")*(IF(AND(進捗管理票PSPT_進捗率_2_2&lt;&gt;"",AG396&lt;&gt;""), AA396:AH396,AA396:AE396)&lt;=集計基準日),COLUMN(IF(AND(進捗管理票PSPT_進捗率_2_2&lt;&gt;"",AG396&lt;&gt;""), AA396:AH396,AA396:AE396)),""))</f>
        <v>0</v>
      </c>
      <c r="DD396" s="324">
        <f t="array" aca="1" ref="DD396" ca="1">MAX(IF((IF(AND(進捗管理票PSPT_進捗率_3_2&lt;&gt;"",AS396&lt;&gt;""), AM396:AT396,AM396:AQ396)&lt;&gt;"")*(IF(AND(進捗管理票PSPT_進捗率_3_2&lt;&gt;"",AS396&lt;&gt;""), $AM$7:$AT$7,$AM$7:$AQ$7)="実績日")*(IF(AND(進捗管理票PSPT_進捗率_3_2&lt;&gt;"",AS396&lt;&gt;""), AM396:AT396,AM396:AQ396)&lt;=集計基準日),COLUMN(IF(AND(進捗管理票PSPT_進捗率_3_2&lt;&gt;"",AS396&lt;&gt;""), AM396:AT396,AM396:AQ396)),""))</f>
        <v>0</v>
      </c>
      <c r="DE396" s="324">
        <f t="array" aca="1" ref="DE396" ca="1">MAX(IF((IF(AND(進捗管理票PSPT_進捗率_4_2&lt;&gt;"",BE396&lt;&gt;""), AY396:BF396,AY396:BC396)&lt;&gt;"")*(IF(AND(進捗管理票PSPT_進捗率_4_2&lt;&gt;"",BE396&lt;&gt;""), $AY$7:$BF$7,$AY$7:$BC$7)="実績日")*(IF(AND(進捗管理票PSPT_進捗率_4_2&lt;&gt;"",BE396&lt;&gt;""), AY396:BF396,AY396:BC396)&lt;=集計基準日),COLUMN(IF(AND(進捗管理票PSPT_進捗率_4_2&lt;&gt;"",BE396&lt;&gt;""), AY396:BF396,AY396:BC396)),""))</f>
        <v>0</v>
      </c>
      <c r="DF396" s="324">
        <f t="array" aca="1" ref="DF396" ca="1">MAX(IF((BJ396:BN396&lt;&gt;"")*($BJ$7:$BN$7="実績日")*(BJ396:BN396&lt;=集計基準日),COLUMN(BJ396:BN396),""))</f>
        <v>0</v>
      </c>
      <c r="DG396" s="439">
        <f ca="1">MAX(IF(CW396&lt;&gt;0,HLOOKUP(CW396+1,進捗・達成率設定_PS,9,1),0),IF(CX396&lt;&gt;0,HLOOKUP(CX396+1,進捗・達成率設定_PT仕様作成,9,1),0),IF(CY396&lt;&gt;0,HLOOKUP(CY396+1,進捗・達成率設定_PG,9,1),0),IF(CZ396&lt;&gt;0,HLOOKUP(CZ396+1,進捗・達成率設定_PT,9,1),0),IF(DA396&lt;&gt;0,HLOOKUP(DA396+1,進捗・達成率設定_受入,9,1),0),IF(AND(COUNTA(PTレビュー先頭セル:PTレビュー最終セル)=0,AND(BB396&lt;&gt;"", BB396 &lt;= 集計基準日, BE396="",BF396="",BJ396="",BK396="",BM396="",BN396="")),100,0),IF(AND(BE396&lt;&gt;"",BE396 &lt;= 集計基準日, BJ396="",BK396="",BM396="",BN396=""),100,0))</f>
        <v>0</v>
      </c>
      <c r="DH396" s="440">
        <f ca="1">MAX(IF(DB396&lt;&gt;0,HLOOKUP(DB396,進捗・達成率設定_PS,9,1),0),IF(DC396&lt;&gt;0,HLOOKUP(DC396,進捗・達成率設定_PT仕様作成,9,1),0),IF(DD396&lt;&gt;0,HLOOKUP(DD396,進捗・達成率設定_PG,9,1),0),IF(DE396&lt;&gt;0,HLOOKUP(DE396,進捗・達成率設定_PT,9,1),0),IF(DF396&lt;&gt;0,HLOOKUP(DF396,進捗・達成率設定_受入,9,1),0),IF(AND(COUNTA(PTレビュー先頭セル:PTレビュー最終セル)=0,BJ396="",BK396="",BM396="",BN396="",BC396&lt;&gt;"", BC396&lt;=集計基準日),100,0),IF(OR(AND(BF396&lt;&gt;"",BF396&lt;=集計基準日, BJ396="",BK396="",BM396="",BN396=""),AND(BE396&lt;&gt;"",BF396&lt;&gt;"",BF396&lt;=集計基準日, BJ396="",BK396="",BM396="",BN396="")),100,0))</f>
        <v>0</v>
      </c>
      <c r="DI396" s="328" t="str">
        <f>IF(BM396&lt;&gt;"",BM396,IF(AND(BJ396&lt;&gt;"",BM396&lt;&gt;""),BM396,IF(AND(BJ396&lt;&gt;"",BM396=""),"",IF(AND(BK396&lt;&gt;"",BM396=""),"",IF(BE396&lt;&gt;"",BE396,IF(COUNTA(PTレビュー先頭セル:PTレビュー最終セル)&lt;&gt;0,"",IF(BB396&lt;&gt;"",BB396,"")))))))</f>
        <v/>
      </c>
      <c r="DJ396" s="329" t="str">
        <f>IF(AND(BM396&lt;&gt;"",BN396&lt;&gt;""),BN396,IF(AND(BJ396&lt;&gt;"",BN396&lt;&gt;""),BN396,IF(AND(BK396&lt;&gt;"",BN396=""),"",IF(AND(BJ396&lt;&gt;"",BN396=""),"",IF(BF396&lt;&gt;"",BF396,IF(COUNTA(PTレビュー先頭セル:PTレビュー最終セル)&lt;&gt;0,"",IF(BC396&lt;&gt;"",BC396,"")))))))</f>
        <v/>
      </c>
      <c r="DK396" s="450" t="b">
        <f t="shared" si="214"/>
        <v>0</v>
      </c>
      <c r="DL396" s="440" t="b">
        <f t="shared" si="215"/>
        <v>0</v>
      </c>
      <c r="DM396" s="450" t="b">
        <f t="shared" si="216"/>
        <v>0</v>
      </c>
      <c r="DN396" s="440" t="b">
        <f t="shared" si="217"/>
        <v>0</v>
      </c>
      <c r="DO396" s="449" t="b">
        <f t="shared" si="218"/>
        <v>0</v>
      </c>
      <c r="DP396" s="440" t="b">
        <f t="shared" si="219"/>
        <v>0</v>
      </c>
      <c r="DQ396" s="450" t="b">
        <f t="shared" si="220"/>
        <v>0</v>
      </c>
      <c r="DR396" s="440" t="b">
        <f t="shared" si="221"/>
        <v>0</v>
      </c>
      <c r="DS396" s="449" t="b">
        <f t="shared" si="222"/>
        <v>0</v>
      </c>
      <c r="DT396" s="440" t="b">
        <f t="shared" si="223"/>
        <v>0</v>
      </c>
    </row>
    <row r="397" spans="1:124" x14ac:dyDescent="0.25">
      <c r="A397" s="65">
        <f t="shared" si="198"/>
        <v>389</v>
      </c>
      <c r="B397" s="275"/>
      <c r="C397" s="275"/>
      <c r="D397" s="275"/>
      <c r="E397" s="275"/>
      <c r="F397" s="275"/>
      <c r="G397" s="316"/>
      <c r="H397" s="276"/>
      <c r="I397" s="276"/>
      <c r="J397" s="276"/>
      <c r="K397" s="467"/>
      <c r="L397" s="467"/>
      <c r="M397" s="277"/>
      <c r="N397" s="277"/>
      <c r="O397" s="348"/>
      <c r="P397" s="278"/>
      <c r="Q397" s="279"/>
      <c r="R397" s="348"/>
      <c r="S397" s="278"/>
      <c r="T397" s="280"/>
      <c r="U397" s="348"/>
      <c r="V397" s="274"/>
      <c r="W397" s="309" t="str">
        <f t="shared" ca="1" si="199"/>
        <v/>
      </c>
      <c r="X397" s="310" t="str">
        <f t="shared" ca="1" si="200"/>
        <v/>
      </c>
      <c r="Y397" s="277"/>
      <c r="Z397" s="277"/>
      <c r="AA397" s="348"/>
      <c r="AB397" s="278"/>
      <c r="AC397" s="279"/>
      <c r="AD397" s="348"/>
      <c r="AE397" s="278"/>
      <c r="AF397" s="280"/>
      <c r="AG397" s="348"/>
      <c r="AH397" s="274"/>
      <c r="AI397" s="309" t="str">
        <f t="shared" ca="1" si="201"/>
        <v/>
      </c>
      <c r="AJ397" s="310" t="str">
        <f t="shared" ca="1" si="202"/>
        <v/>
      </c>
      <c r="AK397" s="277"/>
      <c r="AL397" s="277"/>
      <c r="AM397" s="348"/>
      <c r="AN397" s="278"/>
      <c r="AO397" s="279"/>
      <c r="AP397" s="348"/>
      <c r="AQ397" s="278"/>
      <c r="AR397" s="280"/>
      <c r="AS397" s="348"/>
      <c r="AT397" s="274"/>
      <c r="AU397" s="309" t="str">
        <f t="shared" ca="1" si="203"/>
        <v/>
      </c>
      <c r="AV397" s="310" t="str">
        <f t="shared" ca="1" si="204"/>
        <v/>
      </c>
      <c r="AW397" s="276"/>
      <c r="AX397" s="276"/>
      <c r="AY397" s="348"/>
      <c r="AZ397" s="278"/>
      <c r="BA397" s="279"/>
      <c r="BB397" s="348"/>
      <c r="BC397" s="278"/>
      <c r="BD397" s="280"/>
      <c r="BE397" s="348"/>
      <c r="BF397" s="274"/>
      <c r="BG397" s="309" t="str">
        <f t="shared" ca="1" si="205"/>
        <v/>
      </c>
      <c r="BH397" s="310" t="str">
        <f t="shared" ca="1" si="206"/>
        <v/>
      </c>
      <c r="BI397" s="276"/>
      <c r="BJ397" s="348"/>
      <c r="BK397" s="278"/>
      <c r="BL397" s="279"/>
      <c r="BM397" s="348"/>
      <c r="BN397" s="278"/>
      <c r="BO397" s="280"/>
      <c r="BP397" s="309" t="str">
        <f t="shared" ca="1" si="207"/>
        <v/>
      </c>
      <c r="BQ397" s="310" t="str">
        <f t="shared" ca="1" si="208"/>
        <v/>
      </c>
      <c r="BR397" s="309" t="str">
        <f t="shared" ca="1" si="209"/>
        <v/>
      </c>
      <c r="BS397" s="438" t="str">
        <f t="shared" ca="1" si="210"/>
        <v/>
      </c>
      <c r="BT397" s="281" t="str">
        <f t="array" ref="BT397">IF(AND($I397&lt;&gt;"",$K397&lt;&gt;""),CEILING(VLOOKUP($I397,ランク別指標,3,FALSE)*$L397,1),"")</f>
        <v/>
      </c>
      <c r="BU397" s="282"/>
      <c r="BV397" s="281" t="str">
        <f t="shared" si="195"/>
        <v/>
      </c>
      <c r="BW397" s="283"/>
      <c r="BX397" s="282"/>
      <c r="BY397" s="284" t="str">
        <f t="shared" si="211"/>
        <v/>
      </c>
      <c r="BZ397" s="285" t="str">
        <f t="shared" si="212"/>
        <v/>
      </c>
      <c r="CA397" s="286"/>
      <c r="CB397" s="287"/>
      <c r="CC397" s="281" t="str">
        <f t="array" ref="CC397">IF(AND($I397&lt;&gt;"",$K397&lt;&gt;""),CEILING(VLOOKUP($I397,ランク別指標,6,FALSE)*$L397,1),"")</f>
        <v/>
      </c>
      <c r="CD397" s="288"/>
      <c r="CE397" s="289" t="str">
        <f t="shared" si="196"/>
        <v/>
      </c>
      <c r="CF397" s="290"/>
      <c r="CG397" s="291" t="str">
        <f t="array" ref="CG397">IF(AND(L397&lt;&gt;"",L397&gt;0),IF(CD397/L397*100 &gt; 0,CD397/L397*100, ""),"")</f>
        <v/>
      </c>
      <c r="CH397" s="292" t="str">
        <f t="array" ref="CH397">IF(AND(L397&lt;&gt;"",L397&gt;0),IF(CF397/L397*100 &gt; 0,CF397/L397*100, ""),"")</f>
        <v/>
      </c>
      <c r="CI397" s="291" t="str">
        <f t="array" ref="CI397">IF(AND(CC397&lt;&gt;"",CC397&gt;0),IF(CD397/CC397*100 &gt; 0,CD397/CC397, ""),"")</f>
        <v/>
      </c>
      <c r="CJ397" s="292" t="str">
        <f t="array" ref="CJ397">IF(AND(CE397&lt;&gt;"",CE397&gt;0),IF(CF397/CE397*100 &gt; 0,CF397/CE397, ""),"")</f>
        <v/>
      </c>
      <c r="CK397" s="281"/>
      <c r="CL397" s="293" t="str">
        <f t="array" ref="CL397">IF(AND(L397&lt;&gt;"",L397&gt;0),IF(CK397/L397*100 &gt; 0,CK397/L397*100, ""),"")</f>
        <v/>
      </c>
      <c r="CM397" s="294"/>
      <c r="CN397" s="270" t="str">
        <f t="array" aca="1" ref="CN397" ca="1">IF(AND($O397&lt;&gt;"",$P397="",$O397&lt;=集計基準日),"遅1",IF(AND($R397&lt;&gt;"",$S397="",$R397&lt;=集計基準日),"遅2",IF(AND($U397&lt;&gt;"",$V397="",$U397&lt;=集計基準日),"遅3","") ) )</f>
        <v/>
      </c>
      <c r="CO397" s="271" t="str">
        <f t="array" aca="1" ref="CO397" ca="1">IF(AND($AA397&lt;&gt;"",$AB397="",$AA397&lt;=集計基準日),"遅1",IF(AND($AD397&lt;&gt;"",$AE397="",$AD397&lt;=集計基準日),"遅2",IF(AND($AG397&lt;&gt;"",$AH397="",$AG397&lt;=集計基準日),"遅3","")))</f>
        <v/>
      </c>
      <c r="CP397" s="271" t="str">
        <f t="array" aca="1" ref="CP397" ca="1">IF(AND($AM397&lt;&gt;"",$AN397="",$AM397&lt;=集計基準日),"遅1",IF(AND($AP397&lt;&gt;"",$AQ397="",$AP397&lt;=集計基準日),"遅2",IF(AND($AS397&lt;&gt;"",$AT397="",$AS397&lt;=集計基準日),"遅3","")))</f>
        <v/>
      </c>
      <c r="CQ397" s="272" t="str">
        <f t="shared" ca="1" si="193"/>
        <v/>
      </c>
      <c r="CR397" s="272" t="str">
        <f t="shared" ca="1" si="194"/>
        <v/>
      </c>
      <c r="CS397" s="273" t="str">
        <f t="shared" ca="1" si="197"/>
        <v/>
      </c>
      <c r="CT397" s="337"/>
      <c r="CU397" s="264">
        <f t="shared" si="213"/>
        <v>389</v>
      </c>
      <c r="CW397" s="324">
        <f t="array" aca="1" ref="CW397" ca="1">MAX(IF((IF(進捗管理票PSPT_進捗率_1_2&lt;&gt;"", O397:V397,O397:S397)&lt;&gt;"")*(IF(進捗管理票PSPT_進捗率_1_2&lt;&gt;"", $O$7:$V$7,$O$7:$S$7)="予定日")*(IF(進捗管理票PSPT_進捗率_1_2&lt;&gt;"", O397:V397,O397:S397)&lt;=集計基準日),COLUMN(IF(進捗管理票PSPT_進捗率_1_2&lt;&gt;"", O397:V397,O397:S397)),""))</f>
        <v>0</v>
      </c>
      <c r="CX397" s="324">
        <f t="array" aca="1" ref="CX397" ca="1">MAX(IF((IF(進捗管理票PSPT_進捗率_2_2&lt;&gt;"", AA397:AH397,AA397:AE397)&lt;&gt;"")*(IF(進捗管理票PSPT_進捗率_2_2&lt;&gt;"", $AA$7:$AH$7,$AA$7:$AE$7)="予定日")*(IF(進捗管理票PSPT_進捗率_2_2&lt;&gt;"", AA397:AH397,AA397:AE397)&lt;=集計基準日),COLUMN(IF(進捗管理票PSPT_進捗率_2_2&lt;&gt;"", AA397:AH397,AA397:AE397)),""))</f>
        <v>0</v>
      </c>
      <c r="CY397" s="324">
        <f t="array" aca="1" ref="CY397" ca="1">MAX(IF((IF(進捗管理票PSPT_進捗率_3_2&lt;&gt;"", AM397:AT397,AM397:AQ397)&lt;&gt;"")*(IF(進捗管理票PSPT_進捗率_3_2&lt;&gt;"", $AM$7:$AT$7,$AM$7:$AQ$7)="予定日")*(IF(進捗管理票PSPT_進捗率_3_2&lt;&gt;"", AM397:AT397,AM397:AQ397)&lt;=集計基準日),COLUMN(IF(進捗管理票PSPT_進捗率_3_2&lt;&gt;"", AM397:AT397,AM397:AQ397)),""))</f>
        <v>0</v>
      </c>
      <c r="CZ397" s="324">
        <f t="array" aca="1" ref="CZ397" ca="1">MAX(IF((IF(進捗管理票PSPT_進捗率_4_2&lt;&gt;"", AY397:BF397,AY397:BC397)&lt;&gt;"")*(IF(進捗管理票PSPT_進捗率_4_2&lt;&gt;"", $AY$7:$BF$7,$AY$7:$BC$7)="予定日")*(IF(進捗管理票PSPT_進捗率_4_2&lt;&gt;"", AY397:BF397,AY397:BC397)&lt;=集計基準日),COLUMN(IF(進捗管理票PSPT_進捗率_4_2&lt;&gt;"", AY397:BF397,AY397:BC397)),""))</f>
        <v>0</v>
      </c>
      <c r="DA397" s="324">
        <f t="array" aca="1" ref="DA397" ca="1">MAX(IF((BJ397:BN397&lt;&gt;"")*($BJ$7:$BN$7="予定日")*(BJ397:BN397&lt;=集計基準日),COLUMN(BJ397:BN397),""))</f>
        <v>0</v>
      </c>
      <c r="DB397" s="324">
        <f t="array" aca="1" ref="DB397" ca="1">MAX(IF((IF(AND(進捗管理票PSPT_進捗率_1_2&lt;&gt;"",U397&lt;&gt;""), O397:V397,O397:S397)&lt;&gt;"")*(IF(AND(進捗管理票PSPT_進捗率_1_2&lt;&gt;"",U397&lt;&gt;""), $O$7:$V$7,$O$7:$S$7)="実績日")*(IF(AND(進捗管理票PSPT_進捗率_1_2&lt;&gt;"",U397&lt;&gt;""), O397:V397,O397:S397)&lt;=集計基準日),COLUMN(IF(AND(進捗管理票PSPT_進捗率_1_2&lt;&gt;"",U397&lt;&gt;""), O397:V397,O397:S397)),""))</f>
        <v>0</v>
      </c>
      <c r="DC397" s="324">
        <f t="array" aca="1" ref="DC397" ca="1">MAX(IF((IF(AND(進捗管理票PSPT_進捗率_2_2&lt;&gt;"",AG397&lt;&gt;""), AA397:AH397,AA397:AE397)&lt;&gt;"")*(IF(AND(進捗管理票PSPT_進捗率_2_2&lt;&gt;"",AG397&lt;&gt;""), $AA$7:$AH$7,$AA$7:$AE$7)="実績日")*(IF(AND(進捗管理票PSPT_進捗率_2_2&lt;&gt;"",AG397&lt;&gt;""), AA397:AH397,AA397:AE397)&lt;=集計基準日),COLUMN(IF(AND(進捗管理票PSPT_進捗率_2_2&lt;&gt;"",AG397&lt;&gt;""), AA397:AH397,AA397:AE397)),""))</f>
        <v>0</v>
      </c>
      <c r="DD397" s="324">
        <f t="array" aca="1" ref="DD397" ca="1">MAX(IF((IF(AND(進捗管理票PSPT_進捗率_3_2&lt;&gt;"",AS397&lt;&gt;""), AM397:AT397,AM397:AQ397)&lt;&gt;"")*(IF(AND(進捗管理票PSPT_進捗率_3_2&lt;&gt;"",AS397&lt;&gt;""), $AM$7:$AT$7,$AM$7:$AQ$7)="実績日")*(IF(AND(進捗管理票PSPT_進捗率_3_2&lt;&gt;"",AS397&lt;&gt;""), AM397:AT397,AM397:AQ397)&lt;=集計基準日),COLUMN(IF(AND(進捗管理票PSPT_進捗率_3_2&lt;&gt;"",AS397&lt;&gt;""), AM397:AT397,AM397:AQ397)),""))</f>
        <v>0</v>
      </c>
      <c r="DE397" s="324">
        <f t="array" aca="1" ref="DE397" ca="1">MAX(IF((IF(AND(進捗管理票PSPT_進捗率_4_2&lt;&gt;"",BE397&lt;&gt;""), AY397:BF397,AY397:BC397)&lt;&gt;"")*(IF(AND(進捗管理票PSPT_進捗率_4_2&lt;&gt;"",BE397&lt;&gt;""), $AY$7:$BF$7,$AY$7:$BC$7)="実績日")*(IF(AND(進捗管理票PSPT_進捗率_4_2&lt;&gt;"",BE397&lt;&gt;""), AY397:BF397,AY397:BC397)&lt;=集計基準日),COLUMN(IF(AND(進捗管理票PSPT_進捗率_4_2&lt;&gt;"",BE397&lt;&gt;""), AY397:BF397,AY397:BC397)),""))</f>
        <v>0</v>
      </c>
      <c r="DF397" s="324">
        <f t="array" aca="1" ref="DF397" ca="1">MAX(IF((BJ397:BN397&lt;&gt;"")*($BJ$7:$BN$7="実績日")*(BJ397:BN397&lt;=集計基準日),COLUMN(BJ397:BN397),""))</f>
        <v>0</v>
      </c>
      <c r="DG397" s="439">
        <f ca="1">MAX(IF(CW397&lt;&gt;0,HLOOKUP(CW397+1,進捗・達成率設定_PS,9,1),0),IF(CX397&lt;&gt;0,HLOOKUP(CX397+1,進捗・達成率設定_PT仕様作成,9,1),0),IF(CY397&lt;&gt;0,HLOOKUP(CY397+1,進捗・達成率設定_PG,9,1),0),IF(CZ397&lt;&gt;0,HLOOKUP(CZ397+1,進捗・達成率設定_PT,9,1),0),IF(DA397&lt;&gt;0,HLOOKUP(DA397+1,進捗・達成率設定_受入,9,1),0),IF(AND(COUNTA(PTレビュー先頭セル:PTレビュー最終セル)=0,AND(BB397&lt;&gt;"", BB397 &lt;= 集計基準日, BE397="",BF397="",BJ397="",BK397="",BM397="",BN397="")),100,0),IF(AND(BE397&lt;&gt;"",BE397 &lt;= 集計基準日, BJ397="",BK397="",BM397="",BN397=""),100,0))</f>
        <v>0</v>
      </c>
      <c r="DH397" s="440">
        <f ca="1">MAX(IF(DB397&lt;&gt;0,HLOOKUP(DB397,進捗・達成率設定_PS,9,1),0),IF(DC397&lt;&gt;0,HLOOKUP(DC397,進捗・達成率設定_PT仕様作成,9,1),0),IF(DD397&lt;&gt;0,HLOOKUP(DD397,進捗・達成率設定_PG,9,1),0),IF(DE397&lt;&gt;0,HLOOKUP(DE397,進捗・達成率設定_PT,9,1),0),IF(DF397&lt;&gt;0,HLOOKUP(DF397,進捗・達成率設定_受入,9,1),0),IF(AND(COUNTA(PTレビュー先頭セル:PTレビュー最終セル)=0,BJ397="",BK397="",BM397="",BN397="",BC397&lt;&gt;"", BC397&lt;=集計基準日),100,0),IF(OR(AND(BF397&lt;&gt;"",BF397&lt;=集計基準日, BJ397="",BK397="",BM397="",BN397=""),AND(BE397&lt;&gt;"",BF397&lt;&gt;"",BF397&lt;=集計基準日, BJ397="",BK397="",BM397="",BN397="")),100,0))</f>
        <v>0</v>
      </c>
      <c r="DI397" s="328" t="str">
        <f>IF(BM397&lt;&gt;"",BM397,IF(AND(BJ397&lt;&gt;"",BM397&lt;&gt;""),BM397,IF(AND(BJ397&lt;&gt;"",BM397=""),"",IF(AND(BK397&lt;&gt;"",BM397=""),"",IF(BE397&lt;&gt;"",BE397,IF(COUNTA(PTレビュー先頭セル:PTレビュー最終セル)&lt;&gt;0,"",IF(BB397&lt;&gt;"",BB397,"")))))))</f>
        <v/>
      </c>
      <c r="DJ397" s="329" t="str">
        <f>IF(AND(BM397&lt;&gt;"",BN397&lt;&gt;""),BN397,IF(AND(BJ397&lt;&gt;"",BN397&lt;&gt;""),BN397,IF(AND(BK397&lt;&gt;"",BN397=""),"",IF(AND(BJ397&lt;&gt;"",BN397=""),"",IF(BF397&lt;&gt;"",BF397,IF(COUNTA(PTレビュー先頭セル:PTレビュー最終セル)&lt;&gt;0,"",IF(BC397&lt;&gt;"",BC397,"")))))))</f>
        <v/>
      </c>
      <c r="DK397" s="450" t="b">
        <f t="shared" si="214"/>
        <v>0</v>
      </c>
      <c r="DL397" s="440" t="b">
        <f t="shared" si="215"/>
        <v>0</v>
      </c>
      <c r="DM397" s="450" t="b">
        <f t="shared" si="216"/>
        <v>0</v>
      </c>
      <c r="DN397" s="440" t="b">
        <f t="shared" si="217"/>
        <v>0</v>
      </c>
      <c r="DO397" s="449" t="b">
        <f t="shared" si="218"/>
        <v>0</v>
      </c>
      <c r="DP397" s="440" t="b">
        <f t="shared" si="219"/>
        <v>0</v>
      </c>
      <c r="DQ397" s="450" t="b">
        <f t="shared" si="220"/>
        <v>0</v>
      </c>
      <c r="DR397" s="440" t="b">
        <f t="shared" si="221"/>
        <v>0</v>
      </c>
      <c r="DS397" s="449" t="b">
        <f t="shared" si="222"/>
        <v>0</v>
      </c>
      <c r="DT397" s="440" t="b">
        <f t="shared" si="223"/>
        <v>0</v>
      </c>
    </row>
    <row r="398" spans="1:124" x14ac:dyDescent="0.25">
      <c r="A398" s="65">
        <f t="shared" si="198"/>
        <v>390</v>
      </c>
      <c r="B398" s="275"/>
      <c r="C398" s="275"/>
      <c r="D398" s="275"/>
      <c r="E398" s="275"/>
      <c r="F398" s="275"/>
      <c r="G398" s="316"/>
      <c r="H398" s="276"/>
      <c r="I398" s="276"/>
      <c r="J398" s="276"/>
      <c r="K398" s="467"/>
      <c r="L398" s="467"/>
      <c r="M398" s="277"/>
      <c r="N398" s="277"/>
      <c r="O398" s="348"/>
      <c r="P398" s="278"/>
      <c r="Q398" s="279"/>
      <c r="R398" s="348"/>
      <c r="S398" s="278"/>
      <c r="T398" s="280"/>
      <c r="U398" s="348"/>
      <c r="V398" s="274"/>
      <c r="W398" s="309" t="str">
        <f t="shared" ca="1" si="199"/>
        <v/>
      </c>
      <c r="X398" s="310" t="str">
        <f t="shared" ca="1" si="200"/>
        <v/>
      </c>
      <c r="Y398" s="277"/>
      <c r="Z398" s="277"/>
      <c r="AA398" s="348"/>
      <c r="AB398" s="278"/>
      <c r="AC398" s="279"/>
      <c r="AD398" s="348"/>
      <c r="AE398" s="278"/>
      <c r="AF398" s="280"/>
      <c r="AG398" s="348"/>
      <c r="AH398" s="274"/>
      <c r="AI398" s="309" t="str">
        <f t="shared" ca="1" si="201"/>
        <v/>
      </c>
      <c r="AJ398" s="310" t="str">
        <f t="shared" ca="1" si="202"/>
        <v/>
      </c>
      <c r="AK398" s="277"/>
      <c r="AL398" s="277"/>
      <c r="AM398" s="348"/>
      <c r="AN398" s="278"/>
      <c r="AO398" s="279"/>
      <c r="AP398" s="348"/>
      <c r="AQ398" s="278"/>
      <c r="AR398" s="280"/>
      <c r="AS398" s="348"/>
      <c r="AT398" s="274"/>
      <c r="AU398" s="309" t="str">
        <f t="shared" ca="1" si="203"/>
        <v/>
      </c>
      <c r="AV398" s="310" t="str">
        <f t="shared" ca="1" si="204"/>
        <v/>
      </c>
      <c r="AW398" s="276"/>
      <c r="AX398" s="276"/>
      <c r="AY398" s="348"/>
      <c r="AZ398" s="278"/>
      <c r="BA398" s="279"/>
      <c r="BB398" s="348"/>
      <c r="BC398" s="278"/>
      <c r="BD398" s="280"/>
      <c r="BE398" s="348"/>
      <c r="BF398" s="274"/>
      <c r="BG398" s="309" t="str">
        <f t="shared" ca="1" si="205"/>
        <v/>
      </c>
      <c r="BH398" s="310" t="str">
        <f t="shared" ca="1" si="206"/>
        <v/>
      </c>
      <c r="BI398" s="276"/>
      <c r="BJ398" s="348"/>
      <c r="BK398" s="278"/>
      <c r="BL398" s="279"/>
      <c r="BM398" s="348"/>
      <c r="BN398" s="278"/>
      <c r="BO398" s="280"/>
      <c r="BP398" s="309" t="str">
        <f t="shared" ca="1" si="207"/>
        <v/>
      </c>
      <c r="BQ398" s="310" t="str">
        <f t="shared" ca="1" si="208"/>
        <v/>
      </c>
      <c r="BR398" s="309" t="str">
        <f t="shared" ca="1" si="209"/>
        <v/>
      </c>
      <c r="BS398" s="438" t="str">
        <f t="shared" ca="1" si="210"/>
        <v/>
      </c>
      <c r="BT398" s="281" t="str">
        <f t="array" ref="BT398">IF(AND($I398&lt;&gt;"",$K398&lt;&gt;""),CEILING(VLOOKUP($I398,ランク別指標,3,FALSE)*$L398,1),"")</f>
        <v/>
      </c>
      <c r="BU398" s="282"/>
      <c r="BV398" s="281" t="str">
        <f t="shared" si="195"/>
        <v/>
      </c>
      <c r="BW398" s="283"/>
      <c r="BX398" s="282"/>
      <c r="BY398" s="284" t="str">
        <f t="shared" si="211"/>
        <v/>
      </c>
      <c r="BZ398" s="285" t="str">
        <f t="shared" si="212"/>
        <v/>
      </c>
      <c r="CA398" s="286"/>
      <c r="CB398" s="287"/>
      <c r="CC398" s="281" t="str">
        <f t="array" ref="CC398">IF(AND($I398&lt;&gt;"",$K398&lt;&gt;""),CEILING(VLOOKUP($I398,ランク別指標,6,FALSE)*$L398,1),"")</f>
        <v/>
      </c>
      <c r="CD398" s="288"/>
      <c r="CE398" s="289" t="str">
        <f t="shared" si="196"/>
        <v/>
      </c>
      <c r="CF398" s="290"/>
      <c r="CG398" s="291" t="str">
        <f t="array" ref="CG398">IF(AND(L398&lt;&gt;"",L398&gt;0),IF(CD398/L398*100 &gt; 0,CD398/L398*100, ""),"")</f>
        <v/>
      </c>
      <c r="CH398" s="292" t="str">
        <f t="array" ref="CH398">IF(AND(L398&lt;&gt;"",L398&gt;0),IF(CF398/L398*100 &gt; 0,CF398/L398*100, ""),"")</f>
        <v/>
      </c>
      <c r="CI398" s="291" t="str">
        <f t="array" ref="CI398">IF(AND(CC398&lt;&gt;"",CC398&gt;0),IF(CD398/CC398*100 &gt; 0,CD398/CC398, ""),"")</f>
        <v/>
      </c>
      <c r="CJ398" s="292" t="str">
        <f t="array" ref="CJ398">IF(AND(CE398&lt;&gt;"",CE398&gt;0),IF(CF398/CE398*100 &gt; 0,CF398/CE398, ""),"")</f>
        <v/>
      </c>
      <c r="CK398" s="281"/>
      <c r="CL398" s="293" t="str">
        <f t="array" ref="CL398">IF(AND(L398&lt;&gt;"",L398&gt;0),IF(CK398/L398*100 &gt; 0,CK398/L398*100, ""),"")</f>
        <v/>
      </c>
      <c r="CM398" s="294"/>
      <c r="CN398" s="270" t="str">
        <f t="array" aca="1" ref="CN398" ca="1">IF(AND($O398&lt;&gt;"",$P398="",$O398&lt;=集計基準日),"遅1",IF(AND($R398&lt;&gt;"",$S398="",$R398&lt;=集計基準日),"遅2",IF(AND($U398&lt;&gt;"",$V398="",$U398&lt;=集計基準日),"遅3","") ) )</f>
        <v/>
      </c>
      <c r="CO398" s="271" t="str">
        <f t="array" aca="1" ref="CO398" ca="1">IF(AND($AA398&lt;&gt;"",$AB398="",$AA398&lt;=集計基準日),"遅1",IF(AND($AD398&lt;&gt;"",$AE398="",$AD398&lt;=集計基準日),"遅2",IF(AND($AG398&lt;&gt;"",$AH398="",$AG398&lt;=集計基準日),"遅3","")))</f>
        <v/>
      </c>
      <c r="CP398" s="271" t="str">
        <f t="array" aca="1" ref="CP398" ca="1">IF(AND($AM398&lt;&gt;"",$AN398="",$AM398&lt;=集計基準日),"遅1",IF(AND($AP398&lt;&gt;"",$AQ398="",$AP398&lt;=集計基準日),"遅2",IF(AND($AS398&lt;&gt;"",$AT398="",$AS398&lt;=集計基準日),"遅3","")))</f>
        <v/>
      </c>
      <c r="CQ398" s="272" t="str">
        <f t="shared" ca="1" si="193"/>
        <v/>
      </c>
      <c r="CR398" s="272" t="str">
        <f t="shared" ca="1" si="194"/>
        <v/>
      </c>
      <c r="CS398" s="273" t="str">
        <f t="shared" ca="1" si="197"/>
        <v/>
      </c>
      <c r="CT398" s="337"/>
      <c r="CU398" s="264">
        <f t="shared" si="213"/>
        <v>390</v>
      </c>
      <c r="CW398" s="324">
        <f t="array" aca="1" ref="CW398" ca="1">MAX(IF((IF(進捗管理票PSPT_進捗率_1_2&lt;&gt;"", O398:V398,O398:S398)&lt;&gt;"")*(IF(進捗管理票PSPT_進捗率_1_2&lt;&gt;"", $O$7:$V$7,$O$7:$S$7)="予定日")*(IF(進捗管理票PSPT_進捗率_1_2&lt;&gt;"", O398:V398,O398:S398)&lt;=集計基準日),COLUMN(IF(進捗管理票PSPT_進捗率_1_2&lt;&gt;"", O398:V398,O398:S398)),""))</f>
        <v>0</v>
      </c>
      <c r="CX398" s="324">
        <f t="array" aca="1" ref="CX398" ca="1">MAX(IF((IF(進捗管理票PSPT_進捗率_2_2&lt;&gt;"", AA398:AH398,AA398:AE398)&lt;&gt;"")*(IF(進捗管理票PSPT_進捗率_2_2&lt;&gt;"", $AA$7:$AH$7,$AA$7:$AE$7)="予定日")*(IF(進捗管理票PSPT_進捗率_2_2&lt;&gt;"", AA398:AH398,AA398:AE398)&lt;=集計基準日),COLUMN(IF(進捗管理票PSPT_進捗率_2_2&lt;&gt;"", AA398:AH398,AA398:AE398)),""))</f>
        <v>0</v>
      </c>
      <c r="CY398" s="324">
        <f t="array" aca="1" ref="CY398" ca="1">MAX(IF((IF(進捗管理票PSPT_進捗率_3_2&lt;&gt;"", AM398:AT398,AM398:AQ398)&lt;&gt;"")*(IF(進捗管理票PSPT_進捗率_3_2&lt;&gt;"", $AM$7:$AT$7,$AM$7:$AQ$7)="予定日")*(IF(進捗管理票PSPT_進捗率_3_2&lt;&gt;"", AM398:AT398,AM398:AQ398)&lt;=集計基準日),COLUMN(IF(進捗管理票PSPT_進捗率_3_2&lt;&gt;"", AM398:AT398,AM398:AQ398)),""))</f>
        <v>0</v>
      </c>
      <c r="CZ398" s="324">
        <f t="array" aca="1" ref="CZ398" ca="1">MAX(IF((IF(進捗管理票PSPT_進捗率_4_2&lt;&gt;"", AY398:BF398,AY398:BC398)&lt;&gt;"")*(IF(進捗管理票PSPT_進捗率_4_2&lt;&gt;"", $AY$7:$BF$7,$AY$7:$BC$7)="予定日")*(IF(進捗管理票PSPT_進捗率_4_2&lt;&gt;"", AY398:BF398,AY398:BC398)&lt;=集計基準日),COLUMN(IF(進捗管理票PSPT_進捗率_4_2&lt;&gt;"", AY398:BF398,AY398:BC398)),""))</f>
        <v>0</v>
      </c>
      <c r="DA398" s="324">
        <f t="array" aca="1" ref="DA398" ca="1">MAX(IF((BJ398:BN398&lt;&gt;"")*($BJ$7:$BN$7="予定日")*(BJ398:BN398&lt;=集計基準日),COLUMN(BJ398:BN398),""))</f>
        <v>0</v>
      </c>
      <c r="DB398" s="324">
        <f t="array" aca="1" ref="DB398" ca="1">MAX(IF((IF(AND(進捗管理票PSPT_進捗率_1_2&lt;&gt;"",U398&lt;&gt;""), O398:V398,O398:S398)&lt;&gt;"")*(IF(AND(進捗管理票PSPT_進捗率_1_2&lt;&gt;"",U398&lt;&gt;""), $O$7:$V$7,$O$7:$S$7)="実績日")*(IF(AND(進捗管理票PSPT_進捗率_1_2&lt;&gt;"",U398&lt;&gt;""), O398:V398,O398:S398)&lt;=集計基準日),COLUMN(IF(AND(進捗管理票PSPT_進捗率_1_2&lt;&gt;"",U398&lt;&gt;""), O398:V398,O398:S398)),""))</f>
        <v>0</v>
      </c>
      <c r="DC398" s="324">
        <f t="array" aca="1" ref="DC398" ca="1">MAX(IF((IF(AND(進捗管理票PSPT_進捗率_2_2&lt;&gt;"",AG398&lt;&gt;""), AA398:AH398,AA398:AE398)&lt;&gt;"")*(IF(AND(進捗管理票PSPT_進捗率_2_2&lt;&gt;"",AG398&lt;&gt;""), $AA$7:$AH$7,$AA$7:$AE$7)="実績日")*(IF(AND(進捗管理票PSPT_進捗率_2_2&lt;&gt;"",AG398&lt;&gt;""), AA398:AH398,AA398:AE398)&lt;=集計基準日),COLUMN(IF(AND(進捗管理票PSPT_進捗率_2_2&lt;&gt;"",AG398&lt;&gt;""), AA398:AH398,AA398:AE398)),""))</f>
        <v>0</v>
      </c>
      <c r="DD398" s="324">
        <f t="array" aca="1" ref="DD398" ca="1">MAX(IF((IF(AND(進捗管理票PSPT_進捗率_3_2&lt;&gt;"",AS398&lt;&gt;""), AM398:AT398,AM398:AQ398)&lt;&gt;"")*(IF(AND(進捗管理票PSPT_進捗率_3_2&lt;&gt;"",AS398&lt;&gt;""), $AM$7:$AT$7,$AM$7:$AQ$7)="実績日")*(IF(AND(進捗管理票PSPT_進捗率_3_2&lt;&gt;"",AS398&lt;&gt;""), AM398:AT398,AM398:AQ398)&lt;=集計基準日),COLUMN(IF(AND(進捗管理票PSPT_進捗率_3_2&lt;&gt;"",AS398&lt;&gt;""), AM398:AT398,AM398:AQ398)),""))</f>
        <v>0</v>
      </c>
      <c r="DE398" s="324">
        <f t="array" aca="1" ref="DE398" ca="1">MAX(IF((IF(AND(進捗管理票PSPT_進捗率_4_2&lt;&gt;"",BE398&lt;&gt;""), AY398:BF398,AY398:BC398)&lt;&gt;"")*(IF(AND(進捗管理票PSPT_進捗率_4_2&lt;&gt;"",BE398&lt;&gt;""), $AY$7:$BF$7,$AY$7:$BC$7)="実績日")*(IF(AND(進捗管理票PSPT_進捗率_4_2&lt;&gt;"",BE398&lt;&gt;""), AY398:BF398,AY398:BC398)&lt;=集計基準日),COLUMN(IF(AND(進捗管理票PSPT_進捗率_4_2&lt;&gt;"",BE398&lt;&gt;""), AY398:BF398,AY398:BC398)),""))</f>
        <v>0</v>
      </c>
      <c r="DF398" s="324">
        <f t="array" aca="1" ref="DF398" ca="1">MAX(IF((BJ398:BN398&lt;&gt;"")*($BJ$7:$BN$7="実績日")*(BJ398:BN398&lt;=集計基準日),COLUMN(BJ398:BN398),""))</f>
        <v>0</v>
      </c>
      <c r="DG398" s="439">
        <f ca="1">MAX(IF(CW398&lt;&gt;0,HLOOKUP(CW398+1,進捗・達成率設定_PS,9,1),0),IF(CX398&lt;&gt;0,HLOOKUP(CX398+1,進捗・達成率設定_PT仕様作成,9,1),0),IF(CY398&lt;&gt;0,HLOOKUP(CY398+1,進捗・達成率設定_PG,9,1),0),IF(CZ398&lt;&gt;0,HLOOKUP(CZ398+1,進捗・達成率設定_PT,9,1),0),IF(DA398&lt;&gt;0,HLOOKUP(DA398+1,進捗・達成率設定_受入,9,1),0),IF(AND(COUNTA(PTレビュー先頭セル:PTレビュー最終セル)=0,AND(BB398&lt;&gt;"", BB398 &lt;= 集計基準日, BE398="",BF398="",BJ398="",BK398="",BM398="",BN398="")),100,0),IF(AND(BE398&lt;&gt;"",BE398 &lt;= 集計基準日, BJ398="",BK398="",BM398="",BN398=""),100,0))</f>
        <v>0</v>
      </c>
      <c r="DH398" s="440">
        <f ca="1">MAX(IF(DB398&lt;&gt;0,HLOOKUP(DB398,進捗・達成率設定_PS,9,1),0),IF(DC398&lt;&gt;0,HLOOKUP(DC398,進捗・達成率設定_PT仕様作成,9,1),0),IF(DD398&lt;&gt;0,HLOOKUP(DD398,進捗・達成率設定_PG,9,1),0),IF(DE398&lt;&gt;0,HLOOKUP(DE398,進捗・達成率設定_PT,9,1),0),IF(DF398&lt;&gt;0,HLOOKUP(DF398,進捗・達成率設定_受入,9,1),0),IF(AND(COUNTA(PTレビュー先頭セル:PTレビュー最終セル)=0,BJ398="",BK398="",BM398="",BN398="",BC398&lt;&gt;"", BC398&lt;=集計基準日),100,0),IF(OR(AND(BF398&lt;&gt;"",BF398&lt;=集計基準日, BJ398="",BK398="",BM398="",BN398=""),AND(BE398&lt;&gt;"",BF398&lt;&gt;"",BF398&lt;=集計基準日, BJ398="",BK398="",BM398="",BN398="")),100,0))</f>
        <v>0</v>
      </c>
      <c r="DI398" s="328" t="str">
        <f>IF(BM398&lt;&gt;"",BM398,IF(AND(BJ398&lt;&gt;"",BM398&lt;&gt;""),BM398,IF(AND(BJ398&lt;&gt;"",BM398=""),"",IF(AND(BK398&lt;&gt;"",BM398=""),"",IF(BE398&lt;&gt;"",BE398,IF(COUNTA(PTレビュー先頭セル:PTレビュー最終セル)&lt;&gt;0,"",IF(BB398&lt;&gt;"",BB398,"")))))))</f>
        <v/>
      </c>
      <c r="DJ398" s="329" t="str">
        <f>IF(AND(BM398&lt;&gt;"",BN398&lt;&gt;""),BN398,IF(AND(BJ398&lt;&gt;"",BN398&lt;&gt;""),BN398,IF(AND(BK398&lt;&gt;"",BN398=""),"",IF(AND(BJ398&lt;&gt;"",BN398=""),"",IF(BF398&lt;&gt;"",BF398,IF(COUNTA(PTレビュー先頭セル:PTレビュー最終セル)&lt;&gt;0,"",IF(BC398&lt;&gt;"",BC398,"")))))))</f>
        <v/>
      </c>
      <c r="DK398" s="450" t="b">
        <f t="shared" si="214"/>
        <v>0</v>
      </c>
      <c r="DL398" s="440" t="b">
        <f t="shared" si="215"/>
        <v>0</v>
      </c>
      <c r="DM398" s="450" t="b">
        <f t="shared" si="216"/>
        <v>0</v>
      </c>
      <c r="DN398" s="440" t="b">
        <f t="shared" si="217"/>
        <v>0</v>
      </c>
      <c r="DO398" s="449" t="b">
        <f t="shared" si="218"/>
        <v>0</v>
      </c>
      <c r="DP398" s="440" t="b">
        <f t="shared" si="219"/>
        <v>0</v>
      </c>
      <c r="DQ398" s="450" t="b">
        <f t="shared" si="220"/>
        <v>0</v>
      </c>
      <c r="DR398" s="440" t="b">
        <f t="shared" si="221"/>
        <v>0</v>
      </c>
      <c r="DS398" s="449" t="b">
        <f t="shared" si="222"/>
        <v>0</v>
      </c>
      <c r="DT398" s="440" t="b">
        <f t="shared" si="223"/>
        <v>0</v>
      </c>
    </row>
    <row r="399" spans="1:124" x14ac:dyDescent="0.25">
      <c r="A399" s="65">
        <f t="shared" si="198"/>
        <v>391</v>
      </c>
      <c r="B399" s="275"/>
      <c r="C399" s="275"/>
      <c r="D399" s="275"/>
      <c r="E399" s="275"/>
      <c r="F399" s="275"/>
      <c r="G399" s="316"/>
      <c r="H399" s="276"/>
      <c r="I399" s="276"/>
      <c r="J399" s="276"/>
      <c r="K399" s="467"/>
      <c r="L399" s="467"/>
      <c r="M399" s="277"/>
      <c r="N399" s="277"/>
      <c r="O399" s="348"/>
      <c r="P399" s="278"/>
      <c r="Q399" s="279"/>
      <c r="R399" s="348"/>
      <c r="S399" s="278"/>
      <c r="T399" s="280"/>
      <c r="U399" s="348"/>
      <c r="V399" s="274"/>
      <c r="W399" s="309" t="str">
        <f t="shared" ca="1" si="199"/>
        <v/>
      </c>
      <c r="X399" s="310" t="str">
        <f t="shared" ca="1" si="200"/>
        <v/>
      </c>
      <c r="Y399" s="277"/>
      <c r="Z399" s="277"/>
      <c r="AA399" s="348"/>
      <c r="AB399" s="278"/>
      <c r="AC399" s="279"/>
      <c r="AD399" s="348"/>
      <c r="AE399" s="278"/>
      <c r="AF399" s="280"/>
      <c r="AG399" s="348"/>
      <c r="AH399" s="274"/>
      <c r="AI399" s="309" t="str">
        <f t="shared" ca="1" si="201"/>
        <v/>
      </c>
      <c r="AJ399" s="310" t="str">
        <f t="shared" ca="1" si="202"/>
        <v/>
      </c>
      <c r="AK399" s="277"/>
      <c r="AL399" s="277"/>
      <c r="AM399" s="348"/>
      <c r="AN399" s="278"/>
      <c r="AO399" s="279"/>
      <c r="AP399" s="348"/>
      <c r="AQ399" s="278"/>
      <c r="AR399" s="280"/>
      <c r="AS399" s="348"/>
      <c r="AT399" s="274"/>
      <c r="AU399" s="309" t="str">
        <f t="shared" ca="1" si="203"/>
        <v/>
      </c>
      <c r="AV399" s="310" t="str">
        <f t="shared" ca="1" si="204"/>
        <v/>
      </c>
      <c r="AW399" s="276"/>
      <c r="AX399" s="276"/>
      <c r="AY399" s="348"/>
      <c r="AZ399" s="278"/>
      <c r="BA399" s="279"/>
      <c r="BB399" s="348"/>
      <c r="BC399" s="278"/>
      <c r="BD399" s="280"/>
      <c r="BE399" s="348"/>
      <c r="BF399" s="274"/>
      <c r="BG399" s="309" t="str">
        <f t="shared" ca="1" si="205"/>
        <v/>
      </c>
      <c r="BH399" s="310" t="str">
        <f t="shared" ca="1" si="206"/>
        <v/>
      </c>
      <c r="BI399" s="276"/>
      <c r="BJ399" s="348"/>
      <c r="BK399" s="278"/>
      <c r="BL399" s="279"/>
      <c r="BM399" s="348"/>
      <c r="BN399" s="278"/>
      <c r="BO399" s="280"/>
      <c r="BP399" s="309" t="str">
        <f t="shared" ca="1" si="207"/>
        <v/>
      </c>
      <c r="BQ399" s="310" t="str">
        <f t="shared" ca="1" si="208"/>
        <v/>
      </c>
      <c r="BR399" s="309" t="str">
        <f t="shared" ca="1" si="209"/>
        <v/>
      </c>
      <c r="BS399" s="438" t="str">
        <f t="shared" ca="1" si="210"/>
        <v/>
      </c>
      <c r="BT399" s="281" t="str">
        <f t="array" ref="BT399">IF(AND($I399&lt;&gt;"",$K399&lt;&gt;""),CEILING(VLOOKUP($I399,ランク別指標,3,FALSE)*$L399,1),"")</f>
        <v/>
      </c>
      <c r="BU399" s="282"/>
      <c r="BV399" s="281" t="str">
        <f t="shared" si="195"/>
        <v/>
      </c>
      <c r="BW399" s="283"/>
      <c r="BX399" s="282"/>
      <c r="BY399" s="284" t="str">
        <f t="shared" si="211"/>
        <v/>
      </c>
      <c r="BZ399" s="285" t="str">
        <f t="shared" si="212"/>
        <v/>
      </c>
      <c r="CA399" s="286"/>
      <c r="CB399" s="287"/>
      <c r="CC399" s="281" t="str">
        <f t="array" ref="CC399">IF(AND($I399&lt;&gt;"",$K399&lt;&gt;""),CEILING(VLOOKUP($I399,ランク別指標,6,FALSE)*$L399,1),"")</f>
        <v/>
      </c>
      <c r="CD399" s="288"/>
      <c r="CE399" s="289" t="str">
        <f t="shared" si="196"/>
        <v/>
      </c>
      <c r="CF399" s="290"/>
      <c r="CG399" s="291" t="str">
        <f t="array" ref="CG399">IF(AND(L399&lt;&gt;"",L399&gt;0),IF(CD399/L399*100 &gt; 0,CD399/L399*100, ""),"")</f>
        <v/>
      </c>
      <c r="CH399" s="292" t="str">
        <f t="array" ref="CH399">IF(AND(L399&lt;&gt;"",L399&gt;0),IF(CF399/L399*100 &gt; 0,CF399/L399*100, ""),"")</f>
        <v/>
      </c>
      <c r="CI399" s="291" t="str">
        <f t="array" ref="CI399">IF(AND(CC399&lt;&gt;"",CC399&gt;0),IF(CD399/CC399*100 &gt; 0,CD399/CC399, ""),"")</f>
        <v/>
      </c>
      <c r="CJ399" s="292" t="str">
        <f t="array" ref="CJ399">IF(AND(CE399&lt;&gt;"",CE399&gt;0),IF(CF399/CE399*100 &gt; 0,CF399/CE399, ""),"")</f>
        <v/>
      </c>
      <c r="CK399" s="281"/>
      <c r="CL399" s="293" t="str">
        <f t="array" ref="CL399">IF(AND(L399&lt;&gt;"",L399&gt;0),IF(CK399/L399*100 &gt; 0,CK399/L399*100, ""),"")</f>
        <v/>
      </c>
      <c r="CM399" s="294"/>
      <c r="CN399" s="270" t="str">
        <f t="array" aca="1" ref="CN399" ca="1">IF(AND($O399&lt;&gt;"",$P399="",$O399&lt;=集計基準日),"遅1",IF(AND($R399&lt;&gt;"",$S399="",$R399&lt;=集計基準日),"遅2",IF(AND($U399&lt;&gt;"",$V399="",$U399&lt;=集計基準日),"遅3","") ) )</f>
        <v/>
      </c>
      <c r="CO399" s="271" t="str">
        <f t="array" aca="1" ref="CO399" ca="1">IF(AND($AA399&lt;&gt;"",$AB399="",$AA399&lt;=集計基準日),"遅1",IF(AND($AD399&lt;&gt;"",$AE399="",$AD399&lt;=集計基準日),"遅2",IF(AND($AG399&lt;&gt;"",$AH399="",$AG399&lt;=集計基準日),"遅3","")))</f>
        <v/>
      </c>
      <c r="CP399" s="271" t="str">
        <f t="array" aca="1" ref="CP399" ca="1">IF(AND($AM399&lt;&gt;"",$AN399="",$AM399&lt;=集計基準日),"遅1",IF(AND($AP399&lt;&gt;"",$AQ399="",$AP399&lt;=集計基準日),"遅2",IF(AND($AS399&lt;&gt;"",$AT399="",$AS399&lt;=集計基準日),"遅3","")))</f>
        <v/>
      </c>
      <c r="CQ399" s="272" t="str">
        <f t="shared" ca="1" si="193"/>
        <v/>
      </c>
      <c r="CR399" s="272" t="str">
        <f t="shared" ca="1" si="194"/>
        <v/>
      </c>
      <c r="CS399" s="273" t="str">
        <f t="shared" ca="1" si="197"/>
        <v/>
      </c>
      <c r="CT399" s="337"/>
      <c r="CU399" s="264">
        <f t="shared" si="213"/>
        <v>391</v>
      </c>
      <c r="CW399" s="324">
        <f t="array" aca="1" ref="CW399" ca="1">MAX(IF((IF(進捗管理票PSPT_進捗率_1_2&lt;&gt;"", O399:V399,O399:S399)&lt;&gt;"")*(IF(進捗管理票PSPT_進捗率_1_2&lt;&gt;"", $O$7:$V$7,$O$7:$S$7)="予定日")*(IF(進捗管理票PSPT_進捗率_1_2&lt;&gt;"", O399:V399,O399:S399)&lt;=集計基準日),COLUMN(IF(進捗管理票PSPT_進捗率_1_2&lt;&gt;"", O399:V399,O399:S399)),""))</f>
        <v>0</v>
      </c>
      <c r="CX399" s="324">
        <f t="array" aca="1" ref="CX399" ca="1">MAX(IF((IF(進捗管理票PSPT_進捗率_2_2&lt;&gt;"", AA399:AH399,AA399:AE399)&lt;&gt;"")*(IF(進捗管理票PSPT_進捗率_2_2&lt;&gt;"", $AA$7:$AH$7,$AA$7:$AE$7)="予定日")*(IF(進捗管理票PSPT_進捗率_2_2&lt;&gt;"", AA399:AH399,AA399:AE399)&lt;=集計基準日),COLUMN(IF(進捗管理票PSPT_進捗率_2_2&lt;&gt;"", AA399:AH399,AA399:AE399)),""))</f>
        <v>0</v>
      </c>
      <c r="CY399" s="324">
        <f t="array" aca="1" ref="CY399" ca="1">MAX(IF((IF(進捗管理票PSPT_進捗率_3_2&lt;&gt;"", AM399:AT399,AM399:AQ399)&lt;&gt;"")*(IF(進捗管理票PSPT_進捗率_3_2&lt;&gt;"", $AM$7:$AT$7,$AM$7:$AQ$7)="予定日")*(IF(進捗管理票PSPT_進捗率_3_2&lt;&gt;"", AM399:AT399,AM399:AQ399)&lt;=集計基準日),COLUMN(IF(進捗管理票PSPT_進捗率_3_2&lt;&gt;"", AM399:AT399,AM399:AQ399)),""))</f>
        <v>0</v>
      </c>
      <c r="CZ399" s="324">
        <f t="array" aca="1" ref="CZ399" ca="1">MAX(IF((IF(進捗管理票PSPT_進捗率_4_2&lt;&gt;"", AY399:BF399,AY399:BC399)&lt;&gt;"")*(IF(進捗管理票PSPT_進捗率_4_2&lt;&gt;"", $AY$7:$BF$7,$AY$7:$BC$7)="予定日")*(IF(進捗管理票PSPT_進捗率_4_2&lt;&gt;"", AY399:BF399,AY399:BC399)&lt;=集計基準日),COLUMN(IF(進捗管理票PSPT_進捗率_4_2&lt;&gt;"", AY399:BF399,AY399:BC399)),""))</f>
        <v>0</v>
      </c>
      <c r="DA399" s="324">
        <f t="array" aca="1" ref="DA399" ca="1">MAX(IF((BJ399:BN399&lt;&gt;"")*($BJ$7:$BN$7="予定日")*(BJ399:BN399&lt;=集計基準日),COLUMN(BJ399:BN399),""))</f>
        <v>0</v>
      </c>
      <c r="DB399" s="324">
        <f t="array" aca="1" ref="DB399" ca="1">MAX(IF((IF(AND(進捗管理票PSPT_進捗率_1_2&lt;&gt;"",U399&lt;&gt;""), O399:V399,O399:S399)&lt;&gt;"")*(IF(AND(進捗管理票PSPT_進捗率_1_2&lt;&gt;"",U399&lt;&gt;""), $O$7:$V$7,$O$7:$S$7)="実績日")*(IF(AND(進捗管理票PSPT_進捗率_1_2&lt;&gt;"",U399&lt;&gt;""), O399:V399,O399:S399)&lt;=集計基準日),COLUMN(IF(AND(進捗管理票PSPT_進捗率_1_2&lt;&gt;"",U399&lt;&gt;""), O399:V399,O399:S399)),""))</f>
        <v>0</v>
      </c>
      <c r="DC399" s="324">
        <f t="array" aca="1" ref="DC399" ca="1">MAX(IF((IF(AND(進捗管理票PSPT_進捗率_2_2&lt;&gt;"",AG399&lt;&gt;""), AA399:AH399,AA399:AE399)&lt;&gt;"")*(IF(AND(進捗管理票PSPT_進捗率_2_2&lt;&gt;"",AG399&lt;&gt;""), $AA$7:$AH$7,$AA$7:$AE$7)="実績日")*(IF(AND(進捗管理票PSPT_進捗率_2_2&lt;&gt;"",AG399&lt;&gt;""), AA399:AH399,AA399:AE399)&lt;=集計基準日),COLUMN(IF(AND(進捗管理票PSPT_進捗率_2_2&lt;&gt;"",AG399&lt;&gt;""), AA399:AH399,AA399:AE399)),""))</f>
        <v>0</v>
      </c>
      <c r="DD399" s="324">
        <f t="array" aca="1" ref="DD399" ca="1">MAX(IF((IF(AND(進捗管理票PSPT_進捗率_3_2&lt;&gt;"",AS399&lt;&gt;""), AM399:AT399,AM399:AQ399)&lt;&gt;"")*(IF(AND(進捗管理票PSPT_進捗率_3_2&lt;&gt;"",AS399&lt;&gt;""), $AM$7:$AT$7,$AM$7:$AQ$7)="実績日")*(IF(AND(進捗管理票PSPT_進捗率_3_2&lt;&gt;"",AS399&lt;&gt;""), AM399:AT399,AM399:AQ399)&lt;=集計基準日),COLUMN(IF(AND(進捗管理票PSPT_進捗率_3_2&lt;&gt;"",AS399&lt;&gt;""), AM399:AT399,AM399:AQ399)),""))</f>
        <v>0</v>
      </c>
      <c r="DE399" s="324">
        <f t="array" aca="1" ref="DE399" ca="1">MAX(IF((IF(AND(進捗管理票PSPT_進捗率_4_2&lt;&gt;"",BE399&lt;&gt;""), AY399:BF399,AY399:BC399)&lt;&gt;"")*(IF(AND(進捗管理票PSPT_進捗率_4_2&lt;&gt;"",BE399&lt;&gt;""), $AY$7:$BF$7,$AY$7:$BC$7)="実績日")*(IF(AND(進捗管理票PSPT_進捗率_4_2&lt;&gt;"",BE399&lt;&gt;""), AY399:BF399,AY399:BC399)&lt;=集計基準日),COLUMN(IF(AND(進捗管理票PSPT_進捗率_4_2&lt;&gt;"",BE399&lt;&gt;""), AY399:BF399,AY399:BC399)),""))</f>
        <v>0</v>
      </c>
      <c r="DF399" s="324">
        <f t="array" aca="1" ref="DF399" ca="1">MAX(IF((BJ399:BN399&lt;&gt;"")*($BJ$7:$BN$7="実績日")*(BJ399:BN399&lt;=集計基準日),COLUMN(BJ399:BN399),""))</f>
        <v>0</v>
      </c>
      <c r="DG399" s="439">
        <f ca="1">MAX(IF(CW399&lt;&gt;0,HLOOKUP(CW399+1,進捗・達成率設定_PS,9,1),0),IF(CX399&lt;&gt;0,HLOOKUP(CX399+1,進捗・達成率設定_PT仕様作成,9,1),0),IF(CY399&lt;&gt;0,HLOOKUP(CY399+1,進捗・達成率設定_PG,9,1),0),IF(CZ399&lt;&gt;0,HLOOKUP(CZ399+1,進捗・達成率設定_PT,9,1),0),IF(DA399&lt;&gt;0,HLOOKUP(DA399+1,進捗・達成率設定_受入,9,1),0),IF(AND(COUNTA(PTレビュー先頭セル:PTレビュー最終セル)=0,AND(BB399&lt;&gt;"", BB399 &lt;= 集計基準日, BE399="",BF399="",BJ399="",BK399="",BM399="",BN399="")),100,0),IF(AND(BE399&lt;&gt;"",BE399 &lt;= 集計基準日, BJ399="",BK399="",BM399="",BN399=""),100,0))</f>
        <v>0</v>
      </c>
      <c r="DH399" s="440">
        <f ca="1">MAX(IF(DB399&lt;&gt;0,HLOOKUP(DB399,進捗・達成率設定_PS,9,1),0),IF(DC399&lt;&gt;0,HLOOKUP(DC399,進捗・達成率設定_PT仕様作成,9,1),0),IF(DD399&lt;&gt;0,HLOOKUP(DD399,進捗・達成率設定_PG,9,1),0),IF(DE399&lt;&gt;0,HLOOKUP(DE399,進捗・達成率設定_PT,9,1),0),IF(DF399&lt;&gt;0,HLOOKUP(DF399,進捗・達成率設定_受入,9,1),0),IF(AND(COUNTA(PTレビュー先頭セル:PTレビュー最終セル)=0,BJ399="",BK399="",BM399="",BN399="",BC399&lt;&gt;"", BC399&lt;=集計基準日),100,0),IF(OR(AND(BF399&lt;&gt;"",BF399&lt;=集計基準日, BJ399="",BK399="",BM399="",BN399=""),AND(BE399&lt;&gt;"",BF399&lt;&gt;"",BF399&lt;=集計基準日, BJ399="",BK399="",BM399="",BN399="")),100,0))</f>
        <v>0</v>
      </c>
      <c r="DI399" s="328" t="str">
        <f>IF(BM399&lt;&gt;"",BM399,IF(AND(BJ399&lt;&gt;"",BM399&lt;&gt;""),BM399,IF(AND(BJ399&lt;&gt;"",BM399=""),"",IF(AND(BK399&lt;&gt;"",BM399=""),"",IF(BE399&lt;&gt;"",BE399,IF(COUNTA(PTレビュー先頭セル:PTレビュー最終セル)&lt;&gt;0,"",IF(BB399&lt;&gt;"",BB399,"")))))))</f>
        <v/>
      </c>
      <c r="DJ399" s="329" t="str">
        <f>IF(AND(BM399&lt;&gt;"",BN399&lt;&gt;""),BN399,IF(AND(BJ399&lt;&gt;"",BN399&lt;&gt;""),BN399,IF(AND(BK399&lt;&gt;"",BN399=""),"",IF(AND(BJ399&lt;&gt;"",BN399=""),"",IF(BF399&lt;&gt;"",BF399,IF(COUNTA(PTレビュー先頭セル:PTレビュー最終セル)&lt;&gt;0,"",IF(BC399&lt;&gt;"",BC399,"")))))))</f>
        <v/>
      </c>
      <c r="DK399" s="450" t="b">
        <f t="shared" si="214"/>
        <v>0</v>
      </c>
      <c r="DL399" s="440" t="b">
        <f t="shared" si="215"/>
        <v>0</v>
      </c>
      <c r="DM399" s="450" t="b">
        <f t="shared" si="216"/>
        <v>0</v>
      </c>
      <c r="DN399" s="440" t="b">
        <f t="shared" si="217"/>
        <v>0</v>
      </c>
      <c r="DO399" s="449" t="b">
        <f t="shared" si="218"/>
        <v>0</v>
      </c>
      <c r="DP399" s="440" t="b">
        <f t="shared" si="219"/>
        <v>0</v>
      </c>
      <c r="DQ399" s="450" t="b">
        <f t="shared" si="220"/>
        <v>0</v>
      </c>
      <c r="DR399" s="440" t="b">
        <f t="shared" si="221"/>
        <v>0</v>
      </c>
      <c r="DS399" s="449" t="b">
        <f t="shared" si="222"/>
        <v>0</v>
      </c>
      <c r="DT399" s="440" t="b">
        <f t="shared" si="223"/>
        <v>0</v>
      </c>
    </row>
    <row r="400" spans="1:124" x14ac:dyDescent="0.25">
      <c r="A400" s="65">
        <f t="shared" si="198"/>
        <v>392</v>
      </c>
      <c r="B400" s="275"/>
      <c r="C400" s="275"/>
      <c r="D400" s="275"/>
      <c r="E400" s="275"/>
      <c r="F400" s="275"/>
      <c r="G400" s="316"/>
      <c r="H400" s="276"/>
      <c r="I400" s="276"/>
      <c r="J400" s="276"/>
      <c r="K400" s="467"/>
      <c r="L400" s="467"/>
      <c r="M400" s="277"/>
      <c r="N400" s="277"/>
      <c r="O400" s="348"/>
      <c r="P400" s="278"/>
      <c r="Q400" s="279"/>
      <c r="R400" s="348"/>
      <c r="S400" s="278"/>
      <c r="T400" s="280"/>
      <c r="U400" s="348"/>
      <c r="V400" s="274"/>
      <c r="W400" s="309" t="str">
        <f t="shared" ca="1" si="199"/>
        <v/>
      </c>
      <c r="X400" s="310" t="str">
        <f t="shared" ca="1" si="200"/>
        <v/>
      </c>
      <c r="Y400" s="277"/>
      <c r="Z400" s="277"/>
      <c r="AA400" s="348"/>
      <c r="AB400" s="278"/>
      <c r="AC400" s="279"/>
      <c r="AD400" s="348"/>
      <c r="AE400" s="278"/>
      <c r="AF400" s="280"/>
      <c r="AG400" s="348"/>
      <c r="AH400" s="274"/>
      <c r="AI400" s="309" t="str">
        <f t="shared" ca="1" si="201"/>
        <v/>
      </c>
      <c r="AJ400" s="310" t="str">
        <f t="shared" ca="1" si="202"/>
        <v/>
      </c>
      <c r="AK400" s="277"/>
      <c r="AL400" s="277"/>
      <c r="AM400" s="348"/>
      <c r="AN400" s="278"/>
      <c r="AO400" s="279"/>
      <c r="AP400" s="348"/>
      <c r="AQ400" s="278"/>
      <c r="AR400" s="280"/>
      <c r="AS400" s="348"/>
      <c r="AT400" s="274"/>
      <c r="AU400" s="309" t="str">
        <f t="shared" ca="1" si="203"/>
        <v/>
      </c>
      <c r="AV400" s="310" t="str">
        <f t="shared" ca="1" si="204"/>
        <v/>
      </c>
      <c r="AW400" s="276"/>
      <c r="AX400" s="276"/>
      <c r="AY400" s="348"/>
      <c r="AZ400" s="278"/>
      <c r="BA400" s="279"/>
      <c r="BB400" s="348"/>
      <c r="BC400" s="278"/>
      <c r="BD400" s="280"/>
      <c r="BE400" s="348"/>
      <c r="BF400" s="274"/>
      <c r="BG400" s="309" t="str">
        <f t="shared" ca="1" si="205"/>
        <v/>
      </c>
      <c r="BH400" s="310" t="str">
        <f t="shared" ca="1" si="206"/>
        <v/>
      </c>
      <c r="BI400" s="276"/>
      <c r="BJ400" s="348"/>
      <c r="BK400" s="278"/>
      <c r="BL400" s="279"/>
      <c r="BM400" s="348"/>
      <c r="BN400" s="278"/>
      <c r="BO400" s="280"/>
      <c r="BP400" s="309" t="str">
        <f t="shared" ca="1" si="207"/>
        <v/>
      </c>
      <c r="BQ400" s="310" t="str">
        <f t="shared" ca="1" si="208"/>
        <v/>
      </c>
      <c r="BR400" s="309" t="str">
        <f t="shared" ca="1" si="209"/>
        <v/>
      </c>
      <c r="BS400" s="438" t="str">
        <f t="shared" ca="1" si="210"/>
        <v/>
      </c>
      <c r="BT400" s="281" t="str">
        <f t="array" ref="BT400">IF(AND($I400&lt;&gt;"",$K400&lt;&gt;""),CEILING(VLOOKUP($I400,ランク別指標,3,FALSE)*$L400,1),"")</f>
        <v/>
      </c>
      <c r="BU400" s="282"/>
      <c r="BV400" s="281" t="str">
        <f t="shared" si="195"/>
        <v/>
      </c>
      <c r="BW400" s="283"/>
      <c r="BX400" s="282"/>
      <c r="BY400" s="284" t="str">
        <f t="shared" si="211"/>
        <v/>
      </c>
      <c r="BZ400" s="285" t="str">
        <f t="shared" si="212"/>
        <v/>
      </c>
      <c r="CA400" s="286"/>
      <c r="CB400" s="287"/>
      <c r="CC400" s="281" t="str">
        <f t="array" ref="CC400">IF(AND($I400&lt;&gt;"",$K400&lt;&gt;""),CEILING(VLOOKUP($I400,ランク別指標,6,FALSE)*$L400,1),"")</f>
        <v/>
      </c>
      <c r="CD400" s="288"/>
      <c r="CE400" s="289" t="str">
        <f t="shared" si="196"/>
        <v/>
      </c>
      <c r="CF400" s="290"/>
      <c r="CG400" s="291" t="str">
        <f t="array" ref="CG400">IF(AND(L400&lt;&gt;"",L400&gt;0),IF(CD400/L400*100 &gt; 0,CD400/L400*100, ""),"")</f>
        <v/>
      </c>
      <c r="CH400" s="292" t="str">
        <f t="array" ref="CH400">IF(AND(L400&lt;&gt;"",L400&gt;0),IF(CF400/L400*100 &gt; 0,CF400/L400*100, ""),"")</f>
        <v/>
      </c>
      <c r="CI400" s="291" t="str">
        <f t="array" ref="CI400">IF(AND(CC400&lt;&gt;"",CC400&gt;0),IF(CD400/CC400*100 &gt; 0,CD400/CC400, ""),"")</f>
        <v/>
      </c>
      <c r="CJ400" s="292" t="str">
        <f t="array" ref="CJ400">IF(AND(CE400&lt;&gt;"",CE400&gt;0),IF(CF400/CE400*100 &gt; 0,CF400/CE400, ""),"")</f>
        <v/>
      </c>
      <c r="CK400" s="281"/>
      <c r="CL400" s="293" t="str">
        <f t="array" ref="CL400">IF(AND(L400&lt;&gt;"",L400&gt;0),IF(CK400/L400*100 &gt; 0,CK400/L400*100, ""),"")</f>
        <v/>
      </c>
      <c r="CM400" s="294"/>
      <c r="CN400" s="270" t="str">
        <f t="array" aca="1" ref="CN400" ca="1">IF(AND($O400&lt;&gt;"",$P400="",$O400&lt;=集計基準日),"遅1",IF(AND($R400&lt;&gt;"",$S400="",$R400&lt;=集計基準日),"遅2",IF(AND($U400&lt;&gt;"",$V400="",$U400&lt;=集計基準日),"遅3","") ) )</f>
        <v/>
      </c>
      <c r="CO400" s="271" t="str">
        <f t="array" aca="1" ref="CO400" ca="1">IF(AND($AA400&lt;&gt;"",$AB400="",$AA400&lt;=集計基準日),"遅1",IF(AND($AD400&lt;&gt;"",$AE400="",$AD400&lt;=集計基準日),"遅2",IF(AND($AG400&lt;&gt;"",$AH400="",$AG400&lt;=集計基準日),"遅3","")))</f>
        <v/>
      </c>
      <c r="CP400" s="271" t="str">
        <f t="array" aca="1" ref="CP400" ca="1">IF(AND($AM400&lt;&gt;"",$AN400="",$AM400&lt;=集計基準日),"遅1",IF(AND($AP400&lt;&gt;"",$AQ400="",$AP400&lt;=集計基準日),"遅2",IF(AND($AS400&lt;&gt;"",$AT400="",$AS400&lt;=集計基準日),"遅3","")))</f>
        <v/>
      </c>
      <c r="CQ400" s="272" t="str">
        <f t="shared" ca="1" si="193"/>
        <v/>
      </c>
      <c r="CR400" s="272" t="str">
        <f t="shared" ca="1" si="194"/>
        <v/>
      </c>
      <c r="CS400" s="273" t="str">
        <f t="shared" ca="1" si="197"/>
        <v/>
      </c>
      <c r="CT400" s="337"/>
      <c r="CU400" s="264">
        <f t="shared" si="213"/>
        <v>392</v>
      </c>
      <c r="CW400" s="324">
        <f t="array" aca="1" ref="CW400" ca="1">MAX(IF((IF(進捗管理票PSPT_進捗率_1_2&lt;&gt;"", O400:V400,O400:S400)&lt;&gt;"")*(IF(進捗管理票PSPT_進捗率_1_2&lt;&gt;"", $O$7:$V$7,$O$7:$S$7)="予定日")*(IF(進捗管理票PSPT_進捗率_1_2&lt;&gt;"", O400:V400,O400:S400)&lt;=集計基準日),COLUMN(IF(進捗管理票PSPT_進捗率_1_2&lt;&gt;"", O400:V400,O400:S400)),""))</f>
        <v>0</v>
      </c>
      <c r="CX400" s="324">
        <f t="array" aca="1" ref="CX400" ca="1">MAX(IF((IF(進捗管理票PSPT_進捗率_2_2&lt;&gt;"", AA400:AH400,AA400:AE400)&lt;&gt;"")*(IF(進捗管理票PSPT_進捗率_2_2&lt;&gt;"", $AA$7:$AH$7,$AA$7:$AE$7)="予定日")*(IF(進捗管理票PSPT_進捗率_2_2&lt;&gt;"", AA400:AH400,AA400:AE400)&lt;=集計基準日),COLUMN(IF(進捗管理票PSPT_進捗率_2_2&lt;&gt;"", AA400:AH400,AA400:AE400)),""))</f>
        <v>0</v>
      </c>
      <c r="CY400" s="324">
        <f t="array" aca="1" ref="CY400" ca="1">MAX(IF((IF(進捗管理票PSPT_進捗率_3_2&lt;&gt;"", AM400:AT400,AM400:AQ400)&lt;&gt;"")*(IF(進捗管理票PSPT_進捗率_3_2&lt;&gt;"", $AM$7:$AT$7,$AM$7:$AQ$7)="予定日")*(IF(進捗管理票PSPT_進捗率_3_2&lt;&gt;"", AM400:AT400,AM400:AQ400)&lt;=集計基準日),COLUMN(IF(進捗管理票PSPT_進捗率_3_2&lt;&gt;"", AM400:AT400,AM400:AQ400)),""))</f>
        <v>0</v>
      </c>
      <c r="CZ400" s="324">
        <f t="array" aca="1" ref="CZ400" ca="1">MAX(IF((IF(進捗管理票PSPT_進捗率_4_2&lt;&gt;"", AY400:BF400,AY400:BC400)&lt;&gt;"")*(IF(進捗管理票PSPT_進捗率_4_2&lt;&gt;"", $AY$7:$BF$7,$AY$7:$BC$7)="予定日")*(IF(進捗管理票PSPT_進捗率_4_2&lt;&gt;"", AY400:BF400,AY400:BC400)&lt;=集計基準日),COLUMN(IF(進捗管理票PSPT_進捗率_4_2&lt;&gt;"", AY400:BF400,AY400:BC400)),""))</f>
        <v>0</v>
      </c>
      <c r="DA400" s="324">
        <f t="array" aca="1" ref="DA400" ca="1">MAX(IF((BJ400:BN400&lt;&gt;"")*($BJ$7:$BN$7="予定日")*(BJ400:BN400&lt;=集計基準日),COLUMN(BJ400:BN400),""))</f>
        <v>0</v>
      </c>
      <c r="DB400" s="324">
        <f t="array" aca="1" ref="DB400" ca="1">MAX(IF((IF(AND(進捗管理票PSPT_進捗率_1_2&lt;&gt;"",U400&lt;&gt;""), O400:V400,O400:S400)&lt;&gt;"")*(IF(AND(進捗管理票PSPT_進捗率_1_2&lt;&gt;"",U400&lt;&gt;""), $O$7:$V$7,$O$7:$S$7)="実績日")*(IF(AND(進捗管理票PSPT_進捗率_1_2&lt;&gt;"",U400&lt;&gt;""), O400:V400,O400:S400)&lt;=集計基準日),COLUMN(IF(AND(進捗管理票PSPT_進捗率_1_2&lt;&gt;"",U400&lt;&gt;""), O400:V400,O400:S400)),""))</f>
        <v>0</v>
      </c>
      <c r="DC400" s="324">
        <f t="array" aca="1" ref="DC400" ca="1">MAX(IF((IF(AND(進捗管理票PSPT_進捗率_2_2&lt;&gt;"",AG400&lt;&gt;""), AA400:AH400,AA400:AE400)&lt;&gt;"")*(IF(AND(進捗管理票PSPT_進捗率_2_2&lt;&gt;"",AG400&lt;&gt;""), $AA$7:$AH$7,$AA$7:$AE$7)="実績日")*(IF(AND(進捗管理票PSPT_進捗率_2_2&lt;&gt;"",AG400&lt;&gt;""), AA400:AH400,AA400:AE400)&lt;=集計基準日),COLUMN(IF(AND(進捗管理票PSPT_進捗率_2_2&lt;&gt;"",AG400&lt;&gt;""), AA400:AH400,AA400:AE400)),""))</f>
        <v>0</v>
      </c>
      <c r="DD400" s="324">
        <f t="array" aca="1" ref="DD400" ca="1">MAX(IF((IF(AND(進捗管理票PSPT_進捗率_3_2&lt;&gt;"",AS400&lt;&gt;""), AM400:AT400,AM400:AQ400)&lt;&gt;"")*(IF(AND(進捗管理票PSPT_進捗率_3_2&lt;&gt;"",AS400&lt;&gt;""), $AM$7:$AT$7,$AM$7:$AQ$7)="実績日")*(IF(AND(進捗管理票PSPT_進捗率_3_2&lt;&gt;"",AS400&lt;&gt;""), AM400:AT400,AM400:AQ400)&lt;=集計基準日),COLUMN(IF(AND(進捗管理票PSPT_進捗率_3_2&lt;&gt;"",AS400&lt;&gt;""), AM400:AT400,AM400:AQ400)),""))</f>
        <v>0</v>
      </c>
      <c r="DE400" s="324">
        <f t="array" aca="1" ref="DE400" ca="1">MAX(IF((IF(AND(進捗管理票PSPT_進捗率_4_2&lt;&gt;"",BE400&lt;&gt;""), AY400:BF400,AY400:BC400)&lt;&gt;"")*(IF(AND(進捗管理票PSPT_進捗率_4_2&lt;&gt;"",BE400&lt;&gt;""), $AY$7:$BF$7,$AY$7:$BC$7)="実績日")*(IF(AND(進捗管理票PSPT_進捗率_4_2&lt;&gt;"",BE400&lt;&gt;""), AY400:BF400,AY400:BC400)&lt;=集計基準日),COLUMN(IF(AND(進捗管理票PSPT_進捗率_4_2&lt;&gt;"",BE400&lt;&gt;""), AY400:BF400,AY400:BC400)),""))</f>
        <v>0</v>
      </c>
      <c r="DF400" s="324">
        <f t="array" aca="1" ref="DF400" ca="1">MAX(IF((BJ400:BN400&lt;&gt;"")*($BJ$7:$BN$7="実績日")*(BJ400:BN400&lt;=集計基準日),COLUMN(BJ400:BN400),""))</f>
        <v>0</v>
      </c>
      <c r="DG400" s="439">
        <f ca="1">MAX(IF(CW400&lt;&gt;0,HLOOKUP(CW400+1,進捗・達成率設定_PS,9,1),0),IF(CX400&lt;&gt;0,HLOOKUP(CX400+1,進捗・達成率設定_PT仕様作成,9,1),0),IF(CY400&lt;&gt;0,HLOOKUP(CY400+1,進捗・達成率設定_PG,9,1),0),IF(CZ400&lt;&gt;0,HLOOKUP(CZ400+1,進捗・達成率設定_PT,9,1),0),IF(DA400&lt;&gt;0,HLOOKUP(DA400+1,進捗・達成率設定_受入,9,1),0),IF(AND(COUNTA(PTレビュー先頭セル:PTレビュー最終セル)=0,AND(BB400&lt;&gt;"", BB400 &lt;= 集計基準日, BE400="",BF400="",BJ400="",BK400="",BM400="",BN400="")),100,0),IF(AND(BE400&lt;&gt;"",BE400 &lt;= 集計基準日, BJ400="",BK400="",BM400="",BN400=""),100,0))</f>
        <v>0</v>
      </c>
      <c r="DH400" s="440">
        <f ca="1">MAX(IF(DB400&lt;&gt;0,HLOOKUP(DB400,進捗・達成率設定_PS,9,1),0),IF(DC400&lt;&gt;0,HLOOKUP(DC400,進捗・達成率設定_PT仕様作成,9,1),0),IF(DD400&lt;&gt;0,HLOOKUP(DD400,進捗・達成率設定_PG,9,1),0),IF(DE400&lt;&gt;0,HLOOKUP(DE400,進捗・達成率設定_PT,9,1),0),IF(DF400&lt;&gt;0,HLOOKUP(DF400,進捗・達成率設定_受入,9,1),0),IF(AND(COUNTA(PTレビュー先頭セル:PTレビュー最終セル)=0,BJ400="",BK400="",BM400="",BN400="",BC400&lt;&gt;"", BC400&lt;=集計基準日),100,0),IF(OR(AND(BF400&lt;&gt;"",BF400&lt;=集計基準日, BJ400="",BK400="",BM400="",BN400=""),AND(BE400&lt;&gt;"",BF400&lt;&gt;"",BF400&lt;=集計基準日, BJ400="",BK400="",BM400="",BN400="")),100,0))</f>
        <v>0</v>
      </c>
      <c r="DI400" s="328" t="str">
        <f>IF(BM400&lt;&gt;"",BM400,IF(AND(BJ400&lt;&gt;"",BM400&lt;&gt;""),BM400,IF(AND(BJ400&lt;&gt;"",BM400=""),"",IF(AND(BK400&lt;&gt;"",BM400=""),"",IF(BE400&lt;&gt;"",BE400,IF(COUNTA(PTレビュー先頭セル:PTレビュー最終セル)&lt;&gt;0,"",IF(BB400&lt;&gt;"",BB400,"")))))))</f>
        <v/>
      </c>
      <c r="DJ400" s="329" t="str">
        <f>IF(AND(BM400&lt;&gt;"",BN400&lt;&gt;""),BN400,IF(AND(BJ400&lt;&gt;"",BN400&lt;&gt;""),BN400,IF(AND(BK400&lt;&gt;"",BN400=""),"",IF(AND(BJ400&lt;&gt;"",BN400=""),"",IF(BF400&lt;&gt;"",BF400,IF(COUNTA(PTレビュー先頭セル:PTレビュー最終セル)&lt;&gt;0,"",IF(BC400&lt;&gt;"",BC400,"")))))))</f>
        <v/>
      </c>
      <c r="DK400" s="450" t="b">
        <f t="shared" si="214"/>
        <v>0</v>
      </c>
      <c r="DL400" s="440" t="b">
        <f t="shared" si="215"/>
        <v>0</v>
      </c>
      <c r="DM400" s="450" t="b">
        <f t="shared" si="216"/>
        <v>0</v>
      </c>
      <c r="DN400" s="440" t="b">
        <f t="shared" si="217"/>
        <v>0</v>
      </c>
      <c r="DO400" s="449" t="b">
        <f t="shared" si="218"/>
        <v>0</v>
      </c>
      <c r="DP400" s="440" t="b">
        <f t="shared" si="219"/>
        <v>0</v>
      </c>
      <c r="DQ400" s="450" t="b">
        <f t="shared" si="220"/>
        <v>0</v>
      </c>
      <c r="DR400" s="440" t="b">
        <f t="shared" si="221"/>
        <v>0</v>
      </c>
      <c r="DS400" s="449" t="b">
        <f t="shared" si="222"/>
        <v>0</v>
      </c>
      <c r="DT400" s="440" t="b">
        <f t="shared" si="223"/>
        <v>0</v>
      </c>
    </row>
    <row r="401" spans="1:124" x14ac:dyDescent="0.25">
      <c r="A401" s="65">
        <f t="shared" si="198"/>
        <v>393</v>
      </c>
      <c r="B401" s="275"/>
      <c r="C401" s="275"/>
      <c r="D401" s="275"/>
      <c r="E401" s="275"/>
      <c r="F401" s="275"/>
      <c r="G401" s="316"/>
      <c r="H401" s="276"/>
      <c r="I401" s="276"/>
      <c r="J401" s="276"/>
      <c r="K401" s="467"/>
      <c r="L401" s="467"/>
      <c r="M401" s="277"/>
      <c r="N401" s="277"/>
      <c r="O401" s="348"/>
      <c r="P401" s="278"/>
      <c r="Q401" s="279"/>
      <c r="R401" s="348"/>
      <c r="S401" s="278"/>
      <c r="T401" s="280"/>
      <c r="U401" s="348"/>
      <c r="V401" s="274"/>
      <c r="W401" s="309" t="str">
        <f t="shared" ca="1" si="199"/>
        <v/>
      </c>
      <c r="X401" s="310" t="str">
        <f t="shared" ca="1" si="200"/>
        <v/>
      </c>
      <c r="Y401" s="277"/>
      <c r="Z401" s="277"/>
      <c r="AA401" s="348"/>
      <c r="AB401" s="278"/>
      <c r="AC401" s="279"/>
      <c r="AD401" s="348"/>
      <c r="AE401" s="278"/>
      <c r="AF401" s="280"/>
      <c r="AG401" s="348"/>
      <c r="AH401" s="274"/>
      <c r="AI401" s="309" t="str">
        <f t="shared" ca="1" si="201"/>
        <v/>
      </c>
      <c r="AJ401" s="310" t="str">
        <f t="shared" ca="1" si="202"/>
        <v/>
      </c>
      <c r="AK401" s="277"/>
      <c r="AL401" s="277"/>
      <c r="AM401" s="348"/>
      <c r="AN401" s="278"/>
      <c r="AO401" s="279"/>
      <c r="AP401" s="348"/>
      <c r="AQ401" s="278"/>
      <c r="AR401" s="280"/>
      <c r="AS401" s="348"/>
      <c r="AT401" s="274"/>
      <c r="AU401" s="309" t="str">
        <f t="shared" ca="1" si="203"/>
        <v/>
      </c>
      <c r="AV401" s="310" t="str">
        <f t="shared" ca="1" si="204"/>
        <v/>
      </c>
      <c r="AW401" s="276"/>
      <c r="AX401" s="276"/>
      <c r="AY401" s="348"/>
      <c r="AZ401" s="278"/>
      <c r="BA401" s="279"/>
      <c r="BB401" s="348"/>
      <c r="BC401" s="278"/>
      <c r="BD401" s="280"/>
      <c r="BE401" s="348"/>
      <c r="BF401" s="274"/>
      <c r="BG401" s="309" t="str">
        <f t="shared" ca="1" si="205"/>
        <v/>
      </c>
      <c r="BH401" s="310" t="str">
        <f t="shared" ca="1" si="206"/>
        <v/>
      </c>
      <c r="BI401" s="276"/>
      <c r="BJ401" s="348"/>
      <c r="BK401" s="278"/>
      <c r="BL401" s="279"/>
      <c r="BM401" s="348"/>
      <c r="BN401" s="278"/>
      <c r="BO401" s="280"/>
      <c r="BP401" s="309" t="str">
        <f t="shared" ca="1" si="207"/>
        <v/>
      </c>
      <c r="BQ401" s="310" t="str">
        <f t="shared" ca="1" si="208"/>
        <v/>
      </c>
      <c r="BR401" s="309" t="str">
        <f t="shared" ca="1" si="209"/>
        <v/>
      </c>
      <c r="BS401" s="438" t="str">
        <f t="shared" ca="1" si="210"/>
        <v/>
      </c>
      <c r="BT401" s="281" t="str">
        <f t="array" ref="BT401">IF(AND($I401&lt;&gt;"",$K401&lt;&gt;""),CEILING(VLOOKUP($I401,ランク別指標,3,FALSE)*$L401,1),"")</f>
        <v/>
      </c>
      <c r="BU401" s="282"/>
      <c r="BV401" s="281" t="str">
        <f t="shared" si="195"/>
        <v/>
      </c>
      <c r="BW401" s="283"/>
      <c r="BX401" s="282"/>
      <c r="BY401" s="284" t="str">
        <f t="shared" si="211"/>
        <v/>
      </c>
      <c r="BZ401" s="285" t="str">
        <f t="shared" si="212"/>
        <v/>
      </c>
      <c r="CA401" s="286"/>
      <c r="CB401" s="287"/>
      <c r="CC401" s="281" t="str">
        <f t="array" ref="CC401">IF(AND($I401&lt;&gt;"",$K401&lt;&gt;""),CEILING(VLOOKUP($I401,ランク別指標,6,FALSE)*$L401,1),"")</f>
        <v/>
      </c>
      <c r="CD401" s="288"/>
      <c r="CE401" s="289" t="str">
        <f t="shared" si="196"/>
        <v/>
      </c>
      <c r="CF401" s="290"/>
      <c r="CG401" s="291" t="str">
        <f t="array" ref="CG401">IF(AND(L401&lt;&gt;"",L401&gt;0),IF(CD401/L401*100 &gt; 0,CD401/L401*100, ""),"")</f>
        <v/>
      </c>
      <c r="CH401" s="292" t="str">
        <f t="array" ref="CH401">IF(AND(L401&lt;&gt;"",L401&gt;0),IF(CF401/L401*100 &gt; 0,CF401/L401*100, ""),"")</f>
        <v/>
      </c>
      <c r="CI401" s="291" t="str">
        <f t="array" ref="CI401">IF(AND(CC401&lt;&gt;"",CC401&gt;0),IF(CD401/CC401*100 &gt; 0,CD401/CC401, ""),"")</f>
        <v/>
      </c>
      <c r="CJ401" s="292" t="str">
        <f t="array" ref="CJ401">IF(AND(CE401&lt;&gt;"",CE401&gt;0),IF(CF401/CE401*100 &gt; 0,CF401/CE401, ""),"")</f>
        <v/>
      </c>
      <c r="CK401" s="281"/>
      <c r="CL401" s="293" t="str">
        <f t="array" ref="CL401">IF(AND(L401&lt;&gt;"",L401&gt;0),IF(CK401/L401*100 &gt; 0,CK401/L401*100, ""),"")</f>
        <v/>
      </c>
      <c r="CM401" s="294"/>
      <c r="CN401" s="270" t="str">
        <f t="array" aca="1" ref="CN401" ca="1">IF(AND($O401&lt;&gt;"",$P401="",$O401&lt;=集計基準日),"遅1",IF(AND($R401&lt;&gt;"",$S401="",$R401&lt;=集計基準日),"遅2",IF(AND($U401&lt;&gt;"",$V401="",$U401&lt;=集計基準日),"遅3","") ) )</f>
        <v/>
      </c>
      <c r="CO401" s="271" t="str">
        <f t="array" aca="1" ref="CO401" ca="1">IF(AND($AA401&lt;&gt;"",$AB401="",$AA401&lt;=集計基準日),"遅1",IF(AND($AD401&lt;&gt;"",$AE401="",$AD401&lt;=集計基準日),"遅2",IF(AND($AG401&lt;&gt;"",$AH401="",$AG401&lt;=集計基準日),"遅3","")))</f>
        <v/>
      </c>
      <c r="CP401" s="271" t="str">
        <f t="array" aca="1" ref="CP401" ca="1">IF(AND($AM401&lt;&gt;"",$AN401="",$AM401&lt;=集計基準日),"遅1",IF(AND($AP401&lt;&gt;"",$AQ401="",$AP401&lt;=集計基準日),"遅2",IF(AND($AS401&lt;&gt;"",$AT401="",$AS401&lt;=集計基準日),"遅3","")))</f>
        <v/>
      </c>
      <c r="CQ401" s="272" t="str">
        <f t="shared" ca="1" si="193"/>
        <v/>
      </c>
      <c r="CR401" s="272" t="str">
        <f t="shared" ca="1" si="194"/>
        <v/>
      </c>
      <c r="CS401" s="273" t="str">
        <f t="shared" ca="1" si="197"/>
        <v/>
      </c>
      <c r="CT401" s="337"/>
      <c r="CU401" s="264">
        <f t="shared" si="213"/>
        <v>393</v>
      </c>
      <c r="CW401" s="324">
        <f t="array" aca="1" ref="CW401" ca="1">MAX(IF((IF(進捗管理票PSPT_進捗率_1_2&lt;&gt;"", O401:V401,O401:S401)&lt;&gt;"")*(IF(進捗管理票PSPT_進捗率_1_2&lt;&gt;"", $O$7:$V$7,$O$7:$S$7)="予定日")*(IF(進捗管理票PSPT_進捗率_1_2&lt;&gt;"", O401:V401,O401:S401)&lt;=集計基準日),COLUMN(IF(進捗管理票PSPT_進捗率_1_2&lt;&gt;"", O401:V401,O401:S401)),""))</f>
        <v>0</v>
      </c>
      <c r="CX401" s="324">
        <f t="array" aca="1" ref="CX401" ca="1">MAX(IF((IF(進捗管理票PSPT_進捗率_2_2&lt;&gt;"", AA401:AH401,AA401:AE401)&lt;&gt;"")*(IF(進捗管理票PSPT_進捗率_2_2&lt;&gt;"", $AA$7:$AH$7,$AA$7:$AE$7)="予定日")*(IF(進捗管理票PSPT_進捗率_2_2&lt;&gt;"", AA401:AH401,AA401:AE401)&lt;=集計基準日),COLUMN(IF(進捗管理票PSPT_進捗率_2_2&lt;&gt;"", AA401:AH401,AA401:AE401)),""))</f>
        <v>0</v>
      </c>
      <c r="CY401" s="324">
        <f t="array" aca="1" ref="CY401" ca="1">MAX(IF((IF(進捗管理票PSPT_進捗率_3_2&lt;&gt;"", AM401:AT401,AM401:AQ401)&lt;&gt;"")*(IF(進捗管理票PSPT_進捗率_3_2&lt;&gt;"", $AM$7:$AT$7,$AM$7:$AQ$7)="予定日")*(IF(進捗管理票PSPT_進捗率_3_2&lt;&gt;"", AM401:AT401,AM401:AQ401)&lt;=集計基準日),COLUMN(IF(進捗管理票PSPT_進捗率_3_2&lt;&gt;"", AM401:AT401,AM401:AQ401)),""))</f>
        <v>0</v>
      </c>
      <c r="CZ401" s="324">
        <f t="array" aca="1" ref="CZ401" ca="1">MAX(IF((IF(進捗管理票PSPT_進捗率_4_2&lt;&gt;"", AY401:BF401,AY401:BC401)&lt;&gt;"")*(IF(進捗管理票PSPT_進捗率_4_2&lt;&gt;"", $AY$7:$BF$7,$AY$7:$BC$7)="予定日")*(IF(進捗管理票PSPT_進捗率_4_2&lt;&gt;"", AY401:BF401,AY401:BC401)&lt;=集計基準日),COLUMN(IF(進捗管理票PSPT_進捗率_4_2&lt;&gt;"", AY401:BF401,AY401:BC401)),""))</f>
        <v>0</v>
      </c>
      <c r="DA401" s="324">
        <f t="array" aca="1" ref="DA401" ca="1">MAX(IF((BJ401:BN401&lt;&gt;"")*($BJ$7:$BN$7="予定日")*(BJ401:BN401&lt;=集計基準日),COLUMN(BJ401:BN401),""))</f>
        <v>0</v>
      </c>
      <c r="DB401" s="324">
        <f t="array" aca="1" ref="DB401" ca="1">MAX(IF((IF(AND(進捗管理票PSPT_進捗率_1_2&lt;&gt;"",U401&lt;&gt;""), O401:V401,O401:S401)&lt;&gt;"")*(IF(AND(進捗管理票PSPT_進捗率_1_2&lt;&gt;"",U401&lt;&gt;""), $O$7:$V$7,$O$7:$S$7)="実績日")*(IF(AND(進捗管理票PSPT_進捗率_1_2&lt;&gt;"",U401&lt;&gt;""), O401:V401,O401:S401)&lt;=集計基準日),COLUMN(IF(AND(進捗管理票PSPT_進捗率_1_2&lt;&gt;"",U401&lt;&gt;""), O401:V401,O401:S401)),""))</f>
        <v>0</v>
      </c>
      <c r="DC401" s="324">
        <f t="array" aca="1" ref="DC401" ca="1">MAX(IF((IF(AND(進捗管理票PSPT_進捗率_2_2&lt;&gt;"",AG401&lt;&gt;""), AA401:AH401,AA401:AE401)&lt;&gt;"")*(IF(AND(進捗管理票PSPT_進捗率_2_2&lt;&gt;"",AG401&lt;&gt;""), $AA$7:$AH$7,$AA$7:$AE$7)="実績日")*(IF(AND(進捗管理票PSPT_進捗率_2_2&lt;&gt;"",AG401&lt;&gt;""), AA401:AH401,AA401:AE401)&lt;=集計基準日),COLUMN(IF(AND(進捗管理票PSPT_進捗率_2_2&lt;&gt;"",AG401&lt;&gt;""), AA401:AH401,AA401:AE401)),""))</f>
        <v>0</v>
      </c>
      <c r="DD401" s="324">
        <f t="array" aca="1" ref="DD401" ca="1">MAX(IF((IF(AND(進捗管理票PSPT_進捗率_3_2&lt;&gt;"",AS401&lt;&gt;""), AM401:AT401,AM401:AQ401)&lt;&gt;"")*(IF(AND(進捗管理票PSPT_進捗率_3_2&lt;&gt;"",AS401&lt;&gt;""), $AM$7:$AT$7,$AM$7:$AQ$7)="実績日")*(IF(AND(進捗管理票PSPT_進捗率_3_2&lt;&gt;"",AS401&lt;&gt;""), AM401:AT401,AM401:AQ401)&lt;=集計基準日),COLUMN(IF(AND(進捗管理票PSPT_進捗率_3_2&lt;&gt;"",AS401&lt;&gt;""), AM401:AT401,AM401:AQ401)),""))</f>
        <v>0</v>
      </c>
      <c r="DE401" s="324">
        <f t="array" aca="1" ref="DE401" ca="1">MAX(IF((IF(AND(進捗管理票PSPT_進捗率_4_2&lt;&gt;"",BE401&lt;&gt;""), AY401:BF401,AY401:BC401)&lt;&gt;"")*(IF(AND(進捗管理票PSPT_進捗率_4_2&lt;&gt;"",BE401&lt;&gt;""), $AY$7:$BF$7,$AY$7:$BC$7)="実績日")*(IF(AND(進捗管理票PSPT_進捗率_4_2&lt;&gt;"",BE401&lt;&gt;""), AY401:BF401,AY401:BC401)&lt;=集計基準日),COLUMN(IF(AND(進捗管理票PSPT_進捗率_4_2&lt;&gt;"",BE401&lt;&gt;""), AY401:BF401,AY401:BC401)),""))</f>
        <v>0</v>
      </c>
      <c r="DF401" s="324">
        <f t="array" aca="1" ref="DF401" ca="1">MAX(IF((BJ401:BN401&lt;&gt;"")*($BJ$7:$BN$7="実績日")*(BJ401:BN401&lt;=集計基準日),COLUMN(BJ401:BN401),""))</f>
        <v>0</v>
      </c>
      <c r="DG401" s="439">
        <f ca="1">MAX(IF(CW401&lt;&gt;0,HLOOKUP(CW401+1,進捗・達成率設定_PS,9,1),0),IF(CX401&lt;&gt;0,HLOOKUP(CX401+1,進捗・達成率設定_PT仕様作成,9,1),0),IF(CY401&lt;&gt;0,HLOOKUP(CY401+1,進捗・達成率設定_PG,9,1),0),IF(CZ401&lt;&gt;0,HLOOKUP(CZ401+1,進捗・達成率設定_PT,9,1),0),IF(DA401&lt;&gt;0,HLOOKUP(DA401+1,進捗・達成率設定_受入,9,1),0),IF(AND(COUNTA(PTレビュー先頭セル:PTレビュー最終セル)=0,AND(BB401&lt;&gt;"", BB401 &lt;= 集計基準日, BE401="",BF401="",BJ401="",BK401="",BM401="",BN401="")),100,0),IF(AND(BE401&lt;&gt;"",BE401 &lt;= 集計基準日, BJ401="",BK401="",BM401="",BN401=""),100,0))</f>
        <v>0</v>
      </c>
      <c r="DH401" s="440">
        <f ca="1">MAX(IF(DB401&lt;&gt;0,HLOOKUP(DB401,進捗・達成率設定_PS,9,1),0),IF(DC401&lt;&gt;0,HLOOKUP(DC401,進捗・達成率設定_PT仕様作成,9,1),0),IF(DD401&lt;&gt;0,HLOOKUP(DD401,進捗・達成率設定_PG,9,1),0),IF(DE401&lt;&gt;0,HLOOKUP(DE401,進捗・達成率設定_PT,9,1),0),IF(DF401&lt;&gt;0,HLOOKUP(DF401,進捗・達成率設定_受入,9,1),0),IF(AND(COUNTA(PTレビュー先頭セル:PTレビュー最終セル)=0,BJ401="",BK401="",BM401="",BN401="",BC401&lt;&gt;"", BC401&lt;=集計基準日),100,0),IF(OR(AND(BF401&lt;&gt;"",BF401&lt;=集計基準日, BJ401="",BK401="",BM401="",BN401=""),AND(BE401&lt;&gt;"",BF401&lt;&gt;"",BF401&lt;=集計基準日, BJ401="",BK401="",BM401="",BN401="")),100,0))</f>
        <v>0</v>
      </c>
      <c r="DI401" s="328" t="str">
        <f>IF(BM401&lt;&gt;"",BM401,IF(AND(BJ401&lt;&gt;"",BM401&lt;&gt;""),BM401,IF(AND(BJ401&lt;&gt;"",BM401=""),"",IF(AND(BK401&lt;&gt;"",BM401=""),"",IF(BE401&lt;&gt;"",BE401,IF(COUNTA(PTレビュー先頭セル:PTレビュー最終セル)&lt;&gt;0,"",IF(BB401&lt;&gt;"",BB401,"")))))))</f>
        <v/>
      </c>
      <c r="DJ401" s="329" t="str">
        <f>IF(AND(BM401&lt;&gt;"",BN401&lt;&gt;""),BN401,IF(AND(BJ401&lt;&gt;"",BN401&lt;&gt;""),BN401,IF(AND(BK401&lt;&gt;"",BN401=""),"",IF(AND(BJ401&lt;&gt;"",BN401=""),"",IF(BF401&lt;&gt;"",BF401,IF(COUNTA(PTレビュー先頭セル:PTレビュー最終セル)&lt;&gt;0,"",IF(BC401&lt;&gt;"",BC401,"")))))))</f>
        <v/>
      </c>
      <c r="DK401" s="450" t="b">
        <f t="shared" si="214"/>
        <v>0</v>
      </c>
      <c r="DL401" s="440" t="b">
        <f t="shared" si="215"/>
        <v>0</v>
      </c>
      <c r="DM401" s="450" t="b">
        <f t="shared" si="216"/>
        <v>0</v>
      </c>
      <c r="DN401" s="440" t="b">
        <f t="shared" si="217"/>
        <v>0</v>
      </c>
      <c r="DO401" s="449" t="b">
        <f t="shared" si="218"/>
        <v>0</v>
      </c>
      <c r="DP401" s="440" t="b">
        <f t="shared" si="219"/>
        <v>0</v>
      </c>
      <c r="DQ401" s="450" t="b">
        <f t="shared" si="220"/>
        <v>0</v>
      </c>
      <c r="DR401" s="440" t="b">
        <f t="shared" si="221"/>
        <v>0</v>
      </c>
      <c r="DS401" s="449" t="b">
        <f t="shared" si="222"/>
        <v>0</v>
      </c>
      <c r="DT401" s="440" t="b">
        <f t="shared" si="223"/>
        <v>0</v>
      </c>
    </row>
    <row r="402" spans="1:124" x14ac:dyDescent="0.25">
      <c r="A402" s="65">
        <f t="shared" si="198"/>
        <v>394</v>
      </c>
      <c r="B402" s="275"/>
      <c r="C402" s="275"/>
      <c r="D402" s="275"/>
      <c r="E402" s="275"/>
      <c r="F402" s="275"/>
      <c r="G402" s="316"/>
      <c r="H402" s="276"/>
      <c r="I402" s="276"/>
      <c r="J402" s="276"/>
      <c r="K402" s="467"/>
      <c r="L402" s="467"/>
      <c r="M402" s="277"/>
      <c r="N402" s="277"/>
      <c r="O402" s="348"/>
      <c r="P402" s="278"/>
      <c r="Q402" s="279"/>
      <c r="R402" s="348"/>
      <c r="S402" s="278"/>
      <c r="T402" s="280"/>
      <c r="U402" s="348"/>
      <c r="V402" s="274"/>
      <c r="W402" s="309" t="str">
        <f t="shared" ca="1" si="199"/>
        <v/>
      </c>
      <c r="X402" s="310" t="str">
        <f t="shared" ca="1" si="200"/>
        <v/>
      </c>
      <c r="Y402" s="277"/>
      <c r="Z402" s="277"/>
      <c r="AA402" s="348"/>
      <c r="AB402" s="278"/>
      <c r="AC402" s="279"/>
      <c r="AD402" s="348"/>
      <c r="AE402" s="278"/>
      <c r="AF402" s="280"/>
      <c r="AG402" s="348"/>
      <c r="AH402" s="274"/>
      <c r="AI402" s="309" t="str">
        <f t="shared" ca="1" si="201"/>
        <v/>
      </c>
      <c r="AJ402" s="310" t="str">
        <f t="shared" ca="1" si="202"/>
        <v/>
      </c>
      <c r="AK402" s="277"/>
      <c r="AL402" s="277"/>
      <c r="AM402" s="348"/>
      <c r="AN402" s="278"/>
      <c r="AO402" s="279"/>
      <c r="AP402" s="348"/>
      <c r="AQ402" s="278"/>
      <c r="AR402" s="280"/>
      <c r="AS402" s="348"/>
      <c r="AT402" s="274"/>
      <c r="AU402" s="309" t="str">
        <f t="shared" ca="1" si="203"/>
        <v/>
      </c>
      <c r="AV402" s="310" t="str">
        <f t="shared" ca="1" si="204"/>
        <v/>
      </c>
      <c r="AW402" s="276"/>
      <c r="AX402" s="276"/>
      <c r="AY402" s="348"/>
      <c r="AZ402" s="278"/>
      <c r="BA402" s="279"/>
      <c r="BB402" s="348"/>
      <c r="BC402" s="278"/>
      <c r="BD402" s="280"/>
      <c r="BE402" s="348"/>
      <c r="BF402" s="274"/>
      <c r="BG402" s="309" t="str">
        <f t="shared" ca="1" si="205"/>
        <v/>
      </c>
      <c r="BH402" s="310" t="str">
        <f t="shared" ca="1" si="206"/>
        <v/>
      </c>
      <c r="BI402" s="276"/>
      <c r="BJ402" s="348"/>
      <c r="BK402" s="278"/>
      <c r="BL402" s="279"/>
      <c r="BM402" s="348"/>
      <c r="BN402" s="278"/>
      <c r="BO402" s="280"/>
      <c r="BP402" s="309" t="str">
        <f t="shared" ca="1" si="207"/>
        <v/>
      </c>
      <c r="BQ402" s="310" t="str">
        <f t="shared" ca="1" si="208"/>
        <v/>
      </c>
      <c r="BR402" s="309" t="str">
        <f t="shared" ca="1" si="209"/>
        <v/>
      </c>
      <c r="BS402" s="438" t="str">
        <f t="shared" ca="1" si="210"/>
        <v/>
      </c>
      <c r="BT402" s="281" t="str">
        <f t="array" ref="BT402">IF(AND($I402&lt;&gt;"",$K402&lt;&gt;""),CEILING(VLOOKUP($I402,ランク別指標,3,FALSE)*$L402,1),"")</f>
        <v/>
      </c>
      <c r="BU402" s="282"/>
      <c r="BV402" s="281" t="str">
        <f t="shared" si="195"/>
        <v/>
      </c>
      <c r="BW402" s="283"/>
      <c r="BX402" s="282"/>
      <c r="BY402" s="284" t="str">
        <f t="shared" si="211"/>
        <v/>
      </c>
      <c r="BZ402" s="285" t="str">
        <f t="shared" si="212"/>
        <v/>
      </c>
      <c r="CA402" s="286"/>
      <c r="CB402" s="287"/>
      <c r="CC402" s="281" t="str">
        <f t="array" ref="CC402">IF(AND($I402&lt;&gt;"",$K402&lt;&gt;""),CEILING(VLOOKUP($I402,ランク別指標,6,FALSE)*$L402,1),"")</f>
        <v/>
      </c>
      <c r="CD402" s="288"/>
      <c r="CE402" s="289" t="str">
        <f t="shared" si="196"/>
        <v/>
      </c>
      <c r="CF402" s="290"/>
      <c r="CG402" s="291" t="str">
        <f t="array" ref="CG402">IF(AND(L402&lt;&gt;"",L402&gt;0),IF(CD402/L402*100 &gt; 0,CD402/L402*100, ""),"")</f>
        <v/>
      </c>
      <c r="CH402" s="292" t="str">
        <f t="array" ref="CH402">IF(AND(L402&lt;&gt;"",L402&gt;0),IF(CF402/L402*100 &gt; 0,CF402/L402*100, ""),"")</f>
        <v/>
      </c>
      <c r="CI402" s="291" t="str">
        <f t="array" ref="CI402">IF(AND(CC402&lt;&gt;"",CC402&gt;0),IF(CD402/CC402*100 &gt; 0,CD402/CC402, ""),"")</f>
        <v/>
      </c>
      <c r="CJ402" s="292" t="str">
        <f t="array" ref="CJ402">IF(AND(CE402&lt;&gt;"",CE402&gt;0),IF(CF402/CE402*100 &gt; 0,CF402/CE402, ""),"")</f>
        <v/>
      </c>
      <c r="CK402" s="281"/>
      <c r="CL402" s="293" t="str">
        <f t="array" ref="CL402">IF(AND(L402&lt;&gt;"",L402&gt;0),IF(CK402/L402*100 &gt; 0,CK402/L402*100, ""),"")</f>
        <v/>
      </c>
      <c r="CM402" s="294"/>
      <c r="CN402" s="270" t="str">
        <f t="array" aca="1" ref="CN402" ca="1">IF(AND($O402&lt;&gt;"",$P402="",$O402&lt;=集計基準日),"遅1",IF(AND($R402&lt;&gt;"",$S402="",$R402&lt;=集計基準日),"遅2",IF(AND($U402&lt;&gt;"",$V402="",$U402&lt;=集計基準日),"遅3","") ) )</f>
        <v/>
      </c>
      <c r="CO402" s="271" t="str">
        <f t="array" aca="1" ref="CO402" ca="1">IF(AND($AA402&lt;&gt;"",$AB402="",$AA402&lt;=集計基準日),"遅1",IF(AND($AD402&lt;&gt;"",$AE402="",$AD402&lt;=集計基準日),"遅2",IF(AND($AG402&lt;&gt;"",$AH402="",$AG402&lt;=集計基準日),"遅3","")))</f>
        <v/>
      </c>
      <c r="CP402" s="271" t="str">
        <f t="array" aca="1" ref="CP402" ca="1">IF(AND($AM402&lt;&gt;"",$AN402="",$AM402&lt;=集計基準日),"遅1",IF(AND($AP402&lt;&gt;"",$AQ402="",$AP402&lt;=集計基準日),"遅2",IF(AND($AS402&lt;&gt;"",$AT402="",$AS402&lt;=集計基準日),"遅3","")))</f>
        <v/>
      </c>
      <c r="CQ402" s="272" t="str">
        <f t="shared" ca="1" si="193"/>
        <v/>
      </c>
      <c r="CR402" s="272" t="str">
        <f t="shared" ca="1" si="194"/>
        <v/>
      </c>
      <c r="CS402" s="273" t="str">
        <f t="shared" ca="1" si="197"/>
        <v/>
      </c>
      <c r="CT402" s="337"/>
      <c r="CU402" s="264">
        <f t="shared" si="213"/>
        <v>394</v>
      </c>
      <c r="CW402" s="324">
        <f t="array" aca="1" ref="CW402" ca="1">MAX(IF((IF(進捗管理票PSPT_進捗率_1_2&lt;&gt;"", O402:V402,O402:S402)&lt;&gt;"")*(IF(進捗管理票PSPT_進捗率_1_2&lt;&gt;"", $O$7:$V$7,$O$7:$S$7)="予定日")*(IF(進捗管理票PSPT_進捗率_1_2&lt;&gt;"", O402:V402,O402:S402)&lt;=集計基準日),COLUMN(IF(進捗管理票PSPT_進捗率_1_2&lt;&gt;"", O402:V402,O402:S402)),""))</f>
        <v>0</v>
      </c>
      <c r="CX402" s="324">
        <f t="array" aca="1" ref="CX402" ca="1">MAX(IF((IF(進捗管理票PSPT_進捗率_2_2&lt;&gt;"", AA402:AH402,AA402:AE402)&lt;&gt;"")*(IF(進捗管理票PSPT_進捗率_2_2&lt;&gt;"", $AA$7:$AH$7,$AA$7:$AE$7)="予定日")*(IF(進捗管理票PSPT_進捗率_2_2&lt;&gt;"", AA402:AH402,AA402:AE402)&lt;=集計基準日),COLUMN(IF(進捗管理票PSPT_進捗率_2_2&lt;&gt;"", AA402:AH402,AA402:AE402)),""))</f>
        <v>0</v>
      </c>
      <c r="CY402" s="324">
        <f t="array" aca="1" ref="CY402" ca="1">MAX(IF((IF(進捗管理票PSPT_進捗率_3_2&lt;&gt;"", AM402:AT402,AM402:AQ402)&lt;&gt;"")*(IF(進捗管理票PSPT_進捗率_3_2&lt;&gt;"", $AM$7:$AT$7,$AM$7:$AQ$7)="予定日")*(IF(進捗管理票PSPT_進捗率_3_2&lt;&gt;"", AM402:AT402,AM402:AQ402)&lt;=集計基準日),COLUMN(IF(進捗管理票PSPT_進捗率_3_2&lt;&gt;"", AM402:AT402,AM402:AQ402)),""))</f>
        <v>0</v>
      </c>
      <c r="CZ402" s="324">
        <f t="array" aca="1" ref="CZ402" ca="1">MAX(IF((IF(進捗管理票PSPT_進捗率_4_2&lt;&gt;"", AY402:BF402,AY402:BC402)&lt;&gt;"")*(IF(進捗管理票PSPT_進捗率_4_2&lt;&gt;"", $AY$7:$BF$7,$AY$7:$BC$7)="予定日")*(IF(進捗管理票PSPT_進捗率_4_2&lt;&gt;"", AY402:BF402,AY402:BC402)&lt;=集計基準日),COLUMN(IF(進捗管理票PSPT_進捗率_4_2&lt;&gt;"", AY402:BF402,AY402:BC402)),""))</f>
        <v>0</v>
      </c>
      <c r="DA402" s="324">
        <f t="array" aca="1" ref="DA402" ca="1">MAX(IF((BJ402:BN402&lt;&gt;"")*($BJ$7:$BN$7="予定日")*(BJ402:BN402&lt;=集計基準日),COLUMN(BJ402:BN402),""))</f>
        <v>0</v>
      </c>
      <c r="DB402" s="324">
        <f t="array" aca="1" ref="DB402" ca="1">MAX(IF((IF(AND(進捗管理票PSPT_進捗率_1_2&lt;&gt;"",U402&lt;&gt;""), O402:V402,O402:S402)&lt;&gt;"")*(IF(AND(進捗管理票PSPT_進捗率_1_2&lt;&gt;"",U402&lt;&gt;""), $O$7:$V$7,$O$7:$S$7)="実績日")*(IF(AND(進捗管理票PSPT_進捗率_1_2&lt;&gt;"",U402&lt;&gt;""), O402:V402,O402:S402)&lt;=集計基準日),COLUMN(IF(AND(進捗管理票PSPT_進捗率_1_2&lt;&gt;"",U402&lt;&gt;""), O402:V402,O402:S402)),""))</f>
        <v>0</v>
      </c>
      <c r="DC402" s="324">
        <f t="array" aca="1" ref="DC402" ca="1">MAX(IF((IF(AND(進捗管理票PSPT_進捗率_2_2&lt;&gt;"",AG402&lt;&gt;""), AA402:AH402,AA402:AE402)&lt;&gt;"")*(IF(AND(進捗管理票PSPT_進捗率_2_2&lt;&gt;"",AG402&lt;&gt;""), $AA$7:$AH$7,$AA$7:$AE$7)="実績日")*(IF(AND(進捗管理票PSPT_進捗率_2_2&lt;&gt;"",AG402&lt;&gt;""), AA402:AH402,AA402:AE402)&lt;=集計基準日),COLUMN(IF(AND(進捗管理票PSPT_進捗率_2_2&lt;&gt;"",AG402&lt;&gt;""), AA402:AH402,AA402:AE402)),""))</f>
        <v>0</v>
      </c>
      <c r="DD402" s="324">
        <f t="array" aca="1" ref="DD402" ca="1">MAX(IF((IF(AND(進捗管理票PSPT_進捗率_3_2&lt;&gt;"",AS402&lt;&gt;""), AM402:AT402,AM402:AQ402)&lt;&gt;"")*(IF(AND(進捗管理票PSPT_進捗率_3_2&lt;&gt;"",AS402&lt;&gt;""), $AM$7:$AT$7,$AM$7:$AQ$7)="実績日")*(IF(AND(進捗管理票PSPT_進捗率_3_2&lt;&gt;"",AS402&lt;&gt;""), AM402:AT402,AM402:AQ402)&lt;=集計基準日),COLUMN(IF(AND(進捗管理票PSPT_進捗率_3_2&lt;&gt;"",AS402&lt;&gt;""), AM402:AT402,AM402:AQ402)),""))</f>
        <v>0</v>
      </c>
      <c r="DE402" s="324">
        <f t="array" aca="1" ref="DE402" ca="1">MAX(IF((IF(AND(進捗管理票PSPT_進捗率_4_2&lt;&gt;"",BE402&lt;&gt;""), AY402:BF402,AY402:BC402)&lt;&gt;"")*(IF(AND(進捗管理票PSPT_進捗率_4_2&lt;&gt;"",BE402&lt;&gt;""), $AY$7:$BF$7,$AY$7:$BC$7)="実績日")*(IF(AND(進捗管理票PSPT_進捗率_4_2&lt;&gt;"",BE402&lt;&gt;""), AY402:BF402,AY402:BC402)&lt;=集計基準日),COLUMN(IF(AND(進捗管理票PSPT_進捗率_4_2&lt;&gt;"",BE402&lt;&gt;""), AY402:BF402,AY402:BC402)),""))</f>
        <v>0</v>
      </c>
      <c r="DF402" s="324">
        <f t="array" aca="1" ref="DF402" ca="1">MAX(IF((BJ402:BN402&lt;&gt;"")*($BJ$7:$BN$7="実績日")*(BJ402:BN402&lt;=集計基準日),COLUMN(BJ402:BN402),""))</f>
        <v>0</v>
      </c>
      <c r="DG402" s="439">
        <f ca="1">MAX(IF(CW402&lt;&gt;0,HLOOKUP(CW402+1,進捗・達成率設定_PS,9,1),0),IF(CX402&lt;&gt;0,HLOOKUP(CX402+1,進捗・達成率設定_PT仕様作成,9,1),0),IF(CY402&lt;&gt;0,HLOOKUP(CY402+1,進捗・達成率設定_PG,9,1),0),IF(CZ402&lt;&gt;0,HLOOKUP(CZ402+1,進捗・達成率設定_PT,9,1),0),IF(DA402&lt;&gt;0,HLOOKUP(DA402+1,進捗・達成率設定_受入,9,1),0),IF(AND(COUNTA(PTレビュー先頭セル:PTレビュー最終セル)=0,AND(BB402&lt;&gt;"", BB402 &lt;= 集計基準日, BE402="",BF402="",BJ402="",BK402="",BM402="",BN402="")),100,0),IF(AND(BE402&lt;&gt;"",BE402 &lt;= 集計基準日, BJ402="",BK402="",BM402="",BN402=""),100,0))</f>
        <v>0</v>
      </c>
      <c r="DH402" s="440">
        <f ca="1">MAX(IF(DB402&lt;&gt;0,HLOOKUP(DB402,進捗・達成率設定_PS,9,1),0),IF(DC402&lt;&gt;0,HLOOKUP(DC402,進捗・達成率設定_PT仕様作成,9,1),0),IF(DD402&lt;&gt;0,HLOOKUP(DD402,進捗・達成率設定_PG,9,1),0),IF(DE402&lt;&gt;0,HLOOKUP(DE402,進捗・達成率設定_PT,9,1),0),IF(DF402&lt;&gt;0,HLOOKUP(DF402,進捗・達成率設定_受入,9,1),0),IF(AND(COUNTA(PTレビュー先頭セル:PTレビュー最終セル)=0,BJ402="",BK402="",BM402="",BN402="",BC402&lt;&gt;"", BC402&lt;=集計基準日),100,0),IF(OR(AND(BF402&lt;&gt;"",BF402&lt;=集計基準日, BJ402="",BK402="",BM402="",BN402=""),AND(BE402&lt;&gt;"",BF402&lt;&gt;"",BF402&lt;=集計基準日, BJ402="",BK402="",BM402="",BN402="")),100,0))</f>
        <v>0</v>
      </c>
      <c r="DI402" s="328" t="str">
        <f>IF(BM402&lt;&gt;"",BM402,IF(AND(BJ402&lt;&gt;"",BM402&lt;&gt;""),BM402,IF(AND(BJ402&lt;&gt;"",BM402=""),"",IF(AND(BK402&lt;&gt;"",BM402=""),"",IF(BE402&lt;&gt;"",BE402,IF(COUNTA(PTレビュー先頭セル:PTレビュー最終セル)&lt;&gt;0,"",IF(BB402&lt;&gt;"",BB402,"")))))))</f>
        <v/>
      </c>
      <c r="DJ402" s="329" t="str">
        <f>IF(AND(BM402&lt;&gt;"",BN402&lt;&gt;""),BN402,IF(AND(BJ402&lt;&gt;"",BN402&lt;&gt;""),BN402,IF(AND(BK402&lt;&gt;"",BN402=""),"",IF(AND(BJ402&lt;&gt;"",BN402=""),"",IF(BF402&lt;&gt;"",BF402,IF(COUNTA(PTレビュー先頭セル:PTレビュー最終セル)&lt;&gt;0,"",IF(BC402&lt;&gt;"",BC402,"")))))))</f>
        <v/>
      </c>
      <c r="DK402" s="450" t="b">
        <f t="shared" si="214"/>
        <v>0</v>
      </c>
      <c r="DL402" s="440" t="b">
        <f t="shared" si="215"/>
        <v>0</v>
      </c>
      <c r="DM402" s="450" t="b">
        <f t="shared" si="216"/>
        <v>0</v>
      </c>
      <c r="DN402" s="440" t="b">
        <f t="shared" si="217"/>
        <v>0</v>
      </c>
      <c r="DO402" s="449" t="b">
        <f t="shared" si="218"/>
        <v>0</v>
      </c>
      <c r="DP402" s="440" t="b">
        <f t="shared" si="219"/>
        <v>0</v>
      </c>
      <c r="DQ402" s="450" t="b">
        <f t="shared" si="220"/>
        <v>0</v>
      </c>
      <c r="DR402" s="440" t="b">
        <f t="shared" si="221"/>
        <v>0</v>
      </c>
      <c r="DS402" s="449" t="b">
        <f t="shared" si="222"/>
        <v>0</v>
      </c>
      <c r="DT402" s="440" t="b">
        <f t="shared" si="223"/>
        <v>0</v>
      </c>
    </row>
    <row r="403" spans="1:124" x14ac:dyDescent="0.25">
      <c r="A403" s="65">
        <f t="shared" si="198"/>
        <v>395</v>
      </c>
      <c r="B403" s="275"/>
      <c r="C403" s="275"/>
      <c r="D403" s="275"/>
      <c r="E403" s="275"/>
      <c r="F403" s="275"/>
      <c r="G403" s="316"/>
      <c r="H403" s="276"/>
      <c r="I403" s="276"/>
      <c r="J403" s="276"/>
      <c r="K403" s="467"/>
      <c r="L403" s="467"/>
      <c r="M403" s="277"/>
      <c r="N403" s="277"/>
      <c r="O403" s="348"/>
      <c r="P403" s="278"/>
      <c r="Q403" s="279"/>
      <c r="R403" s="348"/>
      <c r="S403" s="278"/>
      <c r="T403" s="280"/>
      <c r="U403" s="348"/>
      <c r="V403" s="274"/>
      <c r="W403" s="309" t="str">
        <f t="shared" ca="1" si="199"/>
        <v/>
      </c>
      <c r="X403" s="310" t="str">
        <f t="shared" ca="1" si="200"/>
        <v/>
      </c>
      <c r="Y403" s="277"/>
      <c r="Z403" s="277"/>
      <c r="AA403" s="348"/>
      <c r="AB403" s="278"/>
      <c r="AC403" s="279"/>
      <c r="AD403" s="348"/>
      <c r="AE403" s="278"/>
      <c r="AF403" s="280"/>
      <c r="AG403" s="348"/>
      <c r="AH403" s="274"/>
      <c r="AI403" s="309" t="str">
        <f t="shared" ca="1" si="201"/>
        <v/>
      </c>
      <c r="AJ403" s="310" t="str">
        <f t="shared" ca="1" si="202"/>
        <v/>
      </c>
      <c r="AK403" s="277"/>
      <c r="AL403" s="277"/>
      <c r="AM403" s="348"/>
      <c r="AN403" s="278"/>
      <c r="AO403" s="279"/>
      <c r="AP403" s="348"/>
      <c r="AQ403" s="278"/>
      <c r="AR403" s="280"/>
      <c r="AS403" s="348"/>
      <c r="AT403" s="274"/>
      <c r="AU403" s="309" t="str">
        <f t="shared" ca="1" si="203"/>
        <v/>
      </c>
      <c r="AV403" s="310" t="str">
        <f t="shared" ca="1" si="204"/>
        <v/>
      </c>
      <c r="AW403" s="276"/>
      <c r="AX403" s="276"/>
      <c r="AY403" s="348"/>
      <c r="AZ403" s="278"/>
      <c r="BA403" s="279"/>
      <c r="BB403" s="348"/>
      <c r="BC403" s="278"/>
      <c r="BD403" s="280"/>
      <c r="BE403" s="348"/>
      <c r="BF403" s="274"/>
      <c r="BG403" s="309" t="str">
        <f t="shared" ca="1" si="205"/>
        <v/>
      </c>
      <c r="BH403" s="310" t="str">
        <f t="shared" ca="1" si="206"/>
        <v/>
      </c>
      <c r="BI403" s="276"/>
      <c r="BJ403" s="348"/>
      <c r="BK403" s="278"/>
      <c r="BL403" s="279"/>
      <c r="BM403" s="348"/>
      <c r="BN403" s="278"/>
      <c r="BO403" s="280"/>
      <c r="BP403" s="309" t="str">
        <f t="shared" ca="1" si="207"/>
        <v/>
      </c>
      <c r="BQ403" s="310" t="str">
        <f t="shared" ca="1" si="208"/>
        <v/>
      </c>
      <c r="BR403" s="309" t="str">
        <f t="shared" ca="1" si="209"/>
        <v/>
      </c>
      <c r="BS403" s="438" t="str">
        <f t="shared" ca="1" si="210"/>
        <v/>
      </c>
      <c r="BT403" s="281" t="str">
        <f t="array" ref="BT403">IF(AND($I403&lt;&gt;"",$K403&lt;&gt;""),CEILING(VLOOKUP($I403,ランク別指標,3,FALSE)*$L403,1),"")</f>
        <v/>
      </c>
      <c r="BU403" s="282"/>
      <c r="BV403" s="281" t="str">
        <f t="shared" si="195"/>
        <v/>
      </c>
      <c r="BW403" s="283"/>
      <c r="BX403" s="282"/>
      <c r="BY403" s="284" t="str">
        <f t="shared" si="211"/>
        <v/>
      </c>
      <c r="BZ403" s="285" t="str">
        <f t="shared" si="212"/>
        <v/>
      </c>
      <c r="CA403" s="286"/>
      <c r="CB403" s="287"/>
      <c r="CC403" s="281" t="str">
        <f t="array" ref="CC403">IF(AND($I403&lt;&gt;"",$K403&lt;&gt;""),CEILING(VLOOKUP($I403,ランク別指標,6,FALSE)*$L403,1),"")</f>
        <v/>
      </c>
      <c r="CD403" s="288"/>
      <c r="CE403" s="289" t="str">
        <f t="shared" si="196"/>
        <v/>
      </c>
      <c r="CF403" s="290"/>
      <c r="CG403" s="291" t="str">
        <f t="array" ref="CG403">IF(AND(L403&lt;&gt;"",L403&gt;0),IF(CD403/L403*100 &gt; 0,CD403/L403*100, ""),"")</f>
        <v/>
      </c>
      <c r="CH403" s="292" t="str">
        <f t="array" ref="CH403">IF(AND(L403&lt;&gt;"",L403&gt;0),IF(CF403/L403*100 &gt; 0,CF403/L403*100, ""),"")</f>
        <v/>
      </c>
      <c r="CI403" s="291" t="str">
        <f t="array" ref="CI403">IF(AND(CC403&lt;&gt;"",CC403&gt;0),IF(CD403/CC403*100 &gt; 0,CD403/CC403, ""),"")</f>
        <v/>
      </c>
      <c r="CJ403" s="292" t="str">
        <f t="array" ref="CJ403">IF(AND(CE403&lt;&gt;"",CE403&gt;0),IF(CF403/CE403*100 &gt; 0,CF403/CE403, ""),"")</f>
        <v/>
      </c>
      <c r="CK403" s="281"/>
      <c r="CL403" s="293" t="str">
        <f t="array" ref="CL403">IF(AND(L403&lt;&gt;"",L403&gt;0),IF(CK403/L403*100 &gt; 0,CK403/L403*100, ""),"")</f>
        <v/>
      </c>
      <c r="CM403" s="294"/>
      <c r="CN403" s="270" t="str">
        <f t="array" aca="1" ref="CN403" ca="1">IF(AND($O403&lt;&gt;"",$P403="",$O403&lt;=集計基準日),"遅1",IF(AND($R403&lt;&gt;"",$S403="",$R403&lt;=集計基準日),"遅2",IF(AND($U403&lt;&gt;"",$V403="",$U403&lt;=集計基準日),"遅3","") ) )</f>
        <v/>
      </c>
      <c r="CO403" s="271" t="str">
        <f t="array" aca="1" ref="CO403" ca="1">IF(AND($AA403&lt;&gt;"",$AB403="",$AA403&lt;=集計基準日),"遅1",IF(AND($AD403&lt;&gt;"",$AE403="",$AD403&lt;=集計基準日),"遅2",IF(AND($AG403&lt;&gt;"",$AH403="",$AG403&lt;=集計基準日),"遅3","")))</f>
        <v/>
      </c>
      <c r="CP403" s="271" t="str">
        <f t="array" aca="1" ref="CP403" ca="1">IF(AND($AM403&lt;&gt;"",$AN403="",$AM403&lt;=集計基準日),"遅1",IF(AND($AP403&lt;&gt;"",$AQ403="",$AP403&lt;=集計基準日),"遅2",IF(AND($AS403&lt;&gt;"",$AT403="",$AS403&lt;=集計基準日),"遅3","")))</f>
        <v/>
      </c>
      <c r="CQ403" s="272" t="str">
        <f t="shared" ca="1" si="193"/>
        <v/>
      </c>
      <c r="CR403" s="272" t="str">
        <f t="shared" ca="1" si="194"/>
        <v/>
      </c>
      <c r="CS403" s="273" t="str">
        <f t="shared" ca="1" si="197"/>
        <v/>
      </c>
      <c r="CT403" s="337"/>
      <c r="CU403" s="264">
        <f t="shared" si="213"/>
        <v>395</v>
      </c>
      <c r="CW403" s="324">
        <f t="array" aca="1" ref="CW403" ca="1">MAX(IF((IF(進捗管理票PSPT_進捗率_1_2&lt;&gt;"", O403:V403,O403:S403)&lt;&gt;"")*(IF(進捗管理票PSPT_進捗率_1_2&lt;&gt;"", $O$7:$V$7,$O$7:$S$7)="予定日")*(IF(進捗管理票PSPT_進捗率_1_2&lt;&gt;"", O403:V403,O403:S403)&lt;=集計基準日),COLUMN(IF(進捗管理票PSPT_進捗率_1_2&lt;&gt;"", O403:V403,O403:S403)),""))</f>
        <v>0</v>
      </c>
      <c r="CX403" s="324">
        <f t="array" aca="1" ref="CX403" ca="1">MAX(IF((IF(進捗管理票PSPT_進捗率_2_2&lt;&gt;"", AA403:AH403,AA403:AE403)&lt;&gt;"")*(IF(進捗管理票PSPT_進捗率_2_2&lt;&gt;"", $AA$7:$AH$7,$AA$7:$AE$7)="予定日")*(IF(進捗管理票PSPT_進捗率_2_2&lt;&gt;"", AA403:AH403,AA403:AE403)&lt;=集計基準日),COLUMN(IF(進捗管理票PSPT_進捗率_2_2&lt;&gt;"", AA403:AH403,AA403:AE403)),""))</f>
        <v>0</v>
      </c>
      <c r="CY403" s="324">
        <f t="array" aca="1" ref="CY403" ca="1">MAX(IF((IF(進捗管理票PSPT_進捗率_3_2&lt;&gt;"", AM403:AT403,AM403:AQ403)&lt;&gt;"")*(IF(進捗管理票PSPT_進捗率_3_2&lt;&gt;"", $AM$7:$AT$7,$AM$7:$AQ$7)="予定日")*(IF(進捗管理票PSPT_進捗率_3_2&lt;&gt;"", AM403:AT403,AM403:AQ403)&lt;=集計基準日),COLUMN(IF(進捗管理票PSPT_進捗率_3_2&lt;&gt;"", AM403:AT403,AM403:AQ403)),""))</f>
        <v>0</v>
      </c>
      <c r="CZ403" s="324">
        <f t="array" aca="1" ref="CZ403" ca="1">MAX(IF((IF(進捗管理票PSPT_進捗率_4_2&lt;&gt;"", AY403:BF403,AY403:BC403)&lt;&gt;"")*(IF(進捗管理票PSPT_進捗率_4_2&lt;&gt;"", $AY$7:$BF$7,$AY$7:$BC$7)="予定日")*(IF(進捗管理票PSPT_進捗率_4_2&lt;&gt;"", AY403:BF403,AY403:BC403)&lt;=集計基準日),COLUMN(IF(進捗管理票PSPT_進捗率_4_2&lt;&gt;"", AY403:BF403,AY403:BC403)),""))</f>
        <v>0</v>
      </c>
      <c r="DA403" s="324">
        <f t="array" aca="1" ref="DA403" ca="1">MAX(IF((BJ403:BN403&lt;&gt;"")*($BJ$7:$BN$7="予定日")*(BJ403:BN403&lt;=集計基準日),COLUMN(BJ403:BN403),""))</f>
        <v>0</v>
      </c>
      <c r="DB403" s="324">
        <f t="array" aca="1" ref="DB403" ca="1">MAX(IF((IF(AND(進捗管理票PSPT_進捗率_1_2&lt;&gt;"",U403&lt;&gt;""), O403:V403,O403:S403)&lt;&gt;"")*(IF(AND(進捗管理票PSPT_進捗率_1_2&lt;&gt;"",U403&lt;&gt;""), $O$7:$V$7,$O$7:$S$7)="実績日")*(IF(AND(進捗管理票PSPT_進捗率_1_2&lt;&gt;"",U403&lt;&gt;""), O403:V403,O403:S403)&lt;=集計基準日),COLUMN(IF(AND(進捗管理票PSPT_進捗率_1_2&lt;&gt;"",U403&lt;&gt;""), O403:V403,O403:S403)),""))</f>
        <v>0</v>
      </c>
      <c r="DC403" s="324">
        <f t="array" aca="1" ref="DC403" ca="1">MAX(IF((IF(AND(進捗管理票PSPT_進捗率_2_2&lt;&gt;"",AG403&lt;&gt;""), AA403:AH403,AA403:AE403)&lt;&gt;"")*(IF(AND(進捗管理票PSPT_進捗率_2_2&lt;&gt;"",AG403&lt;&gt;""), $AA$7:$AH$7,$AA$7:$AE$7)="実績日")*(IF(AND(進捗管理票PSPT_進捗率_2_2&lt;&gt;"",AG403&lt;&gt;""), AA403:AH403,AA403:AE403)&lt;=集計基準日),COLUMN(IF(AND(進捗管理票PSPT_進捗率_2_2&lt;&gt;"",AG403&lt;&gt;""), AA403:AH403,AA403:AE403)),""))</f>
        <v>0</v>
      </c>
      <c r="DD403" s="324">
        <f t="array" aca="1" ref="DD403" ca="1">MAX(IF((IF(AND(進捗管理票PSPT_進捗率_3_2&lt;&gt;"",AS403&lt;&gt;""), AM403:AT403,AM403:AQ403)&lt;&gt;"")*(IF(AND(進捗管理票PSPT_進捗率_3_2&lt;&gt;"",AS403&lt;&gt;""), $AM$7:$AT$7,$AM$7:$AQ$7)="実績日")*(IF(AND(進捗管理票PSPT_進捗率_3_2&lt;&gt;"",AS403&lt;&gt;""), AM403:AT403,AM403:AQ403)&lt;=集計基準日),COLUMN(IF(AND(進捗管理票PSPT_進捗率_3_2&lt;&gt;"",AS403&lt;&gt;""), AM403:AT403,AM403:AQ403)),""))</f>
        <v>0</v>
      </c>
      <c r="DE403" s="324">
        <f t="array" aca="1" ref="DE403" ca="1">MAX(IF((IF(AND(進捗管理票PSPT_進捗率_4_2&lt;&gt;"",BE403&lt;&gt;""), AY403:BF403,AY403:BC403)&lt;&gt;"")*(IF(AND(進捗管理票PSPT_進捗率_4_2&lt;&gt;"",BE403&lt;&gt;""), $AY$7:$BF$7,$AY$7:$BC$7)="実績日")*(IF(AND(進捗管理票PSPT_進捗率_4_2&lt;&gt;"",BE403&lt;&gt;""), AY403:BF403,AY403:BC403)&lt;=集計基準日),COLUMN(IF(AND(進捗管理票PSPT_進捗率_4_2&lt;&gt;"",BE403&lt;&gt;""), AY403:BF403,AY403:BC403)),""))</f>
        <v>0</v>
      </c>
      <c r="DF403" s="324">
        <f t="array" aca="1" ref="DF403" ca="1">MAX(IF((BJ403:BN403&lt;&gt;"")*($BJ$7:$BN$7="実績日")*(BJ403:BN403&lt;=集計基準日),COLUMN(BJ403:BN403),""))</f>
        <v>0</v>
      </c>
      <c r="DG403" s="439">
        <f ca="1">MAX(IF(CW403&lt;&gt;0,HLOOKUP(CW403+1,進捗・達成率設定_PS,9,1),0),IF(CX403&lt;&gt;0,HLOOKUP(CX403+1,進捗・達成率設定_PT仕様作成,9,1),0),IF(CY403&lt;&gt;0,HLOOKUP(CY403+1,進捗・達成率設定_PG,9,1),0),IF(CZ403&lt;&gt;0,HLOOKUP(CZ403+1,進捗・達成率設定_PT,9,1),0),IF(DA403&lt;&gt;0,HLOOKUP(DA403+1,進捗・達成率設定_受入,9,1),0),IF(AND(COUNTA(PTレビュー先頭セル:PTレビュー最終セル)=0,AND(BB403&lt;&gt;"", BB403 &lt;= 集計基準日, BE403="",BF403="",BJ403="",BK403="",BM403="",BN403="")),100,0),IF(AND(BE403&lt;&gt;"",BE403 &lt;= 集計基準日, BJ403="",BK403="",BM403="",BN403=""),100,0))</f>
        <v>0</v>
      </c>
      <c r="DH403" s="440">
        <f ca="1">MAX(IF(DB403&lt;&gt;0,HLOOKUP(DB403,進捗・達成率設定_PS,9,1),0),IF(DC403&lt;&gt;0,HLOOKUP(DC403,進捗・達成率設定_PT仕様作成,9,1),0),IF(DD403&lt;&gt;0,HLOOKUP(DD403,進捗・達成率設定_PG,9,1),0),IF(DE403&lt;&gt;0,HLOOKUP(DE403,進捗・達成率設定_PT,9,1),0),IF(DF403&lt;&gt;0,HLOOKUP(DF403,進捗・達成率設定_受入,9,1),0),IF(AND(COUNTA(PTレビュー先頭セル:PTレビュー最終セル)=0,BJ403="",BK403="",BM403="",BN403="",BC403&lt;&gt;"", BC403&lt;=集計基準日),100,0),IF(OR(AND(BF403&lt;&gt;"",BF403&lt;=集計基準日, BJ403="",BK403="",BM403="",BN403=""),AND(BE403&lt;&gt;"",BF403&lt;&gt;"",BF403&lt;=集計基準日, BJ403="",BK403="",BM403="",BN403="")),100,0))</f>
        <v>0</v>
      </c>
      <c r="DI403" s="328" t="str">
        <f>IF(BM403&lt;&gt;"",BM403,IF(AND(BJ403&lt;&gt;"",BM403&lt;&gt;""),BM403,IF(AND(BJ403&lt;&gt;"",BM403=""),"",IF(AND(BK403&lt;&gt;"",BM403=""),"",IF(BE403&lt;&gt;"",BE403,IF(COUNTA(PTレビュー先頭セル:PTレビュー最終セル)&lt;&gt;0,"",IF(BB403&lt;&gt;"",BB403,"")))))))</f>
        <v/>
      </c>
      <c r="DJ403" s="329" t="str">
        <f>IF(AND(BM403&lt;&gt;"",BN403&lt;&gt;""),BN403,IF(AND(BJ403&lt;&gt;"",BN403&lt;&gt;""),BN403,IF(AND(BK403&lt;&gt;"",BN403=""),"",IF(AND(BJ403&lt;&gt;"",BN403=""),"",IF(BF403&lt;&gt;"",BF403,IF(COUNTA(PTレビュー先頭セル:PTレビュー最終セル)&lt;&gt;0,"",IF(BC403&lt;&gt;"",BC403,"")))))))</f>
        <v/>
      </c>
      <c r="DK403" s="450" t="b">
        <f t="shared" si="214"/>
        <v>0</v>
      </c>
      <c r="DL403" s="440" t="b">
        <f t="shared" si="215"/>
        <v>0</v>
      </c>
      <c r="DM403" s="450" t="b">
        <f t="shared" si="216"/>
        <v>0</v>
      </c>
      <c r="DN403" s="440" t="b">
        <f t="shared" si="217"/>
        <v>0</v>
      </c>
      <c r="DO403" s="449" t="b">
        <f t="shared" si="218"/>
        <v>0</v>
      </c>
      <c r="DP403" s="440" t="b">
        <f t="shared" si="219"/>
        <v>0</v>
      </c>
      <c r="DQ403" s="450" t="b">
        <f t="shared" si="220"/>
        <v>0</v>
      </c>
      <c r="DR403" s="440" t="b">
        <f t="shared" si="221"/>
        <v>0</v>
      </c>
      <c r="DS403" s="449" t="b">
        <f t="shared" si="222"/>
        <v>0</v>
      </c>
      <c r="DT403" s="440" t="b">
        <f t="shared" si="223"/>
        <v>0</v>
      </c>
    </row>
    <row r="404" spans="1:124" x14ac:dyDescent="0.25">
      <c r="A404" s="65">
        <f t="shared" si="198"/>
        <v>396</v>
      </c>
      <c r="B404" s="275"/>
      <c r="C404" s="275"/>
      <c r="D404" s="275"/>
      <c r="E404" s="275"/>
      <c r="F404" s="275"/>
      <c r="G404" s="316"/>
      <c r="H404" s="276"/>
      <c r="I404" s="276"/>
      <c r="J404" s="276"/>
      <c r="K404" s="467"/>
      <c r="L404" s="467"/>
      <c r="M404" s="277"/>
      <c r="N404" s="277"/>
      <c r="O404" s="348"/>
      <c r="P404" s="278"/>
      <c r="Q404" s="279"/>
      <c r="R404" s="348"/>
      <c r="S404" s="278"/>
      <c r="T404" s="280"/>
      <c r="U404" s="348"/>
      <c r="V404" s="274"/>
      <c r="W404" s="309" t="str">
        <f t="shared" ca="1" si="199"/>
        <v/>
      </c>
      <c r="X404" s="310" t="str">
        <f t="shared" ca="1" si="200"/>
        <v/>
      </c>
      <c r="Y404" s="277"/>
      <c r="Z404" s="277"/>
      <c r="AA404" s="348"/>
      <c r="AB404" s="278"/>
      <c r="AC404" s="279"/>
      <c r="AD404" s="348"/>
      <c r="AE404" s="278"/>
      <c r="AF404" s="280"/>
      <c r="AG404" s="348"/>
      <c r="AH404" s="274"/>
      <c r="AI404" s="309" t="str">
        <f t="shared" ca="1" si="201"/>
        <v/>
      </c>
      <c r="AJ404" s="310" t="str">
        <f t="shared" ca="1" si="202"/>
        <v/>
      </c>
      <c r="AK404" s="277"/>
      <c r="AL404" s="277"/>
      <c r="AM404" s="348"/>
      <c r="AN404" s="278"/>
      <c r="AO404" s="279"/>
      <c r="AP404" s="348"/>
      <c r="AQ404" s="278"/>
      <c r="AR404" s="280"/>
      <c r="AS404" s="348"/>
      <c r="AT404" s="274"/>
      <c r="AU404" s="309" t="str">
        <f t="shared" ca="1" si="203"/>
        <v/>
      </c>
      <c r="AV404" s="310" t="str">
        <f t="shared" ca="1" si="204"/>
        <v/>
      </c>
      <c r="AW404" s="276"/>
      <c r="AX404" s="276"/>
      <c r="AY404" s="348"/>
      <c r="AZ404" s="278"/>
      <c r="BA404" s="279"/>
      <c r="BB404" s="348"/>
      <c r="BC404" s="278"/>
      <c r="BD404" s="280"/>
      <c r="BE404" s="348"/>
      <c r="BF404" s="274"/>
      <c r="BG404" s="309" t="str">
        <f t="shared" ca="1" si="205"/>
        <v/>
      </c>
      <c r="BH404" s="310" t="str">
        <f t="shared" ca="1" si="206"/>
        <v/>
      </c>
      <c r="BI404" s="276"/>
      <c r="BJ404" s="348"/>
      <c r="BK404" s="278"/>
      <c r="BL404" s="279"/>
      <c r="BM404" s="348"/>
      <c r="BN404" s="278"/>
      <c r="BO404" s="280"/>
      <c r="BP404" s="309" t="str">
        <f t="shared" ca="1" si="207"/>
        <v/>
      </c>
      <c r="BQ404" s="310" t="str">
        <f t="shared" ca="1" si="208"/>
        <v/>
      </c>
      <c r="BR404" s="309" t="str">
        <f t="shared" ca="1" si="209"/>
        <v/>
      </c>
      <c r="BS404" s="438" t="str">
        <f t="shared" ca="1" si="210"/>
        <v/>
      </c>
      <c r="BT404" s="281" t="str">
        <f t="array" ref="BT404">IF(AND($I404&lt;&gt;"",$K404&lt;&gt;""),CEILING(VLOOKUP($I404,ランク別指標,3,FALSE)*$L404,1),"")</f>
        <v/>
      </c>
      <c r="BU404" s="282"/>
      <c r="BV404" s="281" t="str">
        <f t="shared" si="195"/>
        <v/>
      </c>
      <c r="BW404" s="283"/>
      <c r="BX404" s="282"/>
      <c r="BY404" s="284" t="str">
        <f t="shared" si="211"/>
        <v/>
      </c>
      <c r="BZ404" s="285" t="str">
        <f t="shared" si="212"/>
        <v/>
      </c>
      <c r="CA404" s="286"/>
      <c r="CB404" s="287"/>
      <c r="CC404" s="281" t="str">
        <f t="array" ref="CC404">IF(AND($I404&lt;&gt;"",$K404&lt;&gt;""),CEILING(VLOOKUP($I404,ランク別指標,6,FALSE)*$L404,1),"")</f>
        <v/>
      </c>
      <c r="CD404" s="288"/>
      <c r="CE404" s="289" t="str">
        <f t="shared" si="196"/>
        <v/>
      </c>
      <c r="CF404" s="290"/>
      <c r="CG404" s="291" t="str">
        <f t="array" ref="CG404">IF(AND(L404&lt;&gt;"",L404&gt;0),IF(CD404/L404*100 &gt; 0,CD404/L404*100, ""),"")</f>
        <v/>
      </c>
      <c r="CH404" s="292" t="str">
        <f t="array" ref="CH404">IF(AND(L404&lt;&gt;"",L404&gt;0),IF(CF404/L404*100 &gt; 0,CF404/L404*100, ""),"")</f>
        <v/>
      </c>
      <c r="CI404" s="291" t="str">
        <f t="array" ref="CI404">IF(AND(CC404&lt;&gt;"",CC404&gt;0),IF(CD404/CC404*100 &gt; 0,CD404/CC404, ""),"")</f>
        <v/>
      </c>
      <c r="CJ404" s="292" t="str">
        <f t="array" ref="CJ404">IF(AND(CE404&lt;&gt;"",CE404&gt;0),IF(CF404/CE404*100 &gt; 0,CF404/CE404, ""),"")</f>
        <v/>
      </c>
      <c r="CK404" s="281"/>
      <c r="CL404" s="293" t="str">
        <f t="array" ref="CL404">IF(AND(L404&lt;&gt;"",L404&gt;0),IF(CK404/L404*100 &gt; 0,CK404/L404*100, ""),"")</f>
        <v/>
      </c>
      <c r="CM404" s="294"/>
      <c r="CN404" s="270" t="str">
        <f t="array" aca="1" ref="CN404" ca="1">IF(AND($O404&lt;&gt;"",$P404="",$O404&lt;=集計基準日),"遅1",IF(AND($R404&lt;&gt;"",$S404="",$R404&lt;=集計基準日),"遅2",IF(AND($U404&lt;&gt;"",$V404="",$U404&lt;=集計基準日),"遅3","") ) )</f>
        <v/>
      </c>
      <c r="CO404" s="271" t="str">
        <f t="array" aca="1" ref="CO404" ca="1">IF(AND($AA404&lt;&gt;"",$AB404="",$AA404&lt;=集計基準日),"遅1",IF(AND($AD404&lt;&gt;"",$AE404="",$AD404&lt;=集計基準日),"遅2",IF(AND($AG404&lt;&gt;"",$AH404="",$AG404&lt;=集計基準日),"遅3","")))</f>
        <v/>
      </c>
      <c r="CP404" s="271" t="str">
        <f t="array" aca="1" ref="CP404" ca="1">IF(AND($AM404&lt;&gt;"",$AN404="",$AM404&lt;=集計基準日),"遅1",IF(AND($AP404&lt;&gt;"",$AQ404="",$AP404&lt;=集計基準日),"遅2",IF(AND($AS404&lt;&gt;"",$AT404="",$AS404&lt;=集計基準日),"遅3","")))</f>
        <v/>
      </c>
      <c r="CQ404" s="272" t="str">
        <f t="shared" ca="1" si="193"/>
        <v/>
      </c>
      <c r="CR404" s="272" t="str">
        <f t="shared" ca="1" si="194"/>
        <v/>
      </c>
      <c r="CS404" s="273" t="str">
        <f t="shared" ca="1" si="197"/>
        <v/>
      </c>
      <c r="CT404" s="337"/>
      <c r="CU404" s="264">
        <f t="shared" si="213"/>
        <v>396</v>
      </c>
      <c r="CW404" s="324">
        <f t="array" aca="1" ref="CW404" ca="1">MAX(IF((IF(進捗管理票PSPT_進捗率_1_2&lt;&gt;"", O404:V404,O404:S404)&lt;&gt;"")*(IF(進捗管理票PSPT_進捗率_1_2&lt;&gt;"", $O$7:$V$7,$O$7:$S$7)="予定日")*(IF(進捗管理票PSPT_進捗率_1_2&lt;&gt;"", O404:V404,O404:S404)&lt;=集計基準日),COLUMN(IF(進捗管理票PSPT_進捗率_1_2&lt;&gt;"", O404:V404,O404:S404)),""))</f>
        <v>0</v>
      </c>
      <c r="CX404" s="324">
        <f t="array" aca="1" ref="CX404" ca="1">MAX(IF((IF(進捗管理票PSPT_進捗率_2_2&lt;&gt;"", AA404:AH404,AA404:AE404)&lt;&gt;"")*(IF(進捗管理票PSPT_進捗率_2_2&lt;&gt;"", $AA$7:$AH$7,$AA$7:$AE$7)="予定日")*(IF(進捗管理票PSPT_進捗率_2_2&lt;&gt;"", AA404:AH404,AA404:AE404)&lt;=集計基準日),COLUMN(IF(進捗管理票PSPT_進捗率_2_2&lt;&gt;"", AA404:AH404,AA404:AE404)),""))</f>
        <v>0</v>
      </c>
      <c r="CY404" s="324">
        <f t="array" aca="1" ref="CY404" ca="1">MAX(IF((IF(進捗管理票PSPT_進捗率_3_2&lt;&gt;"", AM404:AT404,AM404:AQ404)&lt;&gt;"")*(IF(進捗管理票PSPT_進捗率_3_2&lt;&gt;"", $AM$7:$AT$7,$AM$7:$AQ$7)="予定日")*(IF(進捗管理票PSPT_進捗率_3_2&lt;&gt;"", AM404:AT404,AM404:AQ404)&lt;=集計基準日),COLUMN(IF(進捗管理票PSPT_進捗率_3_2&lt;&gt;"", AM404:AT404,AM404:AQ404)),""))</f>
        <v>0</v>
      </c>
      <c r="CZ404" s="324">
        <f t="array" aca="1" ref="CZ404" ca="1">MAX(IF((IF(進捗管理票PSPT_進捗率_4_2&lt;&gt;"", AY404:BF404,AY404:BC404)&lt;&gt;"")*(IF(進捗管理票PSPT_進捗率_4_2&lt;&gt;"", $AY$7:$BF$7,$AY$7:$BC$7)="予定日")*(IF(進捗管理票PSPT_進捗率_4_2&lt;&gt;"", AY404:BF404,AY404:BC404)&lt;=集計基準日),COLUMN(IF(進捗管理票PSPT_進捗率_4_2&lt;&gt;"", AY404:BF404,AY404:BC404)),""))</f>
        <v>0</v>
      </c>
      <c r="DA404" s="324">
        <f t="array" aca="1" ref="DA404" ca="1">MAX(IF((BJ404:BN404&lt;&gt;"")*($BJ$7:$BN$7="予定日")*(BJ404:BN404&lt;=集計基準日),COLUMN(BJ404:BN404),""))</f>
        <v>0</v>
      </c>
      <c r="DB404" s="324">
        <f t="array" aca="1" ref="DB404" ca="1">MAX(IF((IF(AND(進捗管理票PSPT_進捗率_1_2&lt;&gt;"",U404&lt;&gt;""), O404:V404,O404:S404)&lt;&gt;"")*(IF(AND(進捗管理票PSPT_進捗率_1_2&lt;&gt;"",U404&lt;&gt;""), $O$7:$V$7,$O$7:$S$7)="実績日")*(IF(AND(進捗管理票PSPT_進捗率_1_2&lt;&gt;"",U404&lt;&gt;""), O404:V404,O404:S404)&lt;=集計基準日),COLUMN(IF(AND(進捗管理票PSPT_進捗率_1_2&lt;&gt;"",U404&lt;&gt;""), O404:V404,O404:S404)),""))</f>
        <v>0</v>
      </c>
      <c r="DC404" s="324">
        <f t="array" aca="1" ref="DC404" ca="1">MAX(IF((IF(AND(進捗管理票PSPT_進捗率_2_2&lt;&gt;"",AG404&lt;&gt;""), AA404:AH404,AA404:AE404)&lt;&gt;"")*(IF(AND(進捗管理票PSPT_進捗率_2_2&lt;&gt;"",AG404&lt;&gt;""), $AA$7:$AH$7,$AA$7:$AE$7)="実績日")*(IF(AND(進捗管理票PSPT_進捗率_2_2&lt;&gt;"",AG404&lt;&gt;""), AA404:AH404,AA404:AE404)&lt;=集計基準日),COLUMN(IF(AND(進捗管理票PSPT_進捗率_2_2&lt;&gt;"",AG404&lt;&gt;""), AA404:AH404,AA404:AE404)),""))</f>
        <v>0</v>
      </c>
      <c r="DD404" s="324">
        <f t="array" aca="1" ref="DD404" ca="1">MAX(IF((IF(AND(進捗管理票PSPT_進捗率_3_2&lt;&gt;"",AS404&lt;&gt;""), AM404:AT404,AM404:AQ404)&lt;&gt;"")*(IF(AND(進捗管理票PSPT_進捗率_3_2&lt;&gt;"",AS404&lt;&gt;""), $AM$7:$AT$7,$AM$7:$AQ$7)="実績日")*(IF(AND(進捗管理票PSPT_進捗率_3_2&lt;&gt;"",AS404&lt;&gt;""), AM404:AT404,AM404:AQ404)&lt;=集計基準日),COLUMN(IF(AND(進捗管理票PSPT_進捗率_3_2&lt;&gt;"",AS404&lt;&gt;""), AM404:AT404,AM404:AQ404)),""))</f>
        <v>0</v>
      </c>
      <c r="DE404" s="324">
        <f t="array" aca="1" ref="DE404" ca="1">MAX(IF((IF(AND(進捗管理票PSPT_進捗率_4_2&lt;&gt;"",BE404&lt;&gt;""), AY404:BF404,AY404:BC404)&lt;&gt;"")*(IF(AND(進捗管理票PSPT_進捗率_4_2&lt;&gt;"",BE404&lt;&gt;""), $AY$7:$BF$7,$AY$7:$BC$7)="実績日")*(IF(AND(進捗管理票PSPT_進捗率_4_2&lt;&gt;"",BE404&lt;&gt;""), AY404:BF404,AY404:BC404)&lt;=集計基準日),COLUMN(IF(AND(進捗管理票PSPT_進捗率_4_2&lt;&gt;"",BE404&lt;&gt;""), AY404:BF404,AY404:BC404)),""))</f>
        <v>0</v>
      </c>
      <c r="DF404" s="324">
        <f t="array" aca="1" ref="DF404" ca="1">MAX(IF((BJ404:BN404&lt;&gt;"")*($BJ$7:$BN$7="実績日")*(BJ404:BN404&lt;=集計基準日),COLUMN(BJ404:BN404),""))</f>
        <v>0</v>
      </c>
      <c r="DG404" s="439">
        <f ca="1">MAX(IF(CW404&lt;&gt;0,HLOOKUP(CW404+1,進捗・達成率設定_PS,9,1),0),IF(CX404&lt;&gt;0,HLOOKUP(CX404+1,進捗・達成率設定_PT仕様作成,9,1),0),IF(CY404&lt;&gt;0,HLOOKUP(CY404+1,進捗・達成率設定_PG,9,1),0),IF(CZ404&lt;&gt;0,HLOOKUP(CZ404+1,進捗・達成率設定_PT,9,1),0),IF(DA404&lt;&gt;0,HLOOKUP(DA404+1,進捗・達成率設定_受入,9,1),0),IF(AND(COUNTA(PTレビュー先頭セル:PTレビュー最終セル)=0,AND(BB404&lt;&gt;"", BB404 &lt;= 集計基準日, BE404="",BF404="",BJ404="",BK404="",BM404="",BN404="")),100,0),IF(AND(BE404&lt;&gt;"",BE404 &lt;= 集計基準日, BJ404="",BK404="",BM404="",BN404=""),100,0))</f>
        <v>0</v>
      </c>
      <c r="DH404" s="440">
        <f ca="1">MAX(IF(DB404&lt;&gt;0,HLOOKUP(DB404,進捗・達成率設定_PS,9,1),0),IF(DC404&lt;&gt;0,HLOOKUP(DC404,進捗・達成率設定_PT仕様作成,9,1),0),IF(DD404&lt;&gt;0,HLOOKUP(DD404,進捗・達成率設定_PG,9,1),0),IF(DE404&lt;&gt;0,HLOOKUP(DE404,進捗・達成率設定_PT,9,1),0),IF(DF404&lt;&gt;0,HLOOKUP(DF404,進捗・達成率設定_受入,9,1),0),IF(AND(COUNTA(PTレビュー先頭セル:PTレビュー最終セル)=0,BJ404="",BK404="",BM404="",BN404="",BC404&lt;&gt;"", BC404&lt;=集計基準日),100,0),IF(OR(AND(BF404&lt;&gt;"",BF404&lt;=集計基準日, BJ404="",BK404="",BM404="",BN404=""),AND(BE404&lt;&gt;"",BF404&lt;&gt;"",BF404&lt;=集計基準日, BJ404="",BK404="",BM404="",BN404="")),100,0))</f>
        <v>0</v>
      </c>
      <c r="DI404" s="328" t="str">
        <f>IF(BM404&lt;&gt;"",BM404,IF(AND(BJ404&lt;&gt;"",BM404&lt;&gt;""),BM404,IF(AND(BJ404&lt;&gt;"",BM404=""),"",IF(AND(BK404&lt;&gt;"",BM404=""),"",IF(BE404&lt;&gt;"",BE404,IF(COUNTA(PTレビュー先頭セル:PTレビュー最終セル)&lt;&gt;0,"",IF(BB404&lt;&gt;"",BB404,"")))))))</f>
        <v/>
      </c>
      <c r="DJ404" s="329" t="str">
        <f>IF(AND(BM404&lt;&gt;"",BN404&lt;&gt;""),BN404,IF(AND(BJ404&lt;&gt;"",BN404&lt;&gt;""),BN404,IF(AND(BK404&lt;&gt;"",BN404=""),"",IF(AND(BJ404&lt;&gt;"",BN404=""),"",IF(BF404&lt;&gt;"",BF404,IF(COUNTA(PTレビュー先頭セル:PTレビュー最終セル)&lt;&gt;0,"",IF(BC404&lt;&gt;"",BC404,"")))))))</f>
        <v/>
      </c>
      <c r="DK404" s="450" t="b">
        <f t="shared" si="214"/>
        <v>0</v>
      </c>
      <c r="DL404" s="440" t="b">
        <f t="shared" si="215"/>
        <v>0</v>
      </c>
      <c r="DM404" s="450" t="b">
        <f t="shared" si="216"/>
        <v>0</v>
      </c>
      <c r="DN404" s="440" t="b">
        <f t="shared" si="217"/>
        <v>0</v>
      </c>
      <c r="DO404" s="449" t="b">
        <f t="shared" si="218"/>
        <v>0</v>
      </c>
      <c r="DP404" s="440" t="b">
        <f t="shared" si="219"/>
        <v>0</v>
      </c>
      <c r="DQ404" s="450" t="b">
        <f t="shared" si="220"/>
        <v>0</v>
      </c>
      <c r="DR404" s="440" t="b">
        <f t="shared" si="221"/>
        <v>0</v>
      </c>
      <c r="DS404" s="449" t="b">
        <f t="shared" si="222"/>
        <v>0</v>
      </c>
      <c r="DT404" s="440" t="b">
        <f t="shared" si="223"/>
        <v>0</v>
      </c>
    </row>
    <row r="405" spans="1:124" x14ac:dyDescent="0.25">
      <c r="A405" s="65">
        <f t="shared" si="198"/>
        <v>397</v>
      </c>
      <c r="B405" s="275"/>
      <c r="C405" s="275"/>
      <c r="D405" s="275"/>
      <c r="E405" s="275"/>
      <c r="F405" s="275"/>
      <c r="G405" s="316"/>
      <c r="H405" s="276"/>
      <c r="I405" s="276"/>
      <c r="J405" s="276"/>
      <c r="K405" s="467"/>
      <c r="L405" s="467"/>
      <c r="M405" s="277"/>
      <c r="N405" s="277"/>
      <c r="O405" s="348"/>
      <c r="P405" s="278"/>
      <c r="Q405" s="279"/>
      <c r="R405" s="348"/>
      <c r="S405" s="278"/>
      <c r="T405" s="280"/>
      <c r="U405" s="348"/>
      <c r="V405" s="274"/>
      <c r="W405" s="309" t="str">
        <f t="shared" ca="1" si="199"/>
        <v/>
      </c>
      <c r="X405" s="310" t="str">
        <f t="shared" ca="1" si="200"/>
        <v/>
      </c>
      <c r="Y405" s="277"/>
      <c r="Z405" s="277"/>
      <c r="AA405" s="348"/>
      <c r="AB405" s="278"/>
      <c r="AC405" s="279"/>
      <c r="AD405" s="348"/>
      <c r="AE405" s="278"/>
      <c r="AF405" s="280"/>
      <c r="AG405" s="348"/>
      <c r="AH405" s="274"/>
      <c r="AI405" s="309" t="str">
        <f t="shared" ca="1" si="201"/>
        <v/>
      </c>
      <c r="AJ405" s="310" t="str">
        <f t="shared" ca="1" si="202"/>
        <v/>
      </c>
      <c r="AK405" s="277"/>
      <c r="AL405" s="277"/>
      <c r="AM405" s="348"/>
      <c r="AN405" s="278"/>
      <c r="AO405" s="279"/>
      <c r="AP405" s="348"/>
      <c r="AQ405" s="278"/>
      <c r="AR405" s="280"/>
      <c r="AS405" s="348"/>
      <c r="AT405" s="274"/>
      <c r="AU405" s="309" t="str">
        <f t="shared" ca="1" si="203"/>
        <v/>
      </c>
      <c r="AV405" s="310" t="str">
        <f t="shared" ca="1" si="204"/>
        <v/>
      </c>
      <c r="AW405" s="276"/>
      <c r="AX405" s="276"/>
      <c r="AY405" s="348"/>
      <c r="AZ405" s="278"/>
      <c r="BA405" s="279"/>
      <c r="BB405" s="348"/>
      <c r="BC405" s="278"/>
      <c r="BD405" s="280"/>
      <c r="BE405" s="348"/>
      <c r="BF405" s="274"/>
      <c r="BG405" s="309" t="str">
        <f t="shared" ca="1" si="205"/>
        <v/>
      </c>
      <c r="BH405" s="310" t="str">
        <f t="shared" ca="1" si="206"/>
        <v/>
      </c>
      <c r="BI405" s="276"/>
      <c r="BJ405" s="348"/>
      <c r="BK405" s="278"/>
      <c r="BL405" s="279"/>
      <c r="BM405" s="348"/>
      <c r="BN405" s="278"/>
      <c r="BO405" s="280"/>
      <c r="BP405" s="309" t="str">
        <f t="shared" ca="1" si="207"/>
        <v/>
      </c>
      <c r="BQ405" s="310" t="str">
        <f t="shared" ca="1" si="208"/>
        <v/>
      </c>
      <c r="BR405" s="309" t="str">
        <f t="shared" ca="1" si="209"/>
        <v/>
      </c>
      <c r="BS405" s="438" t="str">
        <f t="shared" ca="1" si="210"/>
        <v/>
      </c>
      <c r="BT405" s="281" t="str">
        <f t="array" ref="BT405">IF(AND($I405&lt;&gt;"",$K405&lt;&gt;""),CEILING(VLOOKUP($I405,ランク別指標,3,FALSE)*$L405,1),"")</f>
        <v/>
      </c>
      <c r="BU405" s="282"/>
      <c r="BV405" s="281" t="str">
        <f t="shared" si="195"/>
        <v/>
      </c>
      <c r="BW405" s="283"/>
      <c r="BX405" s="282"/>
      <c r="BY405" s="284" t="str">
        <f t="shared" si="211"/>
        <v/>
      </c>
      <c r="BZ405" s="285" t="str">
        <f t="shared" si="212"/>
        <v/>
      </c>
      <c r="CA405" s="286"/>
      <c r="CB405" s="287"/>
      <c r="CC405" s="281" t="str">
        <f t="array" ref="CC405">IF(AND($I405&lt;&gt;"",$K405&lt;&gt;""),CEILING(VLOOKUP($I405,ランク別指標,6,FALSE)*$L405,1),"")</f>
        <v/>
      </c>
      <c r="CD405" s="288"/>
      <c r="CE405" s="289" t="str">
        <f t="shared" si="196"/>
        <v/>
      </c>
      <c r="CF405" s="290"/>
      <c r="CG405" s="291" t="str">
        <f t="array" ref="CG405">IF(AND(L405&lt;&gt;"",L405&gt;0),IF(CD405/L405*100 &gt; 0,CD405/L405*100, ""),"")</f>
        <v/>
      </c>
      <c r="CH405" s="292" t="str">
        <f t="array" ref="CH405">IF(AND(L405&lt;&gt;"",L405&gt;0),IF(CF405/L405*100 &gt; 0,CF405/L405*100, ""),"")</f>
        <v/>
      </c>
      <c r="CI405" s="291" t="str">
        <f t="array" ref="CI405">IF(AND(CC405&lt;&gt;"",CC405&gt;0),IF(CD405/CC405*100 &gt; 0,CD405/CC405, ""),"")</f>
        <v/>
      </c>
      <c r="CJ405" s="292" t="str">
        <f t="array" ref="CJ405">IF(AND(CE405&lt;&gt;"",CE405&gt;0),IF(CF405/CE405*100 &gt; 0,CF405/CE405, ""),"")</f>
        <v/>
      </c>
      <c r="CK405" s="281"/>
      <c r="CL405" s="293" t="str">
        <f t="array" ref="CL405">IF(AND(L405&lt;&gt;"",L405&gt;0),IF(CK405/L405*100 &gt; 0,CK405/L405*100, ""),"")</f>
        <v/>
      </c>
      <c r="CM405" s="294"/>
      <c r="CN405" s="270" t="str">
        <f t="array" aca="1" ref="CN405" ca="1">IF(AND($O405&lt;&gt;"",$P405="",$O405&lt;=集計基準日),"遅1",IF(AND($R405&lt;&gt;"",$S405="",$R405&lt;=集計基準日),"遅2",IF(AND($U405&lt;&gt;"",$V405="",$U405&lt;=集計基準日),"遅3","") ) )</f>
        <v/>
      </c>
      <c r="CO405" s="271" t="str">
        <f t="array" aca="1" ref="CO405" ca="1">IF(AND($AA405&lt;&gt;"",$AB405="",$AA405&lt;=集計基準日),"遅1",IF(AND($AD405&lt;&gt;"",$AE405="",$AD405&lt;=集計基準日),"遅2",IF(AND($AG405&lt;&gt;"",$AH405="",$AG405&lt;=集計基準日),"遅3","")))</f>
        <v/>
      </c>
      <c r="CP405" s="271" t="str">
        <f t="array" aca="1" ref="CP405" ca="1">IF(AND($AM405&lt;&gt;"",$AN405="",$AM405&lt;=集計基準日),"遅1",IF(AND($AP405&lt;&gt;"",$AQ405="",$AP405&lt;=集計基準日),"遅2",IF(AND($AS405&lt;&gt;"",$AT405="",$AS405&lt;=集計基準日),"遅3","")))</f>
        <v/>
      </c>
      <c r="CQ405" s="272" t="str">
        <f t="shared" ca="1" si="193"/>
        <v/>
      </c>
      <c r="CR405" s="272" t="str">
        <f t="shared" ca="1" si="194"/>
        <v/>
      </c>
      <c r="CS405" s="273" t="str">
        <f t="shared" ca="1" si="197"/>
        <v/>
      </c>
      <c r="CT405" s="337"/>
      <c r="CU405" s="264">
        <f t="shared" si="213"/>
        <v>397</v>
      </c>
      <c r="CW405" s="324">
        <f t="array" aca="1" ref="CW405" ca="1">MAX(IF((IF(進捗管理票PSPT_進捗率_1_2&lt;&gt;"", O405:V405,O405:S405)&lt;&gt;"")*(IF(進捗管理票PSPT_進捗率_1_2&lt;&gt;"", $O$7:$V$7,$O$7:$S$7)="予定日")*(IF(進捗管理票PSPT_進捗率_1_2&lt;&gt;"", O405:V405,O405:S405)&lt;=集計基準日),COLUMN(IF(進捗管理票PSPT_進捗率_1_2&lt;&gt;"", O405:V405,O405:S405)),""))</f>
        <v>0</v>
      </c>
      <c r="CX405" s="324">
        <f t="array" aca="1" ref="CX405" ca="1">MAX(IF((IF(進捗管理票PSPT_進捗率_2_2&lt;&gt;"", AA405:AH405,AA405:AE405)&lt;&gt;"")*(IF(進捗管理票PSPT_進捗率_2_2&lt;&gt;"", $AA$7:$AH$7,$AA$7:$AE$7)="予定日")*(IF(進捗管理票PSPT_進捗率_2_2&lt;&gt;"", AA405:AH405,AA405:AE405)&lt;=集計基準日),COLUMN(IF(進捗管理票PSPT_進捗率_2_2&lt;&gt;"", AA405:AH405,AA405:AE405)),""))</f>
        <v>0</v>
      </c>
      <c r="CY405" s="324">
        <f t="array" aca="1" ref="CY405" ca="1">MAX(IF((IF(進捗管理票PSPT_進捗率_3_2&lt;&gt;"", AM405:AT405,AM405:AQ405)&lt;&gt;"")*(IF(進捗管理票PSPT_進捗率_3_2&lt;&gt;"", $AM$7:$AT$7,$AM$7:$AQ$7)="予定日")*(IF(進捗管理票PSPT_進捗率_3_2&lt;&gt;"", AM405:AT405,AM405:AQ405)&lt;=集計基準日),COLUMN(IF(進捗管理票PSPT_進捗率_3_2&lt;&gt;"", AM405:AT405,AM405:AQ405)),""))</f>
        <v>0</v>
      </c>
      <c r="CZ405" s="324">
        <f t="array" aca="1" ref="CZ405" ca="1">MAX(IF((IF(進捗管理票PSPT_進捗率_4_2&lt;&gt;"", AY405:BF405,AY405:BC405)&lt;&gt;"")*(IF(進捗管理票PSPT_進捗率_4_2&lt;&gt;"", $AY$7:$BF$7,$AY$7:$BC$7)="予定日")*(IF(進捗管理票PSPT_進捗率_4_2&lt;&gt;"", AY405:BF405,AY405:BC405)&lt;=集計基準日),COLUMN(IF(進捗管理票PSPT_進捗率_4_2&lt;&gt;"", AY405:BF405,AY405:BC405)),""))</f>
        <v>0</v>
      </c>
      <c r="DA405" s="324">
        <f t="array" aca="1" ref="DA405" ca="1">MAX(IF((BJ405:BN405&lt;&gt;"")*($BJ$7:$BN$7="予定日")*(BJ405:BN405&lt;=集計基準日),COLUMN(BJ405:BN405),""))</f>
        <v>0</v>
      </c>
      <c r="DB405" s="324">
        <f t="array" aca="1" ref="DB405" ca="1">MAX(IF((IF(AND(進捗管理票PSPT_進捗率_1_2&lt;&gt;"",U405&lt;&gt;""), O405:V405,O405:S405)&lt;&gt;"")*(IF(AND(進捗管理票PSPT_進捗率_1_2&lt;&gt;"",U405&lt;&gt;""), $O$7:$V$7,$O$7:$S$7)="実績日")*(IF(AND(進捗管理票PSPT_進捗率_1_2&lt;&gt;"",U405&lt;&gt;""), O405:V405,O405:S405)&lt;=集計基準日),COLUMN(IF(AND(進捗管理票PSPT_進捗率_1_2&lt;&gt;"",U405&lt;&gt;""), O405:V405,O405:S405)),""))</f>
        <v>0</v>
      </c>
      <c r="DC405" s="324">
        <f t="array" aca="1" ref="DC405" ca="1">MAX(IF((IF(AND(進捗管理票PSPT_進捗率_2_2&lt;&gt;"",AG405&lt;&gt;""), AA405:AH405,AA405:AE405)&lt;&gt;"")*(IF(AND(進捗管理票PSPT_進捗率_2_2&lt;&gt;"",AG405&lt;&gt;""), $AA$7:$AH$7,$AA$7:$AE$7)="実績日")*(IF(AND(進捗管理票PSPT_進捗率_2_2&lt;&gt;"",AG405&lt;&gt;""), AA405:AH405,AA405:AE405)&lt;=集計基準日),COLUMN(IF(AND(進捗管理票PSPT_進捗率_2_2&lt;&gt;"",AG405&lt;&gt;""), AA405:AH405,AA405:AE405)),""))</f>
        <v>0</v>
      </c>
      <c r="DD405" s="324">
        <f t="array" aca="1" ref="DD405" ca="1">MAX(IF((IF(AND(進捗管理票PSPT_進捗率_3_2&lt;&gt;"",AS405&lt;&gt;""), AM405:AT405,AM405:AQ405)&lt;&gt;"")*(IF(AND(進捗管理票PSPT_進捗率_3_2&lt;&gt;"",AS405&lt;&gt;""), $AM$7:$AT$7,$AM$7:$AQ$7)="実績日")*(IF(AND(進捗管理票PSPT_進捗率_3_2&lt;&gt;"",AS405&lt;&gt;""), AM405:AT405,AM405:AQ405)&lt;=集計基準日),COLUMN(IF(AND(進捗管理票PSPT_進捗率_3_2&lt;&gt;"",AS405&lt;&gt;""), AM405:AT405,AM405:AQ405)),""))</f>
        <v>0</v>
      </c>
      <c r="DE405" s="324">
        <f t="array" aca="1" ref="DE405" ca="1">MAX(IF((IF(AND(進捗管理票PSPT_進捗率_4_2&lt;&gt;"",BE405&lt;&gt;""), AY405:BF405,AY405:BC405)&lt;&gt;"")*(IF(AND(進捗管理票PSPT_進捗率_4_2&lt;&gt;"",BE405&lt;&gt;""), $AY$7:$BF$7,$AY$7:$BC$7)="実績日")*(IF(AND(進捗管理票PSPT_進捗率_4_2&lt;&gt;"",BE405&lt;&gt;""), AY405:BF405,AY405:BC405)&lt;=集計基準日),COLUMN(IF(AND(進捗管理票PSPT_進捗率_4_2&lt;&gt;"",BE405&lt;&gt;""), AY405:BF405,AY405:BC405)),""))</f>
        <v>0</v>
      </c>
      <c r="DF405" s="324">
        <f t="array" aca="1" ref="DF405" ca="1">MAX(IF((BJ405:BN405&lt;&gt;"")*($BJ$7:$BN$7="実績日")*(BJ405:BN405&lt;=集計基準日),COLUMN(BJ405:BN405),""))</f>
        <v>0</v>
      </c>
      <c r="DG405" s="439">
        <f ca="1">MAX(IF(CW405&lt;&gt;0,HLOOKUP(CW405+1,進捗・達成率設定_PS,9,1),0),IF(CX405&lt;&gt;0,HLOOKUP(CX405+1,進捗・達成率設定_PT仕様作成,9,1),0),IF(CY405&lt;&gt;0,HLOOKUP(CY405+1,進捗・達成率設定_PG,9,1),0),IF(CZ405&lt;&gt;0,HLOOKUP(CZ405+1,進捗・達成率設定_PT,9,1),0),IF(DA405&lt;&gt;0,HLOOKUP(DA405+1,進捗・達成率設定_受入,9,1),0),IF(AND(COUNTA(PTレビュー先頭セル:PTレビュー最終セル)=0,AND(BB405&lt;&gt;"", BB405 &lt;= 集計基準日, BE405="",BF405="",BJ405="",BK405="",BM405="",BN405="")),100,0),IF(AND(BE405&lt;&gt;"",BE405 &lt;= 集計基準日, BJ405="",BK405="",BM405="",BN405=""),100,0))</f>
        <v>0</v>
      </c>
      <c r="DH405" s="440">
        <f ca="1">MAX(IF(DB405&lt;&gt;0,HLOOKUP(DB405,進捗・達成率設定_PS,9,1),0),IF(DC405&lt;&gt;0,HLOOKUP(DC405,進捗・達成率設定_PT仕様作成,9,1),0),IF(DD405&lt;&gt;0,HLOOKUP(DD405,進捗・達成率設定_PG,9,1),0),IF(DE405&lt;&gt;0,HLOOKUP(DE405,進捗・達成率設定_PT,9,1),0),IF(DF405&lt;&gt;0,HLOOKUP(DF405,進捗・達成率設定_受入,9,1),0),IF(AND(COUNTA(PTレビュー先頭セル:PTレビュー最終セル)=0,BJ405="",BK405="",BM405="",BN405="",BC405&lt;&gt;"", BC405&lt;=集計基準日),100,0),IF(OR(AND(BF405&lt;&gt;"",BF405&lt;=集計基準日, BJ405="",BK405="",BM405="",BN405=""),AND(BE405&lt;&gt;"",BF405&lt;&gt;"",BF405&lt;=集計基準日, BJ405="",BK405="",BM405="",BN405="")),100,0))</f>
        <v>0</v>
      </c>
      <c r="DI405" s="328" t="str">
        <f>IF(BM405&lt;&gt;"",BM405,IF(AND(BJ405&lt;&gt;"",BM405&lt;&gt;""),BM405,IF(AND(BJ405&lt;&gt;"",BM405=""),"",IF(AND(BK405&lt;&gt;"",BM405=""),"",IF(BE405&lt;&gt;"",BE405,IF(COUNTA(PTレビュー先頭セル:PTレビュー最終セル)&lt;&gt;0,"",IF(BB405&lt;&gt;"",BB405,"")))))))</f>
        <v/>
      </c>
      <c r="DJ405" s="329" t="str">
        <f>IF(AND(BM405&lt;&gt;"",BN405&lt;&gt;""),BN405,IF(AND(BJ405&lt;&gt;"",BN405&lt;&gt;""),BN405,IF(AND(BK405&lt;&gt;"",BN405=""),"",IF(AND(BJ405&lt;&gt;"",BN405=""),"",IF(BF405&lt;&gt;"",BF405,IF(COUNTA(PTレビュー先頭セル:PTレビュー最終セル)&lt;&gt;0,"",IF(BC405&lt;&gt;"",BC405,"")))))))</f>
        <v/>
      </c>
      <c r="DK405" s="450" t="b">
        <f t="shared" si="214"/>
        <v>0</v>
      </c>
      <c r="DL405" s="440" t="b">
        <f t="shared" si="215"/>
        <v>0</v>
      </c>
      <c r="DM405" s="450" t="b">
        <f t="shared" si="216"/>
        <v>0</v>
      </c>
      <c r="DN405" s="440" t="b">
        <f t="shared" si="217"/>
        <v>0</v>
      </c>
      <c r="DO405" s="449" t="b">
        <f t="shared" si="218"/>
        <v>0</v>
      </c>
      <c r="DP405" s="440" t="b">
        <f t="shared" si="219"/>
        <v>0</v>
      </c>
      <c r="DQ405" s="450" t="b">
        <f t="shared" si="220"/>
        <v>0</v>
      </c>
      <c r="DR405" s="440" t="b">
        <f t="shared" si="221"/>
        <v>0</v>
      </c>
      <c r="DS405" s="449" t="b">
        <f t="shared" si="222"/>
        <v>0</v>
      </c>
      <c r="DT405" s="440" t="b">
        <f t="shared" si="223"/>
        <v>0</v>
      </c>
    </row>
    <row r="406" spans="1:124" x14ac:dyDescent="0.25">
      <c r="A406" s="65">
        <f t="shared" si="198"/>
        <v>398</v>
      </c>
      <c r="B406" s="275"/>
      <c r="C406" s="275"/>
      <c r="D406" s="275"/>
      <c r="E406" s="275"/>
      <c r="F406" s="275"/>
      <c r="G406" s="316"/>
      <c r="H406" s="276"/>
      <c r="I406" s="276"/>
      <c r="J406" s="276"/>
      <c r="K406" s="467"/>
      <c r="L406" s="467"/>
      <c r="M406" s="277"/>
      <c r="N406" s="277"/>
      <c r="O406" s="348"/>
      <c r="P406" s="349"/>
      <c r="Q406" s="279"/>
      <c r="R406" s="348"/>
      <c r="S406" s="349"/>
      <c r="T406" s="280"/>
      <c r="U406" s="348"/>
      <c r="V406" s="274"/>
      <c r="W406" s="309" t="str">
        <f t="shared" ca="1" si="199"/>
        <v/>
      </c>
      <c r="X406" s="310" t="str">
        <f t="shared" ca="1" si="200"/>
        <v/>
      </c>
      <c r="Y406" s="277"/>
      <c r="Z406" s="277"/>
      <c r="AA406" s="348"/>
      <c r="AB406" s="349"/>
      <c r="AC406" s="279"/>
      <c r="AD406" s="348"/>
      <c r="AE406" s="349"/>
      <c r="AF406" s="280"/>
      <c r="AG406" s="348"/>
      <c r="AH406" s="274"/>
      <c r="AI406" s="309" t="str">
        <f t="shared" ca="1" si="201"/>
        <v/>
      </c>
      <c r="AJ406" s="310" t="str">
        <f t="shared" ca="1" si="202"/>
        <v/>
      </c>
      <c r="AK406" s="276"/>
      <c r="AL406" s="276"/>
      <c r="AM406" s="348"/>
      <c r="AN406" s="349"/>
      <c r="AO406" s="279"/>
      <c r="AP406" s="348"/>
      <c r="AQ406" s="349"/>
      <c r="AR406" s="280"/>
      <c r="AS406" s="348"/>
      <c r="AT406" s="274"/>
      <c r="AU406" s="309" t="str">
        <f t="shared" ca="1" si="203"/>
        <v/>
      </c>
      <c r="AV406" s="310" t="str">
        <f t="shared" ca="1" si="204"/>
        <v/>
      </c>
      <c r="AW406" s="276"/>
      <c r="AX406" s="276"/>
      <c r="AY406" s="348"/>
      <c r="AZ406" s="349"/>
      <c r="BA406" s="279"/>
      <c r="BB406" s="348"/>
      <c r="BC406" s="349"/>
      <c r="BD406" s="280"/>
      <c r="BE406" s="348"/>
      <c r="BF406" s="274"/>
      <c r="BG406" s="309" t="str">
        <f t="shared" ca="1" si="205"/>
        <v/>
      </c>
      <c r="BH406" s="310" t="str">
        <f t="shared" ca="1" si="206"/>
        <v/>
      </c>
      <c r="BI406" s="276"/>
      <c r="BJ406" s="348"/>
      <c r="BK406" s="349"/>
      <c r="BL406" s="279"/>
      <c r="BM406" s="348"/>
      <c r="BN406" s="349"/>
      <c r="BO406" s="280"/>
      <c r="BP406" s="309" t="str">
        <f t="shared" ca="1" si="207"/>
        <v/>
      </c>
      <c r="BQ406" s="310" t="str">
        <f t="shared" ca="1" si="208"/>
        <v/>
      </c>
      <c r="BR406" s="309" t="str">
        <f t="shared" ca="1" si="209"/>
        <v/>
      </c>
      <c r="BS406" s="438" t="str">
        <f t="shared" ca="1" si="210"/>
        <v/>
      </c>
      <c r="BT406" s="281" t="str">
        <f t="array" ref="BT406">IF(AND($I406&lt;&gt;"",$K406&lt;&gt;""),CEILING(VLOOKUP($I406,ランク別指標,3,FALSE)*$L406,1),"")</f>
        <v/>
      </c>
      <c r="BU406" s="282"/>
      <c r="BV406" s="281" t="str">
        <f t="shared" si="195"/>
        <v/>
      </c>
      <c r="BW406" s="283"/>
      <c r="BX406" s="282"/>
      <c r="BY406" s="284" t="str">
        <f t="shared" si="211"/>
        <v/>
      </c>
      <c r="BZ406" s="285" t="str">
        <f t="shared" si="212"/>
        <v/>
      </c>
      <c r="CA406" s="286"/>
      <c r="CB406" s="287"/>
      <c r="CC406" s="281" t="str">
        <f t="array" ref="CC406">IF(AND($I406&lt;&gt;"",$K406&lt;&gt;""),CEILING(VLOOKUP($I406,ランク別指標,6,FALSE)*$L406,1),"")</f>
        <v/>
      </c>
      <c r="CD406" s="288"/>
      <c r="CE406" s="289" t="str">
        <f t="shared" si="196"/>
        <v/>
      </c>
      <c r="CF406" s="290"/>
      <c r="CG406" s="291" t="str">
        <f t="array" ref="CG406">IF(AND(L406&lt;&gt;"",L406&gt;0),IF(CD406/L406*100 &gt; 0,CD406/L406*100, ""),"")</f>
        <v/>
      </c>
      <c r="CH406" s="292" t="str">
        <f t="array" ref="CH406">IF(AND(L406&lt;&gt;"",L406&gt;0),IF(CF406/L406*100 &gt; 0,CF406/L406*100, ""),"")</f>
        <v/>
      </c>
      <c r="CI406" s="291" t="str">
        <f t="array" ref="CI406">IF(AND(CC406&lt;&gt;"",CC406&gt;0),IF(CD406/CC406*100 &gt; 0,CD406/CC406, ""),"")</f>
        <v/>
      </c>
      <c r="CJ406" s="292" t="str">
        <f t="array" ref="CJ406">IF(AND(CE406&lt;&gt;"",CE406&gt;0),IF(CF406/CE406*100 &gt; 0,CF406/CE406, ""),"")</f>
        <v/>
      </c>
      <c r="CK406" s="281"/>
      <c r="CL406" s="293" t="str">
        <f t="array" ref="CL406">IF(AND(L406&lt;&gt;"",L406&gt;0),IF(CK406/L406*100 &gt; 0,CK406/L406*100, ""),"")</f>
        <v/>
      </c>
      <c r="CM406" s="294"/>
      <c r="CN406" s="270" t="str">
        <f t="array" aca="1" ref="CN406" ca="1">IF(AND($O406&lt;&gt;"",$P406="",$O406&lt;=集計基準日),"遅1",IF(AND($R406&lt;&gt;"",$S406="",$R406&lt;=集計基準日),"遅2",IF(AND($U406&lt;&gt;"",$V406="",$U406&lt;=集計基準日),"遅3","") ) )</f>
        <v/>
      </c>
      <c r="CO406" s="271" t="str">
        <f t="array" aca="1" ref="CO406" ca="1">IF(AND($AA406&lt;&gt;"",$AB406="",$AA406&lt;=集計基準日),"遅1",IF(AND($AD406&lt;&gt;"",$AE406="",$AD406&lt;=集計基準日),"遅2",IF(AND($AG406&lt;&gt;"",$AH406="",$AG406&lt;=集計基準日),"遅3","")))</f>
        <v/>
      </c>
      <c r="CP406" s="271" t="str">
        <f t="array" aca="1" ref="CP406" ca="1">IF(AND($AM406&lt;&gt;"",$AN406="",$AM406&lt;=集計基準日),"遅1",IF(AND($AP406&lt;&gt;"",$AQ406="",$AP406&lt;=集計基準日),"遅2",IF(AND($AS406&lt;&gt;"",$AT406="",$AS406&lt;=集計基準日),"遅3","")))</f>
        <v/>
      </c>
      <c r="CQ406" s="272" t="str">
        <f t="shared" ca="1" si="193"/>
        <v/>
      </c>
      <c r="CR406" s="272" t="str">
        <f t="shared" ca="1" si="194"/>
        <v/>
      </c>
      <c r="CS406" s="273" t="str">
        <f t="shared" ca="1" si="197"/>
        <v/>
      </c>
      <c r="CT406" s="337"/>
      <c r="CU406" s="264">
        <f t="shared" si="213"/>
        <v>398</v>
      </c>
      <c r="CW406" s="324">
        <f t="array" aca="1" ref="CW406" ca="1">MAX(IF((IF(進捗管理票PSPT_進捗率_1_2&lt;&gt;"", O406:V406,O406:S406)&lt;&gt;"")*(IF(進捗管理票PSPT_進捗率_1_2&lt;&gt;"", $O$7:$V$7,$O$7:$S$7)="予定日")*(IF(進捗管理票PSPT_進捗率_1_2&lt;&gt;"", O406:V406,O406:S406)&lt;=集計基準日),COLUMN(IF(進捗管理票PSPT_進捗率_1_2&lt;&gt;"", O406:V406,O406:S406)),""))</f>
        <v>0</v>
      </c>
      <c r="CX406" s="324">
        <f t="array" aca="1" ref="CX406" ca="1">MAX(IF((IF(進捗管理票PSPT_進捗率_2_2&lt;&gt;"", AA406:AH406,AA406:AE406)&lt;&gt;"")*(IF(進捗管理票PSPT_進捗率_2_2&lt;&gt;"", $AA$7:$AH$7,$AA$7:$AE$7)="予定日")*(IF(進捗管理票PSPT_進捗率_2_2&lt;&gt;"", AA406:AH406,AA406:AE406)&lt;=集計基準日),COLUMN(IF(進捗管理票PSPT_進捗率_2_2&lt;&gt;"", AA406:AH406,AA406:AE406)),""))</f>
        <v>0</v>
      </c>
      <c r="CY406" s="324">
        <f t="array" aca="1" ref="CY406" ca="1">MAX(IF((IF(進捗管理票PSPT_進捗率_3_2&lt;&gt;"", AM406:AT406,AM406:AQ406)&lt;&gt;"")*(IF(進捗管理票PSPT_進捗率_3_2&lt;&gt;"", $AM$7:$AT$7,$AM$7:$AQ$7)="予定日")*(IF(進捗管理票PSPT_進捗率_3_2&lt;&gt;"", AM406:AT406,AM406:AQ406)&lt;=集計基準日),COLUMN(IF(進捗管理票PSPT_進捗率_3_2&lt;&gt;"", AM406:AT406,AM406:AQ406)),""))</f>
        <v>0</v>
      </c>
      <c r="CZ406" s="324">
        <f t="array" aca="1" ref="CZ406" ca="1">MAX(IF((IF(進捗管理票PSPT_進捗率_4_2&lt;&gt;"", AY406:BF406,AY406:BC406)&lt;&gt;"")*(IF(進捗管理票PSPT_進捗率_4_2&lt;&gt;"", $AY$7:$BF$7,$AY$7:$BC$7)="予定日")*(IF(進捗管理票PSPT_進捗率_4_2&lt;&gt;"", AY406:BF406,AY406:BC406)&lt;=集計基準日),COLUMN(IF(進捗管理票PSPT_進捗率_4_2&lt;&gt;"", AY406:BF406,AY406:BC406)),""))</f>
        <v>0</v>
      </c>
      <c r="DA406" s="324">
        <f t="array" aca="1" ref="DA406" ca="1">MAX(IF((BJ406:BN406&lt;&gt;"")*($BJ$7:$BN$7="予定日")*(BJ406:BN406&lt;=集計基準日),COLUMN(BJ406:BN406),""))</f>
        <v>0</v>
      </c>
      <c r="DB406" s="324">
        <f t="array" aca="1" ref="DB406" ca="1">MAX(IF((IF(AND(進捗管理票PSPT_進捗率_1_2&lt;&gt;"",U406&lt;&gt;""), O406:V406,O406:S406)&lt;&gt;"")*(IF(AND(進捗管理票PSPT_進捗率_1_2&lt;&gt;"",U406&lt;&gt;""), $O$7:$V$7,$O$7:$S$7)="実績日")*(IF(AND(進捗管理票PSPT_進捗率_1_2&lt;&gt;"",U406&lt;&gt;""), O406:V406,O406:S406)&lt;=集計基準日),COLUMN(IF(AND(進捗管理票PSPT_進捗率_1_2&lt;&gt;"",U406&lt;&gt;""), O406:V406,O406:S406)),""))</f>
        <v>0</v>
      </c>
      <c r="DC406" s="324">
        <f t="array" aca="1" ref="DC406" ca="1">MAX(IF((IF(AND(進捗管理票PSPT_進捗率_2_2&lt;&gt;"",AG406&lt;&gt;""), AA406:AH406,AA406:AE406)&lt;&gt;"")*(IF(AND(進捗管理票PSPT_進捗率_2_2&lt;&gt;"",AG406&lt;&gt;""), $AA$7:$AH$7,$AA$7:$AE$7)="実績日")*(IF(AND(進捗管理票PSPT_進捗率_2_2&lt;&gt;"",AG406&lt;&gt;""), AA406:AH406,AA406:AE406)&lt;=集計基準日),COLUMN(IF(AND(進捗管理票PSPT_進捗率_2_2&lt;&gt;"",AG406&lt;&gt;""), AA406:AH406,AA406:AE406)),""))</f>
        <v>0</v>
      </c>
      <c r="DD406" s="324">
        <f t="array" aca="1" ref="DD406" ca="1">MAX(IF((IF(AND(進捗管理票PSPT_進捗率_3_2&lt;&gt;"",AS406&lt;&gt;""), AM406:AT406,AM406:AQ406)&lt;&gt;"")*(IF(AND(進捗管理票PSPT_進捗率_3_2&lt;&gt;"",AS406&lt;&gt;""), $AM$7:$AT$7,$AM$7:$AQ$7)="実績日")*(IF(AND(進捗管理票PSPT_進捗率_3_2&lt;&gt;"",AS406&lt;&gt;""), AM406:AT406,AM406:AQ406)&lt;=集計基準日),COLUMN(IF(AND(進捗管理票PSPT_進捗率_3_2&lt;&gt;"",AS406&lt;&gt;""), AM406:AT406,AM406:AQ406)),""))</f>
        <v>0</v>
      </c>
      <c r="DE406" s="324">
        <f t="array" aca="1" ref="DE406" ca="1">MAX(IF((IF(AND(進捗管理票PSPT_進捗率_4_2&lt;&gt;"",BE406&lt;&gt;""), AY406:BF406,AY406:BC406)&lt;&gt;"")*(IF(AND(進捗管理票PSPT_進捗率_4_2&lt;&gt;"",BE406&lt;&gt;""), $AY$7:$BF$7,$AY$7:$BC$7)="実績日")*(IF(AND(進捗管理票PSPT_進捗率_4_2&lt;&gt;"",BE406&lt;&gt;""), AY406:BF406,AY406:BC406)&lt;=集計基準日),COLUMN(IF(AND(進捗管理票PSPT_進捗率_4_2&lt;&gt;"",BE406&lt;&gt;""), AY406:BF406,AY406:BC406)),""))</f>
        <v>0</v>
      </c>
      <c r="DF406" s="324">
        <f t="array" aca="1" ref="DF406" ca="1">MAX(IF((BJ406:BN406&lt;&gt;"")*($BJ$7:$BN$7="実績日")*(BJ406:BN406&lt;=集計基準日),COLUMN(BJ406:BN406),""))</f>
        <v>0</v>
      </c>
      <c r="DG406" s="439">
        <f ca="1">MAX(IF(CW406&lt;&gt;0,HLOOKUP(CW406+1,進捗・達成率設定_PS,9,1),0),IF(CX406&lt;&gt;0,HLOOKUP(CX406+1,進捗・達成率設定_PT仕様作成,9,1),0),IF(CY406&lt;&gt;0,HLOOKUP(CY406+1,進捗・達成率設定_PG,9,1),0),IF(CZ406&lt;&gt;0,HLOOKUP(CZ406+1,進捗・達成率設定_PT,9,1),0),IF(DA406&lt;&gt;0,HLOOKUP(DA406+1,進捗・達成率設定_受入,9,1),0),IF(AND(COUNTA(PTレビュー先頭セル:PTレビュー最終セル)=0,AND(BB406&lt;&gt;"", BB406 &lt;= 集計基準日, BE406="",BF406="",BJ406="",BK406="",BM406="",BN406="")),100,0),IF(AND(BE406&lt;&gt;"",BE406 &lt;= 集計基準日, BJ406="",BK406="",BM406="",BN406=""),100,0))</f>
        <v>0</v>
      </c>
      <c r="DH406" s="440">
        <f ca="1">MAX(IF(DB406&lt;&gt;0,HLOOKUP(DB406,進捗・達成率設定_PS,9,1),0),IF(DC406&lt;&gt;0,HLOOKUP(DC406,進捗・達成率設定_PT仕様作成,9,1),0),IF(DD406&lt;&gt;0,HLOOKUP(DD406,進捗・達成率設定_PG,9,1),0),IF(DE406&lt;&gt;0,HLOOKUP(DE406,進捗・達成率設定_PT,9,1),0),IF(DF406&lt;&gt;0,HLOOKUP(DF406,進捗・達成率設定_受入,9,1),0),IF(AND(COUNTA(PTレビュー先頭セル:PTレビュー最終セル)=0,BJ406="",BK406="",BM406="",BN406="",BC406&lt;&gt;"", BC406&lt;=集計基準日),100,0),IF(OR(AND(BF406&lt;&gt;"",BF406&lt;=集計基準日, BJ406="",BK406="",BM406="",BN406=""),AND(BE406&lt;&gt;"",BF406&lt;&gt;"",BF406&lt;=集計基準日, BJ406="",BK406="",BM406="",BN406="")),100,0))</f>
        <v>0</v>
      </c>
      <c r="DI406" s="328" t="str">
        <f>IF(BM406&lt;&gt;"",BM406,IF(AND(BJ406&lt;&gt;"",BM406&lt;&gt;""),BM406,IF(AND(BJ406&lt;&gt;"",BM406=""),"",IF(AND(BK406&lt;&gt;"",BM406=""),"",IF(BE406&lt;&gt;"",BE406,IF(COUNTA(PTレビュー先頭セル:PTレビュー最終セル)&lt;&gt;0,"",IF(BB406&lt;&gt;"",BB406,"")))))))</f>
        <v/>
      </c>
      <c r="DJ406" s="329" t="str">
        <f>IF(AND(BM406&lt;&gt;"",BN406&lt;&gt;""),BN406,IF(AND(BJ406&lt;&gt;"",BN406&lt;&gt;""),BN406,IF(AND(BK406&lt;&gt;"",BN406=""),"",IF(AND(BJ406&lt;&gt;"",BN406=""),"",IF(BF406&lt;&gt;"",BF406,IF(COUNTA(PTレビュー先頭セル:PTレビュー最終セル)&lt;&gt;0,"",IF(BC406&lt;&gt;"",BC406,"")))))))</f>
        <v/>
      </c>
      <c r="DK406" s="450" t="b">
        <f t="shared" si="214"/>
        <v>0</v>
      </c>
      <c r="DL406" s="440" t="b">
        <f t="shared" si="215"/>
        <v>0</v>
      </c>
      <c r="DM406" s="450" t="b">
        <f t="shared" si="216"/>
        <v>0</v>
      </c>
      <c r="DN406" s="440" t="b">
        <f t="shared" si="217"/>
        <v>0</v>
      </c>
      <c r="DO406" s="449" t="b">
        <f t="shared" si="218"/>
        <v>0</v>
      </c>
      <c r="DP406" s="440" t="b">
        <f t="shared" si="219"/>
        <v>0</v>
      </c>
      <c r="DQ406" s="450" t="b">
        <f t="shared" si="220"/>
        <v>0</v>
      </c>
      <c r="DR406" s="440" t="b">
        <f t="shared" si="221"/>
        <v>0</v>
      </c>
      <c r="DS406" s="449" t="b">
        <f t="shared" si="222"/>
        <v>0</v>
      </c>
      <c r="DT406" s="440" t="b">
        <f t="shared" si="223"/>
        <v>0</v>
      </c>
    </row>
    <row r="407" spans="1:124" x14ac:dyDescent="0.25">
      <c r="A407" s="65">
        <f t="shared" si="198"/>
        <v>399</v>
      </c>
      <c r="B407" s="275"/>
      <c r="C407" s="275"/>
      <c r="D407" s="275"/>
      <c r="E407" s="275"/>
      <c r="F407" s="275"/>
      <c r="G407" s="316"/>
      <c r="H407" s="276"/>
      <c r="I407" s="276"/>
      <c r="J407" s="276"/>
      <c r="K407" s="467"/>
      <c r="L407" s="467"/>
      <c r="M407" s="277"/>
      <c r="N407" s="277"/>
      <c r="O407" s="348"/>
      <c r="P407" s="349"/>
      <c r="Q407" s="279"/>
      <c r="R407" s="348"/>
      <c r="S407" s="349"/>
      <c r="T407" s="280"/>
      <c r="U407" s="348"/>
      <c r="V407" s="274"/>
      <c r="W407" s="309" t="str">
        <f t="shared" ca="1" si="199"/>
        <v/>
      </c>
      <c r="X407" s="310" t="str">
        <f t="shared" ca="1" si="200"/>
        <v/>
      </c>
      <c r="Y407" s="277"/>
      <c r="Z407" s="277"/>
      <c r="AA407" s="348"/>
      <c r="AB407" s="349"/>
      <c r="AC407" s="279"/>
      <c r="AD407" s="348"/>
      <c r="AE407" s="349"/>
      <c r="AF407" s="280"/>
      <c r="AG407" s="348"/>
      <c r="AH407" s="274"/>
      <c r="AI407" s="309" t="str">
        <f t="shared" ca="1" si="201"/>
        <v/>
      </c>
      <c r="AJ407" s="310" t="str">
        <f t="shared" ca="1" si="202"/>
        <v/>
      </c>
      <c r="AK407" s="276"/>
      <c r="AL407" s="276"/>
      <c r="AM407" s="348"/>
      <c r="AN407" s="349"/>
      <c r="AO407" s="279"/>
      <c r="AP407" s="348"/>
      <c r="AQ407" s="349"/>
      <c r="AR407" s="280"/>
      <c r="AS407" s="348"/>
      <c r="AT407" s="274"/>
      <c r="AU407" s="309" t="str">
        <f t="shared" ca="1" si="203"/>
        <v/>
      </c>
      <c r="AV407" s="310" t="str">
        <f t="shared" ca="1" si="204"/>
        <v/>
      </c>
      <c r="AW407" s="276"/>
      <c r="AX407" s="276"/>
      <c r="AY407" s="348"/>
      <c r="AZ407" s="349"/>
      <c r="BA407" s="279"/>
      <c r="BB407" s="348"/>
      <c r="BC407" s="349"/>
      <c r="BD407" s="280"/>
      <c r="BE407" s="348"/>
      <c r="BF407" s="274"/>
      <c r="BG407" s="309" t="str">
        <f t="shared" ca="1" si="205"/>
        <v/>
      </c>
      <c r="BH407" s="310" t="str">
        <f t="shared" ca="1" si="206"/>
        <v/>
      </c>
      <c r="BI407" s="276"/>
      <c r="BJ407" s="348"/>
      <c r="BK407" s="349"/>
      <c r="BL407" s="279"/>
      <c r="BM407" s="348"/>
      <c r="BN407" s="349"/>
      <c r="BO407" s="280"/>
      <c r="BP407" s="309" t="str">
        <f t="shared" ca="1" si="207"/>
        <v/>
      </c>
      <c r="BQ407" s="310" t="str">
        <f t="shared" ca="1" si="208"/>
        <v/>
      </c>
      <c r="BR407" s="309" t="str">
        <f t="shared" ca="1" si="209"/>
        <v/>
      </c>
      <c r="BS407" s="438" t="str">
        <f t="shared" ca="1" si="210"/>
        <v/>
      </c>
      <c r="BT407" s="281" t="str">
        <f t="array" ref="BT407">IF(AND($I407&lt;&gt;"",$K407&lt;&gt;""),CEILING(VLOOKUP($I407,ランク別指標,3,FALSE)*$L407,1),"")</f>
        <v/>
      </c>
      <c r="BU407" s="282"/>
      <c r="BV407" s="281" t="str">
        <f t="shared" si="195"/>
        <v/>
      </c>
      <c r="BW407" s="283"/>
      <c r="BX407" s="282"/>
      <c r="BY407" s="284" t="str">
        <f t="shared" si="211"/>
        <v/>
      </c>
      <c r="BZ407" s="285" t="str">
        <f t="shared" si="212"/>
        <v/>
      </c>
      <c r="CA407" s="286"/>
      <c r="CB407" s="287"/>
      <c r="CC407" s="281" t="str">
        <f t="array" ref="CC407">IF(AND($I407&lt;&gt;"",$K407&lt;&gt;""),CEILING(VLOOKUP($I407,ランク別指標,6,FALSE)*$L407,1),"")</f>
        <v/>
      </c>
      <c r="CD407" s="288"/>
      <c r="CE407" s="289" t="str">
        <f t="shared" si="196"/>
        <v/>
      </c>
      <c r="CF407" s="290"/>
      <c r="CG407" s="291" t="str">
        <f t="array" ref="CG407">IF(AND(L407&lt;&gt;"",L407&gt;0),IF(CD407/L407*100 &gt; 0,CD407/L407*100, ""),"")</f>
        <v/>
      </c>
      <c r="CH407" s="292" t="str">
        <f t="array" ref="CH407">IF(AND(L407&lt;&gt;"",L407&gt;0),IF(CF407/L407*100 &gt; 0,CF407/L407*100, ""),"")</f>
        <v/>
      </c>
      <c r="CI407" s="291" t="str">
        <f t="array" ref="CI407">IF(AND(CC407&lt;&gt;"",CC407&gt;0),IF(CD407/CC407*100 &gt; 0,CD407/CC407, ""),"")</f>
        <v/>
      </c>
      <c r="CJ407" s="292" t="str">
        <f t="array" ref="CJ407">IF(AND(CE407&lt;&gt;"",CE407&gt;0),IF(CF407/CE407*100 &gt; 0,CF407/CE407, ""),"")</f>
        <v/>
      </c>
      <c r="CK407" s="281"/>
      <c r="CL407" s="293" t="str">
        <f t="array" ref="CL407">IF(AND(L407&lt;&gt;"",L407&gt;0),IF(CK407/L407*100 &gt; 0,CK407/L407*100, ""),"")</f>
        <v/>
      </c>
      <c r="CM407" s="294"/>
      <c r="CN407" s="270" t="str">
        <f t="array" aca="1" ref="CN407" ca="1">IF(AND($O407&lt;&gt;"",$P407="",$O407&lt;=集計基準日),"遅1",IF(AND($R407&lt;&gt;"",$S407="",$R407&lt;=集計基準日),"遅2",IF(AND($U407&lt;&gt;"",$V407="",$U407&lt;=集計基準日),"遅3","") ) )</f>
        <v/>
      </c>
      <c r="CO407" s="271" t="str">
        <f t="array" aca="1" ref="CO407" ca="1">IF(AND($AA407&lt;&gt;"",$AB407="",$AA407&lt;=集計基準日),"遅1",IF(AND($AD407&lt;&gt;"",$AE407="",$AD407&lt;=集計基準日),"遅2",IF(AND($AG407&lt;&gt;"",$AH407="",$AG407&lt;=集計基準日),"遅3","")))</f>
        <v/>
      </c>
      <c r="CP407" s="271" t="str">
        <f t="array" aca="1" ref="CP407" ca="1">IF(AND($AM407&lt;&gt;"",$AN407="",$AM407&lt;=集計基準日),"遅1",IF(AND($AP407&lt;&gt;"",$AQ407="",$AP407&lt;=集計基準日),"遅2",IF(AND($AS407&lt;&gt;"",$AT407="",$AS407&lt;=集計基準日),"遅3","")))</f>
        <v/>
      </c>
      <c r="CQ407" s="272" t="str">
        <f t="shared" ca="1" si="193"/>
        <v/>
      </c>
      <c r="CR407" s="272" t="str">
        <f t="shared" ca="1" si="194"/>
        <v/>
      </c>
      <c r="CS407" s="273" t="str">
        <f t="shared" ca="1" si="197"/>
        <v/>
      </c>
      <c r="CT407" s="337"/>
      <c r="CU407" s="264">
        <f t="shared" si="213"/>
        <v>399</v>
      </c>
      <c r="CW407" s="324">
        <f t="array" aca="1" ref="CW407" ca="1">MAX(IF((IF(進捗管理票PSPT_進捗率_1_2&lt;&gt;"", O407:V407,O407:S407)&lt;&gt;"")*(IF(進捗管理票PSPT_進捗率_1_2&lt;&gt;"", $O$7:$V$7,$O$7:$S$7)="予定日")*(IF(進捗管理票PSPT_進捗率_1_2&lt;&gt;"", O407:V407,O407:S407)&lt;=集計基準日),COLUMN(IF(進捗管理票PSPT_進捗率_1_2&lt;&gt;"", O407:V407,O407:S407)),""))</f>
        <v>0</v>
      </c>
      <c r="CX407" s="324">
        <f t="array" aca="1" ref="CX407" ca="1">MAX(IF((IF(進捗管理票PSPT_進捗率_2_2&lt;&gt;"", AA407:AH407,AA407:AE407)&lt;&gt;"")*(IF(進捗管理票PSPT_進捗率_2_2&lt;&gt;"", $AA$7:$AH$7,$AA$7:$AE$7)="予定日")*(IF(進捗管理票PSPT_進捗率_2_2&lt;&gt;"", AA407:AH407,AA407:AE407)&lt;=集計基準日),COLUMN(IF(進捗管理票PSPT_進捗率_2_2&lt;&gt;"", AA407:AH407,AA407:AE407)),""))</f>
        <v>0</v>
      </c>
      <c r="CY407" s="324">
        <f t="array" aca="1" ref="CY407" ca="1">MAX(IF((IF(進捗管理票PSPT_進捗率_3_2&lt;&gt;"", AM407:AT407,AM407:AQ407)&lt;&gt;"")*(IF(進捗管理票PSPT_進捗率_3_2&lt;&gt;"", $AM$7:$AT$7,$AM$7:$AQ$7)="予定日")*(IF(進捗管理票PSPT_進捗率_3_2&lt;&gt;"", AM407:AT407,AM407:AQ407)&lt;=集計基準日),COLUMN(IF(進捗管理票PSPT_進捗率_3_2&lt;&gt;"", AM407:AT407,AM407:AQ407)),""))</f>
        <v>0</v>
      </c>
      <c r="CZ407" s="324">
        <f t="array" aca="1" ref="CZ407" ca="1">MAX(IF((IF(進捗管理票PSPT_進捗率_4_2&lt;&gt;"", AY407:BF407,AY407:BC407)&lt;&gt;"")*(IF(進捗管理票PSPT_進捗率_4_2&lt;&gt;"", $AY$7:$BF$7,$AY$7:$BC$7)="予定日")*(IF(進捗管理票PSPT_進捗率_4_2&lt;&gt;"", AY407:BF407,AY407:BC407)&lt;=集計基準日),COLUMN(IF(進捗管理票PSPT_進捗率_4_2&lt;&gt;"", AY407:BF407,AY407:BC407)),""))</f>
        <v>0</v>
      </c>
      <c r="DA407" s="324">
        <f t="array" aca="1" ref="DA407" ca="1">MAX(IF((BJ407:BN407&lt;&gt;"")*($BJ$7:$BN$7="予定日")*(BJ407:BN407&lt;=集計基準日),COLUMN(BJ407:BN407),""))</f>
        <v>0</v>
      </c>
      <c r="DB407" s="324">
        <f t="array" aca="1" ref="DB407" ca="1">MAX(IF((IF(AND(進捗管理票PSPT_進捗率_1_2&lt;&gt;"",U407&lt;&gt;""), O407:V407,O407:S407)&lt;&gt;"")*(IF(AND(進捗管理票PSPT_進捗率_1_2&lt;&gt;"",U407&lt;&gt;""), $O$7:$V$7,$O$7:$S$7)="実績日")*(IF(AND(進捗管理票PSPT_進捗率_1_2&lt;&gt;"",U407&lt;&gt;""), O407:V407,O407:S407)&lt;=集計基準日),COLUMN(IF(AND(進捗管理票PSPT_進捗率_1_2&lt;&gt;"",U407&lt;&gt;""), O407:V407,O407:S407)),""))</f>
        <v>0</v>
      </c>
      <c r="DC407" s="324">
        <f t="array" aca="1" ref="DC407" ca="1">MAX(IF((IF(AND(進捗管理票PSPT_進捗率_2_2&lt;&gt;"",AG407&lt;&gt;""), AA407:AH407,AA407:AE407)&lt;&gt;"")*(IF(AND(進捗管理票PSPT_進捗率_2_2&lt;&gt;"",AG407&lt;&gt;""), $AA$7:$AH$7,$AA$7:$AE$7)="実績日")*(IF(AND(進捗管理票PSPT_進捗率_2_2&lt;&gt;"",AG407&lt;&gt;""), AA407:AH407,AA407:AE407)&lt;=集計基準日),COLUMN(IF(AND(進捗管理票PSPT_進捗率_2_2&lt;&gt;"",AG407&lt;&gt;""), AA407:AH407,AA407:AE407)),""))</f>
        <v>0</v>
      </c>
      <c r="DD407" s="324">
        <f t="array" aca="1" ref="DD407" ca="1">MAX(IF((IF(AND(進捗管理票PSPT_進捗率_3_2&lt;&gt;"",AS407&lt;&gt;""), AM407:AT407,AM407:AQ407)&lt;&gt;"")*(IF(AND(進捗管理票PSPT_進捗率_3_2&lt;&gt;"",AS407&lt;&gt;""), $AM$7:$AT$7,$AM$7:$AQ$7)="実績日")*(IF(AND(進捗管理票PSPT_進捗率_3_2&lt;&gt;"",AS407&lt;&gt;""), AM407:AT407,AM407:AQ407)&lt;=集計基準日),COLUMN(IF(AND(進捗管理票PSPT_進捗率_3_2&lt;&gt;"",AS407&lt;&gt;""), AM407:AT407,AM407:AQ407)),""))</f>
        <v>0</v>
      </c>
      <c r="DE407" s="324">
        <f t="array" aca="1" ref="DE407" ca="1">MAX(IF((IF(AND(進捗管理票PSPT_進捗率_4_2&lt;&gt;"",BE407&lt;&gt;""), AY407:BF407,AY407:BC407)&lt;&gt;"")*(IF(AND(進捗管理票PSPT_進捗率_4_2&lt;&gt;"",BE407&lt;&gt;""), $AY$7:$BF$7,$AY$7:$BC$7)="実績日")*(IF(AND(進捗管理票PSPT_進捗率_4_2&lt;&gt;"",BE407&lt;&gt;""), AY407:BF407,AY407:BC407)&lt;=集計基準日),COLUMN(IF(AND(進捗管理票PSPT_進捗率_4_2&lt;&gt;"",BE407&lt;&gt;""), AY407:BF407,AY407:BC407)),""))</f>
        <v>0</v>
      </c>
      <c r="DF407" s="324">
        <f t="array" aca="1" ref="DF407" ca="1">MAX(IF((BJ407:BN407&lt;&gt;"")*($BJ$7:$BN$7="実績日")*(BJ407:BN407&lt;=集計基準日),COLUMN(BJ407:BN407),""))</f>
        <v>0</v>
      </c>
      <c r="DG407" s="439">
        <f ca="1">MAX(IF(CW407&lt;&gt;0,HLOOKUP(CW407+1,進捗・達成率設定_PS,9,1),0),IF(CX407&lt;&gt;0,HLOOKUP(CX407+1,進捗・達成率設定_PT仕様作成,9,1),0),IF(CY407&lt;&gt;0,HLOOKUP(CY407+1,進捗・達成率設定_PG,9,1),0),IF(CZ407&lt;&gt;0,HLOOKUP(CZ407+1,進捗・達成率設定_PT,9,1),0),IF(DA407&lt;&gt;0,HLOOKUP(DA407+1,進捗・達成率設定_受入,9,1),0),IF(AND(COUNTA(PTレビュー先頭セル:PTレビュー最終セル)=0,AND(BB407&lt;&gt;"", BB407 &lt;= 集計基準日, BE407="",BF407="",BJ407="",BK407="",BM407="",BN407="")),100,0),IF(AND(BE407&lt;&gt;"",BE407 &lt;= 集計基準日, BJ407="",BK407="",BM407="",BN407=""),100,0))</f>
        <v>0</v>
      </c>
      <c r="DH407" s="440">
        <f ca="1">MAX(IF(DB407&lt;&gt;0,HLOOKUP(DB407,進捗・達成率設定_PS,9,1),0),IF(DC407&lt;&gt;0,HLOOKUP(DC407,進捗・達成率設定_PT仕様作成,9,1),0),IF(DD407&lt;&gt;0,HLOOKUP(DD407,進捗・達成率設定_PG,9,1),0),IF(DE407&lt;&gt;0,HLOOKUP(DE407,進捗・達成率設定_PT,9,1),0),IF(DF407&lt;&gt;0,HLOOKUP(DF407,進捗・達成率設定_受入,9,1),0),IF(AND(COUNTA(PTレビュー先頭セル:PTレビュー最終セル)=0,BJ407="",BK407="",BM407="",BN407="",BC407&lt;&gt;"", BC407&lt;=集計基準日),100,0),IF(OR(AND(BF407&lt;&gt;"",BF407&lt;=集計基準日, BJ407="",BK407="",BM407="",BN407=""),AND(BE407&lt;&gt;"",BF407&lt;&gt;"",BF407&lt;=集計基準日, BJ407="",BK407="",BM407="",BN407="")),100,0))</f>
        <v>0</v>
      </c>
      <c r="DI407" s="328" t="str">
        <f>IF(BM407&lt;&gt;"",BM407,IF(AND(BJ407&lt;&gt;"",BM407&lt;&gt;""),BM407,IF(AND(BJ407&lt;&gt;"",BM407=""),"",IF(AND(BK407&lt;&gt;"",BM407=""),"",IF(BE407&lt;&gt;"",BE407,IF(COUNTA(PTレビュー先頭セル:PTレビュー最終セル)&lt;&gt;0,"",IF(BB407&lt;&gt;"",BB407,"")))))))</f>
        <v/>
      </c>
      <c r="DJ407" s="329" t="str">
        <f>IF(AND(BM407&lt;&gt;"",BN407&lt;&gt;""),BN407,IF(AND(BJ407&lt;&gt;"",BN407&lt;&gt;""),BN407,IF(AND(BK407&lt;&gt;"",BN407=""),"",IF(AND(BJ407&lt;&gt;"",BN407=""),"",IF(BF407&lt;&gt;"",BF407,IF(COUNTA(PTレビュー先頭セル:PTレビュー最終セル)&lt;&gt;0,"",IF(BC407&lt;&gt;"",BC407,"")))))))</f>
        <v/>
      </c>
      <c r="DK407" s="450" t="b">
        <f t="shared" si="214"/>
        <v>0</v>
      </c>
      <c r="DL407" s="440" t="b">
        <f t="shared" si="215"/>
        <v>0</v>
      </c>
      <c r="DM407" s="450" t="b">
        <f t="shared" si="216"/>
        <v>0</v>
      </c>
      <c r="DN407" s="440" t="b">
        <f t="shared" si="217"/>
        <v>0</v>
      </c>
      <c r="DO407" s="449" t="b">
        <f t="shared" si="218"/>
        <v>0</v>
      </c>
      <c r="DP407" s="440" t="b">
        <f t="shared" si="219"/>
        <v>0</v>
      </c>
      <c r="DQ407" s="450" t="b">
        <f t="shared" si="220"/>
        <v>0</v>
      </c>
      <c r="DR407" s="440" t="b">
        <f t="shared" si="221"/>
        <v>0</v>
      </c>
      <c r="DS407" s="449" t="b">
        <f t="shared" si="222"/>
        <v>0</v>
      </c>
      <c r="DT407" s="440" t="b">
        <f t="shared" si="223"/>
        <v>0</v>
      </c>
    </row>
    <row r="408" spans="1:124" x14ac:dyDescent="0.25">
      <c r="A408" s="65">
        <f t="shared" si="198"/>
        <v>400</v>
      </c>
      <c r="B408" s="275"/>
      <c r="C408" s="275"/>
      <c r="D408" s="275"/>
      <c r="E408" s="275"/>
      <c r="F408" s="275"/>
      <c r="G408" s="316"/>
      <c r="H408" s="276"/>
      <c r="I408" s="276"/>
      <c r="J408" s="276"/>
      <c r="K408" s="467"/>
      <c r="L408" s="467"/>
      <c r="M408" s="277"/>
      <c r="N408" s="277"/>
      <c r="O408" s="348"/>
      <c r="P408" s="349"/>
      <c r="Q408" s="279"/>
      <c r="R408" s="348"/>
      <c r="S408" s="349"/>
      <c r="T408" s="280"/>
      <c r="U408" s="348"/>
      <c r="V408" s="274"/>
      <c r="W408" s="309" t="str">
        <f t="shared" ca="1" si="199"/>
        <v/>
      </c>
      <c r="X408" s="310" t="str">
        <f t="shared" ca="1" si="200"/>
        <v/>
      </c>
      <c r="Y408" s="277"/>
      <c r="Z408" s="277"/>
      <c r="AA408" s="348"/>
      <c r="AB408" s="349"/>
      <c r="AC408" s="279"/>
      <c r="AD408" s="348"/>
      <c r="AE408" s="349"/>
      <c r="AF408" s="280"/>
      <c r="AG408" s="348"/>
      <c r="AH408" s="274"/>
      <c r="AI408" s="309" t="str">
        <f t="shared" ca="1" si="201"/>
        <v/>
      </c>
      <c r="AJ408" s="310" t="str">
        <f t="shared" ca="1" si="202"/>
        <v/>
      </c>
      <c r="AK408" s="276"/>
      <c r="AL408" s="276"/>
      <c r="AM408" s="348"/>
      <c r="AN408" s="349"/>
      <c r="AO408" s="279"/>
      <c r="AP408" s="348"/>
      <c r="AQ408" s="349"/>
      <c r="AR408" s="280"/>
      <c r="AS408" s="348"/>
      <c r="AT408" s="274"/>
      <c r="AU408" s="309" t="str">
        <f t="shared" ca="1" si="203"/>
        <v/>
      </c>
      <c r="AV408" s="310" t="str">
        <f t="shared" ca="1" si="204"/>
        <v/>
      </c>
      <c r="AW408" s="276"/>
      <c r="AX408" s="276"/>
      <c r="AY408" s="348"/>
      <c r="AZ408" s="349"/>
      <c r="BA408" s="279"/>
      <c r="BB408" s="348"/>
      <c r="BC408" s="349"/>
      <c r="BD408" s="280"/>
      <c r="BE408" s="348"/>
      <c r="BF408" s="274"/>
      <c r="BG408" s="309" t="str">
        <f t="shared" ca="1" si="205"/>
        <v/>
      </c>
      <c r="BH408" s="310" t="str">
        <f t="shared" ca="1" si="206"/>
        <v/>
      </c>
      <c r="BI408" s="276"/>
      <c r="BJ408" s="348"/>
      <c r="BK408" s="349"/>
      <c r="BL408" s="279"/>
      <c r="BM408" s="348"/>
      <c r="BN408" s="349"/>
      <c r="BO408" s="280"/>
      <c r="BP408" s="309" t="str">
        <f t="shared" ca="1" si="207"/>
        <v/>
      </c>
      <c r="BQ408" s="310" t="str">
        <f t="shared" ca="1" si="208"/>
        <v/>
      </c>
      <c r="BR408" s="309" t="str">
        <f t="shared" ca="1" si="209"/>
        <v/>
      </c>
      <c r="BS408" s="438" t="str">
        <f t="shared" ca="1" si="210"/>
        <v/>
      </c>
      <c r="BT408" s="281" t="str">
        <f t="array" ref="BT408">IF(AND($I408&lt;&gt;"",$K408&lt;&gt;""),CEILING(VLOOKUP($I408,ランク別指標,3,FALSE)*$L408,1),"")</f>
        <v/>
      </c>
      <c r="BU408" s="282"/>
      <c r="BV408" s="281" t="str">
        <f t="shared" si="195"/>
        <v/>
      </c>
      <c r="BW408" s="283"/>
      <c r="BX408" s="282"/>
      <c r="BY408" s="284" t="str">
        <f t="shared" si="211"/>
        <v/>
      </c>
      <c r="BZ408" s="285" t="str">
        <f t="shared" si="212"/>
        <v/>
      </c>
      <c r="CA408" s="286"/>
      <c r="CB408" s="287"/>
      <c r="CC408" s="281" t="str">
        <f t="array" ref="CC408">IF(AND($I408&lt;&gt;"",$K408&lt;&gt;""),CEILING(VLOOKUP($I408,ランク別指標,6,FALSE)*$L408,1),"")</f>
        <v/>
      </c>
      <c r="CD408" s="288"/>
      <c r="CE408" s="289" t="str">
        <f t="shared" si="196"/>
        <v/>
      </c>
      <c r="CF408" s="290"/>
      <c r="CG408" s="291" t="str">
        <f t="array" ref="CG408">IF(AND(L408&lt;&gt;"",L408&gt;0),IF(CD408/L408*100 &gt; 0,CD408/L408*100, ""),"")</f>
        <v/>
      </c>
      <c r="CH408" s="292" t="str">
        <f t="array" ref="CH408">IF(AND(L408&lt;&gt;"",L408&gt;0),IF(CF408/L408*100 &gt; 0,CF408/L408*100, ""),"")</f>
        <v/>
      </c>
      <c r="CI408" s="291" t="str">
        <f t="array" ref="CI408">IF(AND(CC408&lt;&gt;"",CC408&gt;0),IF(CD408/CC408*100 &gt; 0,CD408/CC408, ""),"")</f>
        <v/>
      </c>
      <c r="CJ408" s="292" t="str">
        <f t="array" ref="CJ408">IF(AND(CE408&lt;&gt;"",CE408&gt;0),IF(CF408/CE408*100 &gt; 0,CF408/CE408, ""),"")</f>
        <v/>
      </c>
      <c r="CK408" s="281"/>
      <c r="CL408" s="293" t="str">
        <f t="array" ref="CL408">IF(AND(L408&lt;&gt;"",L408&gt;0),IF(CK408/L408*100 &gt; 0,CK408/L408*100, ""),"")</f>
        <v/>
      </c>
      <c r="CM408" s="294"/>
      <c r="CN408" s="270" t="str">
        <f t="array" aca="1" ref="CN408" ca="1">IF(AND($O408&lt;&gt;"",$P408="",$O408&lt;=集計基準日),"遅1",IF(AND($R408&lt;&gt;"",$S408="",$R408&lt;=集計基準日),"遅2",IF(AND($U408&lt;&gt;"",$V408="",$U408&lt;=集計基準日),"遅3","") ) )</f>
        <v/>
      </c>
      <c r="CO408" s="271" t="str">
        <f t="array" aca="1" ref="CO408" ca="1">IF(AND($AA408&lt;&gt;"",$AB408="",$AA408&lt;=集計基準日),"遅1",IF(AND($AD408&lt;&gt;"",$AE408="",$AD408&lt;=集計基準日),"遅2",IF(AND($AG408&lt;&gt;"",$AH408="",$AG408&lt;=集計基準日),"遅3","")))</f>
        <v/>
      </c>
      <c r="CP408" s="271" t="str">
        <f t="array" aca="1" ref="CP408" ca="1">IF(AND($AM408&lt;&gt;"",$AN408="",$AM408&lt;=集計基準日),"遅1",IF(AND($AP408&lt;&gt;"",$AQ408="",$AP408&lt;=集計基準日),"遅2",IF(AND($AS408&lt;&gt;"",$AT408="",$AS408&lt;=集計基準日),"遅3","")))</f>
        <v/>
      </c>
      <c r="CQ408" s="272" t="str">
        <f t="shared" ca="1" si="193"/>
        <v/>
      </c>
      <c r="CR408" s="272" t="str">
        <f t="shared" ca="1" si="194"/>
        <v/>
      </c>
      <c r="CS408" s="273" t="str">
        <f t="shared" ca="1" si="197"/>
        <v/>
      </c>
      <c r="CT408" s="337"/>
      <c r="CU408" s="264">
        <f t="shared" si="213"/>
        <v>400</v>
      </c>
      <c r="CW408" s="324">
        <f t="array" aca="1" ref="CW408" ca="1">MAX(IF((IF(進捗管理票PSPT_進捗率_1_2&lt;&gt;"", O408:V408,O408:S408)&lt;&gt;"")*(IF(進捗管理票PSPT_進捗率_1_2&lt;&gt;"", $O$7:$V$7,$O$7:$S$7)="予定日")*(IF(進捗管理票PSPT_進捗率_1_2&lt;&gt;"", O408:V408,O408:S408)&lt;=集計基準日),COLUMN(IF(進捗管理票PSPT_進捗率_1_2&lt;&gt;"", O408:V408,O408:S408)),""))</f>
        <v>0</v>
      </c>
      <c r="CX408" s="324">
        <f t="array" aca="1" ref="CX408" ca="1">MAX(IF((IF(進捗管理票PSPT_進捗率_2_2&lt;&gt;"", AA408:AH408,AA408:AE408)&lt;&gt;"")*(IF(進捗管理票PSPT_進捗率_2_2&lt;&gt;"", $AA$7:$AH$7,$AA$7:$AE$7)="予定日")*(IF(進捗管理票PSPT_進捗率_2_2&lt;&gt;"", AA408:AH408,AA408:AE408)&lt;=集計基準日),COLUMN(IF(進捗管理票PSPT_進捗率_2_2&lt;&gt;"", AA408:AH408,AA408:AE408)),""))</f>
        <v>0</v>
      </c>
      <c r="CY408" s="324">
        <f t="array" aca="1" ref="CY408" ca="1">MAX(IF((IF(進捗管理票PSPT_進捗率_3_2&lt;&gt;"", AM408:AT408,AM408:AQ408)&lt;&gt;"")*(IF(進捗管理票PSPT_進捗率_3_2&lt;&gt;"", $AM$7:$AT$7,$AM$7:$AQ$7)="予定日")*(IF(進捗管理票PSPT_進捗率_3_2&lt;&gt;"", AM408:AT408,AM408:AQ408)&lt;=集計基準日),COLUMN(IF(進捗管理票PSPT_進捗率_3_2&lt;&gt;"", AM408:AT408,AM408:AQ408)),""))</f>
        <v>0</v>
      </c>
      <c r="CZ408" s="324">
        <f t="array" aca="1" ref="CZ408" ca="1">MAX(IF((IF(進捗管理票PSPT_進捗率_4_2&lt;&gt;"", AY408:BF408,AY408:BC408)&lt;&gt;"")*(IF(進捗管理票PSPT_進捗率_4_2&lt;&gt;"", $AY$7:$BF$7,$AY$7:$BC$7)="予定日")*(IF(進捗管理票PSPT_進捗率_4_2&lt;&gt;"", AY408:BF408,AY408:BC408)&lt;=集計基準日),COLUMN(IF(進捗管理票PSPT_進捗率_4_2&lt;&gt;"", AY408:BF408,AY408:BC408)),""))</f>
        <v>0</v>
      </c>
      <c r="DA408" s="324">
        <f t="array" aca="1" ref="DA408" ca="1">MAX(IF((BJ408:BN408&lt;&gt;"")*($BJ$7:$BN$7="予定日")*(BJ408:BN408&lt;=集計基準日),COLUMN(BJ408:BN408),""))</f>
        <v>0</v>
      </c>
      <c r="DB408" s="324">
        <f t="array" aca="1" ref="DB408" ca="1">MAX(IF((IF(AND(進捗管理票PSPT_進捗率_1_2&lt;&gt;"",U408&lt;&gt;""), O408:V408,O408:S408)&lt;&gt;"")*(IF(AND(進捗管理票PSPT_進捗率_1_2&lt;&gt;"",U408&lt;&gt;""), $O$7:$V$7,$O$7:$S$7)="実績日")*(IF(AND(進捗管理票PSPT_進捗率_1_2&lt;&gt;"",U408&lt;&gt;""), O408:V408,O408:S408)&lt;=集計基準日),COLUMN(IF(AND(進捗管理票PSPT_進捗率_1_2&lt;&gt;"",U408&lt;&gt;""), O408:V408,O408:S408)),""))</f>
        <v>0</v>
      </c>
      <c r="DC408" s="324">
        <f t="array" aca="1" ref="DC408" ca="1">MAX(IF((IF(AND(進捗管理票PSPT_進捗率_2_2&lt;&gt;"",AG408&lt;&gt;""), AA408:AH408,AA408:AE408)&lt;&gt;"")*(IF(AND(進捗管理票PSPT_進捗率_2_2&lt;&gt;"",AG408&lt;&gt;""), $AA$7:$AH$7,$AA$7:$AE$7)="実績日")*(IF(AND(進捗管理票PSPT_進捗率_2_2&lt;&gt;"",AG408&lt;&gt;""), AA408:AH408,AA408:AE408)&lt;=集計基準日),COLUMN(IF(AND(進捗管理票PSPT_進捗率_2_2&lt;&gt;"",AG408&lt;&gt;""), AA408:AH408,AA408:AE408)),""))</f>
        <v>0</v>
      </c>
      <c r="DD408" s="324">
        <f t="array" aca="1" ref="DD408" ca="1">MAX(IF((IF(AND(進捗管理票PSPT_進捗率_3_2&lt;&gt;"",AS408&lt;&gt;""), AM408:AT408,AM408:AQ408)&lt;&gt;"")*(IF(AND(進捗管理票PSPT_進捗率_3_2&lt;&gt;"",AS408&lt;&gt;""), $AM$7:$AT$7,$AM$7:$AQ$7)="実績日")*(IF(AND(進捗管理票PSPT_進捗率_3_2&lt;&gt;"",AS408&lt;&gt;""), AM408:AT408,AM408:AQ408)&lt;=集計基準日),COLUMN(IF(AND(進捗管理票PSPT_進捗率_3_2&lt;&gt;"",AS408&lt;&gt;""), AM408:AT408,AM408:AQ408)),""))</f>
        <v>0</v>
      </c>
      <c r="DE408" s="324">
        <f t="array" aca="1" ref="DE408" ca="1">MAX(IF((IF(AND(進捗管理票PSPT_進捗率_4_2&lt;&gt;"",BE408&lt;&gt;""), AY408:BF408,AY408:BC408)&lt;&gt;"")*(IF(AND(進捗管理票PSPT_進捗率_4_2&lt;&gt;"",BE408&lt;&gt;""), $AY$7:$BF$7,$AY$7:$BC$7)="実績日")*(IF(AND(進捗管理票PSPT_進捗率_4_2&lt;&gt;"",BE408&lt;&gt;""), AY408:BF408,AY408:BC408)&lt;=集計基準日),COLUMN(IF(AND(進捗管理票PSPT_進捗率_4_2&lt;&gt;"",BE408&lt;&gt;""), AY408:BF408,AY408:BC408)),""))</f>
        <v>0</v>
      </c>
      <c r="DF408" s="324">
        <f t="array" aca="1" ref="DF408" ca="1">MAX(IF((BJ408:BN408&lt;&gt;"")*($BJ$7:$BN$7="実績日")*(BJ408:BN408&lt;=集計基準日),COLUMN(BJ408:BN408),""))</f>
        <v>0</v>
      </c>
      <c r="DG408" s="439">
        <f ca="1">MAX(IF(CW408&lt;&gt;0,HLOOKUP(CW408+1,進捗・達成率設定_PS,9,1),0),IF(CX408&lt;&gt;0,HLOOKUP(CX408+1,進捗・達成率設定_PT仕様作成,9,1),0),IF(CY408&lt;&gt;0,HLOOKUP(CY408+1,進捗・達成率設定_PG,9,1),0),IF(CZ408&lt;&gt;0,HLOOKUP(CZ408+1,進捗・達成率設定_PT,9,1),0),IF(DA408&lt;&gt;0,HLOOKUP(DA408+1,進捗・達成率設定_受入,9,1),0),IF(AND(COUNTA(PTレビュー先頭セル:PTレビュー最終セル)=0,AND(BB408&lt;&gt;"", BB408 &lt;= 集計基準日, BE408="",BF408="",BJ408="",BK408="",BM408="",BN408="")),100,0),IF(AND(BE408&lt;&gt;"",BE408 &lt;= 集計基準日, BJ408="",BK408="",BM408="",BN408=""),100,0))</f>
        <v>0</v>
      </c>
      <c r="DH408" s="440">
        <f ca="1">MAX(IF(DB408&lt;&gt;0,HLOOKUP(DB408,進捗・達成率設定_PS,9,1),0),IF(DC408&lt;&gt;0,HLOOKUP(DC408,進捗・達成率設定_PT仕様作成,9,1),0),IF(DD408&lt;&gt;0,HLOOKUP(DD408,進捗・達成率設定_PG,9,1),0),IF(DE408&lt;&gt;0,HLOOKUP(DE408,進捗・達成率設定_PT,9,1),0),IF(DF408&lt;&gt;0,HLOOKUP(DF408,進捗・達成率設定_受入,9,1),0),IF(AND(COUNTA(PTレビュー先頭セル:PTレビュー最終セル)=0,BJ408="",BK408="",BM408="",BN408="",BC408&lt;&gt;"", BC408&lt;=集計基準日),100,0),IF(OR(AND(BF408&lt;&gt;"",BF408&lt;=集計基準日, BJ408="",BK408="",BM408="",BN408=""),AND(BE408&lt;&gt;"",BF408&lt;&gt;"",BF408&lt;=集計基準日, BJ408="",BK408="",BM408="",BN408="")),100,0))</f>
        <v>0</v>
      </c>
      <c r="DI408" s="328" t="str">
        <f>IF(BM408&lt;&gt;"",BM408,IF(AND(BJ408&lt;&gt;"",BM408&lt;&gt;""),BM408,IF(AND(BJ408&lt;&gt;"",BM408=""),"",IF(AND(BK408&lt;&gt;"",BM408=""),"",IF(BE408&lt;&gt;"",BE408,IF(COUNTA(PTレビュー先頭セル:PTレビュー最終セル)&lt;&gt;0,"",IF(BB408&lt;&gt;"",BB408,"")))))))</f>
        <v/>
      </c>
      <c r="DJ408" s="329" t="str">
        <f>IF(AND(BM408&lt;&gt;"",BN408&lt;&gt;""),BN408,IF(AND(BJ408&lt;&gt;"",BN408&lt;&gt;""),BN408,IF(AND(BK408&lt;&gt;"",BN408=""),"",IF(AND(BJ408&lt;&gt;"",BN408=""),"",IF(BF408&lt;&gt;"",BF408,IF(COUNTA(PTレビュー先頭セル:PTレビュー最終セル)&lt;&gt;0,"",IF(BC408&lt;&gt;"",BC408,"")))))))</f>
        <v/>
      </c>
      <c r="DK408" s="450" t="b">
        <f t="shared" si="214"/>
        <v>0</v>
      </c>
      <c r="DL408" s="440" t="b">
        <f t="shared" si="215"/>
        <v>0</v>
      </c>
      <c r="DM408" s="450" t="b">
        <f t="shared" si="216"/>
        <v>0</v>
      </c>
      <c r="DN408" s="440" t="b">
        <f t="shared" si="217"/>
        <v>0</v>
      </c>
      <c r="DO408" s="449" t="b">
        <f t="shared" si="218"/>
        <v>0</v>
      </c>
      <c r="DP408" s="440" t="b">
        <f t="shared" si="219"/>
        <v>0</v>
      </c>
      <c r="DQ408" s="450" t="b">
        <f t="shared" si="220"/>
        <v>0</v>
      </c>
      <c r="DR408" s="440" t="b">
        <f t="shared" si="221"/>
        <v>0</v>
      </c>
      <c r="DS408" s="449" t="b">
        <f t="shared" si="222"/>
        <v>0</v>
      </c>
      <c r="DT408" s="440" t="b">
        <f t="shared" si="223"/>
        <v>0</v>
      </c>
    </row>
    <row r="409" spans="1:124" x14ac:dyDescent="0.25">
      <c r="A409" s="65">
        <f t="shared" si="198"/>
        <v>401</v>
      </c>
      <c r="B409" s="275"/>
      <c r="C409" s="275"/>
      <c r="D409" s="275"/>
      <c r="E409" s="275"/>
      <c r="F409" s="275"/>
      <c r="G409" s="316"/>
      <c r="H409" s="276"/>
      <c r="I409" s="276"/>
      <c r="J409" s="276"/>
      <c r="K409" s="467"/>
      <c r="L409" s="467"/>
      <c r="M409" s="277"/>
      <c r="N409" s="277"/>
      <c r="O409" s="348"/>
      <c r="P409" s="349"/>
      <c r="Q409" s="279"/>
      <c r="R409" s="348"/>
      <c r="S409" s="349"/>
      <c r="T409" s="280"/>
      <c r="U409" s="348"/>
      <c r="V409" s="274"/>
      <c r="W409" s="309" t="str">
        <f t="shared" ca="1" si="199"/>
        <v/>
      </c>
      <c r="X409" s="310" t="str">
        <f t="shared" ca="1" si="200"/>
        <v/>
      </c>
      <c r="Y409" s="277"/>
      <c r="Z409" s="277"/>
      <c r="AA409" s="348"/>
      <c r="AB409" s="349"/>
      <c r="AC409" s="279"/>
      <c r="AD409" s="348"/>
      <c r="AE409" s="349"/>
      <c r="AF409" s="280"/>
      <c r="AG409" s="348"/>
      <c r="AH409" s="274"/>
      <c r="AI409" s="309" t="str">
        <f t="shared" ca="1" si="201"/>
        <v/>
      </c>
      <c r="AJ409" s="310" t="str">
        <f t="shared" ca="1" si="202"/>
        <v/>
      </c>
      <c r="AK409" s="276"/>
      <c r="AL409" s="276"/>
      <c r="AM409" s="348"/>
      <c r="AN409" s="349"/>
      <c r="AO409" s="279"/>
      <c r="AP409" s="348"/>
      <c r="AQ409" s="349"/>
      <c r="AR409" s="280"/>
      <c r="AS409" s="348"/>
      <c r="AT409" s="274"/>
      <c r="AU409" s="309" t="str">
        <f t="shared" ca="1" si="203"/>
        <v/>
      </c>
      <c r="AV409" s="310" t="str">
        <f t="shared" ca="1" si="204"/>
        <v/>
      </c>
      <c r="AW409" s="276"/>
      <c r="AX409" s="276"/>
      <c r="AY409" s="348"/>
      <c r="AZ409" s="349"/>
      <c r="BA409" s="279"/>
      <c r="BB409" s="348"/>
      <c r="BC409" s="349"/>
      <c r="BD409" s="280"/>
      <c r="BE409" s="348"/>
      <c r="BF409" s="274"/>
      <c r="BG409" s="309" t="str">
        <f t="shared" ca="1" si="205"/>
        <v/>
      </c>
      <c r="BH409" s="310" t="str">
        <f t="shared" ca="1" si="206"/>
        <v/>
      </c>
      <c r="BI409" s="276"/>
      <c r="BJ409" s="348"/>
      <c r="BK409" s="349"/>
      <c r="BL409" s="279"/>
      <c r="BM409" s="348"/>
      <c r="BN409" s="349"/>
      <c r="BO409" s="280"/>
      <c r="BP409" s="309" t="str">
        <f t="shared" ca="1" si="207"/>
        <v/>
      </c>
      <c r="BQ409" s="310" t="str">
        <f t="shared" ca="1" si="208"/>
        <v/>
      </c>
      <c r="BR409" s="309" t="str">
        <f t="shared" ca="1" si="209"/>
        <v/>
      </c>
      <c r="BS409" s="438" t="str">
        <f t="shared" ca="1" si="210"/>
        <v/>
      </c>
      <c r="BT409" s="281" t="str">
        <f t="array" ref="BT409">IF(AND($I409&lt;&gt;"",$K409&lt;&gt;""),CEILING(VLOOKUP($I409,ランク別指標,3,FALSE)*$L409,1),"")</f>
        <v/>
      </c>
      <c r="BU409" s="282"/>
      <c r="BV409" s="281" t="str">
        <f t="shared" si="195"/>
        <v/>
      </c>
      <c r="BW409" s="283"/>
      <c r="BX409" s="282"/>
      <c r="BY409" s="284" t="str">
        <f t="shared" si="211"/>
        <v/>
      </c>
      <c r="BZ409" s="285" t="str">
        <f t="shared" si="212"/>
        <v/>
      </c>
      <c r="CA409" s="286"/>
      <c r="CB409" s="287"/>
      <c r="CC409" s="281" t="str">
        <f t="array" ref="CC409">IF(AND($I409&lt;&gt;"",$K409&lt;&gt;""),CEILING(VLOOKUP($I409,ランク別指標,6,FALSE)*$L409,1),"")</f>
        <v/>
      </c>
      <c r="CD409" s="288"/>
      <c r="CE409" s="289" t="str">
        <f t="shared" si="196"/>
        <v/>
      </c>
      <c r="CF409" s="290"/>
      <c r="CG409" s="291" t="str">
        <f t="array" ref="CG409">IF(AND(L409&lt;&gt;"",L409&gt;0),IF(CD409/L409*100 &gt; 0,CD409/L409*100, ""),"")</f>
        <v/>
      </c>
      <c r="CH409" s="292" t="str">
        <f t="array" ref="CH409">IF(AND(L409&lt;&gt;"",L409&gt;0),IF(CF409/L409*100 &gt; 0,CF409/L409*100, ""),"")</f>
        <v/>
      </c>
      <c r="CI409" s="291" t="str">
        <f t="array" ref="CI409">IF(AND(CC409&lt;&gt;"",CC409&gt;0),IF(CD409/CC409*100 &gt; 0,CD409/CC409, ""),"")</f>
        <v/>
      </c>
      <c r="CJ409" s="292" t="str">
        <f t="array" ref="CJ409">IF(AND(CE409&lt;&gt;"",CE409&gt;0),IF(CF409/CE409*100 &gt; 0,CF409/CE409, ""),"")</f>
        <v/>
      </c>
      <c r="CK409" s="281"/>
      <c r="CL409" s="293" t="str">
        <f t="array" ref="CL409">IF(AND(L409&lt;&gt;"",L409&gt;0),IF(CK409/L409*100 &gt; 0,CK409/L409*100, ""),"")</f>
        <v/>
      </c>
      <c r="CM409" s="294"/>
      <c r="CN409" s="270" t="str">
        <f t="array" aca="1" ref="CN409" ca="1">IF(AND($O409&lt;&gt;"",$P409="",$O409&lt;=集計基準日),"遅1",IF(AND($R409&lt;&gt;"",$S409="",$R409&lt;=集計基準日),"遅2",IF(AND($U409&lt;&gt;"",$V409="",$U409&lt;=集計基準日),"遅3","") ) )</f>
        <v/>
      </c>
      <c r="CO409" s="271" t="str">
        <f t="array" aca="1" ref="CO409" ca="1">IF(AND($AA409&lt;&gt;"",$AB409="",$AA409&lt;=集計基準日),"遅1",IF(AND($AD409&lt;&gt;"",$AE409="",$AD409&lt;=集計基準日),"遅2",IF(AND($AG409&lt;&gt;"",$AH409="",$AG409&lt;=集計基準日),"遅3","")))</f>
        <v/>
      </c>
      <c r="CP409" s="271" t="str">
        <f t="array" aca="1" ref="CP409" ca="1">IF(AND($AM409&lt;&gt;"",$AN409="",$AM409&lt;=集計基準日),"遅1",IF(AND($AP409&lt;&gt;"",$AQ409="",$AP409&lt;=集計基準日),"遅2",IF(AND($AS409&lt;&gt;"",$AT409="",$AS409&lt;=集計基準日),"遅3","")))</f>
        <v/>
      </c>
      <c r="CQ409" s="272" t="str">
        <f t="shared" ca="1" si="193"/>
        <v/>
      </c>
      <c r="CR409" s="272" t="str">
        <f t="shared" ca="1" si="194"/>
        <v/>
      </c>
      <c r="CS409" s="273" t="str">
        <f t="shared" ca="1" si="197"/>
        <v/>
      </c>
      <c r="CT409" s="337"/>
      <c r="CU409" s="264">
        <f t="shared" si="213"/>
        <v>401</v>
      </c>
      <c r="CW409" s="324">
        <f t="array" aca="1" ref="CW409" ca="1">MAX(IF((IF(進捗管理票PSPT_進捗率_1_2&lt;&gt;"", O409:V409,O409:S409)&lt;&gt;"")*(IF(進捗管理票PSPT_進捗率_1_2&lt;&gt;"", $O$7:$V$7,$O$7:$S$7)="予定日")*(IF(進捗管理票PSPT_進捗率_1_2&lt;&gt;"", O409:V409,O409:S409)&lt;=集計基準日),COLUMN(IF(進捗管理票PSPT_進捗率_1_2&lt;&gt;"", O409:V409,O409:S409)),""))</f>
        <v>0</v>
      </c>
      <c r="CX409" s="324">
        <f t="array" aca="1" ref="CX409" ca="1">MAX(IF((IF(進捗管理票PSPT_進捗率_2_2&lt;&gt;"", AA409:AH409,AA409:AE409)&lt;&gt;"")*(IF(進捗管理票PSPT_進捗率_2_2&lt;&gt;"", $AA$7:$AH$7,$AA$7:$AE$7)="予定日")*(IF(進捗管理票PSPT_進捗率_2_2&lt;&gt;"", AA409:AH409,AA409:AE409)&lt;=集計基準日),COLUMN(IF(進捗管理票PSPT_進捗率_2_2&lt;&gt;"", AA409:AH409,AA409:AE409)),""))</f>
        <v>0</v>
      </c>
      <c r="CY409" s="324">
        <f t="array" aca="1" ref="CY409" ca="1">MAX(IF((IF(進捗管理票PSPT_進捗率_3_2&lt;&gt;"", AM409:AT409,AM409:AQ409)&lt;&gt;"")*(IF(進捗管理票PSPT_進捗率_3_2&lt;&gt;"", $AM$7:$AT$7,$AM$7:$AQ$7)="予定日")*(IF(進捗管理票PSPT_進捗率_3_2&lt;&gt;"", AM409:AT409,AM409:AQ409)&lt;=集計基準日),COLUMN(IF(進捗管理票PSPT_進捗率_3_2&lt;&gt;"", AM409:AT409,AM409:AQ409)),""))</f>
        <v>0</v>
      </c>
      <c r="CZ409" s="324">
        <f t="array" aca="1" ref="CZ409" ca="1">MAX(IF((IF(進捗管理票PSPT_進捗率_4_2&lt;&gt;"", AY409:BF409,AY409:BC409)&lt;&gt;"")*(IF(進捗管理票PSPT_進捗率_4_2&lt;&gt;"", $AY$7:$BF$7,$AY$7:$BC$7)="予定日")*(IF(進捗管理票PSPT_進捗率_4_2&lt;&gt;"", AY409:BF409,AY409:BC409)&lt;=集計基準日),COLUMN(IF(進捗管理票PSPT_進捗率_4_2&lt;&gt;"", AY409:BF409,AY409:BC409)),""))</f>
        <v>0</v>
      </c>
      <c r="DA409" s="324">
        <f t="array" aca="1" ref="DA409" ca="1">MAX(IF((BJ409:BN409&lt;&gt;"")*($BJ$7:$BN$7="予定日")*(BJ409:BN409&lt;=集計基準日),COLUMN(BJ409:BN409),""))</f>
        <v>0</v>
      </c>
      <c r="DB409" s="324">
        <f t="array" aca="1" ref="DB409" ca="1">MAX(IF((IF(AND(進捗管理票PSPT_進捗率_1_2&lt;&gt;"",U409&lt;&gt;""), O409:V409,O409:S409)&lt;&gt;"")*(IF(AND(進捗管理票PSPT_進捗率_1_2&lt;&gt;"",U409&lt;&gt;""), $O$7:$V$7,$O$7:$S$7)="実績日")*(IF(AND(進捗管理票PSPT_進捗率_1_2&lt;&gt;"",U409&lt;&gt;""), O409:V409,O409:S409)&lt;=集計基準日),COLUMN(IF(AND(進捗管理票PSPT_進捗率_1_2&lt;&gt;"",U409&lt;&gt;""), O409:V409,O409:S409)),""))</f>
        <v>0</v>
      </c>
      <c r="DC409" s="324">
        <f t="array" aca="1" ref="DC409" ca="1">MAX(IF((IF(AND(進捗管理票PSPT_進捗率_2_2&lt;&gt;"",AG409&lt;&gt;""), AA409:AH409,AA409:AE409)&lt;&gt;"")*(IF(AND(進捗管理票PSPT_進捗率_2_2&lt;&gt;"",AG409&lt;&gt;""), $AA$7:$AH$7,$AA$7:$AE$7)="実績日")*(IF(AND(進捗管理票PSPT_進捗率_2_2&lt;&gt;"",AG409&lt;&gt;""), AA409:AH409,AA409:AE409)&lt;=集計基準日),COLUMN(IF(AND(進捗管理票PSPT_進捗率_2_2&lt;&gt;"",AG409&lt;&gt;""), AA409:AH409,AA409:AE409)),""))</f>
        <v>0</v>
      </c>
      <c r="DD409" s="324">
        <f t="array" aca="1" ref="DD409" ca="1">MAX(IF((IF(AND(進捗管理票PSPT_進捗率_3_2&lt;&gt;"",AS409&lt;&gt;""), AM409:AT409,AM409:AQ409)&lt;&gt;"")*(IF(AND(進捗管理票PSPT_進捗率_3_2&lt;&gt;"",AS409&lt;&gt;""), $AM$7:$AT$7,$AM$7:$AQ$7)="実績日")*(IF(AND(進捗管理票PSPT_進捗率_3_2&lt;&gt;"",AS409&lt;&gt;""), AM409:AT409,AM409:AQ409)&lt;=集計基準日),COLUMN(IF(AND(進捗管理票PSPT_進捗率_3_2&lt;&gt;"",AS409&lt;&gt;""), AM409:AT409,AM409:AQ409)),""))</f>
        <v>0</v>
      </c>
      <c r="DE409" s="324">
        <f t="array" aca="1" ref="DE409" ca="1">MAX(IF((IF(AND(進捗管理票PSPT_進捗率_4_2&lt;&gt;"",BE409&lt;&gt;""), AY409:BF409,AY409:BC409)&lt;&gt;"")*(IF(AND(進捗管理票PSPT_進捗率_4_2&lt;&gt;"",BE409&lt;&gt;""), $AY$7:$BF$7,$AY$7:$BC$7)="実績日")*(IF(AND(進捗管理票PSPT_進捗率_4_2&lt;&gt;"",BE409&lt;&gt;""), AY409:BF409,AY409:BC409)&lt;=集計基準日),COLUMN(IF(AND(進捗管理票PSPT_進捗率_4_2&lt;&gt;"",BE409&lt;&gt;""), AY409:BF409,AY409:BC409)),""))</f>
        <v>0</v>
      </c>
      <c r="DF409" s="324">
        <f t="array" aca="1" ref="DF409" ca="1">MAX(IF((BJ409:BN409&lt;&gt;"")*($BJ$7:$BN$7="実績日")*(BJ409:BN409&lt;=集計基準日),COLUMN(BJ409:BN409),""))</f>
        <v>0</v>
      </c>
      <c r="DG409" s="439">
        <f ca="1">MAX(IF(CW409&lt;&gt;0,HLOOKUP(CW409+1,進捗・達成率設定_PS,9,1),0),IF(CX409&lt;&gt;0,HLOOKUP(CX409+1,進捗・達成率設定_PT仕様作成,9,1),0),IF(CY409&lt;&gt;0,HLOOKUP(CY409+1,進捗・達成率設定_PG,9,1),0),IF(CZ409&lt;&gt;0,HLOOKUP(CZ409+1,進捗・達成率設定_PT,9,1),0),IF(DA409&lt;&gt;0,HLOOKUP(DA409+1,進捗・達成率設定_受入,9,1),0),IF(AND(COUNTA(PTレビュー先頭セル:PTレビュー最終セル)=0,AND(BB409&lt;&gt;"", BB409 &lt;= 集計基準日, BE409="",BF409="",BJ409="",BK409="",BM409="",BN409="")),100,0),IF(AND(BE409&lt;&gt;"",BE409 &lt;= 集計基準日, BJ409="",BK409="",BM409="",BN409=""),100,0))</f>
        <v>0</v>
      </c>
      <c r="DH409" s="440">
        <f ca="1">MAX(IF(DB409&lt;&gt;0,HLOOKUP(DB409,進捗・達成率設定_PS,9,1),0),IF(DC409&lt;&gt;0,HLOOKUP(DC409,進捗・達成率設定_PT仕様作成,9,1),0),IF(DD409&lt;&gt;0,HLOOKUP(DD409,進捗・達成率設定_PG,9,1),0),IF(DE409&lt;&gt;0,HLOOKUP(DE409,進捗・達成率設定_PT,9,1),0),IF(DF409&lt;&gt;0,HLOOKUP(DF409,進捗・達成率設定_受入,9,1),0),IF(AND(COUNTA(PTレビュー先頭セル:PTレビュー最終セル)=0,BJ409="",BK409="",BM409="",BN409="",BC409&lt;&gt;"", BC409&lt;=集計基準日),100,0),IF(OR(AND(BF409&lt;&gt;"",BF409&lt;=集計基準日, BJ409="",BK409="",BM409="",BN409=""),AND(BE409&lt;&gt;"",BF409&lt;&gt;"",BF409&lt;=集計基準日, BJ409="",BK409="",BM409="",BN409="")),100,0))</f>
        <v>0</v>
      </c>
      <c r="DI409" s="328" t="str">
        <f>IF(BM409&lt;&gt;"",BM409,IF(AND(BJ409&lt;&gt;"",BM409&lt;&gt;""),BM409,IF(AND(BJ409&lt;&gt;"",BM409=""),"",IF(AND(BK409&lt;&gt;"",BM409=""),"",IF(BE409&lt;&gt;"",BE409,IF(COUNTA(PTレビュー先頭セル:PTレビュー最終セル)&lt;&gt;0,"",IF(BB409&lt;&gt;"",BB409,"")))))))</f>
        <v/>
      </c>
      <c r="DJ409" s="329" t="str">
        <f>IF(AND(BM409&lt;&gt;"",BN409&lt;&gt;""),BN409,IF(AND(BJ409&lt;&gt;"",BN409&lt;&gt;""),BN409,IF(AND(BK409&lt;&gt;"",BN409=""),"",IF(AND(BJ409&lt;&gt;"",BN409=""),"",IF(BF409&lt;&gt;"",BF409,IF(COUNTA(PTレビュー先頭セル:PTレビュー最終セル)&lt;&gt;0,"",IF(BC409&lt;&gt;"",BC409,"")))))))</f>
        <v/>
      </c>
      <c r="DK409" s="450" t="b">
        <f t="shared" si="214"/>
        <v>0</v>
      </c>
      <c r="DL409" s="440" t="b">
        <f t="shared" si="215"/>
        <v>0</v>
      </c>
      <c r="DM409" s="450" t="b">
        <f t="shared" si="216"/>
        <v>0</v>
      </c>
      <c r="DN409" s="440" t="b">
        <f t="shared" si="217"/>
        <v>0</v>
      </c>
      <c r="DO409" s="449" t="b">
        <f t="shared" si="218"/>
        <v>0</v>
      </c>
      <c r="DP409" s="440" t="b">
        <f t="shared" si="219"/>
        <v>0</v>
      </c>
      <c r="DQ409" s="450" t="b">
        <f t="shared" si="220"/>
        <v>0</v>
      </c>
      <c r="DR409" s="440" t="b">
        <f t="shared" si="221"/>
        <v>0</v>
      </c>
      <c r="DS409" s="449" t="b">
        <f t="shared" si="222"/>
        <v>0</v>
      </c>
      <c r="DT409" s="440" t="b">
        <f t="shared" si="223"/>
        <v>0</v>
      </c>
    </row>
    <row r="410" spans="1:124" x14ac:dyDescent="0.25">
      <c r="A410" s="65">
        <f t="shared" si="198"/>
        <v>402</v>
      </c>
      <c r="B410" s="275"/>
      <c r="C410" s="275"/>
      <c r="D410" s="275"/>
      <c r="E410" s="275"/>
      <c r="F410" s="275"/>
      <c r="G410" s="316"/>
      <c r="H410" s="276"/>
      <c r="I410" s="276"/>
      <c r="J410" s="276"/>
      <c r="K410" s="467"/>
      <c r="L410" s="467"/>
      <c r="M410" s="277"/>
      <c r="N410" s="277"/>
      <c r="O410" s="348"/>
      <c r="P410" s="349"/>
      <c r="Q410" s="279"/>
      <c r="R410" s="348"/>
      <c r="S410" s="349"/>
      <c r="T410" s="280"/>
      <c r="U410" s="348"/>
      <c r="V410" s="274"/>
      <c r="W410" s="309" t="str">
        <f t="shared" ca="1" si="199"/>
        <v/>
      </c>
      <c r="X410" s="310" t="str">
        <f t="shared" ca="1" si="200"/>
        <v/>
      </c>
      <c r="Y410" s="277"/>
      <c r="Z410" s="277"/>
      <c r="AA410" s="348"/>
      <c r="AB410" s="349"/>
      <c r="AC410" s="279"/>
      <c r="AD410" s="348"/>
      <c r="AE410" s="349"/>
      <c r="AF410" s="280"/>
      <c r="AG410" s="348"/>
      <c r="AH410" s="274"/>
      <c r="AI410" s="309" t="str">
        <f t="shared" ca="1" si="201"/>
        <v/>
      </c>
      <c r="AJ410" s="310" t="str">
        <f t="shared" ca="1" si="202"/>
        <v/>
      </c>
      <c r="AK410" s="276"/>
      <c r="AL410" s="276"/>
      <c r="AM410" s="348"/>
      <c r="AN410" s="349"/>
      <c r="AO410" s="279"/>
      <c r="AP410" s="348"/>
      <c r="AQ410" s="349"/>
      <c r="AR410" s="280"/>
      <c r="AS410" s="348"/>
      <c r="AT410" s="274"/>
      <c r="AU410" s="309" t="str">
        <f t="shared" ca="1" si="203"/>
        <v/>
      </c>
      <c r="AV410" s="310" t="str">
        <f t="shared" ca="1" si="204"/>
        <v/>
      </c>
      <c r="AW410" s="276"/>
      <c r="AX410" s="276"/>
      <c r="AY410" s="348"/>
      <c r="AZ410" s="349"/>
      <c r="BA410" s="279"/>
      <c r="BB410" s="348"/>
      <c r="BC410" s="349"/>
      <c r="BD410" s="280"/>
      <c r="BE410" s="348"/>
      <c r="BF410" s="274"/>
      <c r="BG410" s="309" t="str">
        <f t="shared" ca="1" si="205"/>
        <v/>
      </c>
      <c r="BH410" s="310" t="str">
        <f t="shared" ca="1" si="206"/>
        <v/>
      </c>
      <c r="BI410" s="276"/>
      <c r="BJ410" s="348"/>
      <c r="BK410" s="349"/>
      <c r="BL410" s="279"/>
      <c r="BM410" s="348"/>
      <c r="BN410" s="349"/>
      <c r="BO410" s="280"/>
      <c r="BP410" s="309" t="str">
        <f t="shared" ca="1" si="207"/>
        <v/>
      </c>
      <c r="BQ410" s="310" t="str">
        <f t="shared" ca="1" si="208"/>
        <v/>
      </c>
      <c r="BR410" s="309" t="str">
        <f t="shared" ca="1" si="209"/>
        <v/>
      </c>
      <c r="BS410" s="438" t="str">
        <f t="shared" ca="1" si="210"/>
        <v/>
      </c>
      <c r="BT410" s="281" t="str">
        <f t="array" ref="BT410">IF(AND($I410&lt;&gt;"",$K410&lt;&gt;""),CEILING(VLOOKUP($I410,ランク別指標,3,FALSE)*$L410,1),"")</f>
        <v/>
      </c>
      <c r="BU410" s="282"/>
      <c r="BV410" s="281" t="str">
        <f t="shared" si="195"/>
        <v/>
      </c>
      <c r="BW410" s="283"/>
      <c r="BX410" s="282"/>
      <c r="BY410" s="284" t="str">
        <f t="shared" si="211"/>
        <v/>
      </c>
      <c r="BZ410" s="285" t="str">
        <f t="shared" si="212"/>
        <v/>
      </c>
      <c r="CA410" s="286"/>
      <c r="CB410" s="287"/>
      <c r="CC410" s="281" t="str">
        <f t="array" ref="CC410">IF(AND($I410&lt;&gt;"",$K410&lt;&gt;""),CEILING(VLOOKUP($I410,ランク別指標,6,FALSE)*$L410,1),"")</f>
        <v/>
      </c>
      <c r="CD410" s="288"/>
      <c r="CE410" s="289" t="str">
        <f t="shared" si="196"/>
        <v/>
      </c>
      <c r="CF410" s="290"/>
      <c r="CG410" s="291" t="str">
        <f t="array" ref="CG410">IF(AND(L410&lt;&gt;"",L410&gt;0),IF(CD410/L410*100 &gt; 0,CD410/L410*100, ""),"")</f>
        <v/>
      </c>
      <c r="CH410" s="292" t="str">
        <f t="array" ref="CH410">IF(AND(L410&lt;&gt;"",L410&gt;0),IF(CF410/L410*100 &gt; 0,CF410/L410*100, ""),"")</f>
        <v/>
      </c>
      <c r="CI410" s="291" t="str">
        <f t="array" ref="CI410">IF(AND(CC410&lt;&gt;"",CC410&gt;0),IF(CD410/CC410*100 &gt; 0,CD410/CC410, ""),"")</f>
        <v/>
      </c>
      <c r="CJ410" s="292" t="str">
        <f t="array" ref="CJ410">IF(AND(CE410&lt;&gt;"",CE410&gt;0),IF(CF410/CE410*100 &gt; 0,CF410/CE410, ""),"")</f>
        <v/>
      </c>
      <c r="CK410" s="281"/>
      <c r="CL410" s="293" t="str">
        <f t="array" ref="CL410">IF(AND(L410&lt;&gt;"",L410&gt;0),IF(CK410/L410*100 &gt; 0,CK410/L410*100, ""),"")</f>
        <v/>
      </c>
      <c r="CM410" s="294"/>
      <c r="CN410" s="270" t="str">
        <f t="array" aca="1" ref="CN410" ca="1">IF(AND($O410&lt;&gt;"",$P410="",$O410&lt;=集計基準日),"遅1",IF(AND($R410&lt;&gt;"",$S410="",$R410&lt;=集計基準日),"遅2",IF(AND($U410&lt;&gt;"",$V410="",$U410&lt;=集計基準日),"遅3","") ) )</f>
        <v/>
      </c>
      <c r="CO410" s="271" t="str">
        <f t="array" aca="1" ref="CO410" ca="1">IF(AND($AA410&lt;&gt;"",$AB410="",$AA410&lt;=集計基準日),"遅1",IF(AND($AD410&lt;&gt;"",$AE410="",$AD410&lt;=集計基準日),"遅2",IF(AND($AG410&lt;&gt;"",$AH410="",$AG410&lt;=集計基準日),"遅3","")))</f>
        <v/>
      </c>
      <c r="CP410" s="271" t="str">
        <f t="array" aca="1" ref="CP410" ca="1">IF(AND($AM410&lt;&gt;"",$AN410="",$AM410&lt;=集計基準日),"遅1",IF(AND($AP410&lt;&gt;"",$AQ410="",$AP410&lt;=集計基準日),"遅2",IF(AND($AS410&lt;&gt;"",$AT410="",$AS410&lt;=集計基準日),"遅3","")))</f>
        <v/>
      </c>
      <c r="CQ410" s="272" t="str">
        <f t="shared" ca="1" si="193"/>
        <v/>
      </c>
      <c r="CR410" s="272" t="str">
        <f t="shared" ca="1" si="194"/>
        <v/>
      </c>
      <c r="CS410" s="273" t="str">
        <f t="shared" ca="1" si="197"/>
        <v/>
      </c>
      <c r="CT410" s="337"/>
      <c r="CU410" s="264">
        <f t="shared" si="213"/>
        <v>402</v>
      </c>
      <c r="CW410" s="324">
        <f t="array" aca="1" ref="CW410" ca="1">MAX(IF((IF(進捗管理票PSPT_進捗率_1_2&lt;&gt;"", O410:V410,O410:S410)&lt;&gt;"")*(IF(進捗管理票PSPT_進捗率_1_2&lt;&gt;"", $O$7:$V$7,$O$7:$S$7)="予定日")*(IF(進捗管理票PSPT_進捗率_1_2&lt;&gt;"", O410:V410,O410:S410)&lt;=集計基準日),COLUMN(IF(進捗管理票PSPT_進捗率_1_2&lt;&gt;"", O410:V410,O410:S410)),""))</f>
        <v>0</v>
      </c>
      <c r="CX410" s="324">
        <f t="array" aca="1" ref="CX410" ca="1">MAX(IF((IF(進捗管理票PSPT_進捗率_2_2&lt;&gt;"", AA410:AH410,AA410:AE410)&lt;&gt;"")*(IF(進捗管理票PSPT_進捗率_2_2&lt;&gt;"", $AA$7:$AH$7,$AA$7:$AE$7)="予定日")*(IF(進捗管理票PSPT_進捗率_2_2&lt;&gt;"", AA410:AH410,AA410:AE410)&lt;=集計基準日),COLUMN(IF(進捗管理票PSPT_進捗率_2_2&lt;&gt;"", AA410:AH410,AA410:AE410)),""))</f>
        <v>0</v>
      </c>
      <c r="CY410" s="324">
        <f t="array" aca="1" ref="CY410" ca="1">MAX(IF((IF(進捗管理票PSPT_進捗率_3_2&lt;&gt;"", AM410:AT410,AM410:AQ410)&lt;&gt;"")*(IF(進捗管理票PSPT_進捗率_3_2&lt;&gt;"", $AM$7:$AT$7,$AM$7:$AQ$7)="予定日")*(IF(進捗管理票PSPT_進捗率_3_2&lt;&gt;"", AM410:AT410,AM410:AQ410)&lt;=集計基準日),COLUMN(IF(進捗管理票PSPT_進捗率_3_2&lt;&gt;"", AM410:AT410,AM410:AQ410)),""))</f>
        <v>0</v>
      </c>
      <c r="CZ410" s="324">
        <f t="array" aca="1" ref="CZ410" ca="1">MAX(IF((IF(進捗管理票PSPT_進捗率_4_2&lt;&gt;"", AY410:BF410,AY410:BC410)&lt;&gt;"")*(IF(進捗管理票PSPT_進捗率_4_2&lt;&gt;"", $AY$7:$BF$7,$AY$7:$BC$7)="予定日")*(IF(進捗管理票PSPT_進捗率_4_2&lt;&gt;"", AY410:BF410,AY410:BC410)&lt;=集計基準日),COLUMN(IF(進捗管理票PSPT_進捗率_4_2&lt;&gt;"", AY410:BF410,AY410:BC410)),""))</f>
        <v>0</v>
      </c>
      <c r="DA410" s="324">
        <f t="array" aca="1" ref="DA410" ca="1">MAX(IF((BJ410:BN410&lt;&gt;"")*($BJ$7:$BN$7="予定日")*(BJ410:BN410&lt;=集計基準日),COLUMN(BJ410:BN410),""))</f>
        <v>0</v>
      </c>
      <c r="DB410" s="324">
        <f t="array" aca="1" ref="DB410" ca="1">MAX(IF((IF(AND(進捗管理票PSPT_進捗率_1_2&lt;&gt;"",U410&lt;&gt;""), O410:V410,O410:S410)&lt;&gt;"")*(IF(AND(進捗管理票PSPT_進捗率_1_2&lt;&gt;"",U410&lt;&gt;""), $O$7:$V$7,$O$7:$S$7)="実績日")*(IF(AND(進捗管理票PSPT_進捗率_1_2&lt;&gt;"",U410&lt;&gt;""), O410:V410,O410:S410)&lt;=集計基準日),COLUMN(IF(AND(進捗管理票PSPT_進捗率_1_2&lt;&gt;"",U410&lt;&gt;""), O410:V410,O410:S410)),""))</f>
        <v>0</v>
      </c>
      <c r="DC410" s="324">
        <f t="array" aca="1" ref="DC410" ca="1">MAX(IF((IF(AND(進捗管理票PSPT_進捗率_2_2&lt;&gt;"",AG410&lt;&gt;""), AA410:AH410,AA410:AE410)&lt;&gt;"")*(IF(AND(進捗管理票PSPT_進捗率_2_2&lt;&gt;"",AG410&lt;&gt;""), $AA$7:$AH$7,$AA$7:$AE$7)="実績日")*(IF(AND(進捗管理票PSPT_進捗率_2_2&lt;&gt;"",AG410&lt;&gt;""), AA410:AH410,AA410:AE410)&lt;=集計基準日),COLUMN(IF(AND(進捗管理票PSPT_進捗率_2_2&lt;&gt;"",AG410&lt;&gt;""), AA410:AH410,AA410:AE410)),""))</f>
        <v>0</v>
      </c>
      <c r="DD410" s="324">
        <f t="array" aca="1" ref="DD410" ca="1">MAX(IF((IF(AND(進捗管理票PSPT_進捗率_3_2&lt;&gt;"",AS410&lt;&gt;""), AM410:AT410,AM410:AQ410)&lt;&gt;"")*(IF(AND(進捗管理票PSPT_進捗率_3_2&lt;&gt;"",AS410&lt;&gt;""), $AM$7:$AT$7,$AM$7:$AQ$7)="実績日")*(IF(AND(進捗管理票PSPT_進捗率_3_2&lt;&gt;"",AS410&lt;&gt;""), AM410:AT410,AM410:AQ410)&lt;=集計基準日),COLUMN(IF(AND(進捗管理票PSPT_進捗率_3_2&lt;&gt;"",AS410&lt;&gt;""), AM410:AT410,AM410:AQ410)),""))</f>
        <v>0</v>
      </c>
      <c r="DE410" s="324">
        <f t="array" aca="1" ref="DE410" ca="1">MAX(IF((IF(AND(進捗管理票PSPT_進捗率_4_2&lt;&gt;"",BE410&lt;&gt;""), AY410:BF410,AY410:BC410)&lt;&gt;"")*(IF(AND(進捗管理票PSPT_進捗率_4_2&lt;&gt;"",BE410&lt;&gt;""), $AY$7:$BF$7,$AY$7:$BC$7)="実績日")*(IF(AND(進捗管理票PSPT_進捗率_4_2&lt;&gt;"",BE410&lt;&gt;""), AY410:BF410,AY410:BC410)&lt;=集計基準日),COLUMN(IF(AND(進捗管理票PSPT_進捗率_4_2&lt;&gt;"",BE410&lt;&gt;""), AY410:BF410,AY410:BC410)),""))</f>
        <v>0</v>
      </c>
      <c r="DF410" s="324">
        <f t="array" aca="1" ref="DF410" ca="1">MAX(IF((BJ410:BN410&lt;&gt;"")*($BJ$7:$BN$7="実績日")*(BJ410:BN410&lt;=集計基準日),COLUMN(BJ410:BN410),""))</f>
        <v>0</v>
      </c>
      <c r="DG410" s="439">
        <f ca="1">MAX(IF(CW410&lt;&gt;0,HLOOKUP(CW410+1,進捗・達成率設定_PS,9,1),0),IF(CX410&lt;&gt;0,HLOOKUP(CX410+1,進捗・達成率設定_PT仕様作成,9,1),0),IF(CY410&lt;&gt;0,HLOOKUP(CY410+1,進捗・達成率設定_PG,9,1),0),IF(CZ410&lt;&gt;0,HLOOKUP(CZ410+1,進捗・達成率設定_PT,9,1),0),IF(DA410&lt;&gt;0,HLOOKUP(DA410+1,進捗・達成率設定_受入,9,1),0),IF(AND(COUNTA(PTレビュー先頭セル:PTレビュー最終セル)=0,AND(BB410&lt;&gt;"", BB410 &lt;= 集計基準日, BE410="",BF410="",BJ410="",BK410="",BM410="",BN410="")),100,0),IF(AND(BE410&lt;&gt;"",BE410 &lt;= 集計基準日, BJ410="",BK410="",BM410="",BN410=""),100,0))</f>
        <v>0</v>
      </c>
      <c r="DH410" s="440">
        <f ca="1">MAX(IF(DB410&lt;&gt;0,HLOOKUP(DB410,進捗・達成率設定_PS,9,1),0),IF(DC410&lt;&gt;0,HLOOKUP(DC410,進捗・達成率設定_PT仕様作成,9,1),0),IF(DD410&lt;&gt;0,HLOOKUP(DD410,進捗・達成率設定_PG,9,1),0),IF(DE410&lt;&gt;0,HLOOKUP(DE410,進捗・達成率設定_PT,9,1),0),IF(DF410&lt;&gt;0,HLOOKUP(DF410,進捗・達成率設定_受入,9,1),0),IF(AND(COUNTA(PTレビュー先頭セル:PTレビュー最終セル)=0,BJ410="",BK410="",BM410="",BN410="",BC410&lt;&gt;"", BC410&lt;=集計基準日),100,0),IF(OR(AND(BF410&lt;&gt;"",BF410&lt;=集計基準日, BJ410="",BK410="",BM410="",BN410=""),AND(BE410&lt;&gt;"",BF410&lt;&gt;"",BF410&lt;=集計基準日, BJ410="",BK410="",BM410="",BN410="")),100,0))</f>
        <v>0</v>
      </c>
      <c r="DI410" s="328" t="str">
        <f>IF(BM410&lt;&gt;"",BM410,IF(AND(BJ410&lt;&gt;"",BM410&lt;&gt;""),BM410,IF(AND(BJ410&lt;&gt;"",BM410=""),"",IF(AND(BK410&lt;&gt;"",BM410=""),"",IF(BE410&lt;&gt;"",BE410,IF(COUNTA(PTレビュー先頭セル:PTレビュー最終セル)&lt;&gt;0,"",IF(BB410&lt;&gt;"",BB410,"")))))))</f>
        <v/>
      </c>
      <c r="DJ410" s="329" t="str">
        <f>IF(AND(BM410&lt;&gt;"",BN410&lt;&gt;""),BN410,IF(AND(BJ410&lt;&gt;"",BN410&lt;&gt;""),BN410,IF(AND(BK410&lt;&gt;"",BN410=""),"",IF(AND(BJ410&lt;&gt;"",BN410=""),"",IF(BF410&lt;&gt;"",BF410,IF(COUNTA(PTレビュー先頭セル:PTレビュー最終セル)&lt;&gt;0,"",IF(BC410&lt;&gt;"",BC410,"")))))))</f>
        <v/>
      </c>
      <c r="DK410" s="450" t="b">
        <f t="shared" si="214"/>
        <v>0</v>
      </c>
      <c r="DL410" s="440" t="b">
        <f t="shared" si="215"/>
        <v>0</v>
      </c>
      <c r="DM410" s="450" t="b">
        <f t="shared" si="216"/>
        <v>0</v>
      </c>
      <c r="DN410" s="440" t="b">
        <f t="shared" si="217"/>
        <v>0</v>
      </c>
      <c r="DO410" s="449" t="b">
        <f t="shared" si="218"/>
        <v>0</v>
      </c>
      <c r="DP410" s="440" t="b">
        <f t="shared" si="219"/>
        <v>0</v>
      </c>
      <c r="DQ410" s="450" t="b">
        <f t="shared" si="220"/>
        <v>0</v>
      </c>
      <c r="DR410" s="440" t="b">
        <f t="shared" si="221"/>
        <v>0</v>
      </c>
      <c r="DS410" s="449" t="b">
        <f t="shared" si="222"/>
        <v>0</v>
      </c>
      <c r="DT410" s="440" t="b">
        <f t="shared" si="223"/>
        <v>0</v>
      </c>
    </row>
    <row r="411" spans="1:124" x14ac:dyDescent="0.25">
      <c r="A411" s="65">
        <f t="shared" si="198"/>
        <v>403</v>
      </c>
      <c r="B411" s="275"/>
      <c r="C411" s="275"/>
      <c r="D411" s="275"/>
      <c r="E411" s="275"/>
      <c r="F411" s="275"/>
      <c r="G411" s="316"/>
      <c r="H411" s="276"/>
      <c r="I411" s="276"/>
      <c r="J411" s="276"/>
      <c r="K411" s="467"/>
      <c r="L411" s="467"/>
      <c r="M411" s="277"/>
      <c r="N411" s="277"/>
      <c r="O411" s="348"/>
      <c r="P411" s="278"/>
      <c r="Q411" s="279"/>
      <c r="R411" s="348"/>
      <c r="S411" s="278"/>
      <c r="T411" s="280"/>
      <c r="U411" s="348"/>
      <c r="V411" s="274"/>
      <c r="W411" s="309" t="str">
        <f t="shared" ca="1" si="199"/>
        <v/>
      </c>
      <c r="X411" s="310" t="str">
        <f t="shared" ca="1" si="200"/>
        <v/>
      </c>
      <c r="Y411" s="277"/>
      <c r="Z411" s="277"/>
      <c r="AA411" s="348"/>
      <c r="AB411" s="278"/>
      <c r="AC411" s="279"/>
      <c r="AD411" s="348"/>
      <c r="AE411" s="278"/>
      <c r="AF411" s="280"/>
      <c r="AG411" s="348"/>
      <c r="AH411" s="274"/>
      <c r="AI411" s="309" t="str">
        <f t="shared" ca="1" si="201"/>
        <v/>
      </c>
      <c r="AJ411" s="310" t="str">
        <f t="shared" ca="1" si="202"/>
        <v/>
      </c>
      <c r="AK411" s="277"/>
      <c r="AL411" s="277"/>
      <c r="AM411" s="348"/>
      <c r="AN411" s="278"/>
      <c r="AO411" s="279"/>
      <c r="AP411" s="348"/>
      <c r="AQ411" s="278"/>
      <c r="AR411" s="280"/>
      <c r="AS411" s="348"/>
      <c r="AT411" s="274"/>
      <c r="AU411" s="309" t="str">
        <f t="shared" ca="1" si="203"/>
        <v/>
      </c>
      <c r="AV411" s="310" t="str">
        <f t="shared" ca="1" si="204"/>
        <v/>
      </c>
      <c r="AW411" s="276"/>
      <c r="AX411" s="276"/>
      <c r="AY411" s="348"/>
      <c r="AZ411" s="278"/>
      <c r="BA411" s="279"/>
      <c r="BB411" s="348"/>
      <c r="BC411" s="278"/>
      <c r="BD411" s="280"/>
      <c r="BE411" s="348"/>
      <c r="BF411" s="274"/>
      <c r="BG411" s="309" t="str">
        <f t="shared" ca="1" si="205"/>
        <v/>
      </c>
      <c r="BH411" s="310" t="str">
        <f t="shared" ca="1" si="206"/>
        <v/>
      </c>
      <c r="BI411" s="276"/>
      <c r="BJ411" s="348"/>
      <c r="BK411" s="278"/>
      <c r="BL411" s="279"/>
      <c r="BM411" s="348"/>
      <c r="BN411" s="278"/>
      <c r="BO411" s="280"/>
      <c r="BP411" s="309" t="str">
        <f t="shared" ca="1" si="207"/>
        <v/>
      </c>
      <c r="BQ411" s="310" t="str">
        <f t="shared" ca="1" si="208"/>
        <v/>
      </c>
      <c r="BR411" s="309" t="str">
        <f t="shared" ca="1" si="209"/>
        <v/>
      </c>
      <c r="BS411" s="438" t="str">
        <f t="shared" ca="1" si="210"/>
        <v/>
      </c>
      <c r="BT411" s="281" t="str">
        <f t="array" ref="BT411">IF(AND($I411&lt;&gt;"",$K411&lt;&gt;""),CEILING(VLOOKUP($I411,ランク別指標,3,FALSE)*$L411,1),"")</f>
        <v/>
      </c>
      <c r="BU411" s="282"/>
      <c r="BV411" s="281" t="str">
        <f t="shared" si="195"/>
        <v/>
      </c>
      <c r="BW411" s="283"/>
      <c r="BX411" s="282"/>
      <c r="BY411" s="284" t="str">
        <f t="shared" si="211"/>
        <v/>
      </c>
      <c r="BZ411" s="285" t="str">
        <f t="shared" si="212"/>
        <v/>
      </c>
      <c r="CA411" s="286"/>
      <c r="CB411" s="287"/>
      <c r="CC411" s="281" t="str">
        <f t="array" ref="CC411">IF(AND($I411&lt;&gt;"",$K411&lt;&gt;""),CEILING(VLOOKUP($I411,ランク別指標,6,FALSE)*$L411,1),"")</f>
        <v/>
      </c>
      <c r="CD411" s="288"/>
      <c r="CE411" s="289" t="str">
        <f t="shared" si="196"/>
        <v/>
      </c>
      <c r="CF411" s="290"/>
      <c r="CG411" s="291" t="str">
        <f t="array" ref="CG411">IF(AND(L411&lt;&gt;"",L411&gt;0),IF(CD411/L411*100 &gt; 0,CD411/L411*100, ""),"")</f>
        <v/>
      </c>
      <c r="CH411" s="292" t="str">
        <f t="array" ref="CH411">IF(AND(L411&lt;&gt;"",L411&gt;0),IF(CF411/L411*100 &gt; 0,CF411/L411*100, ""),"")</f>
        <v/>
      </c>
      <c r="CI411" s="291" t="str">
        <f t="array" ref="CI411">IF(AND(CC411&lt;&gt;"",CC411&gt;0),IF(CD411/CC411*100 &gt; 0,CD411/CC411, ""),"")</f>
        <v/>
      </c>
      <c r="CJ411" s="292" t="str">
        <f t="array" ref="CJ411">IF(AND(CE411&lt;&gt;"",CE411&gt;0),IF(CF411/CE411*100 &gt; 0,CF411/CE411, ""),"")</f>
        <v/>
      </c>
      <c r="CK411" s="281"/>
      <c r="CL411" s="293" t="str">
        <f t="array" ref="CL411">IF(AND(L411&lt;&gt;"",L411&gt;0),IF(CK411/L411*100 &gt; 0,CK411/L411*100, ""),"")</f>
        <v/>
      </c>
      <c r="CM411" s="294"/>
      <c r="CN411" s="270" t="str">
        <f t="array" aca="1" ref="CN411" ca="1">IF(AND($O411&lt;&gt;"",$P411="",$O411&lt;=集計基準日),"遅1",IF(AND($R411&lt;&gt;"",$S411="",$R411&lt;=集計基準日),"遅2",IF(AND($U411&lt;&gt;"",$V411="",$U411&lt;=集計基準日),"遅3","") ) )</f>
        <v/>
      </c>
      <c r="CO411" s="271" t="str">
        <f t="array" aca="1" ref="CO411" ca="1">IF(AND($AA411&lt;&gt;"",$AB411="",$AA411&lt;=集計基準日),"遅1",IF(AND($AD411&lt;&gt;"",$AE411="",$AD411&lt;=集計基準日),"遅2",IF(AND($AG411&lt;&gt;"",$AH411="",$AG411&lt;=集計基準日),"遅3","")))</f>
        <v/>
      </c>
      <c r="CP411" s="271" t="str">
        <f t="array" aca="1" ref="CP411" ca="1">IF(AND($AM411&lt;&gt;"",$AN411="",$AM411&lt;=集計基準日),"遅1",IF(AND($AP411&lt;&gt;"",$AQ411="",$AP411&lt;=集計基準日),"遅2",IF(AND($AS411&lt;&gt;"",$AT411="",$AS411&lt;=集計基準日),"遅3","")))</f>
        <v/>
      </c>
      <c r="CQ411" s="272" t="str">
        <f t="shared" ca="1" si="193"/>
        <v/>
      </c>
      <c r="CR411" s="272" t="str">
        <f t="shared" ca="1" si="194"/>
        <v/>
      </c>
      <c r="CS411" s="273" t="str">
        <f t="shared" ca="1" si="197"/>
        <v/>
      </c>
      <c r="CT411" s="337"/>
      <c r="CU411" s="264">
        <f t="shared" si="213"/>
        <v>403</v>
      </c>
      <c r="CW411" s="324">
        <f t="array" aca="1" ref="CW411" ca="1">MAX(IF((IF(進捗管理票PSPT_進捗率_1_2&lt;&gt;"", O411:V411,O411:S411)&lt;&gt;"")*(IF(進捗管理票PSPT_進捗率_1_2&lt;&gt;"", $O$7:$V$7,$O$7:$S$7)="予定日")*(IF(進捗管理票PSPT_進捗率_1_2&lt;&gt;"", O411:V411,O411:S411)&lt;=集計基準日),COLUMN(IF(進捗管理票PSPT_進捗率_1_2&lt;&gt;"", O411:V411,O411:S411)),""))</f>
        <v>0</v>
      </c>
      <c r="CX411" s="324">
        <f t="array" aca="1" ref="CX411" ca="1">MAX(IF((IF(進捗管理票PSPT_進捗率_2_2&lt;&gt;"", AA411:AH411,AA411:AE411)&lt;&gt;"")*(IF(進捗管理票PSPT_進捗率_2_2&lt;&gt;"", $AA$7:$AH$7,$AA$7:$AE$7)="予定日")*(IF(進捗管理票PSPT_進捗率_2_2&lt;&gt;"", AA411:AH411,AA411:AE411)&lt;=集計基準日),COLUMN(IF(進捗管理票PSPT_進捗率_2_2&lt;&gt;"", AA411:AH411,AA411:AE411)),""))</f>
        <v>0</v>
      </c>
      <c r="CY411" s="324">
        <f t="array" aca="1" ref="CY411" ca="1">MAX(IF((IF(進捗管理票PSPT_進捗率_3_2&lt;&gt;"", AM411:AT411,AM411:AQ411)&lt;&gt;"")*(IF(進捗管理票PSPT_進捗率_3_2&lt;&gt;"", $AM$7:$AT$7,$AM$7:$AQ$7)="予定日")*(IF(進捗管理票PSPT_進捗率_3_2&lt;&gt;"", AM411:AT411,AM411:AQ411)&lt;=集計基準日),COLUMN(IF(進捗管理票PSPT_進捗率_3_2&lt;&gt;"", AM411:AT411,AM411:AQ411)),""))</f>
        <v>0</v>
      </c>
      <c r="CZ411" s="324">
        <f t="array" aca="1" ref="CZ411" ca="1">MAX(IF((IF(進捗管理票PSPT_進捗率_4_2&lt;&gt;"", AY411:BF411,AY411:BC411)&lt;&gt;"")*(IF(進捗管理票PSPT_進捗率_4_2&lt;&gt;"", $AY$7:$BF$7,$AY$7:$BC$7)="予定日")*(IF(進捗管理票PSPT_進捗率_4_2&lt;&gt;"", AY411:BF411,AY411:BC411)&lt;=集計基準日),COLUMN(IF(進捗管理票PSPT_進捗率_4_2&lt;&gt;"", AY411:BF411,AY411:BC411)),""))</f>
        <v>0</v>
      </c>
      <c r="DA411" s="324">
        <f t="array" aca="1" ref="DA411" ca="1">MAX(IF((BJ411:BN411&lt;&gt;"")*($BJ$7:$BN$7="予定日")*(BJ411:BN411&lt;=集計基準日),COLUMN(BJ411:BN411),""))</f>
        <v>0</v>
      </c>
      <c r="DB411" s="324">
        <f t="array" aca="1" ref="DB411" ca="1">MAX(IF((IF(AND(進捗管理票PSPT_進捗率_1_2&lt;&gt;"",U411&lt;&gt;""), O411:V411,O411:S411)&lt;&gt;"")*(IF(AND(進捗管理票PSPT_進捗率_1_2&lt;&gt;"",U411&lt;&gt;""), $O$7:$V$7,$O$7:$S$7)="実績日")*(IF(AND(進捗管理票PSPT_進捗率_1_2&lt;&gt;"",U411&lt;&gt;""), O411:V411,O411:S411)&lt;=集計基準日),COLUMN(IF(AND(進捗管理票PSPT_進捗率_1_2&lt;&gt;"",U411&lt;&gt;""), O411:V411,O411:S411)),""))</f>
        <v>0</v>
      </c>
      <c r="DC411" s="324">
        <f t="array" aca="1" ref="DC411" ca="1">MAX(IF((IF(AND(進捗管理票PSPT_進捗率_2_2&lt;&gt;"",AG411&lt;&gt;""), AA411:AH411,AA411:AE411)&lt;&gt;"")*(IF(AND(進捗管理票PSPT_進捗率_2_2&lt;&gt;"",AG411&lt;&gt;""), $AA$7:$AH$7,$AA$7:$AE$7)="実績日")*(IF(AND(進捗管理票PSPT_進捗率_2_2&lt;&gt;"",AG411&lt;&gt;""), AA411:AH411,AA411:AE411)&lt;=集計基準日),COLUMN(IF(AND(進捗管理票PSPT_進捗率_2_2&lt;&gt;"",AG411&lt;&gt;""), AA411:AH411,AA411:AE411)),""))</f>
        <v>0</v>
      </c>
      <c r="DD411" s="324">
        <f t="array" aca="1" ref="DD411" ca="1">MAX(IF((IF(AND(進捗管理票PSPT_進捗率_3_2&lt;&gt;"",AS411&lt;&gt;""), AM411:AT411,AM411:AQ411)&lt;&gt;"")*(IF(AND(進捗管理票PSPT_進捗率_3_2&lt;&gt;"",AS411&lt;&gt;""), $AM$7:$AT$7,$AM$7:$AQ$7)="実績日")*(IF(AND(進捗管理票PSPT_進捗率_3_2&lt;&gt;"",AS411&lt;&gt;""), AM411:AT411,AM411:AQ411)&lt;=集計基準日),COLUMN(IF(AND(進捗管理票PSPT_進捗率_3_2&lt;&gt;"",AS411&lt;&gt;""), AM411:AT411,AM411:AQ411)),""))</f>
        <v>0</v>
      </c>
      <c r="DE411" s="324">
        <f t="array" aca="1" ref="DE411" ca="1">MAX(IF((IF(AND(進捗管理票PSPT_進捗率_4_2&lt;&gt;"",BE411&lt;&gt;""), AY411:BF411,AY411:BC411)&lt;&gt;"")*(IF(AND(進捗管理票PSPT_進捗率_4_2&lt;&gt;"",BE411&lt;&gt;""), $AY$7:$BF$7,$AY$7:$BC$7)="実績日")*(IF(AND(進捗管理票PSPT_進捗率_4_2&lt;&gt;"",BE411&lt;&gt;""), AY411:BF411,AY411:BC411)&lt;=集計基準日),COLUMN(IF(AND(進捗管理票PSPT_進捗率_4_2&lt;&gt;"",BE411&lt;&gt;""), AY411:BF411,AY411:BC411)),""))</f>
        <v>0</v>
      </c>
      <c r="DF411" s="324">
        <f t="array" aca="1" ref="DF411" ca="1">MAX(IF((BJ411:BN411&lt;&gt;"")*($BJ$7:$BN$7="実績日")*(BJ411:BN411&lt;=集計基準日),COLUMN(BJ411:BN411),""))</f>
        <v>0</v>
      </c>
      <c r="DG411" s="439">
        <f ca="1">MAX(IF(CW411&lt;&gt;0,HLOOKUP(CW411+1,進捗・達成率設定_PS,9,1),0),IF(CX411&lt;&gt;0,HLOOKUP(CX411+1,進捗・達成率設定_PT仕様作成,9,1),0),IF(CY411&lt;&gt;0,HLOOKUP(CY411+1,進捗・達成率設定_PG,9,1),0),IF(CZ411&lt;&gt;0,HLOOKUP(CZ411+1,進捗・達成率設定_PT,9,1),0),IF(DA411&lt;&gt;0,HLOOKUP(DA411+1,進捗・達成率設定_受入,9,1),0),IF(AND(COUNTA(PTレビュー先頭セル:PTレビュー最終セル)=0,AND(BB411&lt;&gt;"", BB411 &lt;= 集計基準日, BE411="",BF411="",BJ411="",BK411="",BM411="",BN411="")),100,0),IF(AND(BE411&lt;&gt;"",BE411 &lt;= 集計基準日, BJ411="",BK411="",BM411="",BN411=""),100,0))</f>
        <v>0</v>
      </c>
      <c r="DH411" s="440">
        <f ca="1">MAX(IF(DB411&lt;&gt;0,HLOOKUP(DB411,進捗・達成率設定_PS,9,1),0),IF(DC411&lt;&gt;0,HLOOKUP(DC411,進捗・達成率設定_PT仕様作成,9,1),0),IF(DD411&lt;&gt;0,HLOOKUP(DD411,進捗・達成率設定_PG,9,1),0),IF(DE411&lt;&gt;0,HLOOKUP(DE411,進捗・達成率設定_PT,9,1),0),IF(DF411&lt;&gt;0,HLOOKUP(DF411,進捗・達成率設定_受入,9,1),0),IF(AND(COUNTA(PTレビュー先頭セル:PTレビュー最終セル)=0,BJ411="",BK411="",BM411="",BN411="",BC411&lt;&gt;"", BC411&lt;=集計基準日),100,0),IF(OR(AND(BF411&lt;&gt;"",BF411&lt;=集計基準日, BJ411="",BK411="",BM411="",BN411=""),AND(BE411&lt;&gt;"",BF411&lt;&gt;"",BF411&lt;=集計基準日, BJ411="",BK411="",BM411="",BN411="")),100,0))</f>
        <v>0</v>
      </c>
      <c r="DI411" s="328" t="str">
        <f>IF(BM411&lt;&gt;"",BM411,IF(AND(BJ411&lt;&gt;"",BM411&lt;&gt;""),BM411,IF(AND(BJ411&lt;&gt;"",BM411=""),"",IF(AND(BK411&lt;&gt;"",BM411=""),"",IF(BE411&lt;&gt;"",BE411,IF(COUNTA(PTレビュー先頭セル:PTレビュー最終セル)&lt;&gt;0,"",IF(BB411&lt;&gt;"",BB411,"")))))))</f>
        <v/>
      </c>
      <c r="DJ411" s="329" t="str">
        <f>IF(AND(BM411&lt;&gt;"",BN411&lt;&gt;""),BN411,IF(AND(BJ411&lt;&gt;"",BN411&lt;&gt;""),BN411,IF(AND(BK411&lt;&gt;"",BN411=""),"",IF(AND(BJ411&lt;&gt;"",BN411=""),"",IF(BF411&lt;&gt;"",BF411,IF(COUNTA(PTレビュー先頭セル:PTレビュー最終セル)&lt;&gt;0,"",IF(BC411&lt;&gt;"",BC411,"")))))))</f>
        <v/>
      </c>
      <c r="DK411" s="450" t="b">
        <f t="shared" si="214"/>
        <v>0</v>
      </c>
      <c r="DL411" s="440" t="b">
        <f t="shared" si="215"/>
        <v>0</v>
      </c>
      <c r="DM411" s="450" t="b">
        <f t="shared" si="216"/>
        <v>0</v>
      </c>
      <c r="DN411" s="440" t="b">
        <f t="shared" si="217"/>
        <v>0</v>
      </c>
      <c r="DO411" s="449" t="b">
        <f t="shared" si="218"/>
        <v>0</v>
      </c>
      <c r="DP411" s="440" t="b">
        <f t="shared" si="219"/>
        <v>0</v>
      </c>
      <c r="DQ411" s="450" t="b">
        <f t="shared" si="220"/>
        <v>0</v>
      </c>
      <c r="DR411" s="440" t="b">
        <f t="shared" si="221"/>
        <v>0</v>
      </c>
      <c r="DS411" s="449" t="b">
        <f t="shared" si="222"/>
        <v>0</v>
      </c>
      <c r="DT411" s="440" t="b">
        <f t="shared" si="223"/>
        <v>0</v>
      </c>
    </row>
    <row r="412" spans="1:124" x14ac:dyDescent="0.25">
      <c r="A412" s="65">
        <f t="shared" si="198"/>
        <v>404</v>
      </c>
      <c r="B412" s="275"/>
      <c r="C412" s="275"/>
      <c r="D412" s="275"/>
      <c r="E412" s="275"/>
      <c r="F412" s="275"/>
      <c r="G412" s="316"/>
      <c r="H412" s="276"/>
      <c r="I412" s="276"/>
      <c r="J412" s="276"/>
      <c r="K412" s="467"/>
      <c r="L412" s="467"/>
      <c r="M412" s="277"/>
      <c r="N412" s="277"/>
      <c r="O412" s="348"/>
      <c r="P412" s="278"/>
      <c r="Q412" s="279"/>
      <c r="R412" s="348"/>
      <c r="S412" s="278"/>
      <c r="T412" s="280"/>
      <c r="U412" s="348"/>
      <c r="V412" s="274"/>
      <c r="W412" s="309" t="str">
        <f t="shared" ca="1" si="199"/>
        <v/>
      </c>
      <c r="X412" s="310" t="str">
        <f t="shared" ca="1" si="200"/>
        <v/>
      </c>
      <c r="Y412" s="277"/>
      <c r="Z412" s="277"/>
      <c r="AA412" s="348"/>
      <c r="AB412" s="278"/>
      <c r="AC412" s="279"/>
      <c r="AD412" s="348"/>
      <c r="AE412" s="278"/>
      <c r="AF412" s="280"/>
      <c r="AG412" s="348"/>
      <c r="AH412" s="274"/>
      <c r="AI412" s="309" t="str">
        <f t="shared" ca="1" si="201"/>
        <v/>
      </c>
      <c r="AJ412" s="310" t="str">
        <f t="shared" ca="1" si="202"/>
        <v/>
      </c>
      <c r="AK412" s="277"/>
      <c r="AL412" s="277"/>
      <c r="AM412" s="348"/>
      <c r="AN412" s="278"/>
      <c r="AO412" s="279"/>
      <c r="AP412" s="348"/>
      <c r="AQ412" s="278"/>
      <c r="AR412" s="280"/>
      <c r="AS412" s="348"/>
      <c r="AT412" s="274"/>
      <c r="AU412" s="309" t="str">
        <f t="shared" ca="1" si="203"/>
        <v/>
      </c>
      <c r="AV412" s="310" t="str">
        <f t="shared" ca="1" si="204"/>
        <v/>
      </c>
      <c r="AW412" s="276"/>
      <c r="AX412" s="276"/>
      <c r="AY412" s="348"/>
      <c r="AZ412" s="278"/>
      <c r="BA412" s="279"/>
      <c r="BB412" s="348"/>
      <c r="BC412" s="278"/>
      <c r="BD412" s="280"/>
      <c r="BE412" s="348"/>
      <c r="BF412" s="274"/>
      <c r="BG412" s="309" t="str">
        <f t="shared" ca="1" si="205"/>
        <v/>
      </c>
      <c r="BH412" s="310" t="str">
        <f t="shared" ca="1" si="206"/>
        <v/>
      </c>
      <c r="BI412" s="276"/>
      <c r="BJ412" s="348"/>
      <c r="BK412" s="278"/>
      <c r="BL412" s="279"/>
      <c r="BM412" s="348"/>
      <c r="BN412" s="278"/>
      <c r="BO412" s="280"/>
      <c r="BP412" s="309" t="str">
        <f t="shared" ca="1" si="207"/>
        <v/>
      </c>
      <c r="BQ412" s="310" t="str">
        <f t="shared" ca="1" si="208"/>
        <v/>
      </c>
      <c r="BR412" s="309" t="str">
        <f t="shared" ca="1" si="209"/>
        <v/>
      </c>
      <c r="BS412" s="438" t="str">
        <f t="shared" ca="1" si="210"/>
        <v/>
      </c>
      <c r="BT412" s="281" t="str">
        <f t="array" ref="BT412">IF(AND($I412&lt;&gt;"",$K412&lt;&gt;""),CEILING(VLOOKUP($I412,ランク別指標,3,FALSE)*$L412,1),"")</f>
        <v/>
      </c>
      <c r="BU412" s="282"/>
      <c r="BV412" s="281" t="str">
        <f t="shared" si="195"/>
        <v/>
      </c>
      <c r="BW412" s="283"/>
      <c r="BX412" s="282"/>
      <c r="BY412" s="284" t="str">
        <f t="shared" si="211"/>
        <v/>
      </c>
      <c r="BZ412" s="285" t="str">
        <f t="shared" si="212"/>
        <v/>
      </c>
      <c r="CA412" s="286"/>
      <c r="CB412" s="287"/>
      <c r="CC412" s="281" t="str">
        <f t="array" ref="CC412">IF(AND($I412&lt;&gt;"",$K412&lt;&gt;""),CEILING(VLOOKUP($I412,ランク別指標,6,FALSE)*$L412,1),"")</f>
        <v/>
      </c>
      <c r="CD412" s="288"/>
      <c r="CE412" s="289" t="str">
        <f t="shared" si="196"/>
        <v/>
      </c>
      <c r="CF412" s="290"/>
      <c r="CG412" s="291" t="str">
        <f t="array" ref="CG412">IF(AND(L412&lt;&gt;"",L412&gt;0),IF(CD412/L412*100 &gt; 0,CD412/L412*100, ""),"")</f>
        <v/>
      </c>
      <c r="CH412" s="292" t="str">
        <f t="array" ref="CH412">IF(AND(L412&lt;&gt;"",L412&gt;0),IF(CF412/L412*100 &gt; 0,CF412/L412*100, ""),"")</f>
        <v/>
      </c>
      <c r="CI412" s="291" t="str">
        <f t="array" ref="CI412">IF(AND(CC412&lt;&gt;"",CC412&gt;0),IF(CD412/CC412*100 &gt; 0,CD412/CC412, ""),"")</f>
        <v/>
      </c>
      <c r="CJ412" s="292" t="str">
        <f t="array" ref="CJ412">IF(AND(CE412&lt;&gt;"",CE412&gt;0),IF(CF412/CE412*100 &gt; 0,CF412/CE412, ""),"")</f>
        <v/>
      </c>
      <c r="CK412" s="281"/>
      <c r="CL412" s="293" t="str">
        <f t="array" ref="CL412">IF(AND(L412&lt;&gt;"",L412&gt;0),IF(CK412/L412*100 &gt; 0,CK412/L412*100, ""),"")</f>
        <v/>
      </c>
      <c r="CM412" s="294"/>
      <c r="CN412" s="270" t="str">
        <f t="array" aca="1" ref="CN412" ca="1">IF(AND($O412&lt;&gt;"",$P412="",$O412&lt;=集計基準日),"遅1",IF(AND($R412&lt;&gt;"",$S412="",$R412&lt;=集計基準日),"遅2",IF(AND($U412&lt;&gt;"",$V412="",$U412&lt;=集計基準日),"遅3","") ) )</f>
        <v/>
      </c>
      <c r="CO412" s="271" t="str">
        <f t="array" aca="1" ref="CO412" ca="1">IF(AND($AA412&lt;&gt;"",$AB412="",$AA412&lt;=集計基準日),"遅1",IF(AND($AD412&lt;&gt;"",$AE412="",$AD412&lt;=集計基準日),"遅2",IF(AND($AG412&lt;&gt;"",$AH412="",$AG412&lt;=集計基準日),"遅3","")))</f>
        <v/>
      </c>
      <c r="CP412" s="271" t="str">
        <f t="array" aca="1" ref="CP412" ca="1">IF(AND($AM412&lt;&gt;"",$AN412="",$AM412&lt;=集計基準日),"遅1",IF(AND($AP412&lt;&gt;"",$AQ412="",$AP412&lt;=集計基準日),"遅2",IF(AND($AS412&lt;&gt;"",$AT412="",$AS412&lt;=集計基準日),"遅3","")))</f>
        <v/>
      </c>
      <c r="CQ412" s="272" t="str">
        <f t="shared" ca="1" si="193"/>
        <v/>
      </c>
      <c r="CR412" s="272" t="str">
        <f t="shared" ca="1" si="194"/>
        <v/>
      </c>
      <c r="CS412" s="273" t="str">
        <f t="shared" ca="1" si="197"/>
        <v/>
      </c>
      <c r="CT412" s="337"/>
      <c r="CU412" s="264">
        <f t="shared" si="213"/>
        <v>404</v>
      </c>
      <c r="CW412" s="324">
        <f t="array" aca="1" ref="CW412" ca="1">MAX(IF((IF(進捗管理票PSPT_進捗率_1_2&lt;&gt;"", O412:V412,O412:S412)&lt;&gt;"")*(IF(進捗管理票PSPT_進捗率_1_2&lt;&gt;"", $O$7:$V$7,$O$7:$S$7)="予定日")*(IF(進捗管理票PSPT_進捗率_1_2&lt;&gt;"", O412:V412,O412:S412)&lt;=集計基準日),COLUMN(IF(進捗管理票PSPT_進捗率_1_2&lt;&gt;"", O412:V412,O412:S412)),""))</f>
        <v>0</v>
      </c>
      <c r="CX412" s="324">
        <f t="array" aca="1" ref="CX412" ca="1">MAX(IF((IF(進捗管理票PSPT_進捗率_2_2&lt;&gt;"", AA412:AH412,AA412:AE412)&lt;&gt;"")*(IF(進捗管理票PSPT_進捗率_2_2&lt;&gt;"", $AA$7:$AH$7,$AA$7:$AE$7)="予定日")*(IF(進捗管理票PSPT_進捗率_2_2&lt;&gt;"", AA412:AH412,AA412:AE412)&lt;=集計基準日),COLUMN(IF(進捗管理票PSPT_進捗率_2_2&lt;&gt;"", AA412:AH412,AA412:AE412)),""))</f>
        <v>0</v>
      </c>
      <c r="CY412" s="324">
        <f t="array" aca="1" ref="CY412" ca="1">MAX(IF((IF(進捗管理票PSPT_進捗率_3_2&lt;&gt;"", AM412:AT412,AM412:AQ412)&lt;&gt;"")*(IF(進捗管理票PSPT_進捗率_3_2&lt;&gt;"", $AM$7:$AT$7,$AM$7:$AQ$7)="予定日")*(IF(進捗管理票PSPT_進捗率_3_2&lt;&gt;"", AM412:AT412,AM412:AQ412)&lt;=集計基準日),COLUMN(IF(進捗管理票PSPT_進捗率_3_2&lt;&gt;"", AM412:AT412,AM412:AQ412)),""))</f>
        <v>0</v>
      </c>
      <c r="CZ412" s="324">
        <f t="array" aca="1" ref="CZ412" ca="1">MAX(IF((IF(進捗管理票PSPT_進捗率_4_2&lt;&gt;"", AY412:BF412,AY412:BC412)&lt;&gt;"")*(IF(進捗管理票PSPT_進捗率_4_2&lt;&gt;"", $AY$7:$BF$7,$AY$7:$BC$7)="予定日")*(IF(進捗管理票PSPT_進捗率_4_2&lt;&gt;"", AY412:BF412,AY412:BC412)&lt;=集計基準日),COLUMN(IF(進捗管理票PSPT_進捗率_4_2&lt;&gt;"", AY412:BF412,AY412:BC412)),""))</f>
        <v>0</v>
      </c>
      <c r="DA412" s="324">
        <f t="array" aca="1" ref="DA412" ca="1">MAX(IF((BJ412:BN412&lt;&gt;"")*($BJ$7:$BN$7="予定日")*(BJ412:BN412&lt;=集計基準日),COLUMN(BJ412:BN412),""))</f>
        <v>0</v>
      </c>
      <c r="DB412" s="324">
        <f t="array" aca="1" ref="DB412" ca="1">MAX(IF((IF(AND(進捗管理票PSPT_進捗率_1_2&lt;&gt;"",U412&lt;&gt;""), O412:V412,O412:S412)&lt;&gt;"")*(IF(AND(進捗管理票PSPT_進捗率_1_2&lt;&gt;"",U412&lt;&gt;""), $O$7:$V$7,$O$7:$S$7)="実績日")*(IF(AND(進捗管理票PSPT_進捗率_1_2&lt;&gt;"",U412&lt;&gt;""), O412:V412,O412:S412)&lt;=集計基準日),COLUMN(IF(AND(進捗管理票PSPT_進捗率_1_2&lt;&gt;"",U412&lt;&gt;""), O412:V412,O412:S412)),""))</f>
        <v>0</v>
      </c>
      <c r="DC412" s="324">
        <f t="array" aca="1" ref="DC412" ca="1">MAX(IF((IF(AND(進捗管理票PSPT_進捗率_2_2&lt;&gt;"",AG412&lt;&gt;""), AA412:AH412,AA412:AE412)&lt;&gt;"")*(IF(AND(進捗管理票PSPT_進捗率_2_2&lt;&gt;"",AG412&lt;&gt;""), $AA$7:$AH$7,$AA$7:$AE$7)="実績日")*(IF(AND(進捗管理票PSPT_進捗率_2_2&lt;&gt;"",AG412&lt;&gt;""), AA412:AH412,AA412:AE412)&lt;=集計基準日),COLUMN(IF(AND(進捗管理票PSPT_進捗率_2_2&lt;&gt;"",AG412&lt;&gt;""), AA412:AH412,AA412:AE412)),""))</f>
        <v>0</v>
      </c>
      <c r="DD412" s="324">
        <f t="array" aca="1" ref="DD412" ca="1">MAX(IF((IF(AND(進捗管理票PSPT_進捗率_3_2&lt;&gt;"",AS412&lt;&gt;""), AM412:AT412,AM412:AQ412)&lt;&gt;"")*(IF(AND(進捗管理票PSPT_進捗率_3_2&lt;&gt;"",AS412&lt;&gt;""), $AM$7:$AT$7,$AM$7:$AQ$7)="実績日")*(IF(AND(進捗管理票PSPT_進捗率_3_2&lt;&gt;"",AS412&lt;&gt;""), AM412:AT412,AM412:AQ412)&lt;=集計基準日),COLUMN(IF(AND(進捗管理票PSPT_進捗率_3_2&lt;&gt;"",AS412&lt;&gt;""), AM412:AT412,AM412:AQ412)),""))</f>
        <v>0</v>
      </c>
      <c r="DE412" s="324">
        <f t="array" aca="1" ref="DE412" ca="1">MAX(IF((IF(AND(進捗管理票PSPT_進捗率_4_2&lt;&gt;"",BE412&lt;&gt;""), AY412:BF412,AY412:BC412)&lt;&gt;"")*(IF(AND(進捗管理票PSPT_進捗率_4_2&lt;&gt;"",BE412&lt;&gt;""), $AY$7:$BF$7,$AY$7:$BC$7)="実績日")*(IF(AND(進捗管理票PSPT_進捗率_4_2&lt;&gt;"",BE412&lt;&gt;""), AY412:BF412,AY412:BC412)&lt;=集計基準日),COLUMN(IF(AND(進捗管理票PSPT_進捗率_4_2&lt;&gt;"",BE412&lt;&gt;""), AY412:BF412,AY412:BC412)),""))</f>
        <v>0</v>
      </c>
      <c r="DF412" s="324">
        <f t="array" aca="1" ref="DF412" ca="1">MAX(IF((BJ412:BN412&lt;&gt;"")*($BJ$7:$BN$7="実績日")*(BJ412:BN412&lt;=集計基準日),COLUMN(BJ412:BN412),""))</f>
        <v>0</v>
      </c>
      <c r="DG412" s="439">
        <f ca="1">MAX(IF(CW412&lt;&gt;0,HLOOKUP(CW412+1,進捗・達成率設定_PS,9,1),0),IF(CX412&lt;&gt;0,HLOOKUP(CX412+1,進捗・達成率設定_PT仕様作成,9,1),0),IF(CY412&lt;&gt;0,HLOOKUP(CY412+1,進捗・達成率設定_PG,9,1),0),IF(CZ412&lt;&gt;0,HLOOKUP(CZ412+1,進捗・達成率設定_PT,9,1),0),IF(DA412&lt;&gt;0,HLOOKUP(DA412+1,進捗・達成率設定_受入,9,1),0),IF(AND(COUNTA(PTレビュー先頭セル:PTレビュー最終セル)=0,AND(BB412&lt;&gt;"", BB412 &lt;= 集計基準日, BE412="",BF412="",BJ412="",BK412="",BM412="",BN412="")),100,0),IF(AND(BE412&lt;&gt;"",BE412 &lt;= 集計基準日, BJ412="",BK412="",BM412="",BN412=""),100,0))</f>
        <v>0</v>
      </c>
      <c r="DH412" s="440">
        <f ca="1">MAX(IF(DB412&lt;&gt;0,HLOOKUP(DB412,進捗・達成率設定_PS,9,1),0),IF(DC412&lt;&gt;0,HLOOKUP(DC412,進捗・達成率設定_PT仕様作成,9,1),0),IF(DD412&lt;&gt;0,HLOOKUP(DD412,進捗・達成率設定_PG,9,1),0),IF(DE412&lt;&gt;0,HLOOKUP(DE412,進捗・達成率設定_PT,9,1),0),IF(DF412&lt;&gt;0,HLOOKUP(DF412,進捗・達成率設定_受入,9,1),0),IF(AND(COUNTA(PTレビュー先頭セル:PTレビュー最終セル)=0,BJ412="",BK412="",BM412="",BN412="",BC412&lt;&gt;"", BC412&lt;=集計基準日),100,0),IF(OR(AND(BF412&lt;&gt;"",BF412&lt;=集計基準日, BJ412="",BK412="",BM412="",BN412=""),AND(BE412&lt;&gt;"",BF412&lt;&gt;"",BF412&lt;=集計基準日, BJ412="",BK412="",BM412="",BN412="")),100,0))</f>
        <v>0</v>
      </c>
      <c r="DI412" s="328" t="str">
        <f>IF(BM412&lt;&gt;"",BM412,IF(AND(BJ412&lt;&gt;"",BM412&lt;&gt;""),BM412,IF(AND(BJ412&lt;&gt;"",BM412=""),"",IF(AND(BK412&lt;&gt;"",BM412=""),"",IF(BE412&lt;&gt;"",BE412,IF(COUNTA(PTレビュー先頭セル:PTレビュー最終セル)&lt;&gt;0,"",IF(BB412&lt;&gt;"",BB412,"")))))))</f>
        <v/>
      </c>
      <c r="DJ412" s="329" t="str">
        <f>IF(AND(BM412&lt;&gt;"",BN412&lt;&gt;""),BN412,IF(AND(BJ412&lt;&gt;"",BN412&lt;&gt;""),BN412,IF(AND(BK412&lt;&gt;"",BN412=""),"",IF(AND(BJ412&lt;&gt;"",BN412=""),"",IF(BF412&lt;&gt;"",BF412,IF(COUNTA(PTレビュー先頭セル:PTレビュー最終セル)&lt;&gt;0,"",IF(BC412&lt;&gt;"",BC412,"")))))))</f>
        <v/>
      </c>
      <c r="DK412" s="450" t="b">
        <f t="shared" si="214"/>
        <v>0</v>
      </c>
      <c r="DL412" s="440" t="b">
        <f t="shared" si="215"/>
        <v>0</v>
      </c>
      <c r="DM412" s="450" t="b">
        <f t="shared" si="216"/>
        <v>0</v>
      </c>
      <c r="DN412" s="440" t="b">
        <f t="shared" si="217"/>
        <v>0</v>
      </c>
      <c r="DO412" s="449" t="b">
        <f t="shared" si="218"/>
        <v>0</v>
      </c>
      <c r="DP412" s="440" t="b">
        <f t="shared" si="219"/>
        <v>0</v>
      </c>
      <c r="DQ412" s="450" t="b">
        <f t="shared" si="220"/>
        <v>0</v>
      </c>
      <c r="DR412" s="440" t="b">
        <f t="shared" si="221"/>
        <v>0</v>
      </c>
      <c r="DS412" s="449" t="b">
        <f t="shared" si="222"/>
        <v>0</v>
      </c>
      <c r="DT412" s="440" t="b">
        <f t="shared" si="223"/>
        <v>0</v>
      </c>
    </row>
    <row r="413" spans="1:124" x14ac:dyDescent="0.25">
      <c r="A413" s="65">
        <f t="shared" si="198"/>
        <v>405</v>
      </c>
      <c r="B413" s="275"/>
      <c r="C413" s="275"/>
      <c r="D413" s="275"/>
      <c r="E413" s="275"/>
      <c r="F413" s="275"/>
      <c r="G413" s="316"/>
      <c r="H413" s="276"/>
      <c r="I413" s="276"/>
      <c r="J413" s="276"/>
      <c r="K413" s="467"/>
      <c r="L413" s="467"/>
      <c r="M413" s="277"/>
      <c r="N413" s="277"/>
      <c r="O413" s="348"/>
      <c r="P413" s="278"/>
      <c r="Q413" s="279"/>
      <c r="R413" s="348"/>
      <c r="S413" s="278"/>
      <c r="T413" s="280"/>
      <c r="U413" s="348"/>
      <c r="V413" s="274"/>
      <c r="W413" s="309" t="str">
        <f t="shared" ca="1" si="199"/>
        <v/>
      </c>
      <c r="X413" s="310" t="str">
        <f t="shared" ca="1" si="200"/>
        <v/>
      </c>
      <c r="Y413" s="277"/>
      <c r="Z413" s="277"/>
      <c r="AA413" s="348"/>
      <c r="AB413" s="278"/>
      <c r="AC413" s="279"/>
      <c r="AD413" s="348"/>
      <c r="AE413" s="278"/>
      <c r="AF413" s="280"/>
      <c r="AG413" s="348"/>
      <c r="AH413" s="274"/>
      <c r="AI413" s="309" t="str">
        <f t="shared" ca="1" si="201"/>
        <v/>
      </c>
      <c r="AJ413" s="310" t="str">
        <f t="shared" ca="1" si="202"/>
        <v/>
      </c>
      <c r="AK413" s="277"/>
      <c r="AL413" s="277"/>
      <c r="AM413" s="348"/>
      <c r="AN413" s="278"/>
      <c r="AO413" s="279"/>
      <c r="AP413" s="348"/>
      <c r="AQ413" s="278"/>
      <c r="AR413" s="280"/>
      <c r="AS413" s="348"/>
      <c r="AT413" s="274"/>
      <c r="AU413" s="309" t="str">
        <f t="shared" ca="1" si="203"/>
        <v/>
      </c>
      <c r="AV413" s="310" t="str">
        <f t="shared" ca="1" si="204"/>
        <v/>
      </c>
      <c r="AW413" s="276"/>
      <c r="AX413" s="276"/>
      <c r="AY413" s="348"/>
      <c r="AZ413" s="278"/>
      <c r="BA413" s="279"/>
      <c r="BB413" s="348"/>
      <c r="BC413" s="278"/>
      <c r="BD413" s="280"/>
      <c r="BE413" s="348"/>
      <c r="BF413" s="274"/>
      <c r="BG413" s="309" t="str">
        <f t="shared" ca="1" si="205"/>
        <v/>
      </c>
      <c r="BH413" s="310" t="str">
        <f t="shared" ca="1" si="206"/>
        <v/>
      </c>
      <c r="BI413" s="276"/>
      <c r="BJ413" s="348"/>
      <c r="BK413" s="278"/>
      <c r="BL413" s="279"/>
      <c r="BM413" s="348"/>
      <c r="BN413" s="278"/>
      <c r="BO413" s="280"/>
      <c r="BP413" s="309" t="str">
        <f t="shared" ca="1" si="207"/>
        <v/>
      </c>
      <c r="BQ413" s="310" t="str">
        <f t="shared" ca="1" si="208"/>
        <v/>
      </c>
      <c r="BR413" s="309" t="str">
        <f t="shared" ca="1" si="209"/>
        <v/>
      </c>
      <c r="BS413" s="438" t="str">
        <f t="shared" ca="1" si="210"/>
        <v/>
      </c>
      <c r="BT413" s="281" t="str">
        <f t="array" ref="BT413">IF(AND($I413&lt;&gt;"",$K413&lt;&gt;""),CEILING(VLOOKUP($I413,ランク別指標,3,FALSE)*$L413,1),"")</f>
        <v/>
      </c>
      <c r="BU413" s="282"/>
      <c r="BV413" s="281" t="str">
        <f t="shared" si="195"/>
        <v/>
      </c>
      <c r="BW413" s="283"/>
      <c r="BX413" s="282"/>
      <c r="BY413" s="284" t="str">
        <f t="shared" si="211"/>
        <v/>
      </c>
      <c r="BZ413" s="285" t="str">
        <f t="shared" si="212"/>
        <v/>
      </c>
      <c r="CA413" s="286"/>
      <c r="CB413" s="287"/>
      <c r="CC413" s="281" t="str">
        <f t="array" ref="CC413">IF(AND($I413&lt;&gt;"",$K413&lt;&gt;""),CEILING(VLOOKUP($I413,ランク別指標,6,FALSE)*$L413,1),"")</f>
        <v/>
      </c>
      <c r="CD413" s="288"/>
      <c r="CE413" s="289" t="str">
        <f t="shared" si="196"/>
        <v/>
      </c>
      <c r="CF413" s="290"/>
      <c r="CG413" s="291" t="str">
        <f t="array" ref="CG413">IF(AND(L413&lt;&gt;"",L413&gt;0),IF(CD413/L413*100 &gt; 0,CD413/L413*100, ""),"")</f>
        <v/>
      </c>
      <c r="CH413" s="292" t="str">
        <f t="array" ref="CH413">IF(AND(L413&lt;&gt;"",L413&gt;0),IF(CF413/L413*100 &gt; 0,CF413/L413*100, ""),"")</f>
        <v/>
      </c>
      <c r="CI413" s="291" t="str">
        <f t="array" ref="CI413">IF(AND(CC413&lt;&gt;"",CC413&gt;0),IF(CD413/CC413*100 &gt; 0,CD413/CC413, ""),"")</f>
        <v/>
      </c>
      <c r="CJ413" s="292" t="str">
        <f t="array" ref="CJ413">IF(AND(CE413&lt;&gt;"",CE413&gt;0),IF(CF413/CE413*100 &gt; 0,CF413/CE413, ""),"")</f>
        <v/>
      </c>
      <c r="CK413" s="281"/>
      <c r="CL413" s="293" t="str">
        <f t="array" ref="CL413">IF(AND(L413&lt;&gt;"",L413&gt;0),IF(CK413/L413*100 &gt; 0,CK413/L413*100, ""),"")</f>
        <v/>
      </c>
      <c r="CM413" s="294"/>
      <c r="CN413" s="270" t="str">
        <f t="array" aca="1" ref="CN413" ca="1">IF(AND($O413&lt;&gt;"",$P413="",$O413&lt;=集計基準日),"遅1",IF(AND($R413&lt;&gt;"",$S413="",$R413&lt;=集計基準日),"遅2",IF(AND($U413&lt;&gt;"",$V413="",$U413&lt;=集計基準日),"遅3","") ) )</f>
        <v/>
      </c>
      <c r="CO413" s="271" t="str">
        <f t="array" aca="1" ref="CO413" ca="1">IF(AND($AA413&lt;&gt;"",$AB413="",$AA413&lt;=集計基準日),"遅1",IF(AND($AD413&lt;&gt;"",$AE413="",$AD413&lt;=集計基準日),"遅2",IF(AND($AG413&lt;&gt;"",$AH413="",$AG413&lt;=集計基準日),"遅3","")))</f>
        <v/>
      </c>
      <c r="CP413" s="271" t="str">
        <f t="array" aca="1" ref="CP413" ca="1">IF(AND($AM413&lt;&gt;"",$AN413="",$AM413&lt;=集計基準日),"遅1",IF(AND($AP413&lt;&gt;"",$AQ413="",$AP413&lt;=集計基準日),"遅2",IF(AND($AS413&lt;&gt;"",$AT413="",$AS413&lt;=集計基準日),"遅3","")))</f>
        <v/>
      </c>
      <c r="CQ413" s="272" t="str">
        <f t="shared" ca="1" si="193"/>
        <v/>
      </c>
      <c r="CR413" s="272" t="str">
        <f t="shared" ca="1" si="194"/>
        <v/>
      </c>
      <c r="CS413" s="273" t="str">
        <f t="shared" ca="1" si="197"/>
        <v/>
      </c>
      <c r="CT413" s="337"/>
      <c r="CU413" s="264">
        <f t="shared" si="213"/>
        <v>405</v>
      </c>
      <c r="CW413" s="324">
        <f t="array" aca="1" ref="CW413" ca="1">MAX(IF((IF(進捗管理票PSPT_進捗率_1_2&lt;&gt;"", O413:V413,O413:S413)&lt;&gt;"")*(IF(進捗管理票PSPT_進捗率_1_2&lt;&gt;"", $O$7:$V$7,$O$7:$S$7)="予定日")*(IF(進捗管理票PSPT_進捗率_1_2&lt;&gt;"", O413:V413,O413:S413)&lt;=集計基準日),COLUMN(IF(進捗管理票PSPT_進捗率_1_2&lt;&gt;"", O413:V413,O413:S413)),""))</f>
        <v>0</v>
      </c>
      <c r="CX413" s="324">
        <f t="array" aca="1" ref="CX413" ca="1">MAX(IF((IF(進捗管理票PSPT_進捗率_2_2&lt;&gt;"", AA413:AH413,AA413:AE413)&lt;&gt;"")*(IF(進捗管理票PSPT_進捗率_2_2&lt;&gt;"", $AA$7:$AH$7,$AA$7:$AE$7)="予定日")*(IF(進捗管理票PSPT_進捗率_2_2&lt;&gt;"", AA413:AH413,AA413:AE413)&lt;=集計基準日),COLUMN(IF(進捗管理票PSPT_進捗率_2_2&lt;&gt;"", AA413:AH413,AA413:AE413)),""))</f>
        <v>0</v>
      </c>
      <c r="CY413" s="324">
        <f t="array" aca="1" ref="CY413" ca="1">MAX(IF((IF(進捗管理票PSPT_進捗率_3_2&lt;&gt;"", AM413:AT413,AM413:AQ413)&lt;&gt;"")*(IF(進捗管理票PSPT_進捗率_3_2&lt;&gt;"", $AM$7:$AT$7,$AM$7:$AQ$7)="予定日")*(IF(進捗管理票PSPT_進捗率_3_2&lt;&gt;"", AM413:AT413,AM413:AQ413)&lt;=集計基準日),COLUMN(IF(進捗管理票PSPT_進捗率_3_2&lt;&gt;"", AM413:AT413,AM413:AQ413)),""))</f>
        <v>0</v>
      </c>
      <c r="CZ413" s="324">
        <f t="array" aca="1" ref="CZ413" ca="1">MAX(IF((IF(進捗管理票PSPT_進捗率_4_2&lt;&gt;"", AY413:BF413,AY413:BC413)&lt;&gt;"")*(IF(進捗管理票PSPT_進捗率_4_2&lt;&gt;"", $AY$7:$BF$7,$AY$7:$BC$7)="予定日")*(IF(進捗管理票PSPT_進捗率_4_2&lt;&gt;"", AY413:BF413,AY413:BC413)&lt;=集計基準日),COLUMN(IF(進捗管理票PSPT_進捗率_4_2&lt;&gt;"", AY413:BF413,AY413:BC413)),""))</f>
        <v>0</v>
      </c>
      <c r="DA413" s="324">
        <f t="array" aca="1" ref="DA413" ca="1">MAX(IF((BJ413:BN413&lt;&gt;"")*($BJ$7:$BN$7="予定日")*(BJ413:BN413&lt;=集計基準日),COLUMN(BJ413:BN413),""))</f>
        <v>0</v>
      </c>
      <c r="DB413" s="324">
        <f t="array" aca="1" ref="DB413" ca="1">MAX(IF((IF(AND(進捗管理票PSPT_進捗率_1_2&lt;&gt;"",U413&lt;&gt;""), O413:V413,O413:S413)&lt;&gt;"")*(IF(AND(進捗管理票PSPT_進捗率_1_2&lt;&gt;"",U413&lt;&gt;""), $O$7:$V$7,$O$7:$S$7)="実績日")*(IF(AND(進捗管理票PSPT_進捗率_1_2&lt;&gt;"",U413&lt;&gt;""), O413:V413,O413:S413)&lt;=集計基準日),COLUMN(IF(AND(進捗管理票PSPT_進捗率_1_2&lt;&gt;"",U413&lt;&gt;""), O413:V413,O413:S413)),""))</f>
        <v>0</v>
      </c>
      <c r="DC413" s="324">
        <f t="array" aca="1" ref="DC413" ca="1">MAX(IF((IF(AND(進捗管理票PSPT_進捗率_2_2&lt;&gt;"",AG413&lt;&gt;""), AA413:AH413,AA413:AE413)&lt;&gt;"")*(IF(AND(進捗管理票PSPT_進捗率_2_2&lt;&gt;"",AG413&lt;&gt;""), $AA$7:$AH$7,$AA$7:$AE$7)="実績日")*(IF(AND(進捗管理票PSPT_進捗率_2_2&lt;&gt;"",AG413&lt;&gt;""), AA413:AH413,AA413:AE413)&lt;=集計基準日),COLUMN(IF(AND(進捗管理票PSPT_進捗率_2_2&lt;&gt;"",AG413&lt;&gt;""), AA413:AH413,AA413:AE413)),""))</f>
        <v>0</v>
      </c>
      <c r="DD413" s="324">
        <f t="array" aca="1" ref="DD413" ca="1">MAX(IF((IF(AND(進捗管理票PSPT_進捗率_3_2&lt;&gt;"",AS413&lt;&gt;""), AM413:AT413,AM413:AQ413)&lt;&gt;"")*(IF(AND(進捗管理票PSPT_進捗率_3_2&lt;&gt;"",AS413&lt;&gt;""), $AM$7:$AT$7,$AM$7:$AQ$7)="実績日")*(IF(AND(進捗管理票PSPT_進捗率_3_2&lt;&gt;"",AS413&lt;&gt;""), AM413:AT413,AM413:AQ413)&lt;=集計基準日),COLUMN(IF(AND(進捗管理票PSPT_進捗率_3_2&lt;&gt;"",AS413&lt;&gt;""), AM413:AT413,AM413:AQ413)),""))</f>
        <v>0</v>
      </c>
      <c r="DE413" s="324">
        <f t="array" aca="1" ref="DE413" ca="1">MAX(IF((IF(AND(進捗管理票PSPT_進捗率_4_2&lt;&gt;"",BE413&lt;&gt;""), AY413:BF413,AY413:BC413)&lt;&gt;"")*(IF(AND(進捗管理票PSPT_進捗率_4_2&lt;&gt;"",BE413&lt;&gt;""), $AY$7:$BF$7,$AY$7:$BC$7)="実績日")*(IF(AND(進捗管理票PSPT_進捗率_4_2&lt;&gt;"",BE413&lt;&gt;""), AY413:BF413,AY413:BC413)&lt;=集計基準日),COLUMN(IF(AND(進捗管理票PSPT_進捗率_4_2&lt;&gt;"",BE413&lt;&gt;""), AY413:BF413,AY413:BC413)),""))</f>
        <v>0</v>
      </c>
      <c r="DF413" s="324">
        <f t="array" aca="1" ref="DF413" ca="1">MAX(IF((BJ413:BN413&lt;&gt;"")*($BJ$7:$BN$7="実績日")*(BJ413:BN413&lt;=集計基準日),COLUMN(BJ413:BN413),""))</f>
        <v>0</v>
      </c>
      <c r="DG413" s="439">
        <f ca="1">MAX(IF(CW413&lt;&gt;0,HLOOKUP(CW413+1,進捗・達成率設定_PS,9,1),0),IF(CX413&lt;&gt;0,HLOOKUP(CX413+1,進捗・達成率設定_PT仕様作成,9,1),0),IF(CY413&lt;&gt;0,HLOOKUP(CY413+1,進捗・達成率設定_PG,9,1),0),IF(CZ413&lt;&gt;0,HLOOKUP(CZ413+1,進捗・達成率設定_PT,9,1),0),IF(DA413&lt;&gt;0,HLOOKUP(DA413+1,進捗・達成率設定_受入,9,1),0),IF(AND(COUNTA(PTレビュー先頭セル:PTレビュー最終セル)=0,AND(BB413&lt;&gt;"", BB413 &lt;= 集計基準日, BE413="",BF413="",BJ413="",BK413="",BM413="",BN413="")),100,0),IF(AND(BE413&lt;&gt;"",BE413 &lt;= 集計基準日, BJ413="",BK413="",BM413="",BN413=""),100,0))</f>
        <v>0</v>
      </c>
      <c r="DH413" s="440">
        <f ca="1">MAX(IF(DB413&lt;&gt;0,HLOOKUP(DB413,進捗・達成率設定_PS,9,1),0),IF(DC413&lt;&gt;0,HLOOKUP(DC413,進捗・達成率設定_PT仕様作成,9,1),0),IF(DD413&lt;&gt;0,HLOOKUP(DD413,進捗・達成率設定_PG,9,1),0),IF(DE413&lt;&gt;0,HLOOKUP(DE413,進捗・達成率設定_PT,9,1),0),IF(DF413&lt;&gt;0,HLOOKUP(DF413,進捗・達成率設定_受入,9,1),0),IF(AND(COUNTA(PTレビュー先頭セル:PTレビュー最終セル)=0,BJ413="",BK413="",BM413="",BN413="",BC413&lt;&gt;"", BC413&lt;=集計基準日),100,0),IF(OR(AND(BF413&lt;&gt;"",BF413&lt;=集計基準日, BJ413="",BK413="",BM413="",BN413=""),AND(BE413&lt;&gt;"",BF413&lt;&gt;"",BF413&lt;=集計基準日, BJ413="",BK413="",BM413="",BN413="")),100,0))</f>
        <v>0</v>
      </c>
      <c r="DI413" s="328" t="str">
        <f>IF(BM413&lt;&gt;"",BM413,IF(AND(BJ413&lt;&gt;"",BM413&lt;&gt;""),BM413,IF(AND(BJ413&lt;&gt;"",BM413=""),"",IF(AND(BK413&lt;&gt;"",BM413=""),"",IF(BE413&lt;&gt;"",BE413,IF(COUNTA(PTレビュー先頭セル:PTレビュー最終セル)&lt;&gt;0,"",IF(BB413&lt;&gt;"",BB413,"")))))))</f>
        <v/>
      </c>
      <c r="DJ413" s="329" t="str">
        <f>IF(AND(BM413&lt;&gt;"",BN413&lt;&gt;""),BN413,IF(AND(BJ413&lt;&gt;"",BN413&lt;&gt;""),BN413,IF(AND(BK413&lt;&gt;"",BN413=""),"",IF(AND(BJ413&lt;&gt;"",BN413=""),"",IF(BF413&lt;&gt;"",BF413,IF(COUNTA(PTレビュー先頭セル:PTレビュー最終セル)&lt;&gt;0,"",IF(BC413&lt;&gt;"",BC413,"")))))))</f>
        <v/>
      </c>
      <c r="DK413" s="450" t="b">
        <f t="shared" si="214"/>
        <v>0</v>
      </c>
      <c r="DL413" s="440" t="b">
        <f t="shared" si="215"/>
        <v>0</v>
      </c>
      <c r="DM413" s="450" t="b">
        <f t="shared" si="216"/>
        <v>0</v>
      </c>
      <c r="DN413" s="440" t="b">
        <f t="shared" si="217"/>
        <v>0</v>
      </c>
      <c r="DO413" s="449" t="b">
        <f t="shared" si="218"/>
        <v>0</v>
      </c>
      <c r="DP413" s="440" t="b">
        <f t="shared" si="219"/>
        <v>0</v>
      </c>
      <c r="DQ413" s="450" t="b">
        <f t="shared" si="220"/>
        <v>0</v>
      </c>
      <c r="DR413" s="440" t="b">
        <f t="shared" si="221"/>
        <v>0</v>
      </c>
      <c r="DS413" s="449" t="b">
        <f t="shared" si="222"/>
        <v>0</v>
      </c>
      <c r="DT413" s="440" t="b">
        <f t="shared" si="223"/>
        <v>0</v>
      </c>
    </row>
    <row r="414" spans="1:124" x14ac:dyDescent="0.25">
      <c r="A414" s="65">
        <f t="shared" si="198"/>
        <v>406</v>
      </c>
      <c r="B414" s="275"/>
      <c r="C414" s="275"/>
      <c r="D414" s="275"/>
      <c r="E414" s="275"/>
      <c r="F414" s="275"/>
      <c r="G414" s="316"/>
      <c r="H414" s="276"/>
      <c r="I414" s="276"/>
      <c r="J414" s="276"/>
      <c r="K414" s="467"/>
      <c r="L414" s="467"/>
      <c r="M414" s="277"/>
      <c r="N414" s="277"/>
      <c r="O414" s="348"/>
      <c r="P414" s="278"/>
      <c r="Q414" s="279"/>
      <c r="R414" s="348"/>
      <c r="S414" s="278"/>
      <c r="T414" s="280"/>
      <c r="U414" s="348"/>
      <c r="V414" s="274"/>
      <c r="W414" s="309" t="str">
        <f t="shared" ca="1" si="199"/>
        <v/>
      </c>
      <c r="X414" s="310" t="str">
        <f t="shared" ca="1" si="200"/>
        <v/>
      </c>
      <c r="Y414" s="277"/>
      <c r="Z414" s="277"/>
      <c r="AA414" s="348"/>
      <c r="AB414" s="278"/>
      <c r="AC414" s="279"/>
      <c r="AD414" s="348"/>
      <c r="AE414" s="278"/>
      <c r="AF414" s="280"/>
      <c r="AG414" s="348"/>
      <c r="AH414" s="274"/>
      <c r="AI414" s="309" t="str">
        <f t="shared" ca="1" si="201"/>
        <v/>
      </c>
      <c r="AJ414" s="310" t="str">
        <f t="shared" ca="1" si="202"/>
        <v/>
      </c>
      <c r="AK414" s="277"/>
      <c r="AL414" s="277"/>
      <c r="AM414" s="348"/>
      <c r="AN414" s="278"/>
      <c r="AO414" s="279"/>
      <c r="AP414" s="348"/>
      <c r="AQ414" s="278"/>
      <c r="AR414" s="280"/>
      <c r="AS414" s="348"/>
      <c r="AT414" s="274"/>
      <c r="AU414" s="309" t="str">
        <f t="shared" ca="1" si="203"/>
        <v/>
      </c>
      <c r="AV414" s="310" t="str">
        <f t="shared" ca="1" si="204"/>
        <v/>
      </c>
      <c r="AW414" s="276"/>
      <c r="AX414" s="276"/>
      <c r="AY414" s="348"/>
      <c r="AZ414" s="278"/>
      <c r="BA414" s="279"/>
      <c r="BB414" s="348"/>
      <c r="BC414" s="278"/>
      <c r="BD414" s="280"/>
      <c r="BE414" s="348"/>
      <c r="BF414" s="274"/>
      <c r="BG414" s="309" t="str">
        <f t="shared" ca="1" si="205"/>
        <v/>
      </c>
      <c r="BH414" s="310" t="str">
        <f t="shared" ca="1" si="206"/>
        <v/>
      </c>
      <c r="BI414" s="276"/>
      <c r="BJ414" s="348"/>
      <c r="BK414" s="278"/>
      <c r="BL414" s="279"/>
      <c r="BM414" s="348"/>
      <c r="BN414" s="278"/>
      <c r="BO414" s="280"/>
      <c r="BP414" s="309" t="str">
        <f t="shared" ca="1" si="207"/>
        <v/>
      </c>
      <c r="BQ414" s="310" t="str">
        <f t="shared" ca="1" si="208"/>
        <v/>
      </c>
      <c r="BR414" s="309" t="str">
        <f t="shared" ca="1" si="209"/>
        <v/>
      </c>
      <c r="BS414" s="438" t="str">
        <f t="shared" ca="1" si="210"/>
        <v/>
      </c>
      <c r="BT414" s="281" t="str">
        <f t="array" ref="BT414">IF(AND($I414&lt;&gt;"",$K414&lt;&gt;""),CEILING(VLOOKUP($I414,ランク別指標,3,FALSE)*$L414,1),"")</f>
        <v/>
      </c>
      <c r="BU414" s="282"/>
      <c r="BV414" s="281" t="str">
        <f t="shared" si="195"/>
        <v/>
      </c>
      <c r="BW414" s="283"/>
      <c r="BX414" s="282"/>
      <c r="BY414" s="284" t="str">
        <f t="shared" si="211"/>
        <v/>
      </c>
      <c r="BZ414" s="285" t="str">
        <f t="shared" si="212"/>
        <v/>
      </c>
      <c r="CA414" s="286"/>
      <c r="CB414" s="287"/>
      <c r="CC414" s="281" t="str">
        <f t="array" ref="CC414">IF(AND($I414&lt;&gt;"",$K414&lt;&gt;""),CEILING(VLOOKUP($I414,ランク別指標,6,FALSE)*$L414,1),"")</f>
        <v/>
      </c>
      <c r="CD414" s="288"/>
      <c r="CE414" s="289" t="str">
        <f t="shared" si="196"/>
        <v/>
      </c>
      <c r="CF414" s="290"/>
      <c r="CG414" s="291" t="str">
        <f t="array" ref="CG414">IF(AND(L414&lt;&gt;"",L414&gt;0),IF(CD414/L414*100 &gt; 0,CD414/L414*100, ""),"")</f>
        <v/>
      </c>
      <c r="CH414" s="292" t="str">
        <f t="array" ref="CH414">IF(AND(L414&lt;&gt;"",L414&gt;0),IF(CF414/L414*100 &gt; 0,CF414/L414*100, ""),"")</f>
        <v/>
      </c>
      <c r="CI414" s="291" t="str">
        <f t="array" ref="CI414">IF(AND(CC414&lt;&gt;"",CC414&gt;0),IF(CD414/CC414*100 &gt; 0,CD414/CC414, ""),"")</f>
        <v/>
      </c>
      <c r="CJ414" s="292" t="str">
        <f t="array" ref="CJ414">IF(AND(CE414&lt;&gt;"",CE414&gt;0),IF(CF414/CE414*100 &gt; 0,CF414/CE414, ""),"")</f>
        <v/>
      </c>
      <c r="CK414" s="281"/>
      <c r="CL414" s="293" t="str">
        <f t="array" ref="CL414">IF(AND(L414&lt;&gt;"",L414&gt;0),IF(CK414/L414*100 &gt; 0,CK414/L414*100, ""),"")</f>
        <v/>
      </c>
      <c r="CM414" s="294"/>
      <c r="CN414" s="270" t="str">
        <f t="array" aca="1" ref="CN414" ca="1">IF(AND($O414&lt;&gt;"",$P414="",$O414&lt;=集計基準日),"遅1",IF(AND($R414&lt;&gt;"",$S414="",$R414&lt;=集計基準日),"遅2",IF(AND($U414&lt;&gt;"",$V414="",$U414&lt;=集計基準日),"遅3","") ) )</f>
        <v/>
      </c>
      <c r="CO414" s="271" t="str">
        <f t="array" aca="1" ref="CO414" ca="1">IF(AND($AA414&lt;&gt;"",$AB414="",$AA414&lt;=集計基準日),"遅1",IF(AND($AD414&lt;&gt;"",$AE414="",$AD414&lt;=集計基準日),"遅2",IF(AND($AG414&lt;&gt;"",$AH414="",$AG414&lt;=集計基準日),"遅3","")))</f>
        <v/>
      </c>
      <c r="CP414" s="271" t="str">
        <f t="array" aca="1" ref="CP414" ca="1">IF(AND($AM414&lt;&gt;"",$AN414="",$AM414&lt;=集計基準日),"遅1",IF(AND($AP414&lt;&gt;"",$AQ414="",$AP414&lt;=集計基準日),"遅2",IF(AND($AS414&lt;&gt;"",$AT414="",$AS414&lt;=集計基準日),"遅3","")))</f>
        <v/>
      </c>
      <c r="CQ414" s="272" t="str">
        <f t="shared" ca="1" si="193"/>
        <v/>
      </c>
      <c r="CR414" s="272" t="str">
        <f t="shared" ca="1" si="194"/>
        <v/>
      </c>
      <c r="CS414" s="273" t="str">
        <f t="shared" ca="1" si="197"/>
        <v/>
      </c>
      <c r="CT414" s="337"/>
      <c r="CU414" s="264">
        <f t="shared" si="213"/>
        <v>406</v>
      </c>
      <c r="CW414" s="324">
        <f t="array" aca="1" ref="CW414" ca="1">MAX(IF((IF(進捗管理票PSPT_進捗率_1_2&lt;&gt;"", O414:V414,O414:S414)&lt;&gt;"")*(IF(進捗管理票PSPT_進捗率_1_2&lt;&gt;"", $O$7:$V$7,$O$7:$S$7)="予定日")*(IF(進捗管理票PSPT_進捗率_1_2&lt;&gt;"", O414:V414,O414:S414)&lt;=集計基準日),COLUMN(IF(進捗管理票PSPT_進捗率_1_2&lt;&gt;"", O414:V414,O414:S414)),""))</f>
        <v>0</v>
      </c>
      <c r="CX414" s="324">
        <f t="array" aca="1" ref="CX414" ca="1">MAX(IF((IF(進捗管理票PSPT_進捗率_2_2&lt;&gt;"", AA414:AH414,AA414:AE414)&lt;&gt;"")*(IF(進捗管理票PSPT_進捗率_2_2&lt;&gt;"", $AA$7:$AH$7,$AA$7:$AE$7)="予定日")*(IF(進捗管理票PSPT_進捗率_2_2&lt;&gt;"", AA414:AH414,AA414:AE414)&lt;=集計基準日),COLUMN(IF(進捗管理票PSPT_進捗率_2_2&lt;&gt;"", AA414:AH414,AA414:AE414)),""))</f>
        <v>0</v>
      </c>
      <c r="CY414" s="324">
        <f t="array" aca="1" ref="CY414" ca="1">MAX(IF((IF(進捗管理票PSPT_進捗率_3_2&lt;&gt;"", AM414:AT414,AM414:AQ414)&lt;&gt;"")*(IF(進捗管理票PSPT_進捗率_3_2&lt;&gt;"", $AM$7:$AT$7,$AM$7:$AQ$7)="予定日")*(IF(進捗管理票PSPT_進捗率_3_2&lt;&gt;"", AM414:AT414,AM414:AQ414)&lt;=集計基準日),COLUMN(IF(進捗管理票PSPT_進捗率_3_2&lt;&gt;"", AM414:AT414,AM414:AQ414)),""))</f>
        <v>0</v>
      </c>
      <c r="CZ414" s="324">
        <f t="array" aca="1" ref="CZ414" ca="1">MAX(IF((IF(進捗管理票PSPT_進捗率_4_2&lt;&gt;"", AY414:BF414,AY414:BC414)&lt;&gt;"")*(IF(進捗管理票PSPT_進捗率_4_2&lt;&gt;"", $AY$7:$BF$7,$AY$7:$BC$7)="予定日")*(IF(進捗管理票PSPT_進捗率_4_2&lt;&gt;"", AY414:BF414,AY414:BC414)&lt;=集計基準日),COLUMN(IF(進捗管理票PSPT_進捗率_4_2&lt;&gt;"", AY414:BF414,AY414:BC414)),""))</f>
        <v>0</v>
      </c>
      <c r="DA414" s="324">
        <f t="array" aca="1" ref="DA414" ca="1">MAX(IF((BJ414:BN414&lt;&gt;"")*($BJ$7:$BN$7="予定日")*(BJ414:BN414&lt;=集計基準日),COLUMN(BJ414:BN414),""))</f>
        <v>0</v>
      </c>
      <c r="DB414" s="324">
        <f t="array" aca="1" ref="DB414" ca="1">MAX(IF((IF(AND(進捗管理票PSPT_進捗率_1_2&lt;&gt;"",U414&lt;&gt;""), O414:V414,O414:S414)&lt;&gt;"")*(IF(AND(進捗管理票PSPT_進捗率_1_2&lt;&gt;"",U414&lt;&gt;""), $O$7:$V$7,$O$7:$S$7)="実績日")*(IF(AND(進捗管理票PSPT_進捗率_1_2&lt;&gt;"",U414&lt;&gt;""), O414:V414,O414:S414)&lt;=集計基準日),COLUMN(IF(AND(進捗管理票PSPT_進捗率_1_2&lt;&gt;"",U414&lt;&gt;""), O414:V414,O414:S414)),""))</f>
        <v>0</v>
      </c>
      <c r="DC414" s="324">
        <f t="array" aca="1" ref="DC414" ca="1">MAX(IF((IF(AND(進捗管理票PSPT_進捗率_2_2&lt;&gt;"",AG414&lt;&gt;""), AA414:AH414,AA414:AE414)&lt;&gt;"")*(IF(AND(進捗管理票PSPT_進捗率_2_2&lt;&gt;"",AG414&lt;&gt;""), $AA$7:$AH$7,$AA$7:$AE$7)="実績日")*(IF(AND(進捗管理票PSPT_進捗率_2_2&lt;&gt;"",AG414&lt;&gt;""), AA414:AH414,AA414:AE414)&lt;=集計基準日),COLUMN(IF(AND(進捗管理票PSPT_進捗率_2_2&lt;&gt;"",AG414&lt;&gt;""), AA414:AH414,AA414:AE414)),""))</f>
        <v>0</v>
      </c>
      <c r="DD414" s="324">
        <f t="array" aca="1" ref="DD414" ca="1">MAX(IF((IF(AND(進捗管理票PSPT_進捗率_3_2&lt;&gt;"",AS414&lt;&gt;""), AM414:AT414,AM414:AQ414)&lt;&gt;"")*(IF(AND(進捗管理票PSPT_進捗率_3_2&lt;&gt;"",AS414&lt;&gt;""), $AM$7:$AT$7,$AM$7:$AQ$7)="実績日")*(IF(AND(進捗管理票PSPT_進捗率_3_2&lt;&gt;"",AS414&lt;&gt;""), AM414:AT414,AM414:AQ414)&lt;=集計基準日),COLUMN(IF(AND(進捗管理票PSPT_進捗率_3_2&lt;&gt;"",AS414&lt;&gt;""), AM414:AT414,AM414:AQ414)),""))</f>
        <v>0</v>
      </c>
      <c r="DE414" s="324">
        <f t="array" aca="1" ref="DE414" ca="1">MAX(IF((IF(AND(進捗管理票PSPT_進捗率_4_2&lt;&gt;"",BE414&lt;&gt;""), AY414:BF414,AY414:BC414)&lt;&gt;"")*(IF(AND(進捗管理票PSPT_進捗率_4_2&lt;&gt;"",BE414&lt;&gt;""), $AY$7:$BF$7,$AY$7:$BC$7)="実績日")*(IF(AND(進捗管理票PSPT_進捗率_4_2&lt;&gt;"",BE414&lt;&gt;""), AY414:BF414,AY414:BC414)&lt;=集計基準日),COLUMN(IF(AND(進捗管理票PSPT_進捗率_4_2&lt;&gt;"",BE414&lt;&gt;""), AY414:BF414,AY414:BC414)),""))</f>
        <v>0</v>
      </c>
      <c r="DF414" s="324">
        <f t="array" aca="1" ref="DF414" ca="1">MAX(IF((BJ414:BN414&lt;&gt;"")*($BJ$7:$BN$7="実績日")*(BJ414:BN414&lt;=集計基準日),COLUMN(BJ414:BN414),""))</f>
        <v>0</v>
      </c>
      <c r="DG414" s="439">
        <f ca="1">MAX(IF(CW414&lt;&gt;0,HLOOKUP(CW414+1,進捗・達成率設定_PS,9,1),0),IF(CX414&lt;&gt;0,HLOOKUP(CX414+1,進捗・達成率設定_PT仕様作成,9,1),0),IF(CY414&lt;&gt;0,HLOOKUP(CY414+1,進捗・達成率設定_PG,9,1),0),IF(CZ414&lt;&gt;0,HLOOKUP(CZ414+1,進捗・達成率設定_PT,9,1),0),IF(DA414&lt;&gt;0,HLOOKUP(DA414+1,進捗・達成率設定_受入,9,1),0),IF(AND(COUNTA(PTレビュー先頭セル:PTレビュー最終セル)=0,AND(BB414&lt;&gt;"", BB414 &lt;= 集計基準日, BE414="",BF414="",BJ414="",BK414="",BM414="",BN414="")),100,0),IF(AND(BE414&lt;&gt;"",BE414 &lt;= 集計基準日, BJ414="",BK414="",BM414="",BN414=""),100,0))</f>
        <v>0</v>
      </c>
      <c r="DH414" s="440">
        <f ca="1">MAX(IF(DB414&lt;&gt;0,HLOOKUP(DB414,進捗・達成率設定_PS,9,1),0),IF(DC414&lt;&gt;0,HLOOKUP(DC414,進捗・達成率設定_PT仕様作成,9,1),0),IF(DD414&lt;&gt;0,HLOOKUP(DD414,進捗・達成率設定_PG,9,1),0),IF(DE414&lt;&gt;0,HLOOKUP(DE414,進捗・達成率設定_PT,9,1),0),IF(DF414&lt;&gt;0,HLOOKUP(DF414,進捗・達成率設定_受入,9,1),0),IF(AND(COUNTA(PTレビュー先頭セル:PTレビュー最終セル)=0,BJ414="",BK414="",BM414="",BN414="",BC414&lt;&gt;"", BC414&lt;=集計基準日),100,0),IF(OR(AND(BF414&lt;&gt;"",BF414&lt;=集計基準日, BJ414="",BK414="",BM414="",BN414=""),AND(BE414&lt;&gt;"",BF414&lt;&gt;"",BF414&lt;=集計基準日, BJ414="",BK414="",BM414="",BN414="")),100,0))</f>
        <v>0</v>
      </c>
      <c r="DI414" s="328" t="str">
        <f>IF(BM414&lt;&gt;"",BM414,IF(AND(BJ414&lt;&gt;"",BM414&lt;&gt;""),BM414,IF(AND(BJ414&lt;&gt;"",BM414=""),"",IF(AND(BK414&lt;&gt;"",BM414=""),"",IF(BE414&lt;&gt;"",BE414,IF(COUNTA(PTレビュー先頭セル:PTレビュー最終セル)&lt;&gt;0,"",IF(BB414&lt;&gt;"",BB414,"")))))))</f>
        <v/>
      </c>
      <c r="DJ414" s="329" t="str">
        <f>IF(AND(BM414&lt;&gt;"",BN414&lt;&gt;""),BN414,IF(AND(BJ414&lt;&gt;"",BN414&lt;&gt;""),BN414,IF(AND(BK414&lt;&gt;"",BN414=""),"",IF(AND(BJ414&lt;&gt;"",BN414=""),"",IF(BF414&lt;&gt;"",BF414,IF(COUNTA(PTレビュー先頭セル:PTレビュー最終セル)&lt;&gt;0,"",IF(BC414&lt;&gt;"",BC414,"")))))))</f>
        <v/>
      </c>
      <c r="DK414" s="450" t="b">
        <f t="shared" si="214"/>
        <v>0</v>
      </c>
      <c r="DL414" s="440" t="b">
        <f t="shared" si="215"/>
        <v>0</v>
      </c>
      <c r="DM414" s="450" t="b">
        <f t="shared" si="216"/>
        <v>0</v>
      </c>
      <c r="DN414" s="440" t="b">
        <f t="shared" si="217"/>
        <v>0</v>
      </c>
      <c r="DO414" s="449" t="b">
        <f t="shared" si="218"/>
        <v>0</v>
      </c>
      <c r="DP414" s="440" t="b">
        <f t="shared" si="219"/>
        <v>0</v>
      </c>
      <c r="DQ414" s="450" t="b">
        <f t="shared" si="220"/>
        <v>0</v>
      </c>
      <c r="DR414" s="440" t="b">
        <f t="shared" si="221"/>
        <v>0</v>
      </c>
      <c r="DS414" s="449" t="b">
        <f t="shared" si="222"/>
        <v>0</v>
      </c>
      <c r="DT414" s="440" t="b">
        <f t="shared" si="223"/>
        <v>0</v>
      </c>
    </row>
    <row r="415" spans="1:124" x14ac:dyDescent="0.25">
      <c r="A415" s="65">
        <f t="shared" si="198"/>
        <v>407</v>
      </c>
      <c r="B415" s="275"/>
      <c r="C415" s="275"/>
      <c r="D415" s="275"/>
      <c r="E415" s="275"/>
      <c r="F415" s="275"/>
      <c r="G415" s="316"/>
      <c r="H415" s="276"/>
      <c r="I415" s="276"/>
      <c r="J415" s="276"/>
      <c r="K415" s="467"/>
      <c r="L415" s="467"/>
      <c r="M415" s="277"/>
      <c r="N415" s="277"/>
      <c r="O415" s="348"/>
      <c r="P415" s="278"/>
      <c r="Q415" s="279"/>
      <c r="R415" s="348"/>
      <c r="S415" s="278"/>
      <c r="T415" s="280"/>
      <c r="U415" s="348"/>
      <c r="V415" s="274"/>
      <c r="W415" s="309" t="str">
        <f t="shared" ca="1" si="199"/>
        <v/>
      </c>
      <c r="X415" s="310" t="str">
        <f t="shared" ca="1" si="200"/>
        <v/>
      </c>
      <c r="Y415" s="277"/>
      <c r="Z415" s="277"/>
      <c r="AA415" s="348"/>
      <c r="AB415" s="278"/>
      <c r="AC415" s="279"/>
      <c r="AD415" s="348"/>
      <c r="AE415" s="278"/>
      <c r="AF415" s="280"/>
      <c r="AG415" s="348"/>
      <c r="AH415" s="274"/>
      <c r="AI415" s="309" t="str">
        <f t="shared" ca="1" si="201"/>
        <v/>
      </c>
      <c r="AJ415" s="310" t="str">
        <f t="shared" ca="1" si="202"/>
        <v/>
      </c>
      <c r="AK415" s="277"/>
      <c r="AL415" s="277"/>
      <c r="AM415" s="348"/>
      <c r="AN415" s="278"/>
      <c r="AO415" s="279"/>
      <c r="AP415" s="348"/>
      <c r="AQ415" s="278"/>
      <c r="AR415" s="280"/>
      <c r="AS415" s="348"/>
      <c r="AT415" s="274"/>
      <c r="AU415" s="309" t="str">
        <f t="shared" ca="1" si="203"/>
        <v/>
      </c>
      <c r="AV415" s="310" t="str">
        <f t="shared" ca="1" si="204"/>
        <v/>
      </c>
      <c r="AW415" s="276"/>
      <c r="AX415" s="276"/>
      <c r="AY415" s="348"/>
      <c r="AZ415" s="278"/>
      <c r="BA415" s="279"/>
      <c r="BB415" s="348"/>
      <c r="BC415" s="278"/>
      <c r="BD415" s="280"/>
      <c r="BE415" s="348"/>
      <c r="BF415" s="274"/>
      <c r="BG415" s="309" t="str">
        <f t="shared" ca="1" si="205"/>
        <v/>
      </c>
      <c r="BH415" s="310" t="str">
        <f t="shared" ca="1" si="206"/>
        <v/>
      </c>
      <c r="BI415" s="276"/>
      <c r="BJ415" s="348"/>
      <c r="BK415" s="278"/>
      <c r="BL415" s="279"/>
      <c r="BM415" s="348"/>
      <c r="BN415" s="278"/>
      <c r="BO415" s="280"/>
      <c r="BP415" s="309" t="str">
        <f t="shared" ca="1" si="207"/>
        <v/>
      </c>
      <c r="BQ415" s="310" t="str">
        <f t="shared" ca="1" si="208"/>
        <v/>
      </c>
      <c r="BR415" s="309" t="str">
        <f t="shared" ca="1" si="209"/>
        <v/>
      </c>
      <c r="BS415" s="438" t="str">
        <f t="shared" ca="1" si="210"/>
        <v/>
      </c>
      <c r="BT415" s="281" t="str">
        <f t="array" ref="BT415">IF(AND($I415&lt;&gt;"",$K415&lt;&gt;""),CEILING(VLOOKUP($I415,ランク別指標,3,FALSE)*$L415,1),"")</f>
        <v/>
      </c>
      <c r="BU415" s="282"/>
      <c r="BV415" s="281" t="str">
        <f t="shared" si="195"/>
        <v/>
      </c>
      <c r="BW415" s="283"/>
      <c r="BX415" s="282"/>
      <c r="BY415" s="284" t="str">
        <f t="shared" si="211"/>
        <v/>
      </c>
      <c r="BZ415" s="285" t="str">
        <f t="shared" si="212"/>
        <v/>
      </c>
      <c r="CA415" s="286"/>
      <c r="CB415" s="287"/>
      <c r="CC415" s="281" t="str">
        <f t="array" ref="CC415">IF(AND($I415&lt;&gt;"",$K415&lt;&gt;""),CEILING(VLOOKUP($I415,ランク別指標,6,FALSE)*$L415,1),"")</f>
        <v/>
      </c>
      <c r="CD415" s="288"/>
      <c r="CE415" s="289" t="str">
        <f t="shared" si="196"/>
        <v/>
      </c>
      <c r="CF415" s="290"/>
      <c r="CG415" s="291" t="str">
        <f t="array" ref="CG415">IF(AND(L415&lt;&gt;"",L415&gt;0),IF(CD415/L415*100 &gt; 0,CD415/L415*100, ""),"")</f>
        <v/>
      </c>
      <c r="CH415" s="292" t="str">
        <f t="array" ref="CH415">IF(AND(L415&lt;&gt;"",L415&gt;0),IF(CF415/L415*100 &gt; 0,CF415/L415*100, ""),"")</f>
        <v/>
      </c>
      <c r="CI415" s="291" t="str">
        <f t="array" ref="CI415">IF(AND(CC415&lt;&gt;"",CC415&gt;0),IF(CD415/CC415*100 &gt; 0,CD415/CC415, ""),"")</f>
        <v/>
      </c>
      <c r="CJ415" s="292" t="str">
        <f t="array" ref="CJ415">IF(AND(CE415&lt;&gt;"",CE415&gt;0),IF(CF415/CE415*100 &gt; 0,CF415/CE415, ""),"")</f>
        <v/>
      </c>
      <c r="CK415" s="281"/>
      <c r="CL415" s="293" t="str">
        <f t="array" ref="CL415">IF(AND(L415&lt;&gt;"",L415&gt;0),IF(CK415/L415*100 &gt; 0,CK415/L415*100, ""),"")</f>
        <v/>
      </c>
      <c r="CM415" s="294"/>
      <c r="CN415" s="270" t="str">
        <f t="array" aca="1" ref="CN415" ca="1">IF(AND($O415&lt;&gt;"",$P415="",$O415&lt;=集計基準日),"遅1",IF(AND($R415&lt;&gt;"",$S415="",$R415&lt;=集計基準日),"遅2",IF(AND($U415&lt;&gt;"",$V415="",$U415&lt;=集計基準日),"遅3","") ) )</f>
        <v/>
      </c>
      <c r="CO415" s="271" t="str">
        <f t="array" aca="1" ref="CO415" ca="1">IF(AND($AA415&lt;&gt;"",$AB415="",$AA415&lt;=集計基準日),"遅1",IF(AND($AD415&lt;&gt;"",$AE415="",$AD415&lt;=集計基準日),"遅2",IF(AND($AG415&lt;&gt;"",$AH415="",$AG415&lt;=集計基準日),"遅3","")))</f>
        <v/>
      </c>
      <c r="CP415" s="271" t="str">
        <f t="array" aca="1" ref="CP415" ca="1">IF(AND($AM415&lt;&gt;"",$AN415="",$AM415&lt;=集計基準日),"遅1",IF(AND($AP415&lt;&gt;"",$AQ415="",$AP415&lt;=集計基準日),"遅2",IF(AND($AS415&lt;&gt;"",$AT415="",$AS415&lt;=集計基準日),"遅3","")))</f>
        <v/>
      </c>
      <c r="CQ415" s="272" t="str">
        <f t="shared" ca="1" si="193"/>
        <v/>
      </c>
      <c r="CR415" s="272" t="str">
        <f t="shared" ca="1" si="194"/>
        <v/>
      </c>
      <c r="CS415" s="273" t="str">
        <f t="shared" ca="1" si="197"/>
        <v/>
      </c>
      <c r="CT415" s="337"/>
      <c r="CU415" s="264">
        <f t="shared" si="213"/>
        <v>407</v>
      </c>
      <c r="CW415" s="324">
        <f t="array" aca="1" ref="CW415" ca="1">MAX(IF((IF(進捗管理票PSPT_進捗率_1_2&lt;&gt;"", O415:V415,O415:S415)&lt;&gt;"")*(IF(進捗管理票PSPT_進捗率_1_2&lt;&gt;"", $O$7:$V$7,$O$7:$S$7)="予定日")*(IF(進捗管理票PSPT_進捗率_1_2&lt;&gt;"", O415:V415,O415:S415)&lt;=集計基準日),COLUMN(IF(進捗管理票PSPT_進捗率_1_2&lt;&gt;"", O415:V415,O415:S415)),""))</f>
        <v>0</v>
      </c>
      <c r="CX415" s="324">
        <f t="array" aca="1" ref="CX415" ca="1">MAX(IF((IF(進捗管理票PSPT_進捗率_2_2&lt;&gt;"", AA415:AH415,AA415:AE415)&lt;&gt;"")*(IF(進捗管理票PSPT_進捗率_2_2&lt;&gt;"", $AA$7:$AH$7,$AA$7:$AE$7)="予定日")*(IF(進捗管理票PSPT_進捗率_2_2&lt;&gt;"", AA415:AH415,AA415:AE415)&lt;=集計基準日),COLUMN(IF(進捗管理票PSPT_進捗率_2_2&lt;&gt;"", AA415:AH415,AA415:AE415)),""))</f>
        <v>0</v>
      </c>
      <c r="CY415" s="324">
        <f t="array" aca="1" ref="CY415" ca="1">MAX(IF((IF(進捗管理票PSPT_進捗率_3_2&lt;&gt;"", AM415:AT415,AM415:AQ415)&lt;&gt;"")*(IF(進捗管理票PSPT_進捗率_3_2&lt;&gt;"", $AM$7:$AT$7,$AM$7:$AQ$7)="予定日")*(IF(進捗管理票PSPT_進捗率_3_2&lt;&gt;"", AM415:AT415,AM415:AQ415)&lt;=集計基準日),COLUMN(IF(進捗管理票PSPT_進捗率_3_2&lt;&gt;"", AM415:AT415,AM415:AQ415)),""))</f>
        <v>0</v>
      </c>
      <c r="CZ415" s="324">
        <f t="array" aca="1" ref="CZ415" ca="1">MAX(IF((IF(進捗管理票PSPT_進捗率_4_2&lt;&gt;"", AY415:BF415,AY415:BC415)&lt;&gt;"")*(IF(進捗管理票PSPT_進捗率_4_2&lt;&gt;"", $AY$7:$BF$7,$AY$7:$BC$7)="予定日")*(IF(進捗管理票PSPT_進捗率_4_2&lt;&gt;"", AY415:BF415,AY415:BC415)&lt;=集計基準日),COLUMN(IF(進捗管理票PSPT_進捗率_4_2&lt;&gt;"", AY415:BF415,AY415:BC415)),""))</f>
        <v>0</v>
      </c>
      <c r="DA415" s="324">
        <f t="array" aca="1" ref="DA415" ca="1">MAX(IF((BJ415:BN415&lt;&gt;"")*($BJ$7:$BN$7="予定日")*(BJ415:BN415&lt;=集計基準日),COLUMN(BJ415:BN415),""))</f>
        <v>0</v>
      </c>
      <c r="DB415" s="324">
        <f t="array" aca="1" ref="DB415" ca="1">MAX(IF((IF(AND(進捗管理票PSPT_進捗率_1_2&lt;&gt;"",U415&lt;&gt;""), O415:V415,O415:S415)&lt;&gt;"")*(IF(AND(進捗管理票PSPT_進捗率_1_2&lt;&gt;"",U415&lt;&gt;""), $O$7:$V$7,$O$7:$S$7)="実績日")*(IF(AND(進捗管理票PSPT_進捗率_1_2&lt;&gt;"",U415&lt;&gt;""), O415:V415,O415:S415)&lt;=集計基準日),COLUMN(IF(AND(進捗管理票PSPT_進捗率_1_2&lt;&gt;"",U415&lt;&gt;""), O415:V415,O415:S415)),""))</f>
        <v>0</v>
      </c>
      <c r="DC415" s="324">
        <f t="array" aca="1" ref="DC415" ca="1">MAX(IF((IF(AND(進捗管理票PSPT_進捗率_2_2&lt;&gt;"",AG415&lt;&gt;""), AA415:AH415,AA415:AE415)&lt;&gt;"")*(IF(AND(進捗管理票PSPT_進捗率_2_2&lt;&gt;"",AG415&lt;&gt;""), $AA$7:$AH$7,$AA$7:$AE$7)="実績日")*(IF(AND(進捗管理票PSPT_進捗率_2_2&lt;&gt;"",AG415&lt;&gt;""), AA415:AH415,AA415:AE415)&lt;=集計基準日),COLUMN(IF(AND(進捗管理票PSPT_進捗率_2_2&lt;&gt;"",AG415&lt;&gt;""), AA415:AH415,AA415:AE415)),""))</f>
        <v>0</v>
      </c>
      <c r="DD415" s="324">
        <f t="array" aca="1" ref="DD415" ca="1">MAX(IF((IF(AND(進捗管理票PSPT_進捗率_3_2&lt;&gt;"",AS415&lt;&gt;""), AM415:AT415,AM415:AQ415)&lt;&gt;"")*(IF(AND(進捗管理票PSPT_進捗率_3_2&lt;&gt;"",AS415&lt;&gt;""), $AM$7:$AT$7,$AM$7:$AQ$7)="実績日")*(IF(AND(進捗管理票PSPT_進捗率_3_2&lt;&gt;"",AS415&lt;&gt;""), AM415:AT415,AM415:AQ415)&lt;=集計基準日),COLUMN(IF(AND(進捗管理票PSPT_進捗率_3_2&lt;&gt;"",AS415&lt;&gt;""), AM415:AT415,AM415:AQ415)),""))</f>
        <v>0</v>
      </c>
      <c r="DE415" s="324">
        <f t="array" aca="1" ref="DE415" ca="1">MAX(IF((IF(AND(進捗管理票PSPT_進捗率_4_2&lt;&gt;"",BE415&lt;&gt;""), AY415:BF415,AY415:BC415)&lt;&gt;"")*(IF(AND(進捗管理票PSPT_進捗率_4_2&lt;&gt;"",BE415&lt;&gt;""), $AY$7:$BF$7,$AY$7:$BC$7)="実績日")*(IF(AND(進捗管理票PSPT_進捗率_4_2&lt;&gt;"",BE415&lt;&gt;""), AY415:BF415,AY415:BC415)&lt;=集計基準日),COLUMN(IF(AND(進捗管理票PSPT_進捗率_4_2&lt;&gt;"",BE415&lt;&gt;""), AY415:BF415,AY415:BC415)),""))</f>
        <v>0</v>
      </c>
      <c r="DF415" s="324">
        <f t="array" aca="1" ref="DF415" ca="1">MAX(IF((BJ415:BN415&lt;&gt;"")*($BJ$7:$BN$7="実績日")*(BJ415:BN415&lt;=集計基準日),COLUMN(BJ415:BN415),""))</f>
        <v>0</v>
      </c>
      <c r="DG415" s="439">
        <f ca="1">MAX(IF(CW415&lt;&gt;0,HLOOKUP(CW415+1,進捗・達成率設定_PS,9,1),0),IF(CX415&lt;&gt;0,HLOOKUP(CX415+1,進捗・達成率設定_PT仕様作成,9,1),0),IF(CY415&lt;&gt;0,HLOOKUP(CY415+1,進捗・達成率設定_PG,9,1),0),IF(CZ415&lt;&gt;0,HLOOKUP(CZ415+1,進捗・達成率設定_PT,9,1),0),IF(DA415&lt;&gt;0,HLOOKUP(DA415+1,進捗・達成率設定_受入,9,1),0),IF(AND(COUNTA(PTレビュー先頭セル:PTレビュー最終セル)=0,AND(BB415&lt;&gt;"", BB415 &lt;= 集計基準日, BE415="",BF415="",BJ415="",BK415="",BM415="",BN415="")),100,0),IF(AND(BE415&lt;&gt;"",BE415 &lt;= 集計基準日, BJ415="",BK415="",BM415="",BN415=""),100,0))</f>
        <v>0</v>
      </c>
      <c r="DH415" s="440">
        <f ca="1">MAX(IF(DB415&lt;&gt;0,HLOOKUP(DB415,進捗・達成率設定_PS,9,1),0),IF(DC415&lt;&gt;0,HLOOKUP(DC415,進捗・達成率設定_PT仕様作成,9,1),0),IF(DD415&lt;&gt;0,HLOOKUP(DD415,進捗・達成率設定_PG,9,1),0),IF(DE415&lt;&gt;0,HLOOKUP(DE415,進捗・達成率設定_PT,9,1),0),IF(DF415&lt;&gt;0,HLOOKUP(DF415,進捗・達成率設定_受入,9,1),0),IF(AND(COUNTA(PTレビュー先頭セル:PTレビュー最終セル)=0,BJ415="",BK415="",BM415="",BN415="",BC415&lt;&gt;"", BC415&lt;=集計基準日),100,0),IF(OR(AND(BF415&lt;&gt;"",BF415&lt;=集計基準日, BJ415="",BK415="",BM415="",BN415=""),AND(BE415&lt;&gt;"",BF415&lt;&gt;"",BF415&lt;=集計基準日, BJ415="",BK415="",BM415="",BN415="")),100,0))</f>
        <v>0</v>
      </c>
      <c r="DI415" s="328" t="str">
        <f>IF(BM415&lt;&gt;"",BM415,IF(AND(BJ415&lt;&gt;"",BM415&lt;&gt;""),BM415,IF(AND(BJ415&lt;&gt;"",BM415=""),"",IF(AND(BK415&lt;&gt;"",BM415=""),"",IF(BE415&lt;&gt;"",BE415,IF(COUNTA(PTレビュー先頭セル:PTレビュー最終セル)&lt;&gt;0,"",IF(BB415&lt;&gt;"",BB415,"")))))))</f>
        <v/>
      </c>
      <c r="DJ415" s="329" t="str">
        <f>IF(AND(BM415&lt;&gt;"",BN415&lt;&gt;""),BN415,IF(AND(BJ415&lt;&gt;"",BN415&lt;&gt;""),BN415,IF(AND(BK415&lt;&gt;"",BN415=""),"",IF(AND(BJ415&lt;&gt;"",BN415=""),"",IF(BF415&lt;&gt;"",BF415,IF(COUNTA(PTレビュー先頭セル:PTレビュー最終セル)&lt;&gt;0,"",IF(BC415&lt;&gt;"",BC415,"")))))))</f>
        <v/>
      </c>
      <c r="DK415" s="450" t="b">
        <f t="shared" si="214"/>
        <v>0</v>
      </c>
      <c r="DL415" s="440" t="b">
        <f t="shared" si="215"/>
        <v>0</v>
      </c>
      <c r="DM415" s="450" t="b">
        <f t="shared" si="216"/>
        <v>0</v>
      </c>
      <c r="DN415" s="440" t="b">
        <f t="shared" si="217"/>
        <v>0</v>
      </c>
      <c r="DO415" s="449" t="b">
        <f t="shared" si="218"/>
        <v>0</v>
      </c>
      <c r="DP415" s="440" t="b">
        <f t="shared" si="219"/>
        <v>0</v>
      </c>
      <c r="DQ415" s="450" t="b">
        <f t="shared" si="220"/>
        <v>0</v>
      </c>
      <c r="DR415" s="440" t="b">
        <f t="shared" si="221"/>
        <v>0</v>
      </c>
      <c r="DS415" s="449" t="b">
        <f t="shared" si="222"/>
        <v>0</v>
      </c>
      <c r="DT415" s="440" t="b">
        <f t="shared" si="223"/>
        <v>0</v>
      </c>
    </row>
    <row r="416" spans="1:124" x14ac:dyDescent="0.25">
      <c r="A416" s="65">
        <f t="shared" si="198"/>
        <v>408</v>
      </c>
      <c r="B416" s="275"/>
      <c r="C416" s="275"/>
      <c r="D416" s="275"/>
      <c r="E416" s="275"/>
      <c r="F416" s="275"/>
      <c r="G416" s="316"/>
      <c r="H416" s="276"/>
      <c r="I416" s="276"/>
      <c r="J416" s="276"/>
      <c r="K416" s="467"/>
      <c r="L416" s="467"/>
      <c r="M416" s="277"/>
      <c r="N416" s="277"/>
      <c r="O416" s="348"/>
      <c r="P416" s="278"/>
      <c r="Q416" s="279"/>
      <c r="R416" s="348"/>
      <c r="S416" s="278"/>
      <c r="T416" s="280"/>
      <c r="U416" s="348"/>
      <c r="V416" s="274"/>
      <c r="W416" s="309" t="str">
        <f t="shared" ca="1" si="199"/>
        <v/>
      </c>
      <c r="X416" s="310" t="str">
        <f t="shared" ca="1" si="200"/>
        <v/>
      </c>
      <c r="Y416" s="277"/>
      <c r="Z416" s="277"/>
      <c r="AA416" s="348"/>
      <c r="AB416" s="278"/>
      <c r="AC416" s="279"/>
      <c r="AD416" s="348"/>
      <c r="AE416" s="278"/>
      <c r="AF416" s="280"/>
      <c r="AG416" s="348"/>
      <c r="AH416" s="274"/>
      <c r="AI416" s="309" t="str">
        <f t="shared" ca="1" si="201"/>
        <v/>
      </c>
      <c r="AJ416" s="310" t="str">
        <f t="shared" ca="1" si="202"/>
        <v/>
      </c>
      <c r="AK416" s="277"/>
      <c r="AL416" s="277"/>
      <c r="AM416" s="348"/>
      <c r="AN416" s="278"/>
      <c r="AO416" s="279"/>
      <c r="AP416" s="348"/>
      <c r="AQ416" s="278"/>
      <c r="AR416" s="280"/>
      <c r="AS416" s="348"/>
      <c r="AT416" s="274"/>
      <c r="AU416" s="309" t="str">
        <f t="shared" ca="1" si="203"/>
        <v/>
      </c>
      <c r="AV416" s="310" t="str">
        <f t="shared" ca="1" si="204"/>
        <v/>
      </c>
      <c r="AW416" s="276"/>
      <c r="AX416" s="276"/>
      <c r="AY416" s="348"/>
      <c r="AZ416" s="278"/>
      <c r="BA416" s="279"/>
      <c r="BB416" s="348"/>
      <c r="BC416" s="278"/>
      <c r="BD416" s="280"/>
      <c r="BE416" s="348"/>
      <c r="BF416" s="274"/>
      <c r="BG416" s="309" t="str">
        <f t="shared" ca="1" si="205"/>
        <v/>
      </c>
      <c r="BH416" s="310" t="str">
        <f t="shared" ca="1" si="206"/>
        <v/>
      </c>
      <c r="BI416" s="276"/>
      <c r="BJ416" s="348"/>
      <c r="BK416" s="278"/>
      <c r="BL416" s="279"/>
      <c r="BM416" s="348"/>
      <c r="BN416" s="278"/>
      <c r="BO416" s="280"/>
      <c r="BP416" s="309" t="str">
        <f t="shared" ca="1" si="207"/>
        <v/>
      </c>
      <c r="BQ416" s="310" t="str">
        <f t="shared" ca="1" si="208"/>
        <v/>
      </c>
      <c r="BR416" s="309" t="str">
        <f t="shared" ca="1" si="209"/>
        <v/>
      </c>
      <c r="BS416" s="438" t="str">
        <f t="shared" ca="1" si="210"/>
        <v/>
      </c>
      <c r="BT416" s="281" t="str">
        <f t="array" ref="BT416">IF(AND($I416&lt;&gt;"",$K416&lt;&gt;""),CEILING(VLOOKUP($I416,ランク別指標,3,FALSE)*$L416,1),"")</f>
        <v/>
      </c>
      <c r="BU416" s="282"/>
      <c r="BV416" s="281" t="str">
        <f t="shared" si="195"/>
        <v/>
      </c>
      <c r="BW416" s="283"/>
      <c r="BX416" s="282"/>
      <c r="BY416" s="284" t="str">
        <f t="shared" si="211"/>
        <v/>
      </c>
      <c r="BZ416" s="285" t="str">
        <f t="shared" si="212"/>
        <v/>
      </c>
      <c r="CA416" s="286"/>
      <c r="CB416" s="287"/>
      <c r="CC416" s="281" t="str">
        <f t="array" ref="CC416">IF(AND($I416&lt;&gt;"",$K416&lt;&gt;""),CEILING(VLOOKUP($I416,ランク別指標,6,FALSE)*$L416,1),"")</f>
        <v/>
      </c>
      <c r="CD416" s="288"/>
      <c r="CE416" s="289" t="str">
        <f t="shared" si="196"/>
        <v/>
      </c>
      <c r="CF416" s="290"/>
      <c r="CG416" s="291" t="str">
        <f t="array" ref="CG416">IF(AND(L416&lt;&gt;"",L416&gt;0),IF(CD416/L416*100 &gt; 0,CD416/L416*100, ""),"")</f>
        <v/>
      </c>
      <c r="CH416" s="292" t="str">
        <f t="array" ref="CH416">IF(AND(L416&lt;&gt;"",L416&gt;0),IF(CF416/L416*100 &gt; 0,CF416/L416*100, ""),"")</f>
        <v/>
      </c>
      <c r="CI416" s="291" t="str">
        <f t="array" ref="CI416">IF(AND(CC416&lt;&gt;"",CC416&gt;0),IF(CD416/CC416*100 &gt; 0,CD416/CC416, ""),"")</f>
        <v/>
      </c>
      <c r="CJ416" s="292" t="str">
        <f t="array" ref="CJ416">IF(AND(CE416&lt;&gt;"",CE416&gt;0),IF(CF416/CE416*100 &gt; 0,CF416/CE416, ""),"")</f>
        <v/>
      </c>
      <c r="CK416" s="281"/>
      <c r="CL416" s="293" t="str">
        <f t="array" ref="CL416">IF(AND(L416&lt;&gt;"",L416&gt;0),IF(CK416/L416*100 &gt; 0,CK416/L416*100, ""),"")</f>
        <v/>
      </c>
      <c r="CM416" s="294"/>
      <c r="CN416" s="270" t="str">
        <f t="array" aca="1" ref="CN416" ca="1">IF(AND($O416&lt;&gt;"",$P416="",$O416&lt;=集計基準日),"遅1",IF(AND($R416&lt;&gt;"",$S416="",$R416&lt;=集計基準日),"遅2",IF(AND($U416&lt;&gt;"",$V416="",$U416&lt;=集計基準日),"遅3","") ) )</f>
        <v/>
      </c>
      <c r="CO416" s="271" t="str">
        <f t="array" aca="1" ref="CO416" ca="1">IF(AND($AA416&lt;&gt;"",$AB416="",$AA416&lt;=集計基準日),"遅1",IF(AND($AD416&lt;&gt;"",$AE416="",$AD416&lt;=集計基準日),"遅2",IF(AND($AG416&lt;&gt;"",$AH416="",$AG416&lt;=集計基準日),"遅3","")))</f>
        <v/>
      </c>
      <c r="CP416" s="271" t="str">
        <f t="array" aca="1" ref="CP416" ca="1">IF(AND($AM416&lt;&gt;"",$AN416="",$AM416&lt;=集計基準日),"遅1",IF(AND($AP416&lt;&gt;"",$AQ416="",$AP416&lt;=集計基準日),"遅2",IF(AND($AS416&lt;&gt;"",$AT416="",$AS416&lt;=集計基準日),"遅3","")))</f>
        <v/>
      </c>
      <c r="CQ416" s="272" t="str">
        <f t="shared" ca="1" si="193"/>
        <v/>
      </c>
      <c r="CR416" s="272" t="str">
        <f t="shared" ca="1" si="194"/>
        <v/>
      </c>
      <c r="CS416" s="273" t="str">
        <f t="shared" ca="1" si="197"/>
        <v/>
      </c>
      <c r="CT416" s="337"/>
      <c r="CU416" s="264">
        <f t="shared" si="213"/>
        <v>408</v>
      </c>
      <c r="CW416" s="324">
        <f t="array" aca="1" ref="CW416" ca="1">MAX(IF((IF(進捗管理票PSPT_進捗率_1_2&lt;&gt;"", O416:V416,O416:S416)&lt;&gt;"")*(IF(進捗管理票PSPT_進捗率_1_2&lt;&gt;"", $O$7:$V$7,$O$7:$S$7)="予定日")*(IF(進捗管理票PSPT_進捗率_1_2&lt;&gt;"", O416:V416,O416:S416)&lt;=集計基準日),COLUMN(IF(進捗管理票PSPT_進捗率_1_2&lt;&gt;"", O416:V416,O416:S416)),""))</f>
        <v>0</v>
      </c>
      <c r="CX416" s="324">
        <f t="array" aca="1" ref="CX416" ca="1">MAX(IF((IF(進捗管理票PSPT_進捗率_2_2&lt;&gt;"", AA416:AH416,AA416:AE416)&lt;&gt;"")*(IF(進捗管理票PSPT_進捗率_2_2&lt;&gt;"", $AA$7:$AH$7,$AA$7:$AE$7)="予定日")*(IF(進捗管理票PSPT_進捗率_2_2&lt;&gt;"", AA416:AH416,AA416:AE416)&lt;=集計基準日),COLUMN(IF(進捗管理票PSPT_進捗率_2_2&lt;&gt;"", AA416:AH416,AA416:AE416)),""))</f>
        <v>0</v>
      </c>
      <c r="CY416" s="324">
        <f t="array" aca="1" ref="CY416" ca="1">MAX(IF((IF(進捗管理票PSPT_進捗率_3_2&lt;&gt;"", AM416:AT416,AM416:AQ416)&lt;&gt;"")*(IF(進捗管理票PSPT_進捗率_3_2&lt;&gt;"", $AM$7:$AT$7,$AM$7:$AQ$7)="予定日")*(IF(進捗管理票PSPT_進捗率_3_2&lt;&gt;"", AM416:AT416,AM416:AQ416)&lt;=集計基準日),COLUMN(IF(進捗管理票PSPT_進捗率_3_2&lt;&gt;"", AM416:AT416,AM416:AQ416)),""))</f>
        <v>0</v>
      </c>
      <c r="CZ416" s="324">
        <f t="array" aca="1" ref="CZ416" ca="1">MAX(IF((IF(進捗管理票PSPT_進捗率_4_2&lt;&gt;"", AY416:BF416,AY416:BC416)&lt;&gt;"")*(IF(進捗管理票PSPT_進捗率_4_2&lt;&gt;"", $AY$7:$BF$7,$AY$7:$BC$7)="予定日")*(IF(進捗管理票PSPT_進捗率_4_2&lt;&gt;"", AY416:BF416,AY416:BC416)&lt;=集計基準日),COLUMN(IF(進捗管理票PSPT_進捗率_4_2&lt;&gt;"", AY416:BF416,AY416:BC416)),""))</f>
        <v>0</v>
      </c>
      <c r="DA416" s="324">
        <f t="array" aca="1" ref="DA416" ca="1">MAX(IF((BJ416:BN416&lt;&gt;"")*($BJ$7:$BN$7="予定日")*(BJ416:BN416&lt;=集計基準日),COLUMN(BJ416:BN416),""))</f>
        <v>0</v>
      </c>
      <c r="DB416" s="324">
        <f t="array" aca="1" ref="DB416" ca="1">MAX(IF((IF(AND(進捗管理票PSPT_進捗率_1_2&lt;&gt;"",U416&lt;&gt;""), O416:V416,O416:S416)&lt;&gt;"")*(IF(AND(進捗管理票PSPT_進捗率_1_2&lt;&gt;"",U416&lt;&gt;""), $O$7:$V$7,$O$7:$S$7)="実績日")*(IF(AND(進捗管理票PSPT_進捗率_1_2&lt;&gt;"",U416&lt;&gt;""), O416:V416,O416:S416)&lt;=集計基準日),COLUMN(IF(AND(進捗管理票PSPT_進捗率_1_2&lt;&gt;"",U416&lt;&gt;""), O416:V416,O416:S416)),""))</f>
        <v>0</v>
      </c>
      <c r="DC416" s="324">
        <f t="array" aca="1" ref="DC416" ca="1">MAX(IF((IF(AND(進捗管理票PSPT_進捗率_2_2&lt;&gt;"",AG416&lt;&gt;""), AA416:AH416,AA416:AE416)&lt;&gt;"")*(IF(AND(進捗管理票PSPT_進捗率_2_2&lt;&gt;"",AG416&lt;&gt;""), $AA$7:$AH$7,$AA$7:$AE$7)="実績日")*(IF(AND(進捗管理票PSPT_進捗率_2_2&lt;&gt;"",AG416&lt;&gt;""), AA416:AH416,AA416:AE416)&lt;=集計基準日),COLUMN(IF(AND(進捗管理票PSPT_進捗率_2_2&lt;&gt;"",AG416&lt;&gt;""), AA416:AH416,AA416:AE416)),""))</f>
        <v>0</v>
      </c>
      <c r="DD416" s="324">
        <f t="array" aca="1" ref="DD416" ca="1">MAX(IF((IF(AND(進捗管理票PSPT_進捗率_3_2&lt;&gt;"",AS416&lt;&gt;""), AM416:AT416,AM416:AQ416)&lt;&gt;"")*(IF(AND(進捗管理票PSPT_進捗率_3_2&lt;&gt;"",AS416&lt;&gt;""), $AM$7:$AT$7,$AM$7:$AQ$7)="実績日")*(IF(AND(進捗管理票PSPT_進捗率_3_2&lt;&gt;"",AS416&lt;&gt;""), AM416:AT416,AM416:AQ416)&lt;=集計基準日),COLUMN(IF(AND(進捗管理票PSPT_進捗率_3_2&lt;&gt;"",AS416&lt;&gt;""), AM416:AT416,AM416:AQ416)),""))</f>
        <v>0</v>
      </c>
      <c r="DE416" s="324">
        <f t="array" aca="1" ref="DE416" ca="1">MAX(IF((IF(AND(進捗管理票PSPT_進捗率_4_2&lt;&gt;"",BE416&lt;&gt;""), AY416:BF416,AY416:BC416)&lt;&gt;"")*(IF(AND(進捗管理票PSPT_進捗率_4_2&lt;&gt;"",BE416&lt;&gt;""), $AY$7:$BF$7,$AY$7:$BC$7)="実績日")*(IF(AND(進捗管理票PSPT_進捗率_4_2&lt;&gt;"",BE416&lt;&gt;""), AY416:BF416,AY416:BC416)&lt;=集計基準日),COLUMN(IF(AND(進捗管理票PSPT_進捗率_4_2&lt;&gt;"",BE416&lt;&gt;""), AY416:BF416,AY416:BC416)),""))</f>
        <v>0</v>
      </c>
      <c r="DF416" s="324">
        <f t="array" aca="1" ref="DF416" ca="1">MAX(IF((BJ416:BN416&lt;&gt;"")*($BJ$7:$BN$7="実績日")*(BJ416:BN416&lt;=集計基準日),COLUMN(BJ416:BN416),""))</f>
        <v>0</v>
      </c>
      <c r="DG416" s="439">
        <f ca="1">MAX(IF(CW416&lt;&gt;0,HLOOKUP(CW416+1,進捗・達成率設定_PS,9,1),0),IF(CX416&lt;&gt;0,HLOOKUP(CX416+1,進捗・達成率設定_PT仕様作成,9,1),0),IF(CY416&lt;&gt;0,HLOOKUP(CY416+1,進捗・達成率設定_PG,9,1),0),IF(CZ416&lt;&gt;0,HLOOKUP(CZ416+1,進捗・達成率設定_PT,9,1),0),IF(DA416&lt;&gt;0,HLOOKUP(DA416+1,進捗・達成率設定_受入,9,1),0),IF(AND(COUNTA(PTレビュー先頭セル:PTレビュー最終セル)=0,AND(BB416&lt;&gt;"", BB416 &lt;= 集計基準日, BE416="",BF416="",BJ416="",BK416="",BM416="",BN416="")),100,0),IF(AND(BE416&lt;&gt;"",BE416 &lt;= 集計基準日, BJ416="",BK416="",BM416="",BN416=""),100,0))</f>
        <v>0</v>
      </c>
      <c r="DH416" s="440">
        <f ca="1">MAX(IF(DB416&lt;&gt;0,HLOOKUP(DB416,進捗・達成率設定_PS,9,1),0),IF(DC416&lt;&gt;0,HLOOKUP(DC416,進捗・達成率設定_PT仕様作成,9,1),0),IF(DD416&lt;&gt;0,HLOOKUP(DD416,進捗・達成率設定_PG,9,1),0),IF(DE416&lt;&gt;0,HLOOKUP(DE416,進捗・達成率設定_PT,9,1),0),IF(DF416&lt;&gt;0,HLOOKUP(DF416,進捗・達成率設定_受入,9,1),0),IF(AND(COUNTA(PTレビュー先頭セル:PTレビュー最終セル)=0,BJ416="",BK416="",BM416="",BN416="",BC416&lt;&gt;"", BC416&lt;=集計基準日),100,0),IF(OR(AND(BF416&lt;&gt;"",BF416&lt;=集計基準日, BJ416="",BK416="",BM416="",BN416=""),AND(BE416&lt;&gt;"",BF416&lt;&gt;"",BF416&lt;=集計基準日, BJ416="",BK416="",BM416="",BN416="")),100,0))</f>
        <v>0</v>
      </c>
      <c r="DI416" s="328" t="str">
        <f>IF(BM416&lt;&gt;"",BM416,IF(AND(BJ416&lt;&gt;"",BM416&lt;&gt;""),BM416,IF(AND(BJ416&lt;&gt;"",BM416=""),"",IF(AND(BK416&lt;&gt;"",BM416=""),"",IF(BE416&lt;&gt;"",BE416,IF(COUNTA(PTレビュー先頭セル:PTレビュー最終セル)&lt;&gt;0,"",IF(BB416&lt;&gt;"",BB416,"")))))))</f>
        <v/>
      </c>
      <c r="DJ416" s="329" t="str">
        <f>IF(AND(BM416&lt;&gt;"",BN416&lt;&gt;""),BN416,IF(AND(BJ416&lt;&gt;"",BN416&lt;&gt;""),BN416,IF(AND(BK416&lt;&gt;"",BN416=""),"",IF(AND(BJ416&lt;&gt;"",BN416=""),"",IF(BF416&lt;&gt;"",BF416,IF(COUNTA(PTレビュー先頭セル:PTレビュー最終セル)&lt;&gt;0,"",IF(BC416&lt;&gt;"",BC416,"")))))))</f>
        <v/>
      </c>
      <c r="DK416" s="450" t="b">
        <f t="shared" si="214"/>
        <v>0</v>
      </c>
      <c r="DL416" s="440" t="b">
        <f t="shared" si="215"/>
        <v>0</v>
      </c>
      <c r="DM416" s="450" t="b">
        <f t="shared" si="216"/>
        <v>0</v>
      </c>
      <c r="DN416" s="440" t="b">
        <f t="shared" si="217"/>
        <v>0</v>
      </c>
      <c r="DO416" s="449" t="b">
        <f t="shared" si="218"/>
        <v>0</v>
      </c>
      <c r="DP416" s="440" t="b">
        <f t="shared" si="219"/>
        <v>0</v>
      </c>
      <c r="DQ416" s="450" t="b">
        <f t="shared" si="220"/>
        <v>0</v>
      </c>
      <c r="DR416" s="440" t="b">
        <f t="shared" si="221"/>
        <v>0</v>
      </c>
      <c r="DS416" s="449" t="b">
        <f t="shared" si="222"/>
        <v>0</v>
      </c>
      <c r="DT416" s="440" t="b">
        <f t="shared" si="223"/>
        <v>0</v>
      </c>
    </row>
    <row r="417" spans="1:124" x14ac:dyDescent="0.25">
      <c r="A417" s="65">
        <f t="shared" si="198"/>
        <v>409</v>
      </c>
      <c r="B417" s="275"/>
      <c r="C417" s="275"/>
      <c r="D417" s="275"/>
      <c r="E417" s="275"/>
      <c r="F417" s="275"/>
      <c r="G417" s="316"/>
      <c r="H417" s="276"/>
      <c r="I417" s="276"/>
      <c r="J417" s="276"/>
      <c r="K417" s="467"/>
      <c r="L417" s="467"/>
      <c r="M417" s="277"/>
      <c r="N417" s="277"/>
      <c r="O417" s="348"/>
      <c r="P417" s="278"/>
      <c r="Q417" s="279"/>
      <c r="R417" s="348"/>
      <c r="S417" s="278"/>
      <c r="T417" s="280"/>
      <c r="U417" s="348"/>
      <c r="V417" s="274"/>
      <c r="W417" s="309" t="str">
        <f t="shared" ca="1" si="199"/>
        <v/>
      </c>
      <c r="X417" s="310" t="str">
        <f t="shared" ca="1" si="200"/>
        <v/>
      </c>
      <c r="Y417" s="277"/>
      <c r="Z417" s="277"/>
      <c r="AA417" s="348"/>
      <c r="AB417" s="278"/>
      <c r="AC417" s="279"/>
      <c r="AD417" s="348"/>
      <c r="AE417" s="278"/>
      <c r="AF417" s="280"/>
      <c r="AG417" s="348"/>
      <c r="AH417" s="274"/>
      <c r="AI417" s="309" t="str">
        <f t="shared" ca="1" si="201"/>
        <v/>
      </c>
      <c r="AJ417" s="310" t="str">
        <f t="shared" ca="1" si="202"/>
        <v/>
      </c>
      <c r="AK417" s="277"/>
      <c r="AL417" s="277"/>
      <c r="AM417" s="348"/>
      <c r="AN417" s="278"/>
      <c r="AO417" s="279"/>
      <c r="AP417" s="348"/>
      <c r="AQ417" s="278"/>
      <c r="AR417" s="280"/>
      <c r="AS417" s="348"/>
      <c r="AT417" s="274"/>
      <c r="AU417" s="309" t="str">
        <f t="shared" ca="1" si="203"/>
        <v/>
      </c>
      <c r="AV417" s="310" t="str">
        <f t="shared" ca="1" si="204"/>
        <v/>
      </c>
      <c r="AW417" s="276"/>
      <c r="AX417" s="276"/>
      <c r="AY417" s="348"/>
      <c r="AZ417" s="278"/>
      <c r="BA417" s="279"/>
      <c r="BB417" s="348"/>
      <c r="BC417" s="278"/>
      <c r="BD417" s="280"/>
      <c r="BE417" s="348"/>
      <c r="BF417" s="274"/>
      <c r="BG417" s="309" t="str">
        <f t="shared" ca="1" si="205"/>
        <v/>
      </c>
      <c r="BH417" s="310" t="str">
        <f t="shared" ca="1" si="206"/>
        <v/>
      </c>
      <c r="BI417" s="276"/>
      <c r="BJ417" s="348"/>
      <c r="BK417" s="278"/>
      <c r="BL417" s="279"/>
      <c r="BM417" s="348"/>
      <c r="BN417" s="278"/>
      <c r="BO417" s="280"/>
      <c r="BP417" s="309" t="str">
        <f t="shared" ca="1" si="207"/>
        <v/>
      </c>
      <c r="BQ417" s="310" t="str">
        <f t="shared" ca="1" si="208"/>
        <v/>
      </c>
      <c r="BR417" s="309" t="str">
        <f t="shared" ca="1" si="209"/>
        <v/>
      </c>
      <c r="BS417" s="438" t="str">
        <f t="shared" ca="1" si="210"/>
        <v/>
      </c>
      <c r="BT417" s="281" t="str">
        <f t="array" ref="BT417">IF(AND($I417&lt;&gt;"",$K417&lt;&gt;""),CEILING(VLOOKUP($I417,ランク別指標,3,FALSE)*$L417,1),"")</f>
        <v/>
      </c>
      <c r="BU417" s="282"/>
      <c r="BV417" s="281" t="str">
        <f t="shared" si="195"/>
        <v/>
      </c>
      <c r="BW417" s="283"/>
      <c r="BX417" s="282"/>
      <c r="BY417" s="284" t="str">
        <f t="shared" si="211"/>
        <v/>
      </c>
      <c r="BZ417" s="285" t="str">
        <f t="shared" si="212"/>
        <v/>
      </c>
      <c r="CA417" s="286"/>
      <c r="CB417" s="287"/>
      <c r="CC417" s="281" t="str">
        <f t="array" ref="CC417">IF(AND($I417&lt;&gt;"",$K417&lt;&gt;""),CEILING(VLOOKUP($I417,ランク別指標,6,FALSE)*$L417,1),"")</f>
        <v/>
      </c>
      <c r="CD417" s="288"/>
      <c r="CE417" s="289" t="str">
        <f t="shared" si="196"/>
        <v/>
      </c>
      <c r="CF417" s="290"/>
      <c r="CG417" s="291" t="str">
        <f t="array" ref="CG417">IF(AND(L417&lt;&gt;"",L417&gt;0),IF(CD417/L417*100 &gt; 0,CD417/L417*100, ""),"")</f>
        <v/>
      </c>
      <c r="CH417" s="292" t="str">
        <f t="array" ref="CH417">IF(AND(L417&lt;&gt;"",L417&gt;0),IF(CF417/L417*100 &gt; 0,CF417/L417*100, ""),"")</f>
        <v/>
      </c>
      <c r="CI417" s="291" t="str">
        <f t="array" ref="CI417">IF(AND(CC417&lt;&gt;"",CC417&gt;0),IF(CD417/CC417*100 &gt; 0,CD417/CC417, ""),"")</f>
        <v/>
      </c>
      <c r="CJ417" s="292" t="str">
        <f t="array" ref="CJ417">IF(AND(CE417&lt;&gt;"",CE417&gt;0),IF(CF417/CE417*100 &gt; 0,CF417/CE417, ""),"")</f>
        <v/>
      </c>
      <c r="CK417" s="281"/>
      <c r="CL417" s="293" t="str">
        <f t="array" ref="CL417">IF(AND(L417&lt;&gt;"",L417&gt;0),IF(CK417/L417*100 &gt; 0,CK417/L417*100, ""),"")</f>
        <v/>
      </c>
      <c r="CM417" s="294"/>
      <c r="CN417" s="270" t="str">
        <f t="array" aca="1" ref="CN417" ca="1">IF(AND($O417&lt;&gt;"",$P417="",$O417&lt;=集計基準日),"遅1",IF(AND($R417&lt;&gt;"",$S417="",$R417&lt;=集計基準日),"遅2",IF(AND($U417&lt;&gt;"",$V417="",$U417&lt;=集計基準日),"遅3","") ) )</f>
        <v/>
      </c>
      <c r="CO417" s="271" t="str">
        <f t="array" aca="1" ref="CO417" ca="1">IF(AND($AA417&lt;&gt;"",$AB417="",$AA417&lt;=集計基準日),"遅1",IF(AND($AD417&lt;&gt;"",$AE417="",$AD417&lt;=集計基準日),"遅2",IF(AND($AG417&lt;&gt;"",$AH417="",$AG417&lt;=集計基準日),"遅3","")))</f>
        <v/>
      </c>
      <c r="CP417" s="271" t="str">
        <f t="array" aca="1" ref="CP417" ca="1">IF(AND($AM417&lt;&gt;"",$AN417="",$AM417&lt;=集計基準日),"遅1",IF(AND($AP417&lt;&gt;"",$AQ417="",$AP417&lt;=集計基準日),"遅2",IF(AND($AS417&lt;&gt;"",$AT417="",$AS417&lt;=集計基準日),"遅3","")))</f>
        <v/>
      </c>
      <c r="CQ417" s="272" t="str">
        <f t="shared" ca="1" si="193"/>
        <v/>
      </c>
      <c r="CR417" s="272" t="str">
        <f t="shared" ca="1" si="194"/>
        <v/>
      </c>
      <c r="CS417" s="273" t="str">
        <f t="shared" ca="1" si="197"/>
        <v/>
      </c>
      <c r="CT417" s="337"/>
      <c r="CU417" s="264">
        <f t="shared" si="213"/>
        <v>409</v>
      </c>
      <c r="CW417" s="324">
        <f t="array" aca="1" ref="CW417" ca="1">MAX(IF((IF(進捗管理票PSPT_進捗率_1_2&lt;&gt;"", O417:V417,O417:S417)&lt;&gt;"")*(IF(進捗管理票PSPT_進捗率_1_2&lt;&gt;"", $O$7:$V$7,$O$7:$S$7)="予定日")*(IF(進捗管理票PSPT_進捗率_1_2&lt;&gt;"", O417:V417,O417:S417)&lt;=集計基準日),COLUMN(IF(進捗管理票PSPT_進捗率_1_2&lt;&gt;"", O417:V417,O417:S417)),""))</f>
        <v>0</v>
      </c>
      <c r="CX417" s="324">
        <f t="array" aca="1" ref="CX417" ca="1">MAX(IF((IF(進捗管理票PSPT_進捗率_2_2&lt;&gt;"", AA417:AH417,AA417:AE417)&lt;&gt;"")*(IF(進捗管理票PSPT_進捗率_2_2&lt;&gt;"", $AA$7:$AH$7,$AA$7:$AE$7)="予定日")*(IF(進捗管理票PSPT_進捗率_2_2&lt;&gt;"", AA417:AH417,AA417:AE417)&lt;=集計基準日),COLUMN(IF(進捗管理票PSPT_進捗率_2_2&lt;&gt;"", AA417:AH417,AA417:AE417)),""))</f>
        <v>0</v>
      </c>
      <c r="CY417" s="324">
        <f t="array" aca="1" ref="CY417" ca="1">MAX(IF((IF(進捗管理票PSPT_進捗率_3_2&lt;&gt;"", AM417:AT417,AM417:AQ417)&lt;&gt;"")*(IF(進捗管理票PSPT_進捗率_3_2&lt;&gt;"", $AM$7:$AT$7,$AM$7:$AQ$7)="予定日")*(IF(進捗管理票PSPT_進捗率_3_2&lt;&gt;"", AM417:AT417,AM417:AQ417)&lt;=集計基準日),COLUMN(IF(進捗管理票PSPT_進捗率_3_2&lt;&gt;"", AM417:AT417,AM417:AQ417)),""))</f>
        <v>0</v>
      </c>
      <c r="CZ417" s="324">
        <f t="array" aca="1" ref="CZ417" ca="1">MAX(IF((IF(進捗管理票PSPT_進捗率_4_2&lt;&gt;"", AY417:BF417,AY417:BC417)&lt;&gt;"")*(IF(進捗管理票PSPT_進捗率_4_2&lt;&gt;"", $AY$7:$BF$7,$AY$7:$BC$7)="予定日")*(IF(進捗管理票PSPT_進捗率_4_2&lt;&gt;"", AY417:BF417,AY417:BC417)&lt;=集計基準日),COLUMN(IF(進捗管理票PSPT_進捗率_4_2&lt;&gt;"", AY417:BF417,AY417:BC417)),""))</f>
        <v>0</v>
      </c>
      <c r="DA417" s="324">
        <f t="array" aca="1" ref="DA417" ca="1">MAX(IF((BJ417:BN417&lt;&gt;"")*($BJ$7:$BN$7="予定日")*(BJ417:BN417&lt;=集計基準日),COLUMN(BJ417:BN417),""))</f>
        <v>0</v>
      </c>
      <c r="DB417" s="324">
        <f t="array" aca="1" ref="DB417" ca="1">MAX(IF((IF(AND(進捗管理票PSPT_進捗率_1_2&lt;&gt;"",U417&lt;&gt;""), O417:V417,O417:S417)&lt;&gt;"")*(IF(AND(進捗管理票PSPT_進捗率_1_2&lt;&gt;"",U417&lt;&gt;""), $O$7:$V$7,$O$7:$S$7)="実績日")*(IF(AND(進捗管理票PSPT_進捗率_1_2&lt;&gt;"",U417&lt;&gt;""), O417:V417,O417:S417)&lt;=集計基準日),COLUMN(IF(AND(進捗管理票PSPT_進捗率_1_2&lt;&gt;"",U417&lt;&gt;""), O417:V417,O417:S417)),""))</f>
        <v>0</v>
      </c>
      <c r="DC417" s="324">
        <f t="array" aca="1" ref="DC417" ca="1">MAX(IF((IF(AND(進捗管理票PSPT_進捗率_2_2&lt;&gt;"",AG417&lt;&gt;""), AA417:AH417,AA417:AE417)&lt;&gt;"")*(IF(AND(進捗管理票PSPT_進捗率_2_2&lt;&gt;"",AG417&lt;&gt;""), $AA$7:$AH$7,$AA$7:$AE$7)="実績日")*(IF(AND(進捗管理票PSPT_進捗率_2_2&lt;&gt;"",AG417&lt;&gt;""), AA417:AH417,AA417:AE417)&lt;=集計基準日),COLUMN(IF(AND(進捗管理票PSPT_進捗率_2_2&lt;&gt;"",AG417&lt;&gt;""), AA417:AH417,AA417:AE417)),""))</f>
        <v>0</v>
      </c>
      <c r="DD417" s="324">
        <f t="array" aca="1" ref="DD417" ca="1">MAX(IF((IF(AND(進捗管理票PSPT_進捗率_3_2&lt;&gt;"",AS417&lt;&gt;""), AM417:AT417,AM417:AQ417)&lt;&gt;"")*(IF(AND(進捗管理票PSPT_進捗率_3_2&lt;&gt;"",AS417&lt;&gt;""), $AM$7:$AT$7,$AM$7:$AQ$7)="実績日")*(IF(AND(進捗管理票PSPT_進捗率_3_2&lt;&gt;"",AS417&lt;&gt;""), AM417:AT417,AM417:AQ417)&lt;=集計基準日),COLUMN(IF(AND(進捗管理票PSPT_進捗率_3_2&lt;&gt;"",AS417&lt;&gt;""), AM417:AT417,AM417:AQ417)),""))</f>
        <v>0</v>
      </c>
      <c r="DE417" s="324">
        <f t="array" aca="1" ref="DE417" ca="1">MAX(IF((IF(AND(進捗管理票PSPT_進捗率_4_2&lt;&gt;"",BE417&lt;&gt;""), AY417:BF417,AY417:BC417)&lt;&gt;"")*(IF(AND(進捗管理票PSPT_進捗率_4_2&lt;&gt;"",BE417&lt;&gt;""), $AY$7:$BF$7,$AY$7:$BC$7)="実績日")*(IF(AND(進捗管理票PSPT_進捗率_4_2&lt;&gt;"",BE417&lt;&gt;""), AY417:BF417,AY417:BC417)&lt;=集計基準日),COLUMN(IF(AND(進捗管理票PSPT_進捗率_4_2&lt;&gt;"",BE417&lt;&gt;""), AY417:BF417,AY417:BC417)),""))</f>
        <v>0</v>
      </c>
      <c r="DF417" s="324">
        <f t="array" aca="1" ref="DF417" ca="1">MAX(IF((BJ417:BN417&lt;&gt;"")*($BJ$7:$BN$7="実績日")*(BJ417:BN417&lt;=集計基準日),COLUMN(BJ417:BN417),""))</f>
        <v>0</v>
      </c>
      <c r="DG417" s="439">
        <f ca="1">MAX(IF(CW417&lt;&gt;0,HLOOKUP(CW417+1,進捗・達成率設定_PS,9,1),0),IF(CX417&lt;&gt;0,HLOOKUP(CX417+1,進捗・達成率設定_PT仕様作成,9,1),0),IF(CY417&lt;&gt;0,HLOOKUP(CY417+1,進捗・達成率設定_PG,9,1),0),IF(CZ417&lt;&gt;0,HLOOKUP(CZ417+1,進捗・達成率設定_PT,9,1),0),IF(DA417&lt;&gt;0,HLOOKUP(DA417+1,進捗・達成率設定_受入,9,1),0),IF(AND(COUNTA(PTレビュー先頭セル:PTレビュー最終セル)=0,AND(BB417&lt;&gt;"", BB417 &lt;= 集計基準日, BE417="",BF417="",BJ417="",BK417="",BM417="",BN417="")),100,0),IF(AND(BE417&lt;&gt;"",BE417 &lt;= 集計基準日, BJ417="",BK417="",BM417="",BN417=""),100,0))</f>
        <v>0</v>
      </c>
      <c r="DH417" s="440">
        <f ca="1">MAX(IF(DB417&lt;&gt;0,HLOOKUP(DB417,進捗・達成率設定_PS,9,1),0),IF(DC417&lt;&gt;0,HLOOKUP(DC417,進捗・達成率設定_PT仕様作成,9,1),0),IF(DD417&lt;&gt;0,HLOOKUP(DD417,進捗・達成率設定_PG,9,1),0),IF(DE417&lt;&gt;0,HLOOKUP(DE417,進捗・達成率設定_PT,9,1),0),IF(DF417&lt;&gt;0,HLOOKUP(DF417,進捗・達成率設定_受入,9,1),0),IF(AND(COUNTA(PTレビュー先頭セル:PTレビュー最終セル)=0,BJ417="",BK417="",BM417="",BN417="",BC417&lt;&gt;"", BC417&lt;=集計基準日),100,0),IF(OR(AND(BF417&lt;&gt;"",BF417&lt;=集計基準日, BJ417="",BK417="",BM417="",BN417=""),AND(BE417&lt;&gt;"",BF417&lt;&gt;"",BF417&lt;=集計基準日, BJ417="",BK417="",BM417="",BN417="")),100,0))</f>
        <v>0</v>
      </c>
      <c r="DI417" s="328" t="str">
        <f>IF(BM417&lt;&gt;"",BM417,IF(AND(BJ417&lt;&gt;"",BM417&lt;&gt;""),BM417,IF(AND(BJ417&lt;&gt;"",BM417=""),"",IF(AND(BK417&lt;&gt;"",BM417=""),"",IF(BE417&lt;&gt;"",BE417,IF(COUNTA(PTレビュー先頭セル:PTレビュー最終セル)&lt;&gt;0,"",IF(BB417&lt;&gt;"",BB417,"")))))))</f>
        <v/>
      </c>
      <c r="DJ417" s="329" t="str">
        <f>IF(AND(BM417&lt;&gt;"",BN417&lt;&gt;""),BN417,IF(AND(BJ417&lt;&gt;"",BN417&lt;&gt;""),BN417,IF(AND(BK417&lt;&gt;"",BN417=""),"",IF(AND(BJ417&lt;&gt;"",BN417=""),"",IF(BF417&lt;&gt;"",BF417,IF(COUNTA(PTレビュー先頭セル:PTレビュー最終セル)&lt;&gt;0,"",IF(BC417&lt;&gt;"",BC417,"")))))))</f>
        <v/>
      </c>
      <c r="DK417" s="450" t="b">
        <f t="shared" si="214"/>
        <v>0</v>
      </c>
      <c r="DL417" s="440" t="b">
        <f t="shared" si="215"/>
        <v>0</v>
      </c>
      <c r="DM417" s="450" t="b">
        <f t="shared" si="216"/>
        <v>0</v>
      </c>
      <c r="DN417" s="440" t="b">
        <f t="shared" si="217"/>
        <v>0</v>
      </c>
      <c r="DO417" s="449" t="b">
        <f t="shared" si="218"/>
        <v>0</v>
      </c>
      <c r="DP417" s="440" t="b">
        <f t="shared" si="219"/>
        <v>0</v>
      </c>
      <c r="DQ417" s="450" t="b">
        <f t="shared" si="220"/>
        <v>0</v>
      </c>
      <c r="DR417" s="440" t="b">
        <f t="shared" si="221"/>
        <v>0</v>
      </c>
      <c r="DS417" s="449" t="b">
        <f t="shared" si="222"/>
        <v>0</v>
      </c>
      <c r="DT417" s="440" t="b">
        <f t="shared" si="223"/>
        <v>0</v>
      </c>
    </row>
    <row r="418" spans="1:124" x14ac:dyDescent="0.25">
      <c r="A418" s="65">
        <f t="shared" si="198"/>
        <v>410</v>
      </c>
      <c r="B418" s="275"/>
      <c r="C418" s="275"/>
      <c r="D418" s="275"/>
      <c r="E418" s="275"/>
      <c r="F418" s="275"/>
      <c r="G418" s="316"/>
      <c r="H418" s="276"/>
      <c r="I418" s="276"/>
      <c r="J418" s="276"/>
      <c r="K418" s="467"/>
      <c r="L418" s="467"/>
      <c r="M418" s="277"/>
      <c r="N418" s="277"/>
      <c r="O418" s="348"/>
      <c r="P418" s="278"/>
      <c r="Q418" s="279"/>
      <c r="R418" s="348"/>
      <c r="S418" s="278"/>
      <c r="T418" s="280"/>
      <c r="U418" s="348"/>
      <c r="V418" s="274"/>
      <c r="W418" s="309" t="str">
        <f t="shared" ca="1" si="199"/>
        <v/>
      </c>
      <c r="X418" s="310" t="str">
        <f t="shared" ca="1" si="200"/>
        <v/>
      </c>
      <c r="Y418" s="277"/>
      <c r="Z418" s="277"/>
      <c r="AA418" s="348"/>
      <c r="AB418" s="278"/>
      <c r="AC418" s="279"/>
      <c r="AD418" s="348"/>
      <c r="AE418" s="278"/>
      <c r="AF418" s="280"/>
      <c r="AG418" s="348"/>
      <c r="AH418" s="274"/>
      <c r="AI418" s="309" t="str">
        <f t="shared" ca="1" si="201"/>
        <v/>
      </c>
      <c r="AJ418" s="310" t="str">
        <f t="shared" ca="1" si="202"/>
        <v/>
      </c>
      <c r="AK418" s="277"/>
      <c r="AL418" s="277"/>
      <c r="AM418" s="348"/>
      <c r="AN418" s="278"/>
      <c r="AO418" s="279"/>
      <c r="AP418" s="348"/>
      <c r="AQ418" s="278"/>
      <c r="AR418" s="280"/>
      <c r="AS418" s="348"/>
      <c r="AT418" s="274"/>
      <c r="AU418" s="309" t="str">
        <f t="shared" ca="1" si="203"/>
        <v/>
      </c>
      <c r="AV418" s="310" t="str">
        <f t="shared" ca="1" si="204"/>
        <v/>
      </c>
      <c r="AW418" s="276"/>
      <c r="AX418" s="276"/>
      <c r="AY418" s="348"/>
      <c r="AZ418" s="278"/>
      <c r="BA418" s="279"/>
      <c r="BB418" s="348"/>
      <c r="BC418" s="278"/>
      <c r="BD418" s="280"/>
      <c r="BE418" s="348"/>
      <c r="BF418" s="274"/>
      <c r="BG418" s="309" t="str">
        <f t="shared" ca="1" si="205"/>
        <v/>
      </c>
      <c r="BH418" s="310" t="str">
        <f t="shared" ca="1" si="206"/>
        <v/>
      </c>
      <c r="BI418" s="276"/>
      <c r="BJ418" s="348"/>
      <c r="BK418" s="278"/>
      <c r="BL418" s="279"/>
      <c r="BM418" s="348"/>
      <c r="BN418" s="278"/>
      <c r="BO418" s="280"/>
      <c r="BP418" s="309" t="str">
        <f t="shared" ca="1" si="207"/>
        <v/>
      </c>
      <c r="BQ418" s="310" t="str">
        <f t="shared" ca="1" si="208"/>
        <v/>
      </c>
      <c r="BR418" s="309" t="str">
        <f t="shared" ca="1" si="209"/>
        <v/>
      </c>
      <c r="BS418" s="438" t="str">
        <f t="shared" ca="1" si="210"/>
        <v/>
      </c>
      <c r="BT418" s="281" t="str">
        <f t="array" ref="BT418">IF(AND($I418&lt;&gt;"",$K418&lt;&gt;""),CEILING(VLOOKUP($I418,ランク別指標,3,FALSE)*$L418,1),"")</f>
        <v/>
      </c>
      <c r="BU418" s="282"/>
      <c r="BV418" s="281" t="str">
        <f t="shared" si="195"/>
        <v/>
      </c>
      <c r="BW418" s="283"/>
      <c r="BX418" s="282"/>
      <c r="BY418" s="284" t="str">
        <f t="shared" si="211"/>
        <v/>
      </c>
      <c r="BZ418" s="285" t="str">
        <f t="shared" si="212"/>
        <v/>
      </c>
      <c r="CA418" s="286"/>
      <c r="CB418" s="287"/>
      <c r="CC418" s="281" t="str">
        <f t="array" ref="CC418">IF(AND($I418&lt;&gt;"",$K418&lt;&gt;""),CEILING(VLOOKUP($I418,ランク別指標,6,FALSE)*$L418,1),"")</f>
        <v/>
      </c>
      <c r="CD418" s="288"/>
      <c r="CE418" s="289" t="str">
        <f t="shared" si="196"/>
        <v/>
      </c>
      <c r="CF418" s="290"/>
      <c r="CG418" s="291" t="str">
        <f t="array" ref="CG418">IF(AND(L418&lt;&gt;"",L418&gt;0),IF(CD418/L418*100 &gt; 0,CD418/L418*100, ""),"")</f>
        <v/>
      </c>
      <c r="CH418" s="292" t="str">
        <f t="array" ref="CH418">IF(AND(L418&lt;&gt;"",L418&gt;0),IF(CF418/L418*100 &gt; 0,CF418/L418*100, ""),"")</f>
        <v/>
      </c>
      <c r="CI418" s="291" t="str">
        <f t="array" ref="CI418">IF(AND(CC418&lt;&gt;"",CC418&gt;0),IF(CD418/CC418*100 &gt; 0,CD418/CC418, ""),"")</f>
        <v/>
      </c>
      <c r="CJ418" s="292" t="str">
        <f t="array" ref="CJ418">IF(AND(CE418&lt;&gt;"",CE418&gt;0),IF(CF418/CE418*100 &gt; 0,CF418/CE418, ""),"")</f>
        <v/>
      </c>
      <c r="CK418" s="281"/>
      <c r="CL418" s="293" t="str">
        <f t="array" ref="CL418">IF(AND(L418&lt;&gt;"",L418&gt;0),IF(CK418/L418*100 &gt; 0,CK418/L418*100, ""),"")</f>
        <v/>
      </c>
      <c r="CM418" s="294"/>
      <c r="CN418" s="270" t="str">
        <f t="array" aca="1" ref="CN418" ca="1">IF(AND($O418&lt;&gt;"",$P418="",$O418&lt;=集計基準日),"遅1",IF(AND($R418&lt;&gt;"",$S418="",$R418&lt;=集計基準日),"遅2",IF(AND($U418&lt;&gt;"",$V418="",$U418&lt;=集計基準日),"遅3","") ) )</f>
        <v/>
      </c>
      <c r="CO418" s="271" t="str">
        <f t="array" aca="1" ref="CO418" ca="1">IF(AND($AA418&lt;&gt;"",$AB418="",$AA418&lt;=集計基準日),"遅1",IF(AND($AD418&lt;&gt;"",$AE418="",$AD418&lt;=集計基準日),"遅2",IF(AND($AG418&lt;&gt;"",$AH418="",$AG418&lt;=集計基準日),"遅3","")))</f>
        <v/>
      </c>
      <c r="CP418" s="271" t="str">
        <f t="array" aca="1" ref="CP418" ca="1">IF(AND($AM418&lt;&gt;"",$AN418="",$AM418&lt;=集計基準日),"遅1",IF(AND($AP418&lt;&gt;"",$AQ418="",$AP418&lt;=集計基準日),"遅2",IF(AND($AS418&lt;&gt;"",$AT418="",$AS418&lt;=集計基準日),"遅3","")))</f>
        <v/>
      </c>
      <c r="CQ418" s="272" t="str">
        <f t="shared" ca="1" si="193"/>
        <v/>
      </c>
      <c r="CR418" s="272" t="str">
        <f t="shared" ca="1" si="194"/>
        <v/>
      </c>
      <c r="CS418" s="273" t="str">
        <f t="shared" ca="1" si="197"/>
        <v/>
      </c>
      <c r="CT418" s="337"/>
      <c r="CU418" s="264">
        <f t="shared" si="213"/>
        <v>410</v>
      </c>
      <c r="CW418" s="324">
        <f t="array" aca="1" ref="CW418" ca="1">MAX(IF((IF(進捗管理票PSPT_進捗率_1_2&lt;&gt;"", O418:V418,O418:S418)&lt;&gt;"")*(IF(進捗管理票PSPT_進捗率_1_2&lt;&gt;"", $O$7:$V$7,$O$7:$S$7)="予定日")*(IF(進捗管理票PSPT_進捗率_1_2&lt;&gt;"", O418:V418,O418:S418)&lt;=集計基準日),COLUMN(IF(進捗管理票PSPT_進捗率_1_2&lt;&gt;"", O418:V418,O418:S418)),""))</f>
        <v>0</v>
      </c>
      <c r="CX418" s="324">
        <f t="array" aca="1" ref="CX418" ca="1">MAX(IF((IF(進捗管理票PSPT_進捗率_2_2&lt;&gt;"", AA418:AH418,AA418:AE418)&lt;&gt;"")*(IF(進捗管理票PSPT_進捗率_2_2&lt;&gt;"", $AA$7:$AH$7,$AA$7:$AE$7)="予定日")*(IF(進捗管理票PSPT_進捗率_2_2&lt;&gt;"", AA418:AH418,AA418:AE418)&lt;=集計基準日),COLUMN(IF(進捗管理票PSPT_進捗率_2_2&lt;&gt;"", AA418:AH418,AA418:AE418)),""))</f>
        <v>0</v>
      </c>
      <c r="CY418" s="324">
        <f t="array" aca="1" ref="CY418" ca="1">MAX(IF((IF(進捗管理票PSPT_進捗率_3_2&lt;&gt;"", AM418:AT418,AM418:AQ418)&lt;&gt;"")*(IF(進捗管理票PSPT_進捗率_3_2&lt;&gt;"", $AM$7:$AT$7,$AM$7:$AQ$7)="予定日")*(IF(進捗管理票PSPT_進捗率_3_2&lt;&gt;"", AM418:AT418,AM418:AQ418)&lt;=集計基準日),COLUMN(IF(進捗管理票PSPT_進捗率_3_2&lt;&gt;"", AM418:AT418,AM418:AQ418)),""))</f>
        <v>0</v>
      </c>
      <c r="CZ418" s="324">
        <f t="array" aca="1" ref="CZ418" ca="1">MAX(IF((IF(進捗管理票PSPT_進捗率_4_2&lt;&gt;"", AY418:BF418,AY418:BC418)&lt;&gt;"")*(IF(進捗管理票PSPT_進捗率_4_2&lt;&gt;"", $AY$7:$BF$7,$AY$7:$BC$7)="予定日")*(IF(進捗管理票PSPT_進捗率_4_2&lt;&gt;"", AY418:BF418,AY418:BC418)&lt;=集計基準日),COLUMN(IF(進捗管理票PSPT_進捗率_4_2&lt;&gt;"", AY418:BF418,AY418:BC418)),""))</f>
        <v>0</v>
      </c>
      <c r="DA418" s="324">
        <f t="array" aca="1" ref="DA418" ca="1">MAX(IF((BJ418:BN418&lt;&gt;"")*($BJ$7:$BN$7="予定日")*(BJ418:BN418&lt;=集計基準日),COLUMN(BJ418:BN418),""))</f>
        <v>0</v>
      </c>
      <c r="DB418" s="324">
        <f t="array" aca="1" ref="DB418" ca="1">MAX(IF((IF(AND(進捗管理票PSPT_進捗率_1_2&lt;&gt;"",U418&lt;&gt;""), O418:V418,O418:S418)&lt;&gt;"")*(IF(AND(進捗管理票PSPT_進捗率_1_2&lt;&gt;"",U418&lt;&gt;""), $O$7:$V$7,$O$7:$S$7)="実績日")*(IF(AND(進捗管理票PSPT_進捗率_1_2&lt;&gt;"",U418&lt;&gt;""), O418:V418,O418:S418)&lt;=集計基準日),COLUMN(IF(AND(進捗管理票PSPT_進捗率_1_2&lt;&gt;"",U418&lt;&gt;""), O418:V418,O418:S418)),""))</f>
        <v>0</v>
      </c>
      <c r="DC418" s="324">
        <f t="array" aca="1" ref="DC418" ca="1">MAX(IF((IF(AND(進捗管理票PSPT_進捗率_2_2&lt;&gt;"",AG418&lt;&gt;""), AA418:AH418,AA418:AE418)&lt;&gt;"")*(IF(AND(進捗管理票PSPT_進捗率_2_2&lt;&gt;"",AG418&lt;&gt;""), $AA$7:$AH$7,$AA$7:$AE$7)="実績日")*(IF(AND(進捗管理票PSPT_進捗率_2_2&lt;&gt;"",AG418&lt;&gt;""), AA418:AH418,AA418:AE418)&lt;=集計基準日),COLUMN(IF(AND(進捗管理票PSPT_進捗率_2_2&lt;&gt;"",AG418&lt;&gt;""), AA418:AH418,AA418:AE418)),""))</f>
        <v>0</v>
      </c>
      <c r="DD418" s="324">
        <f t="array" aca="1" ref="DD418" ca="1">MAX(IF((IF(AND(進捗管理票PSPT_進捗率_3_2&lt;&gt;"",AS418&lt;&gt;""), AM418:AT418,AM418:AQ418)&lt;&gt;"")*(IF(AND(進捗管理票PSPT_進捗率_3_2&lt;&gt;"",AS418&lt;&gt;""), $AM$7:$AT$7,$AM$7:$AQ$7)="実績日")*(IF(AND(進捗管理票PSPT_進捗率_3_2&lt;&gt;"",AS418&lt;&gt;""), AM418:AT418,AM418:AQ418)&lt;=集計基準日),COLUMN(IF(AND(進捗管理票PSPT_進捗率_3_2&lt;&gt;"",AS418&lt;&gt;""), AM418:AT418,AM418:AQ418)),""))</f>
        <v>0</v>
      </c>
      <c r="DE418" s="324">
        <f t="array" aca="1" ref="DE418" ca="1">MAX(IF((IF(AND(進捗管理票PSPT_進捗率_4_2&lt;&gt;"",BE418&lt;&gt;""), AY418:BF418,AY418:BC418)&lt;&gt;"")*(IF(AND(進捗管理票PSPT_進捗率_4_2&lt;&gt;"",BE418&lt;&gt;""), $AY$7:$BF$7,$AY$7:$BC$7)="実績日")*(IF(AND(進捗管理票PSPT_進捗率_4_2&lt;&gt;"",BE418&lt;&gt;""), AY418:BF418,AY418:BC418)&lt;=集計基準日),COLUMN(IF(AND(進捗管理票PSPT_進捗率_4_2&lt;&gt;"",BE418&lt;&gt;""), AY418:BF418,AY418:BC418)),""))</f>
        <v>0</v>
      </c>
      <c r="DF418" s="324">
        <f t="array" aca="1" ref="DF418" ca="1">MAX(IF((BJ418:BN418&lt;&gt;"")*($BJ$7:$BN$7="実績日")*(BJ418:BN418&lt;=集計基準日),COLUMN(BJ418:BN418),""))</f>
        <v>0</v>
      </c>
      <c r="DG418" s="439">
        <f ca="1">MAX(IF(CW418&lt;&gt;0,HLOOKUP(CW418+1,進捗・達成率設定_PS,9,1),0),IF(CX418&lt;&gt;0,HLOOKUP(CX418+1,進捗・達成率設定_PT仕様作成,9,1),0),IF(CY418&lt;&gt;0,HLOOKUP(CY418+1,進捗・達成率設定_PG,9,1),0),IF(CZ418&lt;&gt;0,HLOOKUP(CZ418+1,進捗・達成率設定_PT,9,1),0),IF(DA418&lt;&gt;0,HLOOKUP(DA418+1,進捗・達成率設定_受入,9,1),0),IF(AND(COUNTA(PTレビュー先頭セル:PTレビュー最終セル)=0,AND(BB418&lt;&gt;"", BB418 &lt;= 集計基準日, BE418="",BF418="",BJ418="",BK418="",BM418="",BN418="")),100,0),IF(AND(BE418&lt;&gt;"",BE418 &lt;= 集計基準日, BJ418="",BK418="",BM418="",BN418=""),100,0))</f>
        <v>0</v>
      </c>
      <c r="DH418" s="440">
        <f ca="1">MAX(IF(DB418&lt;&gt;0,HLOOKUP(DB418,進捗・達成率設定_PS,9,1),0),IF(DC418&lt;&gt;0,HLOOKUP(DC418,進捗・達成率設定_PT仕様作成,9,1),0),IF(DD418&lt;&gt;0,HLOOKUP(DD418,進捗・達成率設定_PG,9,1),0),IF(DE418&lt;&gt;0,HLOOKUP(DE418,進捗・達成率設定_PT,9,1),0),IF(DF418&lt;&gt;0,HLOOKUP(DF418,進捗・達成率設定_受入,9,1),0),IF(AND(COUNTA(PTレビュー先頭セル:PTレビュー最終セル)=0,BJ418="",BK418="",BM418="",BN418="",BC418&lt;&gt;"", BC418&lt;=集計基準日),100,0),IF(OR(AND(BF418&lt;&gt;"",BF418&lt;=集計基準日, BJ418="",BK418="",BM418="",BN418=""),AND(BE418&lt;&gt;"",BF418&lt;&gt;"",BF418&lt;=集計基準日, BJ418="",BK418="",BM418="",BN418="")),100,0))</f>
        <v>0</v>
      </c>
      <c r="DI418" s="328" t="str">
        <f>IF(BM418&lt;&gt;"",BM418,IF(AND(BJ418&lt;&gt;"",BM418&lt;&gt;""),BM418,IF(AND(BJ418&lt;&gt;"",BM418=""),"",IF(AND(BK418&lt;&gt;"",BM418=""),"",IF(BE418&lt;&gt;"",BE418,IF(COUNTA(PTレビュー先頭セル:PTレビュー最終セル)&lt;&gt;0,"",IF(BB418&lt;&gt;"",BB418,"")))))))</f>
        <v/>
      </c>
      <c r="DJ418" s="329" t="str">
        <f>IF(AND(BM418&lt;&gt;"",BN418&lt;&gt;""),BN418,IF(AND(BJ418&lt;&gt;"",BN418&lt;&gt;""),BN418,IF(AND(BK418&lt;&gt;"",BN418=""),"",IF(AND(BJ418&lt;&gt;"",BN418=""),"",IF(BF418&lt;&gt;"",BF418,IF(COUNTA(PTレビュー先頭セル:PTレビュー最終セル)&lt;&gt;0,"",IF(BC418&lt;&gt;"",BC418,"")))))))</f>
        <v/>
      </c>
      <c r="DK418" s="450" t="b">
        <f t="shared" si="214"/>
        <v>0</v>
      </c>
      <c r="DL418" s="440" t="b">
        <f t="shared" si="215"/>
        <v>0</v>
      </c>
      <c r="DM418" s="450" t="b">
        <f t="shared" si="216"/>
        <v>0</v>
      </c>
      <c r="DN418" s="440" t="b">
        <f t="shared" si="217"/>
        <v>0</v>
      </c>
      <c r="DO418" s="449" t="b">
        <f t="shared" si="218"/>
        <v>0</v>
      </c>
      <c r="DP418" s="440" t="b">
        <f t="shared" si="219"/>
        <v>0</v>
      </c>
      <c r="DQ418" s="450" t="b">
        <f t="shared" si="220"/>
        <v>0</v>
      </c>
      <c r="DR418" s="440" t="b">
        <f t="shared" si="221"/>
        <v>0</v>
      </c>
      <c r="DS418" s="449" t="b">
        <f t="shared" si="222"/>
        <v>0</v>
      </c>
      <c r="DT418" s="440" t="b">
        <f t="shared" si="223"/>
        <v>0</v>
      </c>
    </row>
    <row r="419" spans="1:124" x14ac:dyDescent="0.25">
      <c r="A419" s="65">
        <f t="shared" si="198"/>
        <v>411</v>
      </c>
      <c r="B419" s="275"/>
      <c r="C419" s="275"/>
      <c r="D419" s="275"/>
      <c r="E419" s="275"/>
      <c r="F419" s="275"/>
      <c r="G419" s="316"/>
      <c r="H419" s="276"/>
      <c r="I419" s="276"/>
      <c r="J419" s="276"/>
      <c r="K419" s="467"/>
      <c r="L419" s="467"/>
      <c r="M419" s="277"/>
      <c r="N419" s="277"/>
      <c r="O419" s="348"/>
      <c r="P419" s="278"/>
      <c r="Q419" s="279"/>
      <c r="R419" s="348"/>
      <c r="S419" s="278"/>
      <c r="T419" s="280"/>
      <c r="U419" s="348"/>
      <c r="V419" s="274"/>
      <c r="W419" s="309" t="str">
        <f t="shared" ca="1" si="199"/>
        <v/>
      </c>
      <c r="X419" s="310" t="str">
        <f t="shared" ca="1" si="200"/>
        <v/>
      </c>
      <c r="Y419" s="277"/>
      <c r="Z419" s="277"/>
      <c r="AA419" s="348"/>
      <c r="AB419" s="278"/>
      <c r="AC419" s="279"/>
      <c r="AD419" s="348"/>
      <c r="AE419" s="278"/>
      <c r="AF419" s="280"/>
      <c r="AG419" s="348"/>
      <c r="AH419" s="274"/>
      <c r="AI419" s="309" t="str">
        <f t="shared" ca="1" si="201"/>
        <v/>
      </c>
      <c r="AJ419" s="310" t="str">
        <f t="shared" ca="1" si="202"/>
        <v/>
      </c>
      <c r="AK419" s="277"/>
      <c r="AL419" s="277"/>
      <c r="AM419" s="348"/>
      <c r="AN419" s="278"/>
      <c r="AO419" s="279"/>
      <c r="AP419" s="348"/>
      <c r="AQ419" s="278"/>
      <c r="AR419" s="280"/>
      <c r="AS419" s="348"/>
      <c r="AT419" s="274"/>
      <c r="AU419" s="309" t="str">
        <f t="shared" ca="1" si="203"/>
        <v/>
      </c>
      <c r="AV419" s="310" t="str">
        <f t="shared" ca="1" si="204"/>
        <v/>
      </c>
      <c r="AW419" s="276"/>
      <c r="AX419" s="276"/>
      <c r="AY419" s="348"/>
      <c r="AZ419" s="278"/>
      <c r="BA419" s="279"/>
      <c r="BB419" s="348"/>
      <c r="BC419" s="278"/>
      <c r="BD419" s="280"/>
      <c r="BE419" s="348"/>
      <c r="BF419" s="274"/>
      <c r="BG419" s="309" t="str">
        <f t="shared" ca="1" si="205"/>
        <v/>
      </c>
      <c r="BH419" s="310" t="str">
        <f t="shared" ca="1" si="206"/>
        <v/>
      </c>
      <c r="BI419" s="276"/>
      <c r="BJ419" s="348"/>
      <c r="BK419" s="278"/>
      <c r="BL419" s="279"/>
      <c r="BM419" s="348"/>
      <c r="BN419" s="278"/>
      <c r="BO419" s="280"/>
      <c r="BP419" s="309" t="str">
        <f t="shared" ca="1" si="207"/>
        <v/>
      </c>
      <c r="BQ419" s="310" t="str">
        <f t="shared" ca="1" si="208"/>
        <v/>
      </c>
      <c r="BR419" s="309" t="str">
        <f t="shared" ca="1" si="209"/>
        <v/>
      </c>
      <c r="BS419" s="438" t="str">
        <f t="shared" ca="1" si="210"/>
        <v/>
      </c>
      <c r="BT419" s="281" t="str">
        <f t="array" ref="BT419">IF(AND($I419&lt;&gt;"",$K419&lt;&gt;""),CEILING(VLOOKUP($I419,ランク別指標,3,FALSE)*$L419,1),"")</f>
        <v/>
      </c>
      <c r="BU419" s="282"/>
      <c r="BV419" s="281" t="str">
        <f t="shared" si="195"/>
        <v/>
      </c>
      <c r="BW419" s="283"/>
      <c r="BX419" s="282"/>
      <c r="BY419" s="284" t="str">
        <f t="shared" si="211"/>
        <v/>
      </c>
      <c r="BZ419" s="285" t="str">
        <f t="shared" si="212"/>
        <v/>
      </c>
      <c r="CA419" s="286"/>
      <c r="CB419" s="287"/>
      <c r="CC419" s="281" t="str">
        <f t="array" ref="CC419">IF(AND($I419&lt;&gt;"",$K419&lt;&gt;""),CEILING(VLOOKUP($I419,ランク別指標,6,FALSE)*$L419,1),"")</f>
        <v/>
      </c>
      <c r="CD419" s="288"/>
      <c r="CE419" s="289" t="str">
        <f t="shared" si="196"/>
        <v/>
      </c>
      <c r="CF419" s="290"/>
      <c r="CG419" s="291" t="str">
        <f t="array" ref="CG419">IF(AND(L419&lt;&gt;"",L419&gt;0),IF(CD419/L419*100 &gt; 0,CD419/L419*100, ""),"")</f>
        <v/>
      </c>
      <c r="CH419" s="292" t="str">
        <f t="array" ref="CH419">IF(AND(L419&lt;&gt;"",L419&gt;0),IF(CF419/L419*100 &gt; 0,CF419/L419*100, ""),"")</f>
        <v/>
      </c>
      <c r="CI419" s="291" t="str">
        <f t="array" ref="CI419">IF(AND(CC419&lt;&gt;"",CC419&gt;0),IF(CD419/CC419*100 &gt; 0,CD419/CC419, ""),"")</f>
        <v/>
      </c>
      <c r="CJ419" s="292" t="str">
        <f t="array" ref="CJ419">IF(AND(CE419&lt;&gt;"",CE419&gt;0),IF(CF419/CE419*100 &gt; 0,CF419/CE419, ""),"")</f>
        <v/>
      </c>
      <c r="CK419" s="281"/>
      <c r="CL419" s="293" t="str">
        <f t="array" ref="CL419">IF(AND(L419&lt;&gt;"",L419&gt;0),IF(CK419/L419*100 &gt; 0,CK419/L419*100, ""),"")</f>
        <v/>
      </c>
      <c r="CM419" s="294"/>
      <c r="CN419" s="270" t="str">
        <f t="array" aca="1" ref="CN419" ca="1">IF(AND($O419&lt;&gt;"",$P419="",$O419&lt;=集計基準日),"遅1",IF(AND($R419&lt;&gt;"",$S419="",$R419&lt;=集計基準日),"遅2",IF(AND($U419&lt;&gt;"",$V419="",$U419&lt;=集計基準日),"遅3","") ) )</f>
        <v/>
      </c>
      <c r="CO419" s="271" t="str">
        <f t="array" aca="1" ref="CO419" ca="1">IF(AND($AA419&lt;&gt;"",$AB419="",$AA419&lt;=集計基準日),"遅1",IF(AND($AD419&lt;&gt;"",$AE419="",$AD419&lt;=集計基準日),"遅2",IF(AND($AG419&lt;&gt;"",$AH419="",$AG419&lt;=集計基準日),"遅3","")))</f>
        <v/>
      </c>
      <c r="CP419" s="271" t="str">
        <f t="array" aca="1" ref="CP419" ca="1">IF(AND($AM419&lt;&gt;"",$AN419="",$AM419&lt;=集計基準日),"遅1",IF(AND($AP419&lt;&gt;"",$AQ419="",$AP419&lt;=集計基準日),"遅2",IF(AND($AS419&lt;&gt;"",$AT419="",$AS419&lt;=集計基準日),"遅3","")))</f>
        <v/>
      </c>
      <c r="CQ419" s="272" t="str">
        <f t="shared" ca="1" si="193"/>
        <v/>
      </c>
      <c r="CR419" s="272" t="str">
        <f t="shared" ca="1" si="194"/>
        <v/>
      </c>
      <c r="CS419" s="273" t="str">
        <f t="shared" ca="1" si="197"/>
        <v/>
      </c>
      <c r="CT419" s="337"/>
      <c r="CU419" s="264">
        <f t="shared" si="213"/>
        <v>411</v>
      </c>
      <c r="CW419" s="324">
        <f t="array" aca="1" ref="CW419" ca="1">MAX(IF((IF(進捗管理票PSPT_進捗率_1_2&lt;&gt;"", O419:V419,O419:S419)&lt;&gt;"")*(IF(進捗管理票PSPT_進捗率_1_2&lt;&gt;"", $O$7:$V$7,$O$7:$S$7)="予定日")*(IF(進捗管理票PSPT_進捗率_1_2&lt;&gt;"", O419:V419,O419:S419)&lt;=集計基準日),COLUMN(IF(進捗管理票PSPT_進捗率_1_2&lt;&gt;"", O419:V419,O419:S419)),""))</f>
        <v>0</v>
      </c>
      <c r="CX419" s="324">
        <f t="array" aca="1" ref="CX419" ca="1">MAX(IF((IF(進捗管理票PSPT_進捗率_2_2&lt;&gt;"", AA419:AH419,AA419:AE419)&lt;&gt;"")*(IF(進捗管理票PSPT_進捗率_2_2&lt;&gt;"", $AA$7:$AH$7,$AA$7:$AE$7)="予定日")*(IF(進捗管理票PSPT_進捗率_2_2&lt;&gt;"", AA419:AH419,AA419:AE419)&lt;=集計基準日),COLUMN(IF(進捗管理票PSPT_進捗率_2_2&lt;&gt;"", AA419:AH419,AA419:AE419)),""))</f>
        <v>0</v>
      </c>
      <c r="CY419" s="324">
        <f t="array" aca="1" ref="CY419" ca="1">MAX(IF((IF(進捗管理票PSPT_進捗率_3_2&lt;&gt;"", AM419:AT419,AM419:AQ419)&lt;&gt;"")*(IF(進捗管理票PSPT_進捗率_3_2&lt;&gt;"", $AM$7:$AT$7,$AM$7:$AQ$7)="予定日")*(IF(進捗管理票PSPT_進捗率_3_2&lt;&gt;"", AM419:AT419,AM419:AQ419)&lt;=集計基準日),COLUMN(IF(進捗管理票PSPT_進捗率_3_2&lt;&gt;"", AM419:AT419,AM419:AQ419)),""))</f>
        <v>0</v>
      </c>
      <c r="CZ419" s="324">
        <f t="array" aca="1" ref="CZ419" ca="1">MAX(IF((IF(進捗管理票PSPT_進捗率_4_2&lt;&gt;"", AY419:BF419,AY419:BC419)&lt;&gt;"")*(IF(進捗管理票PSPT_進捗率_4_2&lt;&gt;"", $AY$7:$BF$7,$AY$7:$BC$7)="予定日")*(IF(進捗管理票PSPT_進捗率_4_2&lt;&gt;"", AY419:BF419,AY419:BC419)&lt;=集計基準日),COLUMN(IF(進捗管理票PSPT_進捗率_4_2&lt;&gt;"", AY419:BF419,AY419:BC419)),""))</f>
        <v>0</v>
      </c>
      <c r="DA419" s="324">
        <f t="array" aca="1" ref="DA419" ca="1">MAX(IF((BJ419:BN419&lt;&gt;"")*($BJ$7:$BN$7="予定日")*(BJ419:BN419&lt;=集計基準日),COLUMN(BJ419:BN419),""))</f>
        <v>0</v>
      </c>
      <c r="DB419" s="324">
        <f t="array" aca="1" ref="DB419" ca="1">MAX(IF((IF(AND(進捗管理票PSPT_進捗率_1_2&lt;&gt;"",U419&lt;&gt;""), O419:V419,O419:S419)&lt;&gt;"")*(IF(AND(進捗管理票PSPT_進捗率_1_2&lt;&gt;"",U419&lt;&gt;""), $O$7:$V$7,$O$7:$S$7)="実績日")*(IF(AND(進捗管理票PSPT_進捗率_1_2&lt;&gt;"",U419&lt;&gt;""), O419:V419,O419:S419)&lt;=集計基準日),COLUMN(IF(AND(進捗管理票PSPT_進捗率_1_2&lt;&gt;"",U419&lt;&gt;""), O419:V419,O419:S419)),""))</f>
        <v>0</v>
      </c>
      <c r="DC419" s="324">
        <f t="array" aca="1" ref="DC419" ca="1">MAX(IF((IF(AND(進捗管理票PSPT_進捗率_2_2&lt;&gt;"",AG419&lt;&gt;""), AA419:AH419,AA419:AE419)&lt;&gt;"")*(IF(AND(進捗管理票PSPT_進捗率_2_2&lt;&gt;"",AG419&lt;&gt;""), $AA$7:$AH$7,$AA$7:$AE$7)="実績日")*(IF(AND(進捗管理票PSPT_進捗率_2_2&lt;&gt;"",AG419&lt;&gt;""), AA419:AH419,AA419:AE419)&lt;=集計基準日),COLUMN(IF(AND(進捗管理票PSPT_進捗率_2_2&lt;&gt;"",AG419&lt;&gt;""), AA419:AH419,AA419:AE419)),""))</f>
        <v>0</v>
      </c>
      <c r="DD419" s="324">
        <f t="array" aca="1" ref="DD419" ca="1">MAX(IF((IF(AND(進捗管理票PSPT_進捗率_3_2&lt;&gt;"",AS419&lt;&gt;""), AM419:AT419,AM419:AQ419)&lt;&gt;"")*(IF(AND(進捗管理票PSPT_進捗率_3_2&lt;&gt;"",AS419&lt;&gt;""), $AM$7:$AT$7,$AM$7:$AQ$7)="実績日")*(IF(AND(進捗管理票PSPT_進捗率_3_2&lt;&gt;"",AS419&lt;&gt;""), AM419:AT419,AM419:AQ419)&lt;=集計基準日),COLUMN(IF(AND(進捗管理票PSPT_進捗率_3_2&lt;&gt;"",AS419&lt;&gt;""), AM419:AT419,AM419:AQ419)),""))</f>
        <v>0</v>
      </c>
      <c r="DE419" s="324">
        <f t="array" aca="1" ref="DE419" ca="1">MAX(IF((IF(AND(進捗管理票PSPT_進捗率_4_2&lt;&gt;"",BE419&lt;&gt;""), AY419:BF419,AY419:BC419)&lt;&gt;"")*(IF(AND(進捗管理票PSPT_進捗率_4_2&lt;&gt;"",BE419&lt;&gt;""), $AY$7:$BF$7,$AY$7:$BC$7)="実績日")*(IF(AND(進捗管理票PSPT_進捗率_4_2&lt;&gt;"",BE419&lt;&gt;""), AY419:BF419,AY419:BC419)&lt;=集計基準日),COLUMN(IF(AND(進捗管理票PSPT_進捗率_4_2&lt;&gt;"",BE419&lt;&gt;""), AY419:BF419,AY419:BC419)),""))</f>
        <v>0</v>
      </c>
      <c r="DF419" s="324">
        <f t="array" aca="1" ref="DF419" ca="1">MAX(IF((BJ419:BN419&lt;&gt;"")*($BJ$7:$BN$7="実績日")*(BJ419:BN419&lt;=集計基準日),COLUMN(BJ419:BN419),""))</f>
        <v>0</v>
      </c>
      <c r="DG419" s="439">
        <f ca="1">MAX(IF(CW419&lt;&gt;0,HLOOKUP(CW419+1,進捗・達成率設定_PS,9,1),0),IF(CX419&lt;&gt;0,HLOOKUP(CX419+1,進捗・達成率設定_PT仕様作成,9,1),0),IF(CY419&lt;&gt;0,HLOOKUP(CY419+1,進捗・達成率設定_PG,9,1),0),IF(CZ419&lt;&gt;0,HLOOKUP(CZ419+1,進捗・達成率設定_PT,9,1),0),IF(DA419&lt;&gt;0,HLOOKUP(DA419+1,進捗・達成率設定_受入,9,1),0),IF(AND(COUNTA(PTレビュー先頭セル:PTレビュー最終セル)=0,AND(BB419&lt;&gt;"", BB419 &lt;= 集計基準日, BE419="",BF419="",BJ419="",BK419="",BM419="",BN419="")),100,0),IF(AND(BE419&lt;&gt;"",BE419 &lt;= 集計基準日, BJ419="",BK419="",BM419="",BN419=""),100,0))</f>
        <v>0</v>
      </c>
      <c r="DH419" s="440">
        <f ca="1">MAX(IF(DB419&lt;&gt;0,HLOOKUP(DB419,進捗・達成率設定_PS,9,1),0),IF(DC419&lt;&gt;0,HLOOKUP(DC419,進捗・達成率設定_PT仕様作成,9,1),0),IF(DD419&lt;&gt;0,HLOOKUP(DD419,進捗・達成率設定_PG,9,1),0),IF(DE419&lt;&gt;0,HLOOKUP(DE419,進捗・達成率設定_PT,9,1),0),IF(DF419&lt;&gt;0,HLOOKUP(DF419,進捗・達成率設定_受入,9,1),0),IF(AND(COUNTA(PTレビュー先頭セル:PTレビュー最終セル)=0,BJ419="",BK419="",BM419="",BN419="",BC419&lt;&gt;"", BC419&lt;=集計基準日),100,0),IF(OR(AND(BF419&lt;&gt;"",BF419&lt;=集計基準日, BJ419="",BK419="",BM419="",BN419=""),AND(BE419&lt;&gt;"",BF419&lt;&gt;"",BF419&lt;=集計基準日, BJ419="",BK419="",BM419="",BN419="")),100,0))</f>
        <v>0</v>
      </c>
      <c r="DI419" s="328" t="str">
        <f>IF(BM419&lt;&gt;"",BM419,IF(AND(BJ419&lt;&gt;"",BM419&lt;&gt;""),BM419,IF(AND(BJ419&lt;&gt;"",BM419=""),"",IF(AND(BK419&lt;&gt;"",BM419=""),"",IF(BE419&lt;&gt;"",BE419,IF(COUNTA(PTレビュー先頭セル:PTレビュー最終セル)&lt;&gt;0,"",IF(BB419&lt;&gt;"",BB419,"")))))))</f>
        <v/>
      </c>
      <c r="DJ419" s="329" t="str">
        <f>IF(AND(BM419&lt;&gt;"",BN419&lt;&gt;""),BN419,IF(AND(BJ419&lt;&gt;"",BN419&lt;&gt;""),BN419,IF(AND(BK419&lt;&gt;"",BN419=""),"",IF(AND(BJ419&lt;&gt;"",BN419=""),"",IF(BF419&lt;&gt;"",BF419,IF(COUNTA(PTレビュー先頭セル:PTレビュー最終セル)&lt;&gt;0,"",IF(BC419&lt;&gt;"",BC419,"")))))))</f>
        <v/>
      </c>
      <c r="DK419" s="450" t="b">
        <f t="shared" si="214"/>
        <v>0</v>
      </c>
      <c r="DL419" s="440" t="b">
        <f t="shared" si="215"/>
        <v>0</v>
      </c>
      <c r="DM419" s="450" t="b">
        <f t="shared" si="216"/>
        <v>0</v>
      </c>
      <c r="DN419" s="440" t="b">
        <f t="shared" si="217"/>
        <v>0</v>
      </c>
      <c r="DO419" s="449" t="b">
        <f t="shared" si="218"/>
        <v>0</v>
      </c>
      <c r="DP419" s="440" t="b">
        <f t="shared" si="219"/>
        <v>0</v>
      </c>
      <c r="DQ419" s="450" t="b">
        <f t="shared" si="220"/>
        <v>0</v>
      </c>
      <c r="DR419" s="440" t="b">
        <f t="shared" si="221"/>
        <v>0</v>
      </c>
      <c r="DS419" s="449" t="b">
        <f t="shared" si="222"/>
        <v>0</v>
      </c>
      <c r="DT419" s="440" t="b">
        <f t="shared" si="223"/>
        <v>0</v>
      </c>
    </row>
    <row r="420" spans="1:124" x14ac:dyDescent="0.25">
      <c r="A420" s="65">
        <f t="shared" si="198"/>
        <v>412</v>
      </c>
      <c r="B420" s="275"/>
      <c r="C420" s="275"/>
      <c r="D420" s="275"/>
      <c r="E420" s="275"/>
      <c r="F420" s="275"/>
      <c r="G420" s="316"/>
      <c r="H420" s="276"/>
      <c r="I420" s="276"/>
      <c r="J420" s="276"/>
      <c r="K420" s="467"/>
      <c r="L420" s="467"/>
      <c r="M420" s="277"/>
      <c r="N420" s="277"/>
      <c r="O420" s="348"/>
      <c r="P420" s="278"/>
      <c r="Q420" s="279"/>
      <c r="R420" s="348"/>
      <c r="S420" s="278"/>
      <c r="T420" s="280"/>
      <c r="U420" s="348"/>
      <c r="V420" s="274"/>
      <c r="W420" s="309" t="str">
        <f t="shared" ca="1" si="199"/>
        <v/>
      </c>
      <c r="X420" s="310" t="str">
        <f t="shared" ca="1" si="200"/>
        <v/>
      </c>
      <c r="Y420" s="277"/>
      <c r="Z420" s="277"/>
      <c r="AA420" s="348"/>
      <c r="AB420" s="278"/>
      <c r="AC420" s="279"/>
      <c r="AD420" s="348"/>
      <c r="AE420" s="278"/>
      <c r="AF420" s="280"/>
      <c r="AG420" s="348"/>
      <c r="AH420" s="274"/>
      <c r="AI420" s="309" t="str">
        <f t="shared" ca="1" si="201"/>
        <v/>
      </c>
      <c r="AJ420" s="310" t="str">
        <f t="shared" ca="1" si="202"/>
        <v/>
      </c>
      <c r="AK420" s="277"/>
      <c r="AL420" s="277"/>
      <c r="AM420" s="348"/>
      <c r="AN420" s="278"/>
      <c r="AO420" s="279"/>
      <c r="AP420" s="348"/>
      <c r="AQ420" s="278"/>
      <c r="AR420" s="280"/>
      <c r="AS420" s="348"/>
      <c r="AT420" s="274"/>
      <c r="AU420" s="309" t="str">
        <f t="shared" ca="1" si="203"/>
        <v/>
      </c>
      <c r="AV420" s="310" t="str">
        <f t="shared" ca="1" si="204"/>
        <v/>
      </c>
      <c r="AW420" s="276"/>
      <c r="AX420" s="276"/>
      <c r="AY420" s="348"/>
      <c r="AZ420" s="278"/>
      <c r="BA420" s="279"/>
      <c r="BB420" s="348"/>
      <c r="BC420" s="278"/>
      <c r="BD420" s="280"/>
      <c r="BE420" s="348"/>
      <c r="BF420" s="274"/>
      <c r="BG420" s="309" t="str">
        <f t="shared" ca="1" si="205"/>
        <v/>
      </c>
      <c r="BH420" s="310" t="str">
        <f t="shared" ca="1" si="206"/>
        <v/>
      </c>
      <c r="BI420" s="276"/>
      <c r="BJ420" s="348"/>
      <c r="BK420" s="278"/>
      <c r="BL420" s="279"/>
      <c r="BM420" s="348"/>
      <c r="BN420" s="278"/>
      <c r="BO420" s="280"/>
      <c r="BP420" s="309" t="str">
        <f t="shared" ca="1" si="207"/>
        <v/>
      </c>
      <c r="BQ420" s="310" t="str">
        <f t="shared" ca="1" si="208"/>
        <v/>
      </c>
      <c r="BR420" s="309" t="str">
        <f t="shared" ca="1" si="209"/>
        <v/>
      </c>
      <c r="BS420" s="438" t="str">
        <f t="shared" ca="1" si="210"/>
        <v/>
      </c>
      <c r="BT420" s="281" t="str">
        <f t="array" ref="BT420">IF(AND($I420&lt;&gt;"",$K420&lt;&gt;""),CEILING(VLOOKUP($I420,ランク別指標,3,FALSE)*$L420,1),"")</f>
        <v/>
      </c>
      <c r="BU420" s="282"/>
      <c r="BV420" s="281" t="str">
        <f t="shared" si="195"/>
        <v/>
      </c>
      <c r="BW420" s="283"/>
      <c r="BX420" s="282"/>
      <c r="BY420" s="284" t="str">
        <f t="shared" si="211"/>
        <v/>
      </c>
      <c r="BZ420" s="285" t="str">
        <f t="shared" si="212"/>
        <v/>
      </c>
      <c r="CA420" s="286"/>
      <c r="CB420" s="287"/>
      <c r="CC420" s="281" t="str">
        <f t="array" ref="CC420">IF(AND($I420&lt;&gt;"",$K420&lt;&gt;""),CEILING(VLOOKUP($I420,ランク別指標,6,FALSE)*$L420,1),"")</f>
        <v/>
      </c>
      <c r="CD420" s="288"/>
      <c r="CE420" s="289" t="str">
        <f t="shared" si="196"/>
        <v/>
      </c>
      <c r="CF420" s="290"/>
      <c r="CG420" s="291" t="str">
        <f t="array" ref="CG420">IF(AND(L420&lt;&gt;"",L420&gt;0),IF(CD420/L420*100 &gt; 0,CD420/L420*100, ""),"")</f>
        <v/>
      </c>
      <c r="CH420" s="292" t="str">
        <f t="array" ref="CH420">IF(AND(L420&lt;&gt;"",L420&gt;0),IF(CF420/L420*100 &gt; 0,CF420/L420*100, ""),"")</f>
        <v/>
      </c>
      <c r="CI420" s="291" t="str">
        <f t="array" ref="CI420">IF(AND(CC420&lt;&gt;"",CC420&gt;0),IF(CD420/CC420*100 &gt; 0,CD420/CC420, ""),"")</f>
        <v/>
      </c>
      <c r="CJ420" s="292" t="str">
        <f t="array" ref="CJ420">IF(AND(CE420&lt;&gt;"",CE420&gt;0),IF(CF420/CE420*100 &gt; 0,CF420/CE420, ""),"")</f>
        <v/>
      </c>
      <c r="CK420" s="281"/>
      <c r="CL420" s="293" t="str">
        <f t="array" ref="CL420">IF(AND(L420&lt;&gt;"",L420&gt;0),IF(CK420/L420*100 &gt; 0,CK420/L420*100, ""),"")</f>
        <v/>
      </c>
      <c r="CM420" s="294"/>
      <c r="CN420" s="270" t="str">
        <f t="array" aca="1" ref="CN420" ca="1">IF(AND($O420&lt;&gt;"",$P420="",$O420&lt;=集計基準日),"遅1",IF(AND($R420&lt;&gt;"",$S420="",$R420&lt;=集計基準日),"遅2",IF(AND($U420&lt;&gt;"",$V420="",$U420&lt;=集計基準日),"遅3","") ) )</f>
        <v/>
      </c>
      <c r="CO420" s="271" t="str">
        <f t="array" aca="1" ref="CO420" ca="1">IF(AND($AA420&lt;&gt;"",$AB420="",$AA420&lt;=集計基準日),"遅1",IF(AND($AD420&lt;&gt;"",$AE420="",$AD420&lt;=集計基準日),"遅2",IF(AND($AG420&lt;&gt;"",$AH420="",$AG420&lt;=集計基準日),"遅3","")))</f>
        <v/>
      </c>
      <c r="CP420" s="271" t="str">
        <f t="array" aca="1" ref="CP420" ca="1">IF(AND($AM420&lt;&gt;"",$AN420="",$AM420&lt;=集計基準日),"遅1",IF(AND($AP420&lt;&gt;"",$AQ420="",$AP420&lt;=集計基準日),"遅2",IF(AND($AS420&lt;&gt;"",$AT420="",$AS420&lt;=集計基準日),"遅3","")))</f>
        <v/>
      </c>
      <c r="CQ420" s="272" t="str">
        <f t="shared" ca="1" si="193"/>
        <v/>
      </c>
      <c r="CR420" s="272" t="str">
        <f t="shared" ca="1" si="194"/>
        <v/>
      </c>
      <c r="CS420" s="273" t="str">
        <f t="shared" ca="1" si="197"/>
        <v/>
      </c>
      <c r="CT420" s="337"/>
      <c r="CU420" s="264">
        <f t="shared" si="213"/>
        <v>412</v>
      </c>
      <c r="CW420" s="324">
        <f t="array" aca="1" ref="CW420" ca="1">MAX(IF((IF(進捗管理票PSPT_進捗率_1_2&lt;&gt;"", O420:V420,O420:S420)&lt;&gt;"")*(IF(進捗管理票PSPT_進捗率_1_2&lt;&gt;"", $O$7:$V$7,$O$7:$S$7)="予定日")*(IF(進捗管理票PSPT_進捗率_1_2&lt;&gt;"", O420:V420,O420:S420)&lt;=集計基準日),COLUMN(IF(進捗管理票PSPT_進捗率_1_2&lt;&gt;"", O420:V420,O420:S420)),""))</f>
        <v>0</v>
      </c>
      <c r="CX420" s="324">
        <f t="array" aca="1" ref="CX420" ca="1">MAX(IF((IF(進捗管理票PSPT_進捗率_2_2&lt;&gt;"", AA420:AH420,AA420:AE420)&lt;&gt;"")*(IF(進捗管理票PSPT_進捗率_2_2&lt;&gt;"", $AA$7:$AH$7,$AA$7:$AE$7)="予定日")*(IF(進捗管理票PSPT_進捗率_2_2&lt;&gt;"", AA420:AH420,AA420:AE420)&lt;=集計基準日),COLUMN(IF(進捗管理票PSPT_進捗率_2_2&lt;&gt;"", AA420:AH420,AA420:AE420)),""))</f>
        <v>0</v>
      </c>
      <c r="CY420" s="324">
        <f t="array" aca="1" ref="CY420" ca="1">MAX(IF((IF(進捗管理票PSPT_進捗率_3_2&lt;&gt;"", AM420:AT420,AM420:AQ420)&lt;&gt;"")*(IF(進捗管理票PSPT_進捗率_3_2&lt;&gt;"", $AM$7:$AT$7,$AM$7:$AQ$7)="予定日")*(IF(進捗管理票PSPT_進捗率_3_2&lt;&gt;"", AM420:AT420,AM420:AQ420)&lt;=集計基準日),COLUMN(IF(進捗管理票PSPT_進捗率_3_2&lt;&gt;"", AM420:AT420,AM420:AQ420)),""))</f>
        <v>0</v>
      </c>
      <c r="CZ420" s="324">
        <f t="array" aca="1" ref="CZ420" ca="1">MAX(IF((IF(進捗管理票PSPT_進捗率_4_2&lt;&gt;"", AY420:BF420,AY420:BC420)&lt;&gt;"")*(IF(進捗管理票PSPT_進捗率_4_2&lt;&gt;"", $AY$7:$BF$7,$AY$7:$BC$7)="予定日")*(IF(進捗管理票PSPT_進捗率_4_2&lt;&gt;"", AY420:BF420,AY420:BC420)&lt;=集計基準日),COLUMN(IF(進捗管理票PSPT_進捗率_4_2&lt;&gt;"", AY420:BF420,AY420:BC420)),""))</f>
        <v>0</v>
      </c>
      <c r="DA420" s="324">
        <f t="array" aca="1" ref="DA420" ca="1">MAX(IF((BJ420:BN420&lt;&gt;"")*($BJ$7:$BN$7="予定日")*(BJ420:BN420&lt;=集計基準日),COLUMN(BJ420:BN420),""))</f>
        <v>0</v>
      </c>
      <c r="DB420" s="324">
        <f t="array" aca="1" ref="DB420" ca="1">MAX(IF((IF(AND(進捗管理票PSPT_進捗率_1_2&lt;&gt;"",U420&lt;&gt;""), O420:V420,O420:S420)&lt;&gt;"")*(IF(AND(進捗管理票PSPT_進捗率_1_2&lt;&gt;"",U420&lt;&gt;""), $O$7:$V$7,$O$7:$S$7)="実績日")*(IF(AND(進捗管理票PSPT_進捗率_1_2&lt;&gt;"",U420&lt;&gt;""), O420:V420,O420:S420)&lt;=集計基準日),COLUMN(IF(AND(進捗管理票PSPT_進捗率_1_2&lt;&gt;"",U420&lt;&gt;""), O420:V420,O420:S420)),""))</f>
        <v>0</v>
      </c>
      <c r="DC420" s="324">
        <f t="array" aca="1" ref="DC420" ca="1">MAX(IF((IF(AND(進捗管理票PSPT_進捗率_2_2&lt;&gt;"",AG420&lt;&gt;""), AA420:AH420,AA420:AE420)&lt;&gt;"")*(IF(AND(進捗管理票PSPT_進捗率_2_2&lt;&gt;"",AG420&lt;&gt;""), $AA$7:$AH$7,$AA$7:$AE$7)="実績日")*(IF(AND(進捗管理票PSPT_進捗率_2_2&lt;&gt;"",AG420&lt;&gt;""), AA420:AH420,AA420:AE420)&lt;=集計基準日),COLUMN(IF(AND(進捗管理票PSPT_進捗率_2_2&lt;&gt;"",AG420&lt;&gt;""), AA420:AH420,AA420:AE420)),""))</f>
        <v>0</v>
      </c>
      <c r="DD420" s="324">
        <f t="array" aca="1" ref="DD420" ca="1">MAX(IF((IF(AND(進捗管理票PSPT_進捗率_3_2&lt;&gt;"",AS420&lt;&gt;""), AM420:AT420,AM420:AQ420)&lt;&gt;"")*(IF(AND(進捗管理票PSPT_進捗率_3_2&lt;&gt;"",AS420&lt;&gt;""), $AM$7:$AT$7,$AM$7:$AQ$7)="実績日")*(IF(AND(進捗管理票PSPT_進捗率_3_2&lt;&gt;"",AS420&lt;&gt;""), AM420:AT420,AM420:AQ420)&lt;=集計基準日),COLUMN(IF(AND(進捗管理票PSPT_進捗率_3_2&lt;&gt;"",AS420&lt;&gt;""), AM420:AT420,AM420:AQ420)),""))</f>
        <v>0</v>
      </c>
      <c r="DE420" s="324">
        <f t="array" aca="1" ref="DE420" ca="1">MAX(IF((IF(AND(進捗管理票PSPT_進捗率_4_2&lt;&gt;"",BE420&lt;&gt;""), AY420:BF420,AY420:BC420)&lt;&gt;"")*(IF(AND(進捗管理票PSPT_進捗率_4_2&lt;&gt;"",BE420&lt;&gt;""), $AY$7:$BF$7,$AY$7:$BC$7)="実績日")*(IF(AND(進捗管理票PSPT_進捗率_4_2&lt;&gt;"",BE420&lt;&gt;""), AY420:BF420,AY420:BC420)&lt;=集計基準日),COLUMN(IF(AND(進捗管理票PSPT_進捗率_4_2&lt;&gt;"",BE420&lt;&gt;""), AY420:BF420,AY420:BC420)),""))</f>
        <v>0</v>
      </c>
      <c r="DF420" s="324">
        <f t="array" aca="1" ref="DF420" ca="1">MAX(IF((BJ420:BN420&lt;&gt;"")*($BJ$7:$BN$7="実績日")*(BJ420:BN420&lt;=集計基準日),COLUMN(BJ420:BN420),""))</f>
        <v>0</v>
      </c>
      <c r="DG420" s="439">
        <f ca="1">MAX(IF(CW420&lt;&gt;0,HLOOKUP(CW420+1,進捗・達成率設定_PS,9,1),0),IF(CX420&lt;&gt;0,HLOOKUP(CX420+1,進捗・達成率設定_PT仕様作成,9,1),0),IF(CY420&lt;&gt;0,HLOOKUP(CY420+1,進捗・達成率設定_PG,9,1),0),IF(CZ420&lt;&gt;0,HLOOKUP(CZ420+1,進捗・達成率設定_PT,9,1),0),IF(DA420&lt;&gt;0,HLOOKUP(DA420+1,進捗・達成率設定_受入,9,1),0),IF(AND(COUNTA(PTレビュー先頭セル:PTレビュー最終セル)=0,AND(BB420&lt;&gt;"", BB420 &lt;= 集計基準日, BE420="",BF420="",BJ420="",BK420="",BM420="",BN420="")),100,0),IF(AND(BE420&lt;&gt;"",BE420 &lt;= 集計基準日, BJ420="",BK420="",BM420="",BN420=""),100,0))</f>
        <v>0</v>
      </c>
      <c r="DH420" s="440">
        <f ca="1">MAX(IF(DB420&lt;&gt;0,HLOOKUP(DB420,進捗・達成率設定_PS,9,1),0),IF(DC420&lt;&gt;0,HLOOKUP(DC420,進捗・達成率設定_PT仕様作成,9,1),0),IF(DD420&lt;&gt;0,HLOOKUP(DD420,進捗・達成率設定_PG,9,1),0),IF(DE420&lt;&gt;0,HLOOKUP(DE420,進捗・達成率設定_PT,9,1),0),IF(DF420&lt;&gt;0,HLOOKUP(DF420,進捗・達成率設定_受入,9,1),0),IF(AND(COUNTA(PTレビュー先頭セル:PTレビュー最終セル)=0,BJ420="",BK420="",BM420="",BN420="",BC420&lt;&gt;"", BC420&lt;=集計基準日),100,0),IF(OR(AND(BF420&lt;&gt;"",BF420&lt;=集計基準日, BJ420="",BK420="",BM420="",BN420=""),AND(BE420&lt;&gt;"",BF420&lt;&gt;"",BF420&lt;=集計基準日, BJ420="",BK420="",BM420="",BN420="")),100,0))</f>
        <v>0</v>
      </c>
      <c r="DI420" s="328" t="str">
        <f>IF(BM420&lt;&gt;"",BM420,IF(AND(BJ420&lt;&gt;"",BM420&lt;&gt;""),BM420,IF(AND(BJ420&lt;&gt;"",BM420=""),"",IF(AND(BK420&lt;&gt;"",BM420=""),"",IF(BE420&lt;&gt;"",BE420,IF(COUNTA(PTレビュー先頭セル:PTレビュー最終セル)&lt;&gt;0,"",IF(BB420&lt;&gt;"",BB420,"")))))))</f>
        <v/>
      </c>
      <c r="DJ420" s="329" t="str">
        <f>IF(AND(BM420&lt;&gt;"",BN420&lt;&gt;""),BN420,IF(AND(BJ420&lt;&gt;"",BN420&lt;&gt;""),BN420,IF(AND(BK420&lt;&gt;"",BN420=""),"",IF(AND(BJ420&lt;&gt;"",BN420=""),"",IF(BF420&lt;&gt;"",BF420,IF(COUNTA(PTレビュー先頭セル:PTレビュー最終セル)&lt;&gt;0,"",IF(BC420&lt;&gt;"",BC420,"")))))))</f>
        <v/>
      </c>
      <c r="DK420" s="450" t="b">
        <f t="shared" si="214"/>
        <v>0</v>
      </c>
      <c r="DL420" s="440" t="b">
        <f t="shared" si="215"/>
        <v>0</v>
      </c>
      <c r="DM420" s="450" t="b">
        <f t="shared" si="216"/>
        <v>0</v>
      </c>
      <c r="DN420" s="440" t="b">
        <f t="shared" si="217"/>
        <v>0</v>
      </c>
      <c r="DO420" s="449" t="b">
        <f t="shared" si="218"/>
        <v>0</v>
      </c>
      <c r="DP420" s="440" t="b">
        <f t="shared" si="219"/>
        <v>0</v>
      </c>
      <c r="DQ420" s="450" t="b">
        <f t="shared" si="220"/>
        <v>0</v>
      </c>
      <c r="DR420" s="440" t="b">
        <f t="shared" si="221"/>
        <v>0</v>
      </c>
      <c r="DS420" s="449" t="b">
        <f t="shared" si="222"/>
        <v>0</v>
      </c>
      <c r="DT420" s="440" t="b">
        <f t="shared" si="223"/>
        <v>0</v>
      </c>
    </row>
    <row r="421" spans="1:124" x14ac:dyDescent="0.25">
      <c r="A421" s="65">
        <f t="shared" si="198"/>
        <v>413</v>
      </c>
      <c r="B421" s="275"/>
      <c r="C421" s="275"/>
      <c r="D421" s="275"/>
      <c r="E421" s="275"/>
      <c r="F421" s="275"/>
      <c r="G421" s="316"/>
      <c r="H421" s="276"/>
      <c r="I421" s="276"/>
      <c r="J421" s="276"/>
      <c r="K421" s="467"/>
      <c r="L421" s="467"/>
      <c r="M421" s="277"/>
      <c r="N421" s="277"/>
      <c r="O421" s="348"/>
      <c r="P421" s="278"/>
      <c r="Q421" s="279"/>
      <c r="R421" s="348"/>
      <c r="S421" s="278"/>
      <c r="T421" s="280"/>
      <c r="U421" s="348"/>
      <c r="V421" s="274"/>
      <c r="W421" s="309" t="str">
        <f t="shared" ca="1" si="199"/>
        <v/>
      </c>
      <c r="X421" s="310" t="str">
        <f t="shared" ca="1" si="200"/>
        <v/>
      </c>
      <c r="Y421" s="277"/>
      <c r="Z421" s="277"/>
      <c r="AA421" s="348"/>
      <c r="AB421" s="278"/>
      <c r="AC421" s="279"/>
      <c r="AD421" s="348"/>
      <c r="AE421" s="278"/>
      <c r="AF421" s="280"/>
      <c r="AG421" s="348"/>
      <c r="AH421" s="274"/>
      <c r="AI421" s="309" t="str">
        <f t="shared" ca="1" si="201"/>
        <v/>
      </c>
      <c r="AJ421" s="310" t="str">
        <f t="shared" ca="1" si="202"/>
        <v/>
      </c>
      <c r="AK421" s="277"/>
      <c r="AL421" s="277"/>
      <c r="AM421" s="348"/>
      <c r="AN421" s="278"/>
      <c r="AO421" s="279"/>
      <c r="AP421" s="348"/>
      <c r="AQ421" s="278"/>
      <c r="AR421" s="280"/>
      <c r="AS421" s="348"/>
      <c r="AT421" s="274"/>
      <c r="AU421" s="309" t="str">
        <f t="shared" ca="1" si="203"/>
        <v/>
      </c>
      <c r="AV421" s="310" t="str">
        <f t="shared" ca="1" si="204"/>
        <v/>
      </c>
      <c r="AW421" s="276"/>
      <c r="AX421" s="276"/>
      <c r="AY421" s="348"/>
      <c r="AZ421" s="278"/>
      <c r="BA421" s="279"/>
      <c r="BB421" s="348"/>
      <c r="BC421" s="278"/>
      <c r="BD421" s="280"/>
      <c r="BE421" s="348"/>
      <c r="BF421" s="274"/>
      <c r="BG421" s="309" t="str">
        <f t="shared" ca="1" si="205"/>
        <v/>
      </c>
      <c r="BH421" s="310" t="str">
        <f t="shared" ca="1" si="206"/>
        <v/>
      </c>
      <c r="BI421" s="276"/>
      <c r="BJ421" s="348"/>
      <c r="BK421" s="278"/>
      <c r="BL421" s="279"/>
      <c r="BM421" s="348"/>
      <c r="BN421" s="278"/>
      <c r="BO421" s="280"/>
      <c r="BP421" s="309" t="str">
        <f t="shared" ca="1" si="207"/>
        <v/>
      </c>
      <c r="BQ421" s="310" t="str">
        <f t="shared" ca="1" si="208"/>
        <v/>
      </c>
      <c r="BR421" s="309" t="str">
        <f t="shared" ca="1" si="209"/>
        <v/>
      </c>
      <c r="BS421" s="438" t="str">
        <f t="shared" ca="1" si="210"/>
        <v/>
      </c>
      <c r="BT421" s="281" t="str">
        <f t="array" ref="BT421">IF(AND($I421&lt;&gt;"",$K421&lt;&gt;""),CEILING(VLOOKUP($I421,ランク別指標,3,FALSE)*$L421,1),"")</f>
        <v/>
      </c>
      <c r="BU421" s="282"/>
      <c r="BV421" s="281" t="str">
        <f t="shared" si="195"/>
        <v/>
      </c>
      <c r="BW421" s="283"/>
      <c r="BX421" s="282"/>
      <c r="BY421" s="284" t="str">
        <f t="shared" si="211"/>
        <v/>
      </c>
      <c r="BZ421" s="285" t="str">
        <f t="shared" si="212"/>
        <v/>
      </c>
      <c r="CA421" s="286"/>
      <c r="CB421" s="287"/>
      <c r="CC421" s="281" t="str">
        <f t="array" ref="CC421">IF(AND($I421&lt;&gt;"",$K421&lt;&gt;""),CEILING(VLOOKUP($I421,ランク別指標,6,FALSE)*$L421,1),"")</f>
        <v/>
      </c>
      <c r="CD421" s="288"/>
      <c r="CE421" s="289" t="str">
        <f t="shared" si="196"/>
        <v/>
      </c>
      <c r="CF421" s="290"/>
      <c r="CG421" s="291" t="str">
        <f t="array" ref="CG421">IF(AND(L421&lt;&gt;"",L421&gt;0),IF(CD421/L421*100 &gt; 0,CD421/L421*100, ""),"")</f>
        <v/>
      </c>
      <c r="CH421" s="292" t="str">
        <f t="array" ref="CH421">IF(AND(L421&lt;&gt;"",L421&gt;0),IF(CF421/L421*100 &gt; 0,CF421/L421*100, ""),"")</f>
        <v/>
      </c>
      <c r="CI421" s="291" t="str">
        <f t="array" ref="CI421">IF(AND(CC421&lt;&gt;"",CC421&gt;0),IF(CD421/CC421*100 &gt; 0,CD421/CC421, ""),"")</f>
        <v/>
      </c>
      <c r="CJ421" s="292" t="str">
        <f t="array" ref="CJ421">IF(AND(CE421&lt;&gt;"",CE421&gt;0),IF(CF421/CE421*100 &gt; 0,CF421/CE421, ""),"")</f>
        <v/>
      </c>
      <c r="CK421" s="281"/>
      <c r="CL421" s="293" t="str">
        <f t="array" ref="CL421">IF(AND(L421&lt;&gt;"",L421&gt;0),IF(CK421/L421*100 &gt; 0,CK421/L421*100, ""),"")</f>
        <v/>
      </c>
      <c r="CM421" s="294"/>
      <c r="CN421" s="270" t="str">
        <f t="array" aca="1" ref="CN421" ca="1">IF(AND($O421&lt;&gt;"",$P421="",$O421&lt;=集計基準日),"遅1",IF(AND($R421&lt;&gt;"",$S421="",$R421&lt;=集計基準日),"遅2",IF(AND($U421&lt;&gt;"",$V421="",$U421&lt;=集計基準日),"遅3","") ) )</f>
        <v/>
      </c>
      <c r="CO421" s="271" t="str">
        <f t="array" aca="1" ref="CO421" ca="1">IF(AND($AA421&lt;&gt;"",$AB421="",$AA421&lt;=集計基準日),"遅1",IF(AND($AD421&lt;&gt;"",$AE421="",$AD421&lt;=集計基準日),"遅2",IF(AND($AG421&lt;&gt;"",$AH421="",$AG421&lt;=集計基準日),"遅3","")))</f>
        <v/>
      </c>
      <c r="CP421" s="271" t="str">
        <f t="array" aca="1" ref="CP421" ca="1">IF(AND($AM421&lt;&gt;"",$AN421="",$AM421&lt;=集計基準日),"遅1",IF(AND($AP421&lt;&gt;"",$AQ421="",$AP421&lt;=集計基準日),"遅2",IF(AND($AS421&lt;&gt;"",$AT421="",$AS421&lt;=集計基準日),"遅3","")))</f>
        <v/>
      </c>
      <c r="CQ421" s="272" t="str">
        <f t="shared" ca="1" si="193"/>
        <v/>
      </c>
      <c r="CR421" s="272" t="str">
        <f t="shared" ca="1" si="194"/>
        <v/>
      </c>
      <c r="CS421" s="273" t="str">
        <f t="shared" ca="1" si="197"/>
        <v/>
      </c>
      <c r="CT421" s="337"/>
      <c r="CU421" s="264">
        <f t="shared" si="213"/>
        <v>413</v>
      </c>
      <c r="CW421" s="324">
        <f t="array" aca="1" ref="CW421" ca="1">MAX(IF((IF(進捗管理票PSPT_進捗率_1_2&lt;&gt;"", O421:V421,O421:S421)&lt;&gt;"")*(IF(進捗管理票PSPT_進捗率_1_2&lt;&gt;"", $O$7:$V$7,$O$7:$S$7)="予定日")*(IF(進捗管理票PSPT_進捗率_1_2&lt;&gt;"", O421:V421,O421:S421)&lt;=集計基準日),COLUMN(IF(進捗管理票PSPT_進捗率_1_2&lt;&gt;"", O421:V421,O421:S421)),""))</f>
        <v>0</v>
      </c>
      <c r="CX421" s="324">
        <f t="array" aca="1" ref="CX421" ca="1">MAX(IF((IF(進捗管理票PSPT_進捗率_2_2&lt;&gt;"", AA421:AH421,AA421:AE421)&lt;&gt;"")*(IF(進捗管理票PSPT_進捗率_2_2&lt;&gt;"", $AA$7:$AH$7,$AA$7:$AE$7)="予定日")*(IF(進捗管理票PSPT_進捗率_2_2&lt;&gt;"", AA421:AH421,AA421:AE421)&lt;=集計基準日),COLUMN(IF(進捗管理票PSPT_進捗率_2_2&lt;&gt;"", AA421:AH421,AA421:AE421)),""))</f>
        <v>0</v>
      </c>
      <c r="CY421" s="324">
        <f t="array" aca="1" ref="CY421" ca="1">MAX(IF((IF(進捗管理票PSPT_進捗率_3_2&lt;&gt;"", AM421:AT421,AM421:AQ421)&lt;&gt;"")*(IF(進捗管理票PSPT_進捗率_3_2&lt;&gt;"", $AM$7:$AT$7,$AM$7:$AQ$7)="予定日")*(IF(進捗管理票PSPT_進捗率_3_2&lt;&gt;"", AM421:AT421,AM421:AQ421)&lt;=集計基準日),COLUMN(IF(進捗管理票PSPT_進捗率_3_2&lt;&gt;"", AM421:AT421,AM421:AQ421)),""))</f>
        <v>0</v>
      </c>
      <c r="CZ421" s="324">
        <f t="array" aca="1" ref="CZ421" ca="1">MAX(IF((IF(進捗管理票PSPT_進捗率_4_2&lt;&gt;"", AY421:BF421,AY421:BC421)&lt;&gt;"")*(IF(進捗管理票PSPT_進捗率_4_2&lt;&gt;"", $AY$7:$BF$7,$AY$7:$BC$7)="予定日")*(IF(進捗管理票PSPT_進捗率_4_2&lt;&gt;"", AY421:BF421,AY421:BC421)&lt;=集計基準日),COLUMN(IF(進捗管理票PSPT_進捗率_4_2&lt;&gt;"", AY421:BF421,AY421:BC421)),""))</f>
        <v>0</v>
      </c>
      <c r="DA421" s="324">
        <f t="array" aca="1" ref="DA421" ca="1">MAX(IF((BJ421:BN421&lt;&gt;"")*($BJ$7:$BN$7="予定日")*(BJ421:BN421&lt;=集計基準日),COLUMN(BJ421:BN421),""))</f>
        <v>0</v>
      </c>
      <c r="DB421" s="324">
        <f t="array" aca="1" ref="DB421" ca="1">MAX(IF((IF(AND(進捗管理票PSPT_進捗率_1_2&lt;&gt;"",U421&lt;&gt;""), O421:V421,O421:S421)&lt;&gt;"")*(IF(AND(進捗管理票PSPT_進捗率_1_2&lt;&gt;"",U421&lt;&gt;""), $O$7:$V$7,$O$7:$S$7)="実績日")*(IF(AND(進捗管理票PSPT_進捗率_1_2&lt;&gt;"",U421&lt;&gt;""), O421:V421,O421:S421)&lt;=集計基準日),COLUMN(IF(AND(進捗管理票PSPT_進捗率_1_2&lt;&gt;"",U421&lt;&gt;""), O421:V421,O421:S421)),""))</f>
        <v>0</v>
      </c>
      <c r="DC421" s="324">
        <f t="array" aca="1" ref="DC421" ca="1">MAX(IF((IF(AND(進捗管理票PSPT_進捗率_2_2&lt;&gt;"",AG421&lt;&gt;""), AA421:AH421,AA421:AE421)&lt;&gt;"")*(IF(AND(進捗管理票PSPT_進捗率_2_2&lt;&gt;"",AG421&lt;&gt;""), $AA$7:$AH$7,$AA$7:$AE$7)="実績日")*(IF(AND(進捗管理票PSPT_進捗率_2_2&lt;&gt;"",AG421&lt;&gt;""), AA421:AH421,AA421:AE421)&lt;=集計基準日),COLUMN(IF(AND(進捗管理票PSPT_進捗率_2_2&lt;&gt;"",AG421&lt;&gt;""), AA421:AH421,AA421:AE421)),""))</f>
        <v>0</v>
      </c>
      <c r="DD421" s="324">
        <f t="array" aca="1" ref="DD421" ca="1">MAX(IF((IF(AND(進捗管理票PSPT_進捗率_3_2&lt;&gt;"",AS421&lt;&gt;""), AM421:AT421,AM421:AQ421)&lt;&gt;"")*(IF(AND(進捗管理票PSPT_進捗率_3_2&lt;&gt;"",AS421&lt;&gt;""), $AM$7:$AT$7,$AM$7:$AQ$7)="実績日")*(IF(AND(進捗管理票PSPT_進捗率_3_2&lt;&gt;"",AS421&lt;&gt;""), AM421:AT421,AM421:AQ421)&lt;=集計基準日),COLUMN(IF(AND(進捗管理票PSPT_進捗率_3_2&lt;&gt;"",AS421&lt;&gt;""), AM421:AT421,AM421:AQ421)),""))</f>
        <v>0</v>
      </c>
      <c r="DE421" s="324">
        <f t="array" aca="1" ref="DE421" ca="1">MAX(IF((IF(AND(進捗管理票PSPT_進捗率_4_2&lt;&gt;"",BE421&lt;&gt;""), AY421:BF421,AY421:BC421)&lt;&gt;"")*(IF(AND(進捗管理票PSPT_進捗率_4_2&lt;&gt;"",BE421&lt;&gt;""), $AY$7:$BF$7,$AY$7:$BC$7)="実績日")*(IF(AND(進捗管理票PSPT_進捗率_4_2&lt;&gt;"",BE421&lt;&gt;""), AY421:BF421,AY421:BC421)&lt;=集計基準日),COLUMN(IF(AND(進捗管理票PSPT_進捗率_4_2&lt;&gt;"",BE421&lt;&gt;""), AY421:BF421,AY421:BC421)),""))</f>
        <v>0</v>
      </c>
      <c r="DF421" s="324">
        <f t="array" aca="1" ref="DF421" ca="1">MAX(IF((BJ421:BN421&lt;&gt;"")*($BJ$7:$BN$7="実績日")*(BJ421:BN421&lt;=集計基準日),COLUMN(BJ421:BN421),""))</f>
        <v>0</v>
      </c>
      <c r="DG421" s="439">
        <f ca="1">MAX(IF(CW421&lt;&gt;0,HLOOKUP(CW421+1,進捗・達成率設定_PS,9,1),0),IF(CX421&lt;&gt;0,HLOOKUP(CX421+1,進捗・達成率設定_PT仕様作成,9,1),0),IF(CY421&lt;&gt;0,HLOOKUP(CY421+1,進捗・達成率設定_PG,9,1),0),IF(CZ421&lt;&gt;0,HLOOKUP(CZ421+1,進捗・達成率設定_PT,9,1),0),IF(DA421&lt;&gt;0,HLOOKUP(DA421+1,進捗・達成率設定_受入,9,1),0),IF(AND(COUNTA(PTレビュー先頭セル:PTレビュー最終セル)=0,AND(BB421&lt;&gt;"", BB421 &lt;= 集計基準日, BE421="",BF421="",BJ421="",BK421="",BM421="",BN421="")),100,0),IF(AND(BE421&lt;&gt;"",BE421 &lt;= 集計基準日, BJ421="",BK421="",BM421="",BN421=""),100,0))</f>
        <v>0</v>
      </c>
      <c r="DH421" s="440">
        <f ca="1">MAX(IF(DB421&lt;&gt;0,HLOOKUP(DB421,進捗・達成率設定_PS,9,1),0),IF(DC421&lt;&gt;0,HLOOKUP(DC421,進捗・達成率設定_PT仕様作成,9,1),0),IF(DD421&lt;&gt;0,HLOOKUP(DD421,進捗・達成率設定_PG,9,1),0),IF(DE421&lt;&gt;0,HLOOKUP(DE421,進捗・達成率設定_PT,9,1),0),IF(DF421&lt;&gt;0,HLOOKUP(DF421,進捗・達成率設定_受入,9,1),0),IF(AND(COUNTA(PTレビュー先頭セル:PTレビュー最終セル)=0,BJ421="",BK421="",BM421="",BN421="",BC421&lt;&gt;"", BC421&lt;=集計基準日),100,0),IF(OR(AND(BF421&lt;&gt;"",BF421&lt;=集計基準日, BJ421="",BK421="",BM421="",BN421=""),AND(BE421&lt;&gt;"",BF421&lt;&gt;"",BF421&lt;=集計基準日, BJ421="",BK421="",BM421="",BN421="")),100,0))</f>
        <v>0</v>
      </c>
      <c r="DI421" s="328" t="str">
        <f>IF(BM421&lt;&gt;"",BM421,IF(AND(BJ421&lt;&gt;"",BM421&lt;&gt;""),BM421,IF(AND(BJ421&lt;&gt;"",BM421=""),"",IF(AND(BK421&lt;&gt;"",BM421=""),"",IF(BE421&lt;&gt;"",BE421,IF(COUNTA(PTレビュー先頭セル:PTレビュー最終セル)&lt;&gt;0,"",IF(BB421&lt;&gt;"",BB421,"")))))))</f>
        <v/>
      </c>
      <c r="DJ421" s="329" t="str">
        <f>IF(AND(BM421&lt;&gt;"",BN421&lt;&gt;""),BN421,IF(AND(BJ421&lt;&gt;"",BN421&lt;&gt;""),BN421,IF(AND(BK421&lt;&gt;"",BN421=""),"",IF(AND(BJ421&lt;&gt;"",BN421=""),"",IF(BF421&lt;&gt;"",BF421,IF(COUNTA(PTレビュー先頭セル:PTレビュー最終セル)&lt;&gt;0,"",IF(BC421&lt;&gt;"",BC421,"")))))))</f>
        <v/>
      </c>
      <c r="DK421" s="450" t="b">
        <f t="shared" si="214"/>
        <v>0</v>
      </c>
      <c r="DL421" s="440" t="b">
        <f t="shared" si="215"/>
        <v>0</v>
      </c>
      <c r="DM421" s="450" t="b">
        <f t="shared" si="216"/>
        <v>0</v>
      </c>
      <c r="DN421" s="440" t="b">
        <f t="shared" si="217"/>
        <v>0</v>
      </c>
      <c r="DO421" s="449" t="b">
        <f t="shared" si="218"/>
        <v>0</v>
      </c>
      <c r="DP421" s="440" t="b">
        <f t="shared" si="219"/>
        <v>0</v>
      </c>
      <c r="DQ421" s="450" t="b">
        <f t="shared" si="220"/>
        <v>0</v>
      </c>
      <c r="DR421" s="440" t="b">
        <f t="shared" si="221"/>
        <v>0</v>
      </c>
      <c r="DS421" s="449" t="b">
        <f t="shared" si="222"/>
        <v>0</v>
      </c>
      <c r="DT421" s="440" t="b">
        <f t="shared" si="223"/>
        <v>0</v>
      </c>
    </row>
    <row r="422" spans="1:124" x14ac:dyDescent="0.25">
      <c r="A422" s="65">
        <f t="shared" si="198"/>
        <v>414</v>
      </c>
      <c r="B422" s="275"/>
      <c r="C422" s="275"/>
      <c r="D422" s="275"/>
      <c r="E422" s="275"/>
      <c r="F422" s="275"/>
      <c r="G422" s="316"/>
      <c r="H422" s="276"/>
      <c r="I422" s="276"/>
      <c r="J422" s="276"/>
      <c r="K422" s="467"/>
      <c r="L422" s="467"/>
      <c r="M422" s="277"/>
      <c r="N422" s="277"/>
      <c r="O422" s="348"/>
      <c r="P422" s="278"/>
      <c r="Q422" s="279"/>
      <c r="R422" s="348"/>
      <c r="S422" s="278"/>
      <c r="T422" s="280"/>
      <c r="U422" s="348"/>
      <c r="V422" s="274"/>
      <c r="W422" s="309" t="str">
        <f t="shared" ca="1" si="199"/>
        <v/>
      </c>
      <c r="X422" s="310" t="str">
        <f t="shared" ca="1" si="200"/>
        <v/>
      </c>
      <c r="Y422" s="277"/>
      <c r="Z422" s="277"/>
      <c r="AA422" s="348"/>
      <c r="AB422" s="278"/>
      <c r="AC422" s="279"/>
      <c r="AD422" s="348"/>
      <c r="AE422" s="278"/>
      <c r="AF422" s="280"/>
      <c r="AG422" s="348"/>
      <c r="AH422" s="274"/>
      <c r="AI422" s="309" t="str">
        <f t="shared" ca="1" si="201"/>
        <v/>
      </c>
      <c r="AJ422" s="310" t="str">
        <f t="shared" ca="1" si="202"/>
        <v/>
      </c>
      <c r="AK422" s="277"/>
      <c r="AL422" s="277"/>
      <c r="AM422" s="348"/>
      <c r="AN422" s="278"/>
      <c r="AO422" s="279"/>
      <c r="AP422" s="348"/>
      <c r="AQ422" s="278"/>
      <c r="AR422" s="280"/>
      <c r="AS422" s="348"/>
      <c r="AT422" s="274"/>
      <c r="AU422" s="309" t="str">
        <f t="shared" ca="1" si="203"/>
        <v/>
      </c>
      <c r="AV422" s="310" t="str">
        <f t="shared" ca="1" si="204"/>
        <v/>
      </c>
      <c r="AW422" s="276"/>
      <c r="AX422" s="276"/>
      <c r="AY422" s="348"/>
      <c r="AZ422" s="278"/>
      <c r="BA422" s="279"/>
      <c r="BB422" s="348"/>
      <c r="BC422" s="278"/>
      <c r="BD422" s="280"/>
      <c r="BE422" s="348"/>
      <c r="BF422" s="274"/>
      <c r="BG422" s="309" t="str">
        <f t="shared" ca="1" si="205"/>
        <v/>
      </c>
      <c r="BH422" s="310" t="str">
        <f t="shared" ca="1" si="206"/>
        <v/>
      </c>
      <c r="BI422" s="276"/>
      <c r="BJ422" s="348"/>
      <c r="BK422" s="278"/>
      <c r="BL422" s="279"/>
      <c r="BM422" s="348"/>
      <c r="BN422" s="278"/>
      <c r="BO422" s="280"/>
      <c r="BP422" s="309" t="str">
        <f t="shared" ca="1" si="207"/>
        <v/>
      </c>
      <c r="BQ422" s="310" t="str">
        <f t="shared" ca="1" si="208"/>
        <v/>
      </c>
      <c r="BR422" s="309" t="str">
        <f t="shared" ca="1" si="209"/>
        <v/>
      </c>
      <c r="BS422" s="438" t="str">
        <f t="shared" ca="1" si="210"/>
        <v/>
      </c>
      <c r="BT422" s="281" t="str">
        <f t="array" ref="BT422">IF(AND($I422&lt;&gt;"",$K422&lt;&gt;""),CEILING(VLOOKUP($I422,ランク別指標,3,FALSE)*$L422,1),"")</f>
        <v/>
      </c>
      <c r="BU422" s="282"/>
      <c r="BV422" s="281" t="str">
        <f t="shared" si="195"/>
        <v/>
      </c>
      <c r="BW422" s="283"/>
      <c r="BX422" s="282"/>
      <c r="BY422" s="284" t="str">
        <f t="shared" si="211"/>
        <v/>
      </c>
      <c r="BZ422" s="285" t="str">
        <f t="shared" si="212"/>
        <v/>
      </c>
      <c r="CA422" s="286"/>
      <c r="CB422" s="287"/>
      <c r="CC422" s="281" t="str">
        <f t="array" ref="CC422">IF(AND($I422&lt;&gt;"",$K422&lt;&gt;""),CEILING(VLOOKUP($I422,ランク別指標,6,FALSE)*$L422,1),"")</f>
        <v/>
      </c>
      <c r="CD422" s="288"/>
      <c r="CE422" s="289" t="str">
        <f t="shared" si="196"/>
        <v/>
      </c>
      <c r="CF422" s="290"/>
      <c r="CG422" s="291" t="str">
        <f t="array" ref="CG422">IF(AND(L422&lt;&gt;"",L422&gt;0),IF(CD422/L422*100 &gt; 0,CD422/L422*100, ""),"")</f>
        <v/>
      </c>
      <c r="CH422" s="292" t="str">
        <f t="array" ref="CH422">IF(AND(L422&lt;&gt;"",L422&gt;0),IF(CF422/L422*100 &gt; 0,CF422/L422*100, ""),"")</f>
        <v/>
      </c>
      <c r="CI422" s="291" t="str">
        <f t="array" ref="CI422">IF(AND(CC422&lt;&gt;"",CC422&gt;0),IF(CD422/CC422*100 &gt; 0,CD422/CC422, ""),"")</f>
        <v/>
      </c>
      <c r="CJ422" s="292" t="str">
        <f t="array" ref="CJ422">IF(AND(CE422&lt;&gt;"",CE422&gt;0),IF(CF422/CE422*100 &gt; 0,CF422/CE422, ""),"")</f>
        <v/>
      </c>
      <c r="CK422" s="281"/>
      <c r="CL422" s="293" t="str">
        <f t="array" ref="CL422">IF(AND(L422&lt;&gt;"",L422&gt;0),IF(CK422/L422*100 &gt; 0,CK422/L422*100, ""),"")</f>
        <v/>
      </c>
      <c r="CM422" s="294"/>
      <c r="CN422" s="270" t="str">
        <f t="array" aca="1" ref="CN422" ca="1">IF(AND($O422&lt;&gt;"",$P422="",$O422&lt;=集計基準日),"遅1",IF(AND($R422&lt;&gt;"",$S422="",$R422&lt;=集計基準日),"遅2",IF(AND($U422&lt;&gt;"",$V422="",$U422&lt;=集計基準日),"遅3","") ) )</f>
        <v/>
      </c>
      <c r="CO422" s="271" t="str">
        <f t="array" aca="1" ref="CO422" ca="1">IF(AND($AA422&lt;&gt;"",$AB422="",$AA422&lt;=集計基準日),"遅1",IF(AND($AD422&lt;&gt;"",$AE422="",$AD422&lt;=集計基準日),"遅2",IF(AND($AG422&lt;&gt;"",$AH422="",$AG422&lt;=集計基準日),"遅3","")))</f>
        <v/>
      </c>
      <c r="CP422" s="271" t="str">
        <f t="array" aca="1" ref="CP422" ca="1">IF(AND($AM422&lt;&gt;"",$AN422="",$AM422&lt;=集計基準日),"遅1",IF(AND($AP422&lt;&gt;"",$AQ422="",$AP422&lt;=集計基準日),"遅2",IF(AND($AS422&lt;&gt;"",$AT422="",$AS422&lt;=集計基準日),"遅3","")))</f>
        <v/>
      </c>
      <c r="CQ422" s="272" t="str">
        <f t="shared" ca="1" si="15"/>
        <v/>
      </c>
      <c r="CR422" s="272" t="str">
        <f t="shared" ca="1" si="16"/>
        <v/>
      </c>
      <c r="CS422" s="273" t="str">
        <f t="shared" ca="1" si="197"/>
        <v/>
      </c>
      <c r="CT422" s="337"/>
      <c r="CU422" s="264">
        <f t="shared" si="213"/>
        <v>414</v>
      </c>
      <c r="CW422" s="324">
        <f t="array" aca="1" ref="CW422" ca="1">MAX(IF((IF(進捗管理票PSPT_進捗率_1_2&lt;&gt;"", O422:V422,O422:S422)&lt;&gt;"")*(IF(進捗管理票PSPT_進捗率_1_2&lt;&gt;"", $O$7:$V$7,$O$7:$S$7)="予定日")*(IF(進捗管理票PSPT_進捗率_1_2&lt;&gt;"", O422:V422,O422:S422)&lt;=集計基準日),COLUMN(IF(進捗管理票PSPT_進捗率_1_2&lt;&gt;"", O422:V422,O422:S422)),""))</f>
        <v>0</v>
      </c>
      <c r="CX422" s="324">
        <f t="array" aca="1" ref="CX422" ca="1">MAX(IF((IF(進捗管理票PSPT_進捗率_2_2&lt;&gt;"", AA422:AH422,AA422:AE422)&lt;&gt;"")*(IF(進捗管理票PSPT_進捗率_2_2&lt;&gt;"", $AA$7:$AH$7,$AA$7:$AE$7)="予定日")*(IF(進捗管理票PSPT_進捗率_2_2&lt;&gt;"", AA422:AH422,AA422:AE422)&lt;=集計基準日),COLUMN(IF(進捗管理票PSPT_進捗率_2_2&lt;&gt;"", AA422:AH422,AA422:AE422)),""))</f>
        <v>0</v>
      </c>
      <c r="CY422" s="324">
        <f t="array" aca="1" ref="CY422" ca="1">MAX(IF((IF(進捗管理票PSPT_進捗率_3_2&lt;&gt;"", AM422:AT422,AM422:AQ422)&lt;&gt;"")*(IF(進捗管理票PSPT_進捗率_3_2&lt;&gt;"", $AM$7:$AT$7,$AM$7:$AQ$7)="予定日")*(IF(進捗管理票PSPT_進捗率_3_2&lt;&gt;"", AM422:AT422,AM422:AQ422)&lt;=集計基準日),COLUMN(IF(進捗管理票PSPT_進捗率_3_2&lt;&gt;"", AM422:AT422,AM422:AQ422)),""))</f>
        <v>0</v>
      </c>
      <c r="CZ422" s="324">
        <f t="array" aca="1" ref="CZ422" ca="1">MAX(IF((IF(進捗管理票PSPT_進捗率_4_2&lt;&gt;"", AY422:BF422,AY422:BC422)&lt;&gt;"")*(IF(進捗管理票PSPT_進捗率_4_2&lt;&gt;"", $AY$7:$BF$7,$AY$7:$BC$7)="予定日")*(IF(進捗管理票PSPT_進捗率_4_2&lt;&gt;"", AY422:BF422,AY422:BC422)&lt;=集計基準日),COLUMN(IF(進捗管理票PSPT_進捗率_4_2&lt;&gt;"", AY422:BF422,AY422:BC422)),""))</f>
        <v>0</v>
      </c>
      <c r="DA422" s="324">
        <f t="array" aca="1" ref="DA422" ca="1">MAX(IF((BJ422:BN422&lt;&gt;"")*($BJ$7:$BN$7="予定日")*(BJ422:BN422&lt;=集計基準日),COLUMN(BJ422:BN422),""))</f>
        <v>0</v>
      </c>
      <c r="DB422" s="324">
        <f t="array" aca="1" ref="DB422" ca="1">MAX(IF((IF(AND(進捗管理票PSPT_進捗率_1_2&lt;&gt;"",U422&lt;&gt;""), O422:V422,O422:S422)&lt;&gt;"")*(IF(AND(進捗管理票PSPT_進捗率_1_2&lt;&gt;"",U422&lt;&gt;""), $O$7:$V$7,$O$7:$S$7)="実績日")*(IF(AND(進捗管理票PSPT_進捗率_1_2&lt;&gt;"",U422&lt;&gt;""), O422:V422,O422:S422)&lt;=集計基準日),COLUMN(IF(AND(進捗管理票PSPT_進捗率_1_2&lt;&gt;"",U422&lt;&gt;""), O422:V422,O422:S422)),""))</f>
        <v>0</v>
      </c>
      <c r="DC422" s="324">
        <f t="array" aca="1" ref="DC422" ca="1">MAX(IF((IF(AND(進捗管理票PSPT_進捗率_2_2&lt;&gt;"",AG422&lt;&gt;""), AA422:AH422,AA422:AE422)&lt;&gt;"")*(IF(AND(進捗管理票PSPT_進捗率_2_2&lt;&gt;"",AG422&lt;&gt;""), $AA$7:$AH$7,$AA$7:$AE$7)="実績日")*(IF(AND(進捗管理票PSPT_進捗率_2_2&lt;&gt;"",AG422&lt;&gt;""), AA422:AH422,AA422:AE422)&lt;=集計基準日),COLUMN(IF(AND(進捗管理票PSPT_進捗率_2_2&lt;&gt;"",AG422&lt;&gt;""), AA422:AH422,AA422:AE422)),""))</f>
        <v>0</v>
      </c>
      <c r="DD422" s="324">
        <f t="array" aca="1" ref="DD422" ca="1">MAX(IF((IF(AND(進捗管理票PSPT_進捗率_3_2&lt;&gt;"",AS422&lt;&gt;""), AM422:AT422,AM422:AQ422)&lt;&gt;"")*(IF(AND(進捗管理票PSPT_進捗率_3_2&lt;&gt;"",AS422&lt;&gt;""), $AM$7:$AT$7,$AM$7:$AQ$7)="実績日")*(IF(AND(進捗管理票PSPT_進捗率_3_2&lt;&gt;"",AS422&lt;&gt;""), AM422:AT422,AM422:AQ422)&lt;=集計基準日),COLUMN(IF(AND(進捗管理票PSPT_進捗率_3_2&lt;&gt;"",AS422&lt;&gt;""), AM422:AT422,AM422:AQ422)),""))</f>
        <v>0</v>
      </c>
      <c r="DE422" s="324">
        <f t="array" aca="1" ref="DE422" ca="1">MAX(IF((IF(AND(進捗管理票PSPT_進捗率_4_2&lt;&gt;"",BE422&lt;&gt;""), AY422:BF422,AY422:BC422)&lt;&gt;"")*(IF(AND(進捗管理票PSPT_進捗率_4_2&lt;&gt;"",BE422&lt;&gt;""), $AY$7:$BF$7,$AY$7:$BC$7)="実績日")*(IF(AND(進捗管理票PSPT_進捗率_4_2&lt;&gt;"",BE422&lt;&gt;""), AY422:BF422,AY422:BC422)&lt;=集計基準日),COLUMN(IF(AND(進捗管理票PSPT_進捗率_4_2&lt;&gt;"",BE422&lt;&gt;""), AY422:BF422,AY422:BC422)),""))</f>
        <v>0</v>
      </c>
      <c r="DF422" s="324">
        <f t="array" aca="1" ref="DF422" ca="1">MAX(IF((BJ422:BN422&lt;&gt;"")*($BJ$7:$BN$7="実績日")*(BJ422:BN422&lt;=集計基準日),COLUMN(BJ422:BN422),""))</f>
        <v>0</v>
      </c>
      <c r="DG422" s="439">
        <f ca="1">MAX(IF(CW422&lt;&gt;0,HLOOKUP(CW422+1,進捗・達成率設定_PS,9,1),0),IF(CX422&lt;&gt;0,HLOOKUP(CX422+1,進捗・達成率設定_PT仕様作成,9,1),0),IF(CY422&lt;&gt;0,HLOOKUP(CY422+1,進捗・達成率設定_PG,9,1),0),IF(CZ422&lt;&gt;0,HLOOKUP(CZ422+1,進捗・達成率設定_PT,9,1),0),IF(DA422&lt;&gt;0,HLOOKUP(DA422+1,進捗・達成率設定_受入,9,1),0),IF(AND(COUNTA(PTレビュー先頭セル:PTレビュー最終セル)=0,AND(BB422&lt;&gt;"", BB422 &lt;= 集計基準日, BE422="",BF422="",BJ422="",BK422="",BM422="",BN422="")),100,0),IF(AND(BE422&lt;&gt;"",BE422 &lt;= 集計基準日, BJ422="",BK422="",BM422="",BN422=""),100,0))</f>
        <v>0</v>
      </c>
      <c r="DH422" s="440">
        <f ca="1">MAX(IF(DB422&lt;&gt;0,HLOOKUP(DB422,進捗・達成率設定_PS,9,1),0),IF(DC422&lt;&gt;0,HLOOKUP(DC422,進捗・達成率設定_PT仕様作成,9,1),0),IF(DD422&lt;&gt;0,HLOOKUP(DD422,進捗・達成率設定_PG,9,1),0),IF(DE422&lt;&gt;0,HLOOKUP(DE422,進捗・達成率設定_PT,9,1),0),IF(DF422&lt;&gt;0,HLOOKUP(DF422,進捗・達成率設定_受入,9,1),0),IF(AND(COUNTA(PTレビュー先頭セル:PTレビュー最終セル)=0,BJ422="",BK422="",BM422="",BN422="",BC422&lt;&gt;"", BC422&lt;=集計基準日),100,0),IF(OR(AND(BF422&lt;&gt;"",BF422&lt;=集計基準日, BJ422="",BK422="",BM422="",BN422=""),AND(BE422&lt;&gt;"",BF422&lt;&gt;"",BF422&lt;=集計基準日, BJ422="",BK422="",BM422="",BN422="")),100,0))</f>
        <v>0</v>
      </c>
      <c r="DI422" s="328" t="str">
        <f>IF(BM422&lt;&gt;"",BM422,IF(AND(BJ422&lt;&gt;"",BM422&lt;&gt;""),BM422,IF(AND(BJ422&lt;&gt;"",BM422=""),"",IF(AND(BK422&lt;&gt;"",BM422=""),"",IF(BE422&lt;&gt;"",BE422,IF(COUNTA(PTレビュー先頭セル:PTレビュー最終セル)&lt;&gt;0,"",IF(BB422&lt;&gt;"",BB422,"")))))))</f>
        <v/>
      </c>
      <c r="DJ422" s="329" t="str">
        <f>IF(AND(BM422&lt;&gt;"",BN422&lt;&gt;""),BN422,IF(AND(BJ422&lt;&gt;"",BN422&lt;&gt;""),BN422,IF(AND(BK422&lt;&gt;"",BN422=""),"",IF(AND(BJ422&lt;&gt;"",BN422=""),"",IF(BF422&lt;&gt;"",BF422,IF(COUNTA(PTレビュー先頭セル:PTレビュー最終セル)&lt;&gt;0,"",IF(BC422&lt;&gt;"",BC422,"")))))))</f>
        <v/>
      </c>
      <c r="DK422" s="450" t="b">
        <f t="shared" si="214"/>
        <v>0</v>
      </c>
      <c r="DL422" s="440" t="b">
        <f t="shared" si="215"/>
        <v>0</v>
      </c>
      <c r="DM422" s="450" t="b">
        <f t="shared" si="216"/>
        <v>0</v>
      </c>
      <c r="DN422" s="440" t="b">
        <f t="shared" si="217"/>
        <v>0</v>
      </c>
      <c r="DO422" s="449" t="b">
        <f t="shared" si="218"/>
        <v>0</v>
      </c>
      <c r="DP422" s="440" t="b">
        <f t="shared" si="219"/>
        <v>0</v>
      </c>
      <c r="DQ422" s="450" t="b">
        <f t="shared" si="220"/>
        <v>0</v>
      </c>
      <c r="DR422" s="440" t="b">
        <f t="shared" si="221"/>
        <v>0</v>
      </c>
      <c r="DS422" s="449" t="b">
        <f t="shared" si="222"/>
        <v>0</v>
      </c>
      <c r="DT422" s="440" t="b">
        <f t="shared" si="223"/>
        <v>0</v>
      </c>
    </row>
    <row r="423" spans="1:124" x14ac:dyDescent="0.25">
      <c r="A423" s="65">
        <f t="shared" si="198"/>
        <v>415</v>
      </c>
      <c r="B423" s="275"/>
      <c r="C423" s="275"/>
      <c r="D423" s="275"/>
      <c r="E423" s="275"/>
      <c r="F423" s="275"/>
      <c r="G423" s="316"/>
      <c r="H423" s="276"/>
      <c r="I423" s="276"/>
      <c r="J423" s="276"/>
      <c r="K423" s="467"/>
      <c r="L423" s="467"/>
      <c r="M423" s="277"/>
      <c r="N423" s="277"/>
      <c r="O423" s="348"/>
      <c r="P423" s="278"/>
      <c r="Q423" s="279"/>
      <c r="R423" s="348"/>
      <c r="S423" s="278"/>
      <c r="T423" s="280"/>
      <c r="U423" s="348"/>
      <c r="V423" s="274"/>
      <c r="W423" s="309" t="str">
        <f t="shared" ca="1" si="199"/>
        <v/>
      </c>
      <c r="X423" s="310" t="str">
        <f t="shared" ca="1" si="200"/>
        <v/>
      </c>
      <c r="Y423" s="277"/>
      <c r="Z423" s="277"/>
      <c r="AA423" s="348"/>
      <c r="AB423" s="278"/>
      <c r="AC423" s="279"/>
      <c r="AD423" s="348"/>
      <c r="AE423" s="278"/>
      <c r="AF423" s="280"/>
      <c r="AG423" s="348"/>
      <c r="AH423" s="274"/>
      <c r="AI423" s="309" t="str">
        <f t="shared" ca="1" si="201"/>
        <v/>
      </c>
      <c r="AJ423" s="310" t="str">
        <f t="shared" ca="1" si="202"/>
        <v/>
      </c>
      <c r="AK423" s="277"/>
      <c r="AL423" s="277"/>
      <c r="AM423" s="348"/>
      <c r="AN423" s="278"/>
      <c r="AO423" s="279"/>
      <c r="AP423" s="348"/>
      <c r="AQ423" s="278"/>
      <c r="AR423" s="280"/>
      <c r="AS423" s="348"/>
      <c r="AT423" s="274"/>
      <c r="AU423" s="309" t="str">
        <f t="shared" ca="1" si="203"/>
        <v/>
      </c>
      <c r="AV423" s="310" t="str">
        <f t="shared" ca="1" si="204"/>
        <v/>
      </c>
      <c r="AW423" s="276"/>
      <c r="AX423" s="276"/>
      <c r="AY423" s="348"/>
      <c r="AZ423" s="278"/>
      <c r="BA423" s="279"/>
      <c r="BB423" s="348"/>
      <c r="BC423" s="278"/>
      <c r="BD423" s="280"/>
      <c r="BE423" s="348"/>
      <c r="BF423" s="274"/>
      <c r="BG423" s="309" t="str">
        <f t="shared" ca="1" si="205"/>
        <v/>
      </c>
      <c r="BH423" s="310" t="str">
        <f t="shared" ca="1" si="206"/>
        <v/>
      </c>
      <c r="BI423" s="276"/>
      <c r="BJ423" s="348"/>
      <c r="BK423" s="278"/>
      <c r="BL423" s="279"/>
      <c r="BM423" s="348"/>
      <c r="BN423" s="278"/>
      <c r="BO423" s="280"/>
      <c r="BP423" s="309" t="str">
        <f t="shared" ca="1" si="207"/>
        <v/>
      </c>
      <c r="BQ423" s="310" t="str">
        <f t="shared" ca="1" si="208"/>
        <v/>
      </c>
      <c r="BR423" s="309" t="str">
        <f t="shared" ca="1" si="209"/>
        <v/>
      </c>
      <c r="BS423" s="438" t="str">
        <f t="shared" ca="1" si="210"/>
        <v/>
      </c>
      <c r="BT423" s="281" t="str">
        <f t="array" ref="BT423">IF(AND($I423&lt;&gt;"",$K423&lt;&gt;""),CEILING(VLOOKUP($I423,ランク別指標,3,FALSE)*$L423,1),"")</f>
        <v/>
      </c>
      <c r="BU423" s="282"/>
      <c r="BV423" s="281" t="str">
        <f t="shared" si="195"/>
        <v/>
      </c>
      <c r="BW423" s="283"/>
      <c r="BX423" s="282"/>
      <c r="BY423" s="284" t="str">
        <f t="shared" si="211"/>
        <v/>
      </c>
      <c r="BZ423" s="285" t="str">
        <f t="shared" si="212"/>
        <v/>
      </c>
      <c r="CA423" s="286"/>
      <c r="CB423" s="287"/>
      <c r="CC423" s="281" t="str">
        <f t="array" ref="CC423">IF(AND($I423&lt;&gt;"",$K423&lt;&gt;""),CEILING(VLOOKUP($I423,ランク別指標,6,FALSE)*$L423,1),"")</f>
        <v/>
      </c>
      <c r="CD423" s="288"/>
      <c r="CE423" s="289" t="str">
        <f t="shared" si="196"/>
        <v/>
      </c>
      <c r="CF423" s="290"/>
      <c r="CG423" s="291" t="str">
        <f t="array" ref="CG423">IF(AND(L423&lt;&gt;"",L423&gt;0),IF(CD423/L423*100 &gt; 0,CD423/L423*100, ""),"")</f>
        <v/>
      </c>
      <c r="CH423" s="292" t="str">
        <f t="array" ref="CH423">IF(AND(L423&lt;&gt;"",L423&gt;0),IF(CF423/L423*100 &gt; 0,CF423/L423*100, ""),"")</f>
        <v/>
      </c>
      <c r="CI423" s="291" t="str">
        <f t="array" ref="CI423">IF(AND(CC423&lt;&gt;"",CC423&gt;0),IF(CD423/CC423*100 &gt; 0,CD423/CC423, ""),"")</f>
        <v/>
      </c>
      <c r="CJ423" s="292" t="str">
        <f t="array" ref="CJ423">IF(AND(CE423&lt;&gt;"",CE423&gt;0),IF(CF423/CE423*100 &gt; 0,CF423/CE423, ""),"")</f>
        <v/>
      </c>
      <c r="CK423" s="281"/>
      <c r="CL423" s="293" t="str">
        <f t="array" ref="CL423">IF(AND(L423&lt;&gt;"",L423&gt;0),IF(CK423/L423*100 &gt; 0,CK423/L423*100, ""),"")</f>
        <v/>
      </c>
      <c r="CM423" s="294"/>
      <c r="CN423" s="270" t="str">
        <f t="array" aca="1" ref="CN423" ca="1">IF(AND($O423&lt;&gt;"",$P423="",$O423&lt;=集計基準日),"遅1",IF(AND($R423&lt;&gt;"",$S423="",$R423&lt;=集計基準日),"遅2",IF(AND($U423&lt;&gt;"",$V423="",$U423&lt;=集計基準日),"遅3","") ) )</f>
        <v/>
      </c>
      <c r="CO423" s="271" t="str">
        <f t="array" aca="1" ref="CO423" ca="1">IF(AND($AA423&lt;&gt;"",$AB423="",$AA423&lt;=集計基準日),"遅1",IF(AND($AD423&lt;&gt;"",$AE423="",$AD423&lt;=集計基準日),"遅2",IF(AND($AG423&lt;&gt;"",$AH423="",$AG423&lt;=集計基準日),"遅3","")))</f>
        <v/>
      </c>
      <c r="CP423" s="271" t="str">
        <f t="array" aca="1" ref="CP423" ca="1">IF(AND($AM423&lt;&gt;"",$AN423="",$AM423&lt;=集計基準日),"遅1",IF(AND($AP423&lt;&gt;"",$AQ423="",$AP423&lt;=集計基準日),"遅2",IF(AND($AS423&lt;&gt;"",$AT423="",$AS423&lt;=集計基準日),"遅3","")))</f>
        <v/>
      </c>
      <c r="CQ423" s="272" t="str">
        <f t="shared" ca="1" si="15"/>
        <v/>
      </c>
      <c r="CR423" s="272" t="str">
        <f t="shared" ca="1" si="16"/>
        <v/>
      </c>
      <c r="CS423" s="273" t="str">
        <f t="shared" ca="1" si="197"/>
        <v/>
      </c>
      <c r="CT423" s="337"/>
      <c r="CU423" s="264">
        <f t="shared" si="213"/>
        <v>415</v>
      </c>
      <c r="CW423" s="324">
        <f t="array" aca="1" ref="CW423" ca="1">MAX(IF((IF(進捗管理票PSPT_進捗率_1_2&lt;&gt;"", O423:V423,O423:S423)&lt;&gt;"")*(IF(進捗管理票PSPT_進捗率_1_2&lt;&gt;"", $O$7:$V$7,$O$7:$S$7)="予定日")*(IF(進捗管理票PSPT_進捗率_1_2&lt;&gt;"", O423:V423,O423:S423)&lt;=集計基準日),COLUMN(IF(進捗管理票PSPT_進捗率_1_2&lt;&gt;"", O423:V423,O423:S423)),""))</f>
        <v>0</v>
      </c>
      <c r="CX423" s="324">
        <f t="array" aca="1" ref="CX423" ca="1">MAX(IF((IF(進捗管理票PSPT_進捗率_2_2&lt;&gt;"", AA423:AH423,AA423:AE423)&lt;&gt;"")*(IF(進捗管理票PSPT_進捗率_2_2&lt;&gt;"", $AA$7:$AH$7,$AA$7:$AE$7)="予定日")*(IF(進捗管理票PSPT_進捗率_2_2&lt;&gt;"", AA423:AH423,AA423:AE423)&lt;=集計基準日),COLUMN(IF(進捗管理票PSPT_進捗率_2_2&lt;&gt;"", AA423:AH423,AA423:AE423)),""))</f>
        <v>0</v>
      </c>
      <c r="CY423" s="324">
        <f t="array" aca="1" ref="CY423" ca="1">MAX(IF((IF(進捗管理票PSPT_進捗率_3_2&lt;&gt;"", AM423:AT423,AM423:AQ423)&lt;&gt;"")*(IF(進捗管理票PSPT_進捗率_3_2&lt;&gt;"", $AM$7:$AT$7,$AM$7:$AQ$7)="予定日")*(IF(進捗管理票PSPT_進捗率_3_2&lt;&gt;"", AM423:AT423,AM423:AQ423)&lt;=集計基準日),COLUMN(IF(進捗管理票PSPT_進捗率_3_2&lt;&gt;"", AM423:AT423,AM423:AQ423)),""))</f>
        <v>0</v>
      </c>
      <c r="CZ423" s="324">
        <f t="array" aca="1" ref="CZ423" ca="1">MAX(IF((IF(進捗管理票PSPT_進捗率_4_2&lt;&gt;"", AY423:BF423,AY423:BC423)&lt;&gt;"")*(IF(進捗管理票PSPT_進捗率_4_2&lt;&gt;"", $AY$7:$BF$7,$AY$7:$BC$7)="予定日")*(IF(進捗管理票PSPT_進捗率_4_2&lt;&gt;"", AY423:BF423,AY423:BC423)&lt;=集計基準日),COLUMN(IF(進捗管理票PSPT_進捗率_4_2&lt;&gt;"", AY423:BF423,AY423:BC423)),""))</f>
        <v>0</v>
      </c>
      <c r="DA423" s="324">
        <f t="array" aca="1" ref="DA423" ca="1">MAX(IF((BJ423:BN423&lt;&gt;"")*($BJ$7:$BN$7="予定日")*(BJ423:BN423&lt;=集計基準日),COLUMN(BJ423:BN423),""))</f>
        <v>0</v>
      </c>
      <c r="DB423" s="324">
        <f t="array" aca="1" ref="DB423" ca="1">MAX(IF((IF(AND(進捗管理票PSPT_進捗率_1_2&lt;&gt;"",U423&lt;&gt;""), O423:V423,O423:S423)&lt;&gt;"")*(IF(AND(進捗管理票PSPT_進捗率_1_2&lt;&gt;"",U423&lt;&gt;""), $O$7:$V$7,$O$7:$S$7)="実績日")*(IF(AND(進捗管理票PSPT_進捗率_1_2&lt;&gt;"",U423&lt;&gt;""), O423:V423,O423:S423)&lt;=集計基準日),COLUMN(IF(AND(進捗管理票PSPT_進捗率_1_2&lt;&gt;"",U423&lt;&gt;""), O423:V423,O423:S423)),""))</f>
        <v>0</v>
      </c>
      <c r="DC423" s="324">
        <f t="array" aca="1" ref="DC423" ca="1">MAX(IF((IF(AND(進捗管理票PSPT_進捗率_2_2&lt;&gt;"",AG423&lt;&gt;""), AA423:AH423,AA423:AE423)&lt;&gt;"")*(IF(AND(進捗管理票PSPT_進捗率_2_2&lt;&gt;"",AG423&lt;&gt;""), $AA$7:$AH$7,$AA$7:$AE$7)="実績日")*(IF(AND(進捗管理票PSPT_進捗率_2_2&lt;&gt;"",AG423&lt;&gt;""), AA423:AH423,AA423:AE423)&lt;=集計基準日),COLUMN(IF(AND(進捗管理票PSPT_進捗率_2_2&lt;&gt;"",AG423&lt;&gt;""), AA423:AH423,AA423:AE423)),""))</f>
        <v>0</v>
      </c>
      <c r="DD423" s="324">
        <f t="array" aca="1" ref="DD423" ca="1">MAX(IF((IF(AND(進捗管理票PSPT_進捗率_3_2&lt;&gt;"",AS423&lt;&gt;""), AM423:AT423,AM423:AQ423)&lt;&gt;"")*(IF(AND(進捗管理票PSPT_進捗率_3_2&lt;&gt;"",AS423&lt;&gt;""), $AM$7:$AT$7,$AM$7:$AQ$7)="実績日")*(IF(AND(進捗管理票PSPT_進捗率_3_2&lt;&gt;"",AS423&lt;&gt;""), AM423:AT423,AM423:AQ423)&lt;=集計基準日),COLUMN(IF(AND(進捗管理票PSPT_進捗率_3_2&lt;&gt;"",AS423&lt;&gt;""), AM423:AT423,AM423:AQ423)),""))</f>
        <v>0</v>
      </c>
      <c r="DE423" s="324">
        <f t="array" aca="1" ref="DE423" ca="1">MAX(IF((IF(AND(進捗管理票PSPT_進捗率_4_2&lt;&gt;"",BE423&lt;&gt;""), AY423:BF423,AY423:BC423)&lt;&gt;"")*(IF(AND(進捗管理票PSPT_進捗率_4_2&lt;&gt;"",BE423&lt;&gt;""), $AY$7:$BF$7,$AY$7:$BC$7)="実績日")*(IF(AND(進捗管理票PSPT_進捗率_4_2&lt;&gt;"",BE423&lt;&gt;""), AY423:BF423,AY423:BC423)&lt;=集計基準日),COLUMN(IF(AND(進捗管理票PSPT_進捗率_4_2&lt;&gt;"",BE423&lt;&gt;""), AY423:BF423,AY423:BC423)),""))</f>
        <v>0</v>
      </c>
      <c r="DF423" s="324">
        <f t="array" aca="1" ref="DF423" ca="1">MAX(IF((BJ423:BN423&lt;&gt;"")*($BJ$7:$BN$7="実績日")*(BJ423:BN423&lt;=集計基準日),COLUMN(BJ423:BN423),""))</f>
        <v>0</v>
      </c>
      <c r="DG423" s="439">
        <f ca="1">MAX(IF(CW423&lt;&gt;0,HLOOKUP(CW423+1,進捗・達成率設定_PS,9,1),0),IF(CX423&lt;&gt;0,HLOOKUP(CX423+1,進捗・達成率設定_PT仕様作成,9,1),0),IF(CY423&lt;&gt;0,HLOOKUP(CY423+1,進捗・達成率設定_PG,9,1),0),IF(CZ423&lt;&gt;0,HLOOKUP(CZ423+1,進捗・達成率設定_PT,9,1),0),IF(DA423&lt;&gt;0,HLOOKUP(DA423+1,進捗・達成率設定_受入,9,1),0),IF(AND(COUNTA(PTレビュー先頭セル:PTレビュー最終セル)=0,AND(BB423&lt;&gt;"", BB423 &lt;= 集計基準日, BE423="",BF423="",BJ423="",BK423="",BM423="",BN423="")),100,0),IF(AND(BE423&lt;&gt;"",BE423 &lt;= 集計基準日, BJ423="",BK423="",BM423="",BN423=""),100,0))</f>
        <v>0</v>
      </c>
      <c r="DH423" s="440">
        <f ca="1">MAX(IF(DB423&lt;&gt;0,HLOOKUP(DB423,進捗・達成率設定_PS,9,1),0),IF(DC423&lt;&gt;0,HLOOKUP(DC423,進捗・達成率設定_PT仕様作成,9,1),0),IF(DD423&lt;&gt;0,HLOOKUP(DD423,進捗・達成率設定_PG,9,1),0),IF(DE423&lt;&gt;0,HLOOKUP(DE423,進捗・達成率設定_PT,9,1),0),IF(DF423&lt;&gt;0,HLOOKUP(DF423,進捗・達成率設定_受入,9,1),0),IF(AND(COUNTA(PTレビュー先頭セル:PTレビュー最終セル)=0,BJ423="",BK423="",BM423="",BN423="",BC423&lt;&gt;"", BC423&lt;=集計基準日),100,0),IF(OR(AND(BF423&lt;&gt;"",BF423&lt;=集計基準日, BJ423="",BK423="",BM423="",BN423=""),AND(BE423&lt;&gt;"",BF423&lt;&gt;"",BF423&lt;=集計基準日, BJ423="",BK423="",BM423="",BN423="")),100,0))</f>
        <v>0</v>
      </c>
      <c r="DI423" s="328" t="str">
        <f>IF(BM423&lt;&gt;"",BM423,IF(AND(BJ423&lt;&gt;"",BM423&lt;&gt;""),BM423,IF(AND(BJ423&lt;&gt;"",BM423=""),"",IF(AND(BK423&lt;&gt;"",BM423=""),"",IF(BE423&lt;&gt;"",BE423,IF(COUNTA(PTレビュー先頭セル:PTレビュー最終セル)&lt;&gt;0,"",IF(BB423&lt;&gt;"",BB423,"")))))))</f>
        <v/>
      </c>
      <c r="DJ423" s="329" t="str">
        <f>IF(AND(BM423&lt;&gt;"",BN423&lt;&gt;""),BN423,IF(AND(BJ423&lt;&gt;"",BN423&lt;&gt;""),BN423,IF(AND(BK423&lt;&gt;"",BN423=""),"",IF(AND(BJ423&lt;&gt;"",BN423=""),"",IF(BF423&lt;&gt;"",BF423,IF(COUNTA(PTレビュー先頭セル:PTレビュー最終セル)&lt;&gt;0,"",IF(BC423&lt;&gt;"",BC423,"")))))))</f>
        <v/>
      </c>
      <c r="DK423" s="450" t="b">
        <f t="shared" si="214"/>
        <v>0</v>
      </c>
      <c r="DL423" s="440" t="b">
        <f t="shared" si="215"/>
        <v>0</v>
      </c>
      <c r="DM423" s="450" t="b">
        <f t="shared" si="216"/>
        <v>0</v>
      </c>
      <c r="DN423" s="440" t="b">
        <f t="shared" si="217"/>
        <v>0</v>
      </c>
      <c r="DO423" s="449" t="b">
        <f t="shared" si="218"/>
        <v>0</v>
      </c>
      <c r="DP423" s="440" t="b">
        <f t="shared" si="219"/>
        <v>0</v>
      </c>
      <c r="DQ423" s="450" t="b">
        <f t="shared" si="220"/>
        <v>0</v>
      </c>
      <c r="DR423" s="440" t="b">
        <f t="shared" si="221"/>
        <v>0</v>
      </c>
      <c r="DS423" s="449" t="b">
        <f t="shared" si="222"/>
        <v>0</v>
      </c>
      <c r="DT423" s="440" t="b">
        <f t="shared" si="223"/>
        <v>0</v>
      </c>
    </row>
    <row r="424" spans="1:124" x14ac:dyDescent="0.25">
      <c r="A424" s="65">
        <f t="shared" si="198"/>
        <v>416</v>
      </c>
      <c r="B424" s="275"/>
      <c r="C424" s="275"/>
      <c r="D424" s="275"/>
      <c r="E424" s="275"/>
      <c r="F424" s="275"/>
      <c r="G424" s="316"/>
      <c r="H424" s="276"/>
      <c r="I424" s="276"/>
      <c r="J424" s="276"/>
      <c r="K424" s="467"/>
      <c r="L424" s="467"/>
      <c r="M424" s="277"/>
      <c r="N424" s="277"/>
      <c r="O424" s="348"/>
      <c r="P424" s="278"/>
      <c r="Q424" s="279"/>
      <c r="R424" s="348"/>
      <c r="S424" s="278"/>
      <c r="T424" s="280"/>
      <c r="U424" s="348"/>
      <c r="V424" s="274"/>
      <c r="W424" s="309" t="str">
        <f t="shared" ca="1" si="199"/>
        <v/>
      </c>
      <c r="X424" s="310" t="str">
        <f t="shared" ca="1" si="200"/>
        <v/>
      </c>
      <c r="Y424" s="277"/>
      <c r="Z424" s="277"/>
      <c r="AA424" s="348"/>
      <c r="AB424" s="278"/>
      <c r="AC424" s="279"/>
      <c r="AD424" s="348"/>
      <c r="AE424" s="278"/>
      <c r="AF424" s="280"/>
      <c r="AG424" s="348"/>
      <c r="AH424" s="274"/>
      <c r="AI424" s="309" t="str">
        <f t="shared" ca="1" si="201"/>
        <v/>
      </c>
      <c r="AJ424" s="310" t="str">
        <f t="shared" ca="1" si="202"/>
        <v/>
      </c>
      <c r="AK424" s="277"/>
      <c r="AL424" s="277"/>
      <c r="AM424" s="348"/>
      <c r="AN424" s="278"/>
      <c r="AO424" s="279"/>
      <c r="AP424" s="348"/>
      <c r="AQ424" s="278"/>
      <c r="AR424" s="280"/>
      <c r="AS424" s="348"/>
      <c r="AT424" s="274"/>
      <c r="AU424" s="309" t="str">
        <f t="shared" ca="1" si="203"/>
        <v/>
      </c>
      <c r="AV424" s="310" t="str">
        <f t="shared" ca="1" si="204"/>
        <v/>
      </c>
      <c r="AW424" s="276"/>
      <c r="AX424" s="276"/>
      <c r="AY424" s="348"/>
      <c r="AZ424" s="278"/>
      <c r="BA424" s="279"/>
      <c r="BB424" s="348"/>
      <c r="BC424" s="278"/>
      <c r="BD424" s="280"/>
      <c r="BE424" s="348"/>
      <c r="BF424" s="274"/>
      <c r="BG424" s="309" t="str">
        <f t="shared" ca="1" si="205"/>
        <v/>
      </c>
      <c r="BH424" s="310" t="str">
        <f t="shared" ca="1" si="206"/>
        <v/>
      </c>
      <c r="BI424" s="276"/>
      <c r="BJ424" s="348"/>
      <c r="BK424" s="278"/>
      <c r="BL424" s="279"/>
      <c r="BM424" s="348"/>
      <c r="BN424" s="278"/>
      <c r="BO424" s="280"/>
      <c r="BP424" s="309" t="str">
        <f t="shared" ca="1" si="207"/>
        <v/>
      </c>
      <c r="BQ424" s="310" t="str">
        <f t="shared" ca="1" si="208"/>
        <v/>
      </c>
      <c r="BR424" s="309" t="str">
        <f t="shared" ca="1" si="209"/>
        <v/>
      </c>
      <c r="BS424" s="438" t="str">
        <f t="shared" ca="1" si="210"/>
        <v/>
      </c>
      <c r="BT424" s="281" t="str">
        <f t="array" ref="BT424">IF(AND($I424&lt;&gt;"",$K424&lt;&gt;""),CEILING(VLOOKUP($I424,ランク別指標,3,FALSE)*$L424,1),"")</f>
        <v/>
      </c>
      <c r="BU424" s="282"/>
      <c r="BV424" s="281" t="str">
        <f t="shared" si="195"/>
        <v/>
      </c>
      <c r="BW424" s="283"/>
      <c r="BX424" s="282"/>
      <c r="BY424" s="284" t="str">
        <f t="shared" si="211"/>
        <v/>
      </c>
      <c r="BZ424" s="285" t="str">
        <f t="shared" si="212"/>
        <v/>
      </c>
      <c r="CA424" s="286"/>
      <c r="CB424" s="287"/>
      <c r="CC424" s="281" t="str">
        <f t="array" ref="CC424">IF(AND($I424&lt;&gt;"",$K424&lt;&gt;""),CEILING(VLOOKUP($I424,ランク別指標,6,FALSE)*$L424,1),"")</f>
        <v/>
      </c>
      <c r="CD424" s="288"/>
      <c r="CE424" s="289" t="str">
        <f t="shared" si="196"/>
        <v/>
      </c>
      <c r="CF424" s="290"/>
      <c r="CG424" s="291" t="str">
        <f t="array" ref="CG424">IF(AND(L424&lt;&gt;"",L424&gt;0),IF(CD424/L424*100 &gt; 0,CD424/L424*100, ""),"")</f>
        <v/>
      </c>
      <c r="CH424" s="292" t="str">
        <f t="array" ref="CH424">IF(AND(L424&lt;&gt;"",L424&gt;0),IF(CF424/L424*100 &gt; 0,CF424/L424*100, ""),"")</f>
        <v/>
      </c>
      <c r="CI424" s="291" t="str">
        <f t="array" ref="CI424">IF(AND(CC424&lt;&gt;"",CC424&gt;0),IF(CD424/CC424*100 &gt; 0,CD424/CC424, ""),"")</f>
        <v/>
      </c>
      <c r="CJ424" s="292" t="str">
        <f t="array" ref="CJ424">IF(AND(CE424&lt;&gt;"",CE424&gt;0),IF(CF424/CE424*100 &gt; 0,CF424/CE424, ""),"")</f>
        <v/>
      </c>
      <c r="CK424" s="281"/>
      <c r="CL424" s="293" t="str">
        <f t="array" ref="CL424">IF(AND(L424&lt;&gt;"",L424&gt;0),IF(CK424/L424*100 &gt; 0,CK424/L424*100, ""),"")</f>
        <v/>
      </c>
      <c r="CM424" s="294"/>
      <c r="CN424" s="270" t="str">
        <f t="array" aca="1" ref="CN424" ca="1">IF(AND($O424&lt;&gt;"",$P424="",$O424&lt;=集計基準日),"遅1",IF(AND($R424&lt;&gt;"",$S424="",$R424&lt;=集計基準日),"遅2",IF(AND($U424&lt;&gt;"",$V424="",$U424&lt;=集計基準日),"遅3","") ) )</f>
        <v/>
      </c>
      <c r="CO424" s="271" t="str">
        <f t="array" aca="1" ref="CO424" ca="1">IF(AND($AA424&lt;&gt;"",$AB424="",$AA424&lt;=集計基準日),"遅1",IF(AND($AD424&lt;&gt;"",$AE424="",$AD424&lt;=集計基準日),"遅2",IF(AND($AG424&lt;&gt;"",$AH424="",$AG424&lt;=集計基準日),"遅3","")))</f>
        <v/>
      </c>
      <c r="CP424" s="271" t="str">
        <f t="array" aca="1" ref="CP424" ca="1">IF(AND($AM424&lt;&gt;"",$AN424="",$AM424&lt;=集計基準日),"遅1",IF(AND($AP424&lt;&gt;"",$AQ424="",$AP424&lt;=集計基準日),"遅2",IF(AND($AS424&lt;&gt;"",$AT424="",$AS424&lt;=集計基準日),"遅3","")))</f>
        <v/>
      </c>
      <c r="CQ424" s="272" t="str">
        <f t="shared" ca="1" si="15"/>
        <v/>
      </c>
      <c r="CR424" s="272" t="str">
        <f t="shared" ca="1" si="16"/>
        <v/>
      </c>
      <c r="CS424" s="273" t="str">
        <f t="shared" ca="1" si="197"/>
        <v/>
      </c>
      <c r="CT424" s="337"/>
      <c r="CU424" s="264">
        <f t="shared" si="213"/>
        <v>416</v>
      </c>
      <c r="CW424" s="324">
        <f t="array" aca="1" ref="CW424" ca="1">MAX(IF((IF(進捗管理票PSPT_進捗率_1_2&lt;&gt;"", O424:V424,O424:S424)&lt;&gt;"")*(IF(進捗管理票PSPT_進捗率_1_2&lt;&gt;"", $O$7:$V$7,$O$7:$S$7)="予定日")*(IF(進捗管理票PSPT_進捗率_1_2&lt;&gt;"", O424:V424,O424:S424)&lt;=集計基準日),COLUMN(IF(進捗管理票PSPT_進捗率_1_2&lt;&gt;"", O424:V424,O424:S424)),""))</f>
        <v>0</v>
      </c>
      <c r="CX424" s="324">
        <f t="array" aca="1" ref="CX424" ca="1">MAX(IF((IF(進捗管理票PSPT_進捗率_2_2&lt;&gt;"", AA424:AH424,AA424:AE424)&lt;&gt;"")*(IF(進捗管理票PSPT_進捗率_2_2&lt;&gt;"", $AA$7:$AH$7,$AA$7:$AE$7)="予定日")*(IF(進捗管理票PSPT_進捗率_2_2&lt;&gt;"", AA424:AH424,AA424:AE424)&lt;=集計基準日),COLUMN(IF(進捗管理票PSPT_進捗率_2_2&lt;&gt;"", AA424:AH424,AA424:AE424)),""))</f>
        <v>0</v>
      </c>
      <c r="CY424" s="324">
        <f t="array" aca="1" ref="CY424" ca="1">MAX(IF((IF(進捗管理票PSPT_進捗率_3_2&lt;&gt;"", AM424:AT424,AM424:AQ424)&lt;&gt;"")*(IF(進捗管理票PSPT_進捗率_3_2&lt;&gt;"", $AM$7:$AT$7,$AM$7:$AQ$7)="予定日")*(IF(進捗管理票PSPT_進捗率_3_2&lt;&gt;"", AM424:AT424,AM424:AQ424)&lt;=集計基準日),COLUMN(IF(進捗管理票PSPT_進捗率_3_2&lt;&gt;"", AM424:AT424,AM424:AQ424)),""))</f>
        <v>0</v>
      </c>
      <c r="CZ424" s="324">
        <f t="array" aca="1" ref="CZ424" ca="1">MAX(IF((IF(進捗管理票PSPT_進捗率_4_2&lt;&gt;"", AY424:BF424,AY424:BC424)&lt;&gt;"")*(IF(進捗管理票PSPT_進捗率_4_2&lt;&gt;"", $AY$7:$BF$7,$AY$7:$BC$7)="予定日")*(IF(進捗管理票PSPT_進捗率_4_2&lt;&gt;"", AY424:BF424,AY424:BC424)&lt;=集計基準日),COLUMN(IF(進捗管理票PSPT_進捗率_4_2&lt;&gt;"", AY424:BF424,AY424:BC424)),""))</f>
        <v>0</v>
      </c>
      <c r="DA424" s="324">
        <f t="array" aca="1" ref="DA424" ca="1">MAX(IF((BJ424:BN424&lt;&gt;"")*($BJ$7:$BN$7="予定日")*(BJ424:BN424&lt;=集計基準日),COLUMN(BJ424:BN424),""))</f>
        <v>0</v>
      </c>
      <c r="DB424" s="324">
        <f t="array" aca="1" ref="DB424" ca="1">MAX(IF((IF(AND(進捗管理票PSPT_進捗率_1_2&lt;&gt;"",U424&lt;&gt;""), O424:V424,O424:S424)&lt;&gt;"")*(IF(AND(進捗管理票PSPT_進捗率_1_2&lt;&gt;"",U424&lt;&gt;""), $O$7:$V$7,$O$7:$S$7)="実績日")*(IF(AND(進捗管理票PSPT_進捗率_1_2&lt;&gt;"",U424&lt;&gt;""), O424:V424,O424:S424)&lt;=集計基準日),COLUMN(IF(AND(進捗管理票PSPT_進捗率_1_2&lt;&gt;"",U424&lt;&gt;""), O424:V424,O424:S424)),""))</f>
        <v>0</v>
      </c>
      <c r="DC424" s="324">
        <f t="array" aca="1" ref="DC424" ca="1">MAX(IF((IF(AND(進捗管理票PSPT_進捗率_2_2&lt;&gt;"",AG424&lt;&gt;""), AA424:AH424,AA424:AE424)&lt;&gt;"")*(IF(AND(進捗管理票PSPT_進捗率_2_2&lt;&gt;"",AG424&lt;&gt;""), $AA$7:$AH$7,$AA$7:$AE$7)="実績日")*(IF(AND(進捗管理票PSPT_進捗率_2_2&lt;&gt;"",AG424&lt;&gt;""), AA424:AH424,AA424:AE424)&lt;=集計基準日),COLUMN(IF(AND(進捗管理票PSPT_進捗率_2_2&lt;&gt;"",AG424&lt;&gt;""), AA424:AH424,AA424:AE424)),""))</f>
        <v>0</v>
      </c>
      <c r="DD424" s="324">
        <f t="array" aca="1" ref="DD424" ca="1">MAX(IF((IF(AND(進捗管理票PSPT_進捗率_3_2&lt;&gt;"",AS424&lt;&gt;""), AM424:AT424,AM424:AQ424)&lt;&gt;"")*(IF(AND(進捗管理票PSPT_進捗率_3_2&lt;&gt;"",AS424&lt;&gt;""), $AM$7:$AT$7,$AM$7:$AQ$7)="実績日")*(IF(AND(進捗管理票PSPT_進捗率_3_2&lt;&gt;"",AS424&lt;&gt;""), AM424:AT424,AM424:AQ424)&lt;=集計基準日),COLUMN(IF(AND(進捗管理票PSPT_進捗率_3_2&lt;&gt;"",AS424&lt;&gt;""), AM424:AT424,AM424:AQ424)),""))</f>
        <v>0</v>
      </c>
      <c r="DE424" s="324">
        <f t="array" aca="1" ref="DE424" ca="1">MAX(IF((IF(AND(進捗管理票PSPT_進捗率_4_2&lt;&gt;"",BE424&lt;&gt;""), AY424:BF424,AY424:BC424)&lt;&gt;"")*(IF(AND(進捗管理票PSPT_進捗率_4_2&lt;&gt;"",BE424&lt;&gt;""), $AY$7:$BF$7,$AY$7:$BC$7)="実績日")*(IF(AND(進捗管理票PSPT_進捗率_4_2&lt;&gt;"",BE424&lt;&gt;""), AY424:BF424,AY424:BC424)&lt;=集計基準日),COLUMN(IF(AND(進捗管理票PSPT_進捗率_4_2&lt;&gt;"",BE424&lt;&gt;""), AY424:BF424,AY424:BC424)),""))</f>
        <v>0</v>
      </c>
      <c r="DF424" s="324">
        <f t="array" aca="1" ref="DF424" ca="1">MAX(IF((BJ424:BN424&lt;&gt;"")*($BJ$7:$BN$7="実績日")*(BJ424:BN424&lt;=集計基準日),COLUMN(BJ424:BN424),""))</f>
        <v>0</v>
      </c>
      <c r="DG424" s="439">
        <f ca="1">MAX(IF(CW424&lt;&gt;0,HLOOKUP(CW424+1,進捗・達成率設定_PS,9,1),0),IF(CX424&lt;&gt;0,HLOOKUP(CX424+1,進捗・達成率設定_PT仕様作成,9,1),0),IF(CY424&lt;&gt;0,HLOOKUP(CY424+1,進捗・達成率設定_PG,9,1),0),IF(CZ424&lt;&gt;0,HLOOKUP(CZ424+1,進捗・達成率設定_PT,9,1),0),IF(DA424&lt;&gt;0,HLOOKUP(DA424+1,進捗・達成率設定_受入,9,1),0),IF(AND(COUNTA(PTレビュー先頭セル:PTレビュー最終セル)=0,AND(BB424&lt;&gt;"", BB424 &lt;= 集計基準日, BE424="",BF424="",BJ424="",BK424="",BM424="",BN424="")),100,0),IF(AND(BE424&lt;&gt;"",BE424 &lt;= 集計基準日, BJ424="",BK424="",BM424="",BN424=""),100,0))</f>
        <v>0</v>
      </c>
      <c r="DH424" s="440">
        <f ca="1">MAX(IF(DB424&lt;&gt;0,HLOOKUP(DB424,進捗・達成率設定_PS,9,1),0),IF(DC424&lt;&gt;0,HLOOKUP(DC424,進捗・達成率設定_PT仕様作成,9,1),0),IF(DD424&lt;&gt;0,HLOOKUP(DD424,進捗・達成率設定_PG,9,1),0),IF(DE424&lt;&gt;0,HLOOKUP(DE424,進捗・達成率設定_PT,9,1),0),IF(DF424&lt;&gt;0,HLOOKUP(DF424,進捗・達成率設定_受入,9,1),0),IF(AND(COUNTA(PTレビュー先頭セル:PTレビュー最終セル)=0,BJ424="",BK424="",BM424="",BN424="",BC424&lt;&gt;"", BC424&lt;=集計基準日),100,0),IF(OR(AND(BF424&lt;&gt;"",BF424&lt;=集計基準日, BJ424="",BK424="",BM424="",BN424=""),AND(BE424&lt;&gt;"",BF424&lt;&gt;"",BF424&lt;=集計基準日, BJ424="",BK424="",BM424="",BN424="")),100,0))</f>
        <v>0</v>
      </c>
      <c r="DI424" s="328" t="str">
        <f>IF(BM424&lt;&gt;"",BM424,IF(AND(BJ424&lt;&gt;"",BM424&lt;&gt;""),BM424,IF(AND(BJ424&lt;&gt;"",BM424=""),"",IF(AND(BK424&lt;&gt;"",BM424=""),"",IF(BE424&lt;&gt;"",BE424,IF(COUNTA(PTレビュー先頭セル:PTレビュー最終セル)&lt;&gt;0,"",IF(BB424&lt;&gt;"",BB424,"")))))))</f>
        <v/>
      </c>
      <c r="DJ424" s="329" t="str">
        <f>IF(AND(BM424&lt;&gt;"",BN424&lt;&gt;""),BN424,IF(AND(BJ424&lt;&gt;"",BN424&lt;&gt;""),BN424,IF(AND(BK424&lt;&gt;"",BN424=""),"",IF(AND(BJ424&lt;&gt;"",BN424=""),"",IF(BF424&lt;&gt;"",BF424,IF(COUNTA(PTレビュー先頭セル:PTレビュー最終セル)&lt;&gt;0,"",IF(BC424&lt;&gt;"",BC424,"")))))))</f>
        <v/>
      </c>
      <c r="DK424" s="450" t="b">
        <f t="shared" si="214"/>
        <v>0</v>
      </c>
      <c r="DL424" s="440" t="b">
        <f t="shared" si="215"/>
        <v>0</v>
      </c>
      <c r="DM424" s="450" t="b">
        <f t="shared" si="216"/>
        <v>0</v>
      </c>
      <c r="DN424" s="440" t="b">
        <f t="shared" si="217"/>
        <v>0</v>
      </c>
      <c r="DO424" s="449" t="b">
        <f t="shared" si="218"/>
        <v>0</v>
      </c>
      <c r="DP424" s="440" t="b">
        <f t="shared" si="219"/>
        <v>0</v>
      </c>
      <c r="DQ424" s="450" t="b">
        <f t="shared" si="220"/>
        <v>0</v>
      </c>
      <c r="DR424" s="440" t="b">
        <f t="shared" si="221"/>
        <v>0</v>
      </c>
      <c r="DS424" s="449" t="b">
        <f t="shared" si="222"/>
        <v>0</v>
      </c>
      <c r="DT424" s="440" t="b">
        <f t="shared" si="223"/>
        <v>0</v>
      </c>
    </row>
    <row r="425" spans="1:124" x14ac:dyDescent="0.25">
      <c r="A425" s="65">
        <f t="shared" si="198"/>
        <v>417</v>
      </c>
      <c r="B425" s="275"/>
      <c r="C425" s="275"/>
      <c r="D425" s="275"/>
      <c r="E425" s="275"/>
      <c r="F425" s="275"/>
      <c r="G425" s="316"/>
      <c r="H425" s="276"/>
      <c r="I425" s="276"/>
      <c r="J425" s="276"/>
      <c r="K425" s="467"/>
      <c r="L425" s="467"/>
      <c r="M425" s="277"/>
      <c r="N425" s="277"/>
      <c r="O425" s="348"/>
      <c r="P425" s="278"/>
      <c r="Q425" s="279"/>
      <c r="R425" s="348"/>
      <c r="S425" s="278"/>
      <c r="T425" s="280"/>
      <c r="U425" s="348"/>
      <c r="V425" s="274"/>
      <c r="W425" s="309" t="str">
        <f t="shared" ca="1" si="199"/>
        <v/>
      </c>
      <c r="X425" s="310" t="str">
        <f t="shared" ca="1" si="200"/>
        <v/>
      </c>
      <c r="Y425" s="277"/>
      <c r="Z425" s="277"/>
      <c r="AA425" s="348"/>
      <c r="AB425" s="278"/>
      <c r="AC425" s="279"/>
      <c r="AD425" s="348"/>
      <c r="AE425" s="278"/>
      <c r="AF425" s="280"/>
      <c r="AG425" s="348"/>
      <c r="AH425" s="274"/>
      <c r="AI425" s="309" t="str">
        <f t="shared" ca="1" si="201"/>
        <v/>
      </c>
      <c r="AJ425" s="310" t="str">
        <f t="shared" ca="1" si="202"/>
        <v/>
      </c>
      <c r="AK425" s="277"/>
      <c r="AL425" s="277"/>
      <c r="AM425" s="348"/>
      <c r="AN425" s="278"/>
      <c r="AO425" s="279"/>
      <c r="AP425" s="348"/>
      <c r="AQ425" s="278"/>
      <c r="AR425" s="280"/>
      <c r="AS425" s="348"/>
      <c r="AT425" s="274"/>
      <c r="AU425" s="309" t="str">
        <f t="shared" ca="1" si="203"/>
        <v/>
      </c>
      <c r="AV425" s="310" t="str">
        <f t="shared" ca="1" si="204"/>
        <v/>
      </c>
      <c r="AW425" s="276"/>
      <c r="AX425" s="276"/>
      <c r="AY425" s="348"/>
      <c r="AZ425" s="278"/>
      <c r="BA425" s="279"/>
      <c r="BB425" s="348"/>
      <c r="BC425" s="278"/>
      <c r="BD425" s="280"/>
      <c r="BE425" s="348"/>
      <c r="BF425" s="274"/>
      <c r="BG425" s="309" t="str">
        <f t="shared" ca="1" si="205"/>
        <v/>
      </c>
      <c r="BH425" s="310" t="str">
        <f t="shared" ca="1" si="206"/>
        <v/>
      </c>
      <c r="BI425" s="276"/>
      <c r="BJ425" s="348"/>
      <c r="BK425" s="278"/>
      <c r="BL425" s="279"/>
      <c r="BM425" s="348"/>
      <c r="BN425" s="278"/>
      <c r="BO425" s="280"/>
      <c r="BP425" s="309" t="str">
        <f t="shared" ca="1" si="207"/>
        <v/>
      </c>
      <c r="BQ425" s="310" t="str">
        <f t="shared" ca="1" si="208"/>
        <v/>
      </c>
      <c r="BR425" s="309" t="str">
        <f t="shared" ca="1" si="209"/>
        <v/>
      </c>
      <c r="BS425" s="438" t="str">
        <f t="shared" ca="1" si="210"/>
        <v/>
      </c>
      <c r="BT425" s="281" t="str">
        <f t="array" ref="BT425">IF(AND($I425&lt;&gt;"",$K425&lt;&gt;""),CEILING(VLOOKUP($I425,ランク別指標,3,FALSE)*$L425,1),"")</f>
        <v/>
      </c>
      <c r="BU425" s="282"/>
      <c r="BV425" s="281" t="str">
        <f t="shared" si="195"/>
        <v/>
      </c>
      <c r="BW425" s="283"/>
      <c r="BX425" s="282"/>
      <c r="BY425" s="284" t="str">
        <f t="shared" si="211"/>
        <v/>
      </c>
      <c r="BZ425" s="285" t="str">
        <f t="shared" si="212"/>
        <v/>
      </c>
      <c r="CA425" s="286"/>
      <c r="CB425" s="287"/>
      <c r="CC425" s="281" t="str">
        <f t="array" ref="CC425">IF(AND($I425&lt;&gt;"",$K425&lt;&gt;""),CEILING(VLOOKUP($I425,ランク別指標,6,FALSE)*$L425,1),"")</f>
        <v/>
      </c>
      <c r="CD425" s="288"/>
      <c r="CE425" s="289" t="str">
        <f t="shared" si="196"/>
        <v/>
      </c>
      <c r="CF425" s="290"/>
      <c r="CG425" s="291" t="str">
        <f t="array" ref="CG425">IF(AND(L425&lt;&gt;"",L425&gt;0),IF(CD425/L425*100 &gt; 0,CD425/L425*100, ""),"")</f>
        <v/>
      </c>
      <c r="CH425" s="292" t="str">
        <f t="array" ref="CH425">IF(AND(L425&lt;&gt;"",L425&gt;0),IF(CF425/L425*100 &gt; 0,CF425/L425*100, ""),"")</f>
        <v/>
      </c>
      <c r="CI425" s="291" t="str">
        <f t="array" ref="CI425">IF(AND(CC425&lt;&gt;"",CC425&gt;0),IF(CD425/CC425*100 &gt; 0,CD425/CC425, ""),"")</f>
        <v/>
      </c>
      <c r="CJ425" s="292" t="str">
        <f t="array" ref="CJ425">IF(AND(CE425&lt;&gt;"",CE425&gt;0),IF(CF425/CE425*100 &gt; 0,CF425/CE425, ""),"")</f>
        <v/>
      </c>
      <c r="CK425" s="281"/>
      <c r="CL425" s="293" t="str">
        <f t="array" ref="CL425">IF(AND(L425&lt;&gt;"",L425&gt;0),IF(CK425/L425*100 &gt; 0,CK425/L425*100, ""),"")</f>
        <v/>
      </c>
      <c r="CM425" s="294"/>
      <c r="CN425" s="270" t="str">
        <f t="array" aca="1" ref="CN425" ca="1">IF(AND($O425&lt;&gt;"",$P425="",$O425&lt;=集計基準日),"遅1",IF(AND($R425&lt;&gt;"",$S425="",$R425&lt;=集計基準日),"遅2",IF(AND($U425&lt;&gt;"",$V425="",$U425&lt;=集計基準日),"遅3","") ) )</f>
        <v/>
      </c>
      <c r="CO425" s="271" t="str">
        <f t="array" aca="1" ref="CO425" ca="1">IF(AND($AA425&lt;&gt;"",$AB425="",$AA425&lt;=集計基準日),"遅1",IF(AND($AD425&lt;&gt;"",$AE425="",$AD425&lt;=集計基準日),"遅2",IF(AND($AG425&lt;&gt;"",$AH425="",$AG425&lt;=集計基準日),"遅3","")))</f>
        <v/>
      </c>
      <c r="CP425" s="271" t="str">
        <f t="array" aca="1" ref="CP425" ca="1">IF(AND($AM425&lt;&gt;"",$AN425="",$AM425&lt;=集計基準日),"遅1",IF(AND($AP425&lt;&gt;"",$AQ425="",$AP425&lt;=集計基準日),"遅2",IF(AND($AS425&lt;&gt;"",$AT425="",$AS425&lt;=集計基準日),"遅3","")))</f>
        <v/>
      </c>
      <c r="CQ425" s="272" t="str">
        <f t="shared" ca="1" si="15"/>
        <v/>
      </c>
      <c r="CR425" s="272" t="str">
        <f t="shared" ca="1" si="16"/>
        <v/>
      </c>
      <c r="CS425" s="273" t="str">
        <f t="shared" ca="1" si="197"/>
        <v/>
      </c>
      <c r="CT425" s="337"/>
      <c r="CU425" s="264">
        <f t="shared" si="213"/>
        <v>417</v>
      </c>
      <c r="CW425" s="324">
        <f t="array" aca="1" ref="CW425" ca="1">MAX(IF((IF(進捗管理票PSPT_進捗率_1_2&lt;&gt;"", O425:V425,O425:S425)&lt;&gt;"")*(IF(進捗管理票PSPT_進捗率_1_2&lt;&gt;"", $O$7:$V$7,$O$7:$S$7)="予定日")*(IF(進捗管理票PSPT_進捗率_1_2&lt;&gt;"", O425:V425,O425:S425)&lt;=集計基準日),COLUMN(IF(進捗管理票PSPT_進捗率_1_2&lt;&gt;"", O425:V425,O425:S425)),""))</f>
        <v>0</v>
      </c>
      <c r="CX425" s="324">
        <f t="array" aca="1" ref="CX425" ca="1">MAX(IF((IF(進捗管理票PSPT_進捗率_2_2&lt;&gt;"", AA425:AH425,AA425:AE425)&lt;&gt;"")*(IF(進捗管理票PSPT_進捗率_2_2&lt;&gt;"", $AA$7:$AH$7,$AA$7:$AE$7)="予定日")*(IF(進捗管理票PSPT_進捗率_2_2&lt;&gt;"", AA425:AH425,AA425:AE425)&lt;=集計基準日),COLUMN(IF(進捗管理票PSPT_進捗率_2_2&lt;&gt;"", AA425:AH425,AA425:AE425)),""))</f>
        <v>0</v>
      </c>
      <c r="CY425" s="324">
        <f t="array" aca="1" ref="CY425" ca="1">MAX(IF((IF(進捗管理票PSPT_進捗率_3_2&lt;&gt;"", AM425:AT425,AM425:AQ425)&lt;&gt;"")*(IF(進捗管理票PSPT_進捗率_3_2&lt;&gt;"", $AM$7:$AT$7,$AM$7:$AQ$7)="予定日")*(IF(進捗管理票PSPT_進捗率_3_2&lt;&gt;"", AM425:AT425,AM425:AQ425)&lt;=集計基準日),COLUMN(IF(進捗管理票PSPT_進捗率_3_2&lt;&gt;"", AM425:AT425,AM425:AQ425)),""))</f>
        <v>0</v>
      </c>
      <c r="CZ425" s="324">
        <f t="array" aca="1" ref="CZ425" ca="1">MAX(IF((IF(進捗管理票PSPT_進捗率_4_2&lt;&gt;"", AY425:BF425,AY425:BC425)&lt;&gt;"")*(IF(進捗管理票PSPT_進捗率_4_2&lt;&gt;"", $AY$7:$BF$7,$AY$7:$BC$7)="予定日")*(IF(進捗管理票PSPT_進捗率_4_2&lt;&gt;"", AY425:BF425,AY425:BC425)&lt;=集計基準日),COLUMN(IF(進捗管理票PSPT_進捗率_4_2&lt;&gt;"", AY425:BF425,AY425:BC425)),""))</f>
        <v>0</v>
      </c>
      <c r="DA425" s="324">
        <f t="array" aca="1" ref="DA425" ca="1">MAX(IF((BJ425:BN425&lt;&gt;"")*($BJ$7:$BN$7="予定日")*(BJ425:BN425&lt;=集計基準日),COLUMN(BJ425:BN425),""))</f>
        <v>0</v>
      </c>
      <c r="DB425" s="324">
        <f t="array" aca="1" ref="DB425" ca="1">MAX(IF((IF(AND(進捗管理票PSPT_進捗率_1_2&lt;&gt;"",U425&lt;&gt;""), O425:V425,O425:S425)&lt;&gt;"")*(IF(AND(進捗管理票PSPT_進捗率_1_2&lt;&gt;"",U425&lt;&gt;""), $O$7:$V$7,$O$7:$S$7)="実績日")*(IF(AND(進捗管理票PSPT_進捗率_1_2&lt;&gt;"",U425&lt;&gt;""), O425:V425,O425:S425)&lt;=集計基準日),COLUMN(IF(AND(進捗管理票PSPT_進捗率_1_2&lt;&gt;"",U425&lt;&gt;""), O425:V425,O425:S425)),""))</f>
        <v>0</v>
      </c>
      <c r="DC425" s="324">
        <f t="array" aca="1" ref="DC425" ca="1">MAX(IF((IF(AND(進捗管理票PSPT_進捗率_2_2&lt;&gt;"",AG425&lt;&gt;""), AA425:AH425,AA425:AE425)&lt;&gt;"")*(IF(AND(進捗管理票PSPT_進捗率_2_2&lt;&gt;"",AG425&lt;&gt;""), $AA$7:$AH$7,$AA$7:$AE$7)="実績日")*(IF(AND(進捗管理票PSPT_進捗率_2_2&lt;&gt;"",AG425&lt;&gt;""), AA425:AH425,AA425:AE425)&lt;=集計基準日),COLUMN(IF(AND(進捗管理票PSPT_進捗率_2_2&lt;&gt;"",AG425&lt;&gt;""), AA425:AH425,AA425:AE425)),""))</f>
        <v>0</v>
      </c>
      <c r="DD425" s="324">
        <f t="array" aca="1" ref="DD425" ca="1">MAX(IF((IF(AND(進捗管理票PSPT_進捗率_3_2&lt;&gt;"",AS425&lt;&gt;""), AM425:AT425,AM425:AQ425)&lt;&gt;"")*(IF(AND(進捗管理票PSPT_進捗率_3_2&lt;&gt;"",AS425&lt;&gt;""), $AM$7:$AT$7,$AM$7:$AQ$7)="実績日")*(IF(AND(進捗管理票PSPT_進捗率_3_2&lt;&gt;"",AS425&lt;&gt;""), AM425:AT425,AM425:AQ425)&lt;=集計基準日),COLUMN(IF(AND(進捗管理票PSPT_進捗率_3_2&lt;&gt;"",AS425&lt;&gt;""), AM425:AT425,AM425:AQ425)),""))</f>
        <v>0</v>
      </c>
      <c r="DE425" s="324">
        <f t="array" aca="1" ref="DE425" ca="1">MAX(IF((IF(AND(進捗管理票PSPT_進捗率_4_2&lt;&gt;"",BE425&lt;&gt;""), AY425:BF425,AY425:BC425)&lt;&gt;"")*(IF(AND(進捗管理票PSPT_進捗率_4_2&lt;&gt;"",BE425&lt;&gt;""), $AY$7:$BF$7,$AY$7:$BC$7)="実績日")*(IF(AND(進捗管理票PSPT_進捗率_4_2&lt;&gt;"",BE425&lt;&gt;""), AY425:BF425,AY425:BC425)&lt;=集計基準日),COLUMN(IF(AND(進捗管理票PSPT_進捗率_4_2&lt;&gt;"",BE425&lt;&gt;""), AY425:BF425,AY425:BC425)),""))</f>
        <v>0</v>
      </c>
      <c r="DF425" s="324">
        <f t="array" aca="1" ref="DF425" ca="1">MAX(IF((BJ425:BN425&lt;&gt;"")*($BJ$7:$BN$7="実績日")*(BJ425:BN425&lt;=集計基準日),COLUMN(BJ425:BN425),""))</f>
        <v>0</v>
      </c>
      <c r="DG425" s="439">
        <f ca="1">MAX(IF(CW425&lt;&gt;0,HLOOKUP(CW425+1,進捗・達成率設定_PS,9,1),0),IF(CX425&lt;&gt;0,HLOOKUP(CX425+1,進捗・達成率設定_PT仕様作成,9,1),0),IF(CY425&lt;&gt;0,HLOOKUP(CY425+1,進捗・達成率設定_PG,9,1),0),IF(CZ425&lt;&gt;0,HLOOKUP(CZ425+1,進捗・達成率設定_PT,9,1),0),IF(DA425&lt;&gt;0,HLOOKUP(DA425+1,進捗・達成率設定_受入,9,1),0),IF(AND(COUNTA(PTレビュー先頭セル:PTレビュー最終セル)=0,AND(BB425&lt;&gt;"", BB425 &lt;= 集計基準日, BE425="",BF425="",BJ425="",BK425="",BM425="",BN425="")),100,0),IF(AND(BE425&lt;&gt;"",BE425 &lt;= 集計基準日, BJ425="",BK425="",BM425="",BN425=""),100,0))</f>
        <v>0</v>
      </c>
      <c r="DH425" s="440">
        <f ca="1">MAX(IF(DB425&lt;&gt;0,HLOOKUP(DB425,進捗・達成率設定_PS,9,1),0),IF(DC425&lt;&gt;0,HLOOKUP(DC425,進捗・達成率設定_PT仕様作成,9,1),0),IF(DD425&lt;&gt;0,HLOOKUP(DD425,進捗・達成率設定_PG,9,1),0),IF(DE425&lt;&gt;0,HLOOKUP(DE425,進捗・達成率設定_PT,9,1),0),IF(DF425&lt;&gt;0,HLOOKUP(DF425,進捗・達成率設定_受入,9,1),0),IF(AND(COUNTA(PTレビュー先頭セル:PTレビュー最終セル)=0,BJ425="",BK425="",BM425="",BN425="",BC425&lt;&gt;"", BC425&lt;=集計基準日),100,0),IF(OR(AND(BF425&lt;&gt;"",BF425&lt;=集計基準日, BJ425="",BK425="",BM425="",BN425=""),AND(BE425&lt;&gt;"",BF425&lt;&gt;"",BF425&lt;=集計基準日, BJ425="",BK425="",BM425="",BN425="")),100,0))</f>
        <v>0</v>
      </c>
      <c r="DI425" s="328" t="str">
        <f>IF(BM425&lt;&gt;"",BM425,IF(AND(BJ425&lt;&gt;"",BM425&lt;&gt;""),BM425,IF(AND(BJ425&lt;&gt;"",BM425=""),"",IF(AND(BK425&lt;&gt;"",BM425=""),"",IF(BE425&lt;&gt;"",BE425,IF(COUNTA(PTレビュー先頭セル:PTレビュー最終セル)&lt;&gt;0,"",IF(BB425&lt;&gt;"",BB425,"")))))))</f>
        <v/>
      </c>
      <c r="DJ425" s="329" t="str">
        <f>IF(AND(BM425&lt;&gt;"",BN425&lt;&gt;""),BN425,IF(AND(BJ425&lt;&gt;"",BN425&lt;&gt;""),BN425,IF(AND(BK425&lt;&gt;"",BN425=""),"",IF(AND(BJ425&lt;&gt;"",BN425=""),"",IF(BF425&lt;&gt;"",BF425,IF(COUNTA(PTレビュー先頭セル:PTレビュー最終セル)&lt;&gt;0,"",IF(BC425&lt;&gt;"",BC425,"")))))))</f>
        <v/>
      </c>
      <c r="DK425" s="450" t="b">
        <f t="shared" si="214"/>
        <v>0</v>
      </c>
      <c r="DL425" s="440" t="b">
        <f t="shared" si="215"/>
        <v>0</v>
      </c>
      <c r="DM425" s="450" t="b">
        <f t="shared" si="216"/>
        <v>0</v>
      </c>
      <c r="DN425" s="440" t="b">
        <f t="shared" si="217"/>
        <v>0</v>
      </c>
      <c r="DO425" s="449" t="b">
        <f t="shared" si="218"/>
        <v>0</v>
      </c>
      <c r="DP425" s="440" t="b">
        <f t="shared" si="219"/>
        <v>0</v>
      </c>
      <c r="DQ425" s="450" t="b">
        <f t="shared" si="220"/>
        <v>0</v>
      </c>
      <c r="DR425" s="440" t="b">
        <f t="shared" si="221"/>
        <v>0</v>
      </c>
      <c r="DS425" s="449" t="b">
        <f t="shared" si="222"/>
        <v>0</v>
      </c>
      <c r="DT425" s="440" t="b">
        <f t="shared" si="223"/>
        <v>0</v>
      </c>
    </row>
    <row r="426" spans="1:124" x14ac:dyDescent="0.25">
      <c r="A426" s="65">
        <f t="shared" si="198"/>
        <v>418</v>
      </c>
      <c r="B426" s="275"/>
      <c r="C426" s="275"/>
      <c r="D426" s="275"/>
      <c r="E426" s="275"/>
      <c r="F426" s="275"/>
      <c r="G426" s="316"/>
      <c r="H426" s="276"/>
      <c r="I426" s="276"/>
      <c r="J426" s="276"/>
      <c r="K426" s="467"/>
      <c r="L426" s="467"/>
      <c r="M426" s="277"/>
      <c r="N426" s="277"/>
      <c r="O426" s="348"/>
      <c r="P426" s="278"/>
      <c r="Q426" s="279"/>
      <c r="R426" s="348"/>
      <c r="S426" s="278"/>
      <c r="T426" s="280"/>
      <c r="U426" s="348"/>
      <c r="V426" s="274"/>
      <c r="W426" s="309" t="str">
        <f t="shared" ca="1" si="199"/>
        <v/>
      </c>
      <c r="X426" s="310" t="str">
        <f t="shared" ca="1" si="200"/>
        <v/>
      </c>
      <c r="Y426" s="277"/>
      <c r="Z426" s="277"/>
      <c r="AA426" s="348"/>
      <c r="AB426" s="278"/>
      <c r="AC426" s="279"/>
      <c r="AD426" s="348"/>
      <c r="AE426" s="278"/>
      <c r="AF426" s="280"/>
      <c r="AG426" s="348"/>
      <c r="AH426" s="274"/>
      <c r="AI426" s="309" t="str">
        <f t="shared" ca="1" si="201"/>
        <v/>
      </c>
      <c r="AJ426" s="310" t="str">
        <f t="shared" ca="1" si="202"/>
        <v/>
      </c>
      <c r="AK426" s="277"/>
      <c r="AL426" s="277"/>
      <c r="AM426" s="348"/>
      <c r="AN426" s="278"/>
      <c r="AO426" s="279"/>
      <c r="AP426" s="348"/>
      <c r="AQ426" s="278"/>
      <c r="AR426" s="280"/>
      <c r="AS426" s="348"/>
      <c r="AT426" s="274"/>
      <c r="AU426" s="309" t="str">
        <f t="shared" ca="1" si="203"/>
        <v/>
      </c>
      <c r="AV426" s="310" t="str">
        <f t="shared" ca="1" si="204"/>
        <v/>
      </c>
      <c r="AW426" s="276"/>
      <c r="AX426" s="276"/>
      <c r="AY426" s="348"/>
      <c r="AZ426" s="278"/>
      <c r="BA426" s="279"/>
      <c r="BB426" s="348"/>
      <c r="BC426" s="278"/>
      <c r="BD426" s="280"/>
      <c r="BE426" s="348"/>
      <c r="BF426" s="274"/>
      <c r="BG426" s="309" t="str">
        <f t="shared" ca="1" si="205"/>
        <v/>
      </c>
      <c r="BH426" s="310" t="str">
        <f t="shared" ca="1" si="206"/>
        <v/>
      </c>
      <c r="BI426" s="276"/>
      <c r="BJ426" s="348"/>
      <c r="BK426" s="278"/>
      <c r="BL426" s="279"/>
      <c r="BM426" s="348"/>
      <c r="BN426" s="278"/>
      <c r="BO426" s="280"/>
      <c r="BP426" s="309" t="str">
        <f t="shared" ca="1" si="207"/>
        <v/>
      </c>
      <c r="BQ426" s="310" t="str">
        <f t="shared" ca="1" si="208"/>
        <v/>
      </c>
      <c r="BR426" s="309" t="str">
        <f t="shared" ca="1" si="209"/>
        <v/>
      </c>
      <c r="BS426" s="438" t="str">
        <f t="shared" ca="1" si="210"/>
        <v/>
      </c>
      <c r="BT426" s="281" t="str">
        <f t="array" ref="BT426">IF(AND($I426&lt;&gt;"",$K426&lt;&gt;""),CEILING(VLOOKUP($I426,ランク別指標,3,FALSE)*$L426,1),"")</f>
        <v/>
      </c>
      <c r="BU426" s="282"/>
      <c r="BV426" s="281" t="str">
        <f t="shared" si="195"/>
        <v/>
      </c>
      <c r="BW426" s="283"/>
      <c r="BX426" s="282"/>
      <c r="BY426" s="284" t="str">
        <f t="shared" si="211"/>
        <v/>
      </c>
      <c r="BZ426" s="285" t="str">
        <f t="shared" si="212"/>
        <v/>
      </c>
      <c r="CA426" s="286"/>
      <c r="CB426" s="287"/>
      <c r="CC426" s="281" t="str">
        <f t="array" ref="CC426">IF(AND($I426&lt;&gt;"",$K426&lt;&gt;""),CEILING(VLOOKUP($I426,ランク別指標,6,FALSE)*$L426,1),"")</f>
        <v/>
      </c>
      <c r="CD426" s="288"/>
      <c r="CE426" s="289" t="str">
        <f t="shared" si="196"/>
        <v/>
      </c>
      <c r="CF426" s="290"/>
      <c r="CG426" s="291" t="str">
        <f t="array" ref="CG426">IF(AND(L426&lt;&gt;"",L426&gt;0),IF(CD426/L426*100 &gt; 0,CD426/L426*100, ""),"")</f>
        <v/>
      </c>
      <c r="CH426" s="292" t="str">
        <f t="array" ref="CH426">IF(AND(L426&lt;&gt;"",L426&gt;0),IF(CF426/L426*100 &gt; 0,CF426/L426*100, ""),"")</f>
        <v/>
      </c>
      <c r="CI426" s="291" t="str">
        <f t="array" ref="CI426">IF(AND(CC426&lt;&gt;"",CC426&gt;0),IF(CD426/CC426*100 &gt; 0,CD426/CC426, ""),"")</f>
        <v/>
      </c>
      <c r="CJ426" s="292" t="str">
        <f t="array" ref="CJ426">IF(AND(CE426&lt;&gt;"",CE426&gt;0),IF(CF426/CE426*100 &gt; 0,CF426/CE426, ""),"")</f>
        <v/>
      </c>
      <c r="CK426" s="281"/>
      <c r="CL426" s="293" t="str">
        <f t="array" ref="CL426">IF(AND(L426&lt;&gt;"",L426&gt;0),IF(CK426/L426*100 &gt; 0,CK426/L426*100, ""),"")</f>
        <v/>
      </c>
      <c r="CM426" s="294"/>
      <c r="CN426" s="270" t="str">
        <f t="array" aca="1" ref="CN426" ca="1">IF(AND($O426&lt;&gt;"",$P426="",$O426&lt;=集計基準日),"遅1",IF(AND($R426&lt;&gt;"",$S426="",$R426&lt;=集計基準日),"遅2",IF(AND($U426&lt;&gt;"",$V426="",$U426&lt;=集計基準日),"遅3","") ) )</f>
        <v/>
      </c>
      <c r="CO426" s="271" t="str">
        <f t="array" aca="1" ref="CO426" ca="1">IF(AND($AA426&lt;&gt;"",$AB426="",$AA426&lt;=集計基準日),"遅1",IF(AND($AD426&lt;&gt;"",$AE426="",$AD426&lt;=集計基準日),"遅2",IF(AND($AG426&lt;&gt;"",$AH426="",$AG426&lt;=集計基準日),"遅3","")))</f>
        <v/>
      </c>
      <c r="CP426" s="271" t="str">
        <f t="array" aca="1" ref="CP426" ca="1">IF(AND($AM426&lt;&gt;"",$AN426="",$AM426&lt;=集計基準日),"遅1",IF(AND($AP426&lt;&gt;"",$AQ426="",$AP426&lt;=集計基準日),"遅2",IF(AND($AS426&lt;&gt;"",$AT426="",$AS426&lt;=集計基準日),"遅3","")))</f>
        <v/>
      </c>
      <c r="CQ426" s="272" t="str">
        <f t="shared" ca="1" si="15"/>
        <v/>
      </c>
      <c r="CR426" s="272" t="str">
        <f t="shared" ca="1" si="16"/>
        <v/>
      </c>
      <c r="CS426" s="273" t="str">
        <f t="shared" ca="1" si="197"/>
        <v/>
      </c>
      <c r="CT426" s="337"/>
      <c r="CU426" s="264">
        <f t="shared" si="213"/>
        <v>418</v>
      </c>
      <c r="CW426" s="324">
        <f t="array" aca="1" ref="CW426" ca="1">MAX(IF((IF(進捗管理票PSPT_進捗率_1_2&lt;&gt;"", O426:V426,O426:S426)&lt;&gt;"")*(IF(進捗管理票PSPT_進捗率_1_2&lt;&gt;"", $O$7:$V$7,$O$7:$S$7)="予定日")*(IF(進捗管理票PSPT_進捗率_1_2&lt;&gt;"", O426:V426,O426:S426)&lt;=集計基準日),COLUMN(IF(進捗管理票PSPT_進捗率_1_2&lt;&gt;"", O426:V426,O426:S426)),""))</f>
        <v>0</v>
      </c>
      <c r="CX426" s="324">
        <f t="array" aca="1" ref="CX426" ca="1">MAX(IF((IF(進捗管理票PSPT_進捗率_2_2&lt;&gt;"", AA426:AH426,AA426:AE426)&lt;&gt;"")*(IF(進捗管理票PSPT_進捗率_2_2&lt;&gt;"", $AA$7:$AH$7,$AA$7:$AE$7)="予定日")*(IF(進捗管理票PSPT_進捗率_2_2&lt;&gt;"", AA426:AH426,AA426:AE426)&lt;=集計基準日),COLUMN(IF(進捗管理票PSPT_進捗率_2_2&lt;&gt;"", AA426:AH426,AA426:AE426)),""))</f>
        <v>0</v>
      </c>
      <c r="CY426" s="324">
        <f t="array" aca="1" ref="CY426" ca="1">MAX(IF((IF(進捗管理票PSPT_進捗率_3_2&lt;&gt;"", AM426:AT426,AM426:AQ426)&lt;&gt;"")*(IF(進捗管理票PSPT_進捗率_3_2&lt;&gt;"", $AM$7:$AT$7,$AM$7:$AQ$7)="予定日")*(IF(進捗管理票PSPT_進捗率_3_2&lt;&gt;"", AM426:AT426,AM426:AQ426)&lt;=集計基準日),COLUMN(IF(進捗管理票PSPT_進捗率_3_2&lt;&gt;"", AM426:AT426,AM426:AQ426)),""))</f>
        <v>0</v>
      </c>
      <c r="CZ426" s="324">
        <f t="array" aca="1" ref="CZ426" ca="1">MAX(IF((IF(進捗管理票PSPT_進捗率_4_2&lt;&gt;"", AY426:BF426,AY426:BC426)&lt;&gt;"")*(IF(進捗管理票PSPT_進捗率_4_2&lt;&gt;"", $AY$7:$BF$7,$AY$7:$BC$7)="予定日")*(IF(進捗管理票PSPT_進捗率_4_2&lt;&gt;"", AY426:BF426,AY426:BC426)&lt;=集計基準日),COLUMN(IF(進捗管理票PSPT_進捗率_4_2&lt;&gt;"", AY426:BF426,AY426:BC426)),""))</f>
        <v>0</v>
      </c>
      <c r="DA426" s="324">
        <f t="array" aca="1" ref="DA426" ca="1">MAX(IF((BJ426:BN426&lt;&gt;"")*($BJ$7:$BN$7="予定日")*(BJ426:BN426&lt;=集計基準日),COLUMN(BJ426:BN426),""))</f>
        <v>0</v>
      </c>
      <c r="DB426" s="324">
        <f t="array" aca="1" ref="DB426" ca="1">MAX(IF((IF(AND(進捗管理票PSPT_進捗率_1_2&lt;&gt;"",U426&lt;&gt;""), O426:V426,O426:S426)&lt;&gt;"")*(IF(AND(進捗管理票PSPT_進捗率_1_2&lt;&gt;"",U426&lt;&gt;""), $O$7:$V$7,$O$7:$S$7)="実績日")*(IF(AND(進捗管理票PSPT_進捗率_1_2&lt;&gt;"",U426&lt;&gt;""), O426:V426,O426:S426)&lt;=集計基準日),COLUMN(IF(AND(進捗管理票PSPT_進捗率_1_2&lt;&gt;"",U426&lt;&gt;""), O426:V426,O426:S426)),""))</f>
        <v>0</v>
      </c>
      <c r="DC426" s="324">
        <f t="array" aca="1" ref="DC426" ca="1">MAX(IF((IF(AND(進捗管理票PSPT_進捗率_2_2&lt;&gt;"",AG426&lt;&gt;""), AA426:AH426,AA426:AE426)&lt;&gt;"")*(IF(AND(進捗管理票PSPT_進捗率_2_2&lt;&gt;"",AG426&lt;&gt;""), $AA$7:$AH$7,$AA$7:$AE$7)="実績日")*(IF(AND(進捗管理票PSPT_進捗率_2_2&lt;&gt;"",AG426&lt;&gt;""), AA426:AH426,AA426:AE426)&lt;=集計基準日),COLUMN(IF(AND(進捗管理票PSPT_進捗率_2_2&lt;&gt;"",AG426&lt;&gt;""), AA426:AH426,AA426:AE426)),""))</f>
        <v>0</v>
      </c>
      <c r="DD426" s="324">
        <f t="array" aca="1" ref="DD426" ca="1">MAX(IF((IF(AND(進捗管理票PSPT_進捗率_3_2&lt;&gt;"",AS426&lt;&gt;""), AM426:AT426,AM426:AQ426)&lt;&gt;"")*(IF(AND(進捗管理票PSPT_進捗率_3_2&lt;&gt;"",AS426&lt;&gt;""), $AM$7:$AT$7,$AM$7:$AQ$7)="実績日")*(IF(AND(進捗管理票PSPT_進捗率_3_2&lt;&gt;"",AS426&lt;&gt;""), AM426:AT426,AM426:AQ426)&lt;=集計基準日),COLUMN(IF(AND(進捗管理票PSPT_進捗率_3_2&lt;&gt;"",AS426&lt;&gt;""), AM426:AT426,AM426:AQ426)),""))</f>
        <v>0</v>
      </c>
      <c r="DE426" s="324">
        <f t="array" aca="1" ref="DE426" ca="1">MAX(IF((IF(AND(進捗管理票PSPT_進捗率_4_2&lt;&gt;"",BE426&lt;&gt;""), AY426:BF426,AY426:BC426)&lt;&gt;"")*(IF(AND(進捗管理票PSPT_進捗率_4_2&lt;&gt;"",BE426&lt;&gt;""), $AY$7:$BF$7,$AY$7:$BC$7)="実績日")*(IF(AND(進捗管理票PSPT_進捗率_4_2&lt;&gt;"",BE426&lt;&gt;""), AY426:BF426,AY426:BC426)&lt;=集計基準日),COLUMN(IF(AND(進捗管理票PSPT_進捗率_4_2&lt;&gt;"",BE426&lt;&gt;""), AY426:BF426,AY426:BC426)),""))</f>
        <v>0</v>
      </c>
      <c r="DF426" s="324">
        <f t="array" aca="1" ref="DF426" ca="1">MAX(IF((BJ426:BN426&lt;&gt;"")*($BJ$7:$BN$7="実績日")*(BJ426:BN426&lt;=集計基準日),COLUMN(BJ426:BN426),""))</f>
        <v>0</v>
      </c>
      <c r="DG426" s="439">
        <f ca="1">MAX(IF(CW426&lt;&gt;0,HLOOKUP(CW426+1,進捗・達成率設定_PS,9,1),0),IF(CX426&lt;&gt;0,HLOOKUP(CX426+1,進捗・達成率設定_PT仕様作成,9,1),0),IF(CY426&lt;&gt;0,HLOOKUP(CY426+1,進捗・達成率設定_PG,9,1),0),IF(CZ426&lt;&gt;0,HLOOKUP(CZ426+1,進捗・達成率設定_PT,9,1),0),IF(DA426&lt;&gt;0,HLOOKUP(DA426+1,進捗・達成率設定_受入,9,1),0),IF(AND(COUNTA(PTレビュー先頭セル:PTレビュー最終セル)=0,AND(BB426&lt;&gt;"", BB426 &lt;= 集計基準日, BE426="",BF426="",BJ426="",BK426="",BM426="",BN426="")),100,0),IF(AND(BE426&lt;&gt;"",BE426 &lt;= 集計基準日, BJ426="",BK426="",BM426="",BN426=""),100,0))</f>
        <v>0</v>
      </c>
      <c r="DH426" s="440">
        <f ca="1">MAX(IF(DB426&lt;&gt;0,HLOOKUP(DB426,進捗・達成率設定_PS,9,1),0),IF(DC426&lt;&gt;0,HLOOKUP(DC426,進捗・達成率設定_PT仕様作成,9,1),0),IF(DD426&lt;&gt;0,HLOOKUP(DD426,進捗・達成率設定_PG,9,1),0),IF(DE426&lt;&gt;0,HLOOKUP(DE426,進捗・達成率設定_PT,9,1),0),IF(DF426&lt;&gt;0,HLOOKUP(DF426,進捗・達成率設定_受入,9,1),0),IF(AND(COUNTA(PTレビュー先頭セル:PTレビュー最終セル)=0,BJ426="",BK426="",BM426="",BN426="",BC426&lt;&gt;"", BC426&lt;=集計基準日),100,0),IF(OR(AND(BF426&lt;&gt;"",BF426&lt;=集計基準日, BJ426="",BK426="",BM426="",BN426=""),AND(BE426&lt;&gt;"",BF426&lt;&gt;"",BF426&lt;=集計基準日, BJ426="",BK426="",BM426="",BN426="")),100,0))</f>
        <v>0</v>
      </c>
      <c r="DI426" s="328" t="str">
        <f>IF(BM426&lt;&gt;"",BM426,IF(AND(BJ426&lt;&gt;"",BM426&lt;&gt;""),BM426,IF(AND(BJ426&lt;&gt;"",BM426=""),"",IF(AND(BK426&lt;&gt;"",BM426=""),"",IF(BE426&lt;&gt;"",BE426,IF(COUNTA(PTレビュー先頭セル:PTレビュー最終セル)&lt;&gt;0,"",IF(BB426&lt;&gt;"",BB426,"")))))))</f>
        <v/>
      </c>
      <c r="DJ426" s="329" t="str">
        <f>IF(AND(BM426&lt;&gt;"",BN426&lt;&gt;""),BN426,IF(AND(BJ426&lt;&gt;"",BN426&lt;&gt;""),BN426,IF(AND(BK426&lt;&gt;"",BN426=""),"",IF(AND(BJ426&lt;&gt;"",BN426=""),"",IF(BF426&lt;&gt;"",BF426,IF(COUNTA(PTレビュー先頭セル:PTレビュー最終セル)&lt;&gt;0,"",IF(BC426&lt;&gt;"",BC426,"")))))))</f>
        <v/>
      </c>
      <c r="DK426" s="450" t="b">
        <f t="shared" si="214"/>
        <v>0</v>
      </c>
      <c r="DL426" s="440" t="b">
        <f t="shared" si="215"/>
        <v>0</v>
      </c>
      <c r="DM426" s="450" t="b">
        <f t="shared" si="216"/>
        <v>0</v>
      </c>
      <c r="DN426" s="440" t="b">
        <f t="shared" si="217"/>
        <v>0</v>
      </c>
      <c r="DO426" s="449" t="b">
        <f t="shared" si="218"/>
        <v>0</v>
      </c>
      <c r="DP426" s="440" t="b">
        <f t="shared" si="219"/>
        <v>0</v>
      </c>
      <c r="DQ426" s="450" t="b">
        <f t="shared" si="220"/>
        <v>0</v>
      </c>
      <c r="DR426" s="440" t="b">
        <f t="shared" si="221"/>
        <v>0</v>
      </c>
      <c r="DS426" s="449" t="b">
        <f t="shared" si="222"/>
        <v>0</v>
      </c>
      <c r="DT426" s="440" t="b">
        <f t="shared" si="223"/>
        <v>0</v>
      </c>
    </row>
    <row r="427" spans="1:124" x14ac:dyDescent="0.25">
      <c r="A427" s="65">
        <f t="shared" si="198"/>
        <v>419</v>
      </c>
      <c r="B427" s="275"/>
      <c r="C427" s="275"/>
      <c r="D427" s="275"/>
      <c r="E427" s="275"/>
      <c r="F427" s="275"/>
      <c r="G427" s="316"/>
      <c r="H427" s="276"/>
      <c r="I427" s="276"/>
      <c r="J427" s="276"/>
      <c r="K427" s="467"/>
      <c r="L427" s="467"/>
      <c r="M427" s="277"/>
      <c r="N427" s="277"/>
      <c r="O427" s="348"/>
      <c r="P427" s="278"/>
      <c r="Q427" s="279"/>
      <c r="R427" s="348"/>
      <c r="S427" s="278"/>
      <c r="T427" s="280"/>
      <c r="U427" s="348"/>
      <c r="V427" s="274"/>
      <c r="W427" s="309" t="str">
        <f t="shared" ca="1" si="199"/>
        <v/>
      </c>
      <c r="X427" s="310" t="str">
        <f t="shared" ca="1" si="200"/>
        <v/>
      </c>
      <c r="Y427" s="277"/>
      <c r="Z427" s="277"/>
      <c r="AA427" s="348"/>
      <c r="AB427" s="278"/>
      <c r="AC427" s="279"/>
      <c r="AD427" s="348"/>
      <c r="AE427" s="278"/>
      <c r="AF427" s="280"/>
      <c r="AG427" s="348"/>
      <c r="AH427" s="274"/>
      <c r="AI427" s="309" t="str">
        <f t="shared" ca="1" si="201"/>
        <v/>
      </c>
      <c r="AJ427" s="310" t="str">
        <f t="shared" ca="1" si="202"/>
        <v/>
      </c>
      <c r="AK427" s="277"/>
      <c r="AL427" s="277"/>
      <c r="AM427" s="348"/>
      <c r="AN427" s="278"/>
      <c r="AO427" s="279"/>
      <c r="AP427" s="348"/>
      <c r="AQ427" s="278"/>
      <c r="AR427" s="280"/>
      <c r="AS427" s="348"/>
      <c r="AT427" s="274"/>
      <c r="AU427" s="309" t="str">
        <f t="shared" ca="1" si="203"/>
        <v/>
      </c>
      <c r="AV427" s="310" t="str">
        <f t="shared" ca="1" si="204"/>
        <v/>
      </c>
      <c r="AW427" s="276"/>
      <c r="AX427" s="276"/>
      <c r="AY427" s="348"/>
      <c r="AZ427" s="278"/>
      <c r="BA427" s="279"/>
      <c r="BB427" s="348"/>
      <c r="BC427" s="278"/>
      <c r="BD427" s="280"/>
      <c r="BE427" s="348"/>
      <c r="BF427" s="274"/>
      <c r="BG427" s="309" t="str">
        <f t="shared" ca="1" si="205"/>
        <v/>
      </c>
      <c r="BH427" s="310" t="str">
        <f t="shared" ca="1" si="206"/>
        <v/>
      </c>
      <c r="BI427" s="276"/>
      <c r="BJ427" s="348"/>
      <c r="BK427" s="278"/>
      <c r="BL427" s="279"/>
      <c r="BM427" s="348"/>
      <c r="BN427" s="278"/>
      <c r="BO427" s="280"/>
      <c r="BP427" s="309" t="str">
        <f t="shared" ca="1" si="207"/>
        <v/>
      </c>
      <c r="BQ427" s="310" t="str">
        <f t="shared" ca="1" si="208"/>
        <v/>
      </c>
      <c r="BR427" s="309" t="str">
        <f t="shared" ca="1" si="209"/>
        <v/>
      </c>
      <c r="BS427" s="438" t="str">
        <f t="shared" ca="1" si="210"/>
        <v/>
      </c>
      <c r="BT427" s="281" t="str">
        <f t="array" ref="BT427">IF(AND($I427&lt;&gt;"",$K427&lt;&gt;""),CEILING(VLOOKUP($I427,ランク別指標,3,FALSE)*$L427,1),"")</f>
        <v/>
      </c>
      <c r="BU427" s="282"/>
      <c r="BV427" s="281" t="str">
        <f t="shared" si="195"/>
        <v/>
      </c>
      <c r="BW427" s="283"/>
      <c r="BX427" s="282"/>
      <c r="BY427" s="284" t="str">
        <f t="shared" si="211"/>
        <v/>
      </c>
      <c r="BZ427" s="285" t="str">
        <f t="shared" si="212"/>
        <v/>
      </c>
      <c r="CA427" s="286"/>
      <c r="CB427" s="287"/>
      <c r="CC427" s="281" t="str">
        <f t="array" ref="CC427">IF(AND($I427&lt;&gt;"",$K427&lt;&gt;""),CEILING(VLOOKUP($I427,ランク別指標,6,FALSE)*$L427,1),"")</f>
        <v/>
      </c>
      <c r="CD427" s="288"/>
      <c r="CE427" s="289" t="str">
        <f t="shared" si="196"/>
        <v/>
      </c>
      <c r="CF427" s="290"/>
      <c r="CG427" s="291" t="str">
        <f t="array" ref="CG427">IF(AND(L427&lt;&gt;"",L427&gt;0),IF(CD427/L427*100 &gt; 0,CD427/L427*100, ""),"")</f>
        <v/>
      </c>
      <c r="CH427" s="292" t="str">
        <f t="array" ref="CH427">IF(AND(L427&lt;&gt;"",L427&gt;0),IF(CF427/L427*100 &gt; 0,CF427/L427*100, ""),"")</f>
        <v/>
      </c>
      <c r="CI427" s="291" t="str">
        <f t="array" ref="CI427">IF(AND(CC427&lt;&gt;"",CC427&gt;0),IF(CD427/CC427*100 &gt; 0,CD427/CC427, ""),"")</f>
        <v/>
      </c>
      <c r="CJ427" s="292" t="str">
        <f t="array" ref="CJ427">IF(AND(CE427&lt;&gt;"",CE427&gt;0),IF(CF427/CE427*100 &gt; 0,CF427/CE427, ""),"")</f>
        <v/>
      </c>
      <c r="CK427" s="281"/>
      <c r="CL427" s="293" t="str">
        <f t="array" ref="CL427">IF(AND(L427&lt;&gt;"",L427&gt;0),IF(CK427/L427*100 &gt; 0,CK427/L427*100, ""),"")</f>
        <v/>
      </c>
      <c r="CM427" s="294"/>
      <c r="CN427" s="270" t="str">
        <f t="array" aca="1" ref="CN427" ca="1">IF(AND($O427&lt;&gt;"",$P427="",$O427&lt;=集計基準日),"遅1",IF(AND($R427&lt;&gt;"",$S427="",$R427&lt;=集計基準日),"遅2",IF(AND($U427&lt;&gt;"",$V427="",$U427&lt;=集計基準日),"遅3","") ) )</f>
        <v/>
      </c>
      <c r="CO427" s="271" t="str">
        <f t="array" aca="1" ref="CO427" ca="1">IF(AND($AA427&lt;&gt;"",$AB427="",$AA427&lt;=集計基準日),"遅1",IF(AND($AD427&lt;&gt;"",$AE427="",$AD427&lt;=集計基準日),"遅2",IF(AND($AG427&lt;&gt;"",$AH427="",$AG427&lt;=集計基準日),"遅3","")))</f>
        <v/>
      </c>
      <c r="CP427" s="271" t="str">
        <f t="array" aca="1" ref="CP427" ca="1">IF(AND($AM427&lt;&gt;"",$AN427="",$AM427&lt;=集計基準日),"遅1",IF(AND($AP427&lt;&gt;"",$AQ427="",$AP427&lt;=集計基準日),"遅2",IF(AND($AS427&lt;&gt;"",$AT427="",$AS427&lt;=集計基準日),"遅3","")))</f>
        <v/>
      </c>
      <c r="CQ427" s="272" t="str">
        <f t="shared" ca="1" si="15"/>
        <v/>
      </c>
      <c r="CR427" s="272" t="str">
        <f t="shared" ca="1" si="16"/>
        <v/>
      </c>
      <c r="CS427" s="273" t="str">
        <f t="shared" ca="1" si="197"/>
        <v/>
      </c>
      <c r="CT427" s="337"/>
      <c r="CU427" s="264">
        <f t="shared" si="213"/>
        <v>419</v>
      </c>
      <c r="CW427" s="324">
        <f t="array" aca="1" ref="CW427" ca="1">MAX(IF((IF(進捗管理票PSPT_進捗率_1_2&lt;&gt;"", O427:V427,O427:S427)&lt;&gt;"")*(IF(進捗管理票PSPT_進捗率_1_2&lt;&gt;"", $O$7:$V$7,$O$7:$S$7)="予定日")*(IF(進捗管理票PSPT_進捗率_1_2&lt;&gt;"", O427:V427,O427:S427)&lt;=集計基準日),COLUMN(IF(進捗管理票PSPT_進捗率_1_2&lt;&gt;"", O427:V427,O427:S427)),""))</f>
        <v>0</v>
      </c>
      <c r="CX427" s="324">
        <f t="array" aca="1" ref="CX427" ca="1">MAX(IF((IF(進捗管理票PSPT_進捗率_2_2&lt;&gt;"", AA427:AH427,AA427:AE427)&lt;&gt;"")*(IF(進捗管理票PSPT_進捗率_2_2&lt;&gt;"", $AA$7:$AH$7,$AA$7:$AE$7)="予定日")*(IF(進捗管理票PSPT_進捗率_2_2&lt;&gt;"", AA427:AH427,AA427:AE427)&lt;=集計基準日),COLUMN(IF(進捗管理票PSPT_進捗率_2_2&lt;&gt;"", AA427:AH427,AA427:AE427)),""))</f>
        <v>0</v>
      </c>
      <c r="CY427" s="324">
        <f t="array" aca="1" ref="CY427" ca="1">MAX(IF((IF(進捗管理票PSPT_進捗率_3_2&lt;&gt;"", AM427:AT427,AM427:AQ427)&lt;&gt;"")*(IF(進捗管理票PSPT_進捗率_3_2&lt;&gt;"", $AM$7:$AT$7,$AM$7:$AQ$7)="予定日")*(IF(進捗管理票PSPT_進捗率_3_2&lt;&gt;"", AM427:AT427,AM427:AQ427)&lt;=集計基準日),COLUMN(IF(進捗管理票PSPT_進捗率_3_2&lt;&gt;"", AM427:AT427,AM427:AQ427)),""))</f>
        <v>0</v>
      </c>
      <c r="CZ427" s="324">
        <f t="array" aca="1" ref="CZ427" ca="1">MAX(IF((IF(進捗管理票PSPT_進捗率_4_2&lt;&gt;"", AY427:BF427,AY427:BC427)&lt;&gt;"")*(IF(進捗管理票PSPT_進捗率_4_2&lt;&gt;"", $AY$7:$BF$7,$AY$7:$BC$7)="予定日")*(IF(進捗管理票PSPT_進捗率_4_2&lt;&gt;"", AY427:BF427,AY427:BC427)&lt;=集計基準日),COLUMN(IF(進捗管理票PSPT_進捗率_4_2&lt;&gt;"", AY427:BF427,AY427:BC427)),""))</f>
        <v>0</v>
      </c>
      <c r="DA427" s="324">
        <f t="array" aca="1" ref="DA427" ca="1">MAX(IF((BJ427:BN427&lt;&gt;"")*($BJ$7:$BN$7="予定日")*(BJ427:BN427&lt;=集計基準日),COLUMN(BJ427:BN427),""))</f>
        <v>0</v>
      </c>
      <c r="DB427" s="324">
        <f t="array" aca="1" ref="DB427" ca="1">MAX(IF((IF(AND(進捗管理票PSPT_進捗率_1_2&lt;&gt;"",U427&lt;&gt;""), O427:V427,O427:S427)&lt;&gt;"")*(IF(AND(進捗管理票PSPT_進捗率_1_2&lt;&gt;"",U427&lt;&gt;""), $O$7:$V$7,$O$7:$S$7)="実績日")*(IF(AND(進捗管理票PSPT_進捗率_1_2&lt;&gt;"",U427&lt;&gt;""), O427:V427,O427:S427)&lt;=集計基準日),COLUMN(IF(AND(進捗管理票PSPT_進捗率_1_2&lt;&gt;"",U427&lt;&gt;""), O427:V427,O427:S427)),""))</f>
        <v>0</v>
      </c>
      <c r="DC427" s="324">
        <f t="array" aca="1" ref="DC427" ca="1">MAX(IF((IF(AND(進捗管理票PSPT_進捗率_2_2&lt;&gt;"",AG427&lt;&gt;""), AA427:AH427,AA427:AE427)&lt;&gt;"")*(IF(AND(進捗管理票PSPT_進捗率_2_2&lt;&gt;"",AG427&lt;&gt;""), $AA$7:$AH$7,$AA$7:$AE$7)="実績日")*(IF(AND(進捗管理票PSPT_進捗率_2_2&lt;&gt;"",AG427&lt;&gt;""), AA427:AH427,AA427:AE427)&lt;=集計基準日),COLUMN(IF(AND(進捗管理票PSPT_進捗率_2_2&lt;&gt;"",AG427&lt;&gt;""), AA427:AH427,AA427:AE427)),""))</f>
        <v>0</v>
      </c>
      <c r="DD427" s="324">
        <f t="array" aca="1" ref="DD427" ca="1">MAX(IF((IF(AND(進捗管理票PSPT_進捗率_3_2&lt;&gt;"",AS427&lt;&gt;""), AM427:AT427,AM427:AQ427)&lt;&gt;"")*(IF(AND(進捗管理票PSPT_進捗率_3_2&lt;&gt;"",AS427&lt;&gt;""), $AM$7:$AT$7,$AM$7:$AQ$7)="実績日")*(IF(AND(進捗管理票PSPT_進捗率_3_2&lt;&gt;"",AS427&lt;&gt;""), AM427:AT427,AM427:AQ427)&lt;=集計基準日),COLUMN(IF(AND(進捗管理票PSPT_進捗率_3_2&lt;&gt;"",AS427&lt;&gt;""), AM427:AT427,AM427:AQ427)),""))</f>
        <v>0</v>
      </c>
      <c r="DE427" s="324">
        <f t="array" aca="1" ref="DE427" ca="1">MAX(IF((IF(AND(進捗管理票PSPT_進捗率_4_2&lt;&gt;"",BE427&lt;&gt;""), AY427:BF427,AY427:BC427)&lt;&gt;"")*(IF(AND(進捗管理票PSPT_進捗率_4_2&lt;&gt;"",BE427&lt;&gt;""), $AY$7:$BF$7,$AY$7:$BC$7)="実績日")*(IF(AND(進捗管理票PSPT_進捗率_4_2&lt;&gt;"",BE427&lt;&gt;""), AY427:BF427,AY427:BC427)&lt;=集計基準日),COLUMN(IF(AND(進捗管理票PSPT_進捗率_4_2&lt;&gt;"",BE427&lt;&gt;""), AY427:BF427,AY427:BC427)),""))</f>
        <v>0</v>
      </c>
      <c r="DF427" s="324">
        <f t="array" aca="1" ref="DF427" ca="1">MAX(IF((BJ427:BN427&lt;&gt;"")*($BJ$7:$BN$7="実績日")*(BJ427:BN427&lt;=集計基準日),COLUMN(BJ427:BN427),""))</f>
        <v>0</v>
      </c>
      <c r="DG427" s="439">
        <f ca="1">MAX(IF(CW427&lt;&gt;0,HLOOKUP(CW427+1,進捗・達成率設定_PS,9,1),0),IF(CX427&lt;&gt;0,HLOOKUP(CX427+1,進捗・達成率設定_PT仕様作成,9,1),0),IF(CY427&lt;&gt;0,HLOOKUP(CY427+1,進捗・達成率設定_PG,9,1),0),IF(CZ427&lt;&gt;0,HLOOKUP(CZ427+1,進捗・達成率設定_PT,9,1),0),IF(DA427&lt;&gt;0,HLOOKUP(DA427+1,進捗・達成率設定_受入,9,1),0),IF(AND(COUNTA(PTレビュー先頭セル:PTレビュー最終セル)=0,AND(BB427&lt;&gt;"", BB427 &lt;= 集計基準日, BE427="",BF427="",BJ427="",BK427="",BM427="",BN427="")),100,0),IF(AND(BE427&lt;&gt;"",BE427 &lt;= 集計基準日, BJ427="",BK427="",BM427="",BN427=""),100,0))</f>
        <v>0</v>
      </c>
      <c r="DH427" s="440">
        <f ca="1">MAX(IF(DB427&lt;&gt;0,HLOOKUP(DB427,進捗・達成率設定_PS,9,1),0),IF(DC427&lt;&gt;0,HLOOKUP(DC427,進捗・達成率設定_PT仕様作成,9,1),0),IF(DD427&lt;&gt;0,HLOOKUP(DD427,進捗・達成率設定_PG,9,1),0),IF(DE427&lt;&gt;0,HLOOKUP(DE427,進捗・達成率設定_PT,9,1),0),IF(DF427&lt;&gt;0,HLOOKUP(DF427,進捗・達成率設定_受入,9,1),0),IF(AND(COUNTA(PTレビュー先頭セル:PTレビュー最終セル)=0,BJ427="",BK427="",BM427="",BN427="",BC427&lt;&gt;"", BC427&lt;=集計基準日),100,0),IF(OR(AND(BF427&lt;&gt;"",BF427&lt;=集計基準日, BJ427="",BK427="",BM427="",BN427=""),AND(BE427&lt;&gt;"",BF427&lt;&gt;"",BF427&lt;=集計基準日, BJ427="",BK427="",BM427="",BN427="")),100,0))</f>
        <v>0</v>
      </c>
      <c r="DI427" s="328" t="str">
        <f>IF(BM427&lt;&gt;"",BM427,IF(AND(BJ427&lt;&gt;"",BM427&lt;&gt;""),BM427,IF(AND(BJ427&lt;&gt;"",BM427=""),"",IF(AND(BK427&lt;&gt;"",BM427=""),"",IF(BE427&lt;&gt;"",BE427,IF(COUNTA(PTレビュー先頭セル:PTレビュー最終セル)&lt;&gt;0,"",IF(BB427&lt;&gt;"",BB427,"")))))))</f>
        <v/>
      </c>
      <c r="DJ427" s="329" t="str">
        <f>IF(AND(BM427&lt;&gt;"",BN427&lt;&gt;""),BN427,IF(AND(BJ427&lt;&gt;"",BN427&lt;&gt;""),BN427,IF(AND(BK427&lt;&gt;"",BN427=""),"",IF(AND(BJ427&lt;&gt;"",BN427=""),"",IF(BF427&lt;&gt;"",BF427,IF(COUNTA(PTレビュー先頭セル:PTレビュー最終セル)&lt;&gt;0,"",IF(BC427&lt;&gt;"",BC427,"")))))))</f>
        <v/>
      </c>
      <c r="DK427" s="450" t="b">
        <f t="shared" si="214"/>
        <v>0</v>
      </c>
      <c r="DL427" s="440" t="b">
        <f t="shared" si="215"/>
        <v>0</v>
      </c>
      <c r="DM427" s="450" t="b">
        <f t="shared" si="216"/>
        <v>0</v>
      </c>
      <c r="DN427" s="440" t="b">
        <f t="shared" si="217"/>
        <v>0</v>
      </c>
      <c r="DO427" s="449" t="b">
        <f t="shared" si="218"/>
        <v>0</v>
      </c>
      <c r="DP427" s="440" t="b">
        <f t="shared" si="219"/>
        <v>0</v>
      </c>
      <c r="DQ427" s="450" t="b">
        <f t="shared" si="220"/>
        <v>0</v>
      </c>
      <c r="DR427" s="440" t="b">
        <f t="shared" si="221"/>
        <v>0</v>
      </c>
      <c r="DS427" s="449" t="b">
        <f t="shared" si="222"/>
        <v>0</v>
      </c>
      <c r="DT427" s="440" t="b">
        <f t="shared" si="223"/>
        <v>0</v>
      </c>
    </row>
    <row r="428" spans="1:124" x14ac:dyDescent="0.25">
      <c r="A428" s="65">
        <f t="shared" si="198"/>
        <v>420</v>
      </c>
      <c r="B428" s="275"/>
      <c r="C428" s="275"/>
      <c r="D428" s="275"/>
      <c r="E428" s="275"/>
      <c r="F428" s="275"/>
      <c r="G428" s="316"/>
      <c r="H428" s="276"/>
      <c r="I428" s="276"/>
      <c r="J428" s="276"/>
      <c r="K428" s="467"/>
      <c r="L428" s="467"/>
      <c r="M428" s="277"/>
      <c r="N428" s="277"/>
      <c r="O428" s="348"/>
      <c r="P428" s="278"/>
      <c r="Q428" s="279"/>
      <c r="R428" s="348"/>
      <c r="S428" s="278"/>
      <c r="T428" s="280"/>
      <c r="U428" s="348"/>
      <c r="V428" s="274"/>
      <c r="W428" s="309" t="str">
        <f t="shared" ca="1" si="199"/>
        <v/>
      </c>
      <c r="X428" s="310" t="str">
        <f t="shared" ca="1" si="200"/>
        <v/>
      </c>
      <c r="Y428" s="277"/>
      <c r="Z428" s="277"/>
      <c r="AA428" s="348"/>
      <c r="AB428" s="278"/>
      <c r="AC428" s="279"/>
      <c r="AD428" s="348"/>
      <c r="AE428" s="278"/>
      <c r="AF428" s="280"/>
      <c r="AG428" s="348"/>
      <c r="AH428" s="274"/>
      <c r="AI428" s="309" t="str">
        <f t="shared" ca="1" si="201"/>
        <v/>
      </c>
      <c r="AJ428" s="310" t="str">
        <f t="shared" ca="1" si="202"/>
        <v/>
      </c>
      <c r="AK428" s="277"/>
      <c r="AL428" s="277"/>
      <c r="AM428" s="348"/>
      <c r="AN428" s="278"/>
      <c r="AO428" s="279"/>
      <c r="AP428" s="348"/>
      <c r="AQ428" s="278"/>
      <c r="AR428" s="280"/>
      <c r="AS428" s="348"/>
      <c r="AT428" s="274"/>
      <c r="AU428" s="309" t="str">
        <f t="shared" ca="1" si="203"/>
        <v/>
      </c>
      <c r="AV428" s="310" t="str">
        <f t="shared" ca="1" si="204"/>
        <v/>
      </c>
      <c r="AW428" s="276"/>
      <c r="AX428" s="276"/>
      <c r="AY428" s="348"/>
      <c r="AZ428" s="278"/>
      <c r="BA428" s="279"/>
      <c r="BB428" s="348"/>
      <c r="BC428" s="278"/>
      <c r="BD428" s="280"/>
      <c r="BE428" s="348"/>
      <c r="BF428" s="274"/>
      <c r="BG428" s="309" t="str">
        <f t="shared" ca="1" si="205"/>
        <v/>
      </c>
      <c r="BH428" s="310" t="str">
        <f t="shared" ca="1" si="206"/>
        <v/>
      </c>
      <c r="BI428" s="276"/>
      <c r="BJ428" s="348"/>
      <c r="BK428" s="278"/>
      <c r="BL428" s="279"/>
      <c r="BM428" s="348"/>
      <c r="BN428" s="278"/>
      <c r="BO428" s="280"/>
      <c r="BP428" s="309" t="str">
        <f t="shared" ca="1" si="207"/>
        <v/>
      </c>
      <c r="BQ428" s="310" t="str">
        <f t="shared" ca="1" si="208"/>
        <v/>
      </c>
      <c r="BR428" s="309" t="str">
        <f t="shared" ca="1" si="209"/>
        <v/>
      </c>
      <c r="BS428" s="438" t="str">
        <f t="shared" ca="1" si="210"/>
        <v/>
      </c>
      <c r="BT428" s="281" t="str">
        <f t="array" ref="BT428">IF(AND($I428&lt;&gt;"",$K428&lt;&gt;""),CEILING(VLOOKUP($I428,ランク別指標,3,FALSE)*$L428,1),"")</f>
        <v/>
      </c>
      <c r="BU428" s="282"/>
      <c r="BV428" s="281" t="str">
        <f t="shared" si="195"/>
        <v/>
      </c>
      <c r="BW428" s="283"/>
      <c r="BX428" s="282"/>
      <c r="BY428" s="284" t="str">
        <f t="shared" si="211"/>
        <v/>
      </c>
      <c r="BZ428" s="285" t="str">
        <f t="shared" si="212"/>
        <v/>
      </c>
      <c r="CA428" s="286"/>
      <c r="CB428" s="287"/>
      <c r="CC428" s="281" t="str">
        <f t="array" ref="CC428">IF(AND($I428&lt;&gt;"",$K428&lt;&gt;""),CEILING(VLOOKUP($I428,ランク別指標,6,FALSE)*$L428,1),"")</f>
        <v/>
      </c>
      <c r="CD428" s="288"/>
      <c r="CE428" s="289" t="str">
        <f t="shared" si="196"/>
        <v/>
      </c>
      <c r="CF428" s="290"/>
      <c r="CG428" s="291" t="str">
        <f t="array" ref="CG428">IF(AND(L428&lt;&gt;"",L428&gt;0),IF(CD428/L428*100 &gt; 0,CD428/L428*100, ""),"")</f>
        <v/>
      </c>
      <c r="CH428" s="292" t="str">
        <f t="array" ref="CH428">IF(AND(L428&lt;&gt;"",L428&gt;0),IF(CF428/L428*100 &gt; 0,CF428/L428*100, ""),"")</f>
        <v/>
      </c>
      <c r="CI428" s="291" t="str">
        <f t="array" ref="CI428">IF(AND(CC428&lt;&gt;"",CC428&gt;0),IF(CD428/CC428*100 &gt; 0,CD428/CC428, ""),"")</f>
        <v/>
      </c>
      <c r="CJ428" s="292" t="str">
        <f t="array" ref="CJ428">IF(AND(CE428&lt;&gt;"",CE428&gt;0),IF(CF428/CE428*100 &gt; 0,CF428/CE428, ""),"")</f>
        <v/>
      </c>
      <c r="CK428" s="281"/>
      <c r="CL428" s="293" t="str">
        <f t="array" ref="CL428">IF(AND(L428&lt;&gt;"",L428&gt;0),IF(CK428/L428*100 &gt; 0,CK428/L428*100, ""),"")</f>
        <v/>
      </c>
      <c r="CM428" s="294"/>
      <c r="CN428" s="270" t="str">
        <f t="array" aca="1" ref="CN428" ca="1">IF(AND($O428&lt;&gt;"",$P428="",$O428&lt;=集計基準日),"遅1",IF(AND($R428&lt;&gt;"",$S428="",$R428&lt;=集計基準日),"遅2",IF(AND($U428&lt;&gt;"",$V428="",$U428&lt;=集計基準日),"遅3","") ) )</f>
        <v/>
      </c>
      <c r="CO428" s="271" t="str">
        <f t="array" aca="1" ref="CO428" ca="1">IF(AND($AA428&lt;&gt;"",$AB428="",$AA428&lt;=集計基準日),"遅1",IF(AND($AD428&lt;&gt;"",$AE428="",$AD428&lt;=集計基準日),"遅2",IF(AND($AG428&lt;&gt;"",$AH428="",$AG428&lt;=集計基準日),"遅3","")))</f>
        <v/>
      </c>
      <c r="CP428" s="271" t="str">
        <f t="array" aca="1" ref="CP428" ca="1">IF(AND($AM428&lt;&gt;"",$AN428="",$AM428&lt;=集計基準日),"遅1",IF(AND($AP428&lt;&gt;"",$AQ428="",$AP428&lt;=集計基準日),"遅2",IF(AND($AS428&lt;&gt;"",$AT428="",$AS428&lt;=集計基準日),"遅3","")))</f>
        <v/>
      </c>
      <c r="CQ428" s="272" t="str">
        <f t="shared" ca="1" si="15"/>
        <v/>
      </c>
      <c r="CR428" s="272" t="str">
        <f t="shared" ca="1" si="16"/>
        <v/>
      </c>
      <c r="CS428" s="273" t="str">
        <f t="shared" ca="1" si="197"/>
        <v/>
      </c>
      <c r="CT428" s="337"/>
      <c r="CU428" s="264">
        <f t="shared" si="213"/>
        <v>420</v>
      </c>
      <c r="CW428" s="324">
        <f t="array" aca="1" ref="CW428" ca="1">MAX(IF((IF(進捗管理票PSPT_進捗率_1_2&lt;&gt;"", O428:V428,O428:S428)&lt;&gt;"")*(IF(進捗管理票PSPT_進捗率_1_2&lt;&gt;"", $O$7:$V$7,$O$7:$S$7)="予定日")*(IF(進捗管理票PSPT_進捗率_1_2&lt;&gt;"", O428:V428,O428:S428)&lt;=集計基準日),COLUMN(IF(進捗管理票PSPT_進捗率_1_2&lt;&gt;"", O428:V428,O428:S428)),""))</f>
        <v>0</v>
      </c>
      <c r="CX428" s="324">
        <f t="array" aca="1" ref="CX428" ca="1">MAX(IF((IF(進捗管理票PSPT_進捗率_2_2&lt;&gt;"", AA428:AH428,AA428:AE428)&lt;&gt;"")*(IF(進捗管理票PSPT_進捗率_2_2&lt;&gt;"", $AA$7:$AH$7,$AA$7:$AE$7)="予定日")*(IF(進捗管理票PSPT_進捗率_2_2&lt;&gt;"", AA428:AH428,AA428:AE428)&lt;=集計基準日),COLUMN(IF(進捗管理票PSPT_進捗率_2_2&lt;&gt;"", AA428:AH428,AA428:AE428)),""))</f>
        <v>0</v>
      </c>
      <c r="CY428" s="324">
        <f t="array" aca="1" ref="CY428" ca="1">MAX(IF((IF(進捗管理票PSPT_進捗率_3_2&lt;&gt;"", AM428:AT428,AM428:AQ428)&lt;&gt;"")*(IF(進捗管理票PSPT_進捗率_3_2&lt;&gt;"", $AM$7:$AT$7,$AM$7:$AQ$7)="予定日")*(IF(進捗管理票PSPT_進捗率_3_2&lt;&gt;"", AM428:AT428,AM428:AQ428)&lt;=集計基準日),COLUMN(IF(進捗管理票PSPT_進捗率_3_2&lt;&gt;"", AM428:AT428,AM428:AQ428)),""))</f>
        <v>0</v>
      </c>
      <c r="CZ428" s="324">
        <f t="array" aca="1" ref="CZ428" ca="1">MAX(IF((IF(進捗管理票PSPT_進捗率_4_2&lt;&gt;"", AY428:BF428,AY428:BC428)&lt;&gt;"")*(IF(進捗管理票PSPT_進捗率_4_2&lt;&gt;"", $AY$7:$BF$7,$AY$7:$BC$7)="予定日")*(IF(進捗管理票PSPT_進捗率_4_2&lt;&gt;"", AY428:BF428,AY428:BC428)&lt;=集計基準日),COLUMN(IF(進捗管理票PSPT_進捗率_4_2&lt;&gt;"", AY428:BF428,AY428:BC428)),""))</f>
        <v>0</v>
      </c>
      <c r="DA428" s="324">
        <f t="array" aca="1" ref="DA428" ca="1">MAX(IF((BJ428:BN428&lt;&gt;"")*($BJ$7:$BN$7="予定日")*(BJ428:BN428&lt;=集計基準日),COLUMN(BJ428:BN428),""))</f>
        <v>0</v>
      </c>
      <c r="DB428" s="324">
        <f t="array" aca="1" ref="DB428" ca="1">MAX(IF((IF(AND(進捗管理票PSPT_進捗率_1_2&lt;&gt;"",U428&lt;&gt;""), O428:V428,O428:S428)&lt;&gt;"")*(IF(AND(進捗管理票PSPT_進捗率_1_2&lt;&gt;"",U428&lt;&gt;""), $O$7:$V$7,$O$7:$S$7)="実績日")*(IF(AND(進捗管理票PSPT_進捗率_1_2&lt;&gt;"",U428&lt;&gt;""), O428:V428,O428:S428)&lt;=集計基準日),COLUMN(IF(AND(進捗管理票PSPT_進捗率_1_2&lt;&gt;"",U428&lt;&gt;""), O428:V428,O428:S428)),""))</f>
        <v>0</v>
      </c>
      <c r="DC428" s="324">
        <f t="array" aca="1" ref="DC428" ca="1">MAX(IF((IF(AND(進捗管理票PSPT_進捗率_2_2&lt;&gt;"",AG428&lt;&gt;""), AA428:AH428,AA428:AE428)&lt;&gt;"")*(IF(AND(進捗管理票PSPT_進捗率_2_2&lt;&gt;"",AG428&lt;&gt;""), $AA$7:$AH$7,$AA$7:$AE$7)="実績日")*(IF(AND(進捗管理票PSPT_進捗率_2_2&lt;&gt;"",AG428&lt;&gt;""), AA428:AH428,AA428:AE428)&lt;=集計基準日),COLUMN(IF(AND(進捗管理票PSPT_進捗率_2_2&lt;&gt;"",AG428&lt;&gt;""), AA428:AH428,AA428:AE428)),""))</f>
        <v>0</v>
      </c>
      <c r="DD428" s="324">
        <f t="array" aca="1" ref="DD428" ca="1">MAX(IF((IF(AND(進捗管理票PSPT_進捗率_3_2&lt;&gt;"",AS428&lt;&gt;""), AM428:AT428,AM428:AQ428)&lt;&gt;"")*(IF(AND(進捗管理票PSPT_進捗率_3_2&lt;&gt;"",AS428&lt;&gt;""), $AM$7:$AT$7,$AM$7:$AQ$7)="実績日")*(IF(AND(進捗管理票PSPT_進捗率_3_2&lt;&gt;"",AS428&lt;&gt;""), AM428:AT428,AM428:AQ428)&lt;=集計基準日),COLUMN(IF(AND(進捗管理票PSPT_進捗率_3_2&lt;&gt;"",AS428&lt;&gt;""), AM428:AT428,AM428:AQ428)),""))</f>
        <v>0</v>
      </c>
      <c r="DE428" s="324">
        <f t="array" aca="1" ref="DE428" ca="1">MAX(IF((IF(AND(進捗管理票PSPT_進捗率_4_2&lt;&gt;"",BE428&lt;&gt;""), AY428:BF428,AY428:BC428)&lt;&gt;"")*(IF(AND(進捗管理票PSPT_進捗率_4_2&lt;&gt;"",BE428&lt;&gt;""), $AY$7:$BF$7,$AY$7:$BC$7)="実績日")*(IF(AND(進捗管理票PSPT_進捗率_4_2&lt;&gt;"",BE428&lt;&gt;""), AY428:BF428,AY428:BC428)&lt;=集計基準日),COLUMN(IF(AND(進捗管理票PSPT_進捗率_4_2&lt;&gt;"",BE428&lt;&gt;""), AY428:BF428,AY428:BC428)),""))</f>
        <v>0</v>
      </c>
      <c r="DF428" s="324">
        <f t="array" aca="1" ref="DF428" ca="1">MAX(IF((BJ428:BN428&lt;&gt;"")*($BJ$7:$BN$7="実績日")*(BJ428:BN428&lt;=集計基準日),COLUMN(BJ428:BN428),""))</f>
        <v>0</v>
      </c>
      <c r="DG428" s="439">
        <f ca="1">MAX(IF(CW428&lt;&gt;0,HLOOKUP(CW428+1,進捗・達成率設定_PS,9,1),0),IF(CX428&lt;&gt;0,HLOOKUP(CX428+1,進捗・達成率設定_PT仕様作成,9,1),0),IF(CY428&lt;&gt;0,HLOOKUP(CY428+1,進捗・達成率設定_PG,9,1),0),IF(CZ428&lt;&gt;0,HLOOKUP(CZ428+1,進捗・達成率設定_PT,9,1),0),IF(DA428&lt;&gt;0,HLOOKUP(DA428+1,進捗・達成率設定_受入,9,1),0),IF(AND(COUNTA(PTレビュー先頭セル:PTレビュー最終セル)=0,AND(BB428&lt;&gt;"", BB428 &lt;= 集計基準日, BE428="",BF428="",BJ428="",BK428="",BM428="",BN428="")),100,0),IF(AND(BE428&lt;&gt;"",BE428 &lt;= 集計基準日, BJ428="",BK428="",BM428="",BN428=""),100,0))</f>
        <v>0</v>
      </c>
      <c r="DH428" s="440">
        <f ca="1">MAX(IF(DB428&lt;&gt;0,HLOOKUP(DB428,進捗・達成率設定_PS,9,1),0),IF(DC428&lt;&gt;0,HLOOKUP(DC428,進捗・達成率設定_PT仕様作成,9,1),0),IF(DD428&lt;&gt;0,HLOOKUP(DD428,進捗・達成率設定_PG,9,1),0),IF(DE428&lt;&gt;0,HLOOKUP(DE428,進捗・達成率設定_PT,9,1),0),IF(DF428&lt;&gt;0,HLOOKUP(DF428,進捗・達成率設定_受入,9,1),0),IF(AND(COUNTA(PTレビュー先頭セル:PTレビュー最終セル)=0,BJ428="",BK428="",BM428="",BN428="",BC428&lt;&gt;"", BC428&lt;=集計基準日),100,0),IF(OR(AND(BF428&lt;&gt;"",BF428&lt;=集計基準日, BJ428="",BK428="",BM428="",BN428=""),AND(BE428&lt;&gt;"",BF428&lt;&gt;"",BF428&lt;=集計基準日, BJ428="",BK428="",BM428="",BN428="")),100,0))</f>
        <v>0</v>
      </c>
      <c r="DI428" s="328" t="str">
        <f>IF(BM428&lt;&gt;"",BM428,IF(AND(BJ428&lt;&gt;"",BM428&lt;&gt;""),BM428,IF(AND(BJ428&lt;&gt;"",BM428=""),"",IF(AND(BK428&lt;&gt;"",BM428=""),"",IF(BE428&lt;&gt;"",BE428,IF(COUNTA(PTレビュー先頭セル:PTレビュー最終セル)&lt;&gt;0,"",IF(BB428&lt;&gt;"",BB428,"")))))))</f>
        <v/>
      </c>
      <c r="DJ428" s="329" t="str">
        <f>IF(AND(BM428&lt;&gt;"",BN428&lt;&gt;""),BN428,IF(AND(BJ428&lt;&gt;"",BN428&lt;&gt;""),BN428,IF(AND(BK428&lt;&gt;"",BN428=""),"",IF(AND(BJ428&lt;&gt;"",BN428=""),"",IF(BF428&lt;&gt;"",BF428,IF(COUNTA(PTレビュー先頭セル:PTレビュー最終セル)&lt;&gt;0,"",IF(BC428&lt;&gt;"",BC428,"")))))))</f>
        <v/>
      </c>
      <c r="DK428" s="450" t="b">
        <f t="shared" si="214"/>
        <v>0</v>
      </c>
      <c r="DL428" s="440" t="b">
        <f t="shared" si="215"/>
        <v>0</v>
      </c>
      <c r="DM428" s="450" t="b">
        <f t="shared" si="216"/>
        <v>0</v>
      </c>
      <c r="DN428" s="440" t="b">
        <f t="shared" si="217"/>
        <v>0</v>
      </c>
      <c r="DO428" s="449" t="b">
        <f t="shared" si="218"/>
        <v>0</v>
      </c>
      <c r="DP428" s="440" t="b">
        <f t="shared" si="219"/>
        <v>0</v>
      </c>
      <c r="DQ428" s="450" t="b">
        <f t="shared" si="220"/>
        <v>0</v>
      </c>
      <c r="DR428" s="440" t="b">
        <f t="shared" si="221"/>
        <v>0</v>
      </c>
      <c r="DS428" s="449" t="b">
        <f t="shared" si="222"/>
        <v>0</v>
      </c>
      <c r="DT428" s="440" t="b">
        <f t="shared" si="223"/>
        <v>0</v>
      </c>
    </row>
    <row r="429" spans="1:124" x14ac:dyDescent="0.25">
      <c r="A429" s="65">
        <f t="shared" si="198"/>
        <v>421</v>
      </c>
      <c r="B429" s="275"/>
      <c r="C429" s="275"/>
      <c r="D429" s="275"/>
      <c r="E429" s="275"/>
      <c r="F429" s="275"/>
      <c r="G429" s="316"/>
      <c r="H429" s="276"/>
      <c r="I429" s="276"/>
      <c r="J429" s="276"/>
      <c r="K429" s="467"/>
      <c r="L429" s="467"/>
      <c r="M429" s="277"/>
      <c r="N429" s="277"/>
      <c r="O429" s="348"/>
      <c r="P429" s="278"/>
      <c r="Q429" s="279"/>
      <c r="R429" s="348"/>
      <c r="S429" s="278"/>
      <c r="T429" s="280"/>
      <c r="U429" s="348"/>
      <c r="V429" s="274"/>
      <c r="W429" s="309" t="str">
        <f t="shared" ca="1" si="199"/>
        <v/>
      </c>
      <c r="X429" s="310" t="str">
        <f t="shared" ca="1" si="200"/>
        <v/>
      </c>
      <c r="Y429" s="277"/>
      <c r="Z429" s="277"/>
      <c r="AA429" s="348"/>
      <c r="AB429" s="278"/>
      <c r="AC429" s="279"/>
      <c r="AD429" s="348"/>
      <c r="AE429" s="278"/>
      <c r="AF429" s="280"/>
      <c r="AG429" s="348"/>
      <c r="AH429" s="274"/>
      <c r="AI429" s="309" t="str">
        <f t="shared" ca="1" si="201"/>
        <v/>
      </c>
      <c r="AJ429" s="310" t="str">
        <f t="shared" ca="1" si="202"/>
        <v/>
      </c>
      <c r="AK429" s="277"/>
      <c r="AL429" s="277"/>
      <c r="AM429" s="348"/>
      <c r="AN429" s="278"/>
      <c r="AO429" s="279"/>
      <c r="AP429" s="348"/>
      <c r="AQ429" s="278"/>
      <c r="AR429" s="280"/>
      <c r="AS429" s="348"/>
      <c r="AT429" s="274"/>
      <c r="AU429" s="309" t="str">
        <f t="shared" ca="1" si="203"/>
        <v/>
      </c>
      <c r="AV429" s="310" t="str">
        <f t="shared" ca="1" si="204"/>
        <v/>
      </c>
      <c r="AW429" s="276"/>
      <c r="AX429" s="276"/>
      <c r="AY429" s="348"/>
      <c r="AZ429" s="278"/>
      <c r="BA429" s="279"/>
      <c r="BB429" s="348"/>
      <c r="BC429" s="278"/>
      <c r="BD429" s="280"/>
      <c r="BE429" s="348"/>
      <c r="BF429" s="274"/>
      <c r="BG429" s="309" t="str">
        <f t="shared" ca="1" si="205"/>
        <v/>
      </c>
      <c r="BH429" s="310" t="str">
        <f t="shared" ca="1" si="206"/>
        <v/>
      </c>
      <c r="BI429" s="276"/>
      <c r="BJ429" s="348"/>
      <c r="BK429" s="278"/>
      <c r="BL429" s="279"/>
      <c r="BM429" s="348"/>
      <c r="BN429" s="278"/>
      <c r="BO429" s="280"/>
      <c r="BP429" s="309" t="str">
        <f t="shared" ca="1" si="207"/>
        <v/>
      </c>
      <c r="BQ429" s="310" t="str">
        <f t="shared" ca="1" si="208"/>
        <v/>
      </c>
      <c r="BR429" s="309" t="str">
        <f t="shared" ca="1" si="209"/>
        <v/>
      </c>
      <c r="BS429" s="438" t="str">
        <f t="shared" ca="1" si="210"/>
        <v/>
      </c>
      <c r="BT429" s="281" t="str">
        <f t="array" ref="BT429">IF(AND($I429&lt;&gt;"",$K429&lt;&gt;""),CEILING(VLOOKUP($I429,ランク別指標,3,FALSE)*$L429,1),"")</f>
        <v/>
      </c>
      <c r="BU429" s="282"/>
      <c r="BV429" s="281" t="str">
        <f t="shared" si="195"/>
        <v/>
      </c>
      <c r="BW429" s="283"/>
      <c r="BX429" s="282"/>
      <c r="BY429" s="284" t="str">
        <f t="shared" si="211"/>
        <v/>
      </c>
      <c r="BZ429" s="285" t="str">
        <f t="shared" si="212"/>
        <v/>
      </c>
      <c r="CA429" s="286"/>
      <c r="CB429" s="287"/>
      <c r="CC429" s="281" t="str">
        <f t="array" ref="CC429">IF(AND($I429&lt;&gt;"",$K429&lt;&gt;""),CEILING(VLOOKUP($I429,ランク別指標,6,FALSE)*$L429,1),"")</f>
        <v/>
      </c>
      <c r="CD429" s="288"/>
      <c r="CE429" s="289" t="str">
        <f t="shared" si="196"/>
        <v/>
      </c>
      <c r="CF429" s="290"/>
      <c r="CG429" s="291" t="str">
        <f t="array" ref="CG429">IF(AND(L429&lt;&gt;"",L429&gt;0),IF(CD429/L429*100 &gt; 0,CD429/L429*100, ""),"")</f>
        <v/>
      </c>
      <c r="CH429" s="292" t="str">
        <f t="array" ref="CH429">IF(AND(L429&lt;&gt;"",L429&gt;0),IF(CF429/L429*100 &gt; 0,CF429/L429*100, ""),"")</f>
        <v/>
      </c>
      <c r="CI429" s="291" t="str">
        <f t="array" ref="CI429">IF(AND(CC429&lt;&gt;"",CC429&gt;0),IF(CD429/CC429*100 &gt; 0,CD429/CC429, ""),"")</f>
        <v/>
      </c>
      <c r="CJ429" s="292" t="str">
        <f t="array" ref="CJ429">IF(AND(CE429&lt;&gt;"",CE429&gt;0),IF(CF429/CE429*100 &gt; 0,CF429/CE429, ""),"")</f>
        <v/>
      </c>
      <c r="CK429" s="281"/>
      <c r="CL429" s="293" t="str">
        <f t="array" ref="CL429">IF(AND(L429&lt;&gt;"",L429&gt;0),IF(CK429/L429*100 &gt; 0,CK429/L429*100, ""),"")</f>
        <v/>
      </c>
      <c r="CM429" s="294"/>
      <c r="CN429" s="270" t="str">
        <f t="array" aca="1" ref="CN429" ca="1">IF(AND($O429&lt;&gt;"",$P429="",$O429&lt;=集計基準日),"遅1",IF(AND($R429&lt;&gt;"",$S429="",$R429&lt;=集計基準日),"遅2",IF(AND($U429&lt;&gt;"",$V429="",$U429&lt;=集計基準日),"遅3","") ) )</f>
        <v/>
      </c>
      <c r="CO429" s="271" t="str">
        <f t="array" aca="1" ref="CO429" ca="1">IF(AND($AA429&lt;&gt;"",$AB429="",$AA429&lt;=集計基準日),"遅1",IF(AND($AD429&lt;&gt;"",$AE429="",$AD429&lt;=集計基準日),"遅2",IF(AND($AG429&lt;&gt;"",$AH429="",$AG429&lt;=集計基準日),"遅3","")))</f>
        <v/>
      </c>
      <c r="CP429" s="271" t="str">
        <f t="array" aca="1" ref="CP429" ca="1">IF(AND($AM429&lt;&gt;"",$AN429="",$AM429&lt;=集計基準日),"遅1",IF(AND($AP429&lt;&gt;"",$AQ429="",$AP429&lt;=集計基準日),"遅2",IF(AND($AS429&lt;&gt;"",$AT429="",$AS429&lt;=集計基準日),"遅3","")))</f>
        <v/>
      </c>
      <c r="CQ429" s="272" t="str">
        <f t="shared" ca="1" si="15"/>
        <v/>
      </c>
      <c r="CR429" s="272" t="str">
        <f t="shared" ca="1" si="16"/>
        <v/>
      </c>
      <c r="CS429" s="273" t="str">
        <f t="shared" ca="1" si="197"/>
        <v/>
      </c>
      <c r="CT429" s="337"/>
      <c r="CU429" s="264">
        <f t="shared" si="213"/>
        <v>421</v>
      </c>
      <c r="CW429" s="324">
        <f t="array" aca="1" ref="CW429" ca="1">MAX(IF((IF(進捗管理票PSPT_進捗率_1_2&lt;&gt;"", O429:V429,O429:S429)&lt;&gt;"")*(IF(進捗管理票PSPT_進捗率_1_2&lt;&gt;"", $O$7:$V$7,$O$7:$S$7)="予定日")*(IF(進捗管理票PSPT_進捗率_1_2&lt;&gt;"", O429:V429,O429:S429)&lt;=集計基準日),COLUMN(IF(進捗管理票PSPT_進捗率_1_2&lt;&gt;"", O429:V429,O429:S429)),""))</f>
        <v>0</v>
      </c>
      <c r="CX429" s="324">
        <f t="array" aca="1" ref="CX429" ca="1">MAX(IF((IF(進捗管理票PSPT_進捗率_2_2&lt;&gt;"", AA429:AH429,AA429:AE429)&lt;&gt;"")*(IF(進捗管理票PSPT_進捗率_2_2&lt;&gt;"", $AA$7:$AH$7,$AA$7:$AE$7)="予定日")*(IF(進捗管理票PSPT_進捗率_2_2&lt;&gt;"", AA429:AH429,AA429:AE429)&lt;=集計基準日),COLUMN(IF(進捗管理票PSPT_進捗率_2_2&lt;&gt;"", AA429:AH429,AA429:AE429)),""))</f>
        <v>0</v>
      </c>
      <c r="CY429" s="324">
        <f t="array" aca="1" ref="CY429" ca="1">MAX(IF((IF(進捗管理票PSPT_進捗率_3_2&lt;&gt;"", AM429:AT429,AM429:AQ429)&lt;&gt;"")*(IF(進捗管理票PSPT_進捗率_3_2&lt;&gt;"", $AM$7:$AT$7,$AM$7:$AQ$7)="予定日")*(IF(進捗管理票PSPT_進捗率_3_2&lt;&gt;"", AM429:AT429,AM429:AQ429)&lt;=集計基準日),COLUMN(IF(進捗管理票PSPT_進捗率_3_2&lt;&gt;"", AM429:AT429,AM429:AQ429)),""))</f>
        <v>0</v>
      </c>
      <c r="CZ429" s="324">
        <f t="array" aca="1" ref="CZ429" ca="1">MAX(IF((IF(進捗管理票PSPT_進捗率_4_2&lt;&gt;"", AY429:BF429,AY429:BC429)&lt;&gt;"")*(IF(進捗管理票PSPT_進捗率_4_2&lt;&gt;"", $AY$7:$BF$7,$AY$7:$BC$7)="予定日")*(IF(進捗管理票PSPT_進捗率_4_2&lt;&gt;"", AY429:BF429,AY429:BC429)&lt;=集計基準日),COLUMN(IF(進捗管理票PSPT_進捗率_4_2&lt;&gt;"", AY429:BF429,AY429:BC429)),""))</f>
        <v>0</v>
      </c>
      <c r="DA429" s="324">
        <f t="array" aca="1" ref="DA429" ca="1">MAX(IF((BJ429:BN429&lt;&gt;"")*($BJ$7:$BN$7="予定日")*(BJ429:BN429&lt;=集計基準日),COLUMN(BJ429:BN429),""))</f>
        <v>0</v>
      </c>
      <c r="DB429" s="324">
        <f t="array" aca="1" ref="DB429" ca="1">MAX(IF((IF(AND(進捗管理票PSPT_進捗率_1_2&lt;&gt;"",U429&lt;&gt;""), O429:V429,O429:S429)&lt;&gt;"")*(IF(AND(進捗管理票PSPT_進捗率_1_2&lt;&gt;"",U429&lt;&gt;""), $O$7:$V$7,$O$7:$S$7)="実績日")*(IF(AND(進捗管理票PSPT_進捗率_1_2&lt;&gt;"",U429&lt;&gt;""), O429:V429,O429:S429)&lt;=集計基準日),COLUMN(IF(AND(進捗管理票PSPT_進捗率_1_2&lt;&gt;"",U429&lt;&gt;""), O429:V429,O429:S429)),""))</f>
        <v>0</v>
      </c>
      <c r="DC429" s="324">
        <f t="array" aca="1" ref="DC429" ca="1">MAX(IF((IF(AND(進捗管理票PSPT_進捗率_2_2&lt;&gt;"",AG429&lt;&gt;""), AA429:AH429,AA429:AE429)&lt;&gt;"")*(IF(AND(進捗管理票PSPT_進捗率_2_2&lt;&gt;"",AG429&lt;&gt;""), $AA$7:$AH$7,$AA$7:$AE$7)="実績日")*(IF(AND(進捗管理票PSPT_進捗率_2_2&lt;&gt;"",AG429&lt;&gt;""), AA429:AH429,AA429:AE429)&lt;=集計基準日),COLUMN(IF(AND(進捗管理票PSPT_進捗率_2_2&lt;&gt;"",AG429&lt;&gt;""), AA429:AH429,AA429:AE429)),""))</f>
        <v>0</v>
      </c>
      <c r="DD429" s="324">
        <f t="array" aca="1" ref="DD429" ca="1">MAX(IF((IF(AND(進捗管理票PSPT_進捗率_3_2&lt;&gt;"",AS429&lt;&gt;""), AM429:AT429,AM429:AQ429)&lt;&gt;"")*(IF(AND(進捗管理票PSPT_進捗率_3_2&lt;&gt;"",AS429&lt;&gt;""), $AM$7:$AT$7,$AM$7:$AQ$7)="実績日")*(IF(AND(進捗管理票PSPT_進捗率_3_2&lt;&gt;"",AS429&lt;&gt;""), AM429:AT429,AM429:AQ429)&lt;=集計基準日),COLUMN(IF(AND(進捗管理票PSPT_進捗率_3_2&lt;&gt;"",AS429&lt;&gt;""), AM429:AT429,AM429:AQ429)),""))</f>
        <v>0</v>
      </c>
      <c r="DE429" s="324">
        <f t="array" aca="1" ref="DE429" ca="1">MAX(IF((IF(AND(進捗管理票PSPT_進捗率_4_2&lt;&gt;"",BE429&lt;&gt;""), AY429:BF429,AY429:BC429)&lt;&gt;"")*(IF(AND(進捗管理票PSPT_進捗率_4_2&lt;&gt;"",BE429&lt;&gt;""), $AY$7:$BF$7,$AY$7:$BC$7)="実績日")*(IF(AND(進捗管理票PSPT_進捗率_4_2&lt;&gt;"",BE429&lt;&gt;""), AY429:BF429,AY429:BC429)&lt;=集計基準日),COLUMN(IF(AND(進捗管理票PSPT_進捗率_4_2&lt;&gt;"",BE429&lt;&gt;""), AY429:BF429,AY429:BC429)),""))</f>
        <v>0</v>
      </c>
      <c r="DF429" s="324">
        <f t="array" aca="1" ref="DF429" ca="1">MAX(IF((BJ429:BN429&lt;&gt;"")*($BJ$7:$BN$7="実績日")*(BJ429:BN429&lt;=集計基準日),COLUMN(BJ429:BN429),""))</f>
        <v>0</v>
      </c>
      <c r="DG429" s="439">
        <f ca="1">MAX(IF(CW429&lt;&gt;0,HLOOKUP(CW429+1,進捗・達成率設定_PS,9,1),0),IF(CX429&lt;&gt;0,HLOOKUP(CX429+1,進捗・達成率設定_PT仕様作成,9,1),0),IF(CY429&lt;&gt;0,HLOOKUP(CY429+1,進捗・達成率設定_PG,9,1),0),IF(CZ429&lt;&gt;0,HLOOKUP(CZ429+1,進捗・達成率設定_PT,9,1),0),IF(DA429&lt;&gt;0,HLOOKUP(DA429+1,進捗・達成率設定_受入,9,1),0),IF(AND(COUNTA(PTレビュー先頭セル:PTレビュー最終セル)=0,AND(BB429&lt;&gt;"", BB429 &lt;= 集計基準日, BE429="",BF429="",BJ429="",BK429="",BM429="",BN429="")),100,0),IF(AND(BE429&lt;&gt;"",BE429 &lt;= 集計基準日, BJ429="",BK429="",BM429="",BN429=""),100,0))</f>
        <v>0</v>
      </c>
      <c r="DH429" s="440">
        <f ca="1">MAX(IF(DB429&lt;&gt;0,HLOOKUP(DB429,進捗・達成率設定_PS,9,1),0),IF(DC429&lt;&gt;0,HLOOKUP(DC429,進捗・達成率設定_PT仕様作成,9,1),0),IF(DD429&lt;&gt;0,HLOOKUP(DD429,進捗・達成率設定_PG,9,1),0),IF(DE429&lt;&gt;0,HLOOKUP(DE429,進捗・達成率設定_PT,9,1),0),IF(DF429&lt;&gt;0,HLOOKUP(DF429,進捗・達成率設定_受入,9,1),0),IF(AND(COUNTA(PTレビュー先頭セル:PTレビュー最終セル)=0,BJ429="",BK429="",BM429="",BN429="",BC429&lt;&gt;"", BC429&lt;=集計基準日),100,0),IF(OR(AND(BF429&lt;&gt;"",BF429&lt;=集計基準日, BJ429="",BK429="",BM429="",BN429=""),AND(BE429&lt;&gt;"",BF429&lt;&gt;"",BF429&lt;=集計基準日, BJ429="",BK429="",BM429="",BN429="")),100,0))</f>
        <v>0</v>
      </c>
      <c r="DI429" s="328" t="str">
        <f>IF(BM429&lt;&gt;"",BM429,IF(AND(BJ429&lt;&gt;"",BM429&lt;&gt;""),BM429,IF(AND(BJ429&lt;&gt;"",BM429=""),"",IF(AND(BK429&lt;&gt;"",BM429=""),"",IF(BE429&lt;&gt;"",BE429,IF(COUNTA(PTレビュー先頭セル:PTレビュー最終セル)&lt;&gt;0,"",IF(BB429&lt;&gt;"",BB429,"")))))))</f>
        <v/>
      </c>
      <c r="DJ429" s="329" t="str">
        <f>IF(AND(BM429&lt;&gt;"",BN429&lt;&gt;""),BN429,IF(AND(BJ429&lt;&gt;"",BN429&lt;&gt;""),BN429,IF(AND(BK429&lt;&gt;"",BN429=""),"",IF(AND(BJ429&lt;&gt;"",BN429=""),"",IF(BF429&lt;&gt;"",BF429,IF(COUNTA(PTレビュー先頭セル:PTレビュー最終セル)&lt;&gt;0,"",IF(BC429&lt;&gt;"",BC429,"")))))))</f>
        <v/>
      </c>
      <c r="DK429" s="450" t="b">
        <f t="shared" si="214"/>
        <v>0</v>
      </c>
      <c r="DL429" s="440" t="b">
        <f t="shared" si="215"/>
        <v>0</v>
      </c>
      <c r="DM429" s="450" t="b">
        <f t="shared" si="216"/>
        <v>0</v>
      </c>
      <c r="DN429" s="440" t="b">
        <f t="shared" si="217"/>
        <v>0</v>
      </c>
      <c r="DO429" s="449" t="b">
        <f t="shared" si="218"/>
        <v>0</v>
      </c>
      <c r="DP429" s="440" t="b">
        <f t="shared" si="219"/>
        <v>0</v>
      </c>
      <c r="DQ429" s="450" t="b">
        <f t="shared" si="220"/>
        <v>0</v>
      </c>
      <c r="DR429" s="440" t="b">
        <f t="shared" si="221"/>
        <v>0</v>
      </c>
      <c r="DS429" s="449" t="b">
        <f t="shared" si="222"/>
        <v>0</v>
      </c>
      <c r="DT429" s="440" t="b">
        <f t="shared" si="223"/>
        <v>0</v>
      </c>
    </row>
    <row r="430" spans="1:124" x14ac:dyDescent="0.25">
      <c r="A430" s="65">
        <f t="shared" si="198"/>
        <v>422</v>
      </c>
      <c r="B430" s="275"/>
      <c r="C430" s="275"/>
      <c r="D430" s="275"/>
      <c r="E430" s="275"/>
      <c r="F430" s="275"/>
      <c r="G430" s="316"/>
      <c r="H430" s="276"/>
      <c r="I430" s="276"/>
      <c r="J430" s="276"/>
      <c r="K430" s="467"/>
      <c r="L430" s="467"/>
      <c r="M430" s="277"/>
      <c r="N430" s="277"/>
      <c r="O430" s="348"/>
      <c r="P430" s="278"/>
      <c r="Q430" s="279"/>
      <c r="R430" s="348"/>
      <c r="S430" s="278"/>
      <c r="T430" s="280"/>
      <c r="U430" s="348"/>
      <c r="V430" s="274"/>
      <c r="W430" s="309" t="str">
        <f t="shared" ca="1" si="199"/>
        <v/>
      </c>
      <c r="X430" s="310" t="str">
        <f t="shared" ca="1" si="200"/>
        <v/>
      </c>
      <c r="Y430" s="277"/>
      <c r="Z430" s="277"/>
      <c r="AA430" s="348"/>
      <c r="AB430" s="278"/>
      <c r="AC430" s="279"/>
      <c r="AD430" s="348"/>
      <c r="AE430" s="278"/>
      <c r="AF430" s="280"/>
      <c r="AG430" s="348"/>
      <c r="AH430" s="274"/>
      <c r="AI430" s="309" t="str">
        <f t="shared" ca="1" si="201"/>
        <v/>
      </c>
      <c r="AJ430" s="310" t="str">
        <f t="shared" ca="1" si="202"/>
        <v/>
      </c>
      <c r="AK430" s="277"/>
      <c r="AL430" s="277"/>
      <c r="AM430" s="348"/>
      <c r="AN430" s="278"/>
      <c r="AO430" s="279"/>
      <c r="AP430" s="348"/>
      <c r="AQ430" s="278"/>
      <c r="AR430" s="280"/>
      <c r="AS430" s="348"/>
      <c r="AT430" s="274"/>
      <c r="AU430" s="309" t="str">
        <f t="shared" ca="1" si="203"/>
        <v/>
      </c>
      <c r="AV430" s="310" t="str">
        <f t="shared" ca="1" si="204"/>
        <v/>
      </c>
      <c r="AW430" s="276"/>
      <c r="AX430" s="276"/>
      <c r="AY430" s="348"/>
      <c r="AZ430" s="278"/>
      <c r="BA430" s="279"/>
      <c r="BB430" s="348"/>
      <c r="BC430" s="278"/>
      <c r="BD430" s="280"/>
      <c r="BE430" s="348"/>
      <c r="BF430" s="274"/>
      <c r="BG430" s="309" t="str">
        <f t="shared" ca="1" si="205"/>
        <v/>
      </c>
      <c r="BH430" s="310" t="str">
        <f t="shared" ca="1" si="206"/>
        <v/>
      </c>
      <c r="BI430" s="276"/>
      <c r="BJ430" s="348"/>
      <c r="BK430" s="278"/>
      <c r="BL430" s="279"/>
      <c r="BM430" s="348"/>
      <c r="BN430" s="278"/>
      <c r="BO430" s="280"/>
      <c r="BP430" s="309" t="str">
        <f t="shared" ca="1" si="207"/>
        <v/>
      </c>
      <c r="BQ430" s="310" t="str">
        <f t="shared" ca="1" si="208"/>
        <v/>
      </c>
      <c r="BR430" s="309" t="str">
        <f t="shared" ca="1" si="209"/>
        <v/>
      </c>
      <c r="BS430" s="438" t="str">
        <f t="shared" ca="1" si="210"/>
        <v/>
      </c>
      <c r="BT430" s="281" t="str">
        <f t="array" ref="BT430">IF(AND($I430&lt;&gt;"",$K430&lt;&gt;""),CEILING(VLOOKUP($I430,ランク別指標,3,FALSE)*$L430,1),"")</f>
        <v/>
      </c>
      <c r="BU430" s="282"/>
      <c r="BV430" s="281" t="str">
        <f t="shared" si="195"/>
        <v/>
      </c>
      <c r="BW430" s="283"/>
      <c r="BX430" s="282"/>
      <c r="BY430" s="284" t="str">
        <f t="shared" si="211"/>
        <v/>
      </c>
      <c r="BZ430" s="285" t="str">
        <f t="shared" si="212"/>
        <v/>
      </c>
      <c r="CA430" s="286"/>
      <c r="CB430" s="287"/>
      <c r="CC430" s="281" t="str">
        <f t="array" ref="CC430">IF(AND($I430&lt;&gt;"",$K430&lt;&gt;""),CEILING(VLOOKUP($I430,ランク別指標,6,FALSE)*$L430,1),"")</f>
        <v/>
      </c>
      <c r="CD430" s="288"/>
      <c r="CE430" s="289" t="str">
        <f t="shared" si="196"/>
        <v/>
      </c>
      <c r="CF430" s="290"/>
      <c r="CG430" s="291" t="str">
        <f t="array" ref="CG430">IF(AND(L430&lt;&gt;"",L430&gt;0),IF(CD430/L430*100 &gt; 0,CD430/L430*100, ""),"")</f>
        <v/>
      </c>
      <c r="CH430" s="292" t="str">
        <f t="array" ref="CH430">IF(AND(L430&lt;&gt;"",L430&gt;0),IF(CF430/L430*100 &gt; 0,CF430/L430*100, ""),"")</f>
        <v/>
      </c>
      <c r="CI430" s="291" t="str">
        <f t="array" ref="CI430">IF(AND(CC430&lt;&gt;"",CC430&gt;0),IF(CD430/CC430*100 &gt; 0,CD430/CC430, ""),"")</f>
        <v/>
      </c>
      <c r="CJ430" s="292" t="str">
        <f t="array" ref="CJ430">IF(AND(CE430&lt;&gt;"",CE430&gt;0),IF(CF430/CE430*100 &gt; 0,CF430/CE430, ""),"")</f>
        <v/>
      </c>
      <c r="CK430" s="281"/>
      <c r="CL430" s="293" t="str">
        <f t="array" ref="CL430">IF(AND(L430&lt;&gt;"",L430&gt;0),IF(CK430/L430*100 &gt; 0,CK430/L430*100, ""),"")</f>
        <v/>
      </c>
      <c r="CM430" s="294"/>
      <c r="CN430" s="270" t="str">
        <f t="array" aca="1" ref="CN430" ca="1">IF(AND($O430&lt;&gt;"",$P430="",$O430&lt;=集計基準日),"遅1",IF(AND($R430&lt;&gt;"",$S430="",$R430&lt;=集計基準日),"遅2",IF(AND($U430&lt;&gt;"",$V430="",$U430&lt;=集計基準日),"遅3","") ) )</f>
        <v/>
      </c>
      <c r="CO430" s="271" t="str">
        <f t="array" aca="1" ref="CO430" ca="1">IF(AND($AA430&lt;&gt;"",$AB430="",$AA430&lt;=集計基準日),"遅1",IF(AND($AD430&lt;&gt;"",$AE430="",$AD430&lt;=集計基準日),"遅2",IF(AND($AG430&lt;&gt;"",$AH430="",$AG430&lt;=集計基準日),"遅3","")))</f>
        <v/>
      </c>
      <c r="CP430" s="271" t="str">
        <f t="array" aca="1" ref="CP430" ca="1">IF(AND($AM430&lt;&gt;"",$AN430="",$AM430&lt;=集計基準日),"遅1",IF(AND($AP430&lt;&gt;"",$AQ430="",$AP430&lt;=集計基準日),"遅2",IF(AND($AS430&lt;&gt;"",$AT430="",$AS430&lt;=集計基準日),"遅3","")))</f>
        <v/>
      </c>
      <c r="CQ430" s="272" t="str">
        <f t="shared" ca="1" si="15"/>
        <v/>
      </c>
      <c r="CR430" s="272" t="str">
        <f t="shared" ca="1" si="16"/>
        <v/>
      </c>
      <c r="CS430" s="273" t="str">
        <f t="shared" ca="1" si="197"/>
        <v/>
      </c>
      <c r="CT430" s="337"/>
      <c r="CU430" s="264">
        <f t="shared" si="213"/>
        <v>422</v>
      </c>
      <c r="CW430" s="324">
        <f t="array" aca="1" ref="CW430" ca="1">MAX(IF((IF(進捗管理票PSPT_進捗率_1_2&lt;&gt;"", O430:V430,O430:S430)&lt;&gt;"")*(IF(進捗管理票PSPT_進捗率_1_2&lt;&gt;"", $O$7:$V$7,$O$7:$S$7)="予定日")*(IF(進捗管理票PSPT_進捗率_1_2&lt;&gt;"", O430:V430,O430:S430)&lt;=集計基準日),COLUMN(IF(進捗管理票PSPT_進捗率_1_2&lt;&gt;"", O430:V430,O430:S430)),""))</f>
        <v>0</v>
      </c>
      <c r="CX430" s="324">
        <f t="array" aca="1" ref="CX430" ca="1">MAX(IF((IF(進捗管理票PSPT_進捗率_2_2&lt;&gt;"", AA430:AH430,AA430:AE430)&lt;&gt;"")*(IF(進捗管理票PSPT_進捗率_2_2&lt;&gt;"", $AA$7:$AH$7,$AA$7:$AE$7)="予定日")*(IF(進捗管理票PSPT_進捗率_2_2&lt;&gt;"", AA430:AH430,AA430:AE430)&lt;=集計基準日),COLUMN(IF(進捗管理票PSPT_進捗率_2_2&lt;&gt;"", AA430:AH430,AA430:AE430)),""))</f>
        <v>0</v>
      </c>
      <c r="CY430" s="324">
        <f t="array" aca="1" ref="CY430" ca="1">MAX(IF((IF(進捗管理票PSPT_進捗率_3_2&lt;&gt;"", AM430:AT430,AM430:AQ430)&lt;&gt;"")*(IF(進捗管理票PSPT_進捗率_3_2&lt;&gt;"", $AM$7:$AT$7,$AM$7:$AQ$7)="予定日")*(IF(進捗管理票PSPT_進捗率_3_2&lt;&gt;"", AM430:AT430,AM430:AQ430)&lt;=集計基準日),COLUMN(IF(進捗管理票PSPT_進捗率_3_2&lt;&gt;"", AM430:AT430,AM430:AQ430)),""))</f>
        <v>0</v>
      </c>
      <c r="CZ430" s="324">
        <f t="array" aca="1" ref="CZ430" ca="1">MAX(IF((IF(進捗管理票PSPT_進捗率_4_2&lt;&gt;"", AY430:BF430,AY430:BC430)&lt;&gt;"")*(IF(進捗管理票PSPT_進捗率_4_2&lt;&gt;"", $AY$7:$BF$7,$AY$7:$BC$7)="予定日")*(IF(進捗管理票PSPT_進捗率_4_2&lt;&gt;"", AY430:BF430,AY430:BC430)&lt;=集計基準日),COLUMN(IF(進捗管理票PSPT_進捗率_4_2&lt;&gt;"", AY430:BF430,AY430:BC430)),""))</f>
        <v>0</v>
      </c>
      <c r="DA430" s="324">
        <f t="array" aca="1" ref="DA430" ca="1">MAX(IF((BJ430:BN430&lt;&gt;"")*($BJ$7:$BN$7="予定日")*(BJ430:BN430&lt;=集計基準日),COLUMN(BJ430:BN430),""))</f>
        <v>0</v>
      </c>
      <c r="DB430" s="324">
        <f t="array" aca="1" ref="DB430" ca="1">MAX(IF((IF(AND(進捗管理票PSPT_進捗率_1_2&lt;&gt;"",U430&lt;&gt;""), O430:V430,O430:S430)&lt;&gt;"")*(IF(AND(進捗管理票PSPT_進捗率_1_2&lt;&gt;"",U430&lt;&gt;""), $O$7:$V$7,$O$7:$S$7)="実績日")*(IF(AND(進捗管理票PSPT_進捗率_1_2&lt;&gt;"",U430&lt;&gt;""), O430:V430,O430:S430)&lt;=集計基準日),COLUMN(IF(AND(進捗管理票PSPT_進捗率_1_2&lt;&gt;"",U430&lt;&gt;""), O430:V430,O430:S430)),""))</f>
        <v>0</v>
      </c>
      <c r="DC430" s="324">
        <f t="array" aca="1" ref="DC430" ca="1">MAX(IF((IF(AND(進捗管理票PSPT_進捗率_2_2&lt;&gt;"",AG430&lt;&gt;""), AA430:AH430,AA430:AE430)&lt;&gt;"")*(IF(AND(進捗管理票PSPT_進捗率_2_2&lt;&gt;"",AG430&lt;&gt;""), $AA$7:$AH$7,$AA$7:$AE$7)="実績日")*(IF(AND(進捗管理票PSPT_進捗率_2_2&lt;&gt;"",AG430&lt;&gt;""), AA430:AH430,AA430:AE430)&lt;=集計基準日),COLUMN(IF(AND(進捗管理票PSPT_進捗率_2_2&lt;&gt;"",AG430&lt;&gt;""), AA430:AH430,AA430:AE430)),""))</f>
        <v>0</v>
      </c>
      <c r="DD430" s="324">
        <f t="array" aca="1" ref="DD430" ca="1">MAX(IF((IF(AND(進捗管理票PSPT_進捗率_3_2&lt;&gt;"",AS430&lt;&gt;""), AM430:AT430,AM430:AQ430)&lt;&gt;"")*(IF(AND(進捗管理票PSPT_進捗率_3_2&lt;&gt;"",AS430&lt;&gt;""), $AM$7:$AT$7,$AM$7:$AQ$7)="実績日")*(IF(AND(進捗管理票PSPT_進捗率_3_2&lt;&gt;"",AS430&lt;&gt;""), AM430:AT430,AM430:AQ430)&lt;=集計基準日),COLUMN(IF(AND(進捗管理票PSPT_進捗率_3_2&lt;&gt;"",AS430&lt;&gt;""), AM430:AT430,AM430:AQ430)),""))</f>
        <v>0</v>
      </c>
      <c r="DE430" s="324">
        <f t="array" aca="1" ref="DE430" ca="1">MAX(IF((IF(AND(進捗管理票PSPT_進捗率_4_2&lt;&gt;"",BE430&lt;&gt;""), AY430:BF430,AY430:BC430)&lt;&gt;"")*(IF(AND(進捗管理票PSPT_進捗率_4_2&lt;&gt;"",BE430&lt;&gt;""), $AY$7:$BF$7,$AY$7:$BC$7)="実績日")*(IF(AND(進捗管理票PSPT_進捗率_4_2&lt;&gt;"",BE430&lt;&gt;""), AY430:BF430,AY430:BC430)&lt;=集計基準日),COLUMN(IF(AND(進捗管理票PSPT_進捗率_4_2&lt;&gt;"",BE430&lt;&gt;""), AY430:BF430,AY430:BC430)),""))</f>
        <v>0</v>
      </c>
      <c r="DF430" s="324">
        <f t="array" aca="1" ref="DF430" ca="1">MAX(IF((BJ430:BN430&lt;&gt;"")*($BJ$7:$BN$7="実績日")*(BJ430:BN430&lt;=集計基準日),COLUMN(BJ430:BN430),""))</f>
        <v>0</v>
      </c>
      <c r="DG430" s="439">
        <f ca="1">MAX(IF(CW430&lt;&gt;0,HLOOKUP(CW430+1,進捗・達成率設定_PS,9,1),0),IF(CX430&lt;&gt;0,HLOOKUP(CX430+1,進捗・達成率設定_PT仕様作成,9,1),0),IF(CY430&lt;&gt;0,HLOOKUP(CY430+1,進捗・達成率設定_PG,9,1),0),IF(CZ430&lt;&gt;0,HLOOKUP(CZ430+1,進捗・達成率設定_PT,9,1),0),IF(DA430&lt;&gt;0,HLOOKUP(DA430+1,進捗・達成率設定_受入,9,1),0),IF(AND(COUNTA(PTレビュー先頭セル:PTレビュー最終セル)=0,AND(BB430&lt;&gt;"", BB430 &lt;= 集計基準日, BE430="",BF430="",BJ430="",BK430="",BM430="",BN430="")),100,0),IF(AND(BE430&lt;&gt;"",BE430 &lt;= 集計基準日, BJ430="",BK430="",BM430="",BN430=""),100,0))</f>
        <v>0</v>
      </c>
      <c r="DH430" s="440">
        <f ca="1">MAX(IF(DB430&lt;&gt;0,HLOOKUP(DB430,進捗・達成率設定_PS,9,1),0),IF(DC430&lt;&gt;0,HLOOKUP(DC430,進捗・達成率設定_PT仕様作成,9,1),0),IF(DD430&lt;&gt;0,HLOOKUP(DD430,進捗・達成率設定_PG,9,1),0),IF(DE430&lt;&gt;0,HLOOKUP(DE430,進捗・達成率設定_PT,9,1),0),IF(DF430&lt;&gt;0,HLOOKUP(DF430,進捗・達成率設定_受入,9,1),0),IF(AND(COUNTA(PTレビュー先頭セル:PTレビュー最終セル)=0,BJ430="",BK430="",BM430="",BN430="",BC430&lt;&gt;"", BC430&lt;=集計基準日),100,0),IF(OR(AND(BF430&lt;&gt;"",BF430&lt;=集計基準日, BJ430="",BK430="",BM430="",BN430=""),AND(BE430&lt;&gt;"",BF430&lt;&gt;"",BF430&lt;=集計基準日, BJ430="",BK430="",BM430="",BN430="")),100,0))</f>
        <v>0</v>
      </c>
      <c r="DI430" s="328" t="str">
        <f>IF(BM430&lt;&gt;"",BM430,IF(AND(BJ430&lt;&gt;"",BM430&lt;&gt;""),BM430,IF(AND(BJ430&lt;&gt;"",BM430=""),"",IF(AND(BK430&lt;&gt;"",BM430=""),"",IF(BE430&lt;&gt;"",BE430,IF(COUNTA(PTレビュー先頭セル:PTレビュー最終セル)&lt;&gt;0,"",IF(BB430&lt;&gt;"",BB430,"")))))))</f>
        <v/>
      </c>
      <c r="DJ430" s="329" t="str">
        <f>IF(AND(BM430&lt;&gt;"",BN430&lt;&gt;""),BN430,IF(AND(BJ430&lt;&gt;"",BN430&lt;&gt;""),BN430,IF(AND(BK430&lt;&gt;"",BN430=""),"",IF(AND(BJ430&lt;&gt;"",BN430=""),"",IF(BF430&lt;&gt;"",BF430,IF(COUNTA(PTレビュー先頭セル:PTレビュー最終セル)&lt;&gt;0,"",IF(BC430&lt;&gt;"",BC430,"")))))))</f>
        <v/>
      </c>
      <c r="DK430" s="450" t="b">
        <f t="shared" si="214"/>
        <v>0</v>
      </c>
      <c r="DL430" s="440" t="b">
        <f t="shared" si="215"/>
        <v>0</v>
      </c>
      <c r="DM430" s="450" t="b">
        <f t="shared" si="216"/>
        <v>0</v>
      </c>
      <c r="DN430" s="440" t="b">
        <f t="shared" si="217"/>
        <v>0</v>
      </c>
      <c r="DO430" s="449" t="b">
        <f t="shared" si="218"/>
        <v>0</v>
      </c>
      <c r="DP430" s="440" t="b">
        <f t="shared" si="219"/>
        <v>0</v>
      </c>
      <c r="DQ430" s="450" t="b">
        <f t="shared" si="220"/>
        <v>0</v>
      </c>
      <c r="DR430" s="440" t="b">
        <f t="shared" si="221"/>
        <v>0</v>
      </c>
      <c r="DS430" s="449" t="b">
        <f t="shared" si="222"/>
        <v>0</v>
      </c>
      <c r="DT430" s="440" t="b">
        <f t="shared" si="223"/>
        <v>0</v>
      </c>
    </row>
    <row r="431" spans="1:124" x14ac:dyDescent="0.25">
      <c r="A431" s="65">
        <f t="shared" si="198"/>
        <v>423</v>
      </c>
      <c r="B431" s="275"/>
      <c r="C431" s="275"/>
      <c r="D431" s="275"/>
      <c r="E431" s="275"/>
      <c r="F431" s="275"/>
      <c r="G431" s="316"/>
      <c r="H431" s="276"/>
      <c r="I431" s="276"/>
      <c r="J431" s="276"/>
      <c r="K431" s="467"/>
      <c r="L431" s="467"/>
      <c r="M431" s="277"/>
      <c r="N431" s="277"/>
      <c r="O431" s="348"/>
      <c r="P431" s="349"/>
      <c r="Q431" s="279"/>
      <c r="R431" s="348"/>
      <c r="S431" s="349"/>
      <c r="T431" s="280"/>
      <c r="U431" s="348"/>
      <c r="V431" s="274"/>
      <c r="W431" s="309" t="str">
        <f t="shared" ca="1" si="199"/>
        <v/>
      </c>
      <c r="X431" s="310" t="str">
        <f t="shared" ca="1" si="200"/>
        <v/>
      </c>
      <c r="Y431" s="277"/>
      <c r="Z431" s="277"/>
      <c r="AA431" s="348"/>
      <c r="AB431" s="349"/>
      <c r="AC431" s="279"/>
      <c r="AD431" s="348"/>
      <c r="AE431" s="349"/>
      <c r="AF431" s="280"/>
      <c r="AG431" s="348"/>
      <c r="AH431" s="274"/>
      <c r="AI431" s="309" t="str">
        <f t="shared" ca="1" si="201"/>
        <v/>
      </c>
      <c r="AJ431" s="310" t="str">
        <f t="shared" ca="1" si="202"/>
        <v/>
      </c>
      <c r="AK431" s="276"/>
      <c r="AL431" s="276"/>
      <c r="AM431" s="348"/>
      <c r="AN431" s="349"/>
      <c r="AO431" s="279"/>
      <c r="AP431" s="348"/>
      <c r="AQ431" s="349"/>
      <c r="AR431" s="280"/>
      <c r="AS431" s="348"/>
      <c r="AT431" s="274"/>
      <c r="AU431" s="309" t="str">
        <f t="shared" ca="1" si="203"/>
        <v/>
      </c>
      <c r="AV431" s="310" t="str">
        <f t="shared" ca="1" si="204"/>
        <v/>
      </c>
      <c r="AW431" s="276"/>
      <c r="AX431" s="276"/>
      <c r="AY431" s="348"/>
      <c r="AZ431" s="349"/>
      <c r="BA431" s="279"/>
      <c r="BB431" s="348"/>
      <c r="BC431" s="349"/>
      <c r="BD431" s="280"/>
      <c r="BE431" s="348"/>
      <c r="BF431" s="274"/>
      <c r="BG431" s="309" t="str">
        <f t="shared" ca="1" si="205"/>
        <v/>
      </c>
      <c r="BH431" s="310" t="str">
        <f t="shared" ca="1" si="206"/>
        <v/>
      </c>
      <c r="BI431" s="276"/>
      <c r="BJ431" s="348"/>
      <c r="BK431" s="349"/>
      <c r="BL431" s="279"/>
      <c r="BM431" s="348"/>
      <c r="BN431" s="349"/>
      <c r="BO431" s="280"/>
      <c r="BP431" s="309" t="str">
        <f t="shared" ca="1" si="207"/>
        <v/>
      </c>
      <c r="BQ431" s="310" t="str">
        <f t="shared" ca="1" si="208"/>
        <v/>
      </c>
      <c r="BR431" s="309" t="str">
        <f t="shared" ca="1" si="209"/>
        <v/>
      </c>
      <c r="BS431" s="438" t="str">
        <f t="shared" ca="1" si="210"/>
        <v/>
      </c>
      <c r="BT431" s="281" t="str">
        <f t="array" ref="BT431">IF(AND($I431&lt;&gt;"",$K431&lt;&gt;""),CEILING(VLOOKUP($I431,ランク別指標,3,FALSE)*$L431,1),"")</f>
        <v/>
      </c>
      <c r="BU431" s="282"/>
      <c r="BV431" s="281" t="str">
        <f t="shared" si="195"/>
        <v/>
      </c>
      <c r="BW431" s="283"/>
      <c r="BX431" s="282"/>
      <c r="BY431" s="284" t="str">
        <f t="shared" si="211"/>
        <v/>
      </c>
      <c r="BZ431" s="285" t="str">
        <f t="shared" si="212"/>
        <v/>
      </c>
      <c r="CA431" s="286"/>
      <c r="CB431" s="287"/>
      <c r="CC431" s="281" t="str">
        <f t="array" ref="CC431">IF(AND($I431&lt;&gt;"",$K431&lt;&gt;""),CEILING(VLOOKUP($I431,ランク別指標,6,FALSE)*$L431,1),"")</f>
        <v/>
      </c>
      <c r="CD431" s="288"/>
      <c r="CE431" s="289" t="str">
        <f t="shared" si="196"/>
        <v/>
      </c>
      <c r="CF431" s="290"/>
      <c r="CG431" s="291" t="str">
        <f t="array" ref="CG431">IF(AND(L431&lt;&gt;"",L431&gt;0),IF(CD431/L431*100 &gt; 0,CD431/L431*100, ""),"")</f>
        <v/>
      </c>
      <c r="CH431" s="292" t="str">
        <f t="array" ref="CH431">IF(AND(L431&lt;&gt;"",L431&gt;0),IF(CF431/L431*100 &gt; 0,CF431/L431*100, ""),"")</f>
        <v/>
      </c>
      <c r="CI431" s="291" t="str">
        <f t="array" ref="CI431">IF(AND(CC431&lt;&gt;"",CC431&gt;0),IF(CD431/CC431*100 &gt; 0,CD431/CC431, ""),"")</f>
        <v/>
      </c>
      <c r="CJ431" s="292" t="str">
        <f t="array" ref="CJ431">IF(AND(CE431&lt;&gt;"",CE431&gt;0),IF(CF431/CE431*100 &gt; 0,CF431/CE431, ""),"")</f>
        <v/>
      </c>
      <c r="CK431" s="281"/>
      <c r="CL431" s="293" t="str">
        <f t="array" ref="CL431">IF(AND(L431&lt;&gt;"",L431&gt;0),IF(CK431/L431*100 &gt; 0,CK431/L431*100, ""),"")</f>
        <v/>
      </c>
      <c r="CM431" s="294"/>
      <c r="CN431" s="270" t="str">
        <f t="array" aca="1" ref="CN431" ca="1">IF(AND($O431&lt;&gt;"",$P431="",$O431&lt;=集計基準日),"遅1",IF(AND($R431&lt;&gt;"",$S431="",$R431&lt;=集計基準日),"遅2",IF(AND($U431&lt;&gt;"",$V431="",$U431&lt;=集計基準日),"遅3","") ) )</f>
        <v/>
      </c>
      <c r="CO431" s="271" t="str">
        <f t="array" aca="1" ref="CO431" ca="1">IF(AND($AA431&lt;&gt;"",$AB431="",$AA431&lt;=集計基準日),"遅1",IF(AND($AD431&lt;&gt;"",$AE431="",$AD431&lt;=集計基準日),"遅2",IF(AND($AG431&lt;&gt;"",$AH431="",$AG431&lt;=集計基準日),"遅3","")))</f>
        <v/>
      </c>
      <c r="CP431" s="271" t="str">
        <f t="array" aca="1" ref="CP431" ca="1">IF(AND($AM431&lt;&gt;"",$AN431="",$AM431&lt;=集計基準日),"遅1",IF(AND($AP431&lt;&gt;"",$AQ431="",$AP431&lt;=集計基準日),"遅2",IF(AND($AS431&lt;&gt;"",$AT431="",$AS431&lt;=集計基準日),"遅3","")))</f>
        <v/>
      </c>
      <c r="CQ431" s="272" t="str">
        <f t="shared" ca="1" si="15"/>
        <v/>
      </c>
      <c r="CR431" s="272" t="str">
        <f t="shared" ca="1" si="16"/>
        <v/>
      </c>
      <c r="CS431" s="273" t="str">
        <f t="shared" ca="1" si="197"/>
        <v/>
      </c>
      <c r="CT431" s="337"/>
      <c r="CU431" s="264">
        <f t="shared" si="213"/>
        <v>423</v>
      </c>
      <c r="CW431" s="324">
        <f t="array" aca="1" ref="CW431" ca="1">MAX(IF((IF(進捗管理票PSPT_進捗率_1_2&lt;&gt;"", O431:V431,O431:S431)&lt;&gt;"")*(IF(進捗管理票PSPT_進捗率_1_2&lt;&gt;"", $O$7:$V$7,$O$7:$S$7)="予定日")*(IF(進捗管理票PSPT_進捗率_1_2&lt;&gt;"", O431:V431,O431:S431)&lt;=集計基準日),COLUMN(IF(進捗管理票PSPT_進捗率_1_2&lt;&gt;"", O431:V431,O431:S431)),""))</f>
        <v>0</v>
      </c>
      <c r="CX431" s="324">
        <f t="array" aca="1" ref="CX431" ca="1">MAX(IF((IF(進捗管理票PSPT_進捗率_2_2&lt;&gt;"", AA431:AH431,AA431:AE431)&lt;&gt;"")*(IF(進捗管理票PSPT_進捗率_2_2&lt;&gt;"", $AA$7:$AH$7,$AA$7:$AE$7)="予定日")*(IF(進捗管理票PSPT_進捗率_2_2&lt;&gt;"", AA431:AH431,AA431:AE431)&lt;=集計基準日),COLUMN(IF(進捗管理票PSPT_進捗率_2_2&lt;&gt;"", AA431:AH431,AA431:AE431)),""))</f>
        <v>0</v>
      </c>
      <c r="CY431" s="324">
        <f t="array" aca="1" ref="CY431" ca="1">MAX(IF((IF(進捗管理票PSPT_進捗率_3_2&lt;&gt;"", AM431:AT431,AM431:AQ431)&lt;&gt;"")*(IF(進捗管理票PSPT_進捗率_3_2&lt;&gt;"", $AM$7:$AT$7,$AM$7:$AQ$7)="予定日")*(IF(進捗管理票PSPT_進捗率_3_2&lt;&gt;"", AM431:AT431,AM431:AQ431)&lt;=集計基準日),COLUMN(IF(進捗管理票PSPT_進捗率_3_2&lt;&gt;"", AM431:AT431,AM431:AQ431)),""))</f>
        <v>0</v>
      </c>
      <c r="CZ431" s="324">
        <f t="array" aca="1" ref="CZ431" ca="1">MAX(IF((IF(進捗管理票PSPT_進捗率_4_2&lt;&gt;"", AY431:BF431,AY431:BC431)&lt;&gt;"")*(IF(進捗管理票PSPT_進捗率_4_2&lt;&gt;"", $AY$7:$BF$7,$AY$7:$BC$7)="予定日")*(IF(進捗管理票PSPT_進捗率_4_2&lt;&gt;"", AY431:BF431,AY431:BC431)&lt;=集計基準日),COLUMN(IF(進捗管理票PSPT_進捗率_4_2&lt;&gt;"", AY431:BF431,AY431:BC431)),""))</f>
        <v>0</v>
      </c>
      <c r="DA431" s="324">
        <f t="array" aca="1" ref="DA431" ca="1">MAX(IF((BJ431:BN431&lt;&gt;"")*($BJ$7:$BN$7="予定日")*(BJ431:BN431&lt;=集計基準日),COLUMN(BJ431:BN431),""))</f>
        <v>0</v>
      </c>
      <c r="DB431" s="324">
        <f t="array" aca="1" ref="DB431" ca="1">MAX(IF((IF(AND(進捗管理票PSPT_進捗率_1_2&lt;&gt;"",U431&lt;&gt;""), O431:V431,O431:S431)&lt;&gt;"")*(IF(AND(進捗管理票PSPT_進捗率_1_2&lt;&gt;"",U431&lt;&gt;""), $O$7:$V$7,$O$7:$S$7)="実績日")*(IF(AND(進捗管理票PSPT_進捗率_1_2&lt;&gt;"",U431&lt;&gt;""), O431:V431,O431:S431)&lt;=集計基準日),COLUMN(IF(AND(進捗管理票PSPT_進捗率_1_2&lt;&gt;"",U431&lt;&gt;""), O431:V431,O431:S431)),""))</f>
        <v>0</v>
      </c>
      <c r="DC431" s="324">
        <f t="array" aca="1" ref="DC431" ca="1">MAX(IF((IF(AND(進捗管理票PSPT_進捗率_2_2&lt;&gt;"",AG431&lt;&gt;""), AA431:AH431,AA431:AE431)&lt;&gt;"")*(IF(AND(進捗管理票PSPT_進捗率_2_2&lt;&gt;"",AG431&lt;&gt;""), $AA$7:$AH$7,$AA$7:$AE$7)="実績日")*(IF(AND(進捗管理票PSPT_進捗率_2_2&lt;&gt;"",AG431&lt;&gt;""), AA431:AH431,AA431:AE431)&lt;=集計基準日),COLUMN(IF(AND(進捗管理票PSPT_進捗率_2_2&lt;&gt;"",AG431&lt;&gt;""), AA431:AH431,AA431:AE431)),""))</f>
        <v>0</v>
      </c>
      <c r="DD431" s="324">
        <f t="array" aca="1" ref="DD431" ca="1">MAX(IF((IF(AND(進捗管理票PSPT_進捗率_3_2&lt;&gt;"",AS431&lt;&gt;""), AM431:AT431,AM431:AQ431)&lt;&gt;"")*(IF(AND(進捗管理票PSPT_進捗率_3_2&lt;&gt;"",AS431&lt;&gt;""), $AM$7:$AT$7,$AM$7:$AQ$7)="実績日")*(IF(AND(進捗管理票PSPT_進捗率_3_2&lt;&gt;"",AS431&lt;&gt;""), AM431:AT431,AM431:AQ431)&lt;=集計基準日),COLUMN(IF(AND(進捗管理票PSPT_進捗率_3_2&lt;&gt;"",AS431&lt;&gt;""), AM431:AT431,AM431:AQ431)),""))</f>
        <v>0</v>
      </c>
      <c r="DE431" s="324">
        <f t="array" aca="1" ref="DE431" ca="1">MAX(IF((IF(AND(進捗管理票PSPT_進捗率_4_2&lt;&gt;"",BE431&lt;&gt;""), AY431:BF431,AY431:BC431)&lt;&gt;"")*(IF(AND(進捗管理票PSPT_進捗率_4_2&lt;&gt;"",BE431&lt;&gt;""), $AY$7:$BF$7,$AY$7:$BC$7)="実績日")*(IF(AND(進捗管理票PSPT_進捗率_4_2&lt;&gt;"",BE431&lt;&gt;""), AY431:BF431,AY431:BC431)&lt;=集計基準日),COLUMN(IF(AND(進捗管理票PSPT_進捗率_4_2&lt;&gt;"",BE431&lt;&gt;""), AY431:BF431,AY431:BC431)),""))</f>
        <v>0</v>
      </c>
      <c r="DF431" s="324">
        <f t="array" aca="1" ref="DF431" ca="1">MAX(IF((BJ431:BN431&lt;&gt;"")*($BJ$7:$BN$7="実績日")*(BJ431:BN431&lt;=集計基準日),COLUMN(BJ431:BN431),""))</f>
        <v>0</v>
      </c>
      <c r="DG431" s="439">
        <f ca="1">MAX(IF(CW431&lt;&gt;0,HLOOKUP(CW431+1,進捗・達成率設定_PS,9,1),0),IF(CX431&lt;&gt;0,HLOOKUP(CX431+1,進捗・達成率設定_PT仕様作成,9,1),0),IF(CY431&lt;&gt;0,HLOOKUP(CY431+1,進捗・達成率設定_PG,9,1),0),IF(CZ431&lt;&gt;0,HLOOKUP(CZ431+1,進捗・達成率設定_PT,9,1),0),IF(DA431&lt;&gt;0,HLOOKUP(DA431+1,進捗・達成率設定_受入,9,1),0),IF(AND(COUNTA(PTレビュー先頭セル:PTレビュー最終セル)=0,AND(BB431&lt;&gt;"", BB431 &lt;= 集計基準日, BE431="",BF431="",BJ431="",BK431="",BM431="",BN431="")),100,0),IF(AND(BE431&lt;&gt;"",BE431 &lt;= 集計基準日, BJ431="",BK431="",BM431="",BN431=""),100,0))</f>
        <v>0</v>
      </c>
      <c r="DH431" s="440">
        <f ca="1">MAX(IF(DB431&lt;&gt;0,HLOOKUP(DB431,進捗・達成率設定_PS,9,1),0),IF(DC431&lt;&gt;0,HLOOKUP(DC431,進捗・達成率設定_PT仕様作成,9,1),0),IF(DD431&lt;&gt;0,HLOOKUP(DD431,進捗・達成率設定_PG,9,1),0),IF(DE431&lt;&gt;0,HLOOKUP(DE431,進捗・達成率設定_PT,9,1),0),IF(DF431&lt;&gt;0,HLOOKUP(DF431,進捗・達成率設定_受入,9,1),0),IF(AND(COUNTA(PTレビュー先頭セル:PTレビュー最終セル)=0,BJ431="",BK431="",BM431="",BN431="",BC431&lt;&gt;"", BC431&lt;=集計基準日),100,0),IF(OR(AND(BF431&lt;&gt;"",BF431&lt;=集計基準日, BJ431="",BK431="",BM431="",BN431=""),AND(BE431&lt;&gt;"",BF431&lt;&gt;"",BF431&lt;=集計基準日, BJ431="",BK431="",BM431="",BN431="")),100,0))</f>
        <v>0</v>
      </c>
      <c r="DI431" s="328" t="str">
        <f>IF(BM431&lt;&gt;"",BM431,IF(AND(BJ431&lt;&gt;"",BM431&lt;&gt;""),BM431,IF(AND(BJ431&lt;&gt;"",BM431=""),"",IF(AND(BK431&lt;&gt;"",BM431=""),"",IF(BE431&lt;&gt;"",BE431,IF(COUNTA(PTレビュー先頭セル:PTレビュー最終セル)&lt;&gt;0,"",IF(BB431&lt;&gt;"",BB431,"")))))))</f>
        <v/>
      </c>
      <c r="DJ431" s="329" t="str">
        <f>IF(AND(BM431&lt;&gt;"",BN431&lt;&gt;""),BN431,IF(AND(BJ431&lt;&gt;"",BN431&lt;&gt;""),BN431,IF(AND(BK431&lt;&gt;"",BN431=""),"",IF(AND(BJ431&lt;&gt;"",BN431=""),"",IF(BF431&lt;&gt;"",BF431,IF(COUNTA(PTレビュー先頭セル:PTレビュー最終セル)&lt;&gt;0,"",IF(BC431&lt;&gt;"",BC431,"")))))))</f>
        <v/>
      </c>
      <c r="DK431" s="450" t="b">
        <f t="shared" si="214"/>
        <v>0</v>
      </c>
      <c r="DL431" s="440" t="b">
        <f t="shared" si="215"/>
        <v>0</v>
      </c>
      <c r="DM431" s="450" t="b">
        <f t="shared" si="216"/>
        <v>0</v>
      </c>
      <c r="DN431" s="440" t="b">
        <f t="shared" si="217"/>
        <v>0</v>
      </c>
      <c r="DO431" s="449" t="b">
        <f t="shared" si="218"/>
        <v>0</v>
      </c>
      <c r="DP431" s="440" t="b">
        <f t="shared" si="219"/>
        <v>0</v>
      </c>
      <c r="DQ431" s="450" t="b">
        <f t="shared" si="220"/>
        <v>0</v>
      </c>
      <c r="DR431" s="440" t="b">
        <f t="shared" si="221"/>
        <v>0</v>
      </c>
      <c r="DS431" s="449" t="b">
        <f t="shared" si="222"/>
        <v>0</v>
      </c>
      <c r="DT431" s="440" t="b">
        <f t="shared" si="223"/>
        <v>0</v>
      </c>
    </row>
    <row r="432" spans="1:124" x14ac:dyDescent="0.25">
      <c r="A432" s="65">
        <f t="shared" si="198"/>
        <v>424</v>
      </c>
      <c r="B432" s="275"/>
      <c r="C432" s="275"/>
      <c r="D432" s="275"/>
      <c r="E432" s="275"/>
      <c r="F432" s="275"/>
      <c r="G432" s="316"/>
      <c r="H432" s="276"/>
      <c r="I432" s="276"/>
      <c r="J432" s="276"/>
      <c r="K432" s="467"/>
      <c r="L432" s="467"/>
      <c r="M432" s="277"/>
      <c r="N432" s="277"/>
      <c r="O432" s="348"/>
      <c r="P432" s="349"/>
      <c r="Q432" s="279"/>
      <c r="R432" s="348"/>
      <c r="S432" s="349"/>
      <c r="T432" s="280"/>
      <c r="U432" s="348"/>
      <c r="V432" s="274"/>
      <c r="W432" s="309" t="str">
        <f t="shared" ca="1" si="199"/>
        <v/>
      </c>
      <c r="X432" s="310" t="str">
        <f t="shared" ca="1" si="200"/>
        <v/>
      </c>
      <c r="Y432" s="277"/>
      <c r="Z432" s="277"/>
      <c r="AA432" s="348"/>
      <c r="AB432" s="349"/>
      <c r="AC432" s="279"/>
      <c r="AD432" s="348"/>
      <c r="AE432" s="349"/>
      <c r="AF432" s="280"/>
      <c r="AG432" s="348"/>
      <c r="AH432" s="274"/>
      <c r="AI432" s="309" t="str">
        <f t="shared" ca="1" si="201"/>
        <v/>
      </c>
      <c r="AJ432" s="310" t="str">
        <f t="shared" ca="1" si="202"/>
        <v/>
      </c>
      <c r="AK432" s="276"/>
      <c r="AL432" s="276"/>
      <c r="AM432" s="348"/>
      <c r="AN432" s="349"/>
      <c r="AO432" s="279"/>
      <c r="AP432" s="348"/>
      <c r="AQ432" s="349"/>
      <c r="AR432" s="280"/>
      <c r="AS432" s="348"/>
      <c r="AT432" s="274"/>
      <c r="AU432" s="309" t="str">
        <f t="shared" ca="1" si="203"/>
        <v/>
      </c>
      <c r="AV432" s="310" t="str">
        <f t="shared" ca="1" si="204"/>
        <v/>
      </c>
      <c r="AW432" s="276"/>
      <c r="AX432" s="276"/>
      <c r="AY432" s="348"/>
      <c r="AZ432" s="349"/>
      <c r="BA432" s="279"/>
      <c r="BB432" s="348"/>
      <c r="BC432" s="349"/>
      <c r="BD432" s="280"/>
      <c r="BE432" s="348"/>
      <c r="BF432" s="274"/>
      <c r="BG432" s="309" t="str">
        <f t="shared" ca="1" si="205"/>
        <v/>
      </c>
      <c r="BH432" s="310" t="str">
        <f t="shared" ca="1" si="206"/>
        <v/>
      </c>
      <c r="BI432" s="276"/>
      <c r="BJ432" s="348"/>
      <c r="BK432" s="349"/>
      <c r="BL432" s="279"/>
      <c r="BM432" s="348"/>
      <c r="BN432" s="349"/>
      <c r="BO432" s="280"/>
      <c r="BP432" s="309" t="str">
        <f t="shared" ca="1" si="207"/>
        <v/>
      </c>
      <c r="BQ432" s="310" t="str">
        <f t="shared" ca="1" si="208"/>
        <v/>
      </c>
      <c r="BR432" s="309" t="str">
        <f t="shared" ca="1" si="209"/>
        <v/>
      </c>
      <c r="BS432" s="438" t="str">
        <f t="shared" ca="1" si="210"/>
        <v/>
      </c>
      <c r="BT432" s="281" t="str">
        <f t="array" ref="BT432">IF(AND($I432&lt;&gt;"",$K432&lt;&gt;""),CEILING(VLOOKUP($I432,ランク別指標,3,FALSE)*$L432,1),"")</f>
        <v/>
      </c>
      <c r="BU432" s="282"/>
      <c r="BV432" s="281" t="str">
        <f t="shared" si="195"/>
        <v/>
      </c>
      <c r="BW432" s="283"/>
      <c r="BX432" s="282"/>
      <c r="BY432" s="284" t="str">
        <f t="shared" si="211"/>
        <v/>
      </c>
      <c r="BZ432" s="285" t="str">
        <f t="shared" si="212"/>
        <v/>
      </c>
      <c r="CA432" s="286"/>
      <c r="CB432" s="287"/>
      <c r="CC432" s="281" t="str">
        <f t="array" ref="CC432">IF(AND($I432&lt;&gt;"",$K432&lt;&gt;""),CEILING(VLOOKUP($I432,ランク別指標,6,FALSE)*$L432,1),"")</f>
        <v/>
      </c>
      <c r="CD432" s="288"/>
      <c r="CE432" s="289" t="str">
        <f t="shared" si="196"/>
        <v/>
      </c>
      <c r="CF432" s="290"/>
      <c r="CG432" s="291" t="str">
        <f t="array" ref="CG432">IF(AND(L432&lt;&gt;"",L432&gt;0),IF(CD432/L432*100 &gt; 0,CD432/L432*100, ""),"")</f>
        <v/>
      </c>
      <c r="CH432" s="292" t="str">
        <f t="array" ref="CH432">IF(AND(L432&lt;&gt;"",L432&gt;0),IF(CF432/L432*100 &gt; 0,CF432/L432*100, ""),"")</f>
        <v/>
      </c>
      <c r="CI432" s="291" t="str">
        <f t="array" ref="CI432">IF(AND(CC432&lt;&gt;"",CC432&gt;0),IF(CD432/CC432*100 &gt; 0,CD432/CC432, ""),"")</f>
        <v/>
      </c>
      <c r="CJ432" s="292" t="str">
        <f t="array" ref="CJ432">IF(AND(CE432&lt;&gt;"",CE432&gt;0),IF(CF432/CE432*100 &gt; 0,CF432/CE432, ""),"")</f>
        <v/>
      </c>
      <c r="CK432" s="281"/>
      <c r="CL432" s="293" t="str">
        <f t="array" ref="CL432">IF(AND(L432&lt;&gt;"",L432&gt;0),IF(CK432/L432*100 &gt; 0,CK432/L432*100, ""),"")</f>
        <v/>
      </c>
      <c r="CM432" s="294"/>
      <c r="CN432" s="270" t="str">
        <f t="array" aca="1" ref="CN432" ca="1">IF(AND($O432&lt;&gt;"",$P432="",$O432&lt;=集計基準日),"遅1",IF(AND($R432&lt;&gt;"",$S432="",$R432&lt;=集計基準日),"遅2",IF(AND($U432&lt;&gt;"",$V432="",$U432&lt;=集計基準日),"遅3","") ) )</f>
        <v/>
      </c>
      <c r="CO432" s="271" t="str">
        <f t="array" aca="1" ref="CO432" ca="1">IF(AND($AA432&lt;&gt;"",$AB432="",$AA432&lt;=集計基準日),"遅1",IF(AND($AD432&lt;&gt;"",$AE432="",$AD432&lt;=集計基準日),"遅2",IF(AND($AG432&lt;&gt;"",$AH432="",$AG432&lt;=集計基準日),"遅3","")))</f>
        <v/>
      </c>
      <c r="CP432" s="271" t="str">
        <f t="array" aca="1" ref="CP432" ca="1">IF(AND($AM432&lt;&gt;"",$AN432="",$AM432&lt;=集計基準日),"遅1",IF(AND($AP432&lt;&gt;"",$AQ432="",$AP432&lt;=集計基準日),"遅2",IF(AND($AS432&lt;&gt;"",$AT432="",$AS432&lt;=集計基準日),"遅3","")))</f>
        <v/>
      </c>
      <c r="CQ432" s="272" t="str">
        <f t="shared" ca="1" si="15"/>
        <v/>
      </c>
      <c r="CR432" s="272" t="str">
        <f t="shared" ca="1" si="16"/>
        <v/>
      </c>
      <c r="CS432" s="273" t="str">
        <f t="shared" ca="1" si="197"/>
        <v/>
      </c>
      <c r="CT432" s="337"/>
      <c r="CU432" s="264">
        <f t="shared" si="213"/>
        <v>424</v>
      </c>
      <c r="CW432" s="324">
        <f t="array" aca="1" ref="CW432" ca="1">MAX(IF((IF(進捗管理票PSPT_進捗率_1_2&lt;&gt;"", O432:V432,O432:S432)&lt;&gt;"")*(IF(進捗管理票PSPT_進捗率_1_2&lt;&gt;"", $O$7:$V$7,$O$7:$S$7)="予定日")*(IF(進捗管理票PSPT_進捗率_1_2&lt;&gt;"", O432:V432,O432:S432)&lt;=集計基準日),COLUMN(IF(進捗管理票PSPT_進捗率_1_2&lt;&gt;"", O432:V432,O432:S432)),""))</f>
        <v>0</v>
      </c>
      <c r="CX432" s="324">
        <f t="array" aca="1" ref="CX432" ca="1">MAX(IF((IF(進捗管理票PSPT_進捗率_2_2&lt;&gt;"", AA432:AH432,AA432:AE432)&lt;&gt;"")*(IF(進捗管理票PSPT_進捗率_2_2&lt;&gt;"", $AA$7:$AH$7,$AA$7:$AE$7)="予定日")*(IF(進捗管理票PSPT_進捗率_2_2&lt;&gt;"", AA432:AH432,AA432:AE432)&lt;=集計基準日),COLUMN(IF(進捗管理票PSPT_進捗率_2_2&lt;&gt;"", AA432:AH432,AA432:AE432)),""))</f>
        <v>0</v>
      </c>
      <c r="CY432" s="324">
        <f t="array" aca="1" ref="CY432" ca="1">MAX(IF((IF(進捗管理票PSPT_進捗率_3_2&lt;&gt;"", AM432:AT432,AM432:AQ432)&lt;&gt;"")*(IF(進捗管理票PSPT_進捗率_3_2&lt;&gt;"", $AM$7:$AT$7,$AM$7:$AQ$7)="予定日")*(IF(進捗管理票PSPT_進捗率_3_2&lt;&gt;"", AM432:AT432,AM432:AQ432)&lt;=集計基準日),COLUMN(IF(進捗管理票PSPT_進捗率_3_2&lt;&gt;"", AM432:AT432,AM432:AQ432)),""))</f>
        <v>0</v>
      </c>
      <c r="CZ432" s="324">
        <f t="array" aca="1" ref="CZ432" ca="1">MAX(IF((IF(進捗管理票PSPT_進捗率_4_2&lt;&gt;"", AY432:BF432,AY432:BC432)&lt;&gt;"")*(IF(進捗管理票PSPT_進捗率_4_2&lt;&gt;"", $AY$7:$BF$7,$AY$7:$BC$7)="予定日")*(IF(進捗管理票PSPT_進捗率_4_2&lt;&gt;"", AY432:BF432,AY432:BC432)&lt;=集計基準日),COLUMN(IF(進捗管理票PSPT_進捗率_4_2&lt;&gt;"", AY432:BF432,AY432:BC432)),""))</f>
        <v>0</v>
      </c>
      <c r="DA432" s="324">
        <f t="array" aca="1" ref="DA432" ca="1">MAX(IF((BJ432:BN432&lt;&gt;"")*($BJ$7:$BN$7="予定日")*(BJ432:BN432&lt;=集計基準日),COLUMN(BJ432:BN432),""))</f>
        <v>0</v>
      </c>
      <c r="DB432" s="324">
        <f t="array" aca="1" ref="DB432" ca="1">MAX(IF((IF(AND(進捗管理票PSPT_進捗率_1_2&lt;&gt;"",U432&lt;&gt;""), O432:V432,O432:S432)&lt;&gt;"")*(IF(AND(進捗管理票PSPT_進捗率_1_2&lt;&gt;"",U432&lt;&gt;""), $O$7:$V$7,$O$7:$S$7)="実績日")*(IF(AND(進捗管理票PSPT_進捗率_1_2&lt;&gt;"",U432&lt;&gt;""), O432:V432,O432:S432)&lt;=集計基準日),COLUMN(IF(AND(進捗管理票PSPT_進捗率_1_2&lt;&gt;"",U432&lt;&gt;""), O432:V432,O432:S432)),""))</f>
        <v>0</v>
      </c>
      <c r="DC432" s="324">
        <f t="array" aca="1" ref="DC432" ca="1">MAX(IF((IF(AND(進捗管理票PSPT_進捗率_2_2&lt;&gt;"",AG432&lt;&gt;""), AA432:AH432,AA432:AE432)&lt;&gt;"")*(IF(AND(進捗管理票PSPT_進捗率_2_2&lt;&gt;"",AG432&lt;&gt;""), $AA$7:$AH$7,$AA$7:$AE$7)="実績日")*(IF(AND(進捗管理票PSPT_進捗率_2_2&lt;&gt;"",AG432&lt;&gt;""), AA432:AH432,AA432:AE432)&lt;=集計基準日),COLUMN(IF(AND(進捗管理票PSPT_進捗率_2_2&lt;&gt;"",AG432&lt;&gt;""), AA432:AH432,AA432:AE432)),""))</f>
        <v>0</v>
      </c>
      <c r="DD432" s="324">
        <f t="array" aca="1" ref="DD432" ca="1">MAX(IF((IF(AND(進捗管理票PSPT_進捗率_3_2&lt;&gt;"",AS432&lt;&gt;""), AM432:AT432,AM432:AQ432)&lt;&gt;"")*(IF(AND(進捗管理票PSPT_進捗率_3_2&lt;&gt;"",AS432&lt;&gt;""), $AM$7:$AT$7,$AM$7:$AQ$7)="実績日")*(IF(AND(進捗管理票PSPT_進捗率_3_2&lt;&gt;"",AS432&lt;&gt;""), AM432:AT432,AM432:AQ432)&lt;=集計基準日),COLUMN(IF(AND(進捗管理票PSPT_進捗率_3_2&lt;&gt;"",AS432&lt;&gt;""), AM432:AT432,AM432:AQ432)),""))</f>
        <v>0</v>
      </c>
      <c r="DE432" s="324">
        <f t="array" aca="1" ref="DE432" ca="1">MAX(IF((IF(AND(進捗管理票PSPT_進捗率_4_2&lt;&gt;"",BE432&lt;&gt;""), AY432:BF432,AY432:BC432)&lt;&gt;"")*(IF(AND(進捗管理票PSPT_進捗率_4_2&lt;&gt;"",BE432&lt;&gt;""), $AY$7:$BF$7,$AY$7:$BC$7)="実績日")*(IF(AND(進捗管理票PSPT_進捗率_4_2&lt;&gt;"",BE432&lt;&gt;""), AY432:BF432,AY432:BC432)&lt;=集計基準日),COLUMN(IF(AND(進捗管理票PSPT_進捗率_4_2&lt;&gt;"",BE432&lt;&gt;""), AY432:BF432,AY432:BC432)),""))</f>
        <v>0</v>
      </c>
      <c r="DF432" s="324">
        <f t="array" aca="1" ref="DF432" ca="1">MAX(IF((BJ432:BN432&lt;&gt;"")*($BJ$7:$BN$7="実績日")*(BJ432:BN432&lt;=集計基準日),COLUMN(BJ432:BN432),""))</f>
        <v>0</v>
      </c>
      <c r="DG432" s="439">
        <f ca="1">MAX(IF(CW432&lt;&gt;0,HLOOKUP(CW432+1,進捗・達成率設定_PS,9,1),0),IF(CX432&lt;&gt;0,HLOOKUP(CX432+1,進捗・達成率設定_PT仕様作成,9,1),0),IF(CY432&lt;&gt;0,HLOOKUP(CY432+1,進捗・達成率設定_PG,9,1),0),IF(CZ432&lt;&gt;0,HLOOKUP(CZ432+1,進捗・達成率設定_PT,9,1),0),IF(DA432&lt;&gt;0,HLOOKUP(DA432+1,進捗・達成率設定_受入,9,1),0),IF(AND(COUNTA(PTレビュー先頭セル:PTレビュー最終セル)=0,AND(BB432&lt;&gt;"", BB432 &lt;= 集計基準日, BE432="",BF432="",BJ432="",BK432="",BM432="",BN432="")),100,0),IF(AND(BE432&lt;&gt;"",BE432 &lt;= 集計基準日, BJ432="",BK432="",BM432="",BN432=""),100,0))</f>
        <v>0</v>
      </c>
      <c r="DH432" s="440">
        <f ca="1">MAX(IF(DB432&lt;&gt;0,HLOOKUP(DB432,進捗・達成率設定_PS,9,1),0),IF(DC432&lt;&gt;0,HLOOKUP(DC432,進捗・達成率設定_PT仕様作成,9,1),0),IF(DD432&lt;&gt;0,HLOOKUP(DD432,進捗・達成率設定_PG,9,1),0),IF(DE432&lt;&gt;0,HLOOKUP(DE432,進捗・達成率設定_PT,9,1),0),IF(DF432&lt;&gt;0,HLOOKUP(DF432,進捗・達成率設定_受入,9,1),0),IF(AND(COUNTA(PTレビュー先頭セル:PTレビュー最終セル)=0,BJ432="",BK432="",BM432="",BN432="",BC432&lt;&gt;"", BC432&lt;=集計基準日),100,0),IF(OR(AND(BF432&lt;&gt;"",BF432&lt;=集計基準日, BJ432="",BK432="",BM432="",BN432=""),AND(BE432&lt;&gt;"",BF432&lt;&gt;"",BF432&lt;=集計基準日, BJ432="",BK432="",BM432="",BN432="")),100,0))</f>
        <v>0</v>
      </c>
      <c r="DI432" s="328" t="str">
        <f>IF(BM432&lt;&gt;"",BM432,IF(AND(BJ432&lt;&gt;"",BM432&lt;&gt;""),BM432,IF(AND(BJ432&lt;&gt;"",BM432=""),"",IF(AND(BK432&lt;&gt;"",BM432=""),"",IF(BE432&lt;&gt;"",BE432,IF(COUNTA(PTレビュー先頭セル:PTレビュー最終セル)&lt;&gt;0,"",IF(BB432&lt;&gt;"",BB432,"")))))))</f>
        <v/>
      </c>
      <c r="DJ432" s="329" t="str">
        <f>IF(AND(BM432&lt;&gt;"",BN432&lt;&gt;""),BN432,IF(AND(BJ432&lt;&gt;"",BN432&lt;&gt;""),BN432,IF(AND(BK432&lt;&gt;"",BN432=""),"",IF(AND(BJ432&lt;&gt;"",BN432=""),"",IF(BF432&lt;&gt;"",BF432,IF(COUNTA(PTレビュー先頭セル:PTレビュー最終セル)&lt;&gt;0,"",IF(BC432&lt;&gt;"",BC432,"")))))))</f>
        <v/>
      </c>
      <c r="DK432" s="450" t="b">
        <f t="shared" si="214"/>
        <v>0</v>
      </c>
      <c r="DL432" s="440" t="b">
        <f t="shared" si="215"/>
        <v>0</v>
      </c>
      <c r="DM432" s="450" t="b">
        <f t="shared" si="216"/>
        <v>0</v>
      </c>
      <c r="DN432" s="440" t="b">
        <f t="shared" si="217"/>
        <v>0</v>
      </c>
      <c r="DO432" s="449" t="b">
        <f t="shared" si="218"/>
        <v>0</v>
      </c>
      <c r="DP432" s="440" t="b">
        <f t="shared" si="219"/>
        <v>0</v>
      </c>
      <c r="DQ432" s="450" t="b">
        <f t="shared" si="220"/>
        <v>0</v>
      </c>
      <c r="DR432" s="440" t="b">
        <f t="shared" si="221"/>
        <v>0</v>
      </c>
      <c r="DS432" s="449" t="b">
        <f t="shared" si="222"/>
        <v>0</v>
      </c>
      <c r="DT432" s="440" t="b">
        <f t="shared" si="223"/>
        <v>0</v>
      </c>
    </row>
    <row r="433" spans="1:124" x14ac:dyDescent="0.25">
      <c r="A433" s="65">
        <f t="shared" si="198"/>
        <v>425</v>
      </c>
      <c r="B433" s="275"/>
      <c r="C433" s="275"/>
      <c r="D433" s="275"/>
      <c r="E433" s="275"/>
      <c r="F433" s="275"/>
      <c r="G433" s="316"/>
      <c r="H433" s="276"/>
      <c r="I433" s="276"/>
      <c r="J433" s="276"/>
      <c r="K433" s="467"/>
      <c r="L433" s="467"/>
      <c r="M433" s="277"/>
      <c r="N433" s="277"/>
      <c r="O433" s="348"/>
      <c r="P433" s="349"/>
      <c r="Q433" s="279"/>
      <c r="R433" s="348"/>
      <c r="S433" s="349"/>
      <c r="T433" s="280"/>
      <c r="U433" s="348"/>
      <c r="V433" s="274"/>
      <c r="W433" s="309" t="str">
        <f t="shared" ca="1" si="199"/>
        <v/>
      </c>
      <c r="X433" s="310" t="str">
        <f t="shared" ca="1" si="200"/>
        <v/>
      </c>
      <c r="Y433" s="277"/>
      <c r="Z433" s="277"/>
      <c r="AA433" s="348"/>
      <c r="AB433" s="349"/>
      <c r="AC433" s="279"/>
      <c r="AD433" s="348"/>
      <c r="AE433" s="349"/>
      <c r="AF433" s="280"/>
      <c r="AG433" s="348"/>
      <c r="AH433" s="274"/>
      <c r="AI433" s="309" t="str">
        <f t="shared" ca="1" si="201"/>
        <v/>
      </c>
      <c r="AJ433" s="310" t="str">
        <f t="shared" ca="1" si="202"/>
        <v/>
      </c>
      <c r="AK433" s="276"/>
      <c r="AL433" s="276"/>
      <c r="AM433" s="348"/>
      <c r="AN433" s="349"/>
      <c r="AO433" s="279"/>
      <c r="AP433" s="348"/>
      <c r="AQ433" s="349"/>
      <c r="AR433" s="280"/>
      <c r="AS433" s="348"/>
      <c r="AT433" s="274"/>
      <c r="AU433" s="309" t="str">
        <f t="shared" ca="1" si="203"/>
        <v/>
      </c>
      <c r="AV433" s="310" t="str">
        <f t="shared" ca="1" si="204"/>
        <v/>
      </c>
      <c r="AW433" s="276"/>
      <c r="AX433" s="276"/>
      <c r="AY433" s="348"/>
      <c r="AZ433" s="349"/>
      <c r="BA433" s="279"/>
      <c r="BB433" s="348"/>
      <c r="BC433" s="349"/>
      <c r="BD433" s="280"/>
      <c r="BE433" s="348"/>
      <c r="BF433" s="274"/>
      <c r="BG433" s="309" t="str">
        <f t="shared" ca="1" si="205"/>
        <v/>
      </c>
      <c r="BH433" s="310" t="str">
        <f t="shared" ca="1" si="206"/>
        <v/>
      </c>
      <c r="BI433" s="276"/>
      <c r="BJ433" s="348"/>
      <c r="BK433" s="349"/>
      <c r="BL433" s="279"/>
      <c r="BM433" s="348"/>
      <c r="BN433" s="349"/>
      <c r="BO433" s="280"/>
      <c r="BP433" s="309" t="str">
        <f t="shared" ca="1" si="207"/>
        <v/>
      </c>
      <c r="BQ433" s="310" t="str">
        <f t="shared" ca="1" si="208"/>
        <v/>
      </c>
      <c r="BR433" s="309" t="str">
        <f t="shared" ca="1" si="209"/>
        <v/>
      </c>
      <c r="BS433" s="438" t="str">
        <f t="shared" ca="1" si="210"/>
        <v/>
      </c>
      <c r="BT433" s="281" t="str">
        <f t="array" ref="BT433">IF(AND($I433&lt;&gt;"",$K433&lt;&gt;""),CEILING(VLOOKUP($I433,ランク別指標,3,FALSE)*$L433,1),"")</f>
        <v/>
      </c>
      <c r="BU433" s="282"/>
      <c r="BV433" s="281" t="str">
        <f t="shared" si="195"/>
        <v/>
      </c>
      <c r="BW433" s="283"/>
      <c r="BX433" s="282"/>
      <c r="BY433" s="284" t="str">
        <f t="shared" si="211"/>
        <v/>
      </c>
      <c r="BZ433" s="285" t="str">
        <f t="shared" si="212"/>
        <v/>
      </c>
      <c r="CA433" s="286"/>
      <c r="CB433" s="287"/>
      <c r="CC433" s="281" t="str">
        <f t="array" ref="CC433">IF(AND($I433&lt;&gt;"",$K433&lt;&gt;""),CEILING(VLOOKUP($I433,ランク別指標,6,FALSE)*$L433,1),"")</f>
        <v/>
      </c>
      <c r="CD433" s="288"/>
      <c r="CE433" s="289" t="str">
        <f t="shared" si="196"/>
        <v/>
      </c>
      <c r="CF433" s="290"/>
      <c r="CG433" s="291" t="str">
        <f t="array" ref="CG433">IF(AND(L433&lt;&gt;"",L433&gt;0),IF(CD433/L433*100 &gt; 0,CD433/L433*100, ""),"")</f>
        <v/>
      </c>
      <c r="CH433" s="292" t="str">
        <f t="array" ref="CH433">IF(AND(L433&lt;&gt;"",L433&gt;0),IF(CF433/L433*100 &gt; 0,CF433/L433*100, ""),"")</f>
        <v/>
      </c>
      <c r="CI433" s="291" t="str">
        <f t="array" ref="CI433">IF(AND(CC433&lt;&gt;"",CC433&gt;0),IF(CD433/CC433*100 &gt; 0,CD433/CC433, ""),"")</f>
        <v/>
      </c>
      <c r="CJ433" s="292" t="str">
        <f t="array" ref="CJ433">IF(AND(CE433&lt;&gt;"",CE433&gt;0),IF(CF433/CE433*100 &gt; 0,CF433/CE433, ""),"")</f>
        <v/>
      </c>
      <c r="CK433" s="281"/>
      <c r="CL433" s="293" t="str">
        <f t="array" ref="CL433">IF(AND(L433&lt;&gt;"",L433&gt;0),IF(CK433/L433*100 &gt; 0,CK433/L433*100, ""),"")</f>
        <v/>
      </c>
      <c r="CM433" s="294"/>
      <c r="CN433" s="270" t="str">
        <f t="array" aca="1" ref="CN433" ca="1">IF(AND($O433&lt;&gt;"",$P433="",$O433&lt;=集計基準日),"遅1",IF(AND($R433&lt;&gt;"",$S433="",$R433&lt;=集計基準日),"遅2",IF(AND($U433&lt;&gt;"",$V433="",$U433&lt;=集計基準日),"遅3","") ) )</f>
        <v/>
      </c>
      <c r="CO433" s="271" t="str">
        <f t="array" aca="1" ref="CO433" ca="1">IF(AND($AA433&lt;&gt;"",$AB433="",$AA433&lt;=集計基準日),"遅1",IF(AND($AD433&lt;&gt;"",$AE433="",$AD433&lt;=集計基準日),"遅2",IF(AND($AG433&lt;&gt;"",$AH433="",$AG433&lt;=集計基準日),"遅3","")))</f>
        <v/>
      </c>
      <c r="CP433" s="271" t="str">
        <f t="array" aca="1" ref="CP433" ca="1">IF(AND($AM433&lt;&gt;"",$AN433="",$AM433&lt;=集計基準日),"遅1",IF(AND($AP433&lt;&gt;"",$AQ433="",$AP433&lt;=集計基準日),"遅2",IF(AND($AS433&lt;&gt;"",$AT433="",$AS433&lt;=集計基準日),"遅3","")))</f>
        <v/>
      </c>
      <c r="CQ433" s="272" t="str">
        <f t="shared" ca="1" si="15"/>
        <v/>
      </c>
      <c r="CR433" s="272" t="str">
        <f t="shared" ca="1" si="16"/>
        <v/>
      </c>
      <c r="CS433" s="273" t="str">
        <f t="shared" ca="1" si="197"/>
        <v/>
      </c>
      <c r="CT433" s="337"/>
      <c r="CU433" s="264">
        <f t="shared" si="213"/>
        <v>425</v>
      </c>
      <c r="CW433" s="324">
        <f t="array" aca="1" ref="CW433" ca="1">MAX(IF((IF(進捗管理票PSPT_進捗率_1_2&lt;&gt;"", O433:V433,O433:S433)&lt;&gt;"")*(IF(進捗管理票PSPT_進捗率_1_2&lt;&gt;"", $O$7:$V$7,$O$7:$S$7)="予定日")*(IF(進捗管理票PSPT_進捗率_1_2&lt;&gt;"", O433:V433,O433:S433)&lt;=集計基準日),COLUMN(IF(進捗管理票PSPT_進捗率_1_2&lt;&gt;"", O433:V433,O433:S433)),""))</f>
        <v>0</v>
      </c>
      <c r="CX433" s="324">
        <f t="array" aca="1" ref="CX433" ca="1">MAX(IF((IF(進捗管理票PSPT_進捗率_2_2&lt;&gt;"", AA433:AH433,AA433:AE433)&lt;&gt;"")*(IF(進捗管理票PSPT_進捗率_2_2&lt;&gt;"", $AA$7:$AH$7,$AA$7:$AE$7)="予定日")*(IF(進捗管理票PSPT_進捗率_2_2&lt;&gt;"", AA433:AH433,AA433:AE433)&lt;=集計基準日),COLUMN(IF(進捗管理票PSPT_進捗率_2_2&lt;&gt;"", AA433:AH433,AA433:AE433)),""))</f>
        <v>0</v>
      </c>
      <c r="CY433" s="324">
        <f t="array" aca="1" ref="CY433" ca="1">MAX(IF((IF(進捗管理票PSPT_進捗率_3_2&lt;&gt;"", AM433:AT433,AM433:AQ433)&lt;&gt;"")*(IF(進捗管理票PSPT_進捗率_3_2&lt;&gt;"", $AM$7:$AT$7,$AM$7:$AQ$7)="予定日")*(IF(進捗管理票PSPT_進捗率_3_2&lt;&gt;"", AM433:AT433,AM433:AQ433)&lt;=集計基準日),COLUMN(IF(進捗管理票PSPT_進捗率_3_2&lt;&gt;"", AM433:AT433,AM433:AQ433)),""))</f>
        <v>0</v>
      </c>
      <c r="CZ433" s="324">
        <f t="array" aca="1" ref="CZ433" ca="1">MAX(IF((IF(進捗管理票PSPT_進捗率_4_2&lt;&gt;"", AY433:BF433,AY433:BC433)&lt;&gt;"")*(IF(進捗管理票PSPT_進捗率_4_2&lt;&gt;"", $AY$7:$BF$7,$AY$7:$BC$7)="予定日")*(IF(進捗管理票PSPT_進捗率_4_2&lt;&gt;"", AY433:BF433,AY433:BC433)&lt;=集計基準日),COLUMN(IF(進捗管理票PSPT_進捗率_4_2&lt;&gt;"", AY433:BF433,AY433:BC433)),""))</f>
        <v>0</v>
      </c>
      <c r="DA433" s="324">
        <f t="array" aca="1" ref="DA433" ca="1">MAX(IF((BJ433:BN433&lt;&gt;"")*($BJ$7:$BN$7="予定日")*(BJ433:BN433&lt;=集計基準日),COLUMN(BJ433:BN433),""))</f>
        <v>0</v>
      </c>
      <c r="DB433" s="324">
        <f t="array" aca="1" ref="DB433" ca="1">MAX(IF((IF(AND(進捗管理票PSPT_進捗率_1_2&lt;&gt;"",U433&lt;&gt;""), O433:V433,O433:S433)&lt;&gt;"")*(IF(AND(進捗管理票PSPT_進捗率_1_2&lt;&gt;"",U433&lt;&gt;""), $O$7:$V$7,$O$7:$S$7)="実績日")*(IF(AND(進捗管理票PSPT_進捗率_1_2&lt;&gt;"",U433&lt;&gt;""), O433:V433,O433:S433)&lt;=集計基準日),COLUMN(IF(AND(進捗管理票PSPT_進捗率_1_2&lt;&gt;"",U433&lt;&gt;""), O433:V433,O433:S433)),""))</f>
        <v>0</v>
      </c>
      <c r="DC433" s="324">
        <f t="array" aca="1" ref="DC433" ca="1">MAX(IF((IF(AND(進捗管理票PSPT_進捗率_2_2&lt;&gt;"",AG433&lt;&gt;""), AA433:AH433,AA433:AE433)&lt;&gt;"")*(IF(AND(進捗管理票PSPT_進捗率_2_2&lt;&gt;"",AG433&lt;&gt;""), $AA$7:$AH$7,$AA$7:$AE$7)="実績日")*(IF(AND(進捗管理票PSPT_進捗率_2_2&lt;&gt;"",AG433&lt;&gt;""), AA433:AH433,AA433:AE433)&lt;=集計基準日),COLUMN(IF(AND(進捗管理票PSPT_進捗率_2_2&lt;&gt;"",AG433&lt;&gt;""), AA433:AH433,AA433:AE433)),""))</f>
        <v>0</v>
      </c>
      <c r="DD433" s="324">
        <f t="array" aca="1" ref="DD433" ca="1">MAX(IF((IF(AND(進捗管理票PSPT_進捗率_3_2&lt;&gt;"",AS433&lt;&gt;""), AM433:AT433,AM433:AQ433)&lt;&gt;"")*(IF(AND(進捗管理票PSPT_進捗率_3_2&lt;&gt;"",AS433&lt;&gt;""), $AM$7:$AT$7,$AM$7:$AQ$7)="実績日")*(IF(AND(進捗管理票PSPT_進捗率_3_2&lt;&gt;"",AS433&lt;&gt;""), AM433:AT433,AM433:AQ433)&lt;=集計基準日),COLUMN(IF(AND(進捗管理票PSPT_進捗率_3_2&lt;&gt;"",AS433&lt;&gt;""), AM433:AT433,AM433:AQ433)),""))</f>
        <v>0</v>
      </c>
      <c r="DE433" s="324">
        <f t="array" aca="1" ref="DE433" ca="1">MAX(IF((IF(AND(進捗管理票PSPT_進捗率_4_2&lt;&gt;"",BE433&lt;&gt;""), AY433:BF433,AY433:BC433)&lt;&gt;"")*(IF(AND(進捗管理票PSPT_進捗率_4_2&lt;&gt;"",BE433&lt;&gt;""), $AY$7:$BF$7,$AY$7:$BC$7)="実績日")*(IF(AND(進捗管理票PSPT_進捗率_4_2&lt;&gt;"",BE433&lt;&gt;""), AY433:BF433,AY433:BC433)&lt;=集計基準日),COLUMN(IF(AND(進捗管理票PSPT_進捗率_4_2&lt;&gt;"",BE433&lt;&gt;""), AY433:BF433,AY433:BC433)),""))</f>
        <v>0</v>
      </c>
      <c r="DF433" s="324">
        <f t="array" aca="1" ref="DF433" ca="1">MAX(IF((BJ433:BN433&lt;&gt;"")*($BJ$7:$BN$7="実績日")*(BJ433:BN433&lt;=集計基準日),COLUMN(BJ433:BN433),""))</f>
        <v>0</v>
      </c>
      <c r="DG433" s="439">
        <f ca="1">MAX(IF(CW433&lt;&gt;0,HLOOKUP(CW433+1,進捗・達成率設定_PS,9,1),0),IF(CX433&lt;&gt;0,HLOOKUP(CX433+1,進捗・達成率設定_PT仕様作成,9,1),0),IF(CY433&lt;&gt;0,HLOOKUP(CY433+1,進捗・達成率設定_PG,9,1),0),IF(CZ433&lt;&gt;0,HLOOKUP(CZ433+1,進捗・達成率設定_PT,9,1),0),IF(DA433&lt;&gt;0,HLOOKUP(DA433+1,進捗・達成率設定_受入,9,1),0),IF(AND(COUNTA(PTレビュー先頭セル:PTレビュー最終セル)=0,AND(BB433&lt;&gt;"", BB433 &lt;= 集計基準日, BE433="",BF433="",BJ433="",BK433="",BM433="",BN433="")),100,0),IF(AND(BE433&lt;&gt;"",BE433 &lt;= 集計基準日, BJ433="",BK433="",BM433="",BN433=""),100,0))</f>
        <v>0</v>
      </c>
      <c r="DH433" s="440">
        <f ca="1">MAX(IF(DB433&lt;&gt;0,HLOOKUP(DB433,進捗・達成率設定_PS,9,1),0),IF(DC433&lt;&gt;0,HLOOKUP(DC433,進捗・達成率設定_PT仕様作成,9,1),0),IF(DD433&lt;&gt;0,HLOOKUP(DD433,進捗・達成率設定_PG,9,1),0),IF(DE433&lt;&gt;0,HLOOKUP(DE433,進捗・達成率設定_PT,9,1),0),IF(DF433&lt;&gt;0,HLOOKUP(DF433,進捗・達成率設定_受入,9,1),0),IF(AND(COUNTA(PTレビュー先頭セル:PTレビュー最終セル)=0,BJ433="",BK433="",BM433="",BN433="",BC433&lt;&gt;"", BC433&lt;=集計基準日),100,0),IF(OR(AND(BF433&lt;&gt;"",BF433&lt;=集計基準日, BJ433="",BK433="",BM433="",BN433=""),AND(BE433&lt;&gt;"",BF433&lt;&gt;"",BF433&lt;=集計基準日, BJ433="",BK433="",BM433="",BN433="")),100,0))</f>
        <v>0</v>
      </c>
      <c r="DI433" s="328" t="str">
        <f>IF(BM433&lt;&gt;"",BM433,IF(AND(BJ433&lt;&gt;"",BM433&lt;&gt;""),BM433,IF(AND(BJ433&lt;&gt;"",BM433=""),"",IF(AND(BK433&lt;&gt;"",BM433=""),"",IF(BE433&lt;&gt;"",BE433,IF(COUNTA(PTレビュー先頭セル:PTレビュー最終セル)&lt;&gt;0,"",IF(BB433&lt;&gt;"",BB433,"")))))))</f>
        <v/>
      </c>
      <c r="DJ433" s="329" t="str">
        <f>IF(AND(BM433&lt;&gt;"",BN433&lt;&gt;""),BN433,IF(AND(BJ433&lt;&gt;"",BN433&lt;&gt;""),BN433,IF(AND(BK433&lt;&gt;"",BN433=""),"",IF(AND(BJ433&lt;&gt;"",BN433=""),"",IF(BF433&lt;&gt;"",BF433,IF(COUNTA(PTレビュー先頭セル:PTレビュー最終セル)&lt;&gt;0,"",IF(BC433&lt;&gt;"",BC433,"")))))))</f>
        <v/>
      </c>
      <c r="DK433" s="450" t="b">
        <f t="shared" si="214"/>
        <v>0</v>
      </c>
      <c r="DL433" s="440" t="b">
        <f t="shared" si="215"/>
        <v>0</v>
      </c>
      <c r="DM433" s="450" t="b">
        <f t="shared" si="216"/>
        <v>0</v>
      </c>
      <c r="DN433" s="440" t="b">
        <f t="shared" si="217"/>
        <v>0</v>
      </c>
      <c r="DO433" s="449" t="b">
        <f t="shared" si="218"/>
        <v>0</v>
      </c>
      <c r="DP433" s="440" t="b">
        <f t="shared" si="219"/>
        <v>0</v>
      </c>
      <c r="DQ433" s="450" t="b">
        <f t="shared" si="220"/>
        <v>0</v>
      </c>
      <c r="DR433" s="440" t="b">
        <f t="shared" si="221"/>
        <v>0</v>
      </c>
      <c r="DS433" s="449" t="b">
        <f t="shared" si="222"/>
        <v>0</v>
      </c>
      <c r="DT433" s="440" t="b">
        <f t="shared" si="223"/>
        <v>0</v>
      </c>
    </row>
    <row r="434" spans="1:124" x14ac:dyDescent="0.25">
      <c r="A434" s="65">
        <f t="shared" si="198"/>
        <v>426</v>
      </c>
      <c r="B434" s="275"/>
      <c r="C434" s="275"/>
      <c r="D434" s="275"/>
      <c r="E434" s="275"/>
      <c r="F434" s="275"/>
      <c r="G434" s="316"/>
      <c r="H434" s="276"/>
      <c r="I434" s="276"/>
      <c r="J434" s="276"/>
      <c r="K434" s="467"/>
      <c r="L434" s="467"/>
      <c r="M434" s="277"/>
      <c r="N434" s="277"/>
      <c r="O434" s="348"/>
      <c r="P434" s="349"/>
      <c r="Q434" s="279"/>
      <c r="R434" s="348"/>
      <c r="S434" s="349"/>
      <c r="T434" s="280"/>
      <c r="U434" s="348"/>
      <c r="V434" s="274"/>
      <c r="W434" s="309" t="str">
        <f t="shared" ca="1" si="199"/>
        <v/>
      </c>
      <c r="X434" s="310" t="str">
        <f t="shared" ca="1" si="200"/>
        <v/>
      </c>
      <c r="Y434" s="277"/>
      <c r="Z434" s="277"/>
      <c r="AA434" s="348"/>
      <c r="AB434" s="349"/>
      <c r="AC434" s="279"/>
      <c r="AD434" s="348"/>
      <c r="AE434" s="349"/>
      <c r="AF434" s="280"/>
      <c r="AG434" s="348"/>
      <c r="AH434" s="274"/>
      <c r="AI434" s="309" t="str">
        <f t="shared" ca="1" si="201"/>
        <v/>
      </c>
      <c r="AJ434" s="310" t="str">
        <f t="shared" ca="1" si="202"/>
        <v/>
      </c>
      <c r="AK434" s="276"/>
      <c r="AL434" s="276"/>
      <c r="AM434" s="348"/>
      <c r="AN434" s="349"/>
      <c r="AO434" s="279"/>
      <c r="AP434" s="348"/>
      <c r="AQ434" s="349"/>
      <c r="AR434" s="280"/>
      <c r="AS434" s="348"/>
      <c r="AT434" s="274"/>
      <c r="AU434" s="309" t="str">
        <f t="shared" ca="1" si="203"/>
        <v/>
      </c>
      <c r="AV434" s="310" t="str">
        <f t="shared" ca="1" si="204"/>
        <v/>
      </c>
      <c r="AW434" s="276"/>
      <c r="AX434" s="276"/>
      <c r="AY434" s="348"/>
      <c r="AZ434" s="349"/>
      <c r="BA434" s="279"/>
      <c r="BB434" s="348"/>
      <c r="BC434" s="349"/>
      <c r="BD434" s="280"/>
      <c r="BE434" s="348"/>
      <c r="BF434" s="274"/>
      <c r="BG434" s="309" t="str">
        <f t="shared" ca="1" si="205"/>
        <v/>
      </c>
      <c r="BH434" s="310" t="str">
        <f t="shared" ca="1" si="206"/>
        <v/>
      </c>
      <c r="BI434" s="276"/>
      <c r="BJ434" s="348"/>
      <c r="BK434" s="349"/>
      <c r="BL434" s="279"/>
      <c r="BM434" s="348"/>
      <c r="BN434" s="349"/>
      <c r="BO434" s="280"/>
      <c r="BP434" s="309" t="str">
        <f t="shared" ca="1" si="207"/>
        <v/>
      </c>
      <c r="BQ434" s="310" t="str">
        <f t="shared" ca="1" si="208"/>
        <v/>
      </c>
      <c r="BR434" s="309" t="str">
        <f t="shared" ca="1" si="209"/>
        <v/>
      </c>
      <c r="BS434" s="438" t="str">
        <f t="shared" ca="1" si="210"/>
        <v/>
      </c>
      <c r="BT434" s="281" t="str">
        <f t="array" ref="BT434">IF(AND($I434&lt;&gt;"",$K434&lt;&gt;""),CEILING(VLOOKUP($I434,ランク別指標,3,FALSE)*$L434,1),"")</f>
        <v/>
      </c>
      <c r="BU434" s="282"/>
      <c r="BV434" s="281" t="str">
        <f t="shared" si="195"/>
        <v/>
      </c>
      <c r="BW434" s="283"/>
      <c r="BX434" s="282"/>
      <c r="BY434" s="284" t="str">
        <f t="shared" si="211"/>
        <v/>
      </c>
      <c r="BZ434" s="285" t="str">
        <f t="shared" si="212"/>
        <v/>
      </c>
      <c r="CA434" s="286"/>
      <c r="CB434" s="287"/>
      <c r="CC434" s="281" t="str">
        <f t="array" ref="CC434">IF(AND($I434&lt;&gt;"",$K434&lt;&gt;""),CEILING(VLOOKUP($I434,ランク別指標,6,FALSE)*$L434,1),"")</f>
        <v/>
      </c>
      <c r="CD434" s="288"/>
      <c r="CE434" s="289" t="str">
        <f t="shared" si="196"/>
        <v/>
      </c>
      <c r="CF434" s="290"/>
      <c r="CG434" s="291" t="str">
        <f t="array" ref="CG434">IF(AND(L434&lt;&gt;"",L434&gt;0),IF(CD434/L434*100 &gt; 0,CD434/L434*100, ""),"")</f>
        <v/>
      </c>
      <c r="CH434" s="292" t="str">
        <f t="array" ref="CH434">IF(AND(L434&lt;&gt;"",L434&gt;0),IF(CF434/L434*100 &gt; 0,CF434/L434*100, ""),"")</f>
        <v/>
      </c>
      <c r="CI434" s="291" t="str">
        <f t="array" ref="CI434">IF(AND(CC434&lt;&gt;"",CC434&gt;0),IF(CD434/CC434*100 &gt; 0,CD434/CC434, ""),"")</f>
        <v/>
      </c>
      <c r="CJ434" s="292" t="str">
        <f t="array" ref="CJ434">IF(AND(CE434&lt;&gt;"",CE434&gt;0),IF(CF434/CE434*100 &gt; 0,CF434/CE434, ""),"")</f>
        <v/>
      </c>
      <c r="CK434" s="281"/>
      <c r="CL434" s="293" t="str">
        <f t="array" ref="CL434">IF(AND(L434&lt;&gt;"",L434&gt;0),IF(CK434/L434*100 &gt; 0,CK434/L434*100, ""),"")</f>
        <v/>
      </c>
      <c r="CM434" s="294"/>
      <c r="CN434" s="270" t="str">
        <f t="array" aca="1" ref="CN434" ca="1">IF(AND($O434&lt;&gt;"",$P434="",$O434&lt;=集計基準日),"遅1",IF(AND($R434&lt;&gt;"",$S434="",$R434&lt;=集計基準日),"遅2",IF(AND($U434&lt;&gt;"",$V434="",$U434&lt;=集計基準日),"遅3","") ) )</f>
        <v/>
      </c>
      <c r="CO434" s="271" t="str">
        <f t="array" aca="1" ref="CO434" ca="1">IF(AND($AA434&lt;&gt;"",$AB434="",$AA434&lt;=集計基準日),"遅1",IF(AND($AD434&lt;&gt;"",$AE434="",$AD434&lt;=集計基準日),"遅2",IF(AND($AG434&lt;&gt;"",$AH434="",$AG434&lt;=集計基準日),"遅3","")))</f>
        <v/>
      </c>
      <c r="CP434" s="271" t="str">
        <f t="array" aca="1" ref="CP434" ca="1">IF(AND($AM434&lt;&gt;"",$AN434="",$AM434&lt;=集計基準日),"遅1",IF(AND($AP434&lt;&gt;"",$AQ434="",$AP434&lt;=集計基準日),"遅2",IF(AND($AS434&lt;&gt;"",$AT434="",$AS434&lt;=集計基準日),"遅3","")))</f>
        <v/>
      </c>
      <c r="CQ434" s="272" t="str">
        <f t="shared" ca="1" si="15"/>
        <v/>
      </c>
      <c r="CR434" s="272" t="str">
        <f t="shared" ca="1" si="16"/>
        <v/>
      </c>
      <c r="CS434" s="273" t="str">
        <f t="shared" ca="1" si="197"/>
        <v/>
      </c>
      <c r="CT434" s="337"/>
      <c r="CU434" s="264">
        <f t="shared" si="213"/>
        <v>426</v>
      </c>
      <c r="CW434" s="324">
        <f t="array" aca="1" ref="CW434" ca="1">MAX(IF((IF(進捗管理票PSPT_進捗率_1_2&lt;&gt;"", O434:V434,O434:S434)&lt;&gt;"")*(IF(進捗管理票PSPT_進捗率_1_2&lt;&gt;"", $O$7:$V$7,$O$7:$S$7)="予定日")*(IF(進捗管理票PSPT_進捗率_1_2&lt;&gt;"", O434:V434,O434:S434)&lt;=集計基準日),COLUMN(IF(進捗管理票PSPT_進捗率_1_2&lt;&gt;"", O434:V434,O434:S434)),""))</f>
        <v>0</v>
      </c>
      <c r="CX434" s="324">
        <f t="array" aca="1" ref="CX434" ca="1">MAX(IF((IF(進捗管理票PSPT_進捗率_2_2&lt;&gt;"", AA434:AH434,AA434:AE434)&lt;&gt;"")*(IF(進捗管理票PSPT_進捗率_2_2&lt;&gt;"", $AA$7:$AH$7,$AA$7:$AE$7)="予定日")*(IF(進捗管理票PSPT_進捗率_2_2&lt;&gt;"", AA434:AH434,AA434:AE434)&lt;=集計基準日),COLUMN(IF(進捗管理票PSPT_進捗率_2_2&lt;&gt;"", AA434:AH434,AA434:AE434)),""))</f>
        <v>0</v>
      </c>
      <c r="CY434" s="324">
        <f t="array" aca="1" ref="CY434" ca="1">MAX(IF((IF(進捗管理票PSPT_進捗率_3_2&lt;&gt;"", AM434:AT434,AM434:AQ434)&lt;&gt;"")*(IF(進捗管理票PSPT_進捗率_3_2&lt;&gt;"", $AM$7:$AT$7,$AM$7:$AQ$7)="予定日")*(IF(進捗管理票PSPT_進捗率_3_2&lt;&gt;"", AM434:AT434,AM434:AQ434)&lt;=集計基準日),COLUMN(IF(進捗管理票PSPT_進捗率_3_2&lt;&gt;"", AM434:AT434,AM434:AQ434)),""))</f>
        <v>0</v>
      </c>
      <c r="CZ434" s="324">
        <f t="array" aca="1" ref="CZ434" ca="1">MAX(IF((IF(進捗管理票PSPT_進捗率_4_2&lt;&gt;"", AY434:BF434,AY434:BC434)&lt;&gt;"")*(IF(進捗管理票PSPT_進捗率_4_2&lt;&gt;"", $AY$7:$BF$7,$AY$7:$BC$7)="予定日")*(IF(進捗管理票PSPT_進捗率_4_2&lt;&gt;"", AY434:BF434,AY434:BC434)&lt;=集計基準日),COLUMN(IF(進捗管理票PSPT_進捗率_4_2&lt;&gt;"", AY434:BF434,AY434:BC434)),""))</f>
        <v>0</v>
      </c>
      <c r="DA434" s="324">
        <f t="array" aca="1" ref="DA434" ca="1">MAX(IF((BJ434:BN434&lt;&gt;"")*($BJ$7:$BN$7="予定日")*(BJ434:BN434&lt;=集計基準日),COLUMN(BJ434:BN434),""))</f>
        <v>0</v>
      </c>
      <c r="DB434" s="324">
        <f t="array" aca="1" ref="DB434" ca="1">MAX(IF((IF(AND(進捗管理票PSPT_進捗率_1_2&lt;&gt;"",U434&lt;&gt;""), O434:V434,O434:S434)&lt;&gt;"")*(IF(AND(進捗管理票PSPT_進捗率_1_2&lt;&gt;"",U434&lt;&gt;""), $O$7:$V$7,$O$7:$S$7)="実績日")*(IF(AND(進捗管理票PSPT_進捗率_1_2&lt;&gt;"",U434&lt;&gt;""), O434:V434,O434:S434)&lt;=集計基準日),COLUMN(IF(AND(進捗管理票PSPT_進捗率_1_2&lt;&gt;"",U434&lt;&gt;""), O434:V434,O434:S434)),""))</f>
        <v>0</v>
      </c>
      <c r="DC434" s="324">
        <f t="array" aca="1" ref="DC434" ca="1">MAX(IF((IF(AND(進捗管理票PSPT_進捗率_2_2&lt;&gt;"",AG434&lt;&gt;""), AA434:AH434,AA434:AE434)&lt;&gt;"")*(IF(AND(進捗管理票PSPT_進捗率_2_2&lt;&gt;"",AG434&lt;&gt;""), $AA$7:$AH$7,$AA$7:$AE$7)="実績日")*(IF(AND(進捗管理票PSPT_進捗率_2_2&lt;&gt;"",AG434&lt;&gt;""), AA434:AH434,AA434:AE434)&lt;=集計基準日),COLUMN(IF(AND(進捗管理票PSPT_進捗率_2_2&lt;&gt;"",AG434&lt;&gt;""), AA434:AH434,AA434:AE434)),""))</f>
        <v>0</v>
      </c>
      <c r="DD434" s="324">
        <f t="array" aca="1" ref="DD434" ca="1">MAX(IF((IF(AND(進捗管理票PSPT_進捗率_3_2&lt;&gt;"",AS434&lt;&gt;""), AM434:AT434,AM434:AQ434)&lt;&gt;"")*(IF(AND(進捗管理票PSPT_進捗率_3_2&lt;&gt;"",AS434&lt;&gt;""), $AM$7:$AT$7,$AM$7:$AQ$7)="実績日")*(IF(AND(進捗管理票PSPT_進捗率_3_2&lt;&gt;"",AS434&lt;&gt;""), AM434:AT434,AM434:AQ434)&lt;=集計基準日),COLUMN(IF(AND(進捗管理票PSPT_進捗率_3_2&lt;&gt;"",AS434&lt;&gt;""), AM434:AT434,AM434:AQ434)),""))</f>
        <v>0</v>
      </c>
      <c r="DE434" s="324">
        <f t="array" aca="1" ref="DE434" ca="1">MAX(IF((IF(AND(進捗管理票PSPT_進捗率_4_2&lt;&gt;"",BE434&lt;&gt;""), AY434:BF434,AY434:BC434)&lt;&gt;"")*(IF(AND(進捗管理票PSPT_進捗率_4_2&lt;&gt;"",BE434&lt;&gt;""), $AY$7:$BF$7,$AY$7:$BC$7)="実績日")*(IF(AND(進捗管理票PSPT_進捗率_4_2&lt;&gt;"",BE434&lt;&gt;""), AY434:BF434,AY434:BC434)&lt;=集計基準日),COLUMN(IF(AND(進捗管理票PSPT_進捗率_4_2&lt;&gt;"",BE434&lt;&gt;""), AY434:BF434,AY434:BC434)),""))</f>
        <v>0</v>
      </c>
      <c r="DF434" s="324">
        <f t="array" aca="1" ref="DF434" ca="1">MAX(IF((BJ434:BN434&lt;&gt;"")*($BJ$7:$BN$7="実績日")*(BJ434:BN434&lt;=集計基準日),COLUMN(BJ434:BN434),""))</f>
        <v>0</v>
      </c>
      <c r="DG434" s="439">
        <f ca="1">MAX(IF(CW434&lt;&gt;0,HLOOKUP(CW434+1,進捗・達成率設定_PS,9,1),0),IF(CX434&lt;&gt;0,HLOOKUP(CX434+1,進捗・達成率設定_PT仕様作成,9,1),0),IF(CY434&lt;&gt;0,HLOOKUP(CY434+1,進捗・達成率設定_PG,9,1),0),IF(CZ434&lt;&gt;0,HLOOKUP(CZ434+1,進捗・達成率設定_PT,9,1),0),IF(DA434&lt;&gt;0,HLOOKUP(DA434+1,進捗・達成率設定_受入,9,1),0),IF(AND(COUNTA(PTレビュー先頭セル:PTレビュー最終セル)=0,AND(BB434&lt;&gt;"", BB434 &lt;= 集計基準日, BE434="",BF434="",BJ434="",BK434="",BM434="",BN434="")),100,0),IF(AND(BE434&lt;&gt;"",BE434 &lt;= 集計基準日, BJ434="",BK434="",BM434="",BN434=""),100,0))</f>
        <v>0</v>
      </c>
      <c r="DH434" s="440">
        <f ca="1">MAX(IF(DB434&lt;&gt;0,HLOOKUP(DB434,進捗・達成率設定_PS,9,1),0),IF(DC434&lt;&gt;0,HLOOKUP(DC434,進捗・達成率設定_PT仕様作成,9,1),0),IF(DD434&lt;&gt;0,HLOOKUP(DD434,進捗・達成率設定_PG,9,1),0),IF(DE434&lt;&gt;0,HLOOKUP(DE434,進捗・達成率設定_PT,9,1),0),IF(DF434&lt;&gt;0,HLOOKUP(DF434,進捗・達成率設定_受入,9,1),0),IF(AND(COUNTA(PTレビュー先頭セル:PTレビュー最終セル)=0,BJ434="",BK434="",BM434="",BN434="",BC434&lt;&gt;"", BC434&lt;=集計基準日),100,0),IF(OR(AND(BF434&lt;&gt;"",BF434&lt;=集計基準日, BJ434="",BK434="",BM434="",BN434=""),AND(BE434&lt;&gt;"",BF434&lt;&gt;"",BF434&lt;=集計基準日, BJ434="",BK434="",BM434="",BN434="")),100,0))</f>
        <v>0</v>
      </c>
      <c r="DI434" s="328" t="str">
        <f>IF(BM434&lt;&gt;"",BM434,IF(AND(BJ434&lt;&gt;"",BM434&lt;&gt;""),BM434,IF(AND(BJ434&lt;&gt;"",BM434=""),"",IF(AND(BK434&lt;&gt;"",BM434=""),"",IF(BE434&lt;&gt;"",BE434,IF(COUNTA(PTレビュー先頭セル:PTレビュー最終セル)&lt;&gt;0,"",IF(BB434&lt;&gt;"",BB434,"")))))))</f>
        <v/>
      </c>
      <c r="DJ434" s="329" t="str">
        <f>IF(AND(BM434&lt;&gt;"",BN434&lt;&gt;""),BN434,IF(AND(BJ434&lt;&gt;"",BN434&lt;&gt;""),BN434,IF(AND(BK434&lt;&gt;"",BN434=""),"",IF(AND(BJ434&lt;&gt;"",BN434=""),"",IF(BF434&lt;&gt;"",BF434,IF(COUNTA(PTレビュー先頭セル:PTレビュー最終セル)&lt;&gt;0,"",IF(BC434&lt;&gt;"",BC434,"")))))))</f>
        <v/>
      </c>
      <c r="DK434" s="450" t="b">
        <f t="shared" si="214"/>
        <v>0</v>
      </c>
      <c r="DL434" s="440" t="b">
        <f t="shared" si="215"/>
        <v>0</v>
      </c>
      <c r="DM434" s="450" t="b">
        <f t="shared" si="216"/>
        <v>0</v>
      </c>
      <c r="DN434" s="440" t="b">
        <f t="shared" si="217"/>
        <v>0</v>
      </c>
      <c r="DO434" s="449" t="b">
        <f t="shared" si="218"/>
        <v>0</v>
      </c>
      <c r="DP434" s="440" t="b">
        <f t="shared" si="219"/>
        <v>0</v>
      </c>
      <c r="DQ434" s="450" t="b">
        <f t="shared" si="220"/>
        <v>0</v>
      </c>
      <c r="DR434" s="440" t="b">
        <f t="shared" si="221"/>
        <v>0</v>
      </c>
      <c r="DS434" s="449" t="b">
        <f t="shared" si="222"/>
        <v>0</v>
      </c>
      <c r="DT434" s="440" t="b">
        <f t="shared" si="223"/>
        <v>0</v>
      </c>
    </row>
    <row r="435" spans="1:124" x14ac:dyDescent="0.25">
      <c r="A435" s="65">
        <f t="shared" si="198"/>
        <v>427</v>
      </c>
      <c r="B435" s="275"/>
      <c r="C435" s="275"/>
      <c r="D435" s="275"/>
      <c r="E435" s="275"/>
      <c r="F435" s="275"/>
      <c r="G435" s="316"/>
      <c r="H435" s="276"/>
      <c r="I435" s="276"/>
      <c r="J435" s="276"/>
      <c r="K435" s="467"/>
      <c r="L435" s="467"/>
      <c r="M435" s="277"/>
      <c r="N435" s="277"/>
      <c r="O435" s="348"/>
      <c r="P435" s="349"/>
      <c r="Q435" s="279"/>
      <c r="R435" s="348"/>
      <c r="S435" s="349"/>
      <c r="T435" s="280"/>
      <c r="U435" s="348"/>
      <c r="V435" s="274"/>
      <c r="W435" s="309" t="str">
        <f t="shared" ca="1" si="199"/>
        <v/>
      </c>
      <c r="X435" s="310" t="str">
        <f t="shared" ca="1" si="200"/>
        <v/>
      </c>
      <c r="Y435" s="277"/>
      <c r="Z435" s="277"/>
      <c r="AA435" s="348"/>
      <c r="AB435" s="349"/>
      <c r="AC435" s="279"/>
      <c r="AD435" s="348"/>
      <c r="AE435" s="349"/>
      <c r="AF435" s="280"/>
      <c r="AG435" s="348"/>
      <c r="AH435" s="274"/>
      <c r="AI435" s="309" t="str">
        <f t="shared" ca="1" si="201"/>
        <v/>
      </c>
      <c r="AJ435" s="310" t="str">
        <f t="shared" ca="1" si="202"/>
        <v/>
      </c>
      <c r="AK435" s="276"/>
      <c r="AL435" s="276"/>
      <c r="AM435" s="348"/>
      <c r="AN435" s="349"/>
      <c r="AO435" s="279"/>
      <c r="AP435" s="348"/>
      <c r="AQ435" s="349"/>
      <c r="AR435" s="280"/>
      <c r="AS435" s="348"/>
      <c r="AT435" s="274"/>
      <c r="AU435" s="309" t="str">
        <f t="shared" ca="1" si="203"/>
        <v/>
      </c>
      <c r="AV435" s="310" t="str">
        <f t="shared" ca="1" si="204"/>
        <v/>
      </c>
      <c r="AW435" s="276"/>
      <c r="AX435" s="276"/>
      <c r="AY435" s="348"/>
      <c r="AZ435" s="349"/>
      <c r="BA435" s="279"/>
      <c r="BB435" s="348"/>
      <c r="BC435" s="349"/>
      <c r="BD435" s="280"/>
      <c r="BE435" s="348"/>
      <c r="BF435" s="274"/>
      <c r="BG435" s="309" t="str">
        <f t="shared" ca="1" si="205"/>
        <v/>
      </c>
      <c r="BH435" s="310" t="str">
        <f t="shared" ca="1" si="206"/>
        <v/>
      </c>
      <c r="BI435" s="276"/>
      <c r="BJ435" s="348"/>
      <c r="BK435" s="349"/>
      <c r="BL435" s="279"/>
      <c r="BM435" s="348"/>
      <c r="BN435" s="349"/>
      <c r="BO435" s="280"/>
      <c r="BP435" s="309" t="str">
        <f t="shared" ca="1" si="207"/>
        <v/>
      </c>
      <c r="BQ435" s="310" t="str">
        <f t="shared" ca="1" si="208"/>
        <v/>
      </c>
      <c r="BR435" s="309" t="str">
        <f t="shared" ca="1" si="209"/>
        <v/>
      </c>
      <c r="BS435" s="438" t="str">
        <f t="shared" ca="1" si="210"/>
        <v/>
      </c>
      <c r="BT435" s="281" t="str">
        <f t="array" ref="BT435">IF(AND($I435&lt;&gt;"",$K435&lt;&gt;""),CEILING(VLOOKUP($I435,ランク別指標,3,FALSE)*$L435,1),"")</f>
        <v/>
      </c>
      <c r="BU435" s="282"/>
      <c r="BV435" s="281" t="str">
        <f t="shared" si="195"/>
        <v/>
      </c>
      <c r="BW435" s="283"/>
      <c r="BX435" s="282"/>
      <c r="BY435" s="284" t="str">
        <f t="shared" si="211"/>
        <v/>
      </c>
      <c r="BZ435" s="285" t="str">
        <f t="shared" si="212"/>
        <v/>
      </c>
      <c r="CA435" s="286"/>
      <c r="CB435" s="287"/>
      <c r="CC435" s="281" t="str">
        <f t="array" ref="CC435">IF(AND($I435&lt;&gt;"",$K435&lt;&gt;""),CEILING(VLOOKUP($I435,ランク別指標,6,FALSE)*$L435,1),"")</f>
        <v/>
      </c>
      <c r="CD435" s="288"/>
      <c r="CE435" s="289" t="str">
        <f t="shared" si="196"/>
        <v/>
      </c>
      <c r="CF435" s="290"/>
      <c r="CG435" s="291" t="str">
        <f t="array" ref="CG435">IF(AND(L435&lt;&gt;"",L435&gt;0),IF(CD435/L435*100 &gt; 0,CD435/L435*100, ""),"")</f>
        <v/>
      </c>
      <c r="CH435" s="292" t="str">
        <f t="array" ref="CH435">IF(AND(L435&lt;&gt;"",L435&gt;0),IF(CF435/L435*100 &gt; 0,CF435/L435*100, ""),"")</f>
        <v/>
      </c>
      <c r="CI435" s="291" t="str">
        <f t="array" ref="CI435">IF(AND(CC435&lt;&gt;"",CC435&gt;0),IF(CD435/CC435*100 &gt; 0,CD435/CC435, ""),"")</f>
        <v/>
      </c>
      <c r="CJ435" s="292" t="str">
        <f t="array" ref="CJ435">IF(AND(CE435&lt;&gt;"",CE435&gt;0),IF(CF435/CE435*100 &gt; 0,CF435/CE435, ""),"")</f>
        <v/>
      </c>
      <c r="CK435" s="281"/>
      <c r="CL435" s="293" t="str">
        <f t="array" ref="CL435">IF(AND(L435&lt;&gt;"",L435&gt;0),IF(CK435/L435*100 &gt; 0,CK435/L435*100, ""),"")</f>
        <v/>
      </c>
      <c r="CM435" s="294"/>
      <c r="CN435" s="270" t="str">
        <f t="array" aca="1" ref="CN435" ca="1">IF(AND($O435&lt;&gt;"",$P435="",$O435&lt;=集計基準日),"遅1",IF(AND($R435&lt;&gt;"",$S435="",$R435&lt;=集計基準日),"遅2",IF(AND($U435&lt;&gt;"",$V435="",$U435&lt;=集計基準日),"遅3","") ) )</f>
        <v/>
      </c>
      <c r="CO435" s="271" t="str">
        <f t="array" aca="1" ref="CO435" ca="1">IF(AND($AA435&lt;&gt;"",$AB435="",$AA435&lt;=集計基準日),"遅1",IF(AND($AD435&lt;&gt;"",$AE435="",$AD435&lt;=集計基準日),"遅2",IF(AND($AG435&lt;&gt;"",$AH435="",$AG435&lt;=集計基準日),"遅3","")))</f>
        <v/>
      </c>
      <c r="CP435" s="271" t="str">
        <f t="array" aca="1" ref="CP435" ca="1">IF(AND($AM435&lt;&gt;"",$AN435="",$AM435&lt;=集計基準日),"遅1",IF(AND($AP435&lt;&gt;"",$AQ435="",$AP435&lt;=集計基準日),"遅2",IF(AND($AS435&lt;&gt;"",$AT435="",$AS435&lt;=集計基準日),"遅3","")))</f>
        <v/>
      </c>
      <c r="CQ435" s="272" t="str">
        <f t="shared" ca="1" si="15"/>
        <v/>
      </c>
      <c r="CR435" s="272" t="str">
        <f t="shared" ca="1" si="16"/>
        <v/>
      </c>
      <c r="CS435" s="273" t="str">
        <f t="shared" ca="1" si="197"/>
        <v/>
      </c>
      <c r="CT435" s="337"/>
      <c r="CU435" s="264">
        <f t="shared" si="213"/>
        <v>427</v>
      </c>
      <c r="CW435" s="324">
        <f t="array" aca="1" ref="CW435" ca="1">MAX(IF((IF(進捗管理票PSPT_進捗率_1_2&lt;&gt;"", O435:V435,O435:S435)&lt;&gt;"")*(IF(進捗管理票PSPT_進捗率_1_2&lt;&gt;"", $O$7:$V$7,$O$7:$S$7)="予定日")*(IF(進捗管理票PSPT_進捗率_1_2&lt;&gt;"", O435:V435,O435:S435)&lt;=集計基準日),COLUMN(IF(進捗管理票PSPT_進捗率_1_2&lt;&gt;"", O435:V435,O435:S435)),""))</f>
        <v>0</v>
      </c>
      <c r="CX435" s="324">
        <f t="array" aca="1" ref="CX435" ca="1">MAX(IF((IF(進捗管理票PSPT_進捗率_2_2&lt;&gt;"", AA435:AH435,AA435:AE435)&lt;&gt;"")*(IF(進捗管理票PSPT_進捗率_2_2&lt;&gt;"", $AA$7:$AH$7,$AA$7:$AE$7)="予定日")*(IF(進捗管理票PSPT_進捗率_2_2&lt;&gt;"", AA435:AH435,AA435:AE435)&lt;=集計基準日),COLUMN(IF(進捗管理票PSPT_進捗率_2_2&lt;&gt;"", AA435:AH435,AA435:AE435)),""))</f>
        <v>0</v>
      </c>
      <c r="CY435" s="324">
        <f t="array" aca="1" ref="CY435" ca="1">MAX(IF((IF(進捗管理票PSPT_進捗率_3_2&lt;&gt;"", AM435:AT435,AM435:AQ435)&lt;&gt;"")*(IF(進捗管理票PSPT_進捗率_3_2&lt;&gt;"", $AM$7:$AT$7,$AM$7:$AQ$7)="予定日")*(IF(進捗管理票PSPT_進捗率_3_2&lt;&gt;"", AM435:AT435,AM435:AQ435)&lt;=集計基準日),COLUMN(IF(進捗管理票PSPT_進捗率_3_2&lt;&gt;"", AM435:AT435,AM435:AQ435)),""))</f>
        <v>0</v>
      </c>
      <c r="CZ435" s="324">
        <f t="array" aca="1" ref="CZ435" ca="1">MAX(IF((IF(進捗管理票PSPT_進捗率_4_2&lt;&gt;"", AY435:BF435,AY435:BC435)&lt;&gt;"")*(IF(進捗管理票PSPT_進捗率_4_2&lt;&gt;"", $AY$7:$BF$7,$AY$7:$BC$7)="予定日")*(IF(進捗管理票PSPT_進捗率_4_2&lt;&gt;"", AY435:BF435,AY435:BC435)&lt;=集計基準日),COLUMN(IF(進捗管理票PSPT_進捗率_4_2&lt;&gt;"", AY435:BF435,AY435:BC435)),""))</f>
        <v>0</v>
      </c>
      <c r="DA435" s="324">
        <f t="array" aca="1" ref="DA435" ca="1">MAX(IF((BJ435:BN435&lt;&gt;"")*($BJ$7:$BN$7="予定日")*(BJ435:BN435&lt;=集計基準日),COLUMN(BJ435:BN435),""))</f>
        <v>0</v>
      </c>
      <c r="DB435" s="324">
        <f t="array" aca="1" ref="DB435" ca="1">MAX(IF((IF(AND(進捗管理票PSPT_進捗率_1_2&lt;&gt;"",U435&lt;&gt;""), O435:V435,O435:S435)&lt;&gt;"")*(IF(AND(進捗管理票PSPT_進捗率_1_2&lt;&gt;"",U435&lt;&gt;""), $O$7:$V$7,$O$7:$S$7)="実績日")*(IF(AND(進捗管理票PSPT_進捗率_1_2&lt;&gt;"",U435&lt;&gt;""), O435:V435,O435:S435)&lt;=集計基準日),COLUMN(IF(AND(進捗管理票PSPT_進捗率_1_2&lt;&gt;"",U435&lt;&gt;""), O435:V435,O435:S435)),""))</f>
        <v>0</v>
      </c>
      <c r="DC435" s="324">
        <f t="array" aca="1" ref="DC435" ca="1">MAX(IF((IF(AND(進捗管理票PSPT_進捗率_2_2&lt;&gt;"",AG435&lt;&gt;""), AA435:AH435,AA435:AE435)&lt;&gt;"")*(IF(AND(進捗管理票PSPT_進捗率_2_2&lt;&gt;"",AG435&lt;&gt;""), $AA$7:$AH$7,$AA$7:$AE$7)="実績日")*(IF(AND(進捗管理票PSPT_進捗率_2_2&lt;&gt;"",AG435&lt;&gt;""), AA435:AH435,AA435:AE435)&lt;=集計基準日),COLUMN(IF(AND(進捗管理票PSPT_進捗率_2_2&lt;&gt;"",AG435&lt;&gt;""), AA435:AH435,AA435:AE435)),""))</f>
        <v>0</v>
      </c>
      <c r="DD435" s="324">
        <f t="array" aca="1" ref="DD435" ca="1">MAX(IF((IF(AND(進捗管理票PSPT_進捗率_3_2&lt;&gt;"",AS435&lt;&gt;""), AM435:AT435,AM435:AQ435)&lt;&gt;"")*(IF(AND(進捗管理票PSPT_進捗率_3_2&lt;&gt;"",AS435&lt;&gt;""), $AM$7:$AT$7,$AM$7:$AQ$7)="実績日")*(IF(AND(進捗管理票PSPT_進捗率_3_2&lt;&gt;"",AS435&lt;&gt;""), AM435:AT435,AM435:AQ435)&lt;=集計基準日),COLUMN(IF(AND(進捗管理票PSPT_進捗率_3_2&lt;&gt;"",AS435&lt;&gt;""), AM435:AT435,AM435:AQ435)),""))</f>
        <v>0</v>
      </c>
      <c r="DE435" s="324">
        <f t="array" aca="1" ref="DE435" ca="1">MAX(IF((IF(AND(進捗管理票PSPT_進捗率_4_2&lt;&gt;"",BE435&lt;&gt;""), AY435:BF435,AY435:BC435)&lt;&gt;"")*(IF(AND(進捗管理票PSPT_進捗率_4_2&lt;&gt;"",BE435&lt;&gt;""), $AY$7:$BF$7,$AY$7:$BC$7)="実績日")*(IF(AND(進捗管理票PSPT_進捗率_4_2&lt;&gt;"",BE435&lt;&gt;""), AY435:BF435,AY435:BC435)&lt;=集計基準日),COLUMN(IF(AND(進捗管理票PSPT_進捗率_4_2&lt;&gt;"",BE435&lt;&gt;""), AY435:BF435,AY435:BC435)),""))</f>
        <v>0</v>
      </c>
      <c r="DF435" s="324">
        <f t="array" aca="1" ref="DF435" ca="1">MAX(IF((BJ435:BN435&lt;&gt;"")*($BJ$7:$BN$7="実績日")*(BJ435:BN435&lt;=集計基準日),COLUMN(BJ435:BN435),""))</f>
        <v>0</v>
      </c>
      <c r="DG435" s="439">
        <f ca="1">MAX(IF(CW435&lt;&gt;0,HLOOKUP(CW435+1,進捗・達成率設定_PS,9,1),0),IF(CX435&lt;&gt;0,HLOOKUP(CX435+1,進捗・達成率設定_PT仕様作成,9,1),0),IF(CY435&lt;&gt;0,HLOOKUP(CY435+1,進捗・達成率設定_PG,9,1),0),IF(CZ435&lt;&gt;0,HLOOKUP(CZ435+1,進捗・達成率設定_PT,9,1),0),IF(DA435&lt;&gt;0,HLOOKUP(DA435+1,進捗・達成率設定_受入,9,1),0),IF(AND(COUNTA(PTレビュー先頭セル:PTレビュー最終セル)=0,AND(BB435&lt;&gt;"", BB435 &lt;= 集計基準日, BE435="",BF435="",BJ435="",BK435="",BM435="",BN435="")),100,0),IF(AND(BE435&lt;&gt;"",BE435 &lt;= 集計基準日, BJ435="",BK435="",BM435="",BN435=""),100,0))</f>
        <v>0</v>
      </c>
      <c r="DH435" s="440">
        <f ca="1">MAX(IF(DB435&lt;&gt;0,HLOOKUP(DB435,進捗・達成率設定_PS,9,1),0),IF(DC435&lt;&gt;0,HLOOKUP(DC435,進捗・達成率設定_PT仕様作成,9,1),0),IF(DD435&lt;&gt;0,HLOOKUP(DD435,進捗・達成率設定_PG,9,1),0),IF(DE435&lt;&gt;0,HLOOKUP(DE435,進捗・達成率設定_PT,9,1),0),IF(DF435&lt;&gt;0,HLOOKUP(DF435,進捗・達成率設定_受入,9,1),0),IF(AND(COUNTA(PTレビュー先頭セル:PTレビュー最終セル)=0,BJ435="",BK435="",BM435="",BN435="",BC435&lt;&gt;"", BC435&lt;=集計基準日),100,0),IF(OR(AND(BF435&lt;&gt;"",BF435&lt;=集計基準日, BJ435="",BK435="",BM435="",BN435=""),AND(BE435&lt;&gt;"",BF435&lt;&gt;"",BF435&lt;=集計基準日, BJ435="",BK435="",BM435="",BN435="")),100,0))</f>
        <v>0</v>
      </c>
      <c r="DI435" s="328" t="str">
        <f>IF(BM435&lt;&gt;"",BM435,IF(AND(BJ435&lt;&gt;"",BM435&lt;&gt;""),BM435,IF(AND(BJ435&lt;&gt;"",BM435=""),"",IF(AND(BK435&lt;&gt;"",BM435=""),"",IF(BE435&lt;&gt;"",BE435,IF(COUNTA(PTレビュー先頭セル:PTレビュー最終セル)&lt;&gt;0,"",IF(BB435&lt;&gt;"",BB435,"")))))))</f>
        <v/>
      </c>
      <c r="DJ435" s="329" t="str">
        <f>IF(AND(BM435&lt;&gt;"",BN435&lt;&gt;""),BN435,IF(AND(BJ435&lt;&gt;"",BN435&lt;&gt;""),BN435,IF(AND(BK435&lt;&gt;"",BN435=""),"",IF(AND(BJ435&lt;&gt;"",BN435=""),"",IF(BF435&lt;&gt;"",BF435,IF(COUNTA(PTレビュー先頭セル:PTレビュー最終セル)&lt;&gt;0,"",IF(BC435&lt;&gt;"",BC435,"")))))))</f>
        <v/>
      </c>
      <c r="DK435" s="450" t="b">
        <f t="shared" si="214"/>
        <v>0</v>
      </c>
      <c r="DL435" s="440" t="b">
        <f t="shared" si="215"/>
        <v>0</v>
      </c>
      <c r="DM435" s="450" t="b">
        <f t="shared" si="216"/>
        <v>0</v>
      </c>
      <c r="DN435" s="440" t="b">
        <f t="shared" si="217"/>
        <v>0</v>
      </c>
      <c r="DO435" s="449" t="b">
        <f t="shared" si="218"/>
        <v>0</v>
      </c>
      <c r="DP435" s="440" t="b">
        <f t="shared" si="219"/>
        <v>0</v>
      </c>
      <c r="DQ435" s="450" t="b">
        <f t="shared" si="220"/>
        <v>0</v>
      </c>
      <c r="DR435" s="440" t="b">
        <f t="shared" si="221"/>
        <v>0</v>
      </c>
      <c r="DS435" s="449" t="b">
        <f t="shared" si="222"/>
        <v>0</v>
      </c>
      <c r="DT435" s="440" t="b">
        <f t="shared" si="223"/>
        <v>0</v>
      </c>
    </row>
    <row r="436" spans="1:124" x14ac:dyDescent="0.25">
      <c r="A436" s="65">
        <f t="shared" si="198"/>
        <v>428</v>
      </c>
      <c r="B436" s="275"/>
      <c r="C436" s="275"/>
      <c r="D436" s="275"/>
      <c r="E436" s="275"/>
      <c r="F436" s="275"/>
      <c r="G436" s="316"/>
      <c r="H436" s="276"/>
      <c r="I436" s="276"/>
      <c r="J436" s="276"/>
      <c r="K436" s="467"/>
      <c r="L436" s="467"/>
      <c r="M436" s="277"/>
      <c r="N436" s="277"/>
      <c r="O436" s="348"/>
      <c r="P436" s="278"/>
      <c r="Q436" s="279"/>
      <c r="R436" s="348"/>
      <c r="S436" s="278"/>
      <c r="T436" s="280"/>
      <c r="U436" s="348"/>
      <c r="V436" s="274"/>
      <c r="W436" s="309" t="str">
        <f t="shared" ca="1" si="199"/>
        <v/>
      </c>
      <c r="X436" s="310" t="str">
        <f t="shared" ca="1" si="200"/>
        <v/>
      </c>
      <c r="Y436" s="277"/>
      <c r="Z436" s="277"/>
      <c r="AA436" s="348"/>
      <c r="AB436" s="278"/>
      <c r="AC436" s="279"/>
      <c r="AD436" s="348"/>
      <c r="AE436" s="278"/>
      <c r="AF436" s="280"/>
      <c r="AG436" s="348"/>
      <c r="AH436" s="274"/>
      <c r="AI436" s="309" t="str">
        <f t="shared" ca="1" si="201"/>
        <v/>
      </c>
      <c r="AJ436" s="310" t="str">
        <f t="shared" ca="1" si="202"/>
        <v/>
      </c>
      <c r="AK436" s="277"/>
      <c r="AL436" s="277"/>
      <c r="AM436" s="348"/>
      <c r="AN436" s="278"/>
      <c r="AO436" s="279"/>
      <c r="AP436" s="348"/>
      <c r="AQ436" s="278"/>
      <c r="AR436" s="280"/>
      <c r="AS436" s="348"/>
      <c r="AT436" s="274"/>
      <c r="AU436" s="309" t="str">
        <f t="shared" ca="1" si="203"/>
        <v/>
      </c>
      <c r="AV436" s="310" t="str">
        <f t="shared" ca="1" si="204"/>
        <v/>
      </c>
      <c r="AW436" s="276"/>
      <c r="AX436" s="276"/>
      <c r="AY436" s="348"/>
      <c r="AZ436" s="278"/>
      <c r="BA436" s="279"/>
      <c r="BB436" s="348"/>
      <c r="BC436" s="278"/>
      <c r="BD436" s="280"/>
      <c r="BE436" s="348"/>
      <c r="BF436" s="274"/>
      <c r="BG436" s="309" t="str">
        <f t="shared" ca="1" si="205"/>
        <v/>
      </c>
      <c r="BH436" s="310" t="str">
        <f t="shared" ca="1" si="206"/>
        <v/>
      </c>
      <c r="BI436" s="276"/>
      <c r="BJ436" s="348"/>
      <c r="BK436" s="278"/>
      <c r="BL436" s="279"/>
      <c r="BM436" s="348"/>
      <c r="BN436" s="278"/>
      <c r="BO436" s="280"/>
      <c r="BP436" s="309" t="str">
        <f t="shared" ca="1" si="207"/>
        <v/>
      </c>
      <c r="BQ436" s="310" t="str">
        <f t="shared" ca="1" si="208"/>
        <v/>
      </c>
      <c r="BR436" s="309" t="str">
        <f t="shared" ca="1" si="209"/>
        <v/>
      </c>
      <c r="BS436" s="438" t="str">
        <f t="shared" ca="1" si="210"/>
        <v/>
      </c>
      <c r="BT436" s="281" t="str">
        <f t="array" ref="BT436">IF(AND($I436&lt;&gt;"",$K436&lt;&gt;""),CEILING(VLOOKUP($I436,ランク別指標,3,FALSE)*$L436,1),"")</f>
        <v/>
      </c>
      <c r="BU436" s="282"/>
      <c r="BV436" s="281" t="str">
        <f t="shared" si="195"/>
        <v/>
      </c>
      <c r="BW436" s="283"/>
      <c r="BX436" s="282"/>
      <c r="BY436" s="284" t="str">
        <f t="shared" si="211"/>
        <v/>
      </c>
      <c r="BZ436" s="285" t="str">
        <f t="shared" si="212"/>
        <v/>
      </c>
      <c r="CA436" s="286"/>
      <c r="CB436" s="287"/>
      <c r="CC436" s="281" t="str">
        <f t="array" ref="CC436">IF(AND($I436&lt;&gt;"",$K436&lt;&gt;""),CEILING(VLOOKUP($I436,ランク別指標,6,FALSE)*$L436,1),"")</f>
        <v/>
      </c>
      <c r="CD436" s="288"/>
      <c r="CE436" s="289" t="str">
        <f t="shared" si="196"/>
        <v/>
      </c>
      <c r="CF436" s="290"/>
      <c r="CG436" s="291" t="str">
        <f t="array" ref="CG436">IF(AND(L436&lt;&gt;"",L436&gt;0),IF(CD436/L436*100 &gt; 0,CD436/L436*100, ""),"")</f>
        <v/>
      </c>
      <c r="CH436" s="292" t="str">
        <f t="array" ref="CH436">IF(AND(L436&lt;&gt;"",L436&gt;0),IF(CF436/L436*100 &gt; 0,CF436/L436*100, ""),"")</f>
        <v/>
      </c>
      <c r="CI436" s="291" t="str">
        <f t="array" ref="CI436">IF(AND(CC436&lt;&gt;"",CC436&gt;0),IF(CD436/CC436*100 &gt; 0,CD436/CC436, ""),"")</f>
        <v/>
      </c>
      <c r="CJ436" s="292" t="str">
        <f t="array" ref="CJ436">IF(AND(CE436&lt;&gt;"",CE436&gt;0),IF(CF436/CE436*100 &gt; 0,CF436/CE436, ""),"")</f>
        <v/>
      </c>
      <c r="CK436" s="281"/>
      <c r="CL436" s="293" t="str">
        <f t="array" ref="CL436">IF(AND(L436&lt;&gt;"",L436&gt;0),IF(CK436/L436*100 &gt; 0,CK436/L436*100, ""),"")</f>
        <v/>
      </c>
      <c r="CM436" s="294"/>
      <c r="CN436" s="270" t="str">
        <f t="array" aca="1" ref="CN436" ca="1">IF(AND($O436&lt;&gt;"",$P436="",$O436&lt;=集計基準日),"遅1",IF(AND($R436&lt;&gt;"",$S436="",$R436&lt;=集計基準日),"遅2",IF(AND($U436&lt;&gt;"",$V436="",$U436&lt;=集計基準日),"遅3","") ) )</f>
        <v/>
      </c>
      <c r="CO436" s="271" t="str">
        <f t="array" aca="1" ref="CO436" ca="1">IF(AND($AA436&lt;&gt;"",$AB436="",$AA436&lt;=集計基準日),"遅1",IF(AND($AD436&lt;&gt;"",$AE436="",$AD436&lt;=集計基準日),"遅2",IF(AND($AG436&lt;&gt;"",$AH436="",$AG436&lt;=集計基準日),"遅3","")))</f>
        <v/>
      </c>
      <c r="CP436" s="271" t="str">
        <f t="array" aca="1" ref="CP436" ca="1">IF(AND($AM436&lt;&gt;"",$AN436="",$AM436&lt;=集計基準日),"遅1",IF(AND($AP436&lt;&gt;"",$AQ436="",$AP436&lt;=集計基準日),"遅2",IF(AND($AS436&lt;&gt;"",$AT436="",$AS436&lt;=集計基準日),"遅3","")))</f>
        <v/>
      </c>
      <c r="CQ436" s="272" t="str">
        <f t="shared" ca="1" si="15"/>
        <v/>
      </c>
      <c r="CR436" s="272" t="str">
        <f t="shared" ca="1" si="16"/>
        <v/>
      </c>
      <c r="CS436" s="273" t="str">
        <f t="shared" ca="1" si="197"/>
        <v/>
      </c>
      <c r="CT436" s="337"/>
      <c r="CU436" s="264">
        <f t="shared" si="213"/>
        <v>428</v>
      </c>
      <c r="CW436" s="324">
        <f t="array" aca="1" ref="CW436" ca="1">MAX(IF((IF(進捗管理票PSPT_進捗率_1_2&lt;&gt;"", O436:V436,O436:S436)&lt;&gt;"")*(IF(進捗管理票PSPT_進捗率_1_2&lt;&gt;"", $O$7:$V$7,$O$7:$S$7)="予定日")*(IF(進捗管理票PSPT_進捗率_1_2&lt;&gt;"", O436:V436,O436:S436)&lt;=集計基準日),COLUMN(IF(進捗管理票PSPT_進捗率_1_2&lt;&gt;"", O436:V436,O436:S436)),""))</f>
        <v>0</v>
      </c>
      <c r="CX436" s="324">
        <f t="array" aca="1" ref="CX436" ca="1">MAX(IF((IF(進捗管理票PSPT_進捗率_2_2&lt;&gt;"", AA436:AH436,AA436:AE436)&lt;&gt;"")*(IF(進捗管理票PSPT_進捗率_2_2&lt;&gt;"", $AA$7:$AH$7,$AA$7:$AE$7)="予定日")*(IF(進捗管理票PSPT_進捗率_2_2&lt;&gt;"", AA436:AH436,AA436:AE436)&lt;=集計基準日),COLUMN(IF(進捗管理票PSPT_進捗率_2_2&lt;&gt;"", AA436:AH436,AA436:AE436)),""))</f>
        <v>0</v>
      </c>
      <c r="CY436" s="324">
        <f t="array" aca="1" ref="CY436" ca="1">MAX(IF((IF(進捗管理票PSPT_進捗率_3_2&lt;&gt;"", AM436:AT436,AM436:AQ436)&lt;&gt;"")*(IF(進捗管理票PSPT_進捗率_3_2&lt;&gt;"", $AM$7:$AT$7,$AM$7:$AQ$7)="予定日")*(IF(進捗管理票PSPT_進捗率_3_2&lt;&gt;"", AM436:AT436,AM436:AQ436)&lt;=集計基準日),COLUMN(IF(進捗管理票PSPT_進捗率_3_2&lt;&gt;"", AM436:AT436,AM436:AQ436)),""))</f>
        <v>0</v>
      </c>
      <c r="CZ436" s="324">
        <f t="array" aca="1" ref="CZ436" ca="1">MAX(IF((IF(進捗管理票PSPT_進捗率_4_2&lt;&gt;"", AY436:BF436,AY436:BC436)&lt;&gt;"")*(IF(進捗管理票PSPT_進捗率_4_2&lt;&gt;"", $AY$7:$BF$7,$AY$7:$BC$7)="予定日")*(IF(進捗管理票PSPT_進捗率_4_2&lt;&gt;"", AY436:BF436,AY436:BC436)&lt;=集計基準日),COLUMN(IF(進捗管理票PSPT_進捗率_4_2&lt;&gt;"", AY436:BF436,AY436:BC436)),""))</f>
        <v>0</v>
      </c>
      <c r="DA436" s="324">
        <f t="array" aca="1" ref="DA436" ca="1">MAX(IF((BJ436:BN436&lt;&gt;"")*($BJ$7:$BN$7="予定日")*(BJ436:BN436&lt;=集計基準日),COLUMN(BJ436:BN436),""))</f>
        <v>0</v>
      </c>
      <c r="DB436" s="324">
        <f t="array" aca="1" ref="DB436" ca="1">MAX(IF((IF(AND(進捗管理票PSPT_進捗率_1_2&lt;&gt;"",U436&lt;&gt;""), O436:V436,O436:S436)&lt;&gt;"")*(IF(AND(進捗管理票PSPT_進捗率_1_2&lt;&gt;"",U436&lt;&gt;""), $O$7:$V$7,$O$7:$S$7)="実績日")*(IF(AND(進捗管理票PSPT_進捗率_1_2&lt;&gt;"",U436&lt;&gt;""), O436:V436,O436:S436)&lt;=集計基準日),COLUMN(IF(AND(進捗管理票PSPT_進捗率_1_2&lt;&gt;"",U436&lt;&gt;""), O436:V436,O436:S436)),""))</f>
        <v>0</v>
      </c>
      <c r="DC436" s="324">
        <f t="array" aca="1" ref="DC436" ca="1">MAX(IF((IF(AND(進捗管理票PSPT_進捗率_2_2&lt;&gt;"",AG436&lt;&gt;""), AA436:AH436,AA436:AE436)&lt;&gt;"")*(IF(AND(進捗管理票PSPT_進捗率_2_2&lt;&gt;"",AG436&lt;&gt;""), $AA$7:$AH$7,$AA$7:$AE$7)="実績日")*(IF(AND(進捗管理票PSPT_進捗率_2_2&lt;&gt;"",AG436&lt;&gt;""), AA436:AH436,AA436:AE436)&lt;=集計基準日),COLUMN(IF(AND(進捗管理票PSPT_進捗率_2_2&lt;&gt;"",AG436&lt;&gt;""), AA436:AH436,AA436:AE436)),""))</f>
        <v>0</v>
      </c>
      <c r="DD436" s="324">
        <f t="array" aca="1" ref="DD436" ca="1">MAX(IF((IF(AND(進捗管理票PSPT_進捗率_3_2&lt;&gt;"",AS436&lt;&gt;""), AM436:AT436,AM436:AQ436)&lt;&gt;"")*(IF(AND(進捗管理票PSPT_進捗率_3_2&lt;&gt;"",AS436&lt;&gt;""), $AM$7:$AT$7,$AM$7:$AQ$7)="実績日")*(IF(AND(進捗管理票PSPT_進捗率_3_2&lt;&gt;"",AS436&lt;&gt;""), AM436:AT436,AM436:AQ436)&lt;=集計基準日),COLUMN(IF(AND(進捗管理票PSPT_進捗率_3_2&lt;&gt;"",AS436&lt;&gt;""), AM436:AT436,AM436:AQ436)),""))</f>
        <v>0</v>
      </c>
      <c r="DE436" s="324">
        <f t="array" aca="1" ref="DE436" ca="1">MAX(IF((IF(AND(進捗管理票PSPT_進捗率_4_2&lt;&gt;"",BE436&lt;&gt;""), AY436:BF436,AY436:BC436)&lt;&gt;"")*(IF(AND(進捗管理票PSPT_進捗率_4_2&lt;&gt;"",BE436&lt;&gt;""), $AY$7:$BF$7,$AY$7:$BC$7)="実績日")*(IF(AND(進捗管理票PSPT_進捗率_4_2&lt;&gt;"",BE436&lt;&gt;""), AY436:BF436,AY436:BC436)&lt;=集計基準日),COLUMN(IF(AND(進捗管理票PSPT_進捗率_4_2&lt;&gt;"",BE436&lt;&gt;""), AY436:BF436,AY436:BC436)),""))</f>
        <v>0</v>
      </c>
      <c r="DF436" s="324">
        <f t="array" aca="1" ref="DF436" ca="1">MAX(IF((BJ436:BN436&lt;&gt;"")*($BJ$7:$BN$7="実績日")*(BJ436:BN436&lt;=集計基準日),COLUMN(BJ436:BN436),""))</f>
        <v>0</v>
      </c>
      <c r="DG436" s="439">
        <f ca="1">MAX(IF(CW436&lt;&gt;0,HLOOKUP(CW436+1,進捗・達成率設定_PS,9,1),0),IF(CX436&lt;&gt;0,HLOOKUP(CX436+1,進捗・達成率設定_PT仕様作成,9,1),0),IF(CY436&lt;&gt;0,HLOOKUP(CY436+1,進捗・達成率設定_PG,9,1),0),IF(CZ436&lt;&gt;0,HLOOKUP(CZ436+1,進捗・達成率設定_PT,9,1),0),IF(DA436&lt;&gt;0,HLOOKUP(DA436+1,進捗・達成率設定_受入,9,1),0),IF(AND(COUNTA(PTレビュー先頭セル:PTレビュー最終セル)=0,AND(BB436&lt;&gt;"", BB436 &lt;= 集計基準日, BE436="",BF436="",BJ436="",BK436="",BM436="",BN436="")),100,0),IF(AND(BE436&lt;&gt;"",BE436 &lt;= 集計基準日, BJ436="",BK436="",BM436="",BN436=""),100,0))</f>
        <v>0</v>
      </c>
      <c r="DH436" s="440">
        <f ca="1">MAX(IF(DB436&lt;&gt;0,HLOOKUP(DB436,進捗・達成率設定_PS,9,1),0),IF(DC436&lt;&gt;0,HLOOKUP(DC436,進捗・達成率設定_PT仕様作成,9,1),0),IF(DD436&lt;&gt;0,HLOOKUP(DD436,進捗・達成率設定_PG,9,1),0),IF(DE436&lt;&gt;0,HLOOKUP(DE436,進捗・達成率設定_PT,9,1),0),IF(DF436&lt;&gt;0,HLOOKUP(DF436,進捗・達成率設定_受入,9,1),0),IF(AND(COUNTA(PTレビュー先頭セル:PTレビュー最終セル)=0,BJ436="",BK436="",BM436="",BN436="",BC436&lt;&gt;"", BC436&lt;=集計基準日),100,0),IF(OR(AND(BF436&lt;&gt;"",BF436&lt;=集計基準日, BJ436="",BK436="",BM436="",BN436=""),AND(BE436&lt;&gt;"",BF436&lt;&gt;"",BF436&lt;=集計基準日, BJ436="",BK436="",BM436="",BN436="")),100,0))</f>
        <v>0</v>
      </c>
      <c r="DI436" s="328" t="str">
        <f>IF(BM436&lt;&gt;"",BM436,IF(AND(BJ436&lt;&gt;"",BM436&lt;&gt;""),BM436,IF(AND(BJ436&lt;&gt;"",BM436=""),"",IF(AND(BK436&lt;&gt;"",BM436=""),"",IF(BE436&lt;&gt;"",BE436,IF(COUNTA(PTレビュー先頭セル:PTレビュー最終セル)&lt;&gt;0,"",IF(BB436&lt;&gt;"",BB436,"")))))))</f>
        <v/>
      </c>
      <c r="DJ436" s="329" t="str">
        <f>IF(AND(BM436&lt;&gt;"",BN436&lt;&gt;""),BN436,IF(AND(BJ436&lt;&gt;"",BN436&lt;&gt;""),BN436,IF(AND(BK436&lt;&gt;"",BN436=""),"",IF(AND(BJ436&lt;&gt;"",BN436=""),"",IF(BF436&lt;&gt;"",BF436,IF(COUNTA(PTレビュー先頭セル:PTレビュー最終セル)&lt;&gt;0,"",IF(BC436&lt;&gt;"",BC436,"")))))))</f>
        <v/>
      </c>
      <c r="DK436" s="450" t="b">
        <f t="shared" si="214"/>
        <v>0</v>
      </c>
      <c r="DL436" s="440" t="b">
        <f t="shared" si="215"/>
        <v>0</v>
      </c>
      <c r="DM436" s="450" t="b">
        <f t="shared" si="216"/>
        <v>0</v>
      </c>
      <c r="DN436" s="440" t="b">
        <f t="shared" si="217"/>
        <v>0</v>
      </c>
      <c r="DO436" s="449" t="b">
        <f t="shared" si="218"/>
        <v>0</v>
      </c>
      <c r="DP436" s="440" t="b">
        <f t="shared" si="219"/>
        <v>0</v>
      </c>
      <c r="DQ436" s="450" t="b">
        <f t="shared" si="220"/>
        <v>0</v>
      </c>
      <c r="DR436" s="440" t="b">
        <f t="shared" si="221"/>
        <v>0</v>
      </c>
      <c r="DS436" s="449" t="b">
        <f t="shared" si="222"/>
        <v>0</v>
      </c>
      <c r="DT436" s="440" t="b">
        <f t="shared" si="223"/>
        <v>0</v>
      </c>
    </row>
    <row r="437" spans="1:124" x14ac:dyDescent="0.25">
      <c r="A437" s="65">
        <f t="shared" si="198"/>
        <v>429</v>
      </c>
      <c r="B437" s="275"/>
      <c r="C437" s="275"/>
      <c r="D437" s="275"/>
      <c r="E437" s="275"/>
      <c r="F437" s="275"/>
      <c r="G437" s="316"/>
      <c r="H437" s="276"/>
      <c r="I437" s="276"/>
      <c r="J437" s="276"/>
      <c r="K437" s="467"/>
      <c r="L437" s="467"/>
      <c r="M437" s="277"/>
      <c r="N437" s="277"/>
      <c r="O437" s="348"/>
      <c r="P437" s="278"/>
      <c r="Q437" s="279"/>
      <c r="R437" s="348"/>
      <c r="S437" s="278"/>
      <c r="T437" s="280"/>
      <c r="U437" s="348"/>
      <c r="V437" s="274"/>
      <c r="W437" s="309" t="str">
        <f t="shared" ca="1" si="199"/>
        <v/>
      </c>
      <c r="X437" s="310" t="str">
        <f t="shared" ca="1" si="200"/>
        <v/>
      </c>
      <c r="Y437" s="277"/>
      <c r="Z437" s="277"/>
      <c r="AA437" s="348"/>
      <c r="AB437" s="278"/>
      <c r="AC437" s="279"/>
      <c r="AD437" s="348"/>
      <c r="AE437" s="278"/>
      <c r="AF437" s="280"/>
      <c r="AG437" s="348"/>
      <c r="AH437" s="274"/>
      <c r="AI437" s="309" t="str">
        <f t="shared" ca="1" si="201"/>
        <v/>
      </c>
      <c r="AJ437" s="310" t="str">
        <f t="shared" ca="1" si="202"/>
        <v/>
      </c>
      <c r="AK437" s="277"/>
      <c r="AL437" s="277"/>
      <c r="AM437" s="348"/>
      <c r="AN437" s="278"/>
      <c r="AO437" s="279"/>
      <c r="AP437" s="348"/>
      <c r="AQ437" s="278"/>
      <c r="AR437" s="280"/>
      <c r="AS437" s="348"/>
      <c r="AT437" s="274"/>
      <c r="AU437" s="309" t="str">
        <f t="shared" ca="1" si="203"/>
        <v/>
      </c>
      <c r="AV437" s="310" t="str">
        <f t="shared" ca="1" si="204"/>
        <v/>
      </c>
      <c r="AW437" s="276"/>
      <c r="AX437" s="276"/>
      <c r="AY437" s="348"/>
      <c r="AZ437" s="278"/>
      <c r="BA437" s="279"/>
      <c r="BB437" s="348"/>
      <c r="BC437" s="278"/>
      <c r="BD437" s="280"/>
      <c r="BE437" s="348"/>
      <c r="BF437" s="274"/>
      <c r="BG437" s="309" t="str">
        <f t="shared" ca="1" si="205"/>
        <v/>
      </c>
      <c r="BH437" s="310" t="str">
        <f t="shared" ca="1" si="206"/>
        <v/>
      </c>
      <c r="BI437" s="276"/>
      <c r="BJ437" s="348"/>
      <c r="BK437" s="278"/>
      <c r="BL437" s="279"/>
      <c r="BM437" s="348"/>
      <c r="BN437" s="278"/>
      <c r="BO437" s="280"/>
      <c r="BP437" s="309" t="str">
        <f t="shared" ca="1" si="207"/>
        <v/>
      </c>
      <c r="BQ437" s="310" t="str">
        <f t="shared" ca="1" si="208"/>
        <v/>
      </c>
      <c r="BR437" s="309" t="str">
        <f t="shared" ca="1" si="209"/>
        <v/>
      </c>
      <c r="BS437" s="438" t="str">
        <f t="shared" ca="1" si="210"/>
        <v/>
      </c>
      <c r="BT437" s="281" t="str">
        <f t="array" ref="BT437">IF(AND($I437&lt;&gt;"",$K437&lt;&gt;""),CEILING(VLOOKUP($I437,ランク別指標,3,FALSE)*$L437,1),"")</f>
        <v/>
      </c>
      <c r="BU437" s="282"/>
      <c r="BV437" s="281" t="str">
        <f t="shared" si="195"/>
        <v/>
      </c>
      <c r="BW437" s="283"/>
      <c r="BX437" s="282"/>
      <c r="BY437" s="284" t="str">
        <f t="shared" si="211"/>
        <v/>
      </c>
      <c r="BZ437" s="285" t="str">
        <f t="shared" si="212"/>
        <v/>
      </c>
      <c r="CA437" s="286"/>
      <c r="CB437" s="287"/>
      <c r="CC437" s="281" t="str">
        <f t="array" ref="CC437">IF(AND($I437&lt;&gt;"",$K437&lt;&gt;""),CEILING(VLOOKUP($I437,ランク別指標,6,FALSE)*$L437,1),"")</f>
        <v/>
      </c>
      <c r="CD437" s="288"/>
      <c r="CE437" s="289" t="str">
        <f t="shared" si="196"/>
        <v/>
      </c>
      <c r="CF437" s="290"/>
      <c r="CG437" s="291" t="str">
        <f t="array" ref="CG437">IF(AND(L437&lt;&gt;"",L437&gt;0),IF(CD437/L437*100 &gt; 0,CD437/L437*100, ""),"")</f>
        <v/>
      </c>
      <c r="CH437" s="292" t="str">
        <f t="array" ref="CH437">IF(AND(L437&lt;&gt;"",L437&gt;0),IF(CF437/L437*100 &gt; 0,CF437/L437*100, ""),"")</f>
        <v/>
      </c>
      <c r="CI437" s="291" t="str">
        <f t="array" ref="CI437">IF(AND(CC437&lt;&gt;"",CC437&gt;0),IF(CD437/CC437*100 &gt; 0,CD437/CC437, ""),"")</f>
        <v/>
      </c>
      <c r="CJ437" s="292" t="str">
        <f t="array" ref="CJ437">IF(AND(CE437&lt;&gt;"",CE437&gt;0),IF(CF437/CE437*100 &gt; 0,CF437/CE437, ""),"")</f>
        <v/>
      </c>
      <c r="CK437" s="281"/>
      <c r="CL437" s="293" t="str">
        <f t="array" ref="CL437">IF(AND(L437&lt;&gt;"",L437&gt;0),IF(CK437/L437*100 &gt; 0,CK437/L437*100, ""),"")</f>
        <v/>
      </c>
      <c r="CM437" s="294"/>
      <c r="CN437" s="270" t="str">
        <f t="array" aca="1" ref="CN437" ca="1">IF(AND($O437&lt;&gt;"",$P437="",$O437&lt;=集計基準日),"遅1",IF(AND($R437&lt;&gt;"",$S437="",$R437&lt;=集計基準日),"遅2",IF(AND($U437&lt;&gt;"",$V437="",$U437&lt;=集計基準日),"遅3","") ) )</f>
        <v/>
      </c>
      <c r="CO437" s="271" t="str">
        <f t="array" aca="1" ref="CO437" ca="1">IF(AND($AA437&lt;&gt;"",$AB437="",$AA437&lt;=集計基準日),"遅1",IF(AND($AD437&lt;&gt;"",$AE437="",$AD437&lt;=集計基準日),"遅2",IF(AND($AG437&lt;&gt;"",$AH437="",$AG437&lt;=集計基準日),"遅3","")))</f>
        <v/>
      </c>
      <c r="CP437" s="271" t="str">
        <f t="array" aca="1" ref="CP437" ca="1">IF(AND($AM437&lt;&gt;"",$AN437="",$AM437&lt;=集計基準日),"遅1",IF(AND($AP437&lt;&gt;"",$AQ437="",$AP437&lt;=集計基準日),"遅2",IF(AND($AS437&lt;&gt;"",$AT437="",$AS437&lt;=集計基準日),"遅3","")))</f>
        <v/>
      </c>
      <c r="CQ437" s="272" t="str">
        <f t="shared" ca="1" si="15"/>
        <v/>
      </c>
      <c r="CR437" s="272" t="str">
        <f t="shared" ca="1" si="16"/>
        <v/>
      </c>
      <c r="CS437" s="273" t="str">
        <f t="shared" ca="1" si="197"/>
        <v/>
      </c>
      <c r="CT437" s="337"/>
      <c r="CU437" s="264">
        <f t="shared" si="213"/>
        <v>429</v>
      </c>
      <c r="CW437" s="324">
        <f t="array" aca="1" ref="CW437" ca="1">MAX(IF((IF(進捗管理票PSPT_進捗率_1_2&lt;&gt;"", O437:V437,O437:S437)&lt;&gt;"")*(IF(進捗管理票PSPT_進捗率_1_2&lt;&gt;"", $O$7:$V$7,$O$7:$S$7)="予定日")*(IF(進捗管理票PSPT_進捗率_1_2&lt;&gt;"", O437:V437,O437:S437)&lt;=集計基準日),COLUMN(IF(進捗管理票PSPT_進捗率_1_2&lt;&gt;"", O437:V437,O437:S437)),""))</f>
        <v>0</v>
      </c>
      <c r="CX437" s="324">
        <f t="array" aca="1" ref="CX437" ca="1">MAX(IF((IF(進捗管理票PSPT_進捗率_2_2&lt;&gt;"", AA437:AH437,AA437:AE437)&lt;&gt;"")*(IF(進捗管理票PSPT_進捗率_2_2&lt;&gt;"", $AA$7:$AH$7,$AA$7:$AE$7)="予定日")*(IF(進捗管理票PSPT_進捗率_2_2&lt;&gt;"", AA437:AH437,AA437:AE437)&lt;=集計基準日),COLUMN(IF(進捗管理票PSPT_進捗率_2_2&lt;&gt;"", AA437:AH437,AA437:AE437)),""))</f>
        <v>0</v>
      </c>
      <c r="CY437" s="324">
        <f t="array" aca="1" ref="CY437" ca="1">MAX(IF((IF(進捗管理票PSPT_進捗率_3_2&lt;&gt;"", AM437:AT437,AM437:AQ437)&lt;&gt;"")*(IF(進捗管理票PSPT_進捗率_3_2&lt;&gt;"", $AM$7:$AT$7,$AM$7:$AQ$7)="予定日")*(IF(進捗管理票PSPT_進捗率_3_2&lt;&gt;"", AM437:AT437,AM437:AQ437)&lt;=集計基準日),COLUMN(IF(進捗管理票PSPT_進捗率_3_2&lt;&gt;"", AM437:AT437,AM437:AQ437)),""))</f>
        <v>0</v>
      </c>
      <c r="CZ437" s="324">
        <f t="array" aca="1" ref="CZ437" ca="1">MAX(IF((IF(進捗管理票PSPT_進捗率_4_2&lt;&gt;"", AY437:BF437,AY437:BC437)&lt;&gt;"")*(IF(進捗管理票PSPT_進捗率_4_2&lt;&gt;"", $AY$7:$BF$7,$AY$7:$BC$7)="予定日")*(IF(進捗管理票PSPT_進捗率_4_2&lt;&gt;"", AY437:BF437,AY437:BC437)&lt;=集計基準日),COLUMN(IF(進捗管理票PSPT_進捗率_4_2&lt;&gt;"", AY437:BF437,AY437:BC437)),""))</f>
        <v>0</v>
      </c>
      <c r="DA437" s="324">
        <f t="array" aca="1" ref="DA437" ca="1">MAX(IF((BJ437:BN437&lt;&gt;"")*($BJ$7:$BN$7="予定日")*(BJ437:BN437&lt;=集計基準日),COLUMN(BJ437:BN437),""))</f>
        <v>0</v>
      </c>
      <c r="DB437" s="324">
        <f t="array" aca="1" ref="DB437" ca="1">MAX(IF((IF(AND(進捗管理票PSPT_進捗率_1_2&lt;&gt;"",U437&lt;&gt;""), O437:V437,O437:S437)&lt;&gt;"")*(IF(AND(進捗管理票PSPT_進捗率_1_2&lt;&gt;"",U437&lt;&gt;""), $O$7:$V$7,$O$7:$S$7)="実績日")*(IF(AND(進捗管理票PSPT_進捗率_1_2&lt;&gt;"",U437&lt;&gt;""), O437:V437,O437:S437)&lt;=集計基準日),COLUMN(IF(AND(進捗管理票PSPT_進捗率_1_2&lt;&gt;"",U437&lt;&gt;""), O437:V437,O437:S437)),""))</f>
        <v>0</v>
      </c>
      <c r="DC437" s="324">
        <f t="array" aca="1" ref="DC437" ca="1">MAX(IF((IF(AND(進捗管理票PSPT_進捗率_2_2&lt;&gt;"",AG437&lt;&gt;""), AA437:AH437,AA437:AE437)&lt;&gt;"")*(IF(AND(進捗管理票PSPT_進捗率_2_2&lt;&gt;"",AG437&lt;&gt;""), $AA$7:$AH$7,$AA$7:$AE$7)="実績日")*(IF(AND(進捗管理票PSPT_進捗率_2_2&lt;&gt;"",AG437&lt;&gt;""), AA437:AH437,AA437:AE437)&lt;=集計基準日),COLUMN(IF(AND(進捗管理票PSPT_進捗率_2_2&lt;&gt;"",AG437&lt;&gt;""), AA437:AH437,AA437:AE437)),""))</f>
        <v>0</v>
      </c>
      <c r="DD437" s="324">
        <f t="array" aca="1" ref="DD437" ca="1">MAX(IF((IF(AND(進捗管理票PSPT_進捗率_3_2&lt;&gt;"",AS437&lt;&gt;""), AM437:AT437,AM437:AQ437)&lt;&gt;"")*(IF(AND(進捗管理票PSPT_進捗率_3_2&lt;&gt;"",AS437&lt;&gt;""), $AM$7:$AT$7,$AM$7:$AQ$7)="実績日")*(IF(AND(進捗管理票PSPT_進捗率_3_2&lt;&gt;"",AS437&lt;&gt;""), AM437:AT437,AM437:AQ437)&lt;=集計基準日),COLUMN(IF(AND(進捗管理票PSPT_進捗率_3_2&lt;&gt;"",AS437&lt;&gt;""), AM437:AT437,AM437:AQ437)),""))</f>
        <v>0</v>
      </c>
      <c r="DE437" s="324">
        <f t="array" aca="1" ref="DE437" ca="1">MAX(IF((IF(AND(進捗管理票PSPT_進捗率_4_2&lt;&gt;"",BE437&lt;&gt;""), AY437:BF437,AY437:BC437)&lt;&gt;"")*(IF(AND(進捗管理票PSPT_進捗率_4_2&lt;&gt;"",BE437&lt;&gt;""), $AY$7:$BF$7,$AY$7:$BC$7)="実績日")*(IF(AND(進捗管理票PSPT_進捗率_4_2&lt;&gt;"",BE437&lt;&gt;""), AY437:BF437,AY437:BC437)&lt;=集計基準日),COLUMN(IF(AND(進捗管理票PSPT_進捗率_4_2&lt;&gt;"",BE437&lt;&gt;""), AY437:BF437,AY437:BC437)),""))</f>
        <v>0</v>
      </c>
      <c r="DF437" s="324">
        <f t="array" aca="1" ref="DF437" ca="1">MAX(IF((BJ437:BN437&lt;&gt;"")*($BJ$7:$BN$7="実績日")*(BJ437:BN437&lt;=集計基準日),COLUMN(BJ437:BN437),""))</f>
        <v>0</v>
      </c>
      <c r="DG437" s="439">
        <f ca="1">MAX(IF(CW437&lt;&gt;0,HLOOKUP(CW437+1,進捗・達成率設定_PS,9,1),0),IF(CX437&lt;&gt;0,HLOOKUP(CX437+1,進捗・達成率設定_PT仕様作成,9,1),0),IF(CY437&lt;&gt;0,HLOOKUP(CY437+1,進捗・達成率設定_PG,9,1),0),IF(CZ437&lt;&gt;0,HLOOKUP(CZ437+1,進捗・達成率設定_PT,9,1),0),IF(DA437&lt;&gt;0,HLOOKUP(DA437+1,進捗・達成率設定_受入,9,1),0),IF(AND(COUNTA(PTレビュー先頭セル:PTレビュー最終セル)=0,AND(BB437&lt;&gt;"", BB437 &lt;= 集計基準日, BE437="",BF437="",BJ437="",BK437="",BM437="",BN437="")),100,0),IF(AND(BE437&lt;&gt;"",BE437 &lt;= 集計基準日, BJ437="",BK437="",BM437="",BN437=""),100,0))</f>
        <v>0</v>
      </c>
      <c r="DH437" s="440">
        <f ca="1">MAX(IF(DB437&lt;&gt;0,HLOOKUP(DB437,進捗・達成率設定_PS,9,1),0),IF(DC437&lt;&gt;0,HLOOKUP(DC437,進捗・達成率設定_PT仕様作成,9,1),0),IF(DD437&lt;&gt;0,HLOOKUP(DD437,進捗・達成率設定_PG,9,1),0),IF(DE437&lt;&gt;0,HLOOKUP(DE437,進捗・達成率設定_PT,9,1),0),IF(DF437&lt;&gt;0,HLOOKUP(DF437,進捗・達成率設定_受入,9,1),0),IF(AND(COUNTA(PTレビュー先頭セル:PTレビュー最終セル)=0,BJ437="",BK437="",BM437="",BN437="",BC437&lt;&gt;"", BC437&lt;=集計基準日),100,0),IF(OR(AND(BF437&lt;&gt;"",BF437&lt;=集計基準日, BJ437="",BK437="",BM437="",BN437=""),AND(BE437&lt;&gt;"",BF437&lt;&gt;"",BF437&lt;=集計基準日, BJ437="",BK437="",BM437="",BN437="")),100,0))</f>
        <v>0</v>
      </c>
      <c r="DI437" s="328" t="str">
        <f>IF(BM437&lt;&gt;"",BM437,IF(AND(BJ437&lt;&gt;"",BM437&lt;&gt;""),BM437,IF(AND(BJ437&lt;&gt;"",BM437=""),"",IF(AND(BK437&lt;&gt;"",BM437=""),"",IF(BE437&lt;&gt;"",BE437,IF(COUNTA(PTレビュー先頭セル:PTレビュー最終セル)&lt;&gt;0,"",IF(BB437&lt;&gt;"",BB437,"")))))))</f>
        <v/>
      </c>
      <c r="DJ437" s="329" t="str">
        <f>IF(AND(BM437&lt;&gt;"",BN437&lt;&gt;""),BN437,IF(AND(BJ437&lt;&gt;"",BN437&lt;&gt;""),BN437,IF(AND(BK437&lt;&gt;"",BN437=""),"",IF(AND(BJ437&lt;&gt;"",BN437=""),"",IF(BF437&lt;&gt;"",BF437,IF(COUNTA(PTレビュー先頭セル:PTレビュー最終セル)&lt;&gt;0,"",IF(BC437&lt;&gt;"",BC437,"")))))))</f>
        <v/>
      </c>
      <c r="DK437" s="450" t="b">
        <f t="shared" si="214"/>
        <v>0</v>
      </c>
      <c r="DL437" s="440" t="b">
        <f t="shared" si="215"/>
        <v>0</v>
      </c>
      <c r="DM437" s="450" t="b">
        <f t="shared" si="216"/>
        <v>0</v>
      </c>
      <c r="DN437" s="440" t="b">
        <f t="shared" si="217"/>
        <v>0</v>
      </c>
      <c r="DO437" s="449" t="b">
        <f t="shared" si="218"/>
        <v>0</v>
      </c>
      <c r="DP437" s="440" t="b">
        <f t="shared" si="219"/>
        <v>0</v>
      </c>
      <c r="DQ437" s="450" t="b">
        <f t="shared" si="220"/>
        <v>0</v>
      </c>
      <c r="DR437" s="440" t="b">
        <f t="shared" si="221"/>
        <v>0</v>
      </c>
      <c r="DS437" s="449" t="b">
        <f t="shared" si="222"/>
        <v>0</v>
      </c>
      <c r="DT437" s="440" t="b">
        <f t="shared" si="223"/>
        <v>0</v>
      </c>
    </row>
    <row r="438" spans="1:124" x14ac:dyDescent="0.25">
      <c r="A438" s="65">
        <f t="shared" si="198"/>
        <v>430</v>
      </c>
      <c r="B438" s="275"/>
      <c r="C438" s="275"/>
      <c r="D438" s="275"/>
      <c r="E438" s="275"/>
      <c r="F438" s="275"/>
      <c r="G438" s="316"/>
      <c r="H438" s="276"/>
      <c r="I438" s="276"/>
      <c r="J438" s="276"/>
      <c r="K438" s="467"/>
      <c r="L438" s="467"/>
      <c r="M438" s="277"/>
      <c r="N438" s="277"/>
      <c r="O438" s="348"/>
      <c r="P438" s="278"/>
      <c r="Q438" s="279"/>
      <c r="R438" s="348"/>
      <c r="S438" s="278"/>
      <c r="T438" s="280"/>
      <c r="U438" s="348"/>
      <c r="V438" s="274"/>
      <c r="W438" s="309" t="str">
        <f t="shared" ca="1" si="199"/>
        <v/>
      </c>
      <c r="X438" s="310" t="str">
        <f t="shared" ca="1" si="200"/>
        <v/>
      </c>
      <c r="Y438" s="277"/>
      <c r="Z438" s="277"/>
      <c r="AA438" s="348"/>
      <c r="AB438" s="278"/>
      <c r="AC438" s="279"/>
      <c r="AD438" s="348"/>
      <c r="AE438" s="278"/>
      <c r="AF438" s="280"/>
      <c r="AG438" s="348"/>
      <c r="AH438" s="274"/>
      <c r="AI438" s="309" t="str">
        <f t="shared" ca="1" si="201"/>
        <v/>
      </c>
      <c r="AJ438" s="310" t="str">
        <f t="shared" ca="1" si="202"/>
        <v/>
      </c>
      <c r="AK438" s="277"/>
      <c r="AL438" s="277"/>
      <c r="AM438" s="348"/>
      <c r="AN438" s="278"/>
      <c r="AO438" s="279"/>
      <c r="AP438" s="348"/>
      <c r="AQ438" s="278"/>
      <c r="AR438" s="280"/>
      <c r="AS438" s="348"/>
      <c r="AT438" s="274"/>
      <c r="AU438" s="309" t="str">
        <f t="shared" ca="1" si="203"/>
        <v/>
      </c>
      <c r="AV438" s="310" t="str">
        <f t="shared" ca="1" si="204"/>
        <v/>
      </c>
      <c r="AW438" s="276"/>
      <c r="AX438" s="276"/>
      <c r="AY438" s="348"/>
      <c r="AZ438" s="278"/>
      <c r="BA438" s="279"/>
      <c r="BB438" s="348"/>
      <c r="BC438" s="278"/>
      <c r="BD438" s="280"/>
      <c r="BE438" s="348"/>
      <c r="BF438" s="274"/>
      <c r="BG438" s="309" t="str">
        <f t="shared" ca="1" si="205"/>
        <v/>
      </c>
      <c r="BH438" s="310" t="str">
        <f t="shared" ca="1" si="206"/>
        <v/>
      </c>
      <c r="BI438" s="276"/>
      <c r="BJ438" s="348"/>
      <c r="BK438" s="278"/>
      <c r="BL438" s="279"/>
      <c r="BM438" s="348"/>
      <c r="BN438" s="278"/>
      <c r="BO438" s="280"/>
      <c r="BP438" s="309" t="str">
        <f t="shared" ca="1" si="207"/>
        <v/>
      </c>
      <c r="BQ438" s="310" t="str">
        <f t="shared" ca="1" si="208"/>
        <v/>
      </c>
      <c r="BR438" s="309" t="str">
        <f t="shared" ca="1" si="209"/>
        <v/>
      </c>
      <c r="BS438" s="438" t="str">
        <f t="shared" ca="1" si="210"/>
        <v/>
      </c>
      <c r="BT438" s="281" t="str">
        <f t="array" ref="BT438">IF(AND($I438&lt;&gt;"",$K438&lt;&gt;""),CEILING(VLOOKUP($I438,ランク別指標,3,FALSE)*$L438,1),"")</f>
        <v/>
      </c>
      <c r="BU438" s="282"/>
      <c r="BV438" s="281" t="str">
        <f t="shared" si="195"/>
        <v/>
      </c>
      <c r="BW438" s="283"/>
      <c r="BX438" s="282"/>
      <c r="BY438" s="284" t="str">
        <f t="shared" si="211"/>
        <v/>
      </c>
      <c r="BZ438" s="285" t="str">
        <f t="shared" si="212"/>
        <v/>
      </c>
      <c r="CA438" s="286"/>
      <c r="CB438" s="287"/>
      <c r="CC438" s="281" t="str">
        <f t="array" ref="CC438">IF(AND($I438&lt;&gt;"",$K438&lt;&gt;""),CEILING(VLOOKUP($I438,ランク別指標,6,FALSE)*$L438,1),"")</f>
        <v/>
      </c>
      <c r="CD438" s="288"/>
      <c r="CE438" s="289" t="str">
        <f t="shared" si="196"/>
        <v/>
      </c>
      <c r="CF438" s="290"/>
      <c r="CG438" s="291" t="str">
        <f t="array" ref="CG438">IF(AND(L438&lt;&gt;"",L438&gt;0),IF(CD438/L438*100 &gt; 0,CD438/L438*100, ""),"")</f>
        <v/>
      </c>
      <c r="CH438" s="292" t="str">
        <f t="array" ref="CH438">IF(AND(L438&lt;&gt;"",L438&gt;0),IF(CF438/L438*100 &gt; 0,CF438/L438*100, ""),"")</f>
        <v/>
      </c>
      <c r="CI438" s="291" t="str">
        <f t="array" ref="CI438">IF(AND(CC438&lt;&gt;"",CC438&gt;0),IF(CD438/CC438*100 &gt; 0,CD438/CC438, ""),"")</f>
        <v/>
      </c>
      <c r="CJ438" s="292" t="str">
        <f t="array" ref="CJ438">IF(AND(CE438&lt;&gt;"",CE438&gt;0),IF(CF438/CE438*100 &gt; 0,CF438/CE438, ""),"")</f>
        <v/>
      </c>
      <c r="CK438" s="281"/>
      <c r="CL438" s="293" t="str">
        <f t="array" ref="CL438">IF(AND(L438&lt;&gt;"",L438&gt;0),IF(CK438/L438*100 &gt; 0,CK438/L438*100, ""),"")</f>
        <v/>
      </c>
      <c r="CM438" s="294"/>
      <c r="CN438" s="270" t="str">
        <f t="array" aca="1" ref="CN438" ca="1">IF(AND($O438&lt;&gt;"",$P438="",$O438&lt;=集計基準日),"遅1",IF(AND($R438&lt;&gt;"",$S438="",$R438&lt;=集計基準日),"遅2",IF(AND($U438&lt;&gt;"",$V438="",$U438&lt;=集計基準日),"遅3","") ) )</f>
        <v/>
      </c>
      <c r="CO438" s="271" t="str">
        <f t="array" aca="1" ref="CO438" ca="1">IF(AND($AA438&lt;&gt;"",$AB438="",$AA438&lt;=集計基準日),"遅1",IF(AND($AD438&lt;&gt;"",$AE438="",$AD438&lt;=集計基準日),"遅2",IF(AND($AG438&lt;&gt;"",$AH438="",$AG438&lt;=集計基準日),"遅3","")))</f>
        <v/>
      </c>
      <c r="CP438" s="271" t="str">
        <f t="array" aca="1" ref="CP438" ca="1">IF(AND($AM438&lt;&gt;"",$AN438="",$AM438&lt;=集計基準日),"遅1",IF(AND($AP438&lt;&gt;"",$AQ438="",$AP438&lt;=集計基準日),"遅2",IF(AND($AS438&lt;&gt;"",$AT438="",$AS438&lt;=集計基準日),"遅3","")))</f>
        <v/>
      </c>
      <c r="CQ438" s="272" t="str">
        <f t="shared" ca="1" si="15"/>
        <v/>
      </c>
      <c r="CR438" s="272" t="str">
        <f t="shared" ca="1" si="16"/>
        <v/>
      </c>
      <c r="CS438" s="273" t="str">
        <f t="shared" ca="1" si="197"/>
        <v/>
      </c>
      <c r="CT438" s="337"/>
      <c r="CU438" s="264">
        <f t="shared" si="213"/>
        <v>430</v>
      </c>
      <c r="CW438" s="324">
        <f t="array" aca="1" ref="CW438" ca="1">MAX(IF((IF(進捗管理票PSPT_進捗率_1_2&lt;&gt;"", O438:V438,O438:S438)&lt;&gt;"")*(IF(進捗管理票PSPT_進捗率_1_2&lt;&gt;"", $O$7:$V$7,$O$7:$S$7)="予定日")*(IF(進捗管理票PSPT_進捗率_1_2&lt;&gt;"", O438:V438,O438:S438)&lt;=集計基準日),COLUMN(IF(進捗管理票PSPT_進捗率_1_2&lt;&gt;"", O438:V438,O438:S438)),""))</f>
        <v>0</v>
      </c>
      <c r="CX438" s="324">
        <f t="array" aca="1" ref="CX438" ca="1">MAX(IF((IF(進捗管理票PSPT_進捗率_2_2&lt;&gt;"", AA438:AH438,AA438:AE438)&lt;&gt;"")*(IF(進捗管理票PSPT_進捗率_2_2&lt;&gt;"", $AA$7:$AH$7,$AA$7:$AE$7)="予定日")*(IF(進捗管理票PSPT_進捗率_2_2&lt;&gt;"", AA438:AH438,AA438:AE438)&lt;=集計基準日),COLUMN(IF(進捗管理票PSPT_進捗率_2_2&lt;&gt;"", AA438:AH438,AA438:AE438)),""))</f>
        <v>0</v>
      </c>
      <c r="CY438" s="324">
        <f t="array" aca="1" ref="CY438" ca="1">MAX(IF((IF(進捗管理票PSPT_進捗率_3_2&lt;&gt;"", AM438:AT438,AM438:AQ438)&lt;&gt;"")*(IF(進捗管理票PSPT_進捗率_3_2&lt;&gt;"", $AM$7:$AT$7,$AM$7:$AQ$7)="予定日")*(IF(進捗管理票PSPT_進捗率_3_2&lt;&gt;"", AM438:AT438,AM438:AQ438)&lt;=集計基準日),COLUMN(IF(進捗管理票PSPT_進捗率_3_2&lt;&gt;"", AM438:AT438,AM438:AQ438)),""))</f>
        <v>0</v>
      </c>
      <c r="CZ438" s="324">
        <f t="array" aca="1" ref="CZ438" ca="1">MAX(IF((IF(進捗管理票PSPT_進捗率_4_2&lt;&gt;"", AY438:BF438,AY438:BC438)&lt;&gt;"")*(IF(進捗管理票PSPT_進捗率_4_2&lt;&gt;"", $AY$7:$BF$7,$AY$7:$BC$7)="予定日")*(IF(進捗管理票PSPT_進捗率_4_2&lt;&gt;"", AY438:BF438,AY438:BC438)&lt;=集計基準日),COLUMN(IF(進捗管理票PSPT_進捗率_4_2&lt;&gt;"", AY438:BF438,AY438:BC438)),""))</f>
        <v>0</v>
      </c>
      <c r="DA438" s="324">
        <f t="array" aca="1" ref="DA438" ca="1">MAX(IF((BJ438:BN438&lt;&gt;"")*($BJ$7:$BN$7="予定日")*(BJ438:BN438&lt;=集計基準日),COLUMN(BJ438:BN438),""))</f>
        <v>0</v>
      </c>
      <c r="DB438" s="324">
        <f t="array" aca="1" ref="DB438" ca="1">MAX(IF((IF(AND(進捗管理票PSPT_進捗率_1_2&lt;&gt;"",U438&lt;&gt;""), O438:V438,O438:S438)&lt;&gt;"")*(IF(AND(進捗管理票PSPT_進捗率_1_2&lt;&gt;"",U438&lt;&gt;""), $O$7:$V$7,$O$7:$S$7)="実績日")*(IF(AND(進捗管理票PSPT_進捗率_1_2&lt;&gt;"",U438&lt;&gt;""), O438:V438,O438:S438)&lt;=集計基準日),COLUMN(IF(AND(進捗管理票PSPT_進捗率_1_2&lt;&gt;"",U438&lt;&gt;""), O438:V438,O438:S438)),""))</f>
        <v>0</v>
      </c>
      <c r="DC438" s="324">
        <f t="array" aca="1" ref="DC438" ca="1">MAX(IF((IF(AND(進捗管理票PSPT_進捗率_2_2&lt;&gt;"",AG438&lt;&gt;""), AA438:AH438,AA438:AE438)&lt;&gt;"")*(IF(AND(進捗管理票PSPT_進捗率_2_2&lt;&gt;"",AG438&lt;&gt;""), $AA$7:$AH$7,$AA$7:$AE$7)="実績日")*(IF(AND(進捗管理票PSPT_進捗率_2_2&lt;&gt;"",AG438&lt;&gt;""), AA438:AH438,AA438:AE438)&lt;=集計基準日),COLUMN(IF(AND(進捗管理票PSPT_進捗率_2_2&lt;&gt;"",AG438&lt;&gt;""), AA438:AH438,AA438:AE438)),""))</f>
        <v>0</v>
      </c>
      <c r="DD438" s="324">
        <f t="array" aca="1" ref="DD438" ca="1">MAX(IF((IF(AND(進捗管理票PSPT_進捗率_3_2&lt;&gt;"",AS438&lt;&gt;""), AM438:AT438,AM438:AQ438)&lt;&gt;"")*(IF(AND(進捗管理票PSPT_進捗率_3_2&lt;&gt;"",AS438&lt;&gt;""), $AM$7:$AT$7,$AM$7:$AQ$7)="実績日")*(IF(AND(進捗管理票PSPT_進捗率_3_2&lt;&gt;"",AS438&lt;&gt;""), AM438:AT438,AM438:AQ438)&lt;=集計基準日),COLUMN(IF(AND(進捗管理票PSPT_進捗率_3_2&lt;&gt;"",AS438&lt;&gt;""), AM438:AT438,AM438:AQ438)),""))</f>
        <v>0</v>
      </c>
      <c r="DE438" s="324">
        <f t="array" aca="1" ref="DE438" ca="1">MAX(IF((IF(AND(進捗管理票PSPT_進捗率_4_2&lt;&gt;"",BE438&lt;&gt;""), AY438:BF438,AY438:BC438)&lt;&gt;"")*(IF(AND(進捗管理票PSPT_進捗率_4_2&lt;&gt;"",BE438&lt;&gt;""), $AY$7:$BF$7,$AY$7:$BC$7)="実績日")*(IF(AND(進捗管理票PSPT_進捗率_4_2&lt;&gt;"",BE438&lt;&gt;""), AY438:BF438,AY438:BC438)&lt;=集計基準日),COLUMN(IF(AND(進捗管理票PSPT_進捗率_4_2&lt;&gt;"",BE438&lt;&gt;""), AY438:BF438,AY438:BC438)),""))</f>
        <v>0</v>
      </c>
      <c r="DF438" s="324">
        <f t="array" aca="1" ref="DF438" ca="1">MAX(IF((BJ438:BN438&lt;&gt;"")*($BJ$7:$BN$7="実績日")*(BJ438:BN438&lt;=集計基準日),COLUMN(BJ438:BN438),""))</f>
        <v>0</v>
      </c>
      <c r="DG438" s="439">
        <f ca="1">MAX(IF(CW438&lt;&gt;0,HLOOKUP(CW438+1,進捗・達成率設定_PS,9,1),0),IF(CX438&lt;&gt;0,HLOOKUP(CX438+1,進捗・達成率設定_PT仕様作成,9,1),0),IF(CY438&lt;&gt;0,HLOOKUP(CY438+1,進捗・達成率設定_PG,9,1),0),IF(CZ438&lt;&gt;0,HLOOKUP(CZ438+1,進捗・達成率設定_PT,9,1),0),IF(DA438&lt;&gt;0,HLOOKUP(DA438+1,進捗・達成率設定_受入,9,1),0),IF(AND(COUNTA(PTレビュー先頭セル:PTレビュー最終セル)=0,AND(BB438&lt;&gt;"", BB438 &lt;= 集計基準日, BE438="",BF438="",BJ438="",BK438="",BM438="",BN438="")),100,0),IF(AND(BE438&lt;&gt;"",BE438 &lt;= 集計基準日, BJ438="",BK438="",BM438="",BN438=""),100,0))</f>
        <v>0</v>
      </c>
      <c r="DH438" s="440">
        <f ca="1">MAX(IF(DB438&lt;&gt;0,HLOOKUP(DB438,進捗・達成率設定_PS,9,1),0),IF(DC438&lt;&gt;0,HLOOKUP(DC438,進捗・達成率設定_PT仕様作成,9,1),0),IF(DD438&lt;&gt;0,HLOOKUP(DD438,進捗・達成率設定_PG,9,1),0),IF(DE438&lt;&gt;0,HLOOKUP(DE438,進捗・達成率設定_PT,9,1),0),IF(DF438&lt;&gt;0,HLOOKUP(DF438,進捗・達成率設定_受入,9,1),0),IF(AND(COUNTA(PTレビュー先頭セル:PTレビュー最終セル)=0,BJ438="",BK438="",BM438="",BN438="",BC438&lt;&gt;"", BC438&lt;=集計基準日),100,0),IF(OR(AND(BF438&lt;&gt;"",BF438&lt;=集計基準日, BJ438="",BK438="",BM438="",BN438=""),AND(BE438&lt;&gt;"",BF438&lt;&gt;"",BF438&lt;=集計基準日, BJ438="",BK438="",BM438="",BN438="")),100,0))</f>
        <v>0</v>
      </c>
      <c r="DI438" s="328" t="str">
        <f>IF(BM438&lt;&gt;"",BM438,IF(AND(BJ438&lt;&gt;"",BM438&lt;&gt;""),BM438,IF(AND(BJ438&lt;&gt;"",BM438=""),"",IF(AND(BK438&lt;&gt;"",BM438=""),"",IF(BE438&lt;&gt;"",BE438,IF(COUNTA(PTレビュー先頭セル:PTレビュー最終セル)&lt;&gt;0,"",IF(BB438&lt;&gt;"",BB438,"")))))))</f>
        <v/>
      </c>
      <c r="DJ438" s="329" t="str">
        <f>IF(AND(BM438&lt;&gt;"",BN438&lt;&gt;""),BN438,IF(AND(BJ438&lt;&gt;"",BN438&lt;&gt;""),BN438,IF(AND(BK438&lt;&gt;"",BN438=""),"",IF(AND(BJ438&lt;&gt;"",BN438=""),"",IF(BF438&lt;&gt;"",BF438,IF(COUNTA(PTレビュー先頭セル:PTレビュー最終セル)&lt;&gt;0,"",IF(BC438&lt;&gt;"",BC438,"")))))))</f>
        <v/>
      </c>
      <c r="DK438" s="450" t="b">
        <f t="shared" si="214"/>
        <v>0</v>
      </c>
      <c r="DL438" s="440" t="b">
        <f t="shared" si="215"/>
        <v>0</v>
      </c>
      <c r="DM438" s="450" t="b">
        <f t="shared" si="216"/>
        <v>0</v>
      </c>
      <c r="DN438" s="440" t="b">
        <f t="shared" si="217"/>
        <v>0</v>
      </c>
      <c r="DO438" s="449" t="b">
        <f t="shared" si="218"/>
        <v>0</v>
      </c>
      <c r="DP438" s="440" t="b">
        <f t="shared" si="219"/>
        <v>0</v>
      </c>
      <c r="DQ438" s="450" t="b">
        <f t="shared" si="220"/>
        <v>0</v>
      </c>
      <c r="DR438" s="440" t="b">
        <f t="shared" si="221"/>
        <v>0</v>
      </c>
      <c r="DS438" s="449" t="b">
        <f t="shared" si="222"/>
        <v>0</v>
      </c>
      <c r="DT438" s="440" t="b">
        <f t="shared" si="223"/>
        <v>0</v>
      </c>
    </row>
    <row r="439" spans="1:124" x14ac:dyDescent="0.25">
      <c r="A439" s="65">
        <f t="shared" si="198"/>
        <v>431</v>
      </c>
      <c r="B439" s="275"/>
      <c r="C439" s="275"/>
      <c r="D439" s="275"/>
      <c r="E439" s="275"/>
      <c r="F439" s="275"/>
      <c r="G439" s="316"/>
      <c r="H439" s="276"/>
      <c r="I439" s="276"/>
      <c r="J439" s="276"/>
      <c r="K439" s="467"/>
      <c r="L439" s="467"/>
      <c r="M439" s="277"/>
      <c r="N439" s="277"/>
      <c r="O439" s="348"/>
      <c r="P439" s="278"/>
      <c r="Q439" s="279"/>
      <c r="R439" s="348"/>
      <c r="S439" s="278"/>
      <c r="T439" s="280"/>
      <c r="U439" s="348"/>
      <c r="V439" s="274"/>
      <c r="W439" s="309" t="str">
        <f t="shared" ca="1" si="199"/>
        <v/>
      </c>
      <c r="X439" s="310" t="str">
        <f t="shared" ca="1" si="200"/>
        <v/>
      </c>
      <c r="Y439" s="277"/>
      <c r="Z439" s="277"/>
      <c r="AA439" s="348"/>
      <c r="AB439" s="278"/>
      <c r="AC439" s="279"/>
      <c r="AD439" s="348"/>
      <c r="AE439" s="278"/>
      <c r="AF439" s="280"/>
      <c r="AG439" s="348"/>
      <c r="AH439" s="274"/>
      <c r="AI439" s="309" t="str">
        <f t="shared" ca="1" si="201"/>
        <v/>
      </c>
      <c r="AJ439" s="310" t="str">
        <f t="shared" ca="1" si="202"/>
        <v/>
      </c>
      <c r="AK439" s="277"/>
      <c r="AL439" s="277"/>
      <c r="AM439" s="348"/>
      <c r="AN439" s="278"/>
      <c r="AO439" s="279"/>
      <c r="AP439" s="348"/>
      <c r="AQ439" s="278"/>
      <c r="AR439" s="280"/>
      <c r="AS439" s="348"/>
      <c r="AT439" s="274"/>
      <c r="AU439" s="309" t="str">
        <f t="shared" ca="1" si="203"/>
        <v/>
      </c>
      <c r="AV439" s="310" t="str">
        <f t="shared" ca="1" si="204"/>
        <v/>
      </c>
      <c r="AW439" s="276"/>
      <c r="AX439" s="276"/>
      <c r="AY439" s="348"/>
      <c r="AZ439" s="278"/>
      <c r="BA439" s="279"/>
      <c r="BB439" s="348"/>
      <c r="BC439" s="278"/>
      <c r="BD439" s="280"/>
      <c r="BE439" s="348"/>
      <c r="BF439" s="274"/>
      <c r="BG439" s="309" t="str">
        <f t="shared" ca="1" si="205"/>
        <v/>
      </c>
      <c r="BH439" s="310" t="str">
        <f t="shared" ca="1" si="206"/>
        <v/>
      </c>
      <c r="BI439" s="276"/>
      <c r="BJ439" s="348"/>
      <c r="BK439" s="278"/>
      <c r="BL439" s="279"/>
      <c r="BM439" s="348"/>
      <c r="BN439" s="278"/>
      <c r="BO439" s="280"/>
      <c r="BP439" s="309" t="str">
        <f t="shared" ca="1" si="207"/>
        <v/>
      </c>
      <c r="BQ439" s="310" t="str">
        <f t="shared" ca="1" si="208"/>
        <v/>
      </c>
      <c r="BR439" s="309" t="str">
        <f t="shared" ca="1" si="209"/>
        <v/>
      </c>
      <c r="BS439" s="438" t="str">
        <f t="shared" ca="1" si="210"/>
        <v/>
      </c>
      <c r="BT439" s="281" t="str">
        <f t="array" ref="BT439">IF(AND($I439&lt;&gt;"",$K439&lt;&gt;""),CEILING(VLOOKUP($I439,ランク別指標,3,FALSE)*$L439,1),"")</f>
        <v/>
      </c>
      <c r="BU439" s="282"/>
      <c r="BV439" s="281" t="str">
        <f t="shared" si="195"/>
        <v/>
      </c>
      <c r="BW439" s="283"/>
      <c r="BX439" s="282"/>
      <c r="BY439" s="284" t="str">
        <f t="shared" si="211"/>
        <v/>
      </c>
      <c r="BZ439" s="285" t="str">
        <f t="shared" si="212"/>
        <v/>
      </c>
      <c r="CA439" s="286"/>
      <c r="CB439" s="287"/>
      <c r="CC439" s="281" t="str">
        <f t="array" ref="CC439">IF(AND($I439&lt;&gt;"",$K439&lt;&gt;""),CEILING(VLOOKUP($I439,ランク別指標,6,FALSE)*$L439,1),"")</f>
        <v/>
      </c>
      <c r="CD439" s="288"/>
      <c r="CE439" s="289" t="str">
        <f t="shared" si="196"/>
        <v/>
      </c>
      <c r="CF439" s="290"/>
      <c r="CG439" s="291" t="str">
        <f t="array" ref="CG439">IF(AND(L439&lt;&gt;"",L439&gt;0),IF(CD439/L439*100 &gt; 0,CD439/L439*100, ""),"")</f>
        <v/>
      </c>
      <c r="CH439" s="292" t="str">
        <f t="array" ref="CH439">IF(AND(L439&lt;&gt;"",L439&gt;0),IF(CF439/L439*100 &gt; 0,CF439/L439*100, ""),"")</f>
        <v/>
      </c>
      <c r="CI439" s="291" t="str">
        <f t="array" ref="CI439">IF(AND(CC439&lt;&gt;"",CC439&gt;0),IF(CD439/CC439*100 &gt; 0,CD439/CC439, ""),"")</f>
        <v/>
      </c>
      <c r="CJ439" s="292" t="str">
        <f t="array" ref="CJ439">IF(AND(CE439&lt;&gt;"",CE439&gt;0),IF(CF439/CE439*100 &gt; 0,CF439/CE439, ""),"")</f>
        <v/>
      </c>
      <c r="CK439" s="281"/>
      <c r="CL439" s="293" t="str">
        <f t="array" ref="CL439">IF(AND(L439&lt;&gt;"",L439&gt;0),IF(CK439/L439*100 &gt; 0,CK439/L439*100, ""),"")</f>
        <v/>
      </c>
      <c r="CM439" s="294"/>
      <c r="CN439" s="270" t="str">
        <f t="array" aca="1" ref="CN439" ca="1">IF(AND($O439&lt;&gt;"",$P439="",$O439&lt;=集計基準日),"遅1",IF(AND($R439&lt;&gt;"",$S439="",$R439&lt;=集計基準日),"遅2",IF(AND($U439&lt;&gt;"",$V439="",$U439&lt;=集計基準日),"遅3","") ) )</f>
        <v/>
      </c>
      <c r="CO439" s="271" t="str">
        <f t="array" aca="1" ref="CO439" ca="1">IF(AND($AA439&lt;&gt;"",$AB439="",$AA439&lt;=集計基準日),"遅1",IF(AND($AD439&lt;&gt;"",$AE439="",$AD439&lt;=集計基準日),"遅2",IF(AND($AG439&lt;&gt;"",$AH439="",$AG439&lt;=集計基準日),"遅3","")))</f>
        <v/>
      </c>
      <c r="CP439" s="271" t="str">
        <f t="array" aca="1" ref="CP439" ca="1">IF(AND($AM439&lt;&gt;"",$AN439="",$AM439&lt;=集計基準日),"遅1",IF(AND($AP439&lt;&gt;"",$AQ439="",$AP439&lt;=集計基準日),"遅2",IF(AND($AS439&lt;&gt;"",$AT439="",$AS439&lt;=集計基準日),"遅3","")))</f>
        <v/>
      </c>
      <c r="CQ439" s="272" t="str">
        <f t="shared" ca="1" si="15"/>
        <v/>
      </c>
      <c r="CR439" s="272" t="str">
        <f t="shared" ca="1" si="16"/>
        <v/>
      </c>
      <c r="CS439" s="273" t="str">
        <f t="shared" ca="1" si="197"/>
        <v/>
      </c>
      <c r="CT439" s="337"/>
      <c r="CU439" s="264">
        <f t="shared" si="213"/>
        <v>431</v>
      </c>
      <c r="CW439" s="324">
        <f t="array" aca="1" ref="CW439" ca="1">MAX(IF((IF(進捗管理票PSPT_進捗率_1_2&lt;&gt;"", O439:V439,O439:S439)&lt;&gt;"")*(IF(進捗管理票PSPT_進捗率_1_2&lt;&gt;"", $O$7:$V$7,$O$7:$S$7)="予定日")*(IF(進捗管理票PSPT_進捗率_1_2&lt;&gt;"", O439:V439,O439:S439)&lt;=集計基準日),COLUMN(IF(進捗管理票PSPT_進捗率_1_2&lt;&gt;"", O439:V439,O439:S439)),""))</f>
        <v>0</v>
      </c>
      <c r="CX439" s="324">
        <f t="array" aca="1" ref="CX439" ca="1">MAX(IF((IF(進捗管理票PSPT_進捗率_2_2&lt;&gt;"", AA439:AH439,AA439:AE439)&lt;&gt;"")*(IF(進捗管理票PSPT_進捗率_2_2&lt;&gt;"", $AA$7:$AH$7,$AA$7:$AE$7)="予定日")*(IF(進捗管理票PSPT_進捗率_2_2&lt;&gt;"", AA439:AH439,AA439:AE439)&lt;=集計基準日),COLUMN(IF(進捗管理票PSPT_進捗率_2_2&lt;&gt;"", AA439:AH439,AA439:AE439)),""))</f>
        <v>0</v>
      </c>
      <c r="CY439" s="324">
        <f t="array" aca="1" ref="CY439" ca="1">MAX(IF((IF(進捗管理票PSPT_進捗率_3_2&lt;&gt;"", AM439:AT439,AM439:AQ439)&lt;&gt;"")*(IF(進捗管理票PSPT_進捗率_3_2&lt;&gt;"", $AM$7:$AT$7,$AM$7:$AQ$7)="予定日")*(IF(進捗管理票PSPT_進捗率_3_2&lt;&gt;"", AM439:AT439,AM439:AQ439)&lt;=集計基準日),COLUMN(IF(進捗管理票PSPT_進捗率_3_2&lt;&gt;"", AM439:AT439,AM439:AQ439)),""))</f>
        <v>0</v>
      </c>
      <c r="CZ439" s="324">
        <f t="array" aca="1" ref="CZ439" ca="1">MAX(IF((IF(進捗管理票PSPT_進捗率_4_2&lt;&gt;"", AY439:BF439,AY439:BC439)&lt;&gt;"")*(IF(進捗管理票PSPT_進捗率_4_2&lt;&gt;"", $AY$7:$BF$7,$AY$7:$BC$7)="予定日")*(IF(進捗管理票PSPT_進捗率_4_2&lt;&gt;"", AY439:BF439,AY439:BC439)&lt;=集計基準日),COLUMN(IF(進捗管理票PSPT_進捗率_4_2&lt;&gt;"", AY439:BF439,AY439:BC439)),""))</f>
        <v>0</v>
      </c>
      <c r="DA439" s="324">
        <f t="array" aca="1" ref="DA439" ca="1">MAX(IF((BJ439:BN439&lt;&gt;"")*($BJ$7:$BN$7="予定日")*(BJ439:BN439&lt;=集計基準日),COLUMN(BJ439:BN439),""))</f>
        <v>0</v>
      </c>
      <c r="DB439" s="324">
        <f t="array" aca="1" ref="DB439" ca="1">MAX(IF((IF(AND(進捗管理票PSPT_進捗率_1_2&lt;&gt;"",U439&lt;&gt;""), O439:V439,O439:S439)&lt;&gt;"")*(IF(AND(進捗管理票PSPT_進捗率_1_2&lt;&gt;"",U439&lt;&gt;""), $O$7:$V$7,$O$7:$S$7)="実績日")*(IF(AND(進捗管理票PSPT_進捗率_1_2&lt;&gt;"",U439&lt;&gt;""), O439:V439,O439:S439)&lt;=集計基準日),COLUMN(IF(AND(進捗管理票PSPT_進捗率_1_2&lt;&gt;"",U439&lt;&gt;""), O439:V439,O439:S439)),""))</f>
        <v>0</v>
      </c>
      <c r="DC439" s="324">
        <f t="array" aca="1" ref="DC439" ca="1">MAX(IF((IF(AND(進捗管理票PSPT_進捗率_2_2&lt;&gt;"",AG439&lt;&gt;""), AA439:AH439,AA439:AE439)&lt;&gt;"")*(IF(AND(進捗管理票PSPT_進捗率_2_2&lt;&gt;"",AG439&lt;&gt;""), $AA$7:$AH$7,$AA$7:$AE$7)="実績日")*(IF(AND(進捗管理票PSPT_進捗率_2_2&lt;&gt;"",AG439&lt;&gt;""), AA439:AH439,AA439:AE439)&lt;=集計基準日),COLUMN(IF(AND(進捗管理票PSPT_進捗率_2_2&lt;&gt;"",AG439&lt;&gt;""), AA439:AH439,AA439:AE439)),""))</f>
        <v>0</v>
      </c>
      <c r="DD439" s="324">
        <f t="array" aca="1" ref="DD439" ca="1">MAX(IF((IF(AND(進捗管理票PSPT_進捗率_3_2&lt;&gt;"",AS439&lt;&gt;""), AM439:AT439,AM439:AQ439)&lt;&gt;"")*(IF(AND(進捗管理票PSPT_進捗率_3_2&lt;&gt;"",AS439&lt;&gt;""), $AM$7:$AT$7,$AM$7:$AQ$7)="実績日")*(IF(AND(進捗管理票PSPT_進捗率_3_2&lt;&gt;"",AS439&lt;&gt;""), AM439:AT439,AM439:AQ439)&lt;=集計基準日),COLUMN(IF(AND(進捗管理票PSPT_進捗率_3_2&lt;&gt;"",AS439&lt;&gt;""), AM439:AT439,AM439:AQ439)),""))</f>
        <v>0</v>
      </c>
      <c r="DE439" s="324">
        <f t="array" aca="1" ref="DE439" ca="1">MAX(IF((IF(AND(進捗管理票PSPT_進捗率_4_2&lt;&gt;"",BE439&lt;&gt;""), AY439:BF439,AY439:BC439)&lt;&gt;"")*(IF(AND(進捗管理票PSPT_進捗率_4_2&lt;&gt;"",BE439&lt;&gt;""), $AY$7:$BF$7,$AY$7:$BC$7)="実績日")*(IF(AND(進捗管理票PSPT_進捗率_4_2&lt;&gt;"",BE439&lt;&gt;""), AY439:BF439,AY439:BC439)&lt;=集計基準日),COLUMN(IF(AND(進捗管理票PSPT_進捗率_4_2&lt;&gt;"",BE439&lt;&gt;""), AY439:BF439,AY439:BC439)),""))</f>
        <v>0</v>
      </c>
      <c r="DF439" s="324">
        <f t="array" aca="1" ref="DF439" ca="1">MAX(IF((BJ439:BN439&lt;&gt;"")*($BJ$7:$BN$7="実績日")*(BJ439:BN439&lt;=集計基準日),COLUMN(BJ439:BN439),""))</f>
        <v>0</v>
      </c>
      <c r="DG439" s="439">
        <f ca="1">MAX(IF(CW439&lt;&gt;0,HLOOKUP(CW439+1,進捗・達成率設定_PS,9,1),0),IF(CX439&lt;&gt;0,HLOOKUP(CX439+1,進捗・達成率設定_PT仕様作成,9,1),0),IF(CY439&lt;&gt;0,HLOOKUP(CY439+1,進捗・達成率設定_PG,9,1),0),IF(CZ439&lt;&gt;0,HLOOKUP(CZ439+1,進捗・達成率設定_PT,9,1),0),IF(DA439&lt;&gt;0,HLOOKUP(DA439+1,進捗・達成率設定_受入,9,1),0),IF(AND(COUNTA(PTレビュー先頭セル:PTレビュー最終セル)=0,AND(BB439&lt;&gt;"", BB439 &lt;= 集計基準日, BE439="",BF439="",BJ439="",BK439="",BM439="",BN439="")),100,0),IF(AND(BE439&lt;&gt;"",BE439 &lt;= 集計基準日, BJ439="",BK439="",BM439="",BN439=""),100,0))</f>
        <v>0</v>
      </c>
      <c r="DH439" s="440">
        <f ca="1">MAX(IF(DB439&lt;&gt;0,HLOOKUP(DB439,進捗・達成率設定_PS,9,1),0),IF(DC439&lt;&gt;0,HLOOKUP(DC439,進捗・達成率設定_PT仕様作成,9,1),0),IF(DD439&lt;&gt;0,HLOOKUP(DD439,進捗・達成率設定_PG,9,1),0),IF(DE439&lt;&gt;0,HLOOKUP(DE439,進捗・達成率設定_PT,9,1),0),IF(DF439&lt;&gt;0,HLOOKUP(DF439,進捗・達成率設定_受入,9,1),0),IF(AND(COUNTA(PTレビュー先頭セル:PTレビュー最終セル)=0,BJ439="",BK439="",BM439="",BN439="",BC439&lt;&gt;"", BC439&lt;=集計基準日),100,0),IF(OR(AND(BF439&lt;&gt;"",BF439&lt;=集計基準日, BJ439="",BK439="",BM439="",BN439=""),AND(BE439&lt;&gt;"",BF439&lt;&gt;"",BF439&lt;=集計基準日, BJ439="",BK439="",BM439="",BN439="")),100,0))</f>
        <v>0</v>
      </c>
      <c r="DI439" s="328" t="str">
        <f>IF(BM439&lt;&gt;"",BM439,IF(AND(BJ439&lt;&gt;"",BM439&lt;&gt;""),BM439,IF(AND(BJ439&lt;&gt;"",BM439=""),"",IF(AND(BK439&lt;&gt;"",BM439=""),"",IF(BE439&lt;&gt;"",BE439,IF(COUNTA(PTレビュー先頭セル:PTレビュー最終セル)&lt;&gt;0,"",IF(BB439&lt;&gt;"",BB439,"")))))))</f>
        <v/>
      </c>
      <c r="DJ439" s="329" t="str">
        <f>IF(AND(BM439&lt;&gt;"",BN439&lt;&gt;""),BN439,IF(AND(BJ439&lt;&gt;"",BN439&lt;&gt;""),BN439,IF(AND(BK439&lt;&gt;"",BN439=""),"",IF(AND(BJ439&lt;&gt;"",BN439=""),"",IF(BF439&lt;&gt;"",BF439,IF(COUNTA(PTレビュー先頭セル:PTレビュー最終セル)&lt;&gt;0,"",IF(BC439&lt;&gt;"",BC439,"")))))))</f>
        <v/>
      </c>
      <c r="DK439" s="450" t="b">
        <f t="shared" si="214"/>
        <v>0</v>
      </c>
      <c r="DL439" s="440" t="b">
        <f t="shared" si="215"/>
        <v>0</v>
      </c>
      <c r="DM439" s="450" t="b">
        <f t="shared" si="216"/>
        <v>0</v>
      </c>
      <c r="DN439" s="440" t="b">
        <f t="shared" si="217"/>
        <v>0</v>
      </c>
      <c r="DO439" s="449" t="b">
        <f t="shared" si="218"/>
        <v>0</v>
      </c>
      <c r="DP439" s="440" t="b">
        <f t="shared" si="219"/>
        <v>0</v>
      </c>
      <c r="DQ439" s="450" t="b">
        <f t="shared" si="220"/>
        <v>0</v>
      </c>
      <c r="DR439" s="440" t="b">
        <f t="shared" si="221"/>
        <v>0</v>
      </c>
      <c r="DS439" s="449" t="b">
        <f t="shared" si="222"/>
        <v>0</v>
      </c>
      <c r="DT439" s="440" t="b">
        <f t="shared" si="223"/>
        <v>0</v>
      </c>
    </row>
    <row r="440" spans="1:124" x14ac:dyDescent="0.25">
      <c r="A440" s="65">
        <f t="shared" si="198"/>
        <v>432</v>
      </c>
      <c r="B440" s="275"/>
      <c r="C440" s="275"/>
      <c r="D440" s="275"/>
      <c r="E440" s="275"/>
      <c r="F440" s="275"/>
      <c r="G440" s="316"/>
      <c r="H440" s="276"/>
      <c r="I440" s="276"/>
      <c r="J440" s="276"/>
      <c r="K440" s="467"/>
      <c r="L440" s="467"/>
      <c r="M440" s="277"/>
      <c r="N440" s="277"/>
      <c r="O440" s="348"/>
      <c r="P440" s="278"/>
      <c r="Q440" s="279"/>
      <c r="R440" s="348"/>
      <c r="S440" s="278"/>
      <c r="T440" s="280"/>
      <c r="U440" s="348"/>
      <c r="V440" s="274"/>
      <c r="W440" s="309" t="str">
        <f t="shared" ca="1" si="199"/>
        <v/>
      </c>
      <c r="X440" s="310" t="str">
        <f t="shared" ca="1" si="200"/>
        <v/>
      </c>
      <c r="Y440" s="277"/>
      <c r="Z440" s="277"/>
      <c r="AA440" s="348"/>
      <c r="AB440" s="278"/>
      <c r="AC440" s="279"/>
      <c r="AD440" s="348"/>
      <c r="AE440" s="278"/>
      <c r="AF440" s="280"/>
      <c r="AG440" s="348"/>
      <c r="AH440" s="274"/>
      <c r="AI440" s="309" t="str">
        <f t="shared" ca="1" si="201"/>
        <v/>
      </c>
      <c r="AJ440" s="310" t="str">
        <f t="shared" ca="1" si="202"/>
        <v/>
      </c>
      <c r="AK440" s="277"/>
      <c r="AL440" s="277"/>
      <c r="AM440" s="348"/>
      <c r="AN440" s="278"/>
      <c r="AO440" s="279"/>
      <c r="AP440" s="348"/>
      <c r="AQ440" s="278"/>
      <c r="AR440" s="280"/>
      <c r="AS440" s="348"/>
      <c r="AT440" s="274"/>
      <c r="AU440" s="309" t="str">
        <f t="shared" ca="1" si="203"/>
        <v/>
      </c>
      <c r="AV440" s="310" t="str">
        <f t="shared" ca="1" si="204"/>
        <v/>
      </c>
      <c r="AW440" s="276"/>
      <c r="AX440" s="276"/>
      <c r="AY440" s="348"/>
      <c r="AZ440" s="278"/>
      <c r="BA440" s="279"/>
      <c r="BB440" s="348"/>
      <c r="BC440" s="278"/>
      <c r="BD440" s="280"/>
      <c r="BE440" s="348"/>
      <c r="BF440" s="274"/>
      <c r="BG440" s="309" t="str">
        <f t="shared" ca="1" si="205"/>
        <v/>
      </c>
      <c r="BH440" s="310" t="str">
        <f t="shared" ca="1" si="206"/>
        <v/>
      </c>
      <c r="BI440" s="276"/>
      <c r="BJ440" s="348"/>
      <c r="BK440" s="278"/>
      <c r="BL440" s="279"/>
      <c r="BM440" s="348"/>
      <c r="BN440" s="278"/>
      <c r="BO440" s="280"/>
      <c r="BP440" s="309" t="str">
        <f t="shared" ca="1" si="207"/>
        <v/>
      </c>
      <c r="BQ440" s="310" t="str">
        <f t="shared" ca="1" si="208"/>
        <v/>
      </c>
      <c r="BR440" s="309" t="str">
        <f t="shared" ca="1" si="209"/>
        <v/>
      </c>
      <c r="BS440" s="438" t="str">
        <f t="shared" ca="1" si="210"/>
        <v/>
      </c>
      <c r="BT440" s="281" t="str">
        <f t="array" ref="BT440">IF(AND($I440&lt;&gt;"",$K440&lt;&gt;""),CEILING(VLOOKUP($I440,ランク別指標,3,FALSE)*$L440,1),"")</f>
        <v/>
      </c>
      <c r="BU440" s="282"/>
      <c r="BV440" s="281" t="str">
        <f t="shared" si="195"/>
        <v/>
      </c>
      <c r="BW440" s="283"/>
      <c r="BX440" s="282"/>
      <c r="BY440" s="284" t="str">
        <f t="shared" si="211"/>
        <v/>
      </c>
      <c r="BZ440" s="285" t="str">
        <f t="shared" si="212"/>
        <v/>
      </c>
      <c r="CA440" s="286"/>
      <c r="CB440" s="287"/>
      <c r="CC440" s="281" t="str">
        <f t="array" ref="CC440">IF(AND($I440&lt;&gt;"",$K440&lt;&gt;""),CEILING(VLOOKUP($I440,ランク別指標,6,FALSE)*$L440,1),"")</f>
        <v/>
      </c>
      <c r="CD440" s="288"/>
      <c r="CE440" s="289" t="str">
        <f t="shared" si="196"/>
        <v/>
      </c>
      <c r="CF440" s="290"/>
      <c r="CG440" s="291" t="str">
        <f t="array" ref="CG440">IF(AND(L440&lt;&gt;"",L440&gt;0),IF(CD440/L440*100 &gt; 0,CD440/L440*100, ""),"")</f>
        <v/>
      </c>
      <c r="CH440" s="292" t="str">
        <f t="array" ref="CH440">IF(AND(L440&lt;&gt;"",L440&gt;0),IF(CF440/L440*100 &gt; 0,CF440/L440*100, ""),"")</f>
        <v/>
      </c>
      <c r="CI440" s="291" t="str">
        <f t="array" ref="CI440">IF(AND(CC440&lt;&gt;"",CC440&gt;0),IF(CD440/CC440*100 &gt; 0,CD440/CC440, ""),"")</f>
        <v/>
      </c>
      <c r="CJ440" s="292" t="str">
        <f t="array" ref="CJ440">IF(AND(CE440&lt;&gt;"",CE440&gt;0),IF(CF440/CE440*100 &gt; 0,CF440/CE440, ""),"")</f>
        <v/>
      </c>
      <c r="CK440" s="281"/>
      <c r="CL440" s="293" t="str">
        <f t="array" ref="CL440">IF(AND(L440&lt;&gt;"",L440&gt;0),IF(CK440/L440*100 &gt; 0,CK440/L440*100, ""),"")</f>
        <v/>
      </c>
      <c r="CM440" s="294"/>
      <c r="CN440" s="270" t="str">
        <f t="array" aca="1" ref="CN440" ca="1">IF(AND($O440&lt;&gt;"",$P440="",$O440&lt;=集計基準日),"遅1",IF(AND($R440&lt;&gt;"",$S440="",$R440&lt;=集計基準日),"遅2",IF(AND($U440&lt;&gt;"",$V440="",$U440&lt;=集計基準日),"遅3","") ) )</f>
        <v/>
      </c>
      <c r="CO440" s="271" t="str">
        <f t="array" aca="1" ref="CO440" ca="1">IF(AND($AA440&lt;&gt;"",$AB440="",$AA440&lt;=集計基準日),"遅1",IF(AND($AD440&lt;&gt;"",$AE440="",$AD440&lt;=集計基準日),"遅2",IF(AND($AG440&lt;&gt;"",$AH440="",$AG440&lt;=集計基準日),"遅3","")))</f>
        <v/>
      </c>
      <c r="CP440" s="271" t="str">
        <f t="array" aca="1" ref="CP440" ca="1">IF(AND($AM440&lt;&gt;"",$AN440="",$AM440&lt;=集計基準日),"遅1",IF(AND($AP440&lt;&gt;"",$AQ440="",$AP440&lt;=集計基準日),"遅2",IF(AND($AS440&lt;&gt;"",$AT440="",$AS440&lt;=集計基準日),"遅3","")))</f>
        <v/>
      </c>
      <c r="CQ440" s="272" t="str">
        <f t="shared" ca="1" si="15"/>
        <v/>
      </c>
      <c r="CR440" s="272" t="str">
        <f t="shared" ca="1" si="16"/>
        <v/>
      </c>
      <c r="CS440" s="273" t="str">
        <f t="shared" ca="1" si="197"/>
        <v/>
      </c>
      <c r="CT440" s="337"/>
      <c r="CU440" s="264">
        <f t="shared" si="213"/>
        <v>432</v>
      </c>
      <c r="CW440" s="324">
        <f t="array" aca="1" ref="CW440" ca="1">MAX(IF((IF(進捗管理票PSPT_進捗率_1_2&lt;&gt;"", O440:V440,O440:S440)&lt;&gt;"")*(IF(進捗管理票PSPT_進捗率_1_2&lt;&gt;"", $O$7:$V$7,$O$7:$S$7)="予定日")*(IF(進捗管理票PSPT_進捗率_1_2&lt;&gt;"", O440:V440,O440:S440)&lt;=集計基準日),COLUMN(IF(進捗管理票PSPT_進捗率_1_2&lt;&gt;"", O440:V440,O440:S440)),""))</f>
        <v>0</v>
      </c>
      <c r="CX440" s="324">
        <f t="array" aca="1" ref="CX440" ca="1">MAX(IF((IF(進捗管理票PSPT_進捗率_2_2&lt;&gt;"", AA440:AH440,AA440:AE440)&lt;&gt;"")*(IF(進捗管理票PSPT_進捗率_2_2&lt;&gt;"", $AA$7:$AH$7,$AA$7:$AE$7)="予定日")*(IF(進捗管理票PSPT_進捗率_2_2&lt;&gt;"", AA440:AH440,AA440:AE440)&lt;=集計基準日),COLUMN(IF(進捗管理票PSPT_進捗率_2_2&lt;&gt;"", AA440:AH440,AA440:AE440)),""))</f>
        <v>0</v>
      </c>
      <c r="CY440" s="324">
        <f t="array" aca="1" ref="CY440" ca="1">MAX(IF((IF(進捗管理票PSPT_進捗率_3_2&lt;&gt;"", AM440:AT440,AM440:AQ440)&lt;&gt;"")*(IF(進捗管理票PSPT_進捗率_3_2&lt;&gt;"", $AM$7:$AT$7,$AM$7:$AQ$7)="予定日")*(IF(進捗管理票PSPT_進捗率_3_2&lt;&gt;"", AM440:AT440,AM440:AQ440)&lt;=集計基準日),COLUMN(IF(進捗管理票PSPT_進捗率_3_2&lt;&gt;"", AM440:AT440,AM440:AQ440)),""))</f>
        <v>0</v>
      </c>
      <c r="CZ440" s="324">
        <f t="array" aca="1" ref="CZ440" ca="1">MAX(IF((IF(進捗管理票PSPT_進捗率_4_2&lt;&gt;"", AY440:BF440,AY440:BC440)&lt;&gt;"")*(IF(進捗管理票PSPT_進捗率_4_2&lt;&gt;"", $AY$7:$BF$7,$AY$7:$BC$7)="予定日")*(IF(進捗管理票PSPT_進捗率_4_2&lt;&gt;"", AY440:BF440,AY440:BC440)&lt;=集計基準日),COLUMN(IF(進捗管理票PSPT_進捗率_4_2&lt;&gt;"", AY440:BF440,AY440:BC440)),""))</f>
        <v>0</v>
      </c>
      <c r="DA440" s="324">
        <f t="array" aca="1" ref="DA440" ca="1">MAX(IF((BJ440:BN440&lt;&gt;"")*($BJ$7:$BN$7="予定日")*(BJ440:BN440&lt;=集計基準日),COLUMN(BJ440:BN440),""))</f>
        <v>0</v>
      </c>
      <c r="DB440" s="324">
        <f t="array" aca="1" ref="DB440" ca="1">MAX(IF((IF(AND(進捗管理票PSPT_進捗率_1_2&lt;&gt;"",U440&lt;&gt;""), O440:V440,O440:S440)&lt;&gt;"")*(IF(AND(進捗管理票PSPT_進捗率_1_2&lt;&gt;"",U440&lt;&gt;""), $O$7:$V$7,$O$7:$S$7)="実績日")*(IF(AND(進捗管理票PSPT_進捗率_1_2&lt;&gt;"",U440&lt;&gt;""), O440:V440,O440:S440)&lt;=集計基準日),COLUMN(IF(AND(進捗管理票PSPT_進捗率_1_2&lt;&gt;"",U440&lt;&gt;""), O440:V440,O440:S440)),""))</f>
        <v>0</v>
      </c>
      <c r="DC440" s="324">
        <f t="array" aca="1" ref="DC440" ca="1">MAX(IF((IF(AND(進捗管理票PSPT_進捗率_2_2&lt;&gt;"",AG440&lt;&gt;""), AA440:AH440,AA440:AE440)&lt;&gt;"")*(IF(AND(進捗管理票PSPT_進捗率_2_2&lt;&gt;"",AG440&lt;&gt;""), $AA$7:$AH$7,$AA$7:$AE$7)="実績日")*(IF(AND(進捗管理票PSPT_進捗率_2_2&lt;&gt;"",AG440&lt;&gt;""), AA440:AH440,AA440:AE440)&lt;=集計基準日),COLUMN(IF(AND(進捗管理票PSPT_進捗率_2_2&lt;&gt;"",AG440&lt;&gt;""), AA440:AH440,AA440:AE440)),""))</f>
        <v>0</v>
      </c>
      <c r="DD440" s="324">
        <f t="array" aca="1" ref="DD440" ca="1">MAX(IF((IF(AND(進捗管理票PSPT_進捗率_3_2&lt;&gt;"",AS440&lt;&gt;""), AM440:AT440,AM440:AQ440)&lt;&gt;"")*(IF(AND(進捗管理票PSPT_進捗率_3_2&lt;&gt;"",AS440&lt;&gt;""), $AM$7:$AT$7,$AM$7:$AQ$7)="実績日")*(IF(AND(進捗管理票PSPT_進捗率_3_2&lt;&gt;"",AS440&lt;&gt;""), AM440:AT440,AM440:AQ440)&lt;=集計基準日),COLUMN(IF(AND(進捗管理票PSPT_進捗率_3_2&lt;&gt;"",AS440&lt;&gt;""), AM440:AT440,AM440:AQ440)),""))</f>
        <v>0</v>
      </c>
      <c r="DE440" s="324">
        <f t="array" aca="1" ref="DE440" ca="1">MAX(IF((IF(AND(進捗管理票PSPT_進捗率_4_2&lt;&gt;"",BE440&lt;&gt;""), AY440:BF440,AY440:BC440)&lt;&gt;"")*(IF(AND(進捗管理票PSPT_進捗率_4_2&lt;&gt;"",BE440&lt;&gt;""), $AY$7:$BF$7,$AY$7:$BC$7)="実績日")*(IF(AND(進捗管理票PSPT_進捗率_4_2&lt;&gt;"",BE440&lt;&gt;""), AY440:BF440,AY440:BC440)&lt;=集計基準日),COLUMN(IF(AND(進捗管理票PSPT_進捗率_4_2&lt;&gt;"",BE440&lt;&gt;""), AY440:BF440,AY440:BC440)),""))</f>
        <v>0</v>
      </c>
      <c r="DF440" s="324">
        <f t="array" aca="1" ref="DF440" ca="1">MAX(IF((BJ440:BN440&lt;&gt;"")*($BJ$7:$BN$7="実績日")*(BJ440:BN440&lt;=集計基準日),COLUMN(BJ440:BN440),""))</f>
        <v>0</v>
      </c>
      <c r="DG440" s="439">
        <f ca="1">MAX(IF(CW440&lt;&gt;0,HLOOKUP(CW440+1,進捗・達成率設定_PS,9,1),0),IF(CX440&lt;&gt;0,HLOOKUP(CX440+1,進捗・達成率設定_PT仕様作成,9,1),0),IF(CY440&lt;&gt;0,HLOOKUP(CY440+1,進捗・達成率設定_PG,9,1),0),IF(CZ440&lt;&gt;0,HLOOKUP(CZ440+1,進捗・達成率設定_PT,9,1),0),IF(DA440&lt;&gt;0,HLOOKUP(DA440+1,進捗・達成率設定_受入,9,1),0),IF(AND(COUNTA(PTレビュー先頭セル:PTレビュー最終セル)=0,AND(BB440&lt;&gt;"", BB440 &lt;= 集計基準日, BE440="",BF440="",BJ440="",BK440="",BM440="",BN440="")),100,0),IF(AND(BE440&lt;&gt;"",BE440 &lt;= 集計基準日, BJ440="",BK440="",BM440="",BN440=""),100,0))</f>
        <v>0</v>
      </c>
      <c r="DH440" s="440">
        <f ca="1">MAX(IF(DB440&lt;&gt;0,HLOOKUP(DB440,進捗・達成率設定_PS,9,1),0),IF(DC440&lt;&gt;0,HLOOKUP(DC440,進捗・達成率設定_PT仕様作成,9,1),0),IF(DD440&lt;&gt;0,HLOOKUP(DD440,進捗・達成率設定_PG,9,1),0),IF(DE440&lt;&gt;0,HLOOKUP(DE440,進捗・達成率設定_PT,9,1),0),IF(DF440&lt;&gt;0,HLOOKUP(DF440,進捗・達成率設定_受入,9,1),0),IF(AND(COUNTA(PTレビュー先頭セル:PTレビュー最終セル)=0,BJ440="",BK440="",BM440="",BN440="",BC440&lt;&gt;"", BC440&lt;=集計基準日),100,0),IF(OR(AND(BF440&lt;&gt;"",BF440&lt;=集計基準日, BJ440="",BK440="",BM440="",BN440=""),AND(BE440&lt;&gt;"",BF440&lt;&gt;"",BF440&lt;=集計基準日, BJ440="",BK440="",BM440="",BN440="")),100,0))</f>
        <v>0</v>
      </c>
      <c r="DI440" s="328" t="str">
        <f>IF(BM440&lt;&gt;"",BM440,IF(AND(BJ440&lt;&gt;"",BM440&lt;&gt;""),BM440,IF(AND(BJ440&lt;&gt;"",BM440=""),"",IF(AND(BK440&lt;&gt;"",BM440=""),"",IF(BE440&lt;&gt;"",BE440,IF(COUNTA(PTレビュー先頭セル:PTレビュー最終セル)&lt;&gt;0,"",IF(BB440&lt;&gt;"",BB440,"")))))))</f>
        <v/>
      </c>
      <c r="DJ440" s="329" t="str">
        <f>IF(AND(BM440&lt;&gt;"",BN440&lt;&gt;""),BN440,IF(AND(BJ440&lt;&gt;"",BN440&lt;&gt;""),BN440,IF(AND(BK440&lt;&gt;"",BN440=""),"",IF(AND(BJ440&lt;&gt;"",BN440=""),"",IF(BF440&lt;&gt;"",BF440,IF(COUNTA(PTレビュー先頭セル:PTレビュー最終セル)&lt;&gt;0,"",IF(BC440&lt;&gt;"",BC440,"")))))))</f>
        <v/>
      </c>
      <c r="DK440" s="450" t="b">
        <f t="shared" si="214"/>
        <v>0</v>
      </c>
      <c r="DL440" s="440" t="b">
        <f t="shared" si="215"/>
        <v>0</v>
      </c>
      <c r="DM440" s="450" t="b">
        <f t="shared" si="216"/>
        <v>0</v>
      </c>
      <c r="DN440" s="440" t="b">
        <f t="shared" si="217"/>
        <v>0</v>
      </c>
      <c r="DO440" s="449" t="b">
        <f t="shared" si="218"/>
        <v>0</v>
      </c>
      <c r="DP440" s="440" t="b">
        <f t="shared" si="219"/>
        <v>0</v>
      </c>
      <c r="DQ440" s="450" t="b">
        <f t="shared" si="220"/>
        <v>0</v>
      </c>
      <c r="DR440" s="440" t="b">
        <f t="shared" si="221"/>
        <v>0</v>
      </c>
      <c r="DS440" s="449" t="b">
        <f t="shared" si="222"/>
        <v>0</v>
      </c>
      <c r="DT440" s="440" t="b">
        <f t="shared" si="223"/>
        <v>0</v>
      </c>
    </row>
    <row r="441" spans="1:124" x14ac:dyDescent="0.25">
      <c r="A441" s="65">
        <f t="shared" si="198"/>
        <v>433</v>
      </c>
      <c r="B441" s="275"/>
      <c r="C441" s="275"/>
      <c r="D441" s="275"/>
      <c r="E441" s="275"/>
      <c r="F441" s="275"/>
      <c r="G441" s="316"/>
      <c r="H441" s="276"/>
      <c r="I441" s="276"/>
      <c r="J441" s="276"/>
      <c r="K441" s="467"/>
      <c r="L441" s="467"/>
      <c r="M441" s="277"/>
      <c r="N441" s="277"/>
      <c r="O441" s="348"/>
      <c r="P441" s="278"/>
      <c r="Q441" s="279"/>
      <c r="R441" s="348"/>
      <c r="S441" s="278"/>
      <c r="T441" s="280"/>
      <c r="U441" s="348"/>
      <c r="V441" s="274"/>
      <c r="W441" s="309" t="str">
        <f t="shared" ca="1" si="199"/>
        <v/>
      </c>
      <c r="X441" s="310" t="str">
        <f t="shared" ca="1" si="200"/>
        <v/>
      </c>
      <c r="Y441" s="277"/>
      <c r="Z441" s="277"/>
      <c r="AA441" s="348"/>
      <c r="AB441" s="278"/>
      <c r="AC441" s="279"/>
      <c r="AD441" s="348"/>
      <c r="AE441" s="278"/>
      <c r="AF441" s="280"/>
      <c r="AG441" s="348"/>
      <c r="AH441" s="274"/>
      <c r="AI441" s="309" t="str">
        <f t="shared" ca="1" si="201"/>
        <v/>
      </c>
      <c r="AJ441" s="310" t="str">
        <f t="shared" ca="1" si="202"/>
        <v/>
      </c>
      <c r="AK441" s="277"/>
      <c r="AL441" s="277"/>
      <c r="AM441" s="348"/>
      <c r="AN441" s="278"/>
      <c r="AO441" s="279"/>
      <c r="AP441" s="348"/>
      <c r="AQ441" s="278"/>
      <c r="AR441" s="280"/>
      <c r="AS441" s="348"/>
      <c r="AT441" s="274"/>
      <c r="AU441" s="309" t="str">
        <f t="shared" ca="1" si="203"/>
        <v/>
      </c>
      <c r="AV441" s="310" t="str">
        <f t="shared" ca="1" si="204"/>
        <v/>
      </c>
      <c r="AW441" s="276"/>
      <c r="AX441" s="276"/>
      <c r="AY441" s="348"/>
      <c r="AZ441" s="278"/>
      <c r="BA441" s="279"/>
      <c r="BB441" s="348"/>
      <c r="BC441" s="278"/>
      <c r="BD441" s="280"/>
      <c r="BE441" s="348"/>
      <c r="BF441" s="274"/>
      <c r="BG441" s="309" t="str">
        <f t="shared" ca="1" si="205"/>
        <v/>
      </c>
      <c r="BH441" s="310" t="str">
        <f t="shared" ca="1" si="206"/>
        <v/>
      </c>
      <c r="BI441" s="276"/>
      <c r="BJ441" s="348"/>
      <c r="BK441" s="278"/>
      <c r="BL441" s="279"/>
      <c r="BM441" s="348"/>
      <c r="BN441" s="278"/>
      <c r="BO441" s="280"/>
      <c r="BP441" s="309" t="str">
        <f t="shared" ca="1" si="207"/>
        <v/>
      </c>
      <c r="BQ441" s="310" t="str">
        <f t="shared" ca="1" si="208"/>
        <v/>
      </c>
      <c r="BR441" s="309" t="str">
        <f t="shared" ca="1" si="209"/>
        <v/>
      </c>
      <c r="BS441" s="438" t="str">
        <f t="shared" ca="1" si="210"/>
        <v/>
      </c>
      <c r="BT441" s="281" t="str">
        <f t="array" ref="BT441">IF(AND($I441&lt;&gt;"",$K441&lt;&gt;""),CEILING(VLOOKUP($I441,ランク別指標,3,FALSE)*$L441,1),"")</f>
        <v/>
      </c>
      <c r="BU441" s="282"/>
      <c r="BV441" s="281" t="str">
        <f t="shared" si="195"/>
        <v/>
      </c>
      <c r="BW441" s="283"/>
      <c r="BX441" s="282"/>
      <c r="BY441" s="284" t="str">
        <f t="shared" si="211"/>
        <v/>
      </c>
      <c r="BZ441" s="285" t="str">
        <f t="shared" si="212"/>
        <v/>
      </c>
      <c r="CA441" s="286"/>
      <c r="CB441" s="287"/>
      <c r="CC441" s="281" t="str">
        <f t="array" ref="CC441">IF(AND($I441&lt;&gt;"",$K441&lt;&gt;""),CEILING(VLOOKUP($I441,ランク別指標,6,FALSE)*$L441,1),"")</f>
        <v/>
      </c>
      <c r="CD441" s="288"/>
      <c r="CE441" s="289" t="str">
        <f t="shared" si="196"/>
        <v/>
      </c>
      <c r="CF441" s="290"/>
      <c r="CG441" s="291" t="str">
        <f t="array" ref="CG441">IF(AND(L441&lt;&gt;"",L441&gt;0),IF(CD441/L441*100 &gt; 0,CD441/L441*100, ""),"")</f>
        <v/>
      </c>
      <c r="CH441" s="292" t="str">
        <f t="array" ref="CH441">IF(AND(L441&lt;&gt;"",L441&gt;0),IF(CF441/L441*100 &gt; 0,CF441/L441*100, ""),"")</f>
        <v/>
      </c>
      <c r="CI441" s="291" t="str">
        <f t="array" ref="CI441">IF(AND(CC441&lt;&gt;"",CC441&gt;0),IF(CD441/CC441*100 &gt; 0,CD441/CC441, ""),"")</f>
        <v/>
      </c>
      <c r="CJ441" s="292" t="str">
        <f t="array" ref="CJ441">IF(AND(CE441&lt;&gt;"",CE441&gt;0),IF(CF441/CE441*100 &gt; 0,CF441/CE441, ""),"")</f>
        <v/>
      </c>
      <c r="CK441" s="281"/>
      <c r="CL441" s="293" t="str">
        <f t="array" ref="CL441">IF(AND(L441&lt;&gt;"",L441&gt;0),IF(CK441/L441*100 &gt; 0,CK441/L441*100, ""),"")</f>
        <v/>
      </c>
      <c r="CM441" s="294"/>
      <c r="CN441" s="270" t="str">
        <f t="array" aca="1" ref="CN441" ca="1">IF(AND($O441&lt;&gt;"",$P441="",$O441&lt;=集計基準日),"遅1",IF(AND($R441&lt;&gt;"",$S441="",$R441&lt;=集計基準日),"遅2",IF(AND($U441&lt;&gt;"",$V441="",$U441&lt;=集計基準日),"遅3","") ) )</f>
        <v/>
      </c>
      <c r="CO441" s="271" t="str">
        <f t="array" aca="1" ref="CO441" ca="1">IF(AND($AA441&lt;&gt;"",$AB441="",$AA441&lt;=集計基準日),"遅1",IF(AND($AD441&lt;&gt;"",$AE441="",$AD441&lt;=集計基準日),"遅2",IF(AND($AG441&lt;&gt;"",$AH441="",$AG441&lt;=集計基準日),"遅3","")))</f>
        <v/>
      </c>
      <c r="CP441" s="271" t="str">
        <f t="array" aca="1" ref="CP441" ca="1">IF(AND($AM441&lt;&gt;"",$AN441="",$AM441&lt;=集計基準日),"遅1",IF(AND($AP441&lt;&gt;"",$AQ441="",$AP441&lt;=集計基準日),"遅2",IF(AND($AS441&lt;&gt;"",$AT441="",$AS441&lt;=集計基準日),"遅3","")))</f>
        <v/>
      </c>
      <c r="CQ441" s="272" t="str">
        <f t="shared" ca="1" si="15"/>
        <v/>
      </c>
      <c r="CR441" s="272" t="str">
        <f t="shared" ca="1" si="16"/>
        <v/>
      </c>
      <c r="CS441" s="273" t="str">
        <f t="shared" ca="1" si="197"/>
        <v/>
      </c>
      <c r="CT441" s="337"/>
      <c r="CU441" s="264">
        <f t="shared" si="213"/>
        <v>433</v>
      </c>
      <c r="CW441" s="324">
        <f t="array" aca="1" ref="CW441" ca="1">MAX(IF((IF(進捗管理票PSPT_進捗率_1_2&lt;&gt;"", O441:V441,O441:S441)&lt;&gt;"")*(IF(進捗管理票PSPT_進捗率_1_2&lt;&gt;"", $O$7:$V$7,$O$7:$S$7)="予定日")*(IF(進捗管理票PSPT_進捗率_1_2&lt;&gt;"", O441:V441,O441:S441)&lt;=集計基準日),COLUMN(IF(進捗管理票PSPT_進捗率_1_2&lt;&gt;"", O441:V441,O441:S441)),""))</f>
        <v>0</v>
      </c>
      <c r="CX441" s="324">
        <f t="array" aca="1" ref="CX441" ca="1">MAX(IF((IF(進捗管理票PSPT_進捗率_2_2&lt;&gt;"", AA441:AH441,AA441:AE441)&lt;&gt;"")*(IF(進捗管理票PSPT_進捗率_2_2&lt;&gt;"", $AA$7:$AH$7,$AA$7:$AE$7)="予定日")*(IF(進捗管理票PSPT_進捗率_2_2&lt;&gt;"", AA441:AH441,AA441:AE441)&lt;=集計基準日),COLUMN(IF(進捗管理票PSPT_進捗率_2_2&lt;&gt;"", AA441:AH441,AA441:AE441)),""))</f>
        <v>0</v>
      </c>
      <c r="CY441" s="324">
        <f t="array" aca="1" ref="CY441" ca="1">MAX(IF((IF(進捗管理票PSPT_進捗率_3_2&lt;&gt;"", AM441:AT441,AM441:AQ441)&lt;&gt;"")*(IF(進捗管理票PSPT_進捗率_3_2&lt;&gt;"", $AM$7:$AT$7,$AM$7:$AQ$7)="予定日")*(IF(進捗管理票PSPT_進捗率_3_2&lt;&gt;"", AM441:AT441,AM441:AQ441)&lt;=集計基準日),COLUMN(IF(進捗管理票PSPT_進捗率_3_2&lt;&gt;"", AM441:AT441,AM441:AQ441)),""))</f>
        <v>0</v>
      </c>
      <c r="CZ441" s="324">
        <f t="array" aca="1" ref="CZ441" ca="1">MAX(IF((IF(進捗管理票PSPT_進捗率_4_2&lt;&gt;"", AY441:BF441,AY441:BC441)&lt;&gt;"")*(IF(進捗管理票PSPT_進捗率_4_2&lt;&gt;"", $AY$7:$BF$7,$AY$7:$BC$7)="予定日")*(IF(進捗管理票PSPT_進捗率_4_2&lt;&gt;"", AY441:BF441,AY441:BC441)&lt;=集計基準日),COLUMN(IF(進捗管理票PSPT_進捗率_4_2&lt;&gt;"", AY441:BF441,AY441:BC441)),""))</f>
        <v>0</v>
      </c>
      <c r="DA441" s="324">
        <f t="array" aca="1" ref="DA441" ca="1">MAX(IF((BJ441:BN441&lt;&gt;"")*($BJ$7:$BN$7="予定日")*(BJ441:BN441&lt;=集計基準日),COLUMN(BJ441:BN441),""))</f>
        <v>0</v>
      </c>
      <c r="DB441" s="324">
        <f t="array" aca="1" ref="DB441" ca="1">MAX(IF((IF(AND(進捗管理票PSPT_進捗率_1_2&lt;&gt;"",U441&lt;&gt;""), O441:V441,O441:S441)&lt;&gt;"")*(IF(AND(進捗管理票PSPT_進捗率_1_2&lt;&gt;"",U441&lt;&gt;""), $O$7:$V$7,$O$7:$S$7)="実績日")*(IF(AND(進捗管理票PSPT_進捗率_1_2&lt;&gt;"",U441&lt;&gt;""), O441:V441,O441:S441)&lt;=集計基準日),COLUMN(IF(AND(進捗管理票PSPT_進捗率_1_2&lt;&gt;"",U441&lt;&gt;""), O441:V441,O441:S441)),""))</f>
        <v>0</v>
      </c>
      <c r="DC441" s="324">
        <f t="array" aca="1" ref="DC441" ca="1">MAX(IF((IF(AND(進捗管理票PSPT_進捗率_2_2&lt;&gt;"",AG441&lt;&gt;""), AA441:AH441,AA441:AE441)&lt;&gt;"")*(IF(AND(進捗管理票PSPT_進捗率_2_2&lt;&gt;"",AG441&lt;&gt;""), $AA$7:$AH$7,$AA$7:$AE$7)="実績日")*(IF(AND(進捗管理票PSPT_進捗率_2_2&lt;&gt;"",AG441&lt;&gt;""), AA441:AH441,AA441:AE441)&lt;=集計基準日),COLUMN(IF(AND(進捗管理票PSPT_進捗率_2_2&lt;&gt;"",AG441&lt;&gt;""), AA441:AH441,AA441:AE441)),""))</f>
        <v>0</v>
      </c>
      <c r="DD441" s="324">
        <f t="array" aca="1" ref="DD441" ca="1">MAX(IF((IF(AND(進捗管理票PSPT_進捗率_3_2&lt;&gt;"",AS441&lt;&gt;""), AM441:AT441,AM441:AQ441)&lt;&gt;"")*(IF(AND(進捗管理票PSPT_進捗率_3_2&lt;&gt;"",AS441&lt;&gt;""), $AM$7:$AT$7,$AM$7:$AQ$7)="実績日")*(IF(AND(進捗管理票PSPT_進捗率_3_2&lt;&gt;"",AS441&lt;&gt;""), AM441:AT441,AM441:AQ441)&lt;=集計基準日),COLUMN(IF(AND(進捗管理票PSPT_進捗率_3_2&lt;&gt;"",AS441&lt;&gt;""), AM441:AT441,AM441:AQ441)),""))</f>
        <v>0</v>
      </c>
      <c r="DE441" s="324">
        <f t="array" aca="1" ref="DE441" ca="1">MAX(IF((IF(AND(進捗管理票PSPT_進捗率_4_2&lt;&gt;"",BE441&lt;&gt;""), AY441:BF441,AY441:BC441)&lt;&gt;"")*(IF(AND(進捗管理票PSPT_進捗率_4_2&lt;&gt;"",BE441&lt;&gt;""), $AY$7:$BF$7,$AY$7:$BC$7)="実績日")*(IF(AND(進捗管理票PSPT_進捗率_4_2&lt;&gt;"",BE441&lt;&gt;""), AY441:BF441,AY441:BC441)&lt;=集計基準日),COLUMN(IF(AND(進捗管理票PSPT_進捗率_4_2&lt;&gt;"",BE441&lt;&gt;""), AY441:BF441,AY441:BC441)),""))</f>
        <v>0</v>
      </c>
      <c r="DF441" s="324">
        <f t="array" aca="1" ref="DF441" ca="1">MAX(IF((BJ441:BN441&lt;&gt;"")*($BJ$7:$BN$7="実績日")*(BJ441:BN441&lt;=集計基準日),COLUMN(BJ441:BN441),""))</f>
        <v>0</v>
      </c>
      <c r="DG441" s="439">
        <f ca="1">MAX(IF(CW441&lt;&gt;0,HLOOKUP(CW441+1,進捗・達成率設定_PS,9,1),0),IF(CX441&lt;&gt;0,HLOOKUP(CX441+1,進捗・達成率設定_PT仕様作成,9,1),0),IF(CY441&lt;&gt;0,HLOOKUP(CY441+1,進捗・達成率設定_PG,9,1),0),IF(CZ441&lt;&gt;0,HLOOKUP(CZ441+1,進捗・達成率設定_PT,9,1),0),IF(DA441&lt;&gt;0,HLOOKUP(DA441+1,進捗・達成率設定_受入,9,1),0),IF(AND(COUNTA(PTレビュー先頭セル:PTレビュー最終セル)=0,AND(BB441&lt;&gt;"", BB441 &lt;= 集計基準日, BE441="",BF441="",BJ441="",BK441="",BM441="",BN441="")),100,0),IF(AND(BE441&lt;&gt;"",BE441 &lt;= 集計基準日, BJ441="",BK441="",BM441="",BN441=""),100,0))</f>
        <v>0</v>
      </c>
      <c r="DH441" s="440">
        <f ca="1">MAX(IF(DB441&lt;&gt;0,HLOOKUP(DB441,進捗・達成率設定_PS,9,1),0),IF(DC441&lt;&gt;0,HLOOKUP(DC441,進捗・達成率設定_PT仕様作成,9,1),0),IF(DD441&lt;&gt;0,HLOOKUP(DD441,進捗・達成率設定_PG,9,1),0),IF(DE441&lt;&gt;0,HLOOKUP(DE441,進捗・達成率設定_PT,9,1),0),IF(DF441&lt;&gt;0,HLOOKUP(DF441,進捗・達成率設定_受入,9,1),0),IF(AND(COUNTA(PTレビュー先頭セル:PTレビュー最終セル)=0,BJ441="",BK441="",BM441="",BN441="",BC441&lt;&gt;"", BC441&lt;=集計基準日),100,0),IF(OR(AND(BF441&lt;&gt;"",BF441&lt;=集計基準日, BJ441="",BK441="",BM441="",BN441=""),AND(BE441&lt;&gt;"",BF441&lt;&gt;"",BF441&lt;=集計基準日, BJ441="",BK441="",BM441="",BN441="")),100,0))</f>
        <v>0</v>
      </c>
      <c r="DI441" s="328" t="str">
        <f>IF(BM441&lt;&gt;"",BM441,IF(AND(BJ441&lt;&gt;"",BM441&lt;&gt;""),BM441,IF(AND(BJ441&lt;&gt;"",BM441=""),"",IF(AND(BK441&lt;&gt;"",BM441=""),"",IF(BE441&lt;&gt;"",BE441,IF(COUNTA(PTレビュー先頭セル:PTレビュー最終セル)&lt;&gt;0,"",IF(BB441&lt;&gt;"",BB441,"")))))))</f>
        <v/>
      </c>
      <c r="DJ441" s="329" t="str">
        <f>IF(AND(BM441&lt;&gt;"",BN441&lt;&gt;""),BN441,IF(AND(BJ441&lt;&gt;"",BN441&lt;&gt;""),BN441,IF(AND(BK441&lt;&gt;"",BN441=""),"",IF(AND(BJ441&lt;&gt;"",BN441=""),"",IF(BF441&lt;&gt;"",BF441,IF(COUNTA(PTレビュー先頭セル:PTレビュー最終セル)&lt;&gt;0,"",IF(BC441&lt;&gt;"",BC441,"")))))))</f>
        <v/>
      </c>
      <c r="DK441" s="450" t="b">
        <f t="shared" si="214"/>
        <v>0</v>
      </c>
      <c r="DL441" s="440" t="b">
        <f t="shared" si="215"/>
        <v>0</v>
      </c>
      <c r="DM441" s="450" t="b">
        <f t="shared" si="216"/>
        <v>0</v>
      </c>
      <c r="DN441" s="440" t="b">
        <f t="shared" si="217"/>
        <v>0</v>
      </c>
      <c r="DO441" s="449" t="b">
        <f t="shared" si="218"/>
        <v>0</v>
      </c>
      <c r="DP441" s="440" t="b">
        <f t="shared" si="219"/>
        <v>0</v>
      </c>
      <c r="DQ441" s="450" t="b">
        <f t="shared" si="220"/>
        <v>0</v>
      </c>
      <c r="DR441" s="440" t="b">
        <f t="shared" si="221"/>
        <v>0</v>
      </c>
      <c r="DS441" s="449" t="b">
        <f t="shared" si="222"/>
        <v>0</v>
      </c>
      <c r="DT441" s="440" t="b">
        <f t="shared" si="223"/>
        <v>0</v>
      </c>
    </row>
    <row r="442" spans="1:124" x14ac:dyDescent="0.25">
      <c r="A442" s="65">
        <f t="shared" si="198"/>
        <v>434</v>
      </c>
      <c r="B442" s="275"/>
      <c r="C442" s="275"/>
      <c r="D442" s="275"/>
      <c r="E442" s="275"/>
      <c r="F442" s="275"/>
      <c r="G442" s="316"/>
      <c r="H442" s="276"/>
      <c r="I442" s="276"/>
      <c r="J442" s="276"/>
      <c r="K442" s="467"/>
      <c r="L442" s="467"/>
      <c r="M442" s="277"/>
      <c r="N442" s="277"/>
      <c r="O442" s="348"/>
      <c r="P442" s="278"/>
      <c r="Q442" s="279"/>
      <c r="R442" s="348"/>
      <c r="S442" s="278"/>
      <c r="T442" s="280"/>
      <c r="U442" s="348"/>
      <c r="V442" s="274"/>
      <c r="W442" s="309" t="str">
        <f t="shared" ca="1" si="199"/>
        <v/>
      </c>
      <c r="X442" s="310" t="str">
        <f t="shared" ca="1" si="200"/>
        <v/>
      </c>
      <c r="Y442" s="277"/>
      <c r="Z442" s="277"/>
      <c r="AA442" s="348"/>
      <c r="AB442" s="278"/>
      <c r="AC442" s="279"/>
      <c r="AD442" s="348"/>
      <c r="AE442" s="278"/>
      <c r="AF442" s="280"/>
      <c r="AG442" s="348"/>
      <c r="AH442" s="274"/>
      <c r="AI442" s="309" t="str">
        <f t="shared" ca="1" si="201"/>
        <v/>
      </c>
      <c r="AJ442" s="310" t="str">
        <f t="shared" ca="1" si="202"/>
        <v/>
      </c>
      <c r="AK442" s="277"/>
      <c r="AL442" s="277"/>
      <c r="AM442" s="348"/>
      <c r="AN442" s="278"/>
      <c r="AO442" s="279"/>
      <c r="AP442" s="348"/>
      <c r="AQ442" s="278"/>
      <c r="AR442" s="280"/>
      <c r="AS442" s="348"/>
      <c r="AT442" s="274"/>
      <c r="AU442" s="309" t="str">
        <f t="shared" ca="1" si="203"/>
        <v/>
      </c>
      <c r="AV442" s="310" t="str">
        <f t="shared" ca="1" si="204"/>
        <v/>
      </c>
      <c r="AW442" s="276"/>
      <c r="AX442" s="276"/>
      <c r="AY442" s="348"/>
      <c r="AZ442" s="278"/>
      <c r="BA442" s="279"/>
      <c r="BB442" s="348"/>
      <c r="BC442" s="278"/>
      <c r="BD442" s="280"/>
      <c r="BE442" s="348"/>
      <c r="BF442" s="274"/>
      <c r="BG442" s="309" t="str">
        <f t="shared" ca="1" si="205"/>
        <v/>
      </c>
      <c r="BH442" s="310" t="str">
        <f t="shared" ca="1" si="206"/>
        <v/>
      </c>
      <c r="BI442" s="276"/>
      <c r="BJ442" s="348"/>
      <c r="BK442" s="278"/>
      <c r="BL442" s="279"/>
      <c r="BM442" s="348"/>
      <c r="BN442" s="278"/>
      <c r="BO442" s="280"/>
      <c r="BP442" s="309" t="str">
        <f t="shared" ca="1" si="207"/>
        <v/>
      </c>
      <c r="BQ442" s="310" t="str">
        <f t="shared" ca="1" si="208"/>
        <v/>
      </c>
      <c r="BR442" s="309" t="str">
        <f t="shared" ca="1" si="209"/>
        <v/>
      </c>
      <c r="BS442" s="438" t="str">
        <f t="shared" ca="1" si="210"/>
        <v/>
      </c>
      <c r="BT442" s="281" t="str">
        <f t="array" ref="BT442">IF(AND($I442&lt;&gt;"",$K442&lt;&gt;""),CEILING(VLOOKUP($I442,ランク別指標,3,FALSE)*$L442,1),"")</f>
        <v/>
      </c>
      <c r="BU442" s="282"/>
      <c r="BV442" s="281" t="str">
        <f t="shared" si="195"/>
        <v/>
      </c>
      <c r="BW442" s="283"/>
      <c r="BX442" s="282"/>
      <c r="BY442" s="284" t="str">
        <f t="shared" si="211"/>
        <v/>
      </c>
      <c r="BZ442" s="285" t="str">
        <f t="shared" si="212"/>
        <v/>
      </c>
      <c r="CA442" s="286"/>
      <c r="CB442" s="287"/>
      <c r="CC442" s="281" t="str">
        <f t="array" ref="CC442">IF(AND($I442&lt;&gt;"",$K442&lt;&gt;""),CEILING(VLOOKUP($I442,ランク別指標,6,FALSE)*$L442,1),"")</f>
        <v/>
      </c>
      <c r="CD442" s="288"/>
      <c r="CE442" s="289" t="str">
        <f t="shared" si="196"/>
        <v/>
      </c>
      <c r="CF442" s="290"/>
      <c r="CG442" s="291" t="str">
        <f t="array" ref="CG442">IF(AND(L442&lt;&gt;"",L442&gt;0),IF(CD442/L442*100 &gt; 0,CD442/L442*100, ""),"")</f>
        <v/>
      </c>
      <c r="CH442" s="292" t="str">
        <f t="array" ref="CH442">IF(AND(L442&lt;&gt;"",L442&gt;0),IF(CF442/L442*100 &gt; 0,CF442/L442*100, ""),"")</f>
        <v/>
      </c>
      <c r="CI442" s="291" t="str">
        <f t="array" ref="CI442">IF(AND(CC442&lt;&gt;"",CC442&gt;0),IF(CD442/CC442*100 &gt; 0,CD442/CC442, ""),"")</f>
        <v/>
      </c>
      <c r="CJ442" s="292" t="str">
        <f t="array" ref="CJ442">IF(AND(CE442&lt;&gt;"",CE442&gt;0),IF(CF442/CE442*100 &gt; 0,CF442/CE442, ""),"")</f>
        <v/>
      </c>
      <c r="CK442" s="281"/>
      <c r="CL442" s="293" t="str">
        <f t="array" ref="CL442">IF(AND(L442&lt;&gt;"",L442&gt;0),IF(CK442/L442*100 &gt; 0,CK442/L442*100, ""),"")</f>
        <v/>
      </c>
      <c r="CM442" s="294"/>
      <c r="CN442" s="270" t="str">
        <f t="array" aca="1" ref="CN442" ca="1">IF(AND($O442&lt;&gt;"",$P442="",$O442&lt;=集計基準日),"遅1",IF(AND($R442&lt;&gt;"",$S442="",$R442&lt;=集計基準日),"遅2",IF(AND($U442&lt;&gt;"",$V442="",$U442&lt;=集計基準日),"遅3","") ) )</f>
        <v/>
      </c>
      <c r="CO442" s="271" t="str">
        <f t="array" aca="1" ref="CO442" ca="1">IF(AND($AA442&lt;&gt;"",$AB442="",$AA442&lt;=集計基準日),"遅1",IF(AND($AD442&lt;&gt;"",$AE442="",$AD442&lt;=集計基準日),"遅2",IF(AND($AG442&lt;&gt;"",$AH442="",$AG442&lt;=集計基準日),"遅3","")))</f>
        <v/>
      </c>
      <c r="CP442" s="271" t="str">
        <f t="array" aca="1" ref="CP442" ca="1">IF(AND($AM442&lt;&gt;"",$AN442="",$AM442&lt;=集計基準日),"遅1",IF(AND($AP442&lt;&gt;"",$AQ442="",$AP442&lt;=集計基準日),"遅2",IF(AND($AS442&lt;&gt;"",$AT442="",$AS442&lt;=集計基準日),"遅3","")))</f>
        <v/>
      </c>
      <c r="CQ442" s="272" t="str">
        <f t="shared" ca="1" si="15"/>
        <v/>
      </c>
      <c r="CR442" s="272" t="str">
        <f t="shared" ca="1" si="16"/>
        <v/>
      </c>
      <c r="CS442" s="273" t="str">
        <f t="shared" ca="1" si="197"/>
        <v/>
      </c>
      <c r="CT442" s="337"/>
      <c r="CU442" s="264">
        <f t="shared" si="213"/>
        <v>434</v>
      </c>
      <c r="CW442" s="324">
        <f t="array" aca="1" ref="CW442" ca="1">MAX(IF((IF(進捗管理票PSPT_進捗率_1_2&lt;&gt;"", O442:V442,O442:S442)&lt;&gt;"")*(IF(進捗管理票PSPT_進捗率_1_2&lt;&gt;"", $O$7:$V$7,$O$7:$S$7)="予定日")*(IF(進捗管理票PSPT_進捗率_1_2&lt;&gt;"", O442:V442,O442:S442)&lt;=集計基準日),COLUMN(IF(進捗管理票PSPT_進捗率_1_2&lt;&gt;"", O442:V442,O442:S442)),""))</f>
        <v>0</v>
      </c>
      <c r="CX442" s="324">
        <f t="array" aca="1" ref="CX442" ca="1">MAX(IF((IF(進捗管理票PSPT_進捗率_2_2&lt;&gt;"", AA442:AH442,AA442:AE442)&lt;&gt;"")*(IF(進捗管理票PSPT_進捗率_2_2&lt;&gt;"", $AA$7:$AH$7,$AA$7:$AE$7)="予定日")*(IF(進捗管理票PSPT_進捗率_2_2&lt;&gt;"", AA442:AH442,AA442:AE442)&lt;=集計基準日),COLUMN(IF(進捗管理票PSPT_進捗率_2_2&lt;&gt;"", AA442:AH442,AA442:AE442)),""))</f>
        <v>0</v>
      </c>
      <c r="CY442" s="324">
        <f t="array" aca="1" ref="CY442" ca="1">MAX(IF((IF(進捗管理票PSPT_進捗率_3_2&lt;&gt;"", AM442:AT442,AM442:AQ442)&lt;&gt;"")*(IF(進捗管理票PSPT_進捗率_3_2&lt;&gt;"", $AM$7:$AT$7,$AM$7:$AQ$7)="予定日")*(IF(進捗管理票PSPT_進捗率_3_2&lt;&gt;"", AM442:AT442,AM442:AQ442)&lt;=集計基準日),COLUMN(IF(進捗管理票PSPT_進捗率_3_2&lt;&gt;"", AM442:AT442,AM442:AQ442)),""))</f>
        <v>0</v>
      </c>
      <c r="CZ442" s="324">
        <f t="array" aca="1" ref="CZ442" ca="1">MAX(IF((IF(進捗管理票PSPT_進捗率_4_2&lt;&gt;"", AY442:BF442,AY442:BC442)&lt;&gt;"")*(IF(進捗管理票PSPT_進捗率_4_2&lt;&gt;"", $AY$7:$BF$7,$AY$7:$BC$7)="予定日")*(IF(進捗管理票PSPT_進捗率_4_2&lt;&gt;"", AY442:BF442,AY442:BC442)&lt;=集計基準日),COLUMN(IF(進捗管理票PSPT_進捗率_4_2&lt;&gt;"", AY442:BF442,AY442:BC442)),""))</f>
        <v>0</v>
      </c>
      <c r="DA442" s="324">
        <f t="array" aca="1" ref="DA442" ca="1">MAX(IF((BJ442:BN442&lt;&gt;"")*($BJ$7:$BN$7="予定日")*(BJ442:BN442&lt;=集計基準日),COLUMN(BJ442:BN442),""))</f>
        <v>0</v>
      </c>
      <c r="DB442" s="324">
        <f t="array" aca="1" ref="DB442" ca="1">MAX(IF((IF(AND(進捗管理票PSPT_進捗率_1_2&lt;&gt;"",U442&lt;&gt;""), O442:V442,O442:S442)&lt;&gt;"")*(IF(AND(進捗管理票PSPT_進捗率_1_2&lt;&gt;"",U442&lt;&gt;""), $O$7:$V$7,$O$7:$S$7)="実績日")*(IF(AND(進捗管理票PSPT_進捗率_1_2&lt;&gt;"",U442&lt;&gt;""), O442:V442,O442:S442)&lt;=集計基準日),COLUMN(IF(AND(進捗管理票PSPT_進捗率_1_2&lt;&gt;"",U442&lt;&gt;""), O442:V442,O442:S442)),""))</f>
        <v>0</v>
      </c>
      <c r="DC442" s="324">
        <f t="array" aca="1" ref="DC442" ca="1">MAX(IF((IF(AND(進捗管理票PSPT_進捗率_2_2&lt;&gt;"",AG442&lt;&gt;""), AA442:AH442,AA442:AE442)&lt;&gt;"")*(IF(AND(進捗管理票PSPT_進捗率_2_2&lt;&gt;"",AG442&lt;&gt;""), $AA$7:$AH$7,$AA$7:$AE$7)="実績日")*(IF(AND(進捗管理票PSPT_進捗率_2_2&lt;&gt;"",AG442&lt;&gt;""), AA442:AH442,AA442:AE442)&lt;=集計基準日),COLUMN(IF(AND(進捗管理票PSPT_進捗率_2_2&lt;&gt;"",AG442&lt;&gt;""), AA442:AH442,AA442:AE442)),""))</f>
        <v>0</v>
      </c>
      <c r="DD442" s="324">
        <f t="array" aca="1" ref="DD442" ca="1">MAX(IF((IF(AND(進捗管理票PSPT_進捗率_3_2&lt;&gt;"",AS442&lt;&gt;""), AM442:AT442,AM442:AQ442)&lt;&gt;"")*(IF(AND(進捗管理票PSPT_進捗率_3_2&lt;&gt;"",AS442&lt;&gt;""), $AM$7:$AT$7,$AM$7:$AQ$7)="実績日")*(IF(AND(進捗管理票PSPT_進捗率_3_2&lt;&gt;"",AS442&lt;&gt;""), AM442:AT442,AM442:AQ442)&lt;=集計基準日),COLUMN(IF(AND(進捗管理票PSPT_進捗率_3_2&lt;&gt;"",AS442&lt;&gt;""), AM442:AT442,AM442:AQ442)),""))</f>
        <v>0</v>
      </c>
      <c r="DE442" s="324">
        <f t="array" aca="1" ref="DE442" ca="1">MAX(IF((IF(AND(進捗管理票PSPT_進捗率_4_2&lt;&gt;"",BE442&lt;&gt;""), AY442:BF442,AY442:BC442)&lt;&gt;"")*(IF(AND(進捗管理票PSPT_進捗率_4_2&lt;&gt;"",BE442&lt;&gt;""), $AY$7:$BF$7,$AY$7:$BC$7)="実績日")*(IF(AND(進捗管理票PSPT_進捗率_4_2&lt;&gt;"",BE442&lt;&gt;""), AY442:BF442,AY442:BC442)&lt;=集計基準日),COLUMN(IF(AND(進捗管理票PSPT_進捗率_4_2&lt;&gt;"",BE442&lt;&gt;""), AY442:BF442,AY442:BC442)),""))</f>
        <v>0</v>
      </c>
      <c r="DF442" s="324">
        <f t="array" aca="1" ref="DF442" ca="1">MAX(IF((BJ442:BN442&lt;&gt;"")*($BJ$7:$BN$7="実績日")*(BJ442:BN442&lt;=集計基準日),COLUMN(BJ442:BN442),""))</f>
        <v>0</v>
      </c>
      <c r="DG442" s="439">
        <f ca="1">MAX(IF(CW442&lt;&gt;0,HLOOKUP(CW442+1,進捗・達成率設定_PS,9,1),0),IF(CX442&lt;&gt;0,HLOOKUP(CX442+1,進捗・達成率設定_PT仕様作成,9,1),0),IF(CY442&lt;&gt;0,HLOOKUP(CY442+1,進捗・達成率設定_PG,9,1),0),IF(CZ442&lt;&gt;0,HLOOKUP(CZ442+1,進捗・達成率設定_PT,9,1),0),IF(DA442&lt;&gt;0,HLOOKUP(DA442+1,進捗・達成率設定_受入,9,1),0),IF(AND(COUNTA(PTレビュー先頭セル:PTレビュー最終セル)=0,AND(BB442&lt;&gt;"", BB442 &lt;= 集計基準日, BE442="",BF442="",BJ442="",BK442="",BM442="",BN442="")),100,0),IF(AND(BE442&lt;&gt;"",BE442 &lt;= 集計基準日, BJ442="",BK442="",BM442="",BN442=""),100,0))</f>
        <v>0</v>
      </c>
      <c r="DH442" s="440">
        <f ca="1">MAX(IF(DB442&lt;&gt;0,HLOOKUP(DB442,進捗・達成率設定_PS,9,1),0),IF(DC442&lt;&gt;0,HLOOKUP(DC442,進捗・達成率設定_PT仕様作成,9,1),0),IF(DD442&lt;&gt;0,HLOOKUP(DD442,進捗・達成率設定_PG,9,1),0),IF(DE442&lt;&gt;0,HLOOKUP(DE442,進捗・達成率設定_PT,9,1),0),IF(DF442&lt;&gt;0,HLOOKUP(DF442,進捗・達成率設定_受入,9,1),0),IF(AND(COUNTA(PTレビュー先頭セル:PTレビュー最終セル)=0,BJ442="",BK442="",BM442="",BN442="",BC442&lt;&gt;"", BC442&lt;=集計基準日),100,0),IF(OR(AND(BF442&lt;&gt;"",BF442&lt;=集計基準日, BJ442="",BK442="",BM442="",BN442=""),AND(BE442&lt;&gt;"",BF442&lt;&gt;"",BF442&lt;=集計基準日, BJ442="",BK442="",BM442="",BN442="")),100,0))</f>
        <v>0</v>
      </c>
      <c r="DI442" s="328" t="str">
        <f>IF(BM442&lt;&gt;"",BM442,IF(AND(BJ442&lt;&gt;"",BM442&lt;&gt;""),BM442,IF(AND(BJ442&lt;&gt;"",BM442=""),"",IF(AND(BK442&lt;&gt;"",BM442=""),"",IF(BE442&lt;&gt;"",BE442,IF(COUNTA(PTレビュー先頭セル:PTレビュー最終セル)&lt;&gt;0,"",IF(BB442&lt;&gt;"",BB442,"")))))))</f>
        <v/>
      </c>
      <c r="DJ442" s="329" t="str">
        <f>IF(AND(BM442&lt;&gt;"",BN442&lt;&gt;""),BN442,IF(AND(BJ442&lt;&gt;"",BN442&lt;&gt;""),BN442,IF(AND(BK442&lt;&gt;"",BN442=""),"",IF(AND(BJ442&lt;&gt;"",BN442=""),"",IF(BF442&lt;&gt;"",BF442,IF(COUNTA(PTレビュー先頭セル:PTレビュー最終セル)&lt;&gt;0,"",IF(BC442&lt;&gt;"",BC442,"")))))))</f>
        <v/>
      </c>
      <c r="DK442" s="450" t="b">
        <f t="shared" si="214"/>
        <v>0</v>
      </c>
      <c r="DL442" s="440" t="b">
        <f t="shared" si="215"/>
        <v>0</v>
      </c>
      <c r="DM442" s="450" t="b">
        <f t="shared" si="216"/>
        <v>0</v>
      </c>
      <c r="DN442" s="440" t="b">
        <f t="shared" si="217"/>
        <v>0</v>
      </c>
      <c r="DO442" s="449" t="b">
        <f t="shared" si="218"/>
        <v>0</v>
      </c>
      <c r="DP442" s="440" t="b">
        <f t="shared" si="219"/>
        <v>0</v>
      </c>
      <c r="DQ442" s="450" t="b">
        <f t="shared" si="220"/>
        <v>0</v>
      </c>
      <c r="DR442" s="440" t="b">
        <f t="shared" si="221"/>
        <v>0</v>
      </c>
      <c r="DS442" s="449" t="b">
        <f t="shared" si="222"/>
        <v>0</v>
      </c>
      <c r="DT442" s="440" t="b">
        <f t="shared" si="223"/>
        <v>0</v>
      </c>
    </row>
    <row r="443" spans="1:124" x14ac:dyDescent="0.25">
      <c r="A443" s="65">
        <f t="shared" si="198"/>
        <v>435</v>
      </c>
      <c r="B443" s="275"/>
      <c r="C443" s="275"/>
      <c r="D443" s="275"/>
      <c r="E443" s="275"/>
      <c r="F443" s="275"/>
      <c r="G443" s="316"/>
      <c r="H443" s="276"/>
      <c r="I443" s="276"/>
      <c r="J443" s="276"/>
      <c r="K443" s="467"/>
      <c r="L443" s="467"/>
      <c r="M443" s="277"/>
      <c r="N443" s="277"/>
      <c r="O443" s="348"/>
      <c r="P443" s="278"/>
      <c r="Q443" s="279"/>
      <c r="R443" s="348"/>
      <c r="S443" s="278"/>
      <c r="T443" s="280"/>
      <c r="U443" s="348"/>
      <c r="V443" s="274"/>
      <c r="W443" s="309" t="str">
        <f t="shared" ca="1" si="199"/>
        <v/>
      </c>
      <c r="X443" s="310" t="str">
        <f t="shared" ca="1" si="200"/>
        <v/>
      </c>
      <c r="Y443" s="277"/>
      <c r="Z443" s="277"/>
      <c r="AA443" s="348"/>
      <c r="AB443" s="278"/>
      <c r="AC443" s="279"/>
      <c r="AD443" s="348"/>
      <c r="AE443" s="278"/>
      <c r="AF443" s="280"/>
      <c r="AG443" s="348"/>
      <c r="AH443" s="274"/>
      <c r="AI443" s="309" t="str">
        <f t="shared" ca="1" si="201"/>
        <v/>
      </c>
      <c r="AJ443" s="310" t="str">
        <f t="shared" ca="1" si="202"/>
        <v/>
      </c>
      <c r="AK443" s="277"/>
      <c r="AL443" s="277"/>
      <c r="AM443" s="348"/>
      <c r="AN443" s="278"/>
      <c r="AO443" s="279"/>
      <c r="AP443" s="348"/>
      <c r="AQ443" s="278"/>
      <c r="AR443" s="280"/>
      <c r="AS443" s="348"/>
      <c r="AT443" s="274"/>
      <c r="AU443" s="309" t="str">
        <f t="shared" ca="1" si="203"/>
        <v/>
      </c>
      <c r="AV443" s="310" t="str">
        <f t="shared" ca="1" si="204"/>
        <v/>
      </c>
      <c r="AW443" s="276"/>
      <c r="AX443" s="276"/>
      <c r="AY443" s="348"/>
      <c r="AZ443" s="278"/>
      <c r="BA443" s="279"/>
      <c r="BB443" s="348"/>
      <c r="BC443" s="278"/>
      <c r="BD443" s="280"/>
      <c r="BE443" s="348"/>
      <c r="BF443" s="274"/>
      <c r="BG443" s="309" t="str">
        <f t="shared" ca="1" si="205"/>
        <v/>
      </c>
      <c r="BH443" s="310" t="str">
        <f t="shared" ca="1" si="206"/>
        <v/>
      </c>
      <c r="BI443" s="276"/>
      <c r="BJ443" s="348"/>
      <c r="BK443" s="278"/>
      <c r="BL443" s="279"/>
      <c r="BM443" s="348"/>
      <c r="BN443" s="278"/>
      <c r="BO443" s="280"/>
      <c r="BP443" s="309" t="str">
        <f t="shared" ca="1" si="207"/>
        <v/>
      </c>
      <c r="BQ443" s="310" t="str">
        <f t="shared" ca="1" si="208"/>
        <v/>
      </c>
      <c r="BR443" s="309" t="str">
        <f t="shared" ca="1" si="209"/>
        <v/>
      </c>
      <c r="BS443" s="438" t="str">
        <f t="shared" ca="1" si="210"/>
        <v/>
      </c>
      <c r="BT443" s="281" t="str">
        <f t="array" ref="BT443">IF(AND($I443&lt;&gt;"",$K443&lt;&gt;""),CEILING(VLOOKUP($I443,ランク別指標,3,FALSE)*$L443,1),"")</f>
        <v/>
      </c>
      <c r="BU443" s="282"/>
      <c r="BV443" s="281" t="str">
        <f t="shared" si="195"/>
        <v/>
      </c>
      <c r="BW443" s="283"/>
      <c r="BX443" s="282"/>
      <c r="BY443" s="284" t="str">
        <f t="shared" si="211"/>
        <v/>
      </c>
      <c r="BZ443" s="285" t="str">
        <f t="shared" si="212"/>
        <v/>
      </c>
      <c r="CA443" s="286"/>
      <c r="CB443" s="287"/>
      <c r="CC443" s="281" t="str">
        <f t="array" ref="CC443">IF(AND($I443&lt;&gt;"",$K443&lt;&gt;""),CEILING(VLOOKUP($I443,ランク別指標,6,FALSE)*$L443,1),"")</f>
        <v/>
      </c>
      <c r="CD443" s="288"/>
      <c r="CE443" s="289" t="str">
        <f t="shared" si="196"/>
        <v/>
      </c>
      <c r="CF443" s="290"/>
      <c r="CG443" s="291" t="str">
        <f t="array" ref="CG443">IF(AND(L443&lt;&gt;"",L443&gt;0),IF(CD443/L443*100 &gt; 0,CD443/L443*100, ""),"")</f>
        <v/>
      </c>
      <c r="CH443" s="292" t="str">
        <f t="array" ref="CH443">IF(AND(L443&lt;&gt;"",L443&gt;0),IF(CF443/L443*100 &gt; 0,CF443/L443*100, ""),"")</f>
        <v/>
      </c>
      <c r="CI443" s="291" t="str">
        <f t="array" ref="CI443">IF(AND(CC443&lt;&gt;"",CC443&gt;0),IF(CD443/CC443*100 &gt; 0,CD443/CC443, ""),"")</f>
        <v/>
      </c>
      <c r="CJ443" s="292" t="str">
        <f t="array" ref="CJ443">IF(AND(CE443&lt;&gt;"",CE443&gt;0),IF(CF443/CE443*100 &gt; 0,CF443/CE443, ""),"")</f>
        <v/>
      </c>
      <c r="CK443" s="281"/>
      <c r="CL443" s="293" t="str">
        <f t="array" ref="CL443">IF(AND(L443&lt;&gt;"",L443&gt;0),IF(CK443/L443*100 &gt; 0,CK443/L443*100, ""),"")</f>
        <v/>
      </c>
      <c r="CM443" s="294"/>
      <c r="CN443" s="270" t="str">
        <f t="array" aca="1" ref="CN443" ca="1">IF(AND($O443&lt;&gt;"",$P443="",$O443&lt;=集計基準日),"遅1",IF(AND($R443&lt;&gt;"",$S443="",$R443&lt;=集計基準日),"遅2",IF(AND($U443&lt;&gt;"",$V443="",$U443&lt;=集計基準日),"遅3","") ) )</f>
        <v/>
      </c>
      <c r="CO443" s="271" t="str">
        <f t="array" aca="1" ref="CO443" ca="1">IF(AND($AA443&lt;&gt;"",$AB443="",$AA443&lt;=集計基準日),"遅1",IF(AND($AD443&lt;&gt;"",$AE443="",$AD443&lt;=集計基準日),"遅2",IF(AND($AG443&lt;&gt;"",$AH443="",$AG443&lt;=集計基準日),"遅3","")))</f>
        <v/>
      </c>
      <c r="CP443" s="271" t="str">
        <f t="array" aca="1" ref="CP443" ca="1">IF(AND($AM443&lt;&gt;"",$AN443="",$AM443&lt;=集計基準日),"遅1",IF(AND($AP443&lt;&gt;"",$AQ443="",$AP443&lt;=集計基準日),"遅2",IF(AND($AS443&lt;&gt;"",$AT443="",$AS443&lt;=集計基準日),"遅3","")))</f>
        <v/>
      </c>
      <c r="CQ443" s="272" t="str">
        <f t="shared" ca="1" si="15"/>
        <v/>
      </c>
      <c r="CR443" s="272" t="str">
        <f t="shared" ca="1" si="16"/>
        <v/>
      </c>
      <c r="CS443" s="273" t="str">
        <f t="shared" ca="1" si="197"/>
        <v/>
      </c>
      <c r="CT443" s="337"/>
      <c r="CU443" s="264">
        <f t="shared" si="213"/>
        <v>435</v>
      </c>
      <c r="CW443" s="324">
        <f t="array" aca="1" ref="CW443" ca="1">MAX(IF((IF(進捗管理票PSPT_進捗率_1_2&lt;&gt;"", O443:V443,O443:S443)&lt;&gt;"")*(IF(進捗管理票PSPT_進捗率_1_2&lt;&gt;"", $O$7:$V$7,$O$7:$S$7)="予定日")*(IF(進捗管理票PSPT_進捗率_1_2&lt;&gt;"", O443:V443,O443:S443)&lt;=集計基準日),COLUMN(IF(進捗管理票PSPT_進捗率_1_2&lt;&gt;"", O443:V443,O443:S443)),""))</f>
        <v>0</v>
      </c>
      <c r="CX443" s="324">
        <f t="array" aca="1" ref="CX443" ca="1">MAX(IF((IF(進捗管理票PSPT_進捗率_2_2&lt;&gt;"", AA443:AH443,AA443:AE443)&lt;&gt;"")*(IF(進捗管理票PSPT_進捗率_2_2&lt;&gt;"", $AA$7:$AH$7,$AA$7:$AE$7)="予定日")*(IF(進捗管理票PSPT_進捗率_2_2&lt;&gt;"", AA443:AH443,AA443:AE443)&lt;=集計基準日),COLUMN(IF(進捗管理票PSPT_進捗率_2_2&lt;&gt;"", AA443:AH443,AA443:AE443)),""))</f>
        <v>0</v>
      </c>
      <c r="CY443" s="324">
        <f t="array" aca="1" ref="CY443" ca="1">MAX(IF((IF(進捗管理票PSPT_進捗率_3_2&lt;&gt;"", AM443:AT443,AM443:AQ443)&lt;&gt;"")*(IF(進捗管理票PSPT_進捗率_3_2&lt;&gt;"", $AM$7:$AT$7,$AM$7:$AQ$7)="予定日")*(IF(進捗管理票PSPT_進捗率_3_2&lt;&gt;"", AM443:AT443,AM443:AQ443)&lt;=集計基準日),COLUMN(IF(進捗管理票PSPT_進捗率_3_2&lt;&gt;"", AM443:AT443,AM443:AQ443)),""))</f>
        <v>0</v>
      </c>
      <c r="CZ443" s="324">
        <f t="array" aca="1" ref="CZ443" ca="1">MAX(IF((IF(進捗管理票PSPT_進捗率_4_2&lt;&gt;"", AY443:BF443,AY443:BC443)&lt;&gt;"")*(IF(進捗管理票PSPT_進捗率_4_2&lt;&gt;"", $AY$7:$BF$7,$AY$7:$BC$7)="予定日")*(IF(進捗管理票PSPT_進捗率_4_2&lt;&gt;"", AY443:BF443,AY443:BC443)&lt;=集計基準日),COLUMN(IF(進捗管理票PSPT_進捗率_4_2&lt;&gt;"", AY443:BF443,AY443:BC443)),""))</f>
        <v>0</v>
      </c>
      <c r="DA443" s="324">
        <f t="array" aca="1" ref="DA443" ca="1">MAX(IF((BJ443:BN443&lt;&gt;"")*($BJ$7:$BN$7="予定日")*(BJ443:BN443&lt;=集計基準日),COLUMN(BJ443:BN443),""))</f>
        <v>0</v>
      </c>
      <c r="DB443" s="324">
        <f t="array" aca="1" ref="DB443" ca="1">MAX(IF((IF(AND(進捗管理票PSPT_進捗率_1_2&lt;&gt;"",U443&lt;&gt;""), O443:V443,O443:S443)&lt;&gt;"")*(IF(AND(進捗管理票PSPT_進捗率_1_2&lt;&gt;"",U443&lt;&gt;""), $O$7:$V$7,$O$7:$S$7)="実績日")*(IF(AND(進捗管理票PSPT_進捗率_1_2&lt;&gt;"",U443&lt;&gt;""), O443:V443,O443:S443)&lt;=集計基準日),COLUMN(IF(AND(進捗管理票PSPT_進捗率_1_2&lt;&gt;"",U443&lt;&gt;""), O443:V443,O443:S443)),""))</f>
        <v>0</v>
      </c>
      <c r="DC443" s="324">
        <f t="array" aca="1" ref="DC443" ca="1">MAX(IF((IF(AND(進捗管理票PSPT_進捗率_2_2&lt;&gt;"",AG443&lt;&gt;""), AA443:AH443,AA443:AE443)&lt;&gt;"")*(IF(AND(進捗管理票PSPT_進捗率_2_2&lt;&gt;"",AG443&lt;&gt;""), $AA$7:$AH$7,$AA$7:$AE$7)="実績日")*(IF(AND(進捗管理票PSPT_進捗率_2_2&lt;&gt;"",AG443&lt;&gt;""), AA443:AH443,AA443:AE443)&lt;=集計基準日),COLUMN(IF(AND(進捗管理票PSPT_進捗率_2_2&lt;&gt;"",AG443&lt;&gt;""), AA443:AH443,AA443:AE443)),""))</f>
        <v>0</v>
      </c>
      <c r="DD443" s="324">
        <f t="array" aca="1" ref="DD443" ca="1">MAX(IF((IF(AND(進捗管理票PSPT_進捗率_3_2&lt;&gt;"",AS443&lt;&gt;""), AM443:AT443,AM443:AQ443)&lt;&gt;"")*(IF(AND(進捗管理票PSPT_進捗率_3_2&lt;&gt;"",AS443&lt;&gt;""), $AM$7:$AT$7,$AM$7:$AQ$7)="実績日")*(IF(AND(進捗管理票PSPT_進捗率_3_2&lt;&gt;"",AS443&lt;&gt;""), AM443:AT443,AM443:AQ443)&lt;=集計基準日),COLUMN(IF(AND(進捗管理票PSPT_進捗率_3_2&lt;&gt;"",AS443&lt;&gt;""), AM443:AT443,AM443:AQ443)),""))</f>
        <v>0</v>
      </c>
      <c r="DE443" s="324">
        <f t="array" aca="1" ref="DE443" ca="1">MAX(IF((IF(AND(進捗管理票PSPT_進捗率_4_2&lt;&gt;"",BE443&lt;&gt;""), AY443:BF443,AY443:BC443)&lt;&gt;"")*(IF(AND(進捗管理票PSPT_進捗率_4_2&lt;&gt;"",BE443&lt;&gt;""), $AY$7:$BF$7,$AY$7:$BC$7)="実績日")*(IF(AND(進捗管理票PSPT_進捗率_4_2&lt;&gt;"",BE443&lt;&gt;""), AY443:BF443,AY443:BC443)&lt;=集計基準日),COLUMN(IF(AND(進捗管理票PSPT_進捗率_4_2&lt;&gt;"",BE443&lt;&gt;""), AY443:BF443,AY443:BC443)),""))</f>
        <v>0</v>
      </c>
      <c r="DF443" s="324">
        <f t="array" aca="1" ref="DF443" ca="1">MAX(IF((BJ443:BN443&lt;&gt;"")*($BJ$7:$BN$7="実績日")*(BJ443:BN443&lt;=集計基準日),COLUMN(BJ443:BN443),""))</f>
        <v>0</v>
      </c>
      <c r="DG443" s="439">
        <f ca="1">MAX(IF(CW443&lt;&gt;0,HLOOKUP(CW443+1,進捗・達成率設定_PS,9,1),0),IF(CX443&lt;&gt;0,HLOOKUP(CX443+1,進捗・達成率設定_PT仕様作成,9,1),0),IF(CY443&lt;&gt;0,HLOOKUP(CY443+1,進捗・達成率設定_PG,9,1),0),IF(CZ443&lt;&gt;0,HLOOKUP(CZ443+1,進捗・達成率設定_PT,9,1),0),IF(DA443&lt;&gt;0,HLOOKUP(DA443+1,進捗・達成率設定_受入,9,1),0),IF(AND(COUNTA(PTレビュー先頭セル:PTレビュー最終セル)=0,AND(BB443&lt;&gt;"", BB443 &lt;= 集計基準日, BE443="",BF443="",BJ443="",BK443="",BM443="",BN443="")),100,0),IF(AND(BE443&lt;&gt;"",BE443 &lt;= 集計基準日, BJ443="",BK443="",BM443="",BN443=""),100,0))</f>
        <v>0</v>
      </c>
      <c r="DH443" s="440">
        <f ca="1">MAX(IF(DB443&lt;&gt;0,HLOOKUP(DB443,進捗・達成率設定_PS,9,1),0),IF(DC443&lt;&gt;0,HLOOKUP(DC443,進捗・達成率設定_PT仕様作成,9,1),0),IF(DD443&lt;&gt;0,HLOOKUP(DD443,進捗・達成率設定_PG,9,1),0),IF(DE443&lt;&gt;0,HLOOKUP(DE443,進捗・達成率設定_PT,9,1),0),IF(DF443&lt;&gt;0,HLOOKUP(DF443,進捗・達成率設定_受入,9,1),0),IF(AND(COUNTA(PTレビュー先頭セル:PTレビュー最終セル)=0,BJ443="",BK443="",BM443="",BN443="",BC443&lt;&gt;"", BC443&lt;=集計基準日),100,0),IF(OR(AND(BF443&lt;&gt;"",BF443&lt;=集計基準日, BJ443="",BK443="",BM443="",BN443=""),AND(BE443&lt;&gt;"",BF443&lt;&gt;"",BF443&lt;=集計基準日, BJ443="",BK443="",BM443="",BN443="")),100,0))</f>
        <v>0</v>
      </c>
      <c r="DI443" s="328" t="str">
        <f>IF(BM443&lt;&gt;"",BM443,IF(AND(BJ443&lt;&gt;"",BM443&lt;&gt;""),BM443,IF(AND(BJ443&lt;&gt;"",BM443=""),"",IF(AND(BK443&lt;&gt;"",BM443=""),"",IF(BE443&lt;&gt;"",BE443,IF(COUNTA(PTレビュー先頭セル:PTレビュー最終セル)&lt;&gt;0,"",IF(BB443&lt;&gt;"",BB443,"")))))))</f>
        <v/>
      </c>
      <c r="DJ443" s="329" t="str">
        <f>IF(AND(BM443&lt;&gt;"",BN443&lt;&gt;""),BN443,IF(AND(BJ443&lt;&gt;"",BN443&lt;&gt;""),BN443,IF(AND(BK443&lt;&gt;"",BN443=""),"",IF(AND(BJ443&lt;&gt;"",BN443=""),"",IF(BF443&lt;&gt;"",BF443,IF(COUNTA(PTレビュー先頭セル:PTレビュー最終セル)&lt;&gt;0,"",IF(BC443&lt;&gt;"",BC443,"")))))))</f>
        <v/>
      </c>
      <c r="DK443" s="450" t="b">
        <f t="shared" si="214"/>
        <v>0</v>
      </c>
      <c r="DL443" s="440" t="b">
        <f t="shared" si="215"/>
        <v>0</v>
      </c>
      <c r="DM443" s="450" t="b">
        <f t="shared" si="216"/>
        <v>0</v>
      </c>
      <c r="DN443" s="440" t="b">
        <f t="shared" si="217"/>
        <v>0</v>
      </c>
      <c r="DO443" s="449" t="b">
        <f t="shared" si="218"/>
        <v>0</v>
      </c>
      <c r="DP443" s="440" t="b">
        <f t="shared" si="219"/>
        <v>0</v>
      </c>
      <c r="DQ443" s="450" t="b">
        <f t="shared" si="220"/>
        <v>0</v>
      </c>
      <c r="DR443" s="440" t="b">
        <f t="shared" si="221"/>
        <v>0</v>
      </c>
      <c r="DS443" s="449" t="b">
        <f t="shared" si="222"/>
        <v>0</v>
      </c>
      <c r="DT443" s="440" t="b">
        <f t="shared" si="223"/>
        <v>0</v>
      </c>
    </row>
    <row r="444" spans="1:124" x14ac:dyDescent="0.25">
      <c r="A444" s="65">
        <f t="shared" si="198"/>
        <v>436</v>
      </c>
      <c r="B444" s="275"/>
      <c r="C444" s="275"/>
      <c r="D444" s="275"/>
      <c r="E444" s="275"/>
      <c r="F444" s="275"/>
      <c r="G444" s="316"/>
      <c r="H444" s="276"/>
      <c r="I444" s="276"/>
      <c r="J444" s="276"/>
      <c r="K444" s="467"/>
      <c r="L444" s="467"/>
      <c r="M444" s="277"/>
      <c r="N444" s="277"/>
      <c r="O444" s="348"/>
      <c r="P444" s="278"/>
      <c r="Q444" s="279"/>
      <c r="R444" s="348"/>
      <c r="S444" s="278"/>
      <c r="T444" s="280"/>
      <c r="U444" s="348"/>
      <c r="V444" s="274"/>
      <c r="W444" s="309" t="str">
        <f t="shared" ca="1" si="199"/>
        <v/>
      </c>
      <c r="X444" s="310" t="str">
        <f t="shared" ca="1" si="200"/>
        <v/>
      </c>
      <c r="Y444" s="277"/>
      <c r="Z444" s="277"/>
      <c r="AA444" s="348"/>
      <c r="AB444" s="278"/>
      <c r="AC444" s="279"/>
      <c r="AD444" s="348"/>
      <c r="AE444" s="278"/>
      <c r="AF444" s="280"/>
      <c r="AG444" s="348"/>
      <c r="AH444" s="274"/>
      <c r="AI444" s="309" t="str">
        <f t="shared" ca="1" si="201"/>
        <v/>
      </c>
      <c r="AJ444" s="310" t="str">
        <f t="shared" ca="1" si="202"/>
        <v/>
      </c>
      <c r="AK444" s="277"/>
      <c r="AL444" s="277"/>
      <c r="AM444" s="348"/>
      <c r="AN444" s="278"/>
      <c r="AO444" s="279"/>
      <c r="AP444" s="348"/>
      <c r="AQ444" s="278"/>
      <c r="AR444" s="280"/>
      <c r="AS444" s="348"/>
      <c r="AT444" s="274"/>
      <c r="AU444" s="309" t="str">
        <f t="shared" ca="1" si="203"/>
        <v/>
      </c>
      <c r="AV444" s="310" t="str">
        <f t="shared" ca="1" si="204"/>
        <v/>
      </c>
      <c r="AW444" s="276"/>
      <c r="AX444" s="276"/>
      <c r="AY444" s="348"/>
      <c r="AZ444" s="278"/>
      <c r="BA444" s="279"/>
      <c r="BB444" s="348"/>
      <c r="BC444" s="278"/>
      <c r="BD444" s="280"/>
      <c r="BE444" s="348"/>
      <c r="BF444" s="274"/>
      <c r="BG444" s="309" t="str">
        <f t="shared" ca="1" si="205"/>
        <v/>
      </c>
      <c r="BH444" s="310" t="str">
        <f t="shared" ca="1" si="206"/>
        <v/>
      </c>
      <c r="BI444" s="276"/>
      <c r="BJ444" s="348"/>
      <c r="BK444" s="278"/>
      <c r="BL444" s="279"/>
      <c r="BM444" s="348"/>
      <c r="BN444" s="278"/>
      <c r="BO444" s="280"/>
      <c r="BP444" s="309" t="str">
        <f t="shared" ca="1" si="207"/>
        <v/>
      </c>
      <c r="BQ444" s="310" t="str">
        <f t="shared" ca="1" si="208"/>
        <v/>
      </c>
      <c r="BR444" s="309" t="str">
        <f t="shared" ca="1" si="209"/>
        <v/>
      </c>
      <c r="BS444" s="438" t="str">
        <f t="shared" ca="1" si="210"/>
        <v/>
      </c>
      <c r="BT444" s="281" t="str">
        <f t="array" ref="BT444">IF(AND($I444&lt;&gt;"",$K444&lt;&gt;""),CEILING(VLOOKUP($I444,ランク別指標,3,FALSE)*$L444,1),"")</f>
        <v/>
      </c>
      <c r="BU444" s="282"/>
      <c r="BV444" s="281" t="str">
        <f t="shared" si="195"/>
        <v/>
      </c>
      <c r="BW444" s="283"/>
      <c r="BX444" s="282"/>
      <c r="BY444" s="284" t="str">
        <f t="shared" si="211"/>
        <v/>
      </c>
      <c r="BZ444" s="285" t="str">
        <f t="shared" si="212"/>
        <v/>
      </c>
      <c r="CA444" s="286"/>
      <c r="CB444" s="287"/>
      <c r="CC444" s="281" t="str">
        <f t="array" ref="CC444">IF(AND($I444&lt;&gt;"",$K444&lt;&gt;""),CEILING(VLOOKUP($I444,ランク別指標,6,FALSE)*$L444,1),"")</f>
        <v/>
      </c>
      <c r="CD444" s="288"/>
      <c r="CE444" s="289" t="str">
        <f t="shared" si="196"/>
        <v/>
      </c>
      <c r="CF444" s="290"/>
      <c r="CG444" s="291" t="str">
        <f t="array" ref="CG444">IF(AND(L444&lt;&gt;"",L444&gt;0),IF(CD444/L444*100 &gt; 0,CD444/L444*100, ""),"")</f>
        <v/>
      </c>
      <c r="CH444" s="292" t="str">
        <f t="array" ref="CH444">IF(AND(L444&lt;&gt;"",L444&gt;0),IF(CF444/L444*100 &gt; 0,CF444/L444*100, ""),"")</f>
        <v/>
      </c>
      <c r="CI444" s="291" t="str">
        <f t="array" ref="CI444">IF(AND(CC444&lt;&gt;"",CC444&gt;0),IF(CD444/CC444*100 &gt; 0,CD444/CC444, ""),"")</f>
        <v/>
      </c>
      <c r="CJ444" s="292" t="str">
        <f t="array" ref="CJ444">IF(AND(CE444&lt;&gt;"",CE444&gt;0),IF(CF444/CE444*100 &gt; 0,CF444/CE444, ""),"")</f>
        <v/>
      </c>
      <c r="CK444" s="281"/>
      <c r="CL444" s="293" t="str">
        <f t="array" ref="CL444">IF(AND(L444&lt;&gt;"",L444&gt;0),IF(CK444/L444*100 &gt; 0,CK444/L444*100, ""),"")</f>
        <v/>
      </c>
      <c r="CM444" s="294"/>
      <c r="CN444" s="270" t="str">
        <f t="array" aca="1" ref="CN444" ca="1">IF(AND($O444&lt;&gt;"",$P444="",$O444&lt;=集計基準日),"遅1",IF(AND($R444&lt;&gt;"",$S444="",$R444&lt;=集計基準日),"遅2",IF(AND($U444&lt;&gt;"",$V444="",$U444&lt;=集計基準日),"遅3","") ) )</f>
        <v/>
      </c>
      <c r="CO444" s="271" t="str">
        <f t="array" aca="1" ref="CO444" ca="1">IF(AND($AA444&lt;&gt;"",$AB444="",$AA444&lt;=集計基準日),"遅1",IF(AND($AD444&lt;&gt;"",$AE444="",$AD444&lt;=集計基準日),"遅2",IF(AND($AG444&lt;&gt;"",$AH444="",$AG444&lt;=集計基準日),"遅3","")))</f>
        <v/>
      </c>
      <c r="CP444" s="271" t="str">
        <f t="array" aca="1" ref="CP444" ca="1">IF(AND($AM444&lt;&gt;"",$AN444="",$AM444&lt;=集計基準日),"遅1",IF(AND($AP444&lt;&gt;"",$AQ444="",$AP444&lt;=集計基準日),"遅2",IF(AND($AS444&lt;&gt;"",$AT444="",$AS444&lt;=集計基準日),"遅3","")))</f>
        <v/>
      </c>
      <c r="CQ444" s="272" t="str">
        <f t="shared" ca="1" si="15"/>
        <v/>
      </c>
      <c r="CR444" s="272" t="str">
        <f t="shared" ca="1" si="16"/>
        <v/>
      </c>
      <c r="CS444" s="273" t="str">
        <f t="shared" ca="1" si="197"/>
        <v/>
      </c>
      <c r="CT444" s="337"/>
      <c r="CU444" s="264">
        <f t="shared" si="213"/>
        <v>436</v>
      </c>
      <c r="CW444" s="324">
        <f t="array" aca="1" ref="CW444" ca="1">MAX(IF((IF(進捗管理票PSPT_進捗率_1_2&lt;&gt;"", O444:V444,O444:S444)&lt;&gt;"")*(IF(進捗管理票PSPT_進捗率_1_2&lt;&gt;"", $O$7:$V$7,$O$7:$S$7)="予定日")*(IF(進捗管理票PSPT_進捗率_1_2&lt;&gt;"", O444:V444,O444:S444)&lt;=集計基準日),COLUMN(IF(進捗管理票PSPT_進捗率_1_2&lt;&gt;"", O444:V444,O444:S444)),""))</f>
        <v>0</v>
      </c>
      <c r="CX444" s="324">
        <f t="array" aca="1" ref="CX444" ca="1">MAX(IF((IF(進捗管理票PSPT_進捗率_2_2&lt;&gt;"", AA444:AH444,AA444:AE444)&lt;&gt;"")*(IF(進捗管理票PSPT_進捗率_2_2&lt;&gt;"", $AA$7:$AH$7,$AA$7:$AE$7)="予定日")*(IF(進捗管理票PSPT_進捗率_2_2&lt;&gt;"", AA444:AH444,AA444:AE444)&lt;=集計基準日),COLUMN(IF(進捗管理票PSPT_進捗率_2_2&lt;&gt;"", AA444:AH444,AA444:AE444)),""))</f>
        <v>0</v>
      </c>
      <c r="CY444" s="324">
        <f t="array" aca="1" ref="CY444" ca="1">MAX(IF((IF(進捗管理票PSPT_進捗率_3_2&lt;&gt;"", AM444:AT444,AM444:AQ444)&lt;&gt;"")*(IF(進捗管理票PSPT_進捗率_3_2&lt;&gt;"", $AM$7:$AT$7,$AM$7:$AQ$7)="予定日")*(IF(進捗管理票PSPT_進捗率_3_2&lt;&gt;"", AM444:AT444,AM444:AQ444)&lt;=集計基準日),COLUMN(IF(進捗管理票PSPT_進捗率_3_2&lt;&gt;"", AM444:AT444,AM444:AQ444)),""))</f>
        <v>0</v>
      </c>
      <c r="CZ444" s="324">
        <f t="array" aca="1" ref="CZ444" ca="1">MAX(IF((IF(進捗管理票PSPT_進捗率_4_2&lt;&gt;"", AY444:BF444,AY444:BC444)&lt;&gt;"")*(IF(進捗管理票PSPT_進捗率_4_2&lt;&gt;"", $AY$7:$BF$7,$AY$7:$BC$7)="予定日")*(IF(進捗管理票PSPT_進捗率_4_2&lt;&gt;"", AY444:BF444,AY444:BC444)&lt;=集計基準日),COLUMN(IF(進捗管理票PSPT_進捗率_4_2&lt;&gt;"", AY444:BF444,AY444:BC444)),""))</f>
        <v>0</v>
      </c>
      <c r="DA444" s="324">
        <f t="array" aca="1" ref="DA444" ca="1">MAX(IF((BJ444:BN444&lt;&gt;"")*($BJ$7:$BN$7="予定日")*(BJ444:BN444&lt;=集計基準日),COLUMN(BJ444:BN444),""))</f>
        <v>0</v>
      </c>
      <c r="DB444" s="324">
        <f t="array" aca="1" ref="DB444" ca="1">MAX(IF((IF(AND(進捗管理票PSPT_進捗率_1_2&lt;&gt;"",U444&lt;&gt;""), O444:V444,O444:S444)&lt;&gt;"")*(IF(AND(進捗管理票PSPT_進捗率_1_2&lt;&gt;"",U444&lt;&gt;""), $O$7:$V$7,$O$7:$S$7)="実績日")*(IF(AND(進捗管理票PSPT_進捗率_1_2&lt;&gt;"",U444&lt;&gt;""), O444:V444,O444:S444)&lt;=集計基準日),COLUMN(IF(AND(進捗管理票PSPT_進捗率_1_2&lt;&gt;"",U444&lt;&gt;""), O444:V444,O444:S444)),""))</f>
        <v>0</v>
      </c>
      <c r="DC444" s="324">
        <f t="array" aca="1" ref="DC444" ca="1">MAX(IF((IF(AND(進捗管理票PSPT_進捗率_2_2&lt;&gt;"",AG444&lt;&gt;""), AA444:AH444,AA444:AE444)&lt;&gt;"")*(IF(AND(進捗管理票PSPT_進捗率_2_2&lt;&gt;"",AG444&lt;&gt;""), $AA$7:$AH$7,$AA$7:$AE$7)="実績日")*(IF(AND(進捗管理票PSPT_進捗率_2_2&lt;&gt;"",AG444&lt;&gt;""), AA444:AH444,AA444:AE444)&lt;=集計基準日),COLUMN(IF(AND(進捗管理票PSPT_進捗率_2_2&lt;&gt;"",AG444&lt;&gt;""), AA444:AH444,AA444:AE444)),""))</f>
        <v>0</v>
      </c>
      <c r="DD444" s="324">
        <f t="array" aca="1" ref="DD444" ca="1">MAX(IF((IF(AND(進捗管理票PSPT_進捗率_3_2&lt;&gt;"",AS444&lt;&gt;""), AM444:AT444,AM444:AQ444)&lt;&gt;"")*(IF(AND(進捗管理票PSPT_進捗率_3_2&lt;&gt;"",AS444&lt;&gt;""), $AM$7:$AT$7,$AM$7:$AQ$7)="実績日")*(IF(AND(進捗管理票PSPT_進捗率_3_2&lt;&gt;"",AS444&lt;&gt;""), AM444:AT444,AM444:AQ444)&lt;=集計基準日),COLUMN(IF(AND(進捗管理票PSPT_進捗率_3_2&lt;&gt;"",AS444&lt;&gt;""), AM444:AT444,AM444:AQ444)),""))</f>
        <v>0</v>
      </c>
      <c r="DE444" s="324">
        <f t="array" aca="1" ref="DE444" ca="1">MAX(IF((IF(AND(進捗管理票PSPT_進捗率_4_2&lt;&gt;"",BE444&lt;&gt;""), AY444:BF444,AY444:BC444)&lt;&gt;"")*(IF(AND(進捗管理票PSPT_進捗率_4_2&lt;&gt;"",BE444&lt;&gt;""), $AY$7:$BF$7,$AY$7:$BC$7)="実績日")*(IF(AND(進捗管理票PSPT_進捗率_4_2&lt;&gt;"",BE444&lt;&gt;""), AY444:BF444,AY444:BC444)&lt;=集計基準日),COLUMN(IF(AND(進捗管理票PSPT_進捗率_4_2&lt;&gt;"",BE444&lt;&gt;""), AY444:BF444,AY444:BC444)),""))</f>
        <v>0</v>
      </c>
      <c r="DF444" s="324">
        <f t="array" aca="1" ref="DF444" ca="1">MAX(IF((BJ444:BN444&lt;&gt;"")*($BJ$7:$BN$7="実績日")*(BJ444:BN444&lt;=集計基準日),COLUMN(BJ444:BN444),""))</f>
        <v>0</v>
      </c>
      <c r="DG444" s="439">
        <f ca="1">MAX(IF(CW444&lt;&gt;0,HLOOKUP(CW444+1,進捗・達成率設定_PS,9,1),0),IF(CX444&lt;&gt;0,HLOOKUP(CX444+1,進捗・達成率設定_PT仕様作成,9,1),0),IF(CY444&lt;&gt;0,HLOOKUP(CY444+1,進捗・達成率設定_PG,9,1),0),IF(CZ444&lt;&gt;0,HLOOKUP(CZ444+1,進捗・達成率設定_PT,9,1),0),IF(DA444&lt;&gt;0,HLOOKUP(DA444+1,進捗・達成率設定_受入,9,1),0),IF(AND(COUNTA(PTレビュー先頭セル:PTレビュー最終セル)=0,AND(BB444&lt;&gt;"", BB444 &lt;= 集計基準日, BE444="",BF444="",BJ444="",BK444="",BM444="",BN444="")),100,0),IF(AND(BE444&lt;&gt;"",BE444 &lt;= 集計基準日, BJ444="",BK444="",BM444="",BN444=""),100,0))</f>
        <v>0</v>
      </c>
      <c r="DH444" s="440">
        <f ca="1">MAX(IF(DB444&lt;&gt;0,HLOOKUP(DB444,進捗・達成率設定_PS,9,1),0),IF(DC444&lt;&gt;0,HLOOKUP(DC444,進捗・達成率設定_PT仕様作成,9,1),0),IF(DD444&lt;&gt;0,HLOOKUP(DD444,進捗・達成率設定_PG,9,1),0),IF(DE444&lt;&gt;0,HLOOKUP(DE444,進捗・達成率設定_PT,9,1),0),IF(DF444&lt;&gt;0,HLOOKUP(DF444,進捗・達成率設定_受入,9,1),0),IF(AND(COUNTA(PTレビュー先頭セル:PTレビュー最終セル)=0,BJ444="",BK444="",BM444="",BN444="",BC444&lt;&gt;"", BC444&lt;=集計基準日),100,0),IF(OR(AND(BF444&lt;&gt;"",BF444&lt;=集計基準日, BJ444="",BK444="",BM444="",BN444=""),AND(BE444&lt;&gt;"",BF444&lt;&gt;"",BF444&lt;=集計基準日, BJ444="",BK444="",BM444="",BN444="")),100,0))</f>
        <v>0</v>
      </c>
      <c r="DI444" s="328" t="str">
        <f>IF(BM444&lt;&gt;"",BM444,IF(AND(BJ444&lt;&gt;"",BM444&lt;&gt;""),BM444,IF(AND(BJ444&lt;&gt;"",BM444=""),"",IF(AND(BK444&lt;&gt;"",BM444=""),"",IF(BE444&lt;&gt;"",BE444,IF(COUNTA(PTレビュー先頭セル:PTレビュー最終セル)&lt;&gt;0,"",IF(BB444&lt;&gt;"",BB444,"")))))))</f>
        <v/>
      </c>
      <c r="DJ444" s="329" t="str">
        <f>IF(AND(BM444&lt;&gt;"",BN444&lt;&gt;""),BN444,IF(AND(BJ444&lt;&gt;"",BN444&lt;&gt;""),BN444,IF(AND(BK444&lt;&gt;"",BN444=""),"",IF(AND(BJ444&lt;&gt;"",BN444=""),"",IF(BF444&lt;&gt;"",BF444,IF(COUNTA(PTレビュー先頭セル:PTレビュー最終セル)&lt;&gt;0,"",IF(BC444&lt;&gt;"",BC444,"")))))))</f>
        <v/>
      </c>
      <c r="DK444" s="450" t="b">
        <f t="shared" si="214"/>
        <v>0</v>
      </c>
      <c r="DL444" s="440" t="b">
        <f t="shared" si="215"/>
        <v>0</v>
      </c>
      <c r="DM444" s="450" t="b">
        <f t="shared" si="216"/>
        <v>0</v>
      </c>
      <c r="DN444" s="440" t="b">
        <f t="shared" si="217"/>
        <v>0</v>
      </c>
      <c r="DO444" s="449" t="b">
        <f t="shared" si="218"/>
        <v>0</v>
      </c>
      <c r="DP444" s="440" t="b">
        <f t="shared" si="219"/>
        <v>0</v>
      </c>
      <c r="DQ444" s="450" t="b">
        <f t="shared" si="220"/>
        <v>0</v>
      </c>
      <c r="DR444" s="440" t="b">
        <f t="shared" si="221"/>
        <v>0</v>
      </c>
      <c r="DS444" s="449" t="b">
        <f t="shared" si="222"/>
        <v>0</v>
      </c>
      <c r="DT444" s="440" t="b">
        <f t="shared" si="223"/>
        <v>0</v>
      </c>
    </row>
    <row r="445" spans="1:124" x14ac:dyDescent="0.25">
      <c r="A445" s="65">
        <f t="shared" si="198"/>
        <v>437</v>
      </c>
      <c r="B445" s="275"/>
      <c r="C445" s="275"/>
      <c r="D445" s="275"/>
      <c r="E445" s="275"/>
      <c r="F445" s="275"/>
      <c r="G445" s="316"/>
      <c r="H445" s="276"/>
      <c r="I445" s="276"/>
      <c r="J445" s="276"/>
      <c r="K445" s="467"/>
      <c r="L445" s="467"/>
      <c r="M445" s="277"/>
      <c r="N445" s="277"/>
      <c r="O445" s="348"/>
      <c r="P445" s="278"/>
      <c r="Q445" s="279"/>
      <c r="R445" s="348"/>
      <c r="S445" s="278"/>
      <c r="T445" s="280"/>
      <c r="U445" s="348"/>
      <c r="V445" s="274"/>
      <c r="W445" s="309" t="str">
        <f t="shared" ca="1" si="199"/>
        <v/>
      </c>
      <c r="X445" s="310" t="str">
        <f t="shared" ca="1" si="200"/>
        <v/>
      </c>
      <c r="Y445" s="277"/>
      <c r="Z445" s="277"/>
      <c r="AA445" s="348"/>
      <c r="AB445" s="278"/>
      <c r="AC445" s="279"/>
      <c r="AD445" s="348"/>
      <c r="AE445" s="278"/>
      <c r="AF445" s="280"/>
      <c r="AG445" s="348"/>
      <c r="AH445" s="274"/>
      <c r="AI445" s="309" t="str">
        <f t="shared" ca="1" si="201"/>
        <v/>
      </c>
      <c r="AJ445" s="310" t="str">
        <f t="shared" ca="1" si="202"/>
        <v/>
      </c>
      <c r="AK445" s="277"/>
      <c r="AL445" s="277"/>
      <c r="AM445" s="348"/>
      <c r="AN445" s="278"/>
      <c r="AO445" s="279"/>
      <c r="AP445" s="348"/>
      <c r="AQ445" s="278"/>
      <c r="AR445" s="280"/>
      <c r="AS445" s="348"/>
      <c r="AT445" s="274"/>
      <c r="AU445" s="309" t="str">
        <f t="shared" ca="1" si="203"/>
        <v/>
      </c>
      <c r="AV445" s="310" t="str">
        <f t="shared" ca="1" si="204"/>
        <v/>
      </c>
      <c r="AW445" s="276"/>
      <c r="AX445" s="276"/>
      <c r="AY445" s="348"/>
      <c r="AZ445" s="278"/>
      <c r="BA445" s="279"/>
      <c r="BB445" s="348"/>
      <c r="BC445" s="278"/>
      <c r="BD445" s="280"/>
      <c r="BE445" s="348"/>
      <c r="BF445" s="274"/>
      <c r="BG445" s="309" t="str">
        <f t="shared" ca="1" si="205"/>
        <v/>
      </c>
      <c r="BH445" s="310" t="str">
        <f t="shared" ca="1" si="206"/>
        <v/>
      </c>
      <c r="BI445" s="276"/>
      <c r="BJ445" s="348"/>
      <c r="BK445" s="278"/>
      <c r="BL445" s="279"/>
      <c r="BM445" s="348"/>
      <c r="BN445" s="278"/>
      <c r="BO445" s="280"/>
      <c r="BP445" s="309" t="str">
        <f t="shared" ca="1" si="207"/>
        <v/>
      </c>
      <c r="BQ445" s="310" t="str">
        <f t="shared" ca="1" si="208"/>
        <v/>
      </c>
      <c r="BR445" s="309" t="str">
        <f t="shared" ca="1" si="209"/>
        <v/>
      </c>
      <c r="BS445" s="438" t="str">
        <f t="shared" ca="1" si="210"/>
        <v/>
      </c>
      <c r="BT445" s="281" t="str">
        <f t="array" ref="BT445">IF(AND($I445&lt;&gt;"",$K445&lt;&gt;""),CEILING(VLOOKUP($I445,ランク別指標,3,FALSE)*$L445,1),"")</f>
        <v/>
      </c>
      <c r="BU445" s="282"/>
      <c r="BV445" s="281" t="str">
        <f t="shared" si="195"/>
        <v/>
      </c>
      <c r="BW445" s="283"/>
      <c r="BX445" s="282"/>
      <c r="BY445" s="284" t="str">
        <f t="shared" si="211"/>
        <v/>
      </c>
      <c r="BZ445" s="285" t="str">
        <f t="shared" si="212"/>
        <v/>
      </c>
      <c r="CA445" s="286"/>
      <c r="CB445" s="287"/>
      <c r="CC445" s="281" t="str">
        <f t="array" ref="CC445">IF(AND($I445&lt;&gt;"",$K445&lt;&gt;""),CEILING(VLOOKUP($I445,ランク別指標,6,FALSE)*$L445,1),"")</f>
        <v/>
      </c>
      <c r="CD445" s="288"/>
      <c r="CE445" s="289" t="str">
        <f t="shared" si="196"/>
        <v/>
      </c>
      <c r="CF445" s="290"/>
      <c r="CG445" s="291" t="str">
        <f t="array" ref="CG445">IF(AND(L445&lt;&gt;"",L445&gt;0),IF(CD445/L445*100 &gt; 0,CD445/L445*100, ""),"")</f>
        <v/>
      </c>
      <c r="CH445" s="292" t="str">
        <f t="array" ref="CH445">IF(AND(L445&lt;&gt;"",L445&gt;0),IF(CF445/L445*100 &gt; 0,CF445/L445*100, ""),"")</f>
        <v/>
      </c>
      <c r="CI445" s="291" t="str">
        <f t="array" ref="CI445">IF(AND(CC445&lt;&gt;"",CC445&gt;0),IF(CD445/CC445*100 &gt; 0,CD445/CC445, ""),"")</f>
        <v/>
      </c>
      <c r="CJ445" s="292" t="str">
        <f t="array" ref="CJ445">IF(AND(CE445&lt;&gt;"",CE445&gt;0),IF(CF445/CE445*100 &gt; 0,CF445/CE445, ""),"")</f>
        <v/>
      </c>
      <c r="CK445" s="281"/>
      <c r="CL445" s="293" t="str">
        <f t="array" ref="CL445">IF(AND(L445&lt;&gt;"",L445&gt;0),IF(CK445/L445*100 &gt; 0,CK445/L445*100, ""),"")</f>
        <v/>
      </c>
      <c r="CM445" s="294"/>
      <c r="CN445" s="270" t="str">
        <f t="array" aca="1" ref="CN445" ca="1">IF(AND($O445&lt;&gt;"",$P445="",$O445&lt;=集計基準日),"遅1",IF(AND($R445&lt;&gt;"",$S445="",$R445&lt;=集計基準日),"遅2",IF(AND($U445&lt;&gt;"",$V445="",$U445&lt;=集計基準日),"遅3","") ) )</f>
        <v/>
      </c>
      <c r="CO445" s="271" t="str">
        <f t="array" aca="1" ref="CO445" ca="1">IF(AND($AA445&lt;&gt;"",$AB445="",$AA445&lt;=集計基準日),"遅1",IF(AND($AD445&lt;&gt;"",$AE445="",$AD445&lt;=集計基準日),"遅2",IF(AND($AG445&lt;&gt;"",$AH445="",$AG445&lt;=集計基準日),"遅3","")))</f>
        <v/>
      </c>
      <c r="CP445" s="271" t="str">
        <f t="array" aca="1" ref="CP445" ca="1">IF(AND($AM445&lt;&gt;"",$AN445="",$AM445&lt;=集計基準日),"遅1",IF(AND($AP445&lt;&gt;"",$AQ445="",$AP445&lt;=集計基準日),"遅2",IF(AND($AS445&lt;&gt;"",$AT445="",$AS445&lt;=集計基準日),"遅3","")))</f>
        <v/>
      </c>
      <c r="CQ445" s="272" t="str">
        <f t="shared" ca="1" si="15"/>
        <v/>
      </c>
      <c r="CR445" s="272" t="str">
        <f t="shared" ca="1" si="16"/>
        <v/>
      </c>
      <c r="CS445" s="273" t="str">
        <f t="shared" ca="1" si="197"/>
        <v/>
      </c>
      <c r="CT445" s="337"/>
      <c r="CU445" s="264">
        <f t="shared" si="213"/>
        <v>437</v>
      </c>
      <c r="CW445" s="324">
        <f t="array" aca="1" ref="CW445" ca="1">MAX(IF((IF(進捗管理票PSPT_進捗率_1_2&lt;&gt;"", O445:V445,O445:S445)&lt;&gt;"")*(IF(進捗管理票PSPT_進捗率_1_2&lt;&gt;"", $O$7:$V$7,$O$7:$S$7)="予定日")*(IF(進捗管理票PSPT_進捗率_1_2&lt;&gt;"", O445:V445,O445:S445)&lt;=集計基準日),COLUMN(IF(進捗管理票PSPT_進捗率_1_2&lt;&gt;"", O445:V445,O445:S445)),""))</f>
        <v>0</v>
      </c>
      <c r="CX445" s="324">
        <f t="array" aca="1" ref="CX445" ca="1">MAX(IF((IF(進捗管理票PSPT_進捗率_2_2&lt;&gt;"", AA445:AH445,AA445:AE445)&lt;&gt;"")*(IF(進捗管理票PSPT_進捗率_2_2&lt;&gt;"", $AA$7:$AH$7,$AA$7:$AE$7)="予定日")*(IF(進捗管理票PSPT_進捗率_2_2&lt;&gt;"", AA445:AH445,AA445:AE445)&lt;=集計基準日),COLUMN(IF(進捗管理票PSPT_進捗率_2_2&lt;&gt;"", AA445:AH445,AA445:AE445)),""))</f>
        <v>0</v>
      </c>
      <c r="CY445" s="324">
        <f t="array" aca="1" ref="CY445" ca="1">MAX(IF((IF(進捗管理票PSPT_進捗率_3_2&lt;&gt;"", AM445:AT445,AM445:AQ445)&lt;&gt;"")*(IF(進捗管理票PSPT_進捗率_3_2&lt;&gt;"", $AM$7:$AT$7,$AM$7:$AQ$7)="予定日")*(IF(進捗管理票PSPT_進捗率_3_2&lt;&gt;"", AM445:AT445,AM445:AQ445)&lt;=集計基準日),COLUMN(IF(進捗管理票PSPT_進捗率_3_2&lt;&gt;"", AM445:AT445,AM445:AQ445)),""))</f>
        <v>0</v>
      </c>
      <c r="CZ445" s="324">
        <f t="array" aca="1" ref="CZ445" ca="1">MAX(IF((IF(進捗管理票PSPT_進捗率_4_2&lt;&gt;"", AY445:BF445,AY445:BC445)&lt;&gt;"")*(IF(進捗管理票PSPT_進捗率_4_2&lt;&gt;"", $AY$7:$BF$7,$AY$7:$BC$7)="予定日")*(IF(進捗管理票PSPT_進捗率_4_2&lt;&gt;"", AY445:BF445,AY445:BC445)&lt;=集計基準日),COLUMN(IF(進捗管理票PSPT_進捗率_4_2&lt;&gt;"", AY445:BF445,AY445:BC445)),""))</f>
        <v>0</v>
      </c>
      <c r="DA445" s="324">
        <f t="array" aca="1" ref="DA445" ca="1">MAX(IF((BJ445:BN445&lt;&gt;"")*($BJ$7:$BN$7="予定日")*(BJ445:BN445&lt;=集計基準日),COLUMN(BJ445:BN445),""))</f>
        <v>0</v>
      </c>
      <c r="DB445" s="324">
        <f t="array" aca="1" ref="DB445" ca="1">MAX(IF((IF(AND(進捗管理票PSPT_進捗率_1_2&lt;&gt;"",U445&lt;&gt;""), O445:V445,O445:S445)&lt;&gt;"")*(IF(AND(進捗管理票PSPT_進捗率_1_2&lt;&gt;"",U445&lt;&gt;""), $O$7:$V$7,$O$7:$S$7)="実績日")*(IF(AND(進捗管理票PSPT_進捗率_1_2&lt;&gt;"",U445&lt;&gt;""), O445:V445,O445:S445)&lt;=集計基準日),COLUMN(IF(AND(進捗管理票PSPT_進捗率_1_2&lt;&gt;"",U445&lt;&gt;""), O445:V445,O445:S445)),""))</f>
        <v>0</v>
      </c>
      <c r="DC445" s="324">
        <f t="array" aca="1" ref="DC445" ca="1">MAX(IF((IF(AND(進捗管理票PSPT_進捗率_2_2&lt;&gt;"",AG445&lt;&gt;""), AA445:AH445,AA445:AE445)&lt;&gt;"")*(IF(AND(進捗管理票PSPT_進捗率_2_2&lt;&gt;"",AG445&lt;&gt;""), $AA$7:$AH$7,$AA$7:$AE$7)="実績日")*(IF(AND(進捗管理票PSPT_進捗率_2_2&lt;&gt;"",AG445&lt;&gt;""), AA445:AH445,AA445:AE445)&lt;=集計基準日),COLUMN(IF(AND(進捗管理票PSPT_進捗率_2_2&lt;&gt;"",AG445&lt;&gt;""), AA445:AH445,AA445:AE445)),""))</f>
        <v>0</v>
      </c>
      <c r="DD445" s="324">
        <f t="array" aca="1" ref="DD445" ca="1">MAX(IF((IF(AND(進捗管理票PSPT_進捗率_3_2&lt;&gt;"",AS445&lt;&gt;""), AM445:AT445,AM445:AQ445)&lt;&gt;"")*(IF(AND(進捗管理票PSPT_進捗率_3_2&lt;&gt;"",AS445&lt;&gt;""), $AM$7:$AT$7,$AM$7:$AQ$7)="実績日")*(IF(AND(進捗管理票PSPT_進捗率_3_2&lt;&gt;"",AS445&lt;&gt;""), AM445:AT445,AM445:AQ445)&lt;=集計基準日),COLUMN(IF(AND(進捗管理票PSPT_進捗率_3_2&lt;&gt;"",AS445&lt;&gt;""), AM445:AT445,AM445:AQ445)),""))</f>
        <v>0</v>
      </c>
      <c r="DE445" s="324">
        <f t="array" aca="1" ref="DE445" ca="1">MAX(IF((IF(AND(進捗管理票PSPT_進捗率_4_2&lt;&gt;"",BE445&lt;&gt;""), AY445:BF445,AY445:BC445)&lt;&gt;"")*(IF(AND(進捗管理票PSPT_進捗率_4_2&lt;&gt;"",BE445&lt;&gt;""), $AY$7:$BF$7,$AY$7:$BC$7)="実績日")*(IF(AND(進捗管理票PSPT_進捗率_4_2&lt;&gt;"",BE445&lt;&gt;""), AY445:BF445,AY445:BC445)&lt;=集計基準日),COLUMN(IF(AND(進捗管理票PSPT_進捗率_4_2&lt;&gt;"",BE445&lt;&gt;""), AY445:BF445,AY445:BC445)),""))</f>
        <v>0</v>
      </c>
      <c r="DF445" s="324">
        <f t="array" aca="1" ref="DF445" ca="1">MAX(IF((BJ445:BN445&lt;&gt;"")*($BJ$7:$BN$7="実績日")*(BJ445:BN445&lt;=集計基準日),COLUMN(BJ445:BN445),""))</f>
        <v>0</v>
      </c>
      <c r="DG445" s="439">
        <f ca="1">MAX(IF(CW445&lt;&gt;0,HLOOKUP(CW445+1,進捗・達成率設定_PS,9,1),0),IF(CX445&lt;&gt;0,HLOOKUP(CX445+1,進捗・達成率設定_PT仕様作成,9,1),0),IF(CY445&lt;&gt;0,HLOOKUP(CY445+1,進捗・達成率設定_PG,9,1),0),IF(CZ445&lt;&gt;0,HLOOKUP(CZ445+1,進捗・達成率設定_PT,9,1),0),IF(DA445&lt;&gt;0,HLOOKUP(DA445+1,進捗・達成率設定_受入,9,1),0),IF(AND(COUNTA(PTレビュー先頭セル:PTレビュー最終セル)=0,AND(BB445&lt;&gt;"", BB445 &lt;= 集計基準日, BE445="",BF445="",BJ445="",BK445="",BM445="",BN445="")),100,0),IF(AND(BE445&lt;&gt;"",BE445 &lt;= 集計基準日, BJ445="",BK445="",BM445="",BN445=""),100,0))</f>
        <v>0</v>
      </c>
      <c r="DH445" s="440">
        <f ca="1">MAX(IF(DB445&lt;&gt;0,HLOOKUP(DB445,進捗・達成率設定_PS,9,1),0),IF(DC445&lt;&gt;0,HLOOKUP(DC445,進捗・達成率設定_PT仕様作成,9,1),0),IF(DD445&lt;&gt;0,HLOOKUP(DD445,進捗・達成率設定_PG,9,1),0),IF(DE445&lt;&gt;0,HLOOKUP(DE445,進捗・達成率設定_PT,9,1),0),IF(DF445&lt;&gt;0,HLOOKUP(DF445,進捗・達成率設定_受入,9,1),0),IF(AND(COUNTA(PTレビュー先頭セル:PTレビュー最終セル)=0,BJ445="",BK445="",BM445="",BN445="",BC445&lt;&gt;"", BC445&lt;=集計基準日),100,0),IF(OR(AND(BF445&lt;&gt;"",BF445&lt;=集計基準日, BJ445="",BK445="",BM445="",BN445=""),AND(BE445&lt;&gt;"",BF445&lt;&gt;"",BF445&lt;=集計基準日, BJ445="",BK445="",BM445="",BN445="")),100,0))</f>
        <v>0</v>
      </c>
      <c r="DI445" s="328" t="str">
        <f>IF(BM445&lt;&gt;"",BM445,IF(AND(BJ445&lt;&gt;"",BM445&lt;&gt;""),BM445,IF(AND(BJ445&lt;&gt;"",BM445=""),"",IF(AND(BK445&lt;&gt;"",BM445=""),"",IF(BE445&lt;&gt;"",BE445,IF(COUNTA(PTレビュー先頭セル:PTレビュー最終セル)&lt;&gt;0,"",IF(BB445&lt;&gt;"",BB445,"")))))))</f>
        <v/>
      </c>
      <c r="DJ445" s="329" t="str">
        <f>IF(AND(BM445&lt;&gt;"",BN445&lt;&gt;""),BN445,IF(AND(BJ445&lt;&gt;"",BN445&lt;&gt;""),BN445,IF(AND(BK445&lt;&gt;"",BN445=""),"",IF(AND(BJ445&lt;&gt;"",BN445=""),"",IF(BF445&lt;&gt;"",BF445,IF(COUNTA(PTレビュー先頭セル:PTレビュー最終セル)&lt;&gt;0,"",IF(BC445&lt;&gt;"",BC445,"")))))))</f>
        <v/>
      </c>
      <c r="DK445" s="450" t="b">
        <f t="shared" si="214"/>
        <v>0</v>
      </c>
      <c r="DL445" s="440" t="b">
        <f t="shared" si="215"/>
        <v>0</v>
      </c>
      <c r="DM445" s="450" t="b">
        <f t="shared" si="216"/>
        <v>0</v>
      </c>
      <c r="DN445" s="440" t="b">
        <f t="shared" si="217"/>
        <v>0</v>
      </c>
      <c r="DO445" s="449" t="b">
        <f t="shared" si="218"/>
        <v>0</v>
      </c>
      <c r="DP445" s="440" t="b">
        <f t="shared" si="219"/>
        <v>0</v>
      </c>
      <c r="DQ445" s="450" t="b">
        <f t="shared" si="220"/>
        <v>0</v>
      </c>
      <c r="DR445" s="440" t="b">
        <f t="shared" si="221"/>
        <v>0</v>
      </c>
      <c r="DS445" s="449" t="b">
        <f t="shared" si="222"/>
        <v>0</v>
      </c>
      <c r="DT445" s="440" t="b">
        <f t="shared" si="223"/>
        <v>0</v>
      </c>
    </row>
    <row r="446" spans="1:124" x14ac:dyDescent="0.25">
      <c r="A446" s="65">
        <f t="shared" si="198"/>
        <v>438</v>
      </c>
      <c r="B446" s="275"/>
      <c r="C446" s="275"/>
      <c r="D446" s="275"/>
      <c r="E446" s="275"/>
      <c r="F446" s="275"/>
      <c r="G446" s="316"/>
      <c r="H446" s="276"/>
      <c r="I446" s="276"/>
      <c r="J446" s="276"/>
      <c r="K446" s="467"/>
      <c r="L446" s="467"/>
      <c r="M446" s="277"/>
      <c r="N446" s="277"/>
      <c r="O446" s="348"/>
      <c r="P446" s="278"/>
      <c r="Q446" s="279"/>
      <c r="R446" s="348"/>
      <c r="S446" s="278"/>
      <c r="T446" s="280"/>
      <c r="U446" s="348"/>
      <c r="V446" s="274"/>
      <c r="W446" s="309" t="str">
        <f t="shared" ca="1" si="199"/>
        <v/>
      </c>
      <c r="X446" s="310" t="str">
        <f t="shared" ca="1" si="200"/>
        <v/>
      </c>
      <c r="Y446" s="277"/>
      <c r="Z446" s="277"/>
      <c r="AA446" s="348"/>
      <c r="AB446" s="278"/>
      <c r="AC446" s="279"/>
      <c r="AD446" s="348"/>
      <c r="AE446" s="278"/>
      <c r="AF446" s="280"/>
      <c r="AG446" s="348"/>
      <c r="AH446" s="274"/>
      <c r="AI446" s="309" t="str">
        <f t="shared" ca="1" si="201"/>
        <v/>
      </c>
      <c r="AJ446" s="310" t="str">
        <f t="shared" ca="1" si="202"/>
        <v/>
      </c>
      <c r="AK446" s="277"/>
      <c r="AL446" s="277"/>
      <c r="AM446" s="348"/>
      <c r="AN446" s="278"/>
      <c r="AO446" s="279"/>
      <c r="AP446" s="348"/>
      <c r="AQ446" s="278"/>
      <c r="AR446" s="280"/>
      <c r="AS446" s="348"/>
      <c r="AT446" s="274"/>
      <c r="AU446" s="309" t="str">
        <f t="shared" ca="1" si="203"/>
        <v/>
      </c>
      <c r="AV446" s="310" t="str">
        <f t="shared" ca="1" si="204"/>
        <v/>
      </c>
      <c r="AW446" s="276"/>
      <c r="AX446" s="276"/>
      <c r="AY446" s="348"/>
      <c r="AZ446" s="278"/>
      <c r="BA446" s="279"/>
      <c r="BB446" s="348"/>
      <c r="BC446" s="278"/>
      <c r="BD446" s="280"/>
      <c r="BE446" s="348"/>
      <c r="BF446" s="274"/>
      <c r="BG446" s="309" t="str">
        <f t="shared" ca="1" si="205"/>
        <v/>
      </c>
      <c r="BH446" s="310" t="str">
        <f t="shared" ca="1" si="206"/>
        <v/>
      </c>
      <c r="BI446" s="276"/>
      <c r="BJ446" s="348"/>
      <c r="BK446" s="278"/>
      <c r="BL446" s="279"/>
      <c r="BM446" s="348"/>
      <c r="BN446" s="278"/>
      <c r="BO446" s="280"/>
      <c r="BP446" s="309" t="str">
        <f t="shared" ca="1" si="207"/>
        <v/>
      </c>
      <c r="BQ446" s="310" t="str">
        <f t="shared" ca="1" si="208"/>
        <v/>
      </c>
      <c r="BR446" s="309" t="str">
        <f t="shared" ca="1" si="209"/>
        <v/>
      </c>
      <c r="BS446" s="438" t="str">
        <f t="shared" ca="1" si="210"/>
        <v/>
      </c>
      <c r="BT446" s="281" t="str">
        <f t="array" ref="BT446">IF(AND($I446&lt;&gt;"",$K446&lt;&gt;""),CEILING(VLOOKUP($I446,ランク別指標,3,FALSE)*$L446,1),"")</f>
        <v/>
      </c>
      <c r="BU446" s="282"/>
      <c r="BV446" s="281" t="str">
        <f t="shared" si="195"/>
        <v/>
      </c>
      <c r="BW446" s="283"/>
      <c r="BX446" s="282"/>
      <c r="BY446" s="284" t="str">
        <f t="shared" si="211"/>
        <v/>
      </c>
      <c r="BZ446" s="285" t="str">
        <f t="shared" si="212"/>
        <v/>
      </c>
      <c r="CA446" s="286"/>
      <c r="CB446" s="287"/>
      <c r="CC446" s="281" t="str">
        <f t="array" ref="CC446">IF(AND($I446&lt;&gt;"",$K446&lt;&gt;""),CEILING(VLOOKUP($I446,ランク別指標,6,FALSE)*$L446,1),"")</f>
        <v/>
      </c>
      <c r="CD446" s="288"/>
      <c r="CE446" s="289" t="str">
        <f t="shared" si="196"/>
        <v/>
      </c>
      <c r="CF446" s="290"/>
      <c r="CG446" s="291" t="str">
        <f t="array" ref="CG446">IF(AND(L446&lt;&gt;"",L446&gt;0),IF(CD446/L446*100 &gt; 0,CD446/L446*100, ""),"")</f>
        <v/>
      </c>
      <c r="CH446" s="292" t="str">
        <f t="array" ref="CH446">IF(AND(L446&lt;&gt;"",L446&gt;0),IF(CF446/L446*100 &gt; 0,CF446/L446*100, ""),"")</f>
        <v/>
      </c>
      <c r="CI446" s="291" t="str">
        <f t="array" ref="CI446">IF(AND(CC446&lt;&gt;"",CC446&gt;0),IF(CD446/CC446*100 &gt; 0,CD446/CC446, ""),"")</f>
        <v/>
      </c>
      <c r="CJ446" s="292" t="str">
        <f t="array" ref="CJ446">IF(AND(CE446&lt;&gt;"",CE446&gt;0),IF(CF446/CE446*100 &gt; 0,CF446/CE446, ""),"")</f>
        <v/>
      </c>
      <c r="CK446" s="281"/>
      <c r="CL446" s="293" t="str">
        <f t="array" ref="CL446">IF(AND(L446&lt;&gt;"",L446&gt;0),IF(CK446/L446*100 &gt; 0,CK446/L446*100, ""),"")</f>
        <v/>
      </c>
      <c r="CM446" s="294"/>
      <c r="CN446" s="270" t="str">
        <f t="array" aca="1" ref="CN446" ca="1">IF(AND($O446&lt;&gt;"",$P446="",$O446&lt;=集計基準日),"遅1",IF(AND($R446&lt;&gt;"",$S446="",$R446&lt;=集計基準日),"遅2",IF(AND($U446&lt;&gt;"",$V446="",$U446&lt;=集計基準日),"遅3","") ) )</f>
        <v/>
      </c>
      <c r="CO446" s="271" t="str">
        <f t="array" aca="1" ref="CO446" ca="1">IF(AND($AA446&lt;&gt;"",$AB446="",$AA446&lt;=集計基準日),"遅1",IF(AND($AD446&lt;&gt;"",$AE446="",$AD446&lt;=集計基準日),"遅2",IF(AND($AG446&lt;&gt;"",$AH446="",$AG446&lt;=集計基準日),"遅3","")))</f>
        <v/>
      </c>
      <c r="CP446" s="271" t="str">
        <f t="array" aca="1" ref="CP446" ca="1">IF(AND($AM446&lt;&gt;"",$AN446="",$AM446&lt;=集計基準日),"遅1",IF(AND($AP446&lt;&gt;"",$AQ446="",$AP446&lt;=集計基準日),"遅2",IF(AND($AS446&lt;&gt;"",$AT446="",$AS446&lt;=集計基準日),"遅3","")))</f>
        <v/>
      </c>
      <c r="CQ446" s="272" t="str">
        <f t="shared" ca="1" si="15"/>
        <v/>
      </c>
      <c r="CR446" s="272" t="str">
        <f t="shared" ca="1" si="16"/>
        <v/>
      </c>
      <c r="CS446" s="273" t="str">
        <f t="shared" ca="1" si="197"/>
        <v/>
      </c>
      <c r="CT446" s="337"/>
      <c r="CU446" s="264">
        <f t="shared" si="213"/>
        <v>438</v>
      </c>
      <c r="CW446" s="324">
        <f t="array" aca="1" ref="CW446" ca="1">MAX(IF((IF(進捗管理票PSPT_進捗率_1_2&lt;&gt;"", O446:V446,O446:S446)&lt;&gt;"")*(IF(進捗管理票PSPT_進捗率_1_2&lt;&gt;"", $O$7:$V$7,$O$7:$S$7)="予定日")*(IF(進捗管理票PSPT_進捗率_1_2&lt;&gt;"", O446:V446,O446:S446)&lt;=集計基準日),COLUMN(IF(進捗管理票PSPT_進捗率_1_2&lt;&gt;"", O446:V446,O446:S446)),""))</f>
        <v>0</v>
      </c>
      <c r="CX446" s="324">
        <f t="array" aca="1" ref="CX446" ca="1">MAX(IF((IF(進捗管理票PSPT_進捗率_2_2&lt;&gt;"", AA446:AH446,AA446:AE446)&lt;&gt;"")*(IF(進捗管理票PSPT_進捗率_2_2&lt;&gt;"", $AA$7:$AH$7,$AA$7:$AE$7)="予定日")*(IF(進捗管理票PSPT_進捗率_2_2&lt;&gt;"", AA446:AH446,AA446:AE446)&lt;=集計基準日),COLUMN(IF(進捗管理票PSPT_進捗率_2_2&lt;&gt;"", AA446:AH446,AA446:AE446)),""))</f>
        <v>0</v>
      </c>
      <c r="CY446" s="324">
        <f t="array" aca="1" ref="CY446" ca="1">MAX(IF((IF(進捗管理票PSPT_進捗率_3_2&lt;&gt;"", AM446:AT446,AM446:AQ446)&lt;&gt;"")*(IF(進捗管理票PSPT_進捗率_3_2&lt;&gt;"", $AM$7:$AT$7,$AM$7:$AQ$7)="予定日")*(IF(進捗管理票PSPT_進捗率_3_2&lt;&gt;"", AM446:AT446,AM446:AQ446)&lt;=集計基準日),COLUMN(IF(進捗管理票PSPT_進捗率_3_2&lt;&gt;"", AM446:AT446,AM446:AQ446)),""))</f>
        <v>0</v>
      </c>
      <c r="CZ446" s="324">
        <f t="array" aca="1" ref="CZ446" ca="1">MAX(IF((IF(進捗管理票PSPT_進捗率_4_2&lt;&gt;"", AY446:BF446,AY446:BC446)&lt;&gt;"")*(IF(進捗管理票PSPT_進捗率_4_2&lt;&gt;"", $AY$7:$BF$7,$AY$7:$BC$7)="予定日")*(IF(進捗管理票PSPT_進捗率_4_2&lt;&gt;"", AY446:BF446,AY446:BC446)&lt;=集計基準日),COLUMN(IF(進捗管理票PSPT_進捗率_4_2&lt;&gt;"", AY446:BF446,AY446:BC446)),""))</f>
        <v>0</v>
      </c>
      <c r="DA446" s="324">
        <f t="array" aca="1" ref="DA446" ca="1">MAX(IF((BJ446:BN446&lt;&gt;"")*($BJ$7:$BN$7="予定日")*(BJ446:BN446&lt;=集計基準日),COLUMN(BJ446:BN446),""))</f>
        <v>0</v>
      </c>
      <c r="DB446" s="324">
        <f t="array" aca="1" ref="DB446" ca="1">MAX(IF((IF(AND(進捗管理票PSPT_進捗率_1_2&lt;&gt;"",U446&lt;&gt;""), O446:V446,O446:S446)&lt;&gt;"")*(IF(AND(進捗管理票PSPT_進捗率_1_2&lt;&gt;"",U446&lt;&gt;""), $O$7:$V$7,$O$7:$S$7)="実績日")*(IF(AND(進捗管理票PSPT_進捗率_1_2&lt;&gt;"",U446&lt;&gt;""), O446:V446,O446:S446)&lt;=集計基準日),COLUMN(IF(AND(進捗管理票PSPT_進捗率_1_2&lt;&gt;"",U446&lt;&gt;""), O446:V446,O446:S446)),""))</f>
        <v>0</v>
      </c>
      <c r="DC446" s="324">
        <f t="array" aca="1" ref="DC446" ca="1">MAX(IF((IF(AND(進捗管理票PSPT_進捗率_2_2&lt;&gt;"",AG446&lt;&gt;""), AA446:AH446,AA446:AE446)&lt;&gt;"")*(IF(AND(進捗管理票PSPT_進捗率_2_2&lt;&gt;"",AG446&lt;&gt;""), $AA$7:$AH$7,$AA$7:$AE$7)="実績日")*(IF(AND(進捗管理票PSPT_進捗率_2_2&lt;&gt;"",AG446&lt;&gt;""), AA446:AH446,AA446:AE446)&lt;=集計基準日),COLUMN(IF(AND(進捗管理票PSPT_進捗率_2_2&lt;&gt;"",AG446&lt;&gt;""), AA446:AH446,AA446:AE446)),""))</f>
        <v>0</v>
      </c>
      <c r="DD446" s="324">
        <f t="array" aca="1" ref="DD446" ca="1">MAX(IF((IF(AND(進捗管理票PSPT_進捗率_3_2&lt;&gt;"",AS446&lt;&gt;""), AM446:AT446,AM446:AQ446)&lt;&gt;"")*(IF(AND(進捗管理票PSPT_進捗率_3_2&lt;&gt;"",AS446&lt;&gt;""), $AM$7:$AT$7,$AM$7:$AQ$7)="実績日")*(IF(AND(進捗管理票PSPT_進捗率_3_2&lt;&gt;"",AS446&lt;&gt;""), AM446:AT446,AM446:AQ446)&lt;=集計基準日),COLUMN(IF(AND(進捗管理票PSPT_進捗率_3_2&lt;&gt;"",AS446&lt;&gt;""), AM446:AT446,AM446:AQ446)),""))</f>
        <v>0</v>
      </c>
      <c r="DE446" s="324">
        <f t="array" aca="1" ref="DE446" ca="1">MAX(IF((IF(AND(進捗管理票PSPT_進捗率_4_2&lt;&gt;"",BE446&lt;&gt;""), AY446:BF446,AY446:BC446)&lt;&gt;"")*(IF(AND(進捗管理票PSPT_進捗率_4_2&lt;&gt;"",BE446&lt;&gt;""), $AY$7:$BF$7,$AY$7:$BC$7)="実績日")*(IF(AND(進捗管理票PSPT_進捗率_4_2&lt;&gt;"",BE446&lt;&gt;""), AY446:BF446,AY446:BC446)&lt;=集計基準日),COLUMN(IF(AND(進捗管理票PSPT_進捗率_4_2&lt;&gt;"",BE446&lt;&gt;""), AY446:BF446,AY446:BC446)),""))</f>
        <v>0</v>
      </c>
      <c r="DF446" s="324">
        <f t="array" aca="1" ref="DF446" ca="1">MAX(IF((BJ446:BN446&lt;&gt;"")*($BJ$7:$BN$7="実績日")*(BJ446:BN446&lt;=集計基準日),COLUMN(BJ446:BN446),""))</f>
        <v>0</v>
      </c>
      <c r="DG446" s="439">
        <f ca="1">MAX(IF(CW446&lt;&gt;0,HLOOKUP(CW446+1,進捗・達成率設定_PS,9,1),0),IF(CX446&lt;&gt;0,HLOOKUP(CX446+1,進捗・達成率設定_PT仕様作成,9,1),0),IF(CY446&lt;&gt;0,HLOOKUP(CY446+1,進捗・達成率設定_PG,9,1),0),IF(CZ446&lt;&gt;0,HLOOKUP(CZ446+1,進捗・達成率設定_PT,9,1),0),IF(DA446&lt;&gt;0,HLOOKUP(DA446+1,進捗・達成率設定_受入,9,1),0),IF(AND(COUNTA(PTレビュー先頭セル:PTレビュー最終セル)=0,AND(BB446&lt;&gt;"", BB446 &lt;= 集計基準日, BE446="",BF446="",BJ446="",BK446="",BM446="",BN446="")),100,0),IF(AND(BE446&lt;&gt;"",BE446 &lt;= 集計基準日, BJ446="",BK446="",BM446="",BN446=""),100,0))</f>
        <v>0</v>
      </c>
      <c r="DH446" s="440">
        <f ca="1">MAX(IF(DB446&lt;&gt;0,HLOOKUP(DB446,進捗・達成率設定_PS,9,1),0),IF(DC446&lt;&gt;0,HLOOKUP(DC446,進捗・達成率設定_PT仕様作成,9,1),0),IF(DD446&lt;&gt;0,HLOOKUP(DD446,進捗・達成率設定_PG,9,1),0),IF(DE446&lt;&gt;0,HLOOKUP(DE446,進捗・達成率設定_PT,9,1),0),IF(DF446&lt;&gt;0,HLOOKUP(DF446,進捗・達成率設定_受入,9,1),0),IF(AND(COUNTA(PTレビュー先頭セル:PTレビュー最終セル)=0,BJ446="",BK446="",BM446="",BN446="",BC446&lt;&gt;"", BC446&lt;=集計基準日),100,0),IF(OR(AND(BF446&lt;&gt;"",BF446&lt;=集計基準日, BJ446="",BK446="",BM446="",BN446=""),AND(BE446&lt;&gt;"",BF446&lt;&gt;"",BF446&lt;=集計基準日, BJ446="",BK446="",BM446="",BN446="")),100,0))</f>
        <v>0</v>
      </c>
      <c r="DI446" s="328" t="str">
        <f>IF(BM446&lt;&gt;"",BM446,IF(AND(BJ446&lt;&gt;"",BM446&lt;&gt;""),BM446,IF(AND(BJ446&lt;&gt;"",BM446=""),"",IF(AND(BK446&lt;&gt;"",BM446=""),"",IF(BE446&lt;&gt;"",BE446,IF(COUNTA(PTレビュー先頭セル:PTレビュー最終セル)&lt;&gt;0,"",IF(BB446&lt;&gt;"",BB446,"")))))))</f>
        <v/>
      </c>
      <c r="DJ446" s="329" t="str">
        <f>IF(AND(BM446&lt;&gt;"",BN446&lt;&gt;""),BN446,IF(AND(BJ446&lt;&gt;"",BN446&lt;&gt;""),BN446,IF(AND(BK446&lt;&gt;"",BN446=""),"",IF(AND(BJ446&lt;&gt;"",BN446=""),"",IF(BF446&lt;&gt;"",BF446,IF(COUNTA(PTレビュー先頭セル:PTレビュー最終セル)&lt;&gt;0,"",IF(BC446&lt;&gt;"",BC446,"")))))))</f>
        <v/>
      </c>
      <c r="DK446" s="450" t="b">
        <f t="shared" si="214"/>
        <v>0</v>
      </c>
      <c r="DL446" s="440" t="b">
        <f t="shared" si="215"/>
        <v>0</v>
      </c>
      <c r="DM446" s="450" t="b">
        <f t="shared" si="216"/>
        <v>0</v>
      </c>
      <c r="DN446" s="440" t="b">
        <f t="shared" si="217"/>
        <v>0</v>
      </c>
      <c r="DO446" s="449" t="b">
        <f t="shared" si="218"/>
        <v>0</v>
      </c>
      <c r="DP446" s="440" t="b">
        <f t="shared" si="219"/>
        <v>0</v>
      </c>
      <c r="DQ446" s="450" t="b">
        <f t="shared" si="220"/>
        <v>0</v>
      </c>
      <c r="DR446" s="440" t="b">
        <f t="shared" si="221"/>
        <v>0</v>
      </c>
      <c r="DS446" s="449" t="b">
        <f t="shared" si="222"/>
        <v>0</v>
      </c>
      <c r="DT446" s="440" t="b">
        <f t="shared" si="223"/>
        <v>0</v>
      </c>
    </row>
    <row r="447" spans="1:124" x14ac:dyDescent="0.25">
      <c r="A447" s="65">
        <f t="shared" si="198"/>
        <v>439</v>
      </c>
      <c r="B447" s="275"/>
      <c r="C447" s="275"/>
      <c r="D447" s="275"/>
      <c r="E447" s="275"/>
      <c r="F447" s="275"/>
      <c r="G447" s="316"/>
      <c r="H447" s="276"/>
      <c r="I447" s="276"/>
      <c r="J447" s="276"/>
      <c r="K447" s="467"/>
      <c r="L447" s="467"/>
      <c r="M447" s="277"/>
      <c r="N447" s="277"/>
      <c r="O447" s="348"/>
      <c r="P447" s="278"/>
      <c r="Q447" s="279"/>
      <c r="R447" s="348"/>
      <c r="S447" s="278"/>
      <c r="T447" s="280"/>
      <c r="U447" s="348"/>
      <c r="V447" s="274"/>
      <c r="W447" s="309" t="str">
        <f t="shared" ca="1" si="199"/>
        <v/>
      </c>
      <c r="X447" s="310" t="str">
        <f t="shared" ca="1" si="200"/>
        <v/>
      </c>
      <c r="Y447" s="277"/>
      <c r="Z447" s="277"/>
      <c r="AA447" s="348"/>
      <c r="AB447" s="278"/>
      <c r="AC447" s="279"/>
      <c r="AD447" s="348"/>
      <c r="AE447" s="278"/>
      <c r="AF447" s="280"/>
      <c r="AG447" s="348"/>
      <c r="AH447" s="274"/>
      <c r="AI447" s="309" t="str">
        <f t="shared" ca="1" si="201"/>
        <v/>
      </c>
      <c r="AJ447" s="310" t="str">
        <f t="shared" ca="1" si="202"/>
        <v/>
      </c>
      <c r="AK447" s="277"/>
      <c r="AL447" s="277"/>
      <c r="AM447" s="348"/>
      <c r="AN447" s="278"/>
      <c r="AO447" s="279"/>
      <c r="AP447" s="348"/>
      <c r="AQ447" s="278"/>
      <c r="AR447" s="280"/>
      <c r="AS447" s="348"/>
      <c r="AT447" s="274"/>
      <c r="AU447" s="309" t="str">
        <f t="shared" ca="1" si="203"/>
        <v/>
      </c>
      <c r="AV447" s="310" t="str">
        <f t="shared" ca="1" si="204"/>
        <v/>
      </c>
      <c r="AW447" s="276"/>
      <c r="AX447" s="276"/>
      <c r="AY447" s="348"/>
      <c r="AZ447" s="278"/>
      <c r="BA447" s="279"/>
      <c r="BB447" s="348"/>
      <c r="BC447" s="278"/>
      <c r="BD447" s="280"/>
      <c r="BE447" s="348"/>
      <c r="BF447" s="274"/>
      <c r="BG447" s="309" t="str">
        <f t="shared" ca="1" si="205"/>
        <v/>
      </c>
      <c r="BH447" s="310" t="str">
        <f t="shared" ca="1" si="206"/>
        <v/>
      </c>
      <c r="BI447" s="276"/>
      <c r="BJ447" s="348"/>
      <c r="BK447" s="278"/>
      <c r="BL447" s="279"/>
      <c r="BM447" s="348"/>
      <c r="BN447" s="278"/>
      <c r="BO447" s="280"/>
      <c r="BP447" s="309" t="str">
        <f t="shared" ca="1" si="207"/>
        <v/>
      </c>
      <c r="BQ447" s="310" t="str">
        <f t="shared" ca="1" si="208"/>
        <v/>
      </c>
      <c r="BR447" s="309" t="str">
        <f t="shared" ca="1" si="209"/>
        <v/>
      </c>
      <c r="BS447" s="438" t="str">
        <f t="shared" ca="1" si="210"/>
        <v/>
      </c>
      <c r="BT447" s="281" t="str">
        <f t="array" ref="BT447">IF(AND($I447&lt;&gt;"",$K447&lt;&gt;""),CEILING(VLOOKUP($I447,ランク別指標,3,FALSE)*$L447,1),"")</f>
        <v/>
      </c>
      <c r="BU447" s="282"/>
      <c r="BV447" s="281" t="str">
        <f t="shared" si="195"/>
        <v/>
      </c>
      <c r="BW447" s="283"/>
      <c r="BX447" s="282"/>
      <c r="BY447" s="284" t="str">
        <f t="shared" si="211"/>
        <v/>
      </c>
      <c r="BZ447" s="285" t="str">
        <f t="shared" si="212"/>
        <v/>
      </c>
      <c r="CA447" s="286"/>
      <c r="CB447" s="287"/>
      <c r="CC447" s="281" t="str">
        <f t="array" ref="CC447">IF(AND($I447&lt;&gt;"",$K447&lt;&gt;""),CEILING(VLOOKUP($I447,ランク別指標,6,FALSE)*$L447,1),"")</f>
        <v/>
      </c>
      <c r="CD447" s="288"/>
      <c r="CE447" s="289" t="str">
        <f t="shared" si="196"/>
        <v/>
      </c>
      <c r="CF447" s="290"/>
      <c r="CG447" s="291" t="str">
        <f t="array" ref="CG447">IF(AND(L447&lt;&gt;"",L447&gt;0),IF(CD447/L447*100 &gt; 0,CD447/L447*100, ""),"")</f>
        <v/>
      </c>
      <c r="CH447" s="292" t="str">
        <f t="array" ref="CH447">IF(AND(L447&lt;&gt;"",L447&gt;0),IF(CF447/L447*100 &gt; 0,CF447/L447*100, ""),"")</f>
        <v/>
      </c>
      <c r="CI447" s="291" t="str">
        <f t="array" ref="CI447">IF(AND(CC447&lt;&gt;"",CC447&gt;0),IF(CD447/CC447*100 &gt; 0,CD447/CC447, ""),"")</f>
        <v/>
      </c>
      <c r="CJ447" s="292" t="str">
        <f t="array" ref="CJ447">IF(AND(CE447&lt;&gt;"",CE447&gt;0),IF(CF447/CE447*100 &gt; 0,CF447/CE447, ""),"")</f>
        <v/>
      </c>
      <c r="CK447" s="281"/>
      <c r="CL447" s="293" t="str">
        <f t="array" ref="CL447">IF(AND(L447&lt;&gt;"",L447&gt;0),IF(CK447/L447*100 &gt; 0,CK447/L447*100, ""),"")</f>
        <v/>
      </c>
      <c r="CM447" s="294"/>
      <c r="CN447" s="270" t="str">
        <f t="array" aca="1" ref="CN447" ca="1">IF(AND($O447&lt;&gt;"",$P447="",$O447&lt;=集計基準日),"遅1",IF(AND($R447&lt;&gt;"",$S447="",$R447&lt;=集計基準日),"遅2",IF(AND($U447&lt;&gt;"",$V447="",$U447&lt;=集計基準日),"遅3","") ) )</f>
        <v/>
      </c>
      <c r="CO447" s="271" t="str">
        <f t="array" aca="1" ref="CO447" ca="1">IF(AND($AA447&lt;&gt;"",$AB447="",$AA447&lt;=集計基準日),"遅1",IF(AND($AD447&lt;&gt;"",$AE447="",$AD447&lt;=集計基準日),"遅2",IF(AND($AG447&lt;&gt;"",$AH447="",$AG447&lt;=集計基準日),"遅3","")))</f>
        <v/>
      </c>
      <c r="CP447" s="271" t="str">
        <f t="array" aca="1" ref="CP447" ca="1">IF(AND($AM447&lt;&gt;"",$AN447="",$AM447&lt;=集計基準日),"遅1",IF(AND($AP447&lt;&gt;"",$AQ447="",$AP447&lt;=集計基準日),"遅2",IF(AND($AS447&lt;&gt;"",$AT447="",$AS447&lt;=集計基準日),"遅3","")))</f>
        <v/>
      </c>
      <c r="CQ447" s="272" t="str">
        <f t="shared" ca="1" si="15"/>
        <v/>
      </c>
      <c r="CR447" s="272" t="str">
        <f t="shared" ca="1" si="16"/>
        <v/>
      </c>
      <c r="CS447" s="273" t="str">
        <f t="shared" ca="1" si="197"/>
        <v/>
      </c>
      <c r="CT447" s="337"/>
      <c r="CU447" s="264">
        <f t="shared" si="213"/>
        <v>439</v>
      </c>
      <c r="CW447" s="324">
        <f t="array" aca="1" ref="CW447" ca="1">MAX(IF((IF(進捗管理票PSPT_進捗率_1_2&lt;&gt;"", O447:V447,O447:S447)&lt;&gt;"")*(IF(進捗管理票PSPT_進捗率_1_2&lt;&gt;"", $O$7:$V$7,$O$7:$S$7)="予定日")*(IF(進捗管理票PSPT_進捗率_1_2&lt;&gt;"", O447:V447,O447:S447)&lt;=集計基準日),COLUMN(IF(進捗管理票PSPT_進捗率_1_2&lt;&gt;"", O447:V447,O447:S447)),""))</f>
        <v>0</v>
      </c>
      <c r="CX447" s="324">
        <f t="array" aca="1" ref="CX447" ca="1">MAX(IF((IF(進捗管理票PSPT_進捗率_2_2&lt;&gt;"", AA447:AH447,AA447:AE447)&lt;&gt;"")*(IF(進捗管理票PSPT_進捗率_2_2&lt;&gt;"", $AA$7:$AH$7,$AA$7:$AE$7)="予定日")*(IF(進捗管理票PSPT_進捗率_2_2&lt;&gt;"", AA447:AH447,AA447:AE447)&lt;=集計基準日),COLUMN(IF(進捗管理票PSPT_進捗率_2_2&lt;&gt;"", AA447:AH447,AA447:AE447)),""))</f>
        <v>0</v>
      </c>
      <c r="CY447" s="324">
        <f t="array" aca="1" ref="CY447" ca="1">MAX(IF((IF(進捗管理票PSPT_進捗率_3_2&lt;&gt;"", AM447:AT447,AM447:AQ447)&lt;&gt;"")*(IF(進捗管理票PSPT_進捗率_3_2&lt;&gt;"", $AM$7:$AT$7,$AM$7:$AQ$7)="予定日")*(IF(進捗管理票PSPT_進捗率_3_2&lt;&gt;"", AM447:AT447,AM447:AQ447)&lt;=集計基準日),COLUMN(IF(進捗管理票PSPT_進捗率_3_2&lt;&gt;"", AM447:AT447,AM447:AQ447)),""))</f>
        <v>0</v>
      </c>
      <c r="CZ447" s="324">
        <f t="array" aca="1" ref="CZ447" ca="1">MAX(IF((IF(進捗管理票PSPT_進捗率_4_2&lt;&gt;"", AY447:BF447,AY447:BC447)&lt;&gt;"")*(IF(進捗管理票PSPT_進捗率_4_2&lt;&gt;"", $AY$7:$BF$7,$AY$7:$BC$7)="予定日")*(IF(進捗管理票PSPT_進捗率_4_2&lt;&gt;"", AY447:BF447,AY447:BC447)&lt;=集計基準日),COLUMN(IF(進捗管理票PSPT_進捗率_4_2&lt;&gt;"", AY447:BF447,AY447:BC447)),""))</f>
        <v>0</v>
      </c>
      <c r="DA447" s="324">
        <f t="array" aca="1" ref="DA447" ca="1">MAX(IF((BJ447:BN447&lt;&gt;"")*($BJ$7:$BN$7="予定日")*(BJ447:BN447&lt;=集計基準日),COLUMN(BJ447:BN447),""))</f>
        <v>0</v>
      </c>
      <c r="DB447" s="324">
        <f t="array" aca="1" ref="DB447" ca="1">MAX(IF((IF(AND(進捗管理票PSPT_進捗率_1_2&lt;&gt;"",U447&lt;&gt;""), O447:V447,O447:S447)&lt;&gt;"")*(IF(AND(進捗管理票PSPT_進捗率_1_2&lt;&gt;"",U447&lt;&gt;""), $O$7:$V$7,$O$7:$S$7)="実績日")*(IF(AND(進捗管理票PSPT_進捗率_1_2&lt;&gt;"",U447&lt;&gt;""), O447:V447,O447:S447)&lt;=集計基準日),COLUMN(IF(AND(進捗管理票PSPT_進捗率_1_2&lt;&gt;"",U447&lt;&gt;""), O447:V447,O447:S447)),""))</f>
        <v>0</v>
      </c>
      <c r="DC447" s="324">
        <f t="array" aca="1" ref="DC447" ca="1">MAX(IF((IF(AND(進捗管理票PSPT_進捗率_2_2&lt;&gt;"",AG447&lt;&gt;""), AA447:AH447,AA447:AE447)&lt;&gt;"")*(IF(AND(進捗管理票PSPT_進捗率_2_2&lt;&gt;"",AG447&lt;&gt;""), $AA$7:$AH$7,$AA$7:$AE$7)="実績日")*(IF(AND(進捗管理票PSPT_進捗率_2_2&lt;&gt;"",AG447&lt;&gt;""), AA447:AH447,AA447:AE447)&lt;=集計基準日),COLUMN(IF(AND(進捗管理票PSPT_進捗率_2_2&lt;&gt;"",AG447&lt;&gt;""), AA447:AH447,AA447:AE447)),""))</f>
        <v>0</v>
      </c>
      <c r="DD447" s="324">
        <f t="array" aca="1" ref="DD447" ca="1">MAX(IF((IF(AND(進捗管理票PSPT_進捗率_3_2&lt;&gt;"",AS447&lt;&gt;""), AM447:AT447,AM447:AQ447)&lt;&gt;"")*(IF(AND(進捗管理票PSPT_進捗率_3_2&lt;&gt;"",AS447&lt;&gt;""), $AM$7:$AT$7,$AM$7:$AQ$7)="実績日")*(IF(AND(進捗管理票PSPT_進捗率_3_2&lt;&gt;"",AS447&lt;&gt;""), AM447:AT447,AM447:AQ447)&lt;=集計基準日),COLUMN(IF(AND(進捗管理票PSPT_進捗率_3_2&lt;&gt;"",AS447&lt;&gt;""), AM447:AT447,AM447:AQ447)),""))</f>
        <v>0</v>
      </c>
      <c r="DE447" s="324">
        <f t="array" aca="1" ref="DE447" ca="1">MAX(IF((IF(AND(進捗管理票PSPT_進捗率_4_2&lt;&gt;"",BE447&lt;&gt;""), AY447:BF447,AY447:BC447)&lt;&gt;"")*(IF(AND(進捗管理票PSPT_進捗率_4_2&lt;&gt;"",BE447&lt;&gt;""), $AY$7:$BF$7,$AY$7:$BC$7)="実績日")*(IF(AND(進捗管理票PSPT_進捗率_4_2&lt;&gt;"",BE447&lt;&gt;""), AY447:BF447,AY447:BC447)&lt;=集計基準日),COLUMN(IF(AND(進捗管理票PSPT_進捗率_4_2&lt;&gt;"",BE447&lt;&gt;""), AY447:BF447,AY447:BC447)),""))</f>
        <v>0</v>
      </c>
      <c r="DF447" s="324">
        <f t="array" aca="1" ref="DF447" ca="1">MAX(IF((BJ447:BN447&lt;&gt;"")*($BJ$7:$BN$7="実績日")*(BJ447:BN447&lt;=集計基準日),COLUMN(BJ447:BN447),""))</f>
        <v>0</v>
      </c>
      <c r="DG447" s="439">
        <f ca="1">MAX(IF(CW447&lt;&gt;0,HLOOKUP(CW447+1,進捗・達成率設定_PS,9,1),0),IF(CX447&lt;&gt;0,HLOOKUP(CX447+1,進捗・達成率設定_PT仕様作成,9,1),0),IF(CY447&lt;&gt;0,HLOOKUP(CY447+1,進捗・達成率設定_PG,9,1),0),IF(CZ447&lt;&gt;0,HLOOKUP(CZ447+1,進捗・達成率設定_PT,9,1),0),IF(DA447&lt;&gt;0,HLOOKUP(DA447+1,進捗・達成率設定_受入,9,1),0),IF(AND(COUNTA(PTレビュー先頭セル:PTレビュー最終セル)=0,AND(BB447&lt;&gt;"", BB447 &lt;= 集計基準日, BE447="",BF447="",BJ447="",BK447="",BM447="",BN447="")),100,0),IF(AND(BE447&lt;&gt;"",BE447 &lt;= 集計基準日, BJ447="",BK447="",BM447="",BN447=""),100,0))</f>
        <v>0</v>
      </c>
      <c r="DH447" s="440">
        <f ca="1">MAX(IF(DB447&lt;&gt;0,HLOOKUP(DB447,進捗・達成率設定_PS,9,1),0),IF(DC447&lt;&gt;0,HLOOKUP(DC447,進捗・達成率設定_PT仕様作成,9,1),0),IF(DD447&lt;&gt;0,HLOOKUP(DD447,進捗・達成率設定_PG,9,1),0),IF(DE447&lt;&gt;0,HLOOKUP(DE447,進捗・達成率設定_PT,9,1),0),IF(DF447&lt;&gt;0,HLOOKUP(DF447,進捗・達成率設定_受入,9,1),0),IF(AND(COUNTA(PTレビュー先頭セル:PTレビュー最終セル)=0,BJ447="",BK447="",BM447="",BN447="",BC447&lt;&gt;"", BC447&lt;=集計基準日),100,0),IF(OR(AND(BF447&lt;&gt;"",BF447&lt;=集計基準日, BJ447="",BK447="",BM447="",BN447=""),AND(BE447&lt;&gt;"",BF447&lt;&gt;"",BF447&lt;=集計基準日, BJ447="",BK447="",BM447="",BN447="")),100,0))</f>
        <v>0</v>
      </c>
      <c r="DI447" s="328" t="str">
        <f>IF(BM447&lt;&gt;"",BM447,IF(AND(BJ447&lt;&gt;"",BM447&lt;&gt;""),BM447,IF(AND(BJ447&lt;&gt;"",BM447=""),"",IF(AND(BK447&lt;&gt;"",BM447=""),"",IF(BE447&lt;&gt;"",BE447,IF(COUNTA(PTレビュー先頭セル:PTレビュー最終セル)&lt;&gt;0,"",IF(BB447&lt;&gt;"",BB447,"")))))))</f>
        <v/>
      </c>
      <c r="DJ447" s="329" t="str">
        <f>IF(AND(BM447&lt;&gt;"",BN447&lt;&gt;""),BN447,IF(AND(BJ447&lt;&gt;"",BN447&lt;&gt;""),BN447,IF(AND(BK447&lt;&gt;"",BN447=""),"",IF(AND(BJ447&lt;&gt;"",BN447=""),"",IF(BF447&lt;&gt;"",BF447,IF(COUNTA(PTレビュー先頭セル:PTレビュー最終セル)&lt;&gt;0,"",IF(BC447&lt;&gt;"",BC447,"")))))))</f>
        <v/>
      </c>
      <c r="DK447" s="450" t="b">
        <f t="shared" si="214"/>
        <v>0</v>
      </c>
      <c r="DL447" s="440" t="b">
        <f t="shared" si="215"/>
        <v>0</v>
      </c>
      <c r="DM447" s="450" t="b">
        <f t="shared" si="216"/>
        <v>0</v>
      </c>
      <c r="DN447" s="440" t="b">
        <f t="shared" si="217"/>
        <v>0</v>
      </c>
      <c r="DO447" s="449" t="b">
        <f t="shared" si="218"/>
        <v>0</v>
      </c>
      <c r="DP447" s="440" t="b">
        <f t="shared" si="219"/>
        <v>0</v>
      </c>
      <c r="DQ447" s="450" t="b">
        <f t="shared" si="220"/>
        <v>0</v>
      </c>
      <c r="DR447" s="440" t="b">
        <f t="shared" si="221"/>
        <v>0</v>
      </c>
      <c r="DS447" s="449" t="b">
        <f t="shared" si="222"/>
        <v>0</v>
      </c>
      <c r="DT447" s="440" t="b">
        <f t="shared" si="223"/>
        <v>0</v>
      </c>
    </row>
    <row r="448" spans="1:124" x14ac:dyDescent="0.25">
      <c r="A448" s="65">
        <f t="shared" si="198"/>
        <v>440</v>
      </c>
      <c r="B448" s="275"/>
      <c r="C448" s="275"/>
      <c r="D448" s="275"/>
      <c r="E448" s="275"/>
      <c r="F448" s="275"/>
      <c r="G448" s="316"/>
      <c r="H448" s="276"/>
      <c r="I448" s="276"/>
      <c r="J448" s="276"/>
      <c r="K448" s="467"/>
      <c r="L448" s="467"/>
      <c r="M448" s="277"/>
      <c r="N448" s="277"/>
      <c r="O448" s="348"/>
      <c r="P448" s="278"/>
      <c r="Q448" s="279"/>
      <c r="R448" s="348"/>
      <c r="S448" s="278"/>
      <c r="T448" s="280"/>
      <c r="U448" s="348"/>
      <c r="V448" s="274"/>
      <c r="W448" s="309" t="str">
        <f t="shared" ca="1" si="199"/>
        <v/>
      </c>
      <c r="X448" s="310" t="str">
        <f t="shared" ca="1" si="200"/>
        <v/>
      </c>
      <c r="Y448" s="277"/>
      <c r="Z448" s="277"/>
      <c r="AA448" s="348"/>
      <c r="AB448" s="278"/>
      <c r="AC448" s="279"/>
      <c r="AD448" s="348"/>
      <c r="AE448" s="278"/>
      <c r="AF448" s="280"/>
      <c r="AG448" s="348"/>
      <c r="AH448" s="274"/>
      <c r="AI448" s="309" t="str">
        <f t="shared" ca="1" si="201"/>
        <v/>
      </c>
      <c r="AJ448" s="310" t="str">
        <f t="shared" ca="1" si="202"/>
        <v/>
      </c>
      <c r="AK448" s="277"/>
      <c r="AL448" s="277"/>
      <c r="AM448" s="348"/>
      <c r="AN448" s="278"/>
      <c r="AO448" s="279"/>
      <c r="AP448" s="348"/>
      <c r="AQ448" s="278"/>
      <c r="AR448" s="280"/>
      <c r="AS448" s="348"/>
      <c r="AT448" s="274"/>
      <c r="AU448" s="309" t="str">
        <f t="shared" ca="1" si="203"/>
        <v/>
      </c>
      <c r="AV448" s="310" t="str">
        <f t="shared" ca="1" si="204"/>
        <v/>
      </c>
      <c r="AW448" s="276"/>
      <c r="AX448" s="276"/>
      <c r="AY448" s="348"/>
      <c r="AZ448" s="278"/>
      <c r="BA448" s="279"/>
      <c r="BB448" s="348"/>
      <c r="BC448" s="278"/>
      <c r="BD448" s="280"/>
      <c r="BE448" s="348"/>
      <c r="BF448" s="274"/>
      <c r="BG448" s="309" t="str">
        <f t="shared" ca="1" si="205"/>
        <v/>
      </c>
      <c r="BH448" s="310" t="str">
        <f t="shared" ca="1" si="206"/>
        <v/>
      </c>
      <c r="BI448" s="276"/>
      <c r="BJ448" s="348"/>
      <c r="BK448" s="278"/>
      <c r="BL448" s="279"/>
      <c r="BM448" s="348"/>
      <c r="BN448" s="278"/>
      <c r="BO448" s="280"/>
      <c r="BP448" s="309" t="str">
        <f t="shared" ca="1" si="207"/>
        <v/>
      </c>
      <c r="BQ448" s="310" t="str">
        <f t="shared" ca="1" si="208"/>
        <v/>
      </c>
      <c r="BR448" s="309" t="str">
        <f t="shared" ca="1" si="209"/>
        <v/>
      </c>
      <c r="BS448" s="438" t="str">
        <f t="shared" ca="1" si="210"/>
        <v/>
      </c>
      <c r="BT448" s="281" t="str">
        <f t="array" ref="BT448">IF(AND($I448&lt;&gt;"",$K448&lt;&gt;""),CEILING(VLOOKUP($I448,ランク別指標,3,FALSE)*$L448,1),"")</f>
        <v/>
      </c>
      <c r="BU448" s="282"/>
      <c r="BV448" s="281" t="str">
        <f t="shared" si="195"/>
        <v/>
      </c>
      <c r="BW448" s="283"/>
      <c r="BX448" s="282"/>
      <c r="BY448" s="284" t="str">
        <f t="shared" si="211"/>
        <v/>
      </c>
      <c r="BZ448" s="285" t="str">
        <f t="shared" si="212"/>
        <v/>
      </c>
      <c r="CA448" s="286"/>
      <c r="CB448" s="287"/>
      <c r="CC448" s="281" t="str">
        <f t="array" ref="CC448">IF(AND($I448&lt;&gt;"",$K448&lt;&gt;""),CEILING(VLOOKUP($I448,ランク別指標,6,FALSE)*$L448,1),"")</f>
        <v/>
      </c>
      <c r="CD448" s="288"/>
      <c r="CE448" s="289" t="str">
        <f t="shared" si="196"/>
        <v/>
      </c>
      <c r="CF448" s="290"/>
      <c r="CG448" s="291" t="str">
        <f t="array" ref="CG448">IF(AND(L448&lt;&gt;"",L448&gt;0),IF(CD448/L448*100 &gt; 0,CD448/L448*100, ""),"")</f>
        <v/>
      </c>
      <c r="CH448" s="292" t="str">
        <f t="array" ref="CH448">IF(AND(L448&lt;&gt;"",L448&gt;0),IF(CF448/L448*100 &gt; 0,CF448/L448*100, ""),"")</f>
        <v/>
      </c>
      <c r="CI448" s="291" t="str">
        <f t="array" ref="CI448">IF(AND(CC448&lt;&gt;"",CC448&gt;0),IF(CD448/CC448*100 &gt; 0,CD448/CC448, ""),"")</f>
        <v/>
      </c>
      <c r="CJ448" s="292" t="str">
        <f t="array" ref="CJ448">IF(AND(CE448&lt;&gt;"",CE448&gt;0),IF(CF448/CE448*100 &gt; 0,CF448/CE448, ""),"")</f>
        <v/>
      </c>
      <c r="CK448" s="281"/>
      <c r="CL448" s="293" t="str">
        <f t="array" ref="CL448">IF(AND(L448&lt;&gt;"",L448&gt;0),IF(CK448/L448*100 &gt; 0,CK448/L448*100, ""),"")</f>
        <v/>
      </c>
      <c r="CM448" s="294"/>
      <c r="CN448" s="270" t="str">
        <f t="array" aca="1" ref="CN448" ca="1">IF(AND($O448&lt;&gt;"",$P448="",$O448&lt;=集計基準日),"遅1",IF(AND($R448&lt;&gt;"",$S448="",$R448&lt;=集計基準日),"遅2",IF(AND($U448&lt;&gt;"",$V448="",$U448&lt;=集計基準日),"遅3","") ) )</f>
        <v/>
      </c>
      <c r="CO448" s="271" t="str">
        <f t="array" aca="1" ref="CO448" ca="1">IF(AND($AA448&lt;&gt;"",$AB448="",$AA448&lt;=集計基準日),"遅1",IF(AND($AD448&lt;&gt;"",$AE448="",$AD448&lt;=集計基準日),"遅2",IF(AND($AG448&lt;&gt;"",$AH448="",$AG448&lt;=集計基準日),"遅3","")))</f>
        <v/>
      </c>
      <c r="CP448" s="271" t="str">
        <f t="array" aca="1" ref="CP448" ca="1">IF(AND($AM448&lt;&gt;"",$AN448="",$AM448&lt;=集計基準日),"遅1",IF(AND($AP448&lt;&gt;"",$AQ448="",$AP448&lt;=集計基準日),"遅2",IF(AND($AS448&lt;&gt;"",$AT448="",$AS448&lt;=集計基準日),"遅3","")))</f>
        <v/>
      </c>
      <c r="CQ448" s="272" t="str">
        <f t="shared" ca="1" si="15"/>
        <v/>
      </c>
      <c r="CR448" s="272" t="str">
        <f t="shared" ca="1" si="16"/>
        <v/>
      </c>
      <c r="CS448" s="273" t="str">
        <f t="shared" ca="1" si="197"/>
        <v/>
      </c>
      <c r="CT448" s="337"/>
      <c r="CU448" s="264">
        <f t="shared" si="213"/>
        <v>440</v>
      </c>
      <c r="CW448" s="324">
        <f t="array" aca="1" ref="CW448" ca="1">MAX(IF((IF(進捗管理票PSPT_進捗率_1_2&lt;&gt;"", O448:V448,O448:S448)&lt;&gt;"")*(IF(進捗管理票PSPT_進捗率_1_2&lt;&gt;"", $O$7:$V$7,$O$7:$S$7)="予定日")*(IF(進捗管理票PSPT_進捗率_1_2&lt;&gt;"", O448:V448,O448:S448)&lt;=集計基準日),COLUMN(IF(進捗管理票PSPT_進捗率_1_2&lt;&gt;"", O448:V448,O448:S448)),""))</f>
        <v>0</v>
      </c>
      <c r="CX448" s="324">
        <f t="array" aca="1" ref="CX448" ca="1">MAX(IF((IF(進捗管理票PSPT_進捗率_2_2&lt;&gt;"", AA448:AH448,AA448:AE448)&lt;&gt;"")*(IF(進捗管理票PSPT_進捗率_2_2&lt;&gt;"", $AA$7:$AH$7,$AA$7:$AE$7)="予定日")*(IF(進捗管理票PSPT_進捗率_2_2&lt;&gt;"", AA448:AH448,AA448:AE448)&lt;=集計基準日),COLUMN(IF(進捗管理票PSPT_進捗率_2_2&lt;&gt;"", AA448:AH448,AA448:AE448)),""))</f>
        <v>0</v>
      </c>
      <c r="CY448" s="324">
        <f t="array" aca="1" ref="CY448" ca="1">MAX(IF((IF(進捗管理票PSPT_進捗率_3_2&lt;&gt;"", AM448:AT448,AM448:AQ448)&lt;&gt;"")*(IF(進捗管理票PSPT_進捗率_3_2&lt;&gt;"", $AM$7:$AT$7,$AM$7:$AQ$7)="予定日")*(IF(進捗管理票PSPT_進捗率_3_2&lt;&gt;"", AM448:AT448,AM448:AQ448)&lt;=集計基準日),COLUMN(IF(進捗管理票PSPT_進捗率_3_2&lt;&gt;"", AM448:AT448,AM448:AQ448)),""))</f>
        <v>0</v>
      </c>
      <c r="CZ448" s="324">
        <f t="array" aca="1" ref="CZ448" ca="1">MAX(IF((IF(進捗管理票PSPT_進捗率_4_2&lt;&gt;"", AY448:BF448,AY448:BC448)&lt;&gt;"")*(IF(進捗管理票PSPT_進捗率_4_2&lt;&gt;"", $AY$7:$BF$7,$AY$7:$BC$7)="予定日")*(IF(進捗管理票PSPT_進捗率_4_2&lt;&gt;"", AY448:BF448,AY448:BC448)&lt;=集計基準日),COLUMN(IF(進捗管理票PSPT_進捗率_4_2&lt;&gt;"", AY448:BF448,AY448:BC448)),""))</f>
        <v>0</v>
      </c>
      <c r="DA448" s="324">
        <f t="array" aca="1" ref="DA448" ca="1">MAX(IF((BJ448:BN448&lt;&gt;"")*($BJ$7:$BN$7="予定日")*(BJ448:BN448&lt;=集計基準日),COLUMN(BJ448:BN448),""))</f>
        <v>0</v>
      </c>
      <c r="DB448" s="324">
        <f t="array" aca="1" ref="DB448" ca="1">MAX(IF((IF(AND(進捗管理票PSPT_進捗率_1_2&lt;&gt;"",U448&lt;&gt;""), O448:V448,O448:S448)&lt;&gt;"")*(IF(AND(進捗管理票PSPT_進捗率_1_2&lt;&gt;"",U448&lt;&gt;""), $O$7:$V$7,$O$7:$S$7)="実績日")*(IF(AND(進捗管理票PSPT_進捗率_1_2&lt;&gt;"",U448&lt;&gt;""), O448:V448,O448:S448)&lt;=集計基準日),COLUMN(IF(AND(進捗管理票PSPT_進捗率_1_2&lt;&gt;"",U448&lt;&gt;""), O448:V448,O448:S448)),""))</f>
        <v>0</v>
      </c>
      <c r="DC448" s="324">
        <f t="array" aca="1" ref="DC448" ca="1">MAX(IF((IF(AND(進捗管理票PSPT_進捗率_2_2&lt;&gt;"",AG448&lt;&gt;""), AA448:AH448,AA448:AE448)&lt;&gt;"")*(IF(AND(進捗管理票PSPT_進捗率_2_2&lt;&gt;"",AG448&lt;&gt;""), $AA$7:$AH$7,$AA$7:$AE$7)="実績日")*(IF(AND(進捗管理票PSPT_進捗率_2_2&lt;&gt;"",AG448&lt;&gt;""), AA448:AH448,AA448:AE448)&lt;=集計基準日),COLUMN(IF(AND(進捗管理票PSPT_進捗率_2_2&lt;&gt;"",AG448&lt;&gt;""), AA448:AH448,AA448:AE448)),""))</f>
        <v>0</v>
      </c>
      <c r="DD448" s="324">
        <f t="array" aca="1" ref="DD448" ca="1">MAX(IF((IF(AND(進捗管理票PSPT_進捗率_3_2&lt;&gt;"",AS448&lt;&gt;""), AM448:AT448,AM448:AQ448)&lt;&gt;"")*(IF(AND(進捗管理票PSPT_進捗率_3_2&lt;&gt;"",AS448&lt;&gt;""), $AM$7:$AT$7,$AM$7:$AQ$7)="実績日")*(IF(AND(進捗管理票PSPT_進捗率_3_2&lt;&gt;"",AS448&lt;&gt;""), AM448:AT448,AM448:AQ448)&lt;=集計基準日),COLUMN(IF(AND(進捗管理票PSPT_進捗率_3_2&lt;&gt;"",AS448&lt;&gt;""), AM448:AT448,AM448:AQ448)),""))</f>
        <v>0</v>
      </c>
      <c r="DE448" s="324">
        <f t="array" aca="1" ref="DE448" ca="1">MAX(IF((IF(AND(進捗管理票PSPT_進捗率_4_2&lt;&gt;"",BE448&lt;&gt;""), AY448:BF448,AY448:BC448)&lt;&gt;"")*(IF(AND(進捗管理票PSPT_進捗率_4_2&lt;&gt;"",BE448&lt;&gt;""), $AY$7:$BF$7,$AY$7:$BC$7)="実績日")*(IF(AND(進捗管理票PSPT_進捗率_4_2&lt;&gt;"",BE448&lt;&gt;""), AY448:BF448,AY448:BC448)&lt;=集計基準日),COLUMN(IF(AND(進捗管理票PSPT_進捗率_4_2&lt;&gt;"",BE448&lt;&gt;""), AY448:BF448,AY448:BC448)),""))</f>
        <v>0</v>
      </c>
      <c r="DF448" s="324">
        <f t="array" aca="1" ref="DF448" ca="1">MAX(IF((BJ448:BN448&lt;&gt;"")*($BJ$7:$BN$7="実績日")*(BJ448:BN448&lt;=集計基準日),COLUMN(BJ448:BN448),""))</f>
        <v>0</v>
      </c>
      <c r="DG448" s="439">
        <f ca="1">MAX(IF(CW448&lt;&gt;0,HLOOKUP(CW448+1,進捗・達成率設定_PS,9,1),0),IF(CX448&lt;&gt;0,HLOOKUP(CX448+1,進捗・達成率設定_PT仕様作成,9,1),0),IF(CY448&lt;&gt;0,HLOOKUP(CY448+1,進捗・達成率設定_PG,9,1),0),IF(CZ448&lt;&gt;0,HLOOKUP(CZ448+1,進捗・達成率設定_PT,9,1),0),IF(DA448&lt;&gt;0,HLOOKUP(DA448+1,進捗・達成率設定_受入,9,1),0),IF(AND(COUNTA(PTレビュー先頭セル:PTレビュー最終セル)=0,AND(BB448&lt;&gt;"", BB448 &lt;= 集計基準日, BE448="",BF448="",BJ448="",BK448="",BM448="",BN448="")),100,0),IF(AND(BE448&lt;&gt;"",BE448 &lt;= 集計基準日, BJ448="",BK448="",BM448="",BN448=""),100,0))</f>
        <v>0</v>
      </c>
      <c r="DH448" s="440">
        <f ca="1">MAX(IF(DB448&lt;&gt;0,HLOOKUP(DB448,進捗・達成率設定_PS,9,1),0),IF(DC448&lt;&gt;0,HLOOKUP(DC448,進捗・達成率設定_PT仕様作成,9,1),0),IF(DD448&lt;&gt;0,HLOOKUP(DD448,進捗・達成率設定_PG,9,1),0),IF(DE448&lt;&gt;0,HLOOKUP(DE448,進捗・達成率設定_PT,9,1),0),IF(DF448&lt;&gt;0,HLOOKUP(DF448,進捗・達成率設定_受入,9,1),0),IF(AND(COUNTA(PTレビュー先頭セル:PTレビュー最終セル)=0,BJ448="",BK448="",BM448="",BN448="",BC448&lt;&gt;"", BC448&lt;=集計基準日),100,0),IF(OR(AND(BF448&lt;&gt;"",BF448&lt;=集計基準日, BJ448="",BK448="",BM448="",BN448=""),AND(BE448&lt;&gt;"",BF448&lt;&gt;"",BF448&lt;=集計基準日, BJ448="",BK448="",BM448="",BN448="")),100,0))</f>
        <v>0</v>
      </c>
      <c r="DI448" s="328" t="str">
        <f>IF(BM448&lt;&gt;"",BM448,IF(AND(BJ448&lt;&gt;"",BM448&lt;&gt;""),BM448,IF(AND(BJ448&lt;&gt;"",BM448=""),"",IF(AND(BK448&lt;&gt;"",BM448=""),"",IF(BE448&lt;&gt;"",BE448,IF(COUNTA(PTレビュー先頭セル:PTレビュー最終セル)&lt;&gt;0,"",IF(BB448&lt;&gt;"",BB448,"")))))))</f>
        <v/>
      </c>
      <c r="DJ448" s="329" t="str">
        <f>IF(AND(BM448&lt;&gt;"",BN448&lt;&gt;""),BN448,IF(AND(BJ448&lt;&gt;"",BN448&lt;&gt;""),BN448,IF(AND(BK448&lt;&gt;"",BN448=""),"",IF(AND(BJ448&lt;&gt;"",BN448=""),"",IF(BF448&lt;&gt;"",BF448,IF(COUNTA(PTレビュー先頭セル:PTレビュー最終セル)&lt;&gt;0,"",IF(BC448&lt;&gt;"",BC448,"")))))))</f>
        <v/>
      </c>
      <c r="DK448" s="450" t="b">
        <f t="shared" si="214"/>
        <v>0</v>
      </c>
      <c r="DL448" s="440" t="b">
        <f t="shared" si="215"/>
        <v>0</v>
      </c>
      <c r="DM448" s="450" t="b">
        <f t="shared" si="216"/>
        <v>0</v>
      </c>
      <c r="DN448" s="440" t="b">
        <f t="shared" si="217"/>
        <v>0</v>
      </c>
      <c r="DO448" s="449" t="b">
        <f t="shared" si="218"/>
        <v>0</v>
      </c>
      <c r="DP448" s="440" t="b">
        <f t="shared" si="219"/>
        <v>0</v>
      </c>
      <c r="DQ448" s="450" t="b">
        <f t="shared" si="220"/>
        <v>0</v>
      </c>
      <c r="DR448" s="440" t="b">
        <f t="shared" si="221"/>
        <v>0</v>
      </c>
      <c r="DS448" s="449" t="b">
        <f t="shared" si="222"/>
        <v>0</v>
      </c>
      <c r="DT448" s="440" t="b">
        <f t="shared" si="223"/>
        <v>0</v>
      </c>
    </row>
    <row r="449" spans="1:124" x14ac:dyDescent="0.25">
      <c r="A449" s="65">
        <f t="shared" si="198"/>
        <v>441</v>
      </c>
      <c r="B449" s="275"/>
      <c r="C449" s="275"/>
      <c r="D449" s="275"/>
      <c r="E449" s="275"/>
      <c r="F449" s="275"/>
      <c r="G449" s="316"/>
      <c r="H449" s="276"/>
      <c r="I449" s="276"/>
      <c r="J449" s="276"/>
      <c r="K449" s="467"/>
      <c r="L449" s="467"/>
      <c r="M449" s="277"/>
      <c r="N449" s="277"/>
      <c r="O449" s="348"/>
      <c r="P449" s="278"/>
      <c r="Q449" s="279"/>
      <c r="R449" s="348"/>
      <c r="S449" s="278"/>
      <c r="T449" s="280"/>
      <c r="U449" s="348"/>
      <c r="V449" s="274"/>
      <c r="W449" s="309" t="str">
        <f t="shared" ca="1" si="199"/>
        <v/>
      </c>
      <c r="X449" s="310" t="str">
        <f t="shared" ca="1" si="200"/>
        <v/>
      </c>
      <c r="Y449" s="277"/>
      <c r="Z449" s="277"/>
      <c r="AA449" s="348"/>
      <c r="AB449" s="278"/>
      <c r="AC449" s="279"/>
      <c r="AD449" s="348"/>
      <c r="AE449" s="278"/>
      <c r="AF449" s="280"/>
      <c r="AG449" s="348"/>
      <c r="AH449" s="274"/>
      <c r="AI449" s="309" t="str">
        <f t="shared" ca="1" si="201"/>
        <v/>
      </c>
      <c r="AJ449" s="310" t="str">
        <f t="shared" ca="1" si="202"/>
        <v/>
      </c>
      <c r="AK449" s="277"/>
      <c r="AL449" s="277"/>
      <c r="AM449" s="348"/>
      <c r="AN449" s="278"/>
      <c r="AO449" s="279"/>
      <c r="AP449" s="348"/>
      <c r="AQ449" s="278"/>
      <c r="AR449" s="280"/>
      <c r="AS449" s="348"/>
      <c r="AT449" s="274"/>
      <c r="AU449" s="309" t="str">
        <f t="shared" ca="1" si="203"/>
        <v/>
      </c>
      <c r="AV449" s="310" t="str">
        <f t="shared" ca="1" si="204"/>
        <v/>
      </c>
      <c r="AW449" s="276"/>
      <c r="AX449" s="276"/>
      <c r="AY449" s="348"/>
      <c r="AZ449" s="278"/>
      <c r="BA449" s="279"/>
      <c r="BB449" s="348"/>
      <c r="BC449" s="278"/>
      <c r="BD449" s="280"/>
      <c r="BE449" s="348"/>
      <c r="BF449" s="274"/>
      <c r="BG449" s="309" t="str">
        <f t="shared" ca="1" si="205"/>
        <v/>
      </c>
      <c r="BH449" s="310" t="str">
        <f t="shared" ca="1" si="206"/>
        <v/>
      </c>
      <c r="BI449" s="276"/>
      <c r="BJ449" s="348"/>
      <c r="BK449" s="278"/>
      <c r="BL449" s="279"/>
      <c r="BM449" s="348"/>
      <c r="BN449" s="278"/>
      <c r="BO449" s="280"/>
      <c r="BP449" s="309" t="str">
        <f t="shared" ca="1" si="207"/>
        <v/>
      </c>
      <c r="BQ449" s="310" t="str">
        <f t="shared" ca="1" si="208"/>
        <v/>
      </c>
      <c r="BR449" s="309" t="str">
        <f t="shared" ca="1" si="209"/>
        <v/>
      </c>
      <c r="BS449" s="438" t="str">
        <f t="shared" ca="1" si="210"/>
        <v/>
      </c>
      <c r="BT449" s="281" t="str">
        <f t="array" ref="BT449">IF(AND($I449&lt;&gt;"",$K449&lt;&gt;""),CEILING(VLOOKUP($I449,ランク別指標,3,FALSE)*$L449,1),"")</f>
        <v/>
      </c>
      <c r="BU449" s="282"/>
      <c r="BV449" s="281" t="str">
        <f t="shared" si="195"/>
        <v/>
      </c>
      <c r="BW449" s="283"/>
      <c r="BX449" s="282"/>
      <c r="BY449" s="284" t="str">
        <f t="shared" si="211"/>
        <v/>
      </c>
      <c r="BZ449" s="285" t="str">
        <f t="shared" si="212"/>
        <v/>
      </c>
      <c r="CA449" s="286"/>
      <c r="CB449" s="287"/>
      <c r="CC449" s="281" t="str">
        <f t="array" ref="CC449">IF(AND($I449&lt;&gt;"",$K449&lt;&gt;""),CEILING(VLOOKUP($I449,ランク別指標,6,FALSE)*$L449,1),"")</f>
        <v/>
      </c>
      <c r="CD449" s="288"/>
      <c r="CE449" s="289" t="str">
        <f t="shared" si="196"/>
        <v/>
      </c>
      <c r="CF449" s="290"/>
      <c r="CG449" s="291" t="str">
        <f t="array" ref="CG449">IF(AND(L449&lt;&gt;"",L449&gt;0),IF(CD449/L449*100 &gt; 0,CD449/L449*100, ""),"")</f>
        <v/>
      </c>
      <c r="CH449" s="292" t="str">
        <f t="array" ref="CH449">IF(AND(L449&lt;&gt;"",L449&gt;0),IF(CF449/L449*100 &gt; 0,CF449/L449*100, ""),"")</f>
        <v/>
      </c>
      <c r="CI449" s="291" t="str">
        <f t="array" ref="CI449">IF(AND(CC449&lt;&gt;"",CC449&gt;0),IF(CD449/CC449*100 &gt; 0,CD449/CC449, ""),"")</f>
        <v/>
      </c>
      <c r="CJ449" s="292" t="str">
        <f t="array" ref="CJ449">IF(AND(CE449&lt;&gt;"",CE449&gt;0),IF(CF449/CE449*100 &gt; 0,CF449/CE449, ""),"")</f>
        <v/>
      </c>
      <c r="CK449" s="281"/>
      <c r="CL449" s="293" t="str">
        <f t="array" ref="CL449">IF(AND(L449&lt;&gt;"",L449&gt;0),IF(CK449/L449*100 &gt; 0,CK449/L449*100, ""),"")</f>
        <v/>
      </c>
      <c r="CM449" s="294"/>
      <c r="CN449" s="270" t="str">
        <f t="array" aca="1" ref="CN449" ca="1">IF(AND($O449&lt;&gt;"",$P449="",$O449&lt;=集計基準日),"遅1",IF(AND($R449&lt;&gt;"",$S449="",$R449&lt;=集計基準日),"遅2",IF(AND($U449&lt;&gt;"",$V449="",$U449&lt;=集計基準日),"遅3","") ) )</f>
        <v/>
      </c>
      <c r="CO449" s="271" t="str">
        <f t="array" aca="1" ref="CO449" ca="1">IF(AND($AA449&lt;&gt;"",$AB449="",$AA449&lt;=集計基準日),"遅1",IF(AND($AD449&lt;&gt;"",$AE449="",$AD449&lt;=集計基準日),"遅2",IF(AND($AG449&lt;&gt;"",$AH449="",$AG449&lt;=集計基準日),"遅3","")))</f>
        <v/>
      </c>
      <c r="CP449" s="271" t="str">
        <f t="array" aca="1" ref="CP449" ca="1">IF(AND($AM449&lt;&gt;"",$AN449="",$AM449&lt;=集計基準日),"遅1",IF(AND($AP449&lt;&gt;"",$AQ449="",$AP449&lt;=集計基準日),"遅2",IF(AND($AS449&lt;&gt;"",$AT449="",$AS449&lt;=集計基準日),"遅3","")))</f>
        <v/>
      </c>
      <c r="CQ449" s="272" t="str">
        <f t="shared" ca="1" si="15"/>
        <v/>
      </c>
      <c r="CR449" s="272" t="str">
        <f t="shared" ca="1" si="16"/>
        <v/>
      </c>
      <c r="CS449" s="273" t="str">
        <f t="shared" ca="1" si="197"/>
        <v/>
      </c>
      <c r="CT449" s="337"/>
      <c r="CU449" s="264">
        <f t="shared" si="213"/>
        <v>441</v>
      </c>
      <c r="CW449" s="324">
        <f t="array" aca="1" ref="CW449" ca="1">MAX(IF((IF(進捗管理票PSPT_進捗率_1_2&lt;&gt;"", O449:V449,O449:S449)&lt;&gt;"")*(IF(進捗管理票PSPT_進捗率_1_2&lt;&gt;"", $O$7:$V$7,$O$7:$S$7)="予定日")*(IF(進捗管理票PSPT_進捗率_1_2&lt;&gt;"", O449:V449,O449:S449)&lt;=集計基準日),COLUMN(IF(進捗管理票PSPT_進捗率_1_2&lt;&gt;"", O449:V449,O449:S449)),""))</f>
        <v>0</v>
      </c>
      <c r="CX449" s="324">
        <f t="array" aca="1" ref="CX449" ca="1">MAX(IF((IF(進捗管理票PSPT_進捗率_2_2&lt;&gt;"", AA449:AH449,AA449:AE449)&lt;&gt;"")*(IF(進捗管理票PSPT_進捗率_2_2&lt;&gt;"", $AA$7:$AH$7,$AA$7:$AE$7)="予定日")*(IF(進捗管理票PSPT_進捗率_2_2&lt;&gt;"", AA449:AH449,AA449:AE449)&lt;=集計基準日),COLUMN(IF(進捗管理票PSPT_進捗率_2_2&lt;&gt;"", AA449:AH449,AA449:AE449)),""))</f>
        <v>0</v>
      </c>
      <c r="CY449" s="324">
        <f t="array" aca="1" ref="CY449" ca="1">MAX(IF((IF(進捗管理票PSPT_進捗率_3_2&lt;&gt;"", AM449:AT449,AM449:AQ449)&lt;&gt;"")*(IF(進捗管理票PSPT_進捗率_3_2&lt;&gt;"", $AM$7:$AT$7,$AM$7:$AQ$7)="予定日")*(IF(進捗管理票PSPT_進捗率_3_2&lt;&gt;"", AM449:AT449,AM449:AQ449)&lt;=集計基準日),COLUMN(IF(進捗管理票PSPT_進捗率_3_2&lt;&gt;"", AM449:AT449,AM449:AQ449)),""))</f>
        <v>0</v>
      </c>
      <c r="CZ449" s="324">
        <f t="array" aca="1" ref="CZ449" ca="1">MAX(IF((IF(進捗管理票PSPT_進捗率_4_2&lt;&gt;"", AY449:BF449,AY449:BC449)&lt;&gt;"")*(IF(進捗管理票PSPT_進捗率_4_2&lt;&gt;"", $AY$7:$BF$7,$AY$7:$BC$7)="予定日")*(IF(進捗管理票PSPT_進捗率_4_2&lt;&gt;"", AY449:BF449,AY449:BC449)&lt;=集計基準日),COLUMN(IF(進捗管理票PSPT_進捗率_4_2&lt;&gt;"", AY449:BF449,AY449:BC449)),""))</f>
        <v>0</v>
      </c>
      <c r="DA449" s="324">
        <f t="array" aca="1" ref="DA449" ca="1">MAX(IF((BJ449:BN449&lt;&gt;"")*($BJ$7:$BN$7="予定日")*(BJ449:BN449&lt;=集計基準日),COLUMN(BJ449:BN449),""))</f>
        <v>0</v>
      </c>
      <c r="DB449" s="324">
        <f t="array" aca="1" ref="DB449" ca="1">MAX(IF((IF(AND(進捗管理票PSPT_進捗率_1_2&lt;&gt;"",U449&lt;&gt;""), O449:V449,O449:S449)&lt;&gt;"")*(IF(AND(進捗管理票PSPT_進捗率_1_2&lt;&gt;"",U449&lt;&gt;""), $O$7:$V$7,$O$7:$S$7)="実績日")*(IF(AND(進捗管理票PSPT_進捗率_1_2&lt;&gt;"",U449&lt;&gt;""), O449:V449,O449:S449)&lt;=集計基準日),COLUMN(IF(AND(進捗管理票PSPT_進捗率_1_2&lt;&gt;"",U449&lt;&gt;""), O449:V449,O449:S449)),""))</f>
        <v>0</v>
      </c>
      <c r="DC449" s="324">
        <f t="array" aca="1" ref="DC449" ca="1">MAX(IF((IF(AND(進捗管理票PSPT_進捗率_2_2&lt;&gt;"",AG449&lt;&gt;""), AA449:AH449,AA449:AE449)&lt;&gt;"")*(IF(AND(進捗管理票PSPT_進捗率_2_2&lt;&gt;"",AG449&lt;&gt;""), $AA$7:$AH$7,$AA$7:$AE$7)="実績日")*(IF(AND(進捗管理票PSPT_進捗率_2_2&lt;&gt;"",AG449&lt;&gt;""), AA449:AH449,AA449:AE449)&lt;=集計基準日),COLUMN(IF(AND(進捗管理票PSPT_進捗率_2_2&lt;&gt;"",AG449&lt;&gt;""), AA449:AH449,AA449:AE449)),""))</f>
        <v>0</v>
      </c>
      <c r="DD449" s="324">
        <f t="array" aca="1" ref="DD449" ca="1">MAX(IF((IF(AND(進捗管理票PSPT_進捗率_3_2&lt;&gt;"",AS449&lt;&gt;""), AM449:AT449,AM449:AQ449)&lt;&gt;"")*(IF(AND(進捗管理票PSPT_進捗率_3_2&lt;&gt;"",AS449&lt;&gt;""), $AM$7:$AT$7,$AM$7:$AQ$7)="実績日")*(IF(AND(進捗管理票PSPT_進捗率_3_2&lt;&gt;"",AS449&lt;&gt;""), AM449:AT449,AM449:AQ449)&lt;=集計基準日),COLUMN(IF(AND(進捗管理票PSPT_進捗率_3_2&lt;&gt;"",AS449&lt;&gt;""), AM449:AT449,AM449:AQ449)),""))</f>
        <v>0</v>
      </c>
      <c r="DE449" s="324">
        <f t="array" aca="1" ref="DE449" ca="1">MAX(IF((IF(AND(進捗管理票PSPT_進捗率_4_2&lt;&gt;"",BE449&lt;&gt;""), AY449:BF449,AY449:BC449)&lt;&gt;"")*(IF(AND(進捗管理票PSPT_進捗率_4_2&lt;&gt;"",BE449&lt;&gt;""), $AY$7:$BF$7,$AY$7:$BC$7)="実績日")*(IF(AND(進捗管理票PSPT_進捗率_4_2&lt;&gt;"",BE449&lt;&gt;""), AY449:BF449,AY449:BC449)&lt;=集計基準日),COLUMN(IF(AND(進捗管理票PSPT_進捗率_4_2&lt;&gt;"",BE449&lt;&gt;""), AY449:BF449,AY449:BC449)),""))</f>
        <v>0</v>
      </c>
      <c r="DF449" s="324">
        <f t="array" aca="1" ref="DF449" ca="1">MAX(IF((BJ449:BN449&lt;&gt;"")*($BJ$7:$BN$7="実績日")*(BJ449:BN449&lt;=集計基準日),COLUMN(BJ449:BN449),""))</f>
        <v>0</v>
      </c>
      <c r="DG449" s="439">
        <f ca="1">MAX(IF(CW449&lt;&gt;0,HLOOKUP(CW449+1,進捗・達成率設定_PS,9,1),0),IF(CX449&lt;&gt;0,HLOOKUP(CX449+1,進捗・達成率設定_PT仕様作成,9,1),0),IF(CY449&lt;&gt;0,HLOOKUP(CY449+1,進捗・達成率設定_PG,9,1),0),IF(CZ449&lt;&gt;0,HLOOKUP(CZ449+1,進捗・達成率設定_PT,9,1),0),IF(DA449&lt;&gt;0,HLOOKUP(DA449+1,進捗・達成率設定_受入,9,1),0),IF(AND(COUNTA(PTレビュー先頭セル:PTレビュー最終セル)=0,AND(BB449&lt;&gt;"", BB449 &lt;= 集計基準日, BE449="",BF449="",BJ449="",BK449="",BM449="",BN449="")),100,0),IF(AND(BE449&lt;&gt;"",BE449 &lt;= 集計基準日, BJ449="",BK449="",BM449="",BN449=""),100,0))</f>
        <v>0</v>
      </c>
      <c r="DH449" s="440">
        <f ca="1">MAX(IF(DB449&lt;&gt;0,HLOOKUP(DB449,進捗・達成率設定_PS,9,1),0),IF(DC449&lt;&gt;0,HLOOKUP(DC449,進捗・達成率設定_PT仕様作成,9,1),0),IF(DD449&lt;&gt;0,HLOOKUP(DD449,進捗・達成率設定_PG,9,1),0),IF(DE449&lt;&gt;0,HLOOKUP(DE449,進捗・達成率設定_PT,9,1),0),IF(DF449&lt;&gt;0,HLOOKUP(DF449,進捗・達成率設定_受入,9,1),0),IF(AND(COUNTA(PTレビュー先頭セル:PTレビュー最終セル)=0,BJ449="",BK449="",BM449="",BN449="",BC449&lt;&gt;"", BC449&lt;=集計基準日),100,0),IF(OR(AND(BF449&lt;&gt;"",BF449&lt;=集計基準日, BJ449="",BK449="",BM449="",BN449=""),AND(BE449&lt;&gt;"",BF449&lt;&gt;"",BF449&lt;=集計基準日, BJ449="",BK449="",BM449="",BN449="")),100,0))</f>
        <v>0</v>
      </c>
      <c r="DI449" s="328" t="str">
        <f>IF(BM449&lt;&gt;"",BM449,IF(AND(BJ449&lt;&gt;"",BM449&lt;&gt;""),BM449,IF(AND(BJ449&lt;&gt;"",BM449=""),"",IF(AND(BK449&lt;&gt;"",BM449=""),"",IF(BE449&lt;&gt;"",BE449,IF(COUNTA(PTレビュー先頭セル:PTレビュー最終セル)&lt;&gt;0,"",IF(BB449&lt;&gt;"",BB449,"")))))))</f>
        <v/>
      </c>
      <c r="DJ449" s="329" t="str">
        <f>IF(AND(BM449&lt;&gt;"",BN449&lt;&gt;""),BN449,IF(AND(BJ449&lt;&gt;"",BN449&lt;&gt;""),BN449,IF(AND(BK449&lt;&gt;"",BN449=""),"",IF(AND(BJ449&lt;&gt;"",BN449=""),"",IF(BF449&lt;&gt;"",BF449,IF(COUNTA(PTレビュー先頭セル:PTレビュー最終セル)&lt;&gt;0,"",IF(BC449&lt;&gt;"",BC449,"")))))))</f>
        <v/>
      </c>
      <c r="DK449" s="450" t="b">
        <f t="shared" si="214"/>
        <v>0</v>
      </c>
      <c r="DL449" s="440" t="b">
        <f t="shared" si="215"/>
        <v>0</v>
      </c>
      <c r="DM449" s="450" t="b">
        <f t="shared" si="216"/>
        <v>0</v>
      </c>
      <c r="DN449" s="440" t="b">
        <f t="shared" si="217"/>
        <v>0</v>
      </c>
      <c r="DO449" s="449" t="b">
        <f t="shared" si="218"/>
        <v>0</v>
      </c>
      <c r="DP449" s="440" t="b">
        <f t="shared" si="219"/>
        <v>0</v>
      </c>
      <c r="DQ449" s="450" t="b">
        <f t="shared" si="220"/>
        <v>0</v>
      </c>
      <c r="DR449" s="440" t="b">
        <f t="shared" si="221"/>
        <v>0</v>
      </c>
      <c r="DS449" s="449" t="b">
        <f t="shared" si="222"/>
        <v>0</v>
      </c>
      <c r="DT449" s="440" t="b">
        <f t="shared" si="223"/>
        <v>0</v>
      </c>
    </row>
    <row r="450" spans="1:124" x14ac:dyDescent="0.25">
      <c r="A450" s="65">
        <f t="shared" si="198"/>
        <v>442</v>
      </c>
      <c r="B450" s="275"/>
      <c r="C450" s="275"/>
      <c r="D450" s="275"/>
      <c r="E450" s="275"/>
      <c r="F450" s="275"/>
      <c r="G450" s="316"/>
      <c r="H450" s="276"/>
      <c r="I450" s="276"/>
      <c r="J450" s="276"/>
      <c r="K450" s="467"/>
      <c r="L450" s="467"/>
      <c r="M450" s="277"/>
      <c r="N450" s="277"/>
      <c r="O450" s="348"/>
      <c r="P450" s="278"/>
      <c r="Q450" s="279"/>
      <c r="R450" s="348"/>
      <c r="S450" s="278"/>
      <c r="T450" s="280"/>
      <c r="U450" s="348"/>
      <c r="V450" s="274"/>
      <c r="W450" s="309" t="str">
        <f t="shared" ca="1" si="199"/>
        <v/>
      </c>
      <c r="X450" s="310" t="str">
        <f t="shared" ca="1" si="200"/>
        <v/>
      </c>
      <c r="Y450" s="277"/>
      <c r="Z450" s="277"/>
      <c r="AA450" s="348"/>
      <c r="AB450" s="278"/>
      <c r="AC450" s="279"/>
      <c r="AD450" s="348"/>
      <c r="AE450" s="278"/>
      <c r="AF450" s="280"/>
      <c r="AG450" s="348"/>
      <c r="AH450" s="274"/>
      <c r="AI450" s="309" t="str">
        <f t="shared" ca="1" si="201"/>
        <v/>
      </c>
      <c r="AJ450" s="310" t="str">
        <f t="shared" ca="1" si="202"/>
        <v/>
      </c>
      <c r="AK450" s="277"/>
      <c r="AL450" s="277"/>
      <c r="AM450" s="348"/>
      <c r="AN450" s="278"/>
      <c r="AO450" s="279"/>
      <c r="AP450" s="348"/>
      <c r="AQ450" s="278"/>
      <c r="AR450" s="280"/>
      <c r="AS450" s="348"/>
      <c r="AT450" s="274"/>
      <c r="AU450" s="309" t="str">
        <f t="shared" ca="1" si="203"/>
        <v/>
      </c>
      <c r="AV450" s="310" t="str">
        <f t="shared" ca="1" si="204"/>
        <v/>
      </c>
      <c r="AW450" s="276"/>
      <c r="AX450" s="276"/>
      <c r="AY450" s="348"/>
      <c r="AZ450" s="278"/>
      <c r="BA450" s="279"/>
      <c r="BB450" s="348"/>
      <c r="BC450" s="278"/>
      <c r="BD450" s="280"/>
      <c r="BE450" s="348"/>
      <c r="BF450" s="274"/>
      <c r="BG450" s="309" t="str">
        <f t="shared" ca="1" si="205"/>
        <v/>
      </c>
      <c r="BH450" s="310" t="str">
        <f t="shared" ca="1" si="206"/>
        <v/>
      </c>
      <c r="BI450" s="276"/>
      <c r="BJ450" s="348"/>
      <c r="BK450" s="278"/>
      <c r="BL450" s="279"/>
      <c r="BM450" s="348"/>
      <c r="BN450" s="278"/>
      <c r="BO450" s="280"/>
      <c r="BP450" s="309" t="str">
        <f t="shared" ca="1" si="207"/>
        <v/>
      </c>
      <c r="BQ450" s="310" t="str">
        <f t="shared" ca="1" si="208"/>
        <v/>
      </c>
      <c r="BR450" s="309" t="str">
        <f t="shared" ca="1" si="209"/>
        <v/>
      </c>
      <c r="BS450" s="438" t="str">
        <f t="shared" ca="1" si="210"/>
        <v/>
      </c>
      <c r="BT450" s="281" t="str">
        <f t="array" ref="BT450">IF(AND($I450&lt;&gt;"",$K450&lt;&gt;""),CEILING(VLOOKUP($I450,ランク別指標,3,FALSE)*$L450,1),"")</f>
        <v/>
      </c>
      <c r="BU450" s="282"/>
      <c r="BV450" s="281" t="str">
        <f t="shared" si="195"/>
        <v/>
      </c>
      <c r="BW450" s="283"/>
      <c r="BX450" s="282"/>
      <c r="BY450" s="284" t="str">
        <f t="shared" si="211"/>
        <v/>
      </c>
      <c r="BZ450" s="285" t="str">
        <f t="shared" si="212"/>
        <v/>
      </c>
      <c r="CA450" s="286"/>
      <c r="CB450" s="287"/>
      <c r="CC450" s="281" t="str">
        <f t="array" ref="CC450">IF(AND($I450&lt;&gt;"",$K450&lt;&gt;""),CEILING(VLOOKUP($I450,ランク別指標,6,FALSE)*$L450,1),"")</f>
        <v/>
      </c>
      <c r="CD450" s="288"/>
      <c r="CE450" s="289" t="str">
        <f t="shared" si="196"/>
        <v/>
      </c>
      <c r="CF450" s="290"/>
      <c r="CG450" s="291" t="str">
        <f t="array" ref="CG450">IF(AND(L450&lt;&gt;"",L450&gt;0),IF(CD450/L450*100 &gt; 0,CD450/L450*100, ""),"")</f>
        <v/>
      </c>
      <c r="CH450" s="292" t="str">
        <f t="array" ref="CH450">IF(AND(L450&lt;&gt;"",L450&gt;0),IF(CF450/L450*100 &gt; 0,CF450/L450*100, ""),"")</f>
        <v/>
      </c>
      <c r="CI450" s="291" t="str">
        <f t="array" ref="CI450">IF(AND(CC450&lt;&gt;"",CC450&gt;0),IF(CD450/CC450*100 &gt; 0,CD450/CC450, ""),"")</f>
        <v/>
      </c>
      <c r="CJ450" s="292" t="str">
        <f t="array" ref="CJ450">IF(AND(CE450&lt;&gt;"",CE450&gt;0),IF(CF450/CE450*100 &gt; 0,CF450/CE450, ""),"")</f>
        <v/>
      </c>
      <c r="CK450" s="281"/>
      <c r="CL450" s="293" t="str">
        <f t="array" ref="CL450">IF(AND(L450&lt;&gt;"",L450&gt;0),IF(CK450/L450*100 &gt; 0,CK450/L450*100, ""),"")</f>
        <v/>
      </c>
      <c r="CM450" s="294"/>
      <c r="CN450" s="270" t="str">
        <f t="array" aca="1" ref="CN450" ca="1">IF(AND($O450&lt;&gt;"",$P450="",$O450&lt;=集計基準日),"遅1",IF(AND($R450&lt;&gt;"",$S450="",$R450&lt;=集計基準日),"遅2",IF(AND($U450&lt;&gt;"",$V450="",$U450&lt;=集計基準日),"遅3","") ) )</f>
        <v/>
      </c>
      <c r="CO450" s="271" t="str">
        <f t="array" aca="1" ref="CO450" ca="1">IF(AND($AA450&lt;&gt;"",$AB450="",$AA450&lt;=集計基準日),"遅1",IF(AND($AD450&lt;&gt;"",$AE450="",$AD450&lt;=集計基準日),"遅2",IF(AND($AG450&lt;&gt;"",$AH450="",$AG450&lt;=集計基準日),"遅3","")))</f>
        <v/>
      </c>
      <c r="CP450" s="271" t="str">
        <f t="array" aca="1" ref="CP450" ca="1">IF(AND($AM450&lt;&gt;"",$AN450="",$AM450&lt;=集計基準日),"遅1",IF(AND($AP450&lt;&gt;"",$AQ450="",$AP450&lt;=集計基準日),"遅2",IF(AND($AS450&lt;&gt;"",$AT450="",$AS450&lt;=集計基準日),"遅3","")))</f>
        <v/>
      </c>
      <c r="CQ450" s="272" t="str">
        <f t="shared" ca="1" si="15"/>
        <v/>
      </c>
      <c r="CR450" s="272" t="str">
        <f t="shared" ca="1" si="16"/>
        <v/>
      </c>
      <c r="CS450" s="273" t="str">
        <f t="shared" ca="1" si="197"/>
        <v/>
      </c>
      <c r="CT450" s="337"/>
      <c r="CU450" s="264">
        <f t="shared" si="213"/>
        <v>442</v>
      </c>
      <c r="CW450" s="324">
        <f t="array" aca="1" ref="CW450" ca="1">MAX(IF((IF(進捗管理票PSPT_進捗率_1_2&lt;&gt;"", O450:V450,O450:S450)&lt;&gt;"")*(IF(進捗管理票PSPT_進捗率_1_2&lt;&gt;"", $O$7:$V$7,$O$7:$S$7)="予定日")*(IF(進捗管理票PSPT_進捗率_1_2&lt;&gt;"", O450:V450,O450:S450)&lt;=集計基準日),COLUMN(IF(進捗管理票PSPT_進捗率_1_2&lt;&gt;"", O450:V450,O450:S450)),""))</f>
        <v>0</v>
      </c>
      <c r="CX450" s="324">
        <f t="array" aca="1" ref="CX450" ca="1">MAX(IF((IF(進捗管理票PSPT_進捗率_2_2&lt;&gt;"", AA450:AH450,AA450:AE450)&lt;&gt;"")*(IF(進捗管理票PSPT_進捗率_2_2&lt;&gt;"", $AA$7:$AH$7,$AA$7:$AE$7)="予定日")*(IF(進捗管理票PSPT_進捗率_2_2&lt;&gt;"", AA450:AH450,AA450:AE450)&lt;=集計基準日),COLUMN(IF(進捗管理票PSPT_進捗率_2_2&lt;&gt;"", AA450:AH450,AA450:AE450)),""))</f>
        <v>0</v>
      </c>
      <c r="CY450" s="324">
        <f t="array" aca="1" ref="CY450" ca="1">MAX(IF((IF(進捗管理票PSPT_進捗率_3_2&lt;&gt;"", AM450:AT450,AM450:AQ450)&lt;&gt;"")*(IF(進捗管理票PSPT_進捗率_3_2&lt;&gt;"", $AM$7:$AT$7,$AM$7:$AQ$7)="予定日")*(IF(進捗管理票PSPT_進捗率_3_2&lt;&gt;"", AM450:AT450,AM450:AQ450)&lt;=集計基準日),COLUMN(IF(進捗管理票PSPT_進捗率_3_2&lt;&gt;"", AM450:AT450,AM450:AQ450)),""))</f>
        <v>0</v>
      </c>
      <c r="CZ450" s="324">
        <f t="array" aca="1" ref="CZ450" ca="1">MAX(IF((IF(進捗管理票PSPT_進捗率_4_2&lt;&gt;"", AY450:BF450,AY450:BC450)&lt;&gt;"")*(IF(進捗管理票PSPT_進捗率_4_2&lt;&gt;"", $AY$7:$BF$7,$AY$7:$BC$7)="予定日")*(IF(進捗管理票PSPT_進捗率_4_2&lt;&gt;"", AY450:BF450,AY450:BC450)&lt;=集計基準日),COLUMN(IF(進捗管理票PSPT_進捗率_4_2&lt;&gt;"", AY450:BF450,AY450:BC450)),""))</f>
        <v>0</v>
      </c>
      <c r="DA450" s="324">
        <f t="array" aca="1" ref="DA450" ca="1">MAX(IF((BJ450:BN450&lt;&gt;"")*($BJ$7:$BN$7="予定日")*(BJ450:BN450&lt;=集計基準日),COLUMN(BJ450:BN450),""))</f>
        <v>0</v>
      </c>
      <c r="DB450" s="324">
        <f t="array" aca="1" ref="DB450" ca="1">MAX(IF((IF(AND(進捗管理票PSPT_進捗率_1_2&lt;&gt;"",U450&lt;&gt;""), O450:V450,O450:S450)&lt;&gt;"")*(IF(AND(進捗管理票PSPT_進捗率_1_2&lt;&gt;"",U450&lt;&gt;""), $O$7:$V$7,$O$7:$S$7)="実績日")*(IF(AND(進捗管理票PSPT_進捗率_1_2&lt;&gt;"",U450&lt;&gt;""), O450:V450,O450:S450)&lt;=集計基準日),COLUMN(IF(AND(進捗管理票PSPT_進捗率_1_2&lt;&gt;"",U450&lt;&gt;""), O450:V450,O450:S450)),""))</f>
        <v>0</v>
      </c>
      <c r="DC450" s="324">
        <f t="array" aca="1" ref="DC450" ca="1">MAX(IF((IF(AND(進捗管理票PSPT_進捗率_2_2&lt;&gt;"",AG450&lt;&gt;""), AA450:AH450,AA450:AE450)&lt;&gt;"")*(IF(AND(進捗管理票PSPT_進捗率_2_2&lt;&gt;"",AG450&lt;&gt;""), $AA$7:$AH$7,$AA$7:$AE$7)="実績日")*(IF(AND(進捗管理票PSPT_進捗率_2_2&lt;&gt;"",AG450&lt;&gt;""), AA450:AH450,AA450:AE450)&lt;=集計基準日),COLUMN(IF(AND(進捗管理票PSPT_進捗率_2_2&lt;&gt;"",AG450&lt;&gt;""), AA450:AH450,AA450:AE450)),""))</f>
        <v>0</v>
      </c>
      <c r="DD450" s="324">
        <f t="array" aca="1" ref="DD450" ca="1">MAX(IF((IF(AND(進捗管理票PSPT_進捗率_3_2&lt;&gt;"",AS450&lt;&gt;""), AM450:AT450,AM450:AQ450)&lt;&gt;"")*(IF(AND(進捗管理票PSPT_進捗率_3_2&lt;&gt;"",AS450&lt;&gt;""), $AM$7:$AT$7,$AM$7:$AQ$7)="実績日")*(IF(AND(進捗管理票PSPT_進捗率_3_2&lt;&gt;"",AS450&lt;&gt;""), AM450:AT450,AM450:AQ450)&lt;=集計基準日),COLUMN(IF(AND(進捗管理票PSPT_進捗率_3_2&lt;&gt;"",AS450&lt;&gt;""), AM450:AT450,AM450:AQ450)),""))</f>
        <v>0</v>
      </c>
      <c r="DE450" s="324">
        <f t="array" aca="1" ref="DE450" ca="1">MAX(IF((IF(AND(進捗管理票PSPT_進捗率_4_2&lt;&gt;"",BE450&lt;&gt;""), AY450:BF450,AY450:BC450)&lt;&gt;"")*(IF(AND(進捗管理票PSPT_進捗率_4_2&lt;&gt;"",BE450&lt;&gt;""), $AY$7:$BF$7,$AY$7:$BC$7)="実績日")*(IF(AND(進捗管理票PSPT_進捗率_4_2&lt;&gt;"",BE450&lt;&gt;""), AY450:BF450,AY450:BC450)&lt;=集計基準日),COLUMN(IF(AND(進捗管理票PSPT_進捗率_4_2&lt;&gt;"",BE450&lt;&gt;""), AY450:BF450,AY450:BC450)),""))</f>
        <v>0</v>
      </c>
      <c r="DF450" s="324">
        <f t="array" aca="1" ref="DF450" ca="1">MAX(IF((BJ450:BN450&lt;&gt;"")*($BJ$7:$BN$7="実績日")*(BJ450:BN450&lt;=集計基準日),COLUMN(BJ450:BN450),""))</f>
        <v>0</v>
      </c>
      <c r="DG450" s="439">
        <f ca="1">MAX(IF(CW450&lt;&gt;0,HLOOKUP(CW450+1,進捗・達成率設定_PS,9,1),0),IF(CX450&lt;&gt;0,HLOOKUP(CX450+1,進捗・達成率設定_PT仕様作成,9,1),0),IF(CY450&lt;&gt;0,HLOOKUP(CY450+1,進捗・達成率設定_PG,9,1),0),IF(CZ450&lt;&gt;0,HLOOKUP(CZ450+1,進捗・達成率設定_PT,9,1),0),IF(DA450&lt;&gt;0,HLOOKUP(DA450+1,進捗・達成率設定_受入,9,1),0),IF(AND(COUNTA(PTレビュー先頭セル:PTレビュー最終セル)=0,AND(BB450&lt;&gt;"", BB450 &lt;= 集計基準日, BE450="",BF450="",BJ450="",BK450="",BM450="",BN450="")),100,0),IF(AND(BE450&lt;&gt;"",BE450 &lt;= 集計基準日, BJ450="",BK450="",BM450="",BN450=""),100,0))</f>
        <v>0</v>
      </c>
      <c r="DH450" s="440">
        <f ca="1">MAX(IF(DB450&lt;&gt;0,HLOOKUP(DB450,進捗・達成率設定_PS,9,1),0),IF(DC450&lt;&gt;0,HLOOKUP(DC450,進捗・達成率設定_PT仕様作成,9,1),0),IF(DD450&lt;&gt;0,HLOOKUP(DD450,進捗・達成率設定_PG,9,1),0),IF(DE450&lt;&gt;0,HLOOKUP(DE450,進捗・達成率設定_PT,9,1),0),IF(DF450&lt;&gt;0,HLOOKUP(DF450,進捗・達成率設定_受入,9,1),0),IF(AND(COUNTA(PTレビュー先頭セル:PTレビュー最終セル)=0,BJ450="",BK450="",BM450="",BN450="",BC450&lt;&gt;"", BC450&lt;=集計基準日),100,0),IF(OR(AND(BF450&lt;&gt;"",BF450&lt;=集計基準日, BJ450="",BK450="",BM450="",BN450=""),AND(BE450&lt;&gt;"",BF450&lt;&gt;"",BF450&lt;=集計基準日, BJ450="",BK450="",BM450="",BN450="")),100,0))</f>
        <v>0</v>
      </c>
      <c r="DI450" s="328" t="str">
        <f>IF(BM450&lt;&gt;"",BM450,IF(AND(BJ450&lt;&gt;"",BM450&lt;&gt;""),BM450,IF(AND(BJ450&lt;&gt;"",BM450=""),"",IF(AND(BK450&lt;&gt;"",BM450=""),"",IF(BE450&lt;&gt;"",BE450,IF(COUNTA(PTレビュー先頭セル:PTレビュー最終セル)&lt;&gt;0,"",IF(BB450&lt;&gt;"",BB450,"")))))))</f>
        <v/>
      </c>
      <c r="DJ450" s="329" t="str">
        <f>IF(AND(BM450&lt;&gt;"",BN450&lt;&gt;""),BN450,IF(AND(BJ450&lt;&gt;"",BN450&lt;&gt;""),BN450,IF(AND(BK450&lt;&gt;"",BN450=""),"",IF(AND(BJ450&lt;&gt;"",BN450=""),"",IF(BF450&lt;&gt;"",BF450,IF(COUNTA(PTレビュー先頭セル:PTレビュー最終セル)&lt;&gt;0,"",IF(BC450&lt;&gt;"",BC450,"")))))))</f>
        <v/>
      </c>
      <c r="DK450" s="450" t="b">
        <f t="shared" si="214"/>
        <v>0</v>
      </c>
      <c r="DL450" s="440" t="b">
        <f t="shared" si="215"/>
        <v>0</v>
      </c>
      <c r="DM450" s="450" t="b">
        <f t="shared" si="216"/>
        <v>0</v>
      </c>
      <c r="DN450" s="440" t="b">
        <f t="shared" si="217"/>
        <v>0</v>
      </c>
      <c r="DO450" s="449" t="b">
        <f t="shared" si="218"/>
        <v>0</v>
      </c>
      <c r="DP450" s="440" t="b">
        <f t="shared" si="219"/>
        <v>0</v>
      </c>
      <c r="DQ450" s="450" t="b">
        <f t="shared" si="220"/>
        <v>0</v>
      </c>
      <c r="DR450" s="440" t="b">
        <f t="shared" si="221"/>
        <v>0</v>
      </c>
      <c r="DS450" s="449" t="b">
        <f t="shared" si="222"/>
        <v>0</v>
      </c>
      <c r="DT450" s="440" t="b">
        <f t="shared" si="223"/>
        <v>0</v>
      </c>
    </row>
    <row r="451" spans="1:124" x14ac:dyDescent="0.25">
      <c r="A451" s="65">
        <f t="shared" si="198"/>
        <v>443</v>
      </c>
      <c r="B451" s="275"/>
      <c r="C451" s="275"/>
      <c r="D451" s="275"/>
      <c r="E451" s="275"/>
      <c r="F451" s="275"/>
      <c r="G451" s="316"/>
      <c r="H451" s="276"/>
      <c r="I451" s="276"/>
      <c r="J451" s="276"/>
      <c r="K451" s="467"/>
      <c r="L451" s="467"/>
      <c r="M451" s="277"/>
      <c r="N451" s="277"/>
      <c r="O451" s="348"/>
      <c r="P451" s="278"/>
      <c r="Q451" s="279"/>
      <c r="R451" s="348"/>
      <c r="S451" s="278"/>
      <c r="T451" s="280"/>
      <c r="U451" s="348"/>
      <c r="V451" s="274"/>
      <c r="W451" s="309" t="str">
        <f t="shared" ca="1" si="199"/>
        <v/>
      </c>
      <c r="X451" s="310" t="str">
        <f t="shared" ca="1" si="200"/>
        <v/>
      </c>
      <c r="Y451" s="277"/>
      <c r="Z451" s="277"/>
      <c r="AA451" s="348"/>
      <c r="AB451" s="278"/>
      <c r="AC451" s="279"/>
      <c r="AD451" s="348"/>
      <c r="AE451" s="278"/>
      <c r="AF451" s="280"/>
      <c r="AG451" s="348"/>
      <c r="AH451" s="274"/>
      <c r="AI451" s="309" t="str">
        <f t="shared" ca="1" si="201"/>
        <v/>
      </c>
      <c r="AJ451" s="310" t="str">
        <f t="shared" ca="1" si="202"/>
        <v/>
      </c>
      <c r="AK451" s="277"/>
      <c r="AL451" s="277"/>
      <c r="AM451" s="348"/>
      <c r="AN451" s="278"/>
      <c r="AO451" s="279"/>
      <c r="AP451" s="348"/>
      <c r="AQ451" s="278"/>
      <c r="AR451" s="280"/>
      <c r="AS451" s="348"/>
      <c r="AT451" s="274"/>
      <c r="AU451" s="309" t="str">
        <f t="shared" ca="1" si="203"/>
        <v/>
      </c>
      <c r="AV451" s="310" t="str">
        <f t="shared" ca="1" si="204"/>
        <v/>
      </c>
      <c r="AW451" s="276"/>
      <c r="AX451" s="276"/>
      <c r="AY451" s="348"/>
      <c r="AZ451" s="278"/>
      <c r="BA451" s="279"/>
      <c r="BB451" s="348"/>
      <c r="BC451" s="278"/>
      <c r="BD451" s="280"/>
      <c r="BE451" s="348"/>
      <c r="BF451" s="274"/>
      <c r="BG451" s="309" t="str">
        <f t="shared" ca="1" si="205"/>
        <v/>
      </c>
      <c r="BH451" s="310" t="str">
        <f t="shared" ca="1" si="206"/>
        <v/>
      </c>
      <c r="BI451" s="276"/>
      <c r="BJ451" s="348"/>
      <c r="BK451" s="278"/>
      <c r="BL451" s="279"/>
      <c r="BM451" s="348"/>
      <c r="BN451" s="278"/>
      <c r="BO451" s="280"/>
      <c r="BP451" s="309" t="str">
        <f t="shared" ca="1" si="207"/>
        <v/>
      </c>
      <c r="BQ451" s="310" t="str">
        <f t="shared" ca="1" si="208"/>
        <v/>
      </c>
      <c r="BR451" s="309" t="str">
        <f t="shared" ca="1" si="209"/>
        <v/>
      </c>
      <c r="BS451" s="438" t="str">
        <f t="shared" ca="1" si="210"/>
        <v/>
      </c>
      <c r="BT451" s="281" t="str">
        <f t="array" ref="BT451">IF(AND($I451&lt;&gt;"",$K451&lt;&gt;""),CEILING(VLOOKUP($I451,ランク別指標,3,FALSE)*$L451,1),"")</f>
        <v/>
      </c>
      <c r="BU451" s="282"/>
      <c r="BV451" s="281" t="str">
        <f t="shared" si="195"/>
        <v/>
      </c>
      <c r="BW451" s="283"/>
      <c r="BX451" s="282"/>
      <c r="BY451" s="284" t="str">
        <f t="shared" si="211"/>
        <v/>
      </c>
      <c r="BZ451" s="285" t="str">
        <f t="shared" si="212"/>
        <v/>
      </c>
      <c r="CA451" s="286"/>
      <c r="CB451" s="287"/>
      <c r="CC451" s="281" t="str">
        <f t="array" ref="CC451">IF(AND($I451&lt;&gt;"",$K451&lt;&gt;""),CEILING(VLOOKUP($I451,ランク別指標,6,FALSE)*$L451,1),"")</f>
        <v/>
      </c>
      <c r="CD451" s="288"/>
      <c r="CE451" s="289" t="str">
        <f t="shared" si="196"/>
        <v/>
      </c>
      <c r="CF451" s="290"/>
      <c r="CG451" s="291" t="str">
        <f t="array" ref="CG451">IF(AND(L451&lt;&gt;"",L451&gt;0),IF(CD451/L451*100 &gt; 0,CD451/L451*100, ""),"")</f>
        <v/>
      </c>
      <c r="CH451" s="292" t="str">
        <f t="array" ref="CH451">IF(AND(L451&lt;&gt;"",L451&gt;0),IF(CF451/L451*100 &gt; 0,CF451/L451*100, ""),"")</f>
        <v/>
      </c>
      <c r="CI451" s="291" t="str">
        <f t="array" ref="CI451">IF(AND(CC451&lt;&gt;"",CC451&gt;0),IF(CD451/CC451*100 &gt; 0,CD451/CC451, ""),"")</f>
        <v/>
      </c>
      <c r="CJ451" s="292" t="str">
        <f t="array" ref="CJ451">IF(AND(CE451&lt;&gt;"",CE451&gt;0),IF(CF451/CE451*100 &gt; 0,CF451/CE451, ""),"")</f>
        <v/>
      </c>
      <c r="CK451" s="281"/>
      <c r="CL451" s="293" t="str">
        <f t="array" ref="CL451">IF(AND(L451&lt;&gt;"",L451&gt;0),IF(CK451/L451*100 &gt; 0,CK451/L451*100, ""),"")</f>
        <v/>
      </c>
      <c r="CM451" s="294"/>
      <c r="CN451" s="270" t="str">
        <f t="array" aca="1" ref="CN451" ca="1">IF(AND($O451&lt;&gt;"",$P451="",$O451&lt;=集計基準日),"遅1",IF(AND($R451&lt;&gt;"",$S451="",$R451&lt;=集計基準日),"遅2",IF(AND($U451&lt;&gt;"",$V451="",$U451&lt;=集計基準日),"遅3","") ) )</f>
        <v/>
      </c>
      <c r="CO451" s="271" t="str">
        <f t="array" aca="1" ref="CO451" ca="1">IF(AND($AA451&lt;&gt;"",$AB451="",$AA451&lt;=集計基準日),"遅1",IF(AND($AD451&lt;&gt;"",$AE451="",$AD451&lt;=集計基準日),"遅2",IF(AND($AG451&lt;&gt;"",$AH451="",$AG451&lt;=集計基準日),"遅3","")))</f>
        <v/>
      </c>
      <c r="CP451" s="271" t="str">
        <f t="array" aca="1" ref="CP451" ca="1">IF(AND($AM451&lt;&gt;"",$AN451="",$AM451&lt;=集計基準日),"遅1",IF(AND($AP451&lt;&gt;"",$AQ451="",$AP451&lt;=集計基準日),"遅2",IF(AND($AS451&lt;&gt;"",$AT451="",$AS451&lt;=集計基準日),"遅3","")))</f>
        <v/>
      </c>
      <c r="CQ451" s="272" t="str">
        <f t="shared" ca="1" si="15"/>
        <v/>
      </c>
      <c r="CR451" s="272" t="str">
        <f t="shared" ca="1" si="16"/>
        <v/>
      </c>
      <c r="CS451" s="273" t="str">
        <f t="shared" ca="1" si="197"/>
        <v/>
      </c>
      <c r="CT451" s="337"/>
      <c r="CU451" s="264">
        <f t="shared" si="213"/>
        <v>443</v>
      </c>
      <c r="CW451" s="324">
        <f t="array" aca="1" ref="CW451" ca="1">MAX(IF((IF(進捗管理票PSPT_進捗率_1_2&lt;&gt;"", O451:V451,O451:S451)&lt;&gt;"")*(IF(進捗管理票PSPT_進捗率_1_2&lt;&gt;"", $O$7:$V$7,$O$7:$S$7)="予定日")*(IF(進捗管理票PSPT_進捗率_1_2&lt;&gt;"", O451:V451,O451:S451)&lt;=集計基準日),COLUMN(IF(進捗管理票PSPT_進捗率_1_2&lt;&gt;"", O451:V451,O451:S451)),""))</f>
        <v>0</v>
      </c>
      <c r="CX451" s="324">
        <f t="array" aca="1" ref="CX451" ca="1">MAX(IF((IF(進捗管理票PSPT_進捗率_2_2&lt;&gt;"", AA451:AH451,AA451:AE451)&lt;&gt;"")*(IF(進捗管理票PSPT_進捗率_2_2&lt;&gt;"", $AA$7:$AH$7,$AA$7:$AE$7)="予定日")*(IF(進捗管理票PSPT_進捗率_2_2&lt;&gt;"", AA451:AH451,AA451:AE451)&lt;=集計基準日),COLUMN(IF(進捗管理票PSPT_進捗率_2_2&lt;&gt;"", AA451:AH451,AA451:AE451)),""))</f>
        <v>0</v>
      </c>
      <c r="CY451" s="324">
        <f t="array" aca="1" ref="CY451" ca="1">MAX(IF((IF(進捗管理票PSPT_進捗率_3_2&lt;&gt;"", AM451:AT451,AM451:AQ451)&lt;&gt;"")*(IF(進捗管理票PSPT_進捗率_3_2&lt;&gt;"", $AM$7:$AT$7,$AM$7:$AQ$7)="予定日")*(IF(進捗管理票PSPT_進捗率_3_2&lt;&gt;"", AM451:AT451,AM451:AQ451)&lt;=集計基準日),COLUMN(IF(進捗管理票PSPT_進捗率_3_2&lt;&gt;"", AM451:AT451,AM451:AQ451)),""))</f>
        <v>0</v>
      </c>
      <c r="CZ451" s="324">
        <f t="array" aca="1" ref="CZ451" ca="1">MAX(IF((IF(進捗管理票PSPT_進捗率_4_2&lt;&gt;"", AY451:BF451,AY451:BC451)&lt;&gt;"")*(IF(進捗管理票PSPT_進捗率_4_2&lt;&gt;"", $AY$7:$BF$7,$AY$7:$BC$7)="予定日")*(IF(進捗管理票PSPT_進捗率_4_2&lt;&gt;"", AY451:BF451,AY451:BC451)&lt;=集計基準日),COLUMN(IF(進捗管理票PSPT_進捗率_4_2&lt;&gt;"", AY451:BF451,AY451:BC451)),""))</f>
        <v>0</v>
      </c>
      <c r="DA451" s="324">
        <f t="array" aca="1" ref="DA451" ca="1">MAX(IF((BJ451:BN451&lt;&gt;"")*($BJ$7:$BN$7="予定日")*(BJ451:BN451&lt;=集計基準日),COLUMN(BJ451:BN451),""))</f>
        <v>0</v>
      </c>
      <c r="DB451" s="324">
        <f t="array" aca="1" ref="DB451" ca="1">MAX(IF((IF(AND(進捗管理票PSPT_進捗率_1_2&lt;&gt;"",U451&lt;&gt;""), O451:V451,O451:S451)&lt;&gt;"")*(IF(AND(進捗管理票PSPT_進捗率_1_2&lt;&gt;"",U451&lt;&gt;""), $O$7:$V$7,$O$7:$S$7)="実績日")*(IF(AND(進捗管理票PSPT_進捗率_1_2&lt;&gt;"",U451&lt;&gt;""), O451:V451,O451:S451)&lt;=集計基準日),COLUMN(IF(AND(進捗管理票PSPT_進捗率_1_2&lt;&gt;"",U451&lt;&gt;""), O451:V451,O451:S451)),""))</f>
        <v>0</v>
      </c>
      <c r="DC451" s="324">
        <f t="array" aca="1" ref="DC451" ca="1">MAX(IF((IF(AND(進捗管理票PSPT_進捗率_2_2&lt;&gt;"",AG451&lt;&gt;""), AA451:AH451,AA451:AE451)&lt;&gt;"")*(IF(AND(進捗管理票PSPT_進捗率_2_2&lt;&gt;"",AG451&lt;&gt;""), $AA$7:$AH$7,$AA$7:$AE$7)="実績日")*(IF(AND(進捗管理票PSPT_進捗率_2_2&lt;&gt;"",AG451&lt;&gt;""), AA451:AH451,AA451:AE451)&lt;=集計基準日),COLUMN(IF(AND(進捗管理票PSPT_進捗率_2_2&lt;&gt;"",AG451&lt;&gt;""), AA451:AH451,AA451:AE451)),""))</f>
        <v>0</v>
      </c>
      <c r="DD451" s="324">
        <f t="array" aca="1" ref="DD451" ca="1">MAX(IF((IF(AND(進捗管理票PSPT_進捗率_3_2&lt;&gt;"",AS451&lt;&gt;""), AM451:AT451,AM451:AQ451)&lt;&gt;"")*(IF(AND(進捗管理票PSPT_進捗率_3_2&lt;&gt;"",AS451&lt;&gt;""), $AM$7:$AT$7,$AM$7:$AQ$7)="実績日")*(IF(AND(進捗管理票PSPT_進捗率_3_2&lt;&gt;"",AS451&lt;&gt;""), AM451:AT451,AM451:AQ451)&lt;=集計基準日),COLUMN(IF(AND(進捗管理票PSPT_進捗率_3_2&lt;&gt;"",AS451&lt;&gt;""), AM451:AT451,AM451:AQ451)),""))</f>
        <v>0</v>
      </c>
      <c r="DE451" s="324">
        <f t="array" aca="1" ref="DE451" ca="1">MAX(IF((IF(AND(進捗管理票PSPT_進捗率_4_2&lt;&gt;"",BE451&lt;&gt;""), AY451:BF451,AY451:BC451)&lt;&gt;"")*(IF(AND(進捗管理票PSPT_進捗率_4_2&lt;&gt;"",BE451&lt;&gt;""), $AY$7:$BF$7,$AY$7:$BC$7)="実績日")*(IF(AND(進捗管理票PSPT_進捗率_4_2&lt;&gt;"",BE451&lt;&gt;""), AY451:BF451,AY451:BC451)&lt;=集計基準日),COLUMN(IF(AND(進捗管理票PSPT_進捗率_4_2&lt;&gt;"",BE451&lt;&gt;""), AY451:BF451,AY451:BC451)),""))</f>
        <v>0</v>
      </c>
      <c r="DF451" s="324">
        <f t="array" aca="1" ref="DF451" ca="1">MAX(IF((BJ451:BN451&lt;&gt;"")*($BJ$7:$BN$7="実績日")*(BJ451:BN451&lt;=集計基準日),COLUMN(BJ451:BN451),""))</f>
        <v>0</v>
      </c>
      <c r="DG451" s="439">
        <f ca="1">MAX(IF(CW451&lt;&gt;0,HLOOKUP(CW451+1,進捗・達成率設定_PS,9,1),0),IF(CX451&lt;&gt;0,HLOOKUP(CX451+1,進捗・達成率設定_PT仕様作成,9,1),0),IF(CY451&lt;&gt;0,HLOOKUP(CY451+1,進捗・達成率設定_PG,9,1),0),IF(CZ451&lt;&gt;0,HLOOKUP(CZ451+1,進捗・達成率設定_PT,9,1),0),IF(DA451&lt;&gt;0,HLOOKUP(DA451+1,進捗・達成率設定_受入,9,1),0),IF(AND(COUNTA(PTレビュー先頭セル:PTレビュー最終セル)=0,AND(BB451&lt;&gt;"", BB451 &lt;= 集計基準日, BE451="",BF451="",BJ451="",BK451="",BM451="",BN451="")),100,0),IF(AND(BE451&lt;&gt;"",BE451 &lt;= 集計基準日, BJ451="",BK451="",BM451="",BN451=""),100,0))</f>
        <v>0</v>
      </c>
      <c r="DH451" s="440">
        <f ca="1">MAX(IF(DB451&lt;&gt;0,HLOOKUP(DB451,進捗・達成率設定_PS,9,1),0),IF(DC451&lt;&gt;0,HLOOKUP(DC451,進捗・達成率設定_PT仕様作成,9,1),0),IF(DD451&lt;&gt;0,HLOOKUP(DD451,進捗・達成率設定_PG,9,1),0),IF(DE451&lt;&gt;0,HLOOKUP(DE451,進捗・達成率設定_PT,9,1),0),IF(DF451&lt;&gt;0,HLOOKUP(DF451,進捗・達成率設定_受入,9,1),0),IF(AND(COUNTA(PTレビュー先頭セル:PTレビュー最終セル)=0,BJ451="",BK451="",BM451="",BN451="",BC451&lt;&gt;"", BC451&lt;=集計基準日),100,0),IF(OR(AND(BF451&lt;&gt;"",BF451&lt;=集計基準日, BJ451="",BK451="",BM451="",BN451=""),AND(BE451&lt;&gt;"",BF451&lt;&gt;"",BF451&lt;=集計基準日, BJ451="",BK451="",BM451="",BN451="")),100,0))</f>
        <v>0</v>
      </c>
      <c r="DI451" s="328" t="str">
        <f>IF(BM451&lt;&gt;"",BM451,IF(AND(BJ451&lt;&gt;"",BM451&lt;&gt;""),BM451,IF(AND(BJ451&lt;&gt;"",BM451=""),"",IF(AND(BK451&lt;&gt;"",BM451=""),"",IF(BE451&lt;&gt;"",BE451,IF(COUNTA(PTレビュー先頭セル:PTレビュー最終セル)&lt;&gt;0,"",IF(BB451&lt;&gt;"",BB451,"")))))))</f>
        <v/>
      </c>
      <c r="DJ451" s="329" t="str">
        <f>IF(AND(BM451&lt;&gt;"",BN451&lt;&gt;""),BN451,IF(AND(BJ451&lt;&gt;"",BN451&lt;&gt;""),BN451,IF(AND(BK451&lt;&gt;"",BN451=""),"",IF(AND(BJ451&lt;&gt;"",BN451=""),"",IF(BF451&lt;&gt;"",BF451,IF(COUNTA(PTレビュー先頭セル:PTレビュー最終セル)&lt;&gt;0,"",IF(BC451&lt;&gt;"",BC451,"")))))))</f>
        <v/>
      </c>
      <c r="DK451" s="450" t="b">
        <f t="shared" si="214"/>
        <v>0</v>
      </c>
      <c r="DL451" s="440" t="b">
        <f t="shared" si="215"/>
        <v>0</v>
      </c>
      <c r="DM451" s="450" t="b">
        <f t="shared" si="216"/>
        <v>0</v>
      </c>
      <c r="DN451" s="440" t="b">
        <f t="shared" si="217"/>
        <v>0</v>
      </c>
      <c r="DO451" s="449" t="b">
        <f t="shared" si="218"/>
        <v>0</v>
      </c>
      <c r="DP451" s="440" t="b">
        <f t="shared" si="219"/>
        <v>0</v>
      </c>
      <c r="DQ451" s="450" t="b">
        <f t="shared" si="220"/>
        <v>0</v>
      </c>
      <c r="DR451" s="440" t="b">
        <f t="shared" si="221"/>
        <v>0</v>
      </c>
      <c r="DS451" s="449" t="b">
        <f t="shared" si="222"/>
        <v>0</v>
      </c>
      <c r="DT451" s="440" t="b">
        <f t="shared" si="223"/>
        <v>0</v>
      </c>
    </row>
    <row r="452" spans="1:124" x14ac:dyDescent="0.25">
      <c r="A452" s="65">
        <f t="shared" si="198"/>
        <v>444</v>
      </c>
      <c r="B452" s="275"/>
      <c r="C452" s="275"/>
      <c r="D452" s="275"/>
      <c r="E452" s="275"/>
      <c r="F452" s="275"/>
      <c r="G452" s="316"/>
      <c r="H452" s="276"/>
      <c r="I452" s="276"/>
      <c r="J452" s="276"/>
      <c r="K452" s="467"/>
      <c r="L452" s="467"/>
      <c r="M452" s="277"/>
      <c r="N452" s="277"/>
      <c r="O452" s="348"/>
      <c r="P452" s="278"/>
      <c r="Q452" s="279"/>
      <c r="R452" s="348"/>
      <c r="S452" s="278"/>
      <c r="T452" s="280"/>
      <c r="U452" s="348"/>
      <c r="V452" s="274"/>
      <c r="W452" s="309" t="str">
        <f t="shared" ca="1" si="199"/>
        <v/>
      </c>
      <c r="X452" s="310" t="str">
        <f t="shared" ca="1" si="200"/>
        <v/>
      </c>
      <c r="Y452" s="277"/>
      <c r="Z452" s="277"/>
      <c r="AA452" s="348"/>
      <c r="AB452" s="278"/>
      <c r="AC452" s="279"/>
      <c r="AD452" s="348"/>
      <c r="AE452" s="278"/>
      <c r="AF452" s="280"/>
      <c r="AG452" s="348"/>
      <c r="AH452" s="274"/>
      <c r="AI452" s="309" t="str">
        <f t="shared" ca="1" si="201"/>
        <v/>
      </c>
      <c r="AJ452" s="310" t="str">
        <f t="shared" ca="1" si="202"/>
        <v/>
      </c>
      <c r="AK452" s="277"/>
      <c r="AL452" s="277"/>
      <c r="AM452" s="348"/>
      <c r="AN452" s="278"/>
      <c r="AO452" s="279"/>
      <c r="AP452" s="348"/>
      <c r="AQ452" s="278"/>
      <c r="AR452" s="280"/>
      <c r="AS452" s="348"/>
      <c r="AT452" s="274"/>
      <c r="AU452" s="309" t="str">
        <f t="shared" ca="1" si="203"/>
        <v/>
      </c>
      <c r="AV452" s="310" t="str">
        <f t="shared" ca="1" si="204"/>
        <v/>
      </c>
      <c r="AW452" s="276"/>
      <c r="AX452" s="276"/>
      <c r="AY452" s="348"/>
      <c r="AZ452" s="278"/>
      <c r="BA452" s="279"/>
      <c r="BB452" s="348"/>
      <c r="BC452" s="278"/>
      <c r="BD452" s="280"/>
      <c r="BE452" s="348"/>
      <c r="BF452" s="274"/>
      <c r="BG452" s="309" t="str">
        <f t="shared" ca="1" si="205"/>
        <v/>
      </c>
      <c r="BH452" s="310" t="str">
        <f t="shared" ca="1" si="206"/>
        <v/>
      </c>
      <c r="BI452" s="276"/>
      <c r="BJ452" s="348"/>
      <c r="BK452" s="278"/>
      <c r="BL452" s="279"/>
      <c r="BM452" s="348"/>
      <c r="BN452" s="278"/>
      <c r="BO452" s="280"/>
      <c r="BP452" s="309" t="str">
        <f t="shared" ca="1" si="207"/>
        <v/>
      </c>
      <c r="BQ452" s="310" t="str">
        <f t="shared" ca="1" si="208"/>
        <v/>
      </c>
      <c r="BR452" s="309" t="str">
        <f t="shared" ca="1" si="209"/>
        <v/>
      </c>
      <c r="BS452" s="438" t="str">
        <f t="shared" ca="1" si="210"/>
        <v/>
      </c>
      <c r="BT452" s="281" t="str">
        <f t="array" ref="BT452">IF(AND($I452&lt;&gt;"",$K452&lt;&gt;""),CEILING(VLOOKUP($I452,ランク別指標,3,FALSE)*$L452,1),"")</f>
        <v/>
      </c>
      <c r="BU452" s="282"/>
      <c r="BV452" s="281" t="str">
        <f t="shared" si="195"/>
        <v/>
      </c>
      <c r="BW452" s="283"/>
      <c r="BX452" s="282"/>
      <c r="BY452" s="284" t="str">
        <f t="shared" si="211"/>
        <v/>
      </c>
      <c r="BZ452" s="285" t="str">
        <f t="shared" si="212"/>
        <v/>
      </c>
      <c r="CA452" s="286"/>
      <c r="CB452" s="287"/>
      <c r="CC452" s="281" t="str">
        <f t="array" ref="CC452">IF(AND($I452&lt;&gt;"",$K452&lt;&gt;""),CEILING(VLOOKUP($I452,ランク別指標,6,FALSE)*$L452,1),"")</f>
        <v/>
      </c>
      <c r="CD452" s="288"/>
      <c r="CE452" s="289" t="str">
        <f t="shared" si="196"/>
        <v/>
      </c>
      <c r="CF452" s="290"/>
      <c r="CG452" s="291" t="str">
        <f t="array" ref="CG452">IF(AND(L452&lt;&gt;"",L452&gt;0),IF(CD452/L452*100 &gt; 0,CD452/L452*100, ""),"")</f>
        <v/>
      </c>
      <c r="CH452" s="292" t="str">
        <f t="array" ref="CH452">IF(AND(L452&lt;&gt;"",L452&gt;0),IF(CF452/L452*100 &gt; 0,CF452/L452*100, ""),"")</f>
        <v/>
      </c>
      <c r="CI452" s="291" t="str">
        <f t="array" ref="CI452">IF(AND(CC452&lt;&gt;"",CC452&gt;0),IF(CD452/CC452*100 &gt; 0,CD452/CC452, ""),"")</f>
        <v/>
      </c>
      <c r="CJ452" s="292" t="str">
        <f t="array" ref="CJ452">IF(AND(CE452&lt;&gt;"",CE452&gt;0),IF(CF452/CE452*100 &gt; 0,CF452/CE452, ""),"")</f>
        <v/>
      </c>
      <c r="CK452" s="281"/>
      <c r="CL452" s="293" t="str">
        <f t="array" ref="CL452">IF(AND(L452&lt;&gt;"",L452&gt;0),IF(CK452/L452*100 &gt; 0,CK452/L452*100, ""),"")</f>
        <v/>
      </c>
      <c r="CM452" s="294"/>
      <c r="CN452" s="270" t="str">
        <f t="array" aca="1" ref="CN452" ca="1">IF(AND($O452&lt;&gt;"",$P452="",$O452&lt;=集計基準日),"遅1",IF(AND($R452&lt;&gt;"",$S452="",$R452&lt;=集計基準日),"遅2",IF(AND($U452&lt;&gt;"",$V452="",$U452&lt;=集計基準日),"遅3","") ) )</f>
        <v/>
      </c>
      <c r="CO452" s="271" t="str">
        <f t="array" aca="1" ref="CO452" ca="1">IF(AND($AA452&lt;&gt;"",$AB452="",$AA452&lt;=集計基準日),"遅1",IF(AND($AD452&lt;&gt;"",$AE452="",$AD452&lt;=集計基準日),"遅2",IF(AND($AG452&lt;&gt;"",$AH452="",$AG452&lt;=集計基準日),"遅3","")))</f>
        <v/>
      </c>
      <c r="CP452" s="271" t="str">
        <f t="array" aca="1" ref="CP452" ca="1">IF(AND($AM452&lt;&gt;"",$AN452="",$AM452&lt;=集計基準日),"遅1",IF(AND($AP452&lt;&gt;"",$AQ452="",$AP452&lt;=集計基準日),"遅2",IF(AND($AS452&lt;&gt;"",$AT452="",$AS452&lt;=集計基準日),"遅3","")))</f>
        <v/>
      </c>
      <c r="CQ452" s="272" t="str">
        <f t="shared" ca="1" si="15"/>
        <v/>
      </c>
      <c r="CR452" s="272" t="str">
        <f t="shared" ca="1" si="16"/>
        <v/>
      </c>
      <c r="CS452" s="273" t="str">
        <f t="shared" ca="1" si="197"/>
        <v/>
      </c>
      <c r="CT452" s="337"/>
      <c r="CU452" s="264">
        <f t="shared" si="213"/>
        <v>444</v>
      </c>
      <c r="CW452" s="324">
        <f t="array" aca="1" ref="CW452" ca="1">MAX(IF((IF(進捗管理票PSPT_進捗率_1_2&lt;&gt;"", O452:V452,O452:S452)&lt;&gt;"")*(IF(進捗管理票PSPT_進捗率_1_2&lt;&gt;"", $O$7:$V$7,$O$7:$S$7)="予定日")*(IF(進捗管理票PSPT_進捗率_1_2&lt;&gt;"", O452:V452,O452:S452)&lt;=集計基準日),COLUMN(IF(進捗管理票PSPT_進捗率_1_2&lt;&gt;"", O452:V452,O452:S452)),""))</f>
        <v>0</v>
      </c>
      <c r="CX452" s="324">
        <f t="array" aca="1" ref="CX452" ca="1">MAX(IF((IF(進捗管理票PSPT_進捗率_2_2&lt;&gt;"", AA452:AH452,AA452:AE452)&lt;&gt;"")*(IF(進捗管理票PSPT_進捗率_2_2&lt;&gt;"", $AA$7:$AH$7,$AA$7:$AE$7)="予定日")*(IF(進捗管理票PSPT_進捗率_2_2&lt;&gt;"", AA452:AH452,AA452:AE452)&lt;=集計基準日),COLUMN(IF(進捗管理票PSPT_進捗率_2_2&lt;&gt;"", AA452:AH452,AA452:AE452)),""))</f>
        <v>0</v>
      </c>
      <c r="CY452" s="324">
        <f t="array" aca="1" ref="CY452" ca="1">MAX(IF((IF(進捗管理票PSPT_進捗率_3_2&lt;&gt;"", AM452:AT452,AM452:AQ452)&lt;&gt;"")*(IF(進捗管理票PSPT_進捗率_3_2&lt;&gt;"", $AM$7:$AT$7,$AM$7:$AQ$7)="予定日")*(IF(進捗管理票PSPT_進捗率_3_2&lt;&gt;"", AM452:AT452,AM452:AQ452)&lt;=集計基準日),COLUMN(IF(進捗管理票PSPT_進捗率_3_2&lt;&gt;"", AM452:AT452,AM452:AQ452)),""))</f>
        <v>0</v>
      </c>
      <c r="CZ452" s="324">
        <f t="array" aca="1" ref="CZ452" ca="1">MAX(IF((IF(進捗管理票PSPT_進捗率_4_2&lt;&gt;"", AY452:BF452,AY452:BC452)&lt;&gt;"")*(IF(進捗管理票PSPT_進捗率_4_2&lt;&gt;"", $AY$7:$BF$7,$AY$7:$BC$7)="予定日")*(IF(進捗管理票PSPT_進捗率_4_2&lt;&gt;"", AY452:BF452,AY452:BC452)&lt;=集計基準日),COLUMN(IF(進捗管理票PSPT_進捗率_4_2&lt;&gt;"", AY452:BF452,AY452:BC452)),""))</f>
        <v>0</v>
      </c>
      <c r="DA452" s="324">
        <f t="array" aca="1" ref="DA452" ca="1">MAX(IF((BJ452:BN452&lt;&gt;"")*($BJ$7:$BN$7="予定日")*(BJ452:BN452&lt;=集計基準日),COLUMN(BJ452:BN452),""))</f>
        <v>0</v>
      </c>
      <c r="DB452" s="324">
        <f t="array" aca="1" ref="DB452" ca="1">MAX(IF((IF(AND(進捗管理票PSPT_進捗率_1_2&lt;&gt;"",U452&lt;&gt;""), O452:V452,O452:S452)&lt;&gt;"")*(IF(AND(進捗管理票PSPT_進捗率_1_2&lt;&gt;"",U452&lt;&gt;""), $O$7:$V$7,$O$7:$S$7)="実績日")*(IF(AND(進捗管理票PSPT_進捗率_1_2&lt;&gt;"",U452&lt;&gt;""), O452:V452,O452:S452)&lt;=集計基準日),COLUMN(IF(AND(進捗管理票PSPT_進捗率_1_2&lt;&gt;"",U452&lt;&gt;""), O452:V452,O452:S452)),""))</f>
        <v>0</v>
      </c>
      <c r="DC452" s="324">
        <f t="array" aca="1" ref="DC452" ca="1">MAX(IF((IF(AND(進捗管理票PSPT_進捗率_2_2&lt;&gt;"",AG452&lt;&gt;""), AA452:AH452,AA452:AE452)&lt;&gt;"")*(IF(AND(進捗管理票PSPT_進捗率_2_2&lt;&gt;"",AG452&lt;&gt;""), $AA$7:$AH$7,$AA$7:$AE$7)="実績日")*(IF(AND(進捗管理票PSPT_進捗率_2_2&lt;&gt;"",AG452&lt;&gt;""), AA452:AH452,AA452:AE452)&lt;=集計基準日),COLUMN(IF(AND(進捗管理票PSPT_進捗率_2_2&lt;&gt;"",AG452&lt;&gt;""), AA452:AH452,AA452:AE452)),""))</f>
        <v>0</v>
      </c>
      <c r="DD452" s="324">
        <f t="array" aca="1" ref="DD452" ca="1">MAX(IF((IF(AND(進捗管理票PSPT_進捗率_3_2&lt;&gt;"",AS452&lt;&gt;""), AM452:AT452,AM452:AQ452)&lt;&gt;"")*(IF(AND(進捗管理票PSPT_進捗率_3_2&lt;&gt;"",AS452&lt;&gt;""), $AM$7:$AT$7,$AM$7:$AQ$7)="実績日")*(IF(AND(進捗管理票PSPT_進捗率_3_2&lt;&gt;"",AS452&lt;&gt;""), AM452:AT452,AM452:AQ452)&lt;=集計基準日),COLUMN(IF(AND(進捗管理票PSPT_進捗率_3_2&lt;&gt;"",AS452&lt;&gt;""), AM452:AT452,AM452:AQ452)),""))</f>
        <v>0</v>
      </c>
      <c r="DE452" s="324">
        <f t="array" aca="1" ref="DE452" ca="1">MAX(IF((IF(AND(進捗管理票PSPT_進捗率_4_2&lt;&gt;"",BE452&lt;&gt;""), AY452:BF452,AY452:BC452)&lt;&gt;"")*(IF(AND(進捗管理票PSPT_進捗率_4_2&lt;&gt;"",BE452&lt;&gt;""), $AY$7:$BF$7,$AY$7:$BC$7)="実績日")*(IF(AND(進捗管理票PSPT_進捗率_4_2&lt;&gt;"",BE452&lt;&gt;""), AY452:BF452,AY452:BC452)&lt;=集計基準日),COLUMN(IF(AND(進捗管理票PSPT_進捗率_4_2&lt;&gt;"",BE452&lt;&gt;""), AY452:BF452,AY452:BC452)),""))</f>
        <v>0</v>
      </c>
      <c r="DF452" s="324">
        <f t="array" aca="1" ref="DF452" ca="1">MAX(IF((BJ452:BN452&lt;&gt;"")*($BJ$7:$BN$7="実績日")*(BJ452:BN452&lt;=集計基準日),COLUMN(BJ452:BN452),""))</f>
        <v>0</v>
      </c>
      <c r="DG452" s="439">
        <f ca="1">MAX(IF(CW452&lt;&gt;0,HLOOKUP(CW452+1,進捗・達成率設定_PS,9,1),0),IF(CX452&lt;&gt;0,HLOOKUP(CX452+1,進捗・達成率設定_PT仕様作成,9,1),0),IF(CY452&lt;&gt;0,HLOOKUP(CY452+1,進捗・達成率設定_PG,9,1),0),IF(CZ452&lt;&gt;0,HLOOKUP(CZ452+1,進捗・達成率設定_PT,9,1),0),IF(DA452&lt;&gt;0,HLOOKUP(DA452+1,進捗・達成率設定_受入,9,1),0),IF(AND(COUNTA(PTレビュー先頭セル:PTレビュー最終セル)=0,AND(BB452&lt;&gt;"", BB452 &lt;= 集計基準日, BE452="",BF452="",BJ452="",BK452="",BM452="",BN452="")),100,0),IF(AND(BE452&lt;&gt;"",BE452 &lt;= 集計基準日, BJ452="",BK452="",BM452="",BN452=""),100,0))</f>
        <v>0</v>
      </c>
      <c r="DH452" s="440">
        <f ca="1">MAX(IF(DB452&lt;&gt;0,HLOOKUP(DB452,進捗・達成率設定_PS,9,1),0),IF(DC452&lt;&gt;0,HLOOKUP(DC452,進捗・達成率設定_PT仕様作成,9,1),0),IF(DD452&lt;&gt;0,HLOOKUP(DD452,進捗・達成率設定_PG,9,1),0),IF(DE452&lt;&gt;0,HLOOKUP(DE452,進捗・達成率設定_PT,9,1),0),IF(DF452&lt;&gt;0,HLOOKUP(DF452,進捗・達成率設定_受入,9,1),0),IF(AND(COUNTA(PTレビュー先頭セル:PTレビュー最終セル)=0,BJ452="",BK452="",BM452="",BN452="",BC452&lt;&gt;"", BC452&lt;=集計基準日),100,0),IF(OR(AND(BF452&lt;&gt;"",BF452&lt;=集計基準日, BJ452="",BK452="",BM452="",BN452=""),AND(BE452&lt;&gt;"",BF452&lt;&gt;"",BF452&lt;=集計基準日, BJ452="",BK452="",BM452="",BN452="")),100,0))</f>
        <v>0</v>
      </c>
      <c r="DI452" s="328" t="str">
        <f>IF(BM452&lt;&gt;"",BM452,IF(AND(BJ452&lt;&gt;"",BM452&lt;&gt;""),BM452,IF(AND(BJ452&lt;&gt;"",BM452=""),"",IF(AND(BK452&lt;&gt;"",BM452=""),"",IF(BE452&lt;&gt;"",BE452,IF(COUNTA(PTレビュー先頭セル:PTレビュー最終セル)&lt;&gt;0,"",IF(BB452&lt;&gt;"",BB452,"")))))))</f>
        <v/>
      </c>
      <c r="DJ452" s="329" t="str">
        <f>IF(AND(BM452&lt;&gt;"",BN452&lt;&gt;""),BN452,IF(AND(BJ452&lt;&gt;"",BN452&lt;&gt;""),BN452,IF(AND(BK452&lt;&gt;"",BN452=""),"",IF(AND(BJ452&lt;&gt;"",BN452=""),"",IF(BF452&lt;&gt;"",BF452,IF(COUNTA(PTレビュー先頭セル:PTレビュー最終セル)&lt;&gt;0,"",IF(BC452&lt;&gt;"",BC452,"")))))))</f>
        <v/>
      </c>
      <c r="DK452" s="450" t="b">
        <f t="shared" si="214"/>
        <v>0</v>
      </c>
      <c r="DL452" s="440" t="b">
        <f t="shared" si="215"/>
        <v>0</v>
      </c>
      <c r="DM452" s="450" t="b">
        <f t="shared" si="216"/>
        <v>0</v>
      </c>
      <c r="DN452" s="440" t="b">
        <f t="shared" si="217"/>
        <v>0</v>
      </c>
      <c r="DO452" s="449" t="b">
        <f t="shared" si="218"/>
        <v>0</v>
      </c>
      <c r="DP452" s="440" t="b">
        <f t="shared" si="219"/>
        <v>0</v>
      </c>
      <c r="DQ452" s="450" t="b">
        <f t="shared" si="220"/>
        <v>0</v>
      </c>
      <c r="DR452" s="440" t="b">
        <f t="shared" si="221"/>
        <v>0</v>
      </c>
      <c r="DS452" s="449" t="b">
        <f t="shared" si="222"/>
        <v>0</v>
      </c>
      <c r="DT452" s="440" t="b">
        <f t="shared" si="223"/>
        <v>0</v>
      </c>
    </row>
    <row r="453" spans="1:124" x14ac:dyDescent="0.25">
      <c r="A453" s="65">
        <f t="shared" si="198"/>
        <v>445</v>
      </c>
      <c r="B453" s="275"/>
      <c r="C453" s="275"/>
      <c r="D453" s="275"/>
      <c r="E453" s="275"/>
      <c r="F453" s="275"/>
      <c r="G453" s="316"/>
      <c r="H453" s="276"/>
      <c r="I453" s="276"/>
      <c r="J453" s="276"/>
      <c r="K453" s="467"/>
      <c r="L453" s="467"/>
      <c r="M453" s="277"/>
      <c r="N453" s="277"/>
      <c r="O453" s="348"/>
      <c r="P453" s="278"/>
      <c r="Q453" s="279"/>
      <c r="R453" s="348"/>
      <c r="S453" s="278"/>
      <c r="T453" s="280"/>
      <c r="U453" s="348"/>
      <c r="V453" s="274"/>
      <c r="W453" s="309" t="str">
        <f t="shared" ca="1" si="199"/>
        <v/>
      </c>
      <c r="X453" s="310" t="str">
        <f t="shared" ca="1" si="200"/>
        <v/>
      </c>
      <c r="Y453" s="277"/>
      <c r="Z453" s="277"/>
      <c r="AA453" s="348"/>
      <c r="AB453" s="278"/>
      <c r="AC453" s="279"/>
      <c r="AD453" s="348"/>
      <c r="AE453" s="278"/>
      <c r="AF453" s="280"/>
      <c r="AG453" s="348"/>
      <c r="AH453" s="274"/>
      <c r="AI453" s="309" t="str">
        <f t="shared" ca="1" si="201"/>
        <v/>
      </c>
      <c r="AJ453" s="310" t="str">
        <f t="shared" ca="1" si="202"/>
        <v/>
      </c>
      <c r="AK453" s="277"/>
      <c r="AL453" s="277"/>
      <c r="AM453" s="348"/>
      <c r="AN453" s="278"/>
      <c r="AO453" s="279"/>
      <c r="AP453" s="348"/>
      <c r="AQ453" s="278"/>
      <c r="AR453" s="280"/>
      <c r="AS453" s="348"/>
      <c r="AT453" s="274"/>
      <c r="AU453" s="309" t="str">
        <f t="shared" ca="1" si="203"/>
        <v/>
      </c>
      <c r="AV453" s="310" t="str">
        <f t="shared" ca="1" si="204"/>
        <v/>
      </c>
      <c r="AW453" s="276"/>
      <c r="AX453" s="276"/>
      <c r="AY453" s="348"/>
      <c r="AZ453" s="278"/>
      <c r="BA453" s="279"/>
      <c r="BB453" s="348"/>
      <c r="BC453" s="278"/>
      <c r="BD453" s="280"/>
      <c r="BE453" s="348"/>
      <c r="BF453" s="274"/>
      <c r="BG453" s="309" t="str">
        <f t="shared" ca="1" si="205"/>
        <v/>
      </c>
      <c r="BH453" s="310" t="str">
        <f t="shared" ca="1" si="206"/>
        <v/>
      </c>
      <c r="BI453" s="276"/>
      <c r="BJ453" s="348"/>
      <c r="BK453" s="278"/>
      <c r="BL453" s="279"/>
      <c r="BM453" s="348"/>
      <c r="BN453" s="278"/>
      <c r="BO453" s="280"/>
      <c r="BP453" s="309" t="str">
        <f t="shared" ca="1" si="207"/>
        <v/>
      </c>
      <c r="BQ453" s="310" t="str">
        <f t="shared" ca="1" si="208"/>
        <v/>
      </c>
      <c r="BR453" s="309" t="str">
        <f t="shared" ca="1" si="209"/>
        <v/>
      </c>
      <c r="BS453" s="438" t="str">
        <f t="shared" ca="1" si="210"/>
        <v/>
      </c>
      <c r="BT453" s="281" t="str">
        <f t="array" ref="BT453">IF(AND($I453&lt;&gt;"",$K453&lt;&gt;""),CEILING(VLOOKUP($I453,ランク別指標,3,FALSE)*$L453,1),"")</f>
        <v/>
      </c>
      <c r="BU453" s="282"/>
      <c r="BV453" s="281" t="str">
        <f t="shared" si="195"/>
        <v/>
      </c>
      <c r="BW453" s="283"/>
      <c r="BX453" s="282"/>
      <c r="BY453" s="284" t="str">
        <f t="shared" si="211"/>
        <v/>
      </c>
      <c r="BZ453" s="285" t="str">
        <f t="shared" si="212"/>
        <v/>
      </c>
      <c r="CA453" s="286"/>
      <c r="CB453" s="287"/>
      <c r="CC453" s="281" t="str">
        <f t="array" ref="CC453">IF(AND($I453&lt;&gt;"",$K453&lt;&gt;""),CEILING(VLOOKUP($I453,ランク別指標,6,FALSE)*$L453,1),"")</f>
        <v/>
      </c>
      <c r="CD453" s="288"/>
      <c r="CE453" s="289" t="str">
        <f t="shared" si="196"/>
        <v/>
      </c>
      <c r="CF453" s="290"/>
      <c r="CG453" s="291" t="str">
        <f t="array" ref="CG453">IF(AND(L453&lt;&gt;"",L453&gt;0),IF(CD453/L453*100 &gt; 0,CD453/L453*100, ""),"")</f>
        <v/>
      </c>
      <c r="CH453" s="292" t="str">
        <f t="array" ref="CH453">IF(AND(L453&lt;&gt;"",L453&gt;0),IF(CF453/L453*100 &gt; 0,CF453/L453*100, ""),"")</f>
        <v/>
      </c>
      <c r="CI453" s="291" t="str">
        <f t="array" ref="CI453">IF(AND(CC453&lt;&gt;"",CC453&gt;0),IF(CD453/CC453*100 &gt; 0,CD453/CC453, ""),"")</f>
        <v/>
      </c>
      <c r="CJ453" s="292" t="str">
        <f t="array" ref="CJ453">IF(AND(CE453&lt;&gt;"",CE453&gt;0),IF(CF453/CE453*100 &gt; 0,CF453/CE453, ""),"")</f>
        <v/>
      </c>
      <c r="CK453" s="281"/>
      <c r="CL453" s="293" t="str">
        <f t="array" ref="CL453">IF(AND(L453&lt;&gt;"",L453&gt;0),IF(CK453/L453*100 &gt; 0,CK453/L453*100, ""),"")</f>
        <v/>
      </c>
      <c r="CM453" s="294"/>
      <c r="CN453" s="270" t="str">
        <f t="array" aca="1" ref="CN453" ca="1">IF(AND($O453&lt;&gt;"",$P453="",$O453&lt;=集計基準日),"遅1",IF(AND($R453&lt;&gt;"",$S453="",$R453&lt;=集計基準日),"遅2",IF(AND($U453&lt;&gt;"",$V453="",$U453&lt;=集計基準日),"遅3","") ) )</f>
        <v/>
      </c>
      <c r="CO453" s="271" t="str">
        <f t="array" aca="1" ref="CO453" ca="1">IF(AND($AA453&lt;&gt;"",$AB453="",$AA453&lt;=集計基準日),"遅1",IF(AND($AD453&lt;&gt;"",$AE453="",$AD453&lt;=集計基準日),"遅2",IF(AND($AG453&lt;&gt;"",$AH453="",$AG453&lt;=集計基準日),"遅3","")))</f>
        <v/>
      </c>
      <c r="CP453" s="271" t="str">
        <f t="array" aca="1" ref="CP453" ca="1">IF(AND($AM453&lt;&gt;"",$AN453="",$AM453&lt;=集計基準日),"遅1",IF(AND($AP453&lt;&gt;"",$AQ453="",$AP453&lt;=集計基準日),"遅2",IF(AND($AS453&lt;&gt;"",$AT453="",$AS453&lt;=集計基準日),"遅3","")))</f>
        <v/>
      </c>
      <c r="CQ453" s="272" t="str">
        <f t="shared" ca="1" si="15"/>
        <v/>
      </c>
      <c r="CR453" s="272" t="str">
        <f t="shared" ca="1" si="16"/>
        <v/>
      </c>
      <c r="CS453" s="273" t="str">
        <f t="shared" ca="1" si="197"/>
        <v/>
      </c>
      <c r="CT453" s="337"/>
      <c r="CU453" s="264">
        <f t="shared" si="213"/>
        <v>445</v>
      </c>
      <c r="CW453" s="324">
        <f t="array" aca="1" ref="CW453" ca="1">MAX(IF((IF(進捗管理票PSPT_進捗率_1_2&lt;&gt;"", O453:V453,O453:S453)&lt;&gt;"")*(IF(進捗管理票PSPT_進捗率_1_2&lt;&gt;"", $O$7:$V$7,$O$7:$S$7)="予定日")*(IF(進捗管理票PSPT_進捗率_1_2&lt;&gt;"", O453:V453,O453:S453)&lt;=集計基準日),COLUMN(IF(進捗管理票PSPT_進捗率_1_2&lt;&gt;"", O453:V453,O453:S453)),""))</f>
        <v>0</v>
      </c>
      <c r="CX453" s="324">
        <f t="array" aca="1" ref="CX453" ca="1">MAX(IF((IF(進捗管理票PSPT_進捗率_2_2&lt;&gt;"", AA453:AH453,AA453:AE453)&lt;&gt;"")*(IF(進捗管理票PSPT_進捗率_2_2&lt;&gt;"", $AA$7:$AH$7,$AA$7:$AE$7)="予定日")*(IF(進捗管理票PSPT_進捗率_2_2&lt;&gt;"", AA453:AH453,AA453:AE453)&lt;=集計基準日),COLUMN(IF(進捗管理票PSPT_進捗率_2_2&lt;&gt;"", AA453:AH453,AA453:AE453)),""))</f>
        <v>0</v>
      </c>
      <c r="CY453" s="324">
        <f t="array" aca="1" ref="CY453" ca="1">MAX(IF((IF(進捗管理票PSPT_進捗率_3_2&lt;&gt;"", AM453:AT453,AM453:AQ453)&lt;&gt;"")*(IF(進捗管理票PSPT_進捗率_3_2&lt;&gt;"", $AM$7:$AT$7,$AM$7:$AQ$7)="予定日")*(IF(進捗管理票PSPT_進捗率_3_2&lt;&gt;"", AM453:AT453,AM453:AQ453)&lt;=集計基準日),COLUMN(IF(進捗管理票PSPT_進捗率_3_2&lt;&gt;"", AM453:AT453,AM453:AQ453)),""))</f>
        <v>0</v>
      </c>
      <c r="CZ453" s="324">
        <f t="array" aca="1" ref="CZ453" ca="1">MAX(IF((IF(進捗管理票PSPT_進捗率_4_2&lt;&gt;"", AY453:BF453,AY453:BC453)&lt;&gt;"")*(IF(進捗管理票PSPT_進捗率_4_2&lt;&gt;"", $AY$7:$BF$7,$AY$7:$BC$7)="予定日")*(IF(進捗管理票PSPT_進捗率_4_2&lt;&gt;"", AY453:BF453,AY453:BC453)&lt;=集計基準日),COLUMN(IF(進捗管理票PSPT_進捗率_4_2&lt;&gt;"", AY453:BF453,AY453:BC453)),""))</f>
        <v>0</v>
      </c>
      <c r="DA453" s="324">
        <f t="array" aca="1" ref="DA453" ca="1">MAX(IF((BJ453:BN453&lt;&gt;"")*($BJ$7:$BN$7="予定日")*(BJ453:BN453&lt;=集計基準日),COLUMN(BJ453:BN453),""))</f>
        <v>0</v>
      </c>
      <c r="DB453" s="324">
        <f t="array" aca="1" ref="DB453" ca="1">MAX(IF((IF(AND(進捗管理票PSPT_進捗率_1_2&lt;&gt;"",U453&lt;&gt;""), O453:V453,O453:S453)&lt;&gt;"")*(IF(AND(進捗管理票PSPT_進捗率_1_2&lt;&gt;"",U453&lt;&gt;""), $O$7:$V$7,$O$7:$S$7)="実績日")*(IF(AND(進捗管理票PSPT_進捗率_1_2&lt;&gt;"",U453&lt;&gt;""), O453:V453,O453:S453)&lt;=集計基準日),COLUMN(IF(AND(進捗管理票PSPT_進捗率_1_2&lt;&gt;"",U453&lt;&gt;""), O453:V453,O453:S453)),""))</f>
        <v>0</v>
      </c>
      <c r="DC453" s="324">
        <f t="array" aca="1" ref="DC453" ca="1">MAX(IF((IF(AND(進捗管理票PSPT_進捗率_2_2&lt;&gt;"",AG453&lt;&gt;""), AA453:AH453,AA453:AE453)&lt;&gt;"")*(IF(AND(進捗管理票PSPT_進捗率_2_2&lt;&gt;"",AG453&lt;&gt;""), $AA$7:$AH$7,$AA$7:$AE$7)="実績日")*(IF(AND(進捗管理票PSPT_進捗率_2_2&lt;&gt;"",AG453&lt;&gt;""), AA453:AH453,AA453:AE453)&lt;=集計基準日),COLUMN(IF(AND(進捗管理票PSPT_進捗率_2_2&lt;&gt;"",AG453&lt;&gt;""), AA453:AH453,AA453:AE453)),""))</f>
        <v>0</v>
      </c>
      <c r="DD453" s="324">
        <f t="array" aca="1" ref="DD453" ca="1">MAX(IF((IF(AND(進捗管理票PSPT_進捗率_3_2&lt;&gt;"",AS453&lt;&gt;""), AM453:AT453,AM453:AQ453)&lt;&gt;"")*(IF(AND(進捗管理票PSPT_進捗率_3_2&lt;&gt;"",AS453&lt;&gt;""), $AM$7:$AT$7,$AM$7:$AQ$7)="実績日")*(IF(AND(進捗管理票PSPT_進捗率_3_2&lt;&gt;"",AS453&lt;&gt;""), AM453:AT453,AM453:AQ453)&lt;=集計基準日),COLUMN(IF(AND(進捗管理票PSPT_進捗率_3_2&lt;&gt;"",AS453&lt;&gt;""), AM453:AT453,AM453:AQ453)),""))</f>
        <v>0</v>
      </c>
      <c r="DE453" s="324">
        <f t="array" aca="1" ref="DE453" ca="1">MAX(IF((IF(AND(進捗管理票PSPT_進捗率_4_2&lt;&gt;"",BE453&lt;&gt;""), AY453:BF453,AY453:BC453)&lt;&gt;"")*(IF(AND(進捗管理票PSPT_進捗率_4_2&lt;&gt;"",BE453&lt;&gt;""), $AY$7:$BF$7,$AY$7:$BC$7)="実績日")*(IF(AND(進捗管理票PSPT_進捗率_4_2&lt;&gt;"",BE453&lt;&gt;""), AY453:BF453,AY453:BC453)&lt;=集計基準日),COLUMN(IF(AND(進捗管理票PSPT_進捗率_4_2&lt;&gt;"",BE453&lt;&gt;""), AY453:BF453,AY453:BC453)),""))</f>
        <v>0</v>
      </c>
      <c r="DF453" s="324">
        <f t="array" aca="1" ref="DF453" ca="1">MAX(IF((BJ453:BN453&lt;&gt;"")*($BJ$7:$BN$7="実績日")*(BJ453:BN453&lt;=集計基準日),COLUMN(BJ453:BN453),""))</f>
        <v>0</v>
      </c>
      <c r="DG453" s="439">
        <f ca="1">MAX(IF(CW453&lt;&gt;0,HLOOKUP(CW453+1,進捗・達成率設定_PS,9,1),0),IF(CX453&lt;&gt;0,HLOOKUP(CX453+1,進捗・達成率設定_PT仕様作成,9,1),0),IF(CY453&lt;&gt;0,HLOOKUP(CY453+1,進捗・達成率設定_PG,9,1),0),IF(CZ453&lt;&gt;0,HLOOKUP(CZ453+1,進捗・達成率設定_PT,9,1),0),IF(DA453&lt;&gt;0,HLOOKUP(DA453+1,進捗・達成率設定_受入,9,1),0),IF(AND(COUNTA(PTレビュー先頭セル:PTレビュー最終セル)=0,AND(BB453&lt;&gt;"", BB453 &lt;= 集計基準日, BE453="",BF453="",BJ453="",BK453="",BM453="",BN453="")),100,0),IF(AND(BE453&lt;&gt;"",BE453 &lt;= 集計基準日, BJ453="",BK453="",BM453="",BN453=""),100,0))</f>
        <v>0</v>
      </c>
      <c r="DH453" s="440">
        <f ca="1">MAX(IF(DB453&lt;&gt;0,HLOOKUP(DB453,進捗・達成率設定_PS,9,1),0),IF(DC453&lt;&gt;0,HLOOKUP(DC453,進捗・達成率設定_PT仕様作成,9,1),0),IF(DD453&lt;&gt;0,HLOOKUP(DD453,進捗・達成率設定_PG,9,1),0),IF(DE453&lt;&gt;0,HLOOKUP(DE453,進捗・達成率設定_PT,9,1),0),IF(DF453&lt;&gt;0,HLOOKUP(DF453,進捗・達成率設定_受入,9,1),0),IF(AND(COUNTA(PTレビュー先頭セル:PTレビュー最終セル)=0,BJ453="",BK453="",BM453="",BN453="",BC453&lt;&gt;"", BC453&lt;=集計基準日),100,0),IF(OR(AND(BF453&lt;&gt;"",BF453&lt;=集計基準日, BJ453="",BK453="",BM453="",BN453=""),AND(BE453&lt;&gt;"",BF453&lt;&gt;"",BF453&lt;=集計基準日, BJ453="",BK453="",BM453="",BN453="")),100,0))</f>
        <v>0</v>
      </c>
      <c r="DI453" s="328" t="str">
        <f>IF(BM453&lt;&gt;"",BM453,IF(AND(BJ453&lt;&gt;"",BM453&lt;&gt;""),BM453,IF(AND(BJ453&lt;&gt;"",BM453=""),"",IF(AND(BK453&lt;&gt;"",BM453=""),"",IF(BE453&lt;&gt;"",BE453,IF(COUNTA(PTレビュー先頭セル:PTレビュー最終セル)&lt;&gt;0,"",IF(BB453&lt;&gt;"",BB453,"")))))))</f>
        <v/>
      </c>
      <c r="DJ453" s="329" t="str">
        <f>IF(AND(BM453&lt;&gt;"",BN453&lt;&gt;""),BN453,IF(AND(BJ453&lt;&gt;"",BN453&lt;&gt;""),BN453,IF(AND(BK453&lt;&gt;"",BN453=""),"",IF(AND(BJ453&lt;&gt;"",BN453=""),"",IF(BF453&lt;&gt;"",BF453,IF(COUNTA(PTレビュー先頭セル:PTレビュー最終セル)&lt;&gt;0,"",IF(BC453&lt;&gt;"",BC453,"")))))))</f>
        <v/>
      </c>
      <c r="DK453" s="450" t="b">
        <f t="shared" si="214"/>
        <v>0</v>
      </c>
      <c r="DL453" s="440" t="b">
        <f t="shared" si="215"/>
        <v>0</v>
      </c>
      <c r="DM453" s="450" t="b">
        <f t="shared" si="216"/>
        <v>0</v>
      </c>
      <c r="DN453" s="440" t="b">
        <f t="shared" si="217"/>
        <v>0</v>
      </c>
      <c r="DO453" s="449" t="b">
        <f t="shared" si="218"/>
        <v>0</v>
      </c>
      <c r="DP453" s="440" t="b">
        <f t="shared" si="219"/>
        <v>0</v>
      </c>
      <c r="DQ453" s="450" t="b">
        <f t="shared" si="220"/>
        <v>0</v>
      </c>
      <c r="DR453" s="440" t="b">
        <f t="shared" si="221"/>
        <v>0</v>
      </c>
      <c r="DS453" s="449" t="b">
        <f t="shared" si="222"/>
        <v>0</v>
      </c>
      <c r="DT453" s="440" t="b">
        <f t="shared" si="223"/>
        <v>0</v>
      </c>
    </row>
    <row r="454" spans="1:124" x14ac:dyDescent="0.25">
      <c r="A454" s="65">
        <f t="shared" si="198"/>
        <v>446</v>
      </c>
      <c r="B454" s="275"/>
      <c r="C454" s="275"/>
      <c r="D454" s="275"/>
      <c r="E454" s="275"/>
      <c r="F454" s="275"/>
      <c r="G454" s="316"/>
      <c r="H454" s="276"/>
      <c r="I454" s="276"/>
      <c r="J454" s="276"/>
      <c r="K454" s="467"/>
      <c r="L454" s="467"/>
      <c r="M454" s="277"/>
      <c r="N454" s="277"/>
      <c r="O454" s="348"/>
      <c r="P454" s="278"/>
      <c r="Q454" s="279"/>
      <c r="R454" s="348"/>
      <c r="S454" s="278"/>
      <c r="T454" s="280"/>
      <c r="U454" s="348"/>
      <c r="V454" s="274"/>
      <c r="W454" s="309" t="str">
        <f t="shared" ca="1" si="199"/>
        <v/>
      </c>
      <c r="X454" s="310" t="str">
        <f t="shared" ca="1" si="200"/>
        <v/>
      </c>
      <c r="Y454" s="277"/>
      <c r="Z454" s="277"/>
      <c r="AA454" s="348"/>
      <c r="AB454" s="278"/>
      <c r="AC454" s="279"/>
      <c r="AD454" s="348"/>
      <c r="AE454" s="278"/>
      <c r="AF454" s="280"/>
      <c r="AG454" s="348"/>
      <c r="AH454" s="274"/>
      <c r="AI454" s="309" t="str">
        <f t="shared" ca="1" si="201"/>
        <v/>
      </c>
      <c r="AJ454" s="310" t="str">
        <f t="shared" ca="1" si="202"/>
        <v/>
      </c>
      <c r="AK454" s="277"/>
      <c r="AL454" s="277"/>
      <c r="AM454" s="348"/>
      <c r="AN454" s="278"/>
      <c r="AO454" s="279"/>
      <c r="AP454" s="348"/>
      <c r="AQ454" s="278"/>
      <c r="AR454" s="280"/>
      <c r="AS454" s="348"/>
      <c r="AT454" s="274"/>
      <c r="AU454" s="309" t="str">
        <f t="shared" ca="1" si="203"/>
        <v/>
      </c>
      <c r="AV454" s="310" t="str">
        <f t="shared" ca="1" si="204"/>
        <v/>
      </c>
      <c r="AW454" s="276"/>
      <c r="AX454" s="276"/>
      <c r="AY454" s="348"/>
      <c r="AZ454" s="278"/>
      <c r="BA454" s="279"/>
      <c r="BB454" s="348"/>
      <c r="BC454" s="278"/>
      <c r="BD454" s="280"/>
      <c r="BE454" s="348"/>
      <c r="BF454" s="274"/>
      <c r="BG454" s="309" t="str">
        <f t="shared" ca="1" si="205"/>
        <v/>
      </c>
      <c r="BH454" s="310" t="str">
        <f t="shared" ca="1" si="206"/>
        <v/>
      </c>
      <c r="BI454" s="276"/>
      <c r="BJ454" s="348"/>
      <c r="BK454" s="278"/>
      <c r="BL454" s="279"/>
      <c r="BM454" s="348"/>
      <c r="BN454" s="278"/>
      <c r="BO454" s="280"/>
      <c r="BP454" s="309" t="str">
        <f t="shared" ca="1" si="207"/>
        <v/>
      </c>
      <c r="BQ454" s="310" t="str">
        <f t="shared" ca="1" si="208"/>
        <v/>
      </c>
      <c r="BR454" s="309" t="str">
        <f t="shared" ca="1" si="209"/>
        <v/>
      </c>
      <c r="BS454" s="438" t="str">
        <f t="shared" ca="1" si="210"/>
        <v/>
      </c>
      <c r="BT454" s="281" t="str">
        <f t="array" ref="BT454">IF(AND($I454&lt;&gt;"",$K454&lt;&gt;""),CEILING(VLOOKUP($I454,ランク別指標,3,FALSE)*$L454,1),"")</f>
        <v/>
      </c>
      <c r="BU454" s="282"/>
      <c r="BV454" s="281" t="str">
        <f t="shared" si="195"/>
        <v/>
      </c>
      <c r="BW454" s="283"/>
      <c r="BX454" s="282"/>
      <c r="BY454" s="284" t="str">
        <f t="shared" si="211"/>
        <v/>
      </c>
      <c r="BZ454" s="285" t="str">
        <f t="shared" si="212"/>
        <v/>
      </c>
      <c r="CA454" s="286"/>
      <c r="CB454" s="287"/>
      <c r="CC454" s="281" t="str">
        <f t="array" ref="CC454">IF(AND($I454&lt;&gt;"",$K454&lt;&gt;""),CEILING(VLOOKUP($I454,ランク別指標,6,FALSE)*$L454,1),"")</f>
        <v/>
      </c>
      <c r="CD454" s="288"/>
      <c r="CE454" s="289" t="str">
        <f t="shared" si="196"/>
        <v/>
      </c>
      <c r="CF454" s="290"/>
      <c r="CG454" s="291" t="str">
        <f t="array" ref="CG454">IF(AND(L454&lt;&gt;"",L454&gt;0),IF(CD454/L454*100 &gt; 0,CD454/L454*100, ""),"")</f>
        <v/>
      </c>
      <c r="CH454" s="292" t="str">
        <f t="array" ref="CH454">IF(AND(L454&lt;&gt;"",L454&gt;0),IF(CF454/L454*100 &gt; 0,CF454/L454*100, ""),"")</f>
        <v/>
      </c>
      <c r="CI454" s="291" t="str">
        <f t="array" ref="CI454">IF(AND(CC454&lt;&gt;"",CC454&gt;0),IF(CD454/CC454*100 &gt; 0,CD454/CC454, ""),"")</f>
        <v/>
      </c>
      <c r="CJ454" s="292" t="str">
        <f t="array" ref="CJ454">IF(AND(CE454&lt;&gt;"",CE454&gt;0),IF(CF454/CE454*100 &gt; 0,CF454/CE454, ""),"")</f>
        <v/>
      </c>
      <c r="CK454" s="281"/>
      <c r="CL454" s="293" t="str">
        <f t="array" ref="CL454">IF(AND(L454&lt;&gt;"",L454&gt;0),IF(CK454/L454*100 &gt; 0,CK454/L454*100, ""),"")</f>
        <v/>
      </c>
      <c r="CM454" s="294"/>
      <c r="CN454" s="270" t="str">
        <f t="array" aca="1" ref="CN454" ca="1">IF(AND($O454&lt;&gt;"",$P454="",$O454&lt;=集計基準日),"遅1",IF(AND($R454&lt;&gt;"",$S454="",$R454&lt;=集計基準日),"遅2",IF(AND($U454&lt;&gt;"",$V454="",$U454&lt;=集計基準日),"遅3","") ) )</f>
        <v/>
      </c>
      <c r="CO454" s="271" t="str">
        <f t="array" aca="1" ref="CO454" ca="1">IF(AND($AA454&lt;&gt;"",$AB454="",$AA454&lt;=集計基準日),"遅1",IF(AND($AD454&lt;&gt;"",$AE454="",$AD454&lt;=集計基準日),"遅2",IF(AND($AG454&lt;&gt;"",$AH454="",$AG454&lt;=集計基準日),"遅3","")))</f>
        <v/>
      </c>
      <c r="CP454" s="271" t="str">
        <f t="array" aca="1" ref="CP454" ca="1">IF(AND($AM454&lt;&gt;"",$AN454="",$AM454&lt;=集計基準日),"遅1",IF(AND($AP454&lt;&gt;"",$AQ454="",$AP454&lt;=集計基準日),"遅2",IF(AND($AS454&lt;&gt;"",$AT454="",$AS454&lt;=集計基準日),"遅3","")))</f>
        <v/>
      </c>
      <c r="CQ454" s="272" t="str">
        <f t="shared" ca="1" si="15"/>
        <v/>
      </c>
      <c r="CR454" s="272" t="str">
        <f t="shared" ca="1" si="16"/>
        <v/>
      </c>
      <c r="CS454" s="273" t="str">
        <f t="shared" ca="1" si="197"/>
        <v/>
      </c>
      <c r="CT454" s="337"/>
      <c r="CU454" s="264">
        <f t="shared" si="213"/>
        <v>446</v>
      </c>
      <c r="CW454" s="324">
        <f t="array" aca="1" ref="CW454" ca="1">MAX(IF((IF(進捗管理票PSPT_進捗率_1_2&lt;&gt;"", O454:V454,O454:S454)&lt;&gt;"")*(IF(進捗管理票PSPT_進捗率_1_2&lt;&gt;"", $O$7:$V$7,$O$7:$S$7)="予定日")*(IF(進捗管理票PSPT_進捗率_1_2&lt;&gt;"", O454:V454,O454:S454)&lt;=集計基準日),COLUMN(IF(進捗管理票PSPT_進捗率_1_2&lt;&gt;"", O454:V454,O454:S454)),""))</f>
        <v>0</v>
      </c>
      <c r="CX454" s="324">
        <f t="array" aca="1" ref="CX454" ca="1">MAX(IF((IF(進捗管理票PSPT_進捗率_2_2&lt;&gt;"", AA454:AH454,AA454:AE454)&lt;&gt;"")*(IF(進捗管理票PSPT_進捗率_2_2&lt;&gt;"", $AA$7:$AH$7,$AA$7:$AE$7)="予定日")*(IF(進捗管理票PSPT_進捗率_2_2&lt;&gt;"", AA454:AH454,AA454:AE454)&lt;=集計基準日),COLUMN(IF(進捗管理票PSPT_進捗率_2_2&lt;&gt;"", AA454:AH454,AA454:AE454)),""))</f>
        <v>0</v>
      </c>
      <c r="CY454" s="324">
        <f t="array" aca="1" ref="CY454" ca="1">MAX(IF((IF(進捗管理票PSPT_進捗率_3_2&lt;&gt;"", AM454:AT454,AM454:AQ454)&lt;&gt;"")*(IF(進捗管理票PSPT_進捗率_3_2&lt;&gt;"", $AM$7:$AT$7,$AM$7:$AQ$7)="予定日")*(IF(進捗管理票PSPT_進捗率_3_2&lt;&gt;"", AM454:AT454,AM454:AQ454)&lt;=集計基準日),COLUMN(IF(進捗管理票PSPT_進捗率_3_2&lt;&gt;"", AM454:AT454,AM454:AQ454)),""))</f>
        <v>0</v>
      </c>
      <c r="CZ454" s="324">
        <f t="array" aca="1" ref="CZ454" ca="1">MAX(IF((IF(進捗管理票PSPT_進捗率_4_2&lt;&gt;"", AY454:BF454,AY454:BC454)&lt;&gt;"")*(IF(進捗管理票PSPT_進捗率_4_2&lt;&gt;"", $AY$7:$BF$7,$AY$7:$BC$7)="予定日")*(IF(進捗管理票PSPT_進捗率_4_2&lt;&gt;"", AY454:BF454,AY454:BC454)&lt;=集計基準日),COLUMN(IF(進捗管理票PSPT_進捗率_4_2&lt;&gt;"", AY454:BF454,AY454:BC454)),""))</f>
        <v>0</v>
      </c>
      <c r="DA454" s="324">
        <f t="array" aca="1" ref="DA454" ca="1">MAX(IF((BJ454:BN454&lt;&gt;"")*($BJ$7:$BN$7="予定日")*(BJ454:BN454&lt;=集計基準日),COLUMN(BJ454:BN454),""))</f>
        <v>0</v>
      </c>
      <c r="DB454" s="324">
        <f t="array" aca="1" ref="DB454" ca="1">MAX(IF((IF(AND(進捗管理票PSPT_進捗率_1_2&lt;&gt;"",U454&lt;&gt;""), O454:V454,O454:S454)&lt;&gt;"")*(IF(AND(進捗管理票PSPT_進捗率_1_2&lt;&gt;"",U454&lt;&gt;""), $O$7:$V$7,$O$7:$S$7)="実績日")*(IF(AND(進捗管理票PSPT_進捗率_1_2&lt;&gt;"",U454&lt;&gt;""), O454:V454,O454:S454)&lt;=集計基準日),COLUMN(IF(AND(進捗管理票PSPT_進捗率_1_2&lt;&gt;"",U454&lt;&gt;""), O454:V454,O454:S454)),""))</f>
        <v>0</v>
      </c>
      <c r="DC454" s="324">
        <f t="array" aca="1" ref="DC454" ca="1">MAX(IF((IF(AND(進捗管理票PSPT_進捗率_2_2&lt;&gt;"",AG454&lt;&gt;""), AA454:AH454,AA454:AE454)&lt;&gt;"")*(IF(AND(進捗管理票PSPT_進捗率_2_2&lt;&gt;"",AG454&lt;&gt;""), $AA$7:$AH$7,$AA$7:$AE$7)="実績日")*(IF(AND(進捗管理票PSPT_進捗率_2_2&lt;&gt;"",AG454&lt;&gt;""), AA454:AH454,AA454:AE454)&lt;=集計基準日),COLUMN(IF(AND(進捗管理票PSPT_進捗率_2_2&lt;&gt;"",AG454&lt;&gt;""), AA454:AH454,AA454:AE454)),""))</f>
        <v>0</v>
      </c>
      <c r="DD454" s="324">
        <f t="array" aca="1" ref="DD454" ca="1">MAX(IF((IF(AND(進捗管理票PSPT_進捗率_3_2&lt;&gt;"",AS454&lt;&gt;""), AM454:AT454,AM454:AQ454)&lt;&gt;"")*(IF(AND(進捗管理票PSPT_進捗率_3_2&lt;&gt;"",AS454&lt;&gt;""), $AM$7:$AT$7,$AM$7:$AQ$7)="実績日")*(IF(AND(進捗管理票PSPT_進捗率_3_2&lt;&gt;"",AS454&lt;&gt;""), AM454:AT454,AM454:AQ454)&lt;=集計基準日),COLUMN(IF(AND(進捗管理票PSPT_進捗率_3_2&lt;&gt;"",AS454&lt;&gt;""), AM454:AT454,AM454:AQ454)),""))</f>
        <v>0</v>
      </c>
      <c r="DE454" s="324">
        <f t="array" aca="1" ref="DE454" ca="1">MAX(IF((IF(AND(進捗管理票PSPT_進捗率_4_2&lt;&gt;"",BE454&lt;&gt;""), AY454:BF454,AY454:BC454)&lt;&gt;"")*(IF(AND(進捗管理票PSPT_進捗率_4_2&lt;&gt;"",BE454&lt;&gt;""), $AY$7:$BF$7,$AY$7:$BC$7)="実績日")*(IF(AND(進捗管理票PSPT_進捗率_4_2&lt;&gt;"",BE454&lt;&gt;""), AY454:BF454,AY454:BC454)&lt;=集計基準日),COLUMN(IF(AND(進捗管理票PSPT_進捗率_4_2&lt;&gt;"",BE454&lt;&gt;""), AY454:BF454,AY454:BC454)),""))</f>
        <v>0</v>
      </c>
      <c r="DF454" s="324">
        <f t="array" aca="1" ref="DF454" ca="1">MAX(IF((BJ454:BN454&lt;&gt;"")*($BJ$7:$BN$7="実績日")*(BJ454:BN454&lt;=集計基準日),COLUMN(BJ454:BN454),""))</f>
        <v>0</v>
      </c>
      <c r="DG454" s="439">
        <f ca="1">MAX(IF(CW454&lt;&gt;0,HLOOKUP(CW454+1,進捗・達成率設定_PS,9,1),0),IF(CX454&lt;&gt;0,HLOOKUP(CX454+1,進捗・達成率設定_PT仕様作成,9,1),0),IF(CY454&lt;&gt;0,HLOOKUP(CY454+1,進捗・達成率設定_PG,9,1),0),IF(CZ454&lt;&gt;0,HLOOKUP(CZ454+1,進捗・達成率設定_PT,9,1),0),IF(DA454&lt;&gt;0,HLOOKUP(DA454+1,進捗・達成率設定_受入,9,1),0),IF(AND(COUNTA(PTレビュー先頭セル:PTレビュー最終セル)=0,AND(BB454&lt;&gt;"", BB454 &lt;= 集計基準日, BE454="",BF454="",BJ454="",BK454="",BM454="",BN454="")),100,0),IF(AND(BE454&lt;&gt;"",BE454 &lt;= 集計基準日, BJ454="",BK454="",BM454="",BN454=""),100,0))</f>
        <v>0</v>
      </c>
      <c r="DH454" s="440">
        <f ca="1">MAX(IF(DB454&lt;&gt;0,HLOOKUP(DB454,進捗・達成率設定_PS,9,1),0),IF(DC454&lt;&gt;0,HLOOKUP(DC454,進捗・達成率設定_PT仕様作成,9,1),0),IF(DD454&lt;&gt;0,HLOOKUP(DD454,進捗・達成率設定_PG,9,1),0),IF(DE454&lt;&gt;0,HLOOKUP(DE454,進捗・達成率設定_PT,9,1),0),IF(DF454&lt;&gt;0,HLOOKUP(DF454,進捗・達成率設定_受入,9,1),0),IF(AND(COUNTA(PTレビュー先頭セル:PTレビュー最終セル)=0,BJ454="",BK454="",BM454="",BN454="",BC454&lt;&gt;"", BC454&lt;=集計基準日),100,0),IF(OR(AND(BF454&lt;&gt;"",BF454&lt;=集計基準日, BJ454="",BK454="",BM454="",BN454=""),AND(BE454&lt;&gt;"",BF454&lt;&gt;"",BF454&lt;=集計基準日, BJ454="",BK454="",BM454="",BN454="")),100,0))</f>
        <v>0</v>
      </c>
      <c r="DI454" s="328" t="str">
        <f>IF(BM454&lt;&gt;"",BM454,IF(AND(BJ454&lt;&gt;"",BM454&lt;&gt;""),BM454,IF(AND(BJ454&lt;&gt;"",BM454=""),"",IF(AND(BK454&lt;&gt;"",BM454=""),"",IF(BE454&lt;&gt;"",BE454,IF(COUNTA(PTレビュー先頭セル:PTレビュー最終セル)&lt;&gt;0,"",IF(BB454&lt;&gt;"",BB454,"")))))))</f>
        <v/>
      </c>
      <c r="DJ454" s="329" t="str">
        <f>IF(AND(BM454&lt;&gt;"",BN454&lt;&gt;""),BN454,IF(AND(BJ454&lt;&gt;"",BN454&lt;&gt;""),BN454,IF(AND(BK454&lt;&gt;"",BN454=""),"",IF(AND(BJ454&lt;&gt;"",BN454=""),"",IF(BF454&lt;&gt;"",BF454,IF(COUNTA(PTレビュー先頭セル:PTレビュー最終セル)&lt;&gt;0,"",IF(BC454&lt;&gt;"",BC454,"")))))))</f>
        <v/>
      </c>
      <c r="DK454" s="450" t="b">
        <f t="shared" si="214"/>
        <v>0</v>
      </c>
      <c r="DL454" s="440" t="b">
        <f t="shared" si="215"/>
        <v>0</v>
      </c>
      <c r="DM454" s="450" t="b">
        <f t="shared" si="216"/>
        <v>0</v>
      </c>
      <c r="DN454" s="440" t="b">
        <f t="shared" si="217"/>
        <v>0</v>
      </c>
      <c r="DO454" s="449" t="b">
        <f t="shared" si="218"/>
        <v>0</v>
      </c>
      <c r="DP454" s="440" t="b">
        <f t="shared" si="219"/>
        <v>0</v>
      </c>
      <c r="DQ454" s="450" t="b">
        <f t="shared" si="220"/>
        <v>0</v>
      </c>
      <c r="DR454" s="440" t="b">
        <f t="shared" si="221"/>
        <v>0</v>
      </c>
      <c r="DS454" s="449" t="b">
        <f t="shared" si="222"/>
        <v>0</v>
      </c>
      <c r="DT454" s="440" t="b">
        <f t="shared" si="223"/>
        <v>0</v>
      </c>
    </row>
    <row r="455" spans="1:124" x14ac:dyDescent="0.25">
      <c r="A455" s="65">
        <f t="shared" si="198"/>
        <v>447</v>
      </c>
      <c r="B455" s="275"/>
      <c r="C455" s="275"/>
      <c r="D455" s="275"/>
      <c r="E455" s="275"/>
      <c r="F455" s="275"/>
      <c r="G455" s="316"/>
      <c r="H455" s="276"/>
      <c r="I455" s="276"/>
      <c r="J455" s="276"/>
      <c r="K455" s="467"/>
      <c r="L455" s="467"/>
      <c r="M455" s="277"/>
      <c r="N455" s="277"/>
      <c r="O455" s="348"/>
      <c r="P455" s="278"/>
      <c r="Q455" s="279"/>
      <c r="R455" s="348"/>
      <c r="S455" s="278"/>
      <c r="T455" s="280"/>
      <c r="U455" s="348"/>
      <c r="V455" s="274"/>
      <c r="W455" s="309" t="str">
        <f t="shared" ca="1" si="199"/>
        <v/>
      </c>
      <c r="X455" s="310" t="str">
        <f t="shared" ca="1" si="200"/>
        <v/>
      </c>
      <c r="Y455" s="277"/>
      <c r="Z455" s="277"/>
      <c r="AA455" s="348"/>
      <c r="AB455" s="278"/>
      <c r="AC455" s="279"/>
      <c r="AD455" s="348"/>
      <c r="AE455" s="278"/>
      <c r="AF455" s="280"/>
      <c r="AG455" s="348"/>
      <c r="AH455" s="274"/>
      <c r="AI455" s="309" t="str">
        <f t="shared" ca="1" si="201"/>
        <v/>
      </c>
      <c r="AJ455" s="310" t="str">
        <f t="shared" ca="1" si="202"/>
        <v/>
      </c>
      <c r="AK455" s="277"/>
      <c r="AL455" s="277"/>
      <c r="AM455" s="348"/>
      <c r="AN455" s="278"/>
      <c r="AO455" s="279"/>
      <c r="AP455" s="348"/>
      <c r="AQ455" s="278"/>
      <c r="AR455" s="280"/>
      <c r="AS455" s="348"/>
      <c r="AT455" s="274"/>
      <c r="AU455" s="309" t="str">
        <f t="shared" ca="1" si="203"/>
        <v/>
      </c>
      <c r="AV455" s="310" t="str">
        <f t="shared" ca="1" si="204"/>
        <v/>
      </c>
      <c r="AW455" s="276"/>
      <c r="AX455" s="276"/>
      <c r="AY455" s="348"/>
      <c r="AZ455" s="278"/>
      <c r="BA455" s="279"/>
      <c r="BB455" s="348"/>
      <c r="BC455" s="278"/>
      <c r="BD455" s="280"/>
      <c r="BE455" s="348"/>
      <c r="BF455" s="274"/>
      <c r="BG455" s="309" t="str">
        <f t="shared" ca="1" si="205"/>
        <v/>
      </c>
      <c r="BH455" s="310" t="str">
        <f t="shared" ca="1" si="206"/>
        <v/>
      </c>
      <c r="BI455" s="276"/>
      <c r="BJ455" s="348"/>
      <c r="BK455" s="278"/>
      <c r="BL455" s="279"/>
      <c r="BM455" s="348"/>
      <c r="BN455" s="278"/>
      <c r="BO455" s="280"/>
      <c r="BP455" s="309" t="str">
        <f t="shared" ca="1" si="207"/>
        <v/>
      </c>
      <c r="BQ455" s="310" t="str">
        <f t="shared" ca="1" si="208"/>
        <v/>
      </c>
      <c r="BR455" s="309" t="str">
        <f t="shared" ca="1" si="209"/>
        <v/>
      </c>
      <c r="BS455" s="438" t="str">
        <f t="shared" ca="1" si="210"/>
        <v/>
      </c>
      <c r="BT455" s="281" t="str">
        <f t="array" ref="BT455">IF(AND($I455&lt;&gt;"",$K455&lt;&gt;""),CEILING(VLOOKUP($I455,ランク別指標,3,FALSE)*$L455,1),"")</f>
        <v/>
      </c>
      <c r="BU455" s="282"/>
      <c r="BV455" s="281" t="str">
        <f t="shared" ref="BV455:BV508" si="224">IF(AND($I455&lt;&gt;"",$K455&lt;&gt;""),CEILING(VLOOKUP($I455,ランク別指標,4,FALSE)*$L455,1),"")</f>
        <v/>
      </c>
      <c r="BW455" s="283"/>
      <c r="BX455" s="282"/>
      <c r="BY455" s="284" t="str">
        <f t="shared" si="211"/>
        <v/>
      </c>
      <c r="BZ455" s="285" t="str">
        <f t="shared" si="212"/>
        <v/>
      </c>
      <c r="CA455" s="286"/>
      <c r="CB455" s="287"/>
      <c r="CC455" s="281" t="str">
        <f t="array" ref="CC455">IF(AND($I455&lt;&gt;"",$K455&lt;&gt;""),CEILING(VLOOKUP($I455,ランク別指標,6,FALSE)*$L455,1),"")</f>
        <v/>
      </c>
      <c r="CD455" s="288"/>
      <c r="CE455" s="289" t="str">
        <f t="shared" ref="CE455:CE508" si="225">IF(AND($I455&lt;&gt;"",$K455&lt;&gt;""),CEILING(VLOOKUP($I455,ランク別指標,7,FALSE)*$L455,1),"")</f>
        <v/>
      </c>
      <c r="CF455" s="290"/>
      <c r="CG455" s="291" t="str">
        <f t="array" ref="CG455">IF(AND(L455&lt;&gt;"",L455&gt;0),IF(CD455/L455*100 &gt; 0,CD455/L455*100, ""),"")</f>
        <v/>
      </c>
      <c r="CH455" s="292" t="str">
        <f t="array" ref="CH455">IF(AND(L455&lt;&gt;"",L455&gt;0),IF(CF455/L455*100 &gt; 0,CF455/L455*100, ""),"")</f>
        <v/>
      </c>
      <c r="CI455" s="291" t="str">
        <f t="array" ref="CI455">IF(AND(CC455&lt;&gt;"",CC455&gt;0),IF(CD455/CC455*100 &gt; 0,CD455/CC455, ""),"")</f>
        <v/>
      </c>
      <c r="CJ455" s="292" t="str">
        <f t="array" ref="CJ455">IF(AND(CE455&lt;&gt;"",CE455&gt;0),IF(CF455/CE455*100 &gt; 0,CF455/CE455, ""),"")</f>
        <v/>
      </c>
      <c r="CK455" s="281"/>
      <c r="CL455" s="293" t="str">
        <f t="array" ref="CL455">IF(AND(L455&lt;&gt;"",L455&gt;0),IF(CK455/L455*100 &gt; 0,CK455/L455*100, ""),"")</f>
        <v/>
      </c>
      <c r="CM455" s="294"/>
      <c r="CN455" s="270" t="str">
        <f t="array" aca="1" ref="CN455" ca="1">IF(AND($O455&lt;&gt;"",$P455="",$O455&lt;=集計基準日),"遅1",IF(AND($R455&lt;&gt;"",$S455="",$R455&lt;=集計基準日),"遅2",IF(AND($U455&lt;&gt;"",$V455="",$U455&lt;=集計基準日),"遅3","") ) )</f>
        <v/>
      </c>
      <c r="CO455" s="271" t="str">
        <f t="array" aca="1" ref="CO455" ca="1">IF(AND($AA455&lt;&gt;"",$AB455="",$AA455&lt;=集計基準日),"遅1",IF(AND($AD455&lt;&gt;"",$AE455="",$AD455&lt;=集計基準日),"遅2",IF(AND($AG455&lt;&gt;"",$AH455="",$AG455&lt;=集計基準日),"遅3","")))</f>
        <v/>
      </c>
      <c r="CP455" s="271" t="str">
        <f t="array" aca="1" ref="CP455" ca="1">IF(AND($AM455&lt;&gt;"",$AN455="",$AM455&lt;=集計基準日),"遅1",IF(AND($AP455&lt;&gt;"",$AQ455="",$AP455&lt;=集計基準日),"遅2",IF(AND($AS455&lt;&gt;"",$AT455="",$AS455&lt;=集計基準日),"遅3","")))</f>
        <v/>
      </c>
      <c r="CQ455" s="272" t="str">
        <f t="shared" ca="1" si="15"/>
        <v/>
      </c>
      <c r="CR455" s="272" t="str">
        <f t="shared" ca="1" si="16"/>
        <v/>
      </c>
      <c r="CS455" s="273" t="str">
        <f t="shared" ca="1" si="197"/>
        <v/>
      </c>
      <c r="CT455" s="337"/>
      <c r="CU455" s="264">
        <f t="shared" si="213"/>
        <v>447</v>
      </c>
      <c r="CW455" s="324">
        <f t="array" aca="1" ref="CW455" ca="1">MAX(IF((IF(進捗管理票PSPT_進捗率_1_2&lt;&gt;"", O455:V455,O455:S455)&lt;&gt;"")*(IF(進捗管理票PSPT_進捗率_1_2&lt;&gt;"", $O$7:$V$7,$O$7:$S$7)="予定日")*(IF(進捗管理票PSPT_進捗率_1_2&lt;&gt;"", O455:V455,O455:S455)&lt;=集計基準日),COLUMN(IF(進捗管理票PSPT_進捗率_1_2&lt;&gt;"", O455:V455,O455:S455)),""))</f>
        <v>0</v>
      </c>
      <c r="CX455" s="324">
        <f t="array" aca="1" ref="CX455" ca="1">MAX(IF((IF(進捗管理票PSPT_進捗率_2_2&lt;&gt;"", AA455:AH455,AA455:AE455)&lt;&gt;"")*(IF(進捗管理票PSPT_進捗率_2_2&lt;&gt;"", $AA$7:$AH$7,$AA$7:$AE$7)="予定日")*(IF(進捗管理票PSPT_進捗率_2_2&lt;&gt;"", AA455:AH455,AA455:AE455)&lt;=集計基準日),COLUMN(IF(進捗管理票PSPT_進捗率_2_2&lt;&gt;"", AA455:AH455,AA455:AE455)),""))</f>
        <v>0</v>
      </c>
      <c r="CY455" s="324">
        <f t="array" aca="1" ref="CY455" ca="1">MAX(IF((IF(進捗管理票PSPT_進捗率_3_2&lt;&gt;"", AM455:AT455,AM455:AQ455)&lt;&gt;"")*(IF(進捗管理票PSPT_進捗率_3_2&lt;&gt;"", $AM$7:$AT$7,$AM$7:$AQ$7)="予定日")*(IF(進捗管理票PSPT_進捗率_3_2&lt;&gt;"", AM455:AT455,AM455:AQ455)&lt;=集計基準日),COLUMN(IF(進捗管理票PSPT_進捗率_3_2&lt;&gt;"", AM455:AT455,AM455:AQ455)),""))</f>
        <v>0</v>
      </c>
      <c r="CZ455" s="324">
        <f t="array" aca="1" ref="CZ455" ca="1">MAX(IF((IF(進捗管理票PSPT_進捗率_4_2&lt;&gt;"", AY455:BF455,AY455:BC455)&lt;&gt;"")*(IF(進捗管理票PSPT_進捗率_4_2&lt;&gt;"", $AY$7:$BF$7,$AY$7:$BC$7)="予定日")*(IF(進捗管理票PSPT_進捗率_4_2&lt;&gt;"", AY455:BF455,AY455:BC455)&lt;=集計基準日),COLUMN(IF(進捗管理票PSPT_進捗率_4_2&lt;&gt;"", AY455:BF455,AY455:BC455)),""))</f>
        <v>0</v>
      </c>
      <c r="DA455" s="324">
        <f t="array" aca="1" ref="DA455" ca="1">MAX(IF((BJ455:BN455&lt;&gt;"")*($BJ$7:$BN$7="予定日")*(BJ455:BN455&lt;=集計基準日),COLUMN(BJ455:BN455),""))</f>
        <v>0</v>
      </c>
      <c r="DB455" s="324">
        <f t="array" aca="1" ref="DB455" ca="1">MAX(IF((IF(AND(進捗管理票PSPT_進捗率_1_2&lt;&gt;"",U455&lt;&gt;""), O455:V455,O455:S455)&lt;&gt;"")*(IF(AND(進捗管理票PSPT_進捗率_1_2&lt;&gt;"",U455&lt;&gt;""), $O$7:$V$7,$O$7:$S$7)="実績日")*(IF(AND(進捗管理票PSPT_進捗率_1_2&lt;&gt;"",U455&lt;&gt;""), O455:V455,O455:S455)&lt;=集計基準日),COLUMN(IF(AND(進捗管理票PSPT_進捗率_1_2&lt;&gt;"",U455&lt;&gt;""), O455:V455,O455:S455)),""))</f>
        <v>0</v>
      </c>
      <c r="DC455" s="324">
        <f t="array" aca="1" ref="DC455" ca="1">MAX(IF((IF(AND(進捗管理票PSPT_進捗率_2_2&lt;&gt;"",AG455&lt;&gt;""), AA455:AH455,AA455:AE455)&lt;&gt;"")*(IF(AND(進捗管理票PSPT_進捗率_2_2&lt;&gt;"",AG455&lt;&gt;""), $AA$7:$AH$7,$AA$7:$AE$7)="実績日")*(IF(AND(進捗管理票PSPT_進捗率_2_2&lt;&gt;"",AG455&lt;&gt;""), AA455:AH455,AA455:AE455)&lt;=集計基準日),COLUMN(IF(AND(進捗管理票PSPT_進捗率_2_2&lt;&gt;"",AG455&lt;&gt;""), AA455:AH455,AA455:AE455)),""))</f>
        <v>0</v>
      </c>
      <c r="DD455" s="324">
        <f t="array" aca="1" ref="DD455" ca="1">MAX(IF((IF(AND(進捗管理票PSPT_進捗率_3_2&lt;&gt;"",AS455&lt;&gt;""), AM455:AT455,AM455:AQ455)&lt;&gt;"")*(IF(AND(進捗管理票PSPT_進捗率_3_2&lt;&gt;"",AS455&lt;&gt;""), $AM$7:$AT$7,$AM$7:$AQ$7)="実績日")*(IF(AND(進捗管理票PSPT_進捗率_3_2&lt;&gt;"",AS455&lt;&gt;""), AM455:AT455,AM455:AQ455)&lt;=集計基準日),COLUMN(IF(AND(進捗管理票PSPT_進捗率_3_2&lt;&gt;"",AS455&lt;&gt;""), AM455:AT455,AM455:AQ455)),""))</f>
        <v>0</v>
      </c>
      <c r="DE455" s="324">
        <f t="array" aca="1" ref="DE455" ca="1">MAX(IF((IF(AND(進捗管理票PSPT_進捗率_4_2&lt;&gt;"",BE455&lt;&gt;""), AY455:BF455,AY455:BC455)&lt;&gt;"")*(IF(AND(進捗管理票PSPT_進捗率_4_2&lt;&gt;"",BE455&lt;&gt;""), $AY$7:$BF$7,$AY$7:$BC$7)="実績日")*(IF(AND(進捗管理票PSPT_進捗率_4_2&lt;&gt;"",BE455&lt;&gt;""), AY455:BF455,AY455:BC455)&lt;=集計基準日),COLUMN(IF(AND(進捗管理票PSPT_進捗率_4_2&lt;&gt;"",BE455&lt;&gt;""), AY455:BF455,AY455:BC455)),""))</f>
        <v>0</v>
      </c>
      <c r="DF455" s="324">
        <f t="array" aca="1" ref="DF455" ca="1">MAX(IF((BJ455:BN455&lt;&gt;"")*($BJ$7:$BN$7="実績日")*(BJ455:BN455&lt;=集計基準日),COLUMN(BJ455:BN455),""))</f>
        <v>0</v>
      </c>
      <c r="DG455" s="439">
        <f ca="1">MAX(IF(CW455&lt;&gt;0,HLOOKUP(CW455+1,進捗・達成率設定_PS,9,1),0),IF(CX455&lt;&gt;0,HLOOKUP(CX455+1,進捗・達成率設定_PT仕様作成,9,1),0),IF(CY455&lt;&gt;0,HLOOKUP(CY455+1,進捗・達成率設定_PG,9,1),0),IF(CZ455&lt;&gt;0,HLOOKUP(CZ455+1,進捗・達成率設定_PT,9,1),0),IF(DA455&lt;&gt;0,HLOOKUP(DA455+1,進捗・達成率設定_受入,9,1),0),IF(AND(COUNTA(PTレビュー先頭セル:PTレビュー最終セル)=0,AND(BB455&lt;&gt;"", BB455 &lt;= 集計基準日, BE455="",BF455="",BJ455="",BK455="",BM455="",BN455="")),100,0),IF(AND(BE455&lt;&gt;"",BE455 &lt;= 集計基準日, BJ455="",BK455="",BM455="",BN455=""),100,0))</f>
        <v>0</v>
      </c>
      <c r="DH455" s="440">
        <f ca="1">MAX(IF(DB455&lt;&gt;0,HLOOKUP(DB455,進捗・達成率設定_PS,9,1),0),IF(DC455&lt;&gt;0,HLOOKUP(DC455,進捗・達成率設定_PT仕様作成,9,1),0),IF(DD455&lt;&gt;0,HLOOKUP(DD455,進捗・達成率設定_PG,9,1),0),IF(DE455&lt;&gt;0,HLOOKUP(DE455,進捗・達成率設定_PT,9,1),0),IF(DF455&lt;&gt;0,HLOOKUP(DF455,進捗・達成率設定_受入,9,1),0),IF(AND(COUNTA(PTレビュー先頭セル:PTレビュー最終セル)=0,BJ455="",BK455="",BM455="",BN455="",BC455&lt;&gt;"", BC455&lt;=集計基準日),100,0),IF(OR(AND(BF455&lt;&gt;"",BF455&lt;=集計基準日, BJ455="",BK455="",BM455="",BN455=""),AND(BE455&lt;&gt;"",BF455&lt;&gt;"",BF455&lt;=集計基準日, BJ455="",BK455="",BM455="",BN455="")),100,0))</f>
        <v>0</v>
      </c>
      <c r="DI455" s="328" t="str">
        <f>IF(BM455&lt;&gt;"",BM455,IF(AND(BJ455&lt;&gt;"",BM455&lt;&gt;""),BM455,IF(AND(BJ455&lt;&gt;"",BM455=""),"",IF(AND(BK455&lt;&gt;"",BM455=""),"",IF(BE455&lt;&gt;"",BE455,IF(COUNTA(PTレビュー先頭セル:PTレビュー最終セル)&lt;&gt;0,"",IF(BB455&lt;&gt;"",BB455,"")))))))</f>
        <v/>
      </c>
      <c r="DJ455" s="329" t="str">
        <f>IF(AND(BM455&lt;&gt;"",BN455&lt;&gt;""),BN455,IF(AND(BJ455&lt;&gt;"",BN455&lt;&gt;""),BN455,IF(AND(BK455&lt;&gt;"",BN455=""),"",IF(AND(BJ455&lt;&gt;"",BN455=""),"",IF(BF455&lt;&gt;"",BF455,IF(COUNTA(PTレビュー先頭セル:PTレビュー最終セル)&lt;&gt;0,"",IF(BC455&lt;&gt;"",BC455,"")))))))</f>
        <v/>
      </c>
      <c r="DK455" s="450" t="b">
        <f t="shared" si="214"/>
        <v>0</v>
      </c>
      <c r="DL455" s="440" t="b">
        <f t="shared" si="215"/>
        <v>0</v>
      </c>
      <c r="DM455" s="450" t="b">
        <f t="shared" si="216"/>
        <v>0</v>
      </c>
      <c r="DN455" s="440" t="b">
        <f t="shared" si="217"/>
        <v>0</v>
      </c>
      <c r="DO455" s="449" t="b">
        <f t="shared" si="218"/>
        <v>0</v>
      </c>
      <c r="DP455" s="440" t="b">
        <f t="shared" si="219"/>
        <v>0</v>
      </c>
      <c r="DQ455" s="450" t="b">
        <f t="shared" si="220"/>
        <v>0</v>
      </c>
      <c r="DR455" s="440" t="b">
        <f t="shared" si="221"/>
        <v>0</v>
      </c>
      <c r="DS455" s="449" t="b">
        <f t="shared" si="222"/>
        <v>0</v>
      </c>
      <c r="DT455" s="440" t="b">
        <f t="shared" si="223"/>
        <v>0</v>
      </c>
    </row>
    <row r="456" spans="1:124" x14ac:dyDescent="0.25">
      <c r="A456" s="65">
        <f t="shared" si="198"/>
        <v>448</v>
      </c>
      <c r="B456" s="275"/>
      <c r="C456" s="275"/>
      <c r="D456" s="275"/>
      <c r="E456" s="275"/>
      <c r="F456" s="275"/>
      <c r="G456" s="316"/>
      <c r="H456" s="276"/>
      <c r="I456" s="276"/>
      <c r="J456" s="276"/>
      <c r="K456" s="467"/>
      <c r="L456" s="467"/>
      <c r="M456" s="277"/>
      <c r="N456" s="277"/>
      <c r="O456" s="348"/>
      <c r="P456" s="349"/>
      <c r="Q456" s="279"/>
      <c r="R456" s="348"/>
      <c r="S456" s="349"/>
      <c r="T456" s="280"/>
      <c r="U456" s="348"/>
      <c r="V456" s="274"/>
      <c r="W456" s="309" t="str">
        <f t="shared" ca="1" si="199"/>
        <v/>
      </c>
      <c r="X456" s="310" t="str">
        <f t="shared" ca="1" si="200"/>
        <v/>
      </c>
      <c r="Y456" s="277"/>
      <c r="Z456" s="277"/>
      <c r="AA456" s="348"/>
      <c r="AB456" s="349"/>
      <c r="AC456" s="279"/>
      <c r="AD456" s="348"/>
      <c r="AE456" s="349"/>
      <c r="AF456" s="280"/>
      <c r="AG456" s="348"/>
      <c r="AH456" s="274"/>
      <c r="AI456" s="309" t="str">
        <f t="shared" ca="1" si="201"/>
        <v/>
      </c>
      <c r="AJ456" s="310" t="str">
        <f t="shared" ca="1" si="202"/>
        <v/>
      </c>
      <c r="AK456" s="276"/>
      <c r="AL456" s="276"/>
      <c r="AM456" s="348"/>
      <c r="AN456" s="349"/>
      <c r="AO456" s="279"/>
      <c r="AP456" s="348"/>
      <c r="AQ456" s="349"/>
      <c r="AR456" s="280"/>
      <c r="AS456" s="348"/>
      <c r="AT456" s="274"/>
      <c r="AU456" s="309" t="str">
        <f t="shared" ca="1" si="203"/>
        <v/>
      </c>
      <c r="AV456" s="310" t="str">
        <f t="shared" ca="1" si="204"/>
        <v/>
      </c>
      <c r="AW456" s="276"/>
      <c r="AX456" s="276"/>
      <c r="AY456" s="348"/>
      <c r="AZ456" s="349"/>
      <c r="BA456" s="279"/>
      <c r="BB456" s="348"/>
      <c r="BC456" s="349"/>
      <c r="BD456" s="280"/>
      <c r="BE456" s="348"/>
      <c r="BF456" s="274"/>
      <c r="BG456" s="309" t="str">
        <f t="shared" ca="1" si="205"/>
        <v/>
      </c>
      <c r="BH456" s="310" t="str">
        <f t="shared" ca="1" si="206"/>
        <v/>
      </c>
      <c r="BI456" s="276"/>
      <c r="BJ456" s="348"/>
      <c r="BK456" s="349"/>
      <c r="BL456" s="279"/>
      <c r="BM456" s="348"/>
      <c r="BN456" s="349"/>
      <c r="BO456" s="280"/>
      <c r="BP456" s="309" t="str">
        <f t="shared" ca="1" si="207"/>
        <v/>
      </c>
      <c r="BQ456" s="310" t="str">
        <f t="shared" ca="1" si="208"/>
        <v/>
      </c>
      <c r="BR456" s="309" t="str">
        <f t="shared" ca="1" si="209"/>
        <v/>
      </c>
      <c r="BS456" s="438" t="str">
        <f t="shared" ca="1" si="210"/>
        <v/>
      </c>
      <c r="BT456" s="281" t="str">
        <f t="array" ref="BT456">IF(AND($I456&lt;&gt;"",$K456&lt;&gt;""),CEILING(VLOOKUP($I456,ランク別指標,3,FALSE)*$L456,1),"")</f>
        <v/>
      </c>
      <c r="BU456" s="282"/>
      <c r="BV456" s="281" t="str">
        <f t="shared" si="224"/>
        <v/>
      </c>
      <c r="BW456" s="283"/>
      <c r="BX456" s="282"/>
      <c r="BY456" s="284" t="str">
        <f t="shared" si="211"/>
        <v/>
      </c>
      <c r="BZ456" s="285" t="str">
        <f t="shared" si="212"/>
        <v/>
      </c>
      <c r="CA456" s="286"/>
      <c r="CB456" s="287"/>
      <c r="CC456" s="281" t="str">
        <f t="array" ref="CC456">IF(AND($I456&lt;&gt;"",$K456&lt;&gt;""),CEILING(VLOOKUP($I456,ランク別指標,6,FALSE)*$L456,1),"")</f>
        <v/>
      </c>
      <c r="CD456" s="288"/>
      <c r="CE456" s="289" t="str">
        <f t="shared" si="225"/>
        <v/>
      </c>
      <c r="CF456" s="290"/>
      <c r="CG456" s="291" t="str">
        <f t="array" ref="CG456">IF(AND(L456&lt;&gt;"",L456&gt;0),IF(CD456/L456*100 &gt; 0,CD456/L456*100, ""),"")</f>
        <v/>
      </c>
      <c r="CH456" s="292" t="str">
        <f t="array" ref="CH456">IF(AND(L456&lt;&gt;"",L456&gt;0),IF(CF456/L456*100 &gt; 0,CF456/L456*100, ""),"")</f>
        <v/>
      </c>
      <c r="CI456" s="291" t="str">
        <f t="array" ref="CI456">IF(AND(CC456&lt;&gt;"",CC456&gt;0),IF(CD456/CC456*100 &gt; 0,CD456/CC456, ""),"")</f>
        <v/>
      </c>
      <c r="CJ456" s="292" t="str">
        <f t="array" ref="CJ456">IF(AND(CE456&lt;&gt;"",CE456&gt;0),IF(CF456/CE456*100 &gt; 0,CF456/CE456, ""),"")</f>
        <v/>
      </c>
      <c r="CK456" s="281"/>
      <c r="CL456" s="293" t="str">
        <f t="array" ref="CL456">IF(AND(L456&lt;&gt;"",L456&gt;0),IF(CK456/L456*100 &gt; 0,CK456/L456*100, ""),"")</f>
        <v/>
      </c>
      <c r="CM456" s="294"/>
      <c r="CN456" s="270" t="str">
        <f t="array" aca="1" ref="CN456" ca="1">IF(AND($O456&lt;&gt;"",$P456="",$O456&lt;=集計基準日),"遅1",IF(AND($R456&lt;&gt;"",$S456="",$R456&lt;=集計基準日),"遅2",IF(AND($U456&lt;&gt;"",$V456="",$U456&lt;=集計基準日),"遅3","") ) )</f>
        <v/>
      </c>
      <c r="CO456" s="271" t="str">
        <f t="array" aca="1" ref="CO456" ca="1">IF(AND($AA456&lt;&gt;"",$AB456="",$AA456&lt;=集計基準日),"遅1",IF(AND($AD456&lt;&gt;"",$AE456="",$AD456&lt;=集計基準日),"遅2",IF(AND($AG456&lt;&gt;"",$AH456="",$AG456&lt;=集計基準日),"遅3","")))</f>
        <v/>
      </c>
      <c r="CP456" s="271" t="str">
        <f t="array" aca="1" ref="CP456" ca="1">IF(AND($AM456&lt;&gt;"",$AN456="",$AM456&lt;=集計基準日),"遅1",IF(AND($AP456&lt;&gt;"",$AQ456="",$AP456&lt;=集計基準日),"遅2",IF(AND($AS456&lt;&gt;"",$AT456="",$AS456&lt;=集計基準日),"遅3","")))</f>
        <v/>
      </c>
      <c r="CQ456" s="272" t="str">
        <f t="shared" ca="1" si="15"/>
        <v/>
      </c>
      <c r="CR456" s="272" t="str">
        <f t="shared" ca="1" si="16"/>
        <v/>
      </c>
      <c r="CS456" s="273" t="str">
        <f t="shared" ref="CS456:CS509" ca="1" si="226">IF(OR($CN456&lt;&gt;"",$CO456&lt;&gt;"",$CP456&lt;&gt;"",$CQ456&lt;&gt;"",$CR456&lt;&gt;""),"遅","")</f>
        <v/>
      </c>
      <c r="CT456" s="337"/>
      <c r="CU456" s="264">
        <f t="shared" si="213"/>
        <v>448</v>
      </c>
      <c r="CW456" s="324">
        <f t="array" aca="1" ref="CW456" ca="1">MAX(IF((IF(進捗管理票PSPT_進捗率_1_2&lt;&gt;"", O456:V456,O456:S456)&lt;&gt;"")*(IF(進捗管理票PSPT_進捗率_1_2&lt;&gt;"", $O$7:$V$7,$O$7:$S$7)="予定日")*(IF(進捗管理票PSPT_進捗率_1_2&lt;&gt;"", O456:V456,O456:S456)&lt;=集計基準日),COLUMN(IF(進捗管理票PSPT_進捗率_1_2&lt;&gt;"", O456:V456,O456:S456)),""))</f>
        <v>0</v>
      </c>
      <c r="CX456" s="324">
        <f t="array" aca="1" ref="CX456" ca="1">MAX(IF((IF(進捗管理票PSPT_進捗率_2_2&lt;&gt;"", AA456:AH456,AA456:AE456)&lt;&gt;"")*(IF(進捗管理票PSPT_進捗率_2_2&lt;&gt;"", $AA$7:$AH$7,$AA$7:$AE$7)="予定日")*(IF(進捗管理票PSPT_進捗率_2_2&lt;&gt;"", AA456:AH456,AA456:AE456)&lt;=集計基準日),COLUMN(IF(進捗管理票PSPT_進捗率_2_2&lt;&gt;"", AA456:AH456,AA456:AE456)),""))</f>
        <v>0</v>
      </c>
      <c r="CY456" s="324">
        <f t="array" aca="1" ref="CY456" ca="1">MAX(IF((IF(進捗管理票PSPT_進捗率_3_2&lt;&gt;"", AM456:AT456,AM456:AQ456)&lt;&gt;"")*(IF(進捗管理票PSPT_進捗率_3_2&lt;&gt;"", $AM$7:$AT$7,$AM$7:$AQ$7)="予定日")*(IF(進捗管理票PSPT_進捗率_3_2&lt;&gt;"", AM456:AT456,AM456:AQ456)&lt;=集計基準日),COLUMN(IF(進捗管理票PSPT_進捗率_3_2&lt;&gt;"", AM456:AT456,AM456:AQ456)),""))</f>
        <v>0</v>
      </c>
      <c r="CZ456" s="324">
        <f t="array" aca="1" ref="CZ456" ca="1">MAX(IF((IF(進捗管理票PSPT_進捗率_4_2&lt;&gt;"", AY456:BF456,AY456:BC456)&lt;&gt;"")*(IF(進捗管理票PSPT_進捗率_4_2&lt;&gt;"", $AY$7:$BF$7,$AY$7:$BC$7)="予定日")*(IF(進捗管理票PSPT_進捗率_4_2&lt;&gt;"", AY456:BF456,AY456:BC456)&lt;=集計基準日),COLUMN(IF(進捗管理票PSPT_進捗率_4_2&lt;&gt;"", AY456:BF456,AY456:BC456)),""))</f>
        <v>0</v>
      </c>
      <c r="DA456" s="324">
        <f t="array" aca="1" ref="DA456" ca="1">MAX(IF((BJ456:BN456&lt;&gt;"")*($BJ$7:$BN$7="予定日")*(BJ456:BN456&lt;=集計基準日),COLUMN(BJ456:BN456),""))</f>
        <v>0</v>
      </c>
      <c r="DB456" s="324">
        <f t="array" aca="1" ref="DB456" ca="1">MAX(IF((IF(AND(進捗管理票PSPT_進捗率_1_2&lt;&gt;"",U456&lt;&gt;""), O456:V456,O456:S456)&lt;&gt;"")*(IF(AND(進捗管理票PSPT_進捗率_1_2&lt;&gt;"",U456&lt;&gt;""), $O$7:$V$7,$O$7:$S$7)="実績日")*(IF(AND(進捗管理票PSPT_進捗率_1_2&lt;&gt;"",U456&lt;&gt;""), O456:V456,O456:S456)&lt;=集計基準日),COLUMN(IF(AND(進捗管理票PSPT_進捗率_1_2&lt;&gt;"",U456&lt;&gt;""), O456:V456,O456:S456)),""))</f>
        <v>0</v>
      </c>
      <c r="DC456" s="324">
        <f t="array" aca="1" ref="DC456" ca="1">MAX(IF((IF(AND(進捗管理票PSPT_進捗率_2_2&lt;&gt;"",AG456&lt;&gt;""), AA456:AH456,AA456:AE456)&lt;&gt;"")*(IF(AND(進捗管理票PSPT_進捗率_2_2&lt;&gt;"",AG456&lt;&gt;""), $AA$7:$AH$7,$AA$7:$AE$7)="実績日")*(IF(AND(進捗管理票PSPT_進捗率_2_2&lt;&gt;"",AG456&lt;&gt;""), AA456:AH456,AA456:AE456)&lt;=集計基準日),COLUMN(IF(AND(進捗管理票PSPT_進捗率_2_2&lt;&gt;"",AG456&lt;&gt;""), AA456:AH456,AA456:AE456)),""))</f>
        <v>0</v>
      </c>
      <c r="DD456" s="324">
        <f t="array" aca="1" ref="DD456" ca="1">MAX(IF((IF(AND(進捗管理票PSPT_進捗率_3_2&lt;&gt;"",AS456&lt;&gt;""), AM456:AT456,AM456:AQ456)&lt;&gt;"")*(IF(AND(進捗管理票PSPT_進捗率_3_2&lt;&gt;"",AS456&lt;&gt;""), $AM$7:$AT$7,$AM$7:$AQ$7)="実績日")*(IF(AND(進捗管理票PSPT_進捗率_3_2&lt;&gt;"",AS456&lt;&gt;""), AM456:AT456,AM456:AQ456)&lt;=集計基準日),COLUMN(IF(AND(進捗管理票PSPT_進捗率_3_2&lt;&gt;"",AS456&lt;&gt;""), AM456:AT456,AM456:AQ456)),""))</f>
        <v>0</v>
      </c>
      <c r="DE456" s="324">
        <f t="array" aca="1" ref="DE456" ca="1">MAX(IF((IF(AND(進捗管理票PSPT_進捗率_4_2&lt;&gt;"",BE456&lt;&gt;""), AY456:BF456,AY456:BC456)&lt;&gt;"")*(IF(AND(進捗管理票PSPT_進捗率_4_2&lt;&gt;"",BE456&lt;&gt;""), $AY$7:$BF$7,$AY$7:$BC$7)="実績日")*(IF(AND(進捗管理票PSPT_進捗率_4_2&lt;&gt;"",BE456&lt;&gt;""), AY456:BF456,AY456:BC456)&lt;=集計基準日),COLUMN(IF(AND(進捗管理票PSPT_進捗率_4_2&lt;&gt;"",BE456&lt;&gt;""), AY456:BF456,AY456:BC456)),""))</f>
        <v>0</v>
      </c>
      <c r="DF456" s="324">
        <f t="array" aca="1" ref="DF456" ca="1">MAX(IF((BJ456:BN456&lt;&gt;"")*($BJ$7:$BN$7="実績日")*(BJ456:BN456&lt;=集計基準日),COLUMN(BJ456:BN456),""))</f>
        <v>0</v>
      </c>
      <c r="DG456" s="439">
        <f ca="1">MAX(IF(CW456&lt;&gt;0,HLOOKUP(CW456+1,進捗・達成率設定_PS,9,1),0),IF(CX456&lt;&gt;0,HLOOKUP(CX456+1,進捗・達成率設定_PT仕様作成,9,1),0),IF(CY456&lt;&gt;0,HLOOKUP(CY456+1,進捗・達成率設定_PG,9,1),0),IF(CZ456&lt;&gt;0,HLOOKUP(CZ456+1,進捗・達成率設定_PT,9,1),0),IF(DA456&lt;&gt;0,HLOOKUP(DA456+1,進捗・達成率設定_受入,9,1),0),IF(AND(COUNTA(PTレビュー先頭セル:PTレビュー最終セル)=0,AND(BB456&lt;&gt;"", BB456 &lt;= 集計基準日, BE456="",BF456="",BJ456="",BK456="",BM456="",BN456="")),100,0),IF(AND(BE456&lt;&gt;"",BE456 &lt;= 集計基準日, BJ456="",BK456="",BM456="",BN456=""),100,0))</f>
        <v>0</v>
      </c>
      <c r="DH456" s="440">
        <f ca="1">MAX(IF(DB456&lt;&gt;0,HLOOKUP(DB456,進捗・達成率設定_PS,9,1),0),IF(DC456&lt;&gt;0,HLOOKUP(DC456,進捗・達成率設定_PT仕様作成,9,1),0),IF(DD456&lt;&gt;0,HLOOKUP(DD456,進捗・達成率設定_PG,9,1),0),IF(DE456&lt;&gt;0,HLOOKUP(DE456,進捗・達成率設定_PT,9,1),0),IF(DF456&lt;&gt;0,HLOOKUP(DF456,進捗・達成率設定_受入,9,1),0),IF(AND(COUNTA(PTレビュー先頭セル:PTレビュー最終セル)=0,BJ456="",BK456="",BM456="",BN456="",BC456&lt;&gt;"", BC456&lt;=集計基準日),100,0),IF(OR(AND(BF456&lt;&gt;"",BF456&lt;=集計基準日, BJ456="",BK456="",BM456="",BN456=""),AND(BE456&lt;&gt;"",BF456&lt;&gt;"",BF456&lt;=集計基準日, BJ456="",BK456="",BM456="",BN456="")),100,0))</f>
        <v>0</v>
      </c>
      <c r="DI456" s="328" t="str">
        <f>IF(BM456&lt;&gt;"",BM456,IF(AND(BJ456&lt;&gt;"",BM456&lt;&gt;""),BM456,IF(AND(BJ456&lt;&gt;"",BM456=""),"",IF(AND(BK456&lt;&gt;"",BM456=""),"",IF(BE456&lt;&gt;"",BE456,IF(COUNTA(PTレビュー先頭セル:PTレビュー最終セル)&lt;&gt;0,"",IF(BB456&lt;&gt;"",BB456,"")))))))</f>
        <v/>
      </c>
      <c r="DJ456" s="329" t="str">
        <f>IF(AND(BM456&lt;&gt;"",BN456&lt;&gt;""),BN456,IF(AND(BJ456&lt;&gt;"",BN456&lt;&gt;""),BN456,IF(AND(BK456&lt;&gt;"",BN456=""),"",IF(AND(BJ456&lt;&gt;"",BN456=""),"",IF(BF456&lt;&gt;"",BF456,IF(COUNTA(PTレビュー先頭セル:PTレビュー最終セル)&lt;&gt;0,"",IF(BC456&lt;&gt;"",BC456,"")))))))</f>
        <v/>
      </c>
      <c r="DK456" s="450" t="b">
        <f t="shared" si="214"/>
        <v>0</v>
      </c>
      <c r="DL456" s="440" t="b">
        <f t="shared" si="215"/>
        <v>0</v>
      </c>
      <c r="DM456" s="450" t="b">
        <f t="shared" si="216"/>
        <v>0</v>
      </c>
      <c r="DN456" s="440" t="b">
        <f t="shared" si="217"/>
        <v>0</v>
      </c>
      <c r="DO456" s="449" t="b">
        <f t="shared" si="218"/>
        <v>0</v>
      </c>
      <c r="DP456" s="440" t="b">
        <f t="shared" si="219"/>
        <v>0</v>
      </c>
      <c r="DQ456" s="450" t="b">
        <f t="shared" si="220"/>
        <v>0</v>
      </c>
      <c r="DR456" s="440" t="b">
        <f t="shared" si="221"/>
        <v>0</v>
      </c>
      <c r="DS456" s="449" t="b">
        <f t="shared" si="222"/>
        <v>0</v>
      </c>
      <c r="DT456" s="440" t="b">
        <f t="shared" si="223"/>
        <v>0</v>
      </c>
    </row>
    <row r="457" spans="1:124" x14ac:dyDescent="0.25">
      <c r="A457" s="65">
        <f t="shared" ref="A457:A508" si="227">ROW()-8</f>
        <v>449</v>
      </c>
      <c r="B457" s="275"/>
      <c r="C457" s="275"/>
      <c r="D457" s="275"/>
      <c r="E457" s="275"/>
      <c r="F457" s="275"/>
      <c r="G457" s="316"/>
      <c r="H457" s="276"/>
      <c r="I457" s="276"/>
      <c r="J457" s="276"/>
      <c r="K457" s="467"/>
      <c r="L457" s="467"/>
      <c r="M457" s="277"/>
      <c r="N457" s="277"/>
      <c r="O457" s="348"/>
      <c r="P457" s="349"/>
      <c r="Q457" s="279"/>
      <c r="R457" s="348"/>
      <c r="S457" s="349"/>
      <c r="T457" s="280"/>
      <c r="U457" s="348"/>
      <c r="V457" s="274"/>
      <c r="W457" s="309" t="str">
        <f t="shared" ref="W457:W509" ca="1" si="228">IF(ISERROR(HLOOKUP(CW457+1,プロジェクト進捗設定_PS,4,FALSE)),IF(DK457,0,""),HLOOKUP(CW457+1,プロジェクト進捗設定_PS,4,FALSE))</f>
        <v/>
      </c>
      <c r="X457" s="310" t="str">
        <f t="shared" ref="X457:X509" ca="1" si="229">IF(ISERROR(HLOOKUP(DB457,プロジェクト進捗設定_PS,4,FALSE)),IF(DL457,0,""),HLOOKUP(DB457,プロジェクト進捗設定_PS,4,FALSE))</f>
        <v/>
      </c>
      <c r="Y457" s="277"/>
      <c r="Z457" s="277"/>
      <c r="AA457" s="348"/>
      <c r="AB457" s="349"/>
      <c r="AC457" s="279"/>
      <c r="AD457" s="348"/>
      <c r="AE457" s="349"/>
      <c r="AF457" s="280"/>
      <c r="AG457" s="348"/>
      <c r="AH457" s="274"/>
      <c r="AI457" s="309" t="str">
        <f t="shared" ref="AI457:AI509" ca="1" si="230">IF(ISERROR(HLOOKUP(CX457+1,プロジェクト進捗設定_PT仕様作成,4,FALSE)),IF(DM457,0,""),HLOOKUP(CX457+1,プロジェクト進捗設定_PT仕様作成,4,FALSE))</f>
        <v/>
      </c>
      <c r="AJ457" s="310" t="str">
        <f t="shared" ref="AJ457:AJ509" ca="1" si="231">IF(ISERROR(HLOOKUP(DC457,プロジェクト進捗設定_PT仕様作成,4,FALSE)),IF(DN457,0,""),HLOOKUP(DC457,プロジェクト進捗設定_PT仕様作成,4,FALSE))</f>
        <v/>
      </c>
      <c r="AK457" s="276"/>
      <c r="AL457" s="276"/>
      <c r="AM457" s="348"/>
      <c r="AN457" s="349"/>
      <c r="AO457" s="279"/>
      <c r="AP457" s="348"/>
      <c r="AQ457" s="349"/>
      <c r="AR457" s="280"/>
      <c r="AS457" s="348"/>
      <c r="AT457" s="274"/>
      <c r="AU457" s="309" t="str">
        <f t="shared" ref="AU457:AU509" ca="1" si="232">IF(ISERROR(HLOOKUP(CY457+1,プロジェクト進捗設定_PG,4,FALSE)),IF(DO457,0,""),HLOOKUP(CY457+1,プロジェクト進捗設定_PG,4,FALSE))</f>
        <v/>
      </c>
      <c r="AV457" s="310" t="str">
        <f t="shared" ref="AV457:AV509" ca="1" si="233">IF(ISERROR(HLOOKUP(DD457,プロジェクト進捗設定_PG,4,FALSE)),IF(DP457,0,""),HLOOKUP(DD457,プロジェクト進捗設定_PG,4,FALSE))</f>
        <v/>
      </c>
      <c r="AW457" s="276"/>
      <c r="AX457" s="276"/>
      <c r="AY457" s="348"/>
      <c r="AZ457" s="349"/>
      <c r="BA457" s="279"/>
      <c r="BB457" s="348"/>
      <c r="BC457" s="349"/>
      <c r="BD457" s="280"/>
      <c r="BE457" s="348"/>
      <c r="BF457" s="274"/>
      <c r="BG457" s="309" t="str">
        <f t="shared" ref="BG457:BG509" ca="1" si="234">IF(ISERROR(HLOOKUP(CZ457+1,プロジェクト進捗設定_PT,4,FALSE)),IF(DQ457,0,""),HLOOKUP(CZ457+1,プロジェクト進捗設定_PT,4,FALSE))</f>
        <v/>
      </c>
      <c r="BH457" s="310" t="str">
        <f t="shared" ref="BH457:BH509" ca="1" si="235">IF(ISERROR(HLOOKUP(DE457,プロジェクト進捗設定_PT,4,FALSE)),IF(DR457,0,""),HLOOKUP(DE457,プロジェクト進捗設定_PT,4,FALSE))</f>
        <v/>
      </c>
      <c r="BI457" s="276"/>
      <c r="BJ457" s="348"/>
      <c r="BK457" s="349"/>
      <c r="BL457" s="279"/>
      <c r="BM457" s="348"/>
      <c r="BN457" s="349"/>
      <c r="BO457" s="280"/>
      <c r="BP457" s="309" t="str">
        <f t="shared" ref="BP457:BP509" ca="1" si="236">IF(ISERROR(HLOOKUP(DA457+1,プロジェクト進捗設定_R終無_受入,5,TRUE)),IF(DS457,0,""),HLOOKUP(DA457+1,プロジェクト進捗設定_R終無_受入,5,FALSE))</f>
        <v/>
      </c>
      <c r="BQ457" s="310" t="str">
        <f t="shared" ref="BQ457:BQ509" ca="1" si="237">IF(ISERROR(HLOOKUP(DF457,プロジェクト進捗設定_R終無_受入,5,FALSE)),IF(DT457,0,""),HLOOKUP(DF457,プロジェクト進捗設定_R終無_受入,5,FALSE))</f>
        <v/>
      </c>
      <c r="BR457" s="309" t="str">
        <f t="shared" ref="BR457:BR509" ca="1" si="238">IF(AND(W457&lt;&gt;0,W457="",AI457&lt;&gt;0,AI457="",AU457&lt;&gt;0,AU457="",BG457&lt;&gt;0,BG457="",BP457&lt;&gt;0,BP457="",DG457=0),"",DG457)</f>
        <v/>
      </c>
      <c r="BS457" s="438" t="str">
        <f t="shared" ref="BS457:BS509" ca="1" si="239">IF(AND(X457&lt;&gt;0,X457="",AJ457&lt;&gt;0,AJ457="",AV457&lt;&gt;0,AV457="",BH457&lt;&gt;0,BH457="",BQ457&lt;&gt;0,BQ457="",DH457=0),"",DH457)</f>
        <v/>
      </c>
      <c r="BT457" s="281" t="str">
        <f t="array" ref="BT457">IF(AND($I457&lt;&gt;"",$K457&lt;&gt;""),CEILING(VLOOKUP($I457,ランク別指標,3,FALSE)*$L457,1),"")</f>
        <v/>
      </c>
      <c r="BU457" s="282"/>
      <c r="BV457" s="281" t="str">
        <f t="shared" si="224"/>
        <v/>
      </c>
      <c r="BW457" s="283"/>
      <c r="BX457" s="282"/>
      <c r="BY457" s="284" t="str">
        <f t="shared" ref="BY457:BY508" si="240">IF(L457&lt;&gt;"",IF(BU457/L457*100 &gt; 0,BU457/L457*100, ""),"")</f>
        <v/>
      </c>
      <c r="BZ457" s="285" t="str">
        <f t="shared" ref="BZ457:BZ508" si="241">IF(L457&lt;&gt;"",IF(BW457/L457*100 &gt; 0,BW457/L457*100, ""),"")</f>
        <v/>
      </c>
      <c r="CA457" s="286"/>
      <c r="CB457" s="287"/>
      <c r="CC457" s="281" t="str">
        <f t="array" ref="CC457">IF(AND($I457&lt;&gt;"",$K457&lt;&gt;""),CEILING(VLOOKUP($I457,ランク別指標,6,FALSE)*$L457,1),"")</f>
        <v/>
      </c>
      <c r="CD457" s="288"/>
      <c r="CE457" s="289" t="str">
        <f t="shared" si="225"/>
        <v/>
      </c>
      <c r="CF457" s="290"/>
      <c r="CG457" s="291" t="str">
        <f t="array" ref="CG457">IF(AND(L457&lt;&gt;"",L457&gt;0),IF(CD457/L457*100 &gt; 0,CD457/L457*100, ""),"")</f>
        <v/>
      </c>
      <c r="CH457" s="292" t="str">
        <f t="array" ref="CH457">IF(AND(L457&lt;&gt;"",L457&gt;0),IF(CF457/L457*100 &gt; 0,CF457/L457*100, ""),"")</f>
        <v/>
      </c>
      <c r="CI457" s="291" t="str">
        <f t="array" ref="CI457">IF(AND(CC457&lt;&gt;"",CC457&gt;0),IF(CD457/CC457*100 &gt; 0,CD457/CC457, ""),"")</f>
        <v/>
      </c>
      <c r="CJ457" s="292" t="str">
        <f t="array" ref="CJ457">IF(AND(CE457&lt;&gt;"",CE457&gt;0),IF(CF457/CE457*100 &gt; 0,CF457/CE457, ""),"")</f>
        <v/>
      </c>
      <c r="CK457" s="281"/>
      <c r="CL457" s="293" t="str">
        <f t="array" ref="CL457">IF(AND(L457&lt;&gt;"",L457&gt;0),IF(CK457/L457*100 &gt; 0,CK457/L457*100, ""),"")</f>
        <v/>
      </c>
      <c r="CM457" s="294"/>
      <c r="CN457" s="270" t="str">
        <f t="array" aca="1" ref="CN457" ca="1">IF(AND($O457&lt;&gt;"",$P457="",$O457&lt;=集計基準日),"遅1",IF(AND($R457&lt;&gt;"",$S457="",$R457&lt;=集計基準日),"遅2",IF(AND($U457&lt;&gt;"",$V457="",$U457&lt;=集計基準日),"遅3","") ) )</f>
        <v/>
      </c>
      <c r="CO457" s="271" t="str">
        <f t="array" aca="1" ref="CO457" ca="1">IF(AND($AA457&lt;&gt;"",$AB457="",$AA457&lt;=集計基準日),"遅1",IF(AND($AD457&lt;&gt;"",$AE457="",$AD457&lt;=集計基準日),"遅2",IF(AND($AG457&lt;&gt;"",$AH457="",$AG457&lt;=集計基準日),"遅3","")))</f>
        <v/>
      </c>
      <c r="CP457" s="271" t="str">
        <f t="array" aca="1" ref="CP457" ca="1">IF(AND($AM457&lt;&gt;"",$AN457="",$AM457&lt;=集計基準日),"遅1",IF(AND($AP457&lt;&gt;"",$AQ457="",$AP457&lt;=集計基準日),"遅2",IF(AND($AS457&lt;&gt;"",$AT457="",$AS457&lt;=集計基準日),"遅3","")))</f>
        <v/>
      </c>
      <c r="CQ457" s="272" t="str">
        <f t="shared" ca="1" si="15"/>
        <v/>
      </c>
      <c r="CR457" s="272" t="str">
        <f t="shared" ca="1" si="16"/>
        <v/>
      </c>
      <c r="CS457" s="273" t="str">
        <f t="shared" ca="1" si="226"/>
        <v/>
      </c>
      <c r="CT457" s="337"/>
      <c r="CU457" s="264">
        <f t="shared" ref="CU457:CU509" si="242">A457</f>
        <v>449</v>
      </c>
      <c r="CW457" s="324">
        <f t="array" aca="1" ref="CW457" ca="1">MAX(IF((IF(進捗管理票PSPT_進捗率_1_2&lt;&gt;"", O457:V457,O457:S457)&lt;&gt;"")*(IF(進捗管理票PSPT_進捗率_1_2&lt;&gt;"", $O$7:$V$7,$O$7:$S$7)="予定日")*(IF(進捗管理票PSPT_進捗率_1_2&lt;&gt;"", O457:V457,O457:S457)&lt;=集計基準日),COLUMN(IF(進捗管理票PSPT_進捗率_1_2&lt;&gt;"", O457:V457,O457:S457)),""))</f>
        <v>0</v>
      </c>
      <c r="CX457" s="324">
        <f t="array" aca="1" ref="CX457" ca="1">MAX(IF((IF(進捗管理票PSPT_進捗率_2_2&lt;&gt;"", AA457:AH457,AA457:AE457)&lt;&gt;"")*(IF(進捗管理票PSPT_進捗率_2_2&lt;&gt;"", $AA$7:$AH$7,$AA$7:$AE$7)="予定日")*(IF(進捗管理票PSPT_進捗率_2_2&lt;&gt;"", AA457:AH457,AA457:AE457)&lt;=集計基準日),COLUMN(IF(進捗管理票PSPT_進捗率_2_2&lt;&gt;"", AA457:AH457,AA457:AE457)),""))</f>
        <v>0</v>
      </c>
      <c r="CY457" s="324">
        <f t="array" aca="1" ref="CY457" ca="1">MAX(IF((IF(進捗管理票PSPT_進捗率_3_2&lt;&gt;"", AM457:AT457,AM457:AQ457)&lt;&gt;"")*(IF(進捗管理票PSPT_進捗率_3_2&lt;&gt;"", $AM$7:$AT$7,$AM$7:$AQ$7)="予定日")*(IF(進捗管理票PSPT_進捗率_3_2&lt;&gt;"", AM457:AT457,AM457:AQ457)&lt;=集計基準日),COLUMN(IF(進捗管理票PSPT_進捗率_3_2&lt;&gt;"", AM457:AT457,AM457:AQ457)),""))</f>
        <v>0</v>
      </c>
      <c r="CZ457" s="324">
        <f t="array" aca="1" ref="CZ457" ca="1">MAX(IF((IF(進捗管理票PSPT_進捗率_4_2&lt;&gt;"", AY457:BF457,AY457:BC457)&lt;&gt;"")*(IF(進捗管理票PSPT_進捗率_4_2&lt;&gt;"", $AY$7:$BF$7,$AY$7:$BC$7)="予定日")*(IF(進捗管理票PSPT_進捗率_4_2&lt;&gt;"", AY457:BF457,AY457:BC457)&lt;=集計基準日),COLUMN(IF(進捗管理票PSPT_進捗率_4_2&lt;&gt;"", AY457:BF457,AY457:BC457)),""))</f>
        <v>0</v>
      </c>
      <c r="DA457" s="324">
        <f t="array" aca="1" ref="DA457" ca="1">MAX(IF((BJ457:BN457&lt;&gt;"")*($BJ$7:$BN$7="予定日")*(BJ457:BN457&lt;=集計基準日),COLUMN(BJ457:BN457),""))</f>
        <v>0</v>
      </c>
      <c r="DB457" s="324">
        <f t="array" aca="1" ref="DB457" ca="1">MAX(IF((IF(AND(進捗管理票PSPT_進捗率_1_2&lt;&gt;"",U457&lt;&gt;""), O457:V457,O457:S457)&lt;&gt;"")*(IF(AND(進捗管理票PSPT_進捗率_1_2&lt;&gt;"",U457&lt;&gt;""), $O$7:$V$7,$O$7:$S$7)="実績日")*(IF(AND(進捗管理票PSPT_進捗率_1_2&lt;&gt;"",U457&lt;&gt;""), O457:V457,O457:S457)&lt;=集計基準日),COLUMN(IF(AND(進捗管理票PSPT_進捗率_1_2&lt;&gt;"",U457&lt;&gt;""), O457:V457,O457:S457)),""))</f>
        <v>0</v>
      </c>
      <c r="DC457" s="324">
        <f t="array" aca="1" ref="DC457" ca="1">MAX(IF((IF(AND(進捗管理票PSPT_進捗率_2_2&lt;&gt;"",AG457&lt;&gt;""), AA457:AH457,AA457:AE457)&lt;&gt;"")*(IF(AND(進捗管理票PSPT_進捗率_2_2&lt;&gt;"",AG457&lt;&gt;""), $AA$7:$AH$7,$AA$7:$AE$7)="実績日")*(IF(AND(進捗管理票PSPT_進捗率_2_2&lt;&gt;"",AG457&lt;&gt;""), AA457:AH457,AA457:AE457)&lt;=集計基準日),COLUMN(IF(AND(進捗管理票PSPT_進捗率_2_2&lt;&gt;"",AG457&lt;&gt;""), AA457:AH457,AA457:AE457)),""))</f>
        <v>0</v>
      </c>
      <c r="DD457" s="324">
        <f t="array" aca="1" ref="DD457" ca="1">MAX(IF((IF(AND(進捗管理票PSPT_進捗率_3_2&lt;&gt;"",AS457&lt;&gt;""), AM457:AT457,AM457:AQ457)&lt;&gt;"")*(IF(AND(進捗管理票PSPT_進捗率_3_2&lt;&gt;"",AS457&lt;&gt;""), $AM$7:$AT$7,$AM$7:$AQ$7)="実績日")*(IF(AND(進捗管理票PSPT_進捗率_3_2&lt;&gt;"",AS457&lt;&gt;""), AM457:AT457,AM457:AQ457)&lt;=集計基準日),COLUMN(IF(AND(進捗管理票PSPT_進捗率_3_2&lt;&gt;"",AS457&lt;&gt;""), AM457:AT457,AM457:AQ457)),""))</f>
        <v>0</v>
      </c>
      <c r="DE457" s="324">
        <f t="array" aca="1" ref="DE457" ca="1">MAX(IF((IF(AND(進捗管理票PSPT_進捗率_4_2&lt;&gt;"",BE457&lt;&gt;""), AY457:BF457,AY457:BC457)&lt;&gt;"")*(IF(AND(進捗管理票PSPT_進捗率_4_2&lt;&gt;"",BE457&lt;&gt;""), $AY$7:$BF$7,$AY$7:$BC$7)="実績日")*(IF(AND(進捗管理票PSPT_進捗率_4_2&lt;&gt;"",BE457&lt;&gt;""), AY457:BF457,AY457:BC457)&lt;=集計基準日),COLUMN(IF(AND(進捗管理票PSPT_進捗率_4_2&lt;&gt;"",BE457&lt;&gt;""), AY457:BF457,AY457:BC457)),""))</f>
        <v>0</v>
      </c>
      <c r="DF457" s="324">
        <f t="array" aca="1" ref="DF457" ca="1">MAX(IF((BJ457:BN457&lt;&gt;"")*($BJ$7:$BN$7="実績日")*(BJ457:BN457&lt;=集計基準日),COLUMN(BJ457:BN457),""))</f>
        <v>0</v>
      </c>
      <c r="DG457" s="439">
        <f ca="1">MAX(IF(CW457&lt;&gt;0,HLOOKUP(CW457+1,進捗・達成率設定_PS,9,1),0),IF(CX457&lt;&gt;0,HLOOKUP(CX457+1,進捗・達成率設定_PT仕様作成,9,1),0),IF(CY457&lt;&gt;0,HLOOKUP(CY457+1,進捗・達成率設定_PG,9,1),0),IF(CZ457&lt;&gt;0,HLOOKUP(CZ457+1,進捗・達成率設定_PT,9,1),0),IF(DA457&lt;&gt;0,HLOOKUP(DA457+1,進捗・達成率設定_受入,9,1),0),IF(AND(COUNTA(PTレビュー先頭セル:PTレビュー最終セル)=0,AND(BB457&lt;&gt;"", BB457 &lt;= 集計基準日, BE457="",BF457="",BJ457="",BK457="",BM457="",BN457="")),100,0),IF(AND(BE457&lt;&gt;"",BE457 &lt;= 集計基準日, BJ457="",BK457="",BM457="",BN457=""),100,0))</f>
        <v>0</v>
      </c>
      <c r="DH457" s="440">
        <f ca="1">MAX(IF(DB457&lt;&gt;0,HLOOKUP(DB457,進捗・達成率設定_PS,9,1),0),IF(DC457&lt;&gt;0,HLOOKUP(DC457,進捗・達成率設定_PT仕様作成,9,1),0),IF(DD457&lt;&gt;0,HLOOKUP(DD457,進捗・達成率設定_PG,9,1),0),IF(DE457&lt;&gt;0,HLOOKUP(DE457,進捗・達成率設定_PT,9,1),0),IF(DF457&lt;&gt;0,HLOOKUP(DF457,進捗・達成率設定_受入,9,1),0),IF(AND(COUNTA(PTレビュー先頭セル:PTレビュー最終セル)=0,BJ457="",BK457="",BM457="",BN457="",BC457&lt;&gt;"", BC457&lt;=集計基準日),100,0),IF(OR(AND(BF457&lt;&gt;"",BF457&lt;=集計基準日, BJ457="",BK457="",BM457="",BN457=""),AND(BE457&lt;&gt;"",BF457&lt;&gt;"",BF457&lt;=集計基準日, BJ457="",BK457="",BM457="",BN457="")),100,0))</f>
        <v>0</v>
      </c>
      <c r="DI457" s="328" t="str">
        <f>IF(BM457&lt;&gt;"",BM457,IF(AND(BJ457&lt;&gt;"",BM457&lt;&gt;""),BM457,IF(AND(BJ457&lt;&gt;"",BM457=""),"",IF(AND(BK457&lt;&gt;"",BM457=""),"",IF(BE457&lt;&gt;"",BE457,IF(COUNTA(PTレビュー先頭セル:PTレビュー最終セル)&lt;&gt;0,"",IF(BB457&lt;&gt;"",BB457,"")))))))</f>
        <v/>
      </c>
      <c r="DJ457" s="329" t="str">
        <f>IF(AND(BM457&lt;&gt;"",BN457&lt;&gt;""),BN457,IF(AND(BJ457&lt;&gt;"",BN457&lt;&gt;""),BN457,IF(AND(BK457&lt;&gt;"",BN457=""),"",IF(AND(BJ457&lt;&gt;"",BN457=""),"",IF(BF457&lt;&gt;"",BF457,IF(COUNTA(PTレビュー先頭セル:PTレビュー最終セル)&lt;&gt;0,"",IF(BC457&lt;&gt;"",BC457,"")))))))</f>
        <v/>
      </c>
      <c r="DK457" s="450" t="b">
        <f t="shared" ref="DK457:DK509" si="243">OR(AND(NOT(ISTEXT(O457)),O457&lt;&gt;""),AND(NOT(ISTEXT(R457)),R457&lt;&gt;""),AND(NOT(ISTEXT(U457)),U457&lt;&gt;""))</f>
        <v>0</v>
      </c>
      <c r="DL457" s="440" t="b">
        <f t="shared" ref="DL457:DL509" si="244">OR(AND(NOT(ISTEXT(P457)),P457&lt;&gt;""),AND(NOT(ISTEXT(S457)),S457&lt;&gt;""),AND(NOT(ISTEXT(V457)),V457&lt;&gt;""))</f>
        <v>0</v>
      </c>
      <c r="DM457" s="450" t="b">
        <f t="shared" ref="DM457:DM509" si="245">OR(AND(NOT(ISTEXT(AA457)),AA457&lt;&gt;""),AND(NOT(ISTEXT(AD457)),AD457&lt;&gt;""),AND(NOT(ISTEXT(AG457)),AG457&lt;&gt;""))</f>
        <v>0</v>
      </c>
      <c r="DN457" s="440" t="b">
        <f t="shared" ref="DN457:DN509" si="246">OR(AND(NOT(ISTEXT(AB457)),AB457&lt;&gt;""),AND(NOT(ISTEXT(AE457)),AE457&lt;&gt;""),AND(NOT(ISTEXT(AH457)),AH457&lt;&gt;""))</f>
        <v>0</v>
      </c>
      <c r="DO457" s="449" t="b">
        <f t="shared" ref="DO457:DO509" si="247">OR(AND(NOT(ISTEXT(AM457)),AM457&lt;&gt;""),AND(NOT(ISTEXT(AP457)),AP457&lt;&gt;""),AND(NOT(ISTEXT(AS457)),AS457&lt;&gt;""))</f>
        <v>0</v>
      </c>
      <c r="DP457" s="440" t="b">
        <f t="shared" ref="DP457:DP509" si="248">OR(AND(NOT(ISTEXT(AN457)),AN457&lt;&gt;""),AND(NOT(ISTEXT(AQ457)),AQ457&lt;&gt;""),AND(NOT(ISTEXT(AT457)),AT457&lt;&gt;""))</f>
        <v>0</v>
      </c>
      <c r="DQ457" s="450" t="b">
        <f t="shared" ref="DQ457:DQ509" si="249">OR(AND(NOT(ISTEXT(AY457)),AY457&lt;&gt;""),AND(NOT(ISTEXT(BB457)),BB457&lt;&gt;""),AND(NOT(ISTEXT(BE457)),BE457&lt;&gt;""))</f>
        <v>0</v>
      </c>
      <c r="DR457" s="440" t="b">
        <f t="shared" ref="DR457:DR509" si="250">OR(AND(NOT(ISTEXT(AZ457)),AZ457&lt;&gt;""),AND(NOT(ISTEXT(BC457)),BC457&lt;&gt;""),AND(NOT(ISTEXT(BF457)),BF457&lt;&gt;""))</f>
        <v>0</v>
      </c>
      <c r="DS457" s="449" t="b">
        <f t="shared" ref="DS457:DS509" si="251">OR(AND(NOT(ISTEXT(BJ457)),BJ457&lt;&gt;""),AND(NOT(ISTEXT(BM457)),BM457&lt;&gt;""))</f>
        <v>0</v>
      </c>
      <c r="DT457" s="440" t="b">
        <f t="shared" ref="DT457:DT509" si="252">OR(AND(NOT(ISTEXT(BK457)),BK457&lt;&gt;""),AND(NOT(ISTEXT(BN457)),BN457&lt;&gt;""))</f>
        <v>0</v>
      </c>
    </row>
    <row r="458" spans="1:124" x14ac:dyDescent="0.25">
      <c r="A458" s="65">
        <f t="shared" si="227"/>
        <v>450</v>
      </c>
      <c r="B458" s="275"/>
      <c r="C458" s="275"/>
      <c r="D458" s="275"/>
      <c r="E458" s="275"/>
      <c r="F458" s="275"/>
      <c r="G458" s="316"/>
      <c r="H458" s="276"/>
      <c r="I458" s="276"/>
      <c r="J458" s="276"/>
      <c r="K458" s="467"/>
      <c r="L458" s="467"/>
      <c r="M458" s="277"/>
      <c r="N458" s="277"/>
      <c r="O458" s="348"/>
      <c r="P458" s="349"/>
      <c r="Q458" s="279"/>
      <c r="R458" s="348"/>
      <c r="S458" s="349"/>
      <c r="T458" s="280"/>
      <c r="U458" s="348"/>
      <c r="V458" s="274"/>
      <c r="W458" s="309" t="str">
        <f t="shared" ca="1" si="228"/>
        <v/>
      </c>
      <c r="X458" s="310" t="str">
        <f t="shared" ca="1" si="229"/>
        <v/>
      </c>
      <c r="Y458" s="277"/>
      <c r="Z458" s="277"/>
      <c r="AA458" s="348"/>
      <c r="AB458" s="349"/>
      <c r="AC458" s="279"/>
      <c r="AD458" s="348"/>
      <c r="AE458" s="349"/>
      <c r="AF458" s="280"/>
      <c r="AG458" s="348"/>
      <c r="AH458" s="274"/>
      <c r="AI458" s="309" t="str">
        <f t="shared" ca="1" si="230"/>
        <v/>
      </c>
      <c r="AJ458" s="310" t="str">
        <f t="shared" ca="1" si="231"/>
        <v/>
      </c>
      <c r="AK458" s="276"/>
      <c r="AL458" s="276"/>
      <c r="AM458" s="348"/>
      <c r="AN458" s="349"/>
      <c r="AO458" s="279"/>
      <c r="AP458" s="348"/>
      <c r="AQ458" s="349"/>
      <c r="AR458" s="280"/>
      <c r="AS458" s="348"/>
      <c r="AT458" s="274"/>
      <c r="AU458" s="309" t="str">
        <f t="shared" ca="1" si="232"/>
        <v/>
      </c>
      <c r="AV458" s="310" t="str">
        <f t="shared" ca="1" si="233"/>
        <v/>
      </c>
      <c r="AW458" s="276"/>
      <c r="AX458" s="276"/>
      <c r="AY458" s="348"/>
      <c r="AZ458" s="349"/>
      <c r="BA458" s="279"/>
      <c r="BB458" s="348"/>
      <c r="BC458" s="349"/>
      <c r="BD458" s="280"/>
      <c r="BE458" s="348"/>
      <c r="BF458" s="274"/>
      <c r="BG458" s="309" t="str">
        <f t="shared" ca="1" si="234"/>
        <v/>
      </c>
      <c r="BH458" s="310" t="str">
        <f t="shared" ca="1" si="235"/>
        <v/>
      </c>
      <c r="BI458" s="276"/>
      <c r="BJ458" s="348"/>
      <c r="BK458" s="349"/>
      <c r="BL458" s="279"/>
      <c r="BM458" s="348"/>
      <c r="BN458" s="349"/>
      <c r="BO458" s="280"/>
      <c r="BP458" s="309" t="str">
        <f t="shared" ca="1" si="236"/>
        <v/>
      </c>
      <c r="BQ458" s="310" t="str">
        <f t="shared" ca="1" si="237"/>
        <v/>
      </c>
      <c r="BR458" s="309" t="str">
        <f t="shared" ca="1" si="238"/>
        <v/>
      </c>
      <c r="BS458" s="438" t="str">
        <f t="shared" ca="1" si="239"/>
        <v/>
      </c>
      <c r="BT458" s="281" t="str">
        <f t="array" ref="BT458">IF(AND($I458&lt;&gt;"",$K458&lt;&gt;""),CEILING(VLOOKUP($I458,ランク別指標,3,FALSE)*$L458,1),"")</f>
        <v/>
      </c>
      <c r="BU458" s="282"/>
      <c r="BV458" s="281" t="str">
        <f t="shared" si="224"/>
        <v/>
      </c>
      <c r="BW458" s="283"/>
      <c r="BX458" s="282"/>
      <c r="BY458" s="284" t="str">
        <f t="shared" si="240"/>
        <v/>
      </c>
      <c r="BZ458" s="285" t="str">
        <f t="shared" si="241"/>
        <v/>
      </c>
      <c r="CA458" s="286"/>
      <c r="CB458" s="287"/>
      <c r="CC458" s="281" t="str">
        <f t="array" ref="CC458">IF(AND($I458&lt;&gt;"",$K458&lt;&gt;""),CEILING(VLOOKUP($I458,ランク別指標,6,FALSE)*$L458,1),"")</f>
        <v/>
      </c>
      <c r="CD458" s="288"/>
      <c r="CE458" s="289" t="str">
        <f t="shared" si="225"/>
        <v/>
      </c>
      <c r="CF458" s="290"/>
      <c r="CG458" s="291" t="str">
        <f t="array" ref="CG458">IF(AND(L458&lt;&gt;"",L458&gt;0),IF(CD458/L458*100 &gt; 0,CD458/L458*100, ""),"")</f>
        <v/>
      </c>
      <c r="CH458" s="292" t="str">
        <f t="array" ref="CH458">IF(AND(L458&lt;&gt;"",L458&gt;0),IF(CF458/L458*100 &gt; 0,CF458/L458*100, ""),"")</f>
        <v/>
      </c>
      <c r="CI458" s="291" t="str">
        <f t="array" ref="CI458">IF(AND(CC458&lt;&gt;"",CC458&gt;0),IF(CD458/CC458*100 &gt; 0,CD458/CC458, ""),"")</f>
        <v/>
      </c>
      <c r="CJ458" s="292" t="str">
        <f t="array" ref="CJ458">IF(AND(CE458&lt;&gt;"",CE458&gt;0),IF(CF458/CE458*100 &gt; 0,CF458/CE458, ""),"")</f>
        <v/>
      </c>
      <c r="CK458" s="281"/>
      <c r="CL458" s="293" t="str">
        <f t="array" ref="CL458">IF(AND(L458&lt;&gt;"",L458&gt;0),IF(CK458/L458*100 &gt; 0,CK458/L458*100, ""),"")</f>
        <v/>
      </c>
      <c r="CM458" s="294"/>
      <c r="CN458" s="270" t="str">
        <f t="array" aca="1" ref="CN458" ca="1">IF(AND($O458&lt;&gt;"",$P458="",$O458&lt;=集計基準日),"遅1",IF(AND($R458&lt;&gt;"",$S458="",$R458&lt;=集計基準日),"遅2",IF(AND($U458&lt;&gt;"",$V458="",$U458&lt;=集計基準日),"遅3","") ) )</f>
        <v/>
      </c>
      <c r="CO458" s="271" t="str">
        <f t="array" aca="1" ref="CO458" ca="1">IF(AND($AA458&lt;&gt;"",$AB458="",$AA458&lt;=集計基準日),"遅1",IF(AND($AD458&lt;&gt;"",$AE458="",$AD458&lt;=集計基準日),"遅2",IF(AND($AG458&lt;&gt;"",$AH458="",$AG458&lt;=集計基準日),"遅3","")))</f>
        <v/>
      </c>
      <c r="CP458" s="271" t="str">
        <f t="array" aca="1" ref="CP458" ca="1">IF(AND($AM458&lt;&gt;"",$AN458="",$AM458&lt;=集計基準日),"遅1",IF(AND($AP458&lt;&gt;"",$AQ458="",$AP458&lt;=集計基準日),"遅2",IF(AND($AS458&lt;&gt;"",$AT458="",$AS458&lt;=集計基準日),"遅3","")))</f>
        <v/>
      </c>
      <c r="CQ458" s="272" t="str">
        <f t="shared" ca="1" si="15"/>
        <v/>
      </c>
      <c r="CR458" s="272" t="str">
        <f t="shared" ca="1" si="16"/>
        <v/>
      </c>
      <c r="CS458" s="273" t="str">
        <f t="shared" ca="1" si="226"/>
        <v/>
      </c>
      <c r="CT458" s="337"/>
      <c r="CU458" s="264">
        <f t="shared" si="242"/>
        <v>450</v>
      </c>
      <c r="CW458" s="324">
        <f t="array" aca="1" ref="CW458" ca="1">MAX(IF((IF(進捗管理票PSPT_進捗率_1_2&lt;&gt;"", O458:V458,O458:S458)&lt;&gt;"")*(IF(進捗管理票PSPT_進捗率_1_2&lt;&gt;"", $O$7:$V$7,$O$7:$S$7)="予定日")*(IF(進捗管理票PSPT_進捗率_1_2&lt;&gt;"", O458:V458,O458:S458)&lt;=集計基準日),COLUMN(IF(進捗管理票PSPT_進捗率_1_2&lt;&gt;"", O458:V458,O458:S458)),""))</f>
        <v>0</v>
      </c>
      <c r="CX458" s="324">
        <f t="array" aca="1" ref="CX458" ca="1">MAX(IF((IF(進捗管理票PSPT_進捗率_2_2&lt;&gt;"", AA458:AH458,AA458:AE458)&lt;&gt;"")*(IF(進捗管理票PSPT_進捗率_2_2&lt;&gt;"", $AA$7:$AH$7,$AA$7:$AE$7)="予定日")*(IF(進捗管理票PSPT_進捗率_2_2&lt;&gt;"", AA458:AH458,AA458:AE458)&lt;=集計基準日),COLUMN(IF(進捗管理票PSPT_進捗率_2_2&lt;&gt;"", AA458:AH458,AA458:AE458)),""))</f>
        <v>0</v>
      </c>
      <c r="CY458" s="324">
        <f t="array" aca="1" ref="CY458" ca="1">MAX(IF((IF(進捗管理票PSPT_進捗率_3_2&lt;&gt;"", AM458:AT458,AM458:AQ458)&lt;&gt;"")*(IF(進捗管理票PSPT_進捗率_3_2&lt;&gt;"", $AM$7:$AT$7,$AM$7:$AQ$7)="予定日")*(IF(進捗管理票PSPT_進捗率_3_2&lt;&gt;"", AM458:AT458,AM458:AQ458)&lt;=集計基準日),COLUMN(IF(進捗管理票PSPT_進捗率_3_2&lt;&gt;"", AM458:AT458,AM458:AQ458)),""))</f>
        <v>0</v>
      </c>
      <c r="CZ458" s="324">
        <f t="array" aca="1" ref="CZ458" ca="1">MAX(IF((IF(進捗管理票PSPT_進捗率_4_2&lt;&gt;"", AY458:BF458,AY458:BC458)&lt;&gt;"")*(IF(進捗管理票PSPT_進捗率_4_2&lt;&gt;"", $AY$7:$BF$7,$AY$7:$BC$7)="予定日")*(IF(進捗管理票PSPT_進捗率_4_2&lt;&gt;"", AY458:BF458,AY458:BC458)&lt;=集計基準日),COLUMN(IF(進捗管理票PSPT_進捗率_4_2&lt;&gt;"", AY458:BF458,AY458:BC458)),""))</f>
        <v>0</v>
      </c>
      <c r="DA458" s="324">
        <f t="array" aca="1" ref="DA458" ca="1">MAX(IF((BJ458:BN458&lt;&gt;"")*($BJ$7:$BN$7="予定日")*(BJ458:BN458&lt;=集計基準日),COLUMN(BJ458:BN458),""))</f>
        <v>0</v>
      </c>
      <c r="DB458" s="324">
        <f t="array" aca="1" ref="DB458" ca="1">MAX(IF((IF(AND(進捗管理票PSPT_進捗率_1_2&lt;&gt;"",U458&lt;&gt;""), O458:V458,O458:S458)&lt;&gt;"")*(IF(AND(進捗管理票PSPT_進捗率_1_2&lt;&gt;"",U458&lt;&gt;""), $O$7:$V$7,$O$7:$S$7)="実績日")*(IF(AND(進捗管理票PSPT_進捗率_1_2&lt;&gt;"",U458&lt;&gt;""), O458:V458,O458:S458)&lt;=集計基準日),COLUMN(IF(AND(進捗管理票PSPT_進捗率_1_2&lt;&gt;"",U458&lt;&gt;""), O458:V458,O458:S458)),""))</f>
        <v>0</v>
      </c>
      <c r="DC458" s="324">
        <f t="array" aca="1" ref="DC458" ca="1">MAX(IF((IF(AND(進捗管理票PSPT_進捗率_2_2&lt;&gt;"",AG458&lt;&gt;""), AA458:AH458,AA458:AE458)&lt;&gt;"")*(IF(AND(進捗管理票PSPT_進捗率_2_2&lt;&gt;"",AG458&lt;&gt;""), $AA$7:$AH$7,$AA$7:$AE$7)="実績日")*(IF(AND(進捗管理票PSPT_進捗率_2_2&lt;&gt;"",AG458&lt;&gt;""), AA458:AH458,AA458:AE458)&lt;=集計基準日),COLUMN(IF(AND(進捗管理票PSPT_進捗率_2_2&lt;&gt;"",AG458&lt;&gt;""), AA458:AH458,AA458:AE458)),""))</f>
        <v>0</v>
      </c>
      <c r="DD458" s="324">
        <f t="array" aca="1" ref="DD458" ca="1">MAX(IF((IF(AND(進捗管理票PSPT_進捗率_3_2&lt;&gt;"",AS458&lt;&gt;""), AM458:AT458,AM458:AQ458)&lt;&gt;"")*(IF(AND(進捗管理票PSPT_進捗率_3_2&lt;&gt;"",AS458&lt;&gt;""), $AM$7:$AT$7,$AM$7:$AQ$7)="実績日")*(IF(AND(進捗管理票PSPT_進捗率_3_2&lt;&gt;"",AS458&lt;&gt;""), AM458:AT458,AM458:AQ458)&lt;=集計基準日),COLUMN(IF(AND(進捗管理票PSPT_進捗率_3_2&lt;&gt;"",AS458&lt;&gt;""), AM458:AT458,AM458:AQ458)),""))</f>
        <v>0</v>
      </c>
      <c r="DE458" s="324">
        <f t="array" aca="1" ref="DE458" ca="1">MAX(IF((IF(AND(進捗管理票PSPT_進捗率_4_2&lt;&gt;"",BE458&lt;&gt;""), AY458:BF458,AY458:BC458)&lt;&gt;"")*(IF(AND(進捗管理票PSPT_進捗率_4_2&lt;&gt;"",BE458&lt;&gt;""), $AY$7:$BF$7,$AY$7:$BC$7)="実績日")*(IF(AND(進捗管理票PSPT_進捗率_4_2&lt;&gt;"",BE458&lt;&gt;""), AY458:BF458,AY458:BC458)&lt;=集計基準日),COLUMN(IF(AND(進捗管理票PSPT_進捗率_4_2&lt;&gt;"",BE458&lt;&gt;""), AY458:BF458,AY458:BC458)),""))</f>
        <v>0</v>
      </c>
      <c r="DF458" s="324">
        <f t="array" aca="1" ref="DF458" ca="1">MAX(IF((BJ458:BN458&lt;&gt;"")*($BJ$7:$BN$7="実績日")*(BJ458:BN458&lt;=集計基準日),COLUMN(BJ458:BN458),""))</f>
        <v>0</v>
      </c>
      <c r="DG458" s="439">
        <f ca="1">MAX(IF(CW458&lt;&gt;0,HLOOKUP(CW458+1,進捗・達成率設定_PS,9,1),0),IF(CX458&lt;&gt;0,HLOOKUP(CX458+1,進捗・達成率設定_PT仕様作成,9,1),0),IF(CY458&lt;&gt;0,HLOOKUP(CY458+1,進捗・達成率設定_PG,9,1),0),IF(CZ458&lt;&gt;0,HLOOKUP(CZ458+1,進捗・達成率設定_PT,9,1),0),IF(DA458&lt;&gt;0,HLOOKUP(DA458+1,進捗・達成率設定_受入,9,1),0),IF(AND(COUNTA(PTレビュー先頭セル:PTレビュー最終セル)=0,AND(BB458&lt;&gt;"", BB458 &lt;= 集計基準日, BE458="",BF458="",BJ458="",BK458="",BM458="",BN458="")),100,0),IF(AND(BE458&lt;&gt;"",BE458 &lt;= 集計基準日, BJ458="",BK458="",BM458="",BN458=""),100,0))</f>
        <v>0</v>
      </c>
      <c r="DH458" s="440">
        <f ca="1">MAX(IF(DB458&lt;&gt;0,HLOOKUP(DB458,進捗・達成率設定_PS,9,1),0),IF(DC458&lt;&gt;0,HLOOKUP(DC458,進捗・達成率設定_PT仕様作成,9,1),0),IF(DD458&lt;&gt;0,HLOOKUP(DD458,進捗・達成率設定_PG,9,1),0),IF(DE458&lt;&gt;0,HLOOKUP(DE458,進捗・達成率設定_PT,9,1),0),IF(DF458&lt;&gt;0,HLOOKUP(DF458,進捗・達成率設定_受入,9,1),0),IF(AND(COUNTA(PTレビュー先頭セル:PTレビュー最終セル)=0,BJ458="",BK458="",BM458="",BN458="",BC458&lt;&gt;"", BC458&lt;=集計基準日),100,0),IF(OR(AND(BF458&lt;&gt;"",BF458&lt;=集計基準日, BJ458="",BK458="",BM458="",BN458=""),AND(BE458&lt;&gt;"",BF458&lt;&gt;"",BF458&lt;=集計基準日, BJ458="",BK458="",BM458="",BN458="")),100,0))</f>
        <v>0</v>
      </c>
      <c r="DI458" s="328" t="str">
        <f>IF(BM458&lt;&gt;"",BM458,IF(AND(BJ458&lt;&gt;"",BM458&lt;&gt;""),BM458,IF(AND(BJ458&lt;&gt;"",BM458=""),"",IF(AND(BK458&lt;&gt;"",BM458=""),"",IF(BE458&lt;&gt;"",BE458,IF(COUNTA(PTレビュー先頭セル:PTレビュー最終セル)&lt;&gt;0,"",IF(BB458&lt;&gt;"",BB458,"")))))))</f>
        <v/>
      </c>
      <c r="DJ458" s="329" t="str">
        <f>IF(AND(BM458&lt;&gt;"",BN458&lt;&gt;""),BN458,IF(AND(BJ458&lt;&gt;"",BN458&lt;&gt;""),BN458,IF(AND(BK458&lt;&gt;"",BN458=""),"",IF(AND(BJ458&lt;&gt;"",BN458=""),"",IF(BF458&lt;&gt;"",BF458,IF(COUNTA(PTレビュー先頭セル:PTレビュー最終セル)&lt;&gt;0,"",IF(BC458&lt;&gt;"",BC458,"")))))))</f>
        <v/>
      </c>
      <c r="DK458" s="450" t="b">
        <f t="shared" si="243"/>
        <v>0</v>
      </c>
      <c r="DL458" s="440" t="b">
        <f t="shared" si="244"/>
        <v>0</v>
      </c>
      <c r="DM458" s="450" t="b">
        <f t="shared" si="245"/>
        <v>0</v>
      </c>
      <c r="DN458" s="440" t="b">
        <f t="shared" si="246"/>
        <v>0</v>
      </c>
      <c r="DO458" s="449" t="b">
        <f t="shared" si="247"/>
        <v>0</v>
      </c>
      <c r="DP458" s="440" t="b">
        <f t="shared" si="248"/>
        <v>0</v>
      </c>
      <c r="DQ458" s="450" t="b">
        <f t="shared" si="249"/>
        <v>0</v>
      </c>
      <c r="DR458" s="440" t="b">
        <f t="shared" si="250"/>
        <v>0</v>
      </c>
      <c r="DS458" s="449" t="b">
        <f t="shared" si="251"/>
        <v>0</v>
      </c>
      <c r="DT458" s="440" t="b">
        <f t="shared" si="252"/>
        <v>0</v>
      </c>
    </row>
    <row r="459" spans="1:124" x14ac:dyDescent="0.25">
      <c r="A459" s="65">
        <f t="shared" si="227"/>
        <v>451</v>
      </c>
      <c r="B459" s="275"/>
      <c r="C459" s="275"/>
      <c r="D459" s="275"/>
      <c r="E459" s="275"/>
      <c r="F459" s="275"/>
      <c r="G459" s="316"/>
      <c r="H459" s="276"/>
      <c r="I459" s="276"/>
      <c r="J459" s="276"/>
      <c r="K459" s="467"/>
      <c r="L459" s="467"/>
      <c r="M459" s="277"/>
      <c r="N459" s="277"/>
      <c r="O459" s="348"/>
      <c r="P459" s="349"/>
      <c r="Q459" s="279"/>
      <c r="R459" s="348"/>
      <c r="S459" s="349"/>
      <c r="T459" s="280"/>
      <c r="U459" s="348"/>
      <c r="V459" s="274"/>
      <c r="W459" s="309" t="str">
        <f t="shared" ca="1" si="228"/>
        <v/>
      </c>
      <c r="X459" s="310" t="str">
        <f t="shared" ca="1" si="229"/>
        <v/>
      </c>
      <c r="Y459" s="277"/>
      <c r="Z459" s="277"/>
      <c r="AA459" s="348"/>
      <c r="AB459" s="349"/>
      <c r="AC459" s="279"/>
      <c r="AD459" s="348"/>
      <c r="AE459" s="349"/>
      <c r="AF459" s="280"/>
      <c r="AG459" s="348"/>
      <c r="AH459" s="274"/>
      <c r="AI459" s="309" t="str">
        <f t="shared" ca="1" si="230"/>
        <v/>
      </c>
      <c r="AJ459" s="310" t="str">
        <f t="shared" ca="1" si="231"/>
        <v/>
      </c>
      <c r="AK459" s="276"/>
      <c r="AL459" s="276"/>
      <c r="AM459" s="348"/>
      <c r="AN459" s="349"/>
      <c r="AO459" s="279"/>
      <c r="AP459" s="348"/>
      <c r="AQ459" s="349"/>
      <c r="AR459" s="280"/>
      <c r="AS459" s="348"/>
      <c r="AT459" s="274"/>
      <c r="AU459" s="309" t="str">
        <f t="shared" ca="1" si="232"/>
        <v/>
      </c>
      <c r="AV459" s="310" t="str">
        <f t="shared" ca="1" si="233"/>
        <v/>
      </c>
      <c r="AW459" s="276"/>
      <c r="AX459" s="276"/>
      <c r="AY459" s="348"/>
      <c r="AZ459" s="349"/>
      <c r="BA459" s="279"/>
      <c r="BB459" s="348"/>
      <c r="BC459" s="349"/>
      <c r="BD459" s="280"/>
      <c r="BE459" s="348"/>
      <c r="BF459" s="274"/>
      <c r="BG459" s="309" t="str">
        <f t="shared" ca="1" si="234"/>
        <v/>
      </c>
      <c r="BH459" s="310" t="str">
        <f t="shared" ca="1" si="235"/>
        <v/>
      </c>
      <c r="BI459" s="276"/>
      <c r="BJ459" s="348"/>
      <c r="BK459" s="349"/>
      <c r="BL459" s="279"/>
      <c r="BM459" s="348"/>
      <c r="BN459" s="349"/>
      <c r="BO459" s="280"/>
      <c r="BP459" s="309" t="str">
        <f t="shared" ca="1" si="236"/>
        <v/>
      </c>
      <c r="BQ459" s="310" t="str">
        <f t="shared" ca="1" si="237"/>
        <v/>
      </c>
      <c r="BR459" s="309" t="str">
        <f t="shared" ca="1" si="238"/>
        <v/>
      </c>
      <c r="BS459" s="438" t="str">
        <f t="shared" ca="1" si="239"/>
        <v/>
      </c>
      <c r="BT459" s="281" t="str">
        <f t="array" ref="BT459">IF(AND($I459&lt;&gt;"",$K459&lt;&gt;""),CEILING(VLOOKUP($I459,ランク別指標,3,FALSE)*$L459,1),"")</f>
        <v/>
      </c>
      <c r="BU459" s="282"/>
      <c r="BV459" s="281" t="str">
        <f t="shared" si="224"/>
        <v/>
      </c>
      <c r="BW459" s="283"/>
      <c r="BX459" s="282"/>
      <c r="BY459" s="284" t="str">
        <f t="shared" si="240"/>
        <v/>
      </c>
      <c r="BZ459" s="285" t="str">
        <f t="shared" si="241"/>
        <v/>
      </c>
      <c r="CA459" s="286"/>
      <c r="CB459" s="287"/>
      <c r="CC459" s="281" t="str">
        <f t="array" ref="CC459">IF(AND($I459&lt;&gt;"",$K459&lt;&gt;""),CEILING(VLOOKUP($I459,ランク別指標,6,FALSE)*$L459,1),"")</f>
        <v/>
      </c>
      <c r="CD459" s="288"/>
      <c r="CE459" s="289" t="str">
        <f t="shared" si="225"/>
        <v/>
      </c>
      <c r="CF459" s="290"/>
      <c r="CG459" s="291" t="str">
        <f t="array" ref="CG459">IF(AND(L459&lt;&gt;"",L459&gt;0),IF(CD459/L459*100 &gt; 0,CD459/L459*100, ""),"")</f>
        <v/>
      </c>
      <c r="CH459" s="292" t="str">
        <f t="array" ref="CH459">IF(AND(L459&lt;&gt;"",L459&gt;0),IF(CF459/L459*100 &gt; 0,CF459/L459*100, ""),"")</f>
        <v/>
      </c>
      <c r="CI459" s="291" t="str">
        <f t="array" ref="CI459">IF(AND(CC459&lt;&gt;"",CC459&gt;0),IF(CD459/CC459*100 &gt; 0,CD459/CC459, ""),"")</f>
        <v/>
      </c>
      <c r="CJ459" s="292" t="str">
        <f t="array" ref="CJ459">IF(AND(CE459&lt;&gt;"",CE459&gt;0),IF(CF459/CE459*100 &gt; 0,CF459/CE459, ""),"")</f>
        <v/>
      </c>
      <c r="CK459" s="281"/>
      <c r="CL459" s="293" t="str">
        <f t="array" ref="CL459">IF(AND(L459&lt;&gt;"",L459&gt;0),IF(CK459/L459*100 &gt; 0,CK459/L459*100, ""),"")</f>
        <v/>
      </c>
      <c r="CM459" s="294"/>
      <c r="CN459" s="270" t="str">
        <f t="array" aca="1" ref="CN459" ca="1">IF(AND($O459&lt;&gt;"",$P459="",$O459&lt;=集計基準日),"遅1",IF(AND($R459&lt;&gt;"",$S459="",$R459&lt;=集計基準日),"遅2",IF(AND($U459&lt;&gt;"",$V459="",$U459&lt;=集計基準日),"遅3","") ) )</f>
        <v/>
      </c>
      <c r="CO459" s="271" t="str">
        <f t="array" aca="1" ref="CO459" ca="1">IF(AND($AA459&lt;&gt;"",$AB459="",$AA459&lt;=集計基準日),"遅1",IF(AND($AD459&lt;&gt;"",$AE459="",$AD459&lt;=集計基準日),"遅2",IF(AND($AG459&lt;&gt;"",$AH459="",$AG459&lt;=集計基準日),"遅3","")))</f>
        <v/>
      </c>
      <c r="CP459" s="271" t="str">
        <f t="array" aca="1" ref="CP459" ca="1">IF(AND($AM459&lt;&gt;"",$AN459="",$AM459&lt;=集計基準日),"遅1",IF(AND($AP459&lt;&gt;"",$AQ459="",$AP459&lt;=集計基準日),"遅2",IF(AND($AS459&lt;&gt;"",$AT459="",$AS459&lt;=集計基準日),"遅3","")))</f>
        <v/>
      </c>
      <c r="CQ459" s="272" t="str">
        <f t="shared" ca="1" si="15"/>
        <v/>
      </c>
      <c r="CR459" s="272" t="str">
        <f t="shared" ca="1" si="16"/>
        <v/>
      </c>
      <c r="CS459" s="273" t="str">
        <f t="shared" ca="1" si="226"/>
        <v/>
      </c>
      <c r="CT459" s="337"/>
      <c r="CU459" s="264">
        <f t="shared" si="242"/>
        <v>451</v>
      </c>
      <c r="CW459" s="324">
        <f t="array" aca="1" ref="CW459" ca="1">MAX(IF((IF(進捗管理票PSPT_進捗率_1_2&lt;&gt;"", O459:V459,O459:S459)&lt;&gt;"")*(IF(進捗管理票PSPT_進捗率_1_2&lt;&gt;"", $O$7:$V$7,$O$7:$S$7)="予定日")*(IF(進捗管理票PSPT_進捗率_1_2&lt;&gt;"", O459:V459,O459:S459)&lt;=集計基準日),COLUMN(IF(進捗管理票PSPT_進捗率_1_2&lt;&gt;"", O459:V459,O459:S459)),""))</f>
        <v>0</v>
      </c>
      <c r="CX459" s="324">
        <f t="array" aca="1" ref="CX459" ca="1">MAX(IF((IF(進捗管理票PSPT_進捗率_2_2&lt;&gt;"", AA459:AH459,AA459:AE459)&lt;&gt;"")*(IF(進捗管理票PSPT_進捗率_2_2&lt;&gt;"", $AA$7:$AH$7,$AA$7:$AE$7)="予定日")*(IF(進捗管理票PSPT_進捗率_2_2&lt;&gt;"", AA459:AH459,AA459:AE459)&lt;=集計基準日),COLUMN(IF(進捗管理票PSPT_進捗率_2_2&lt;&gt;"", AA459:AH459,AA459:AE459)),""))</f>
        <v>0</v>
      </c>
      <c r="CY459" s="324">
        <f t="array" aca="1" ref="CY459" ca="1">MAX(IF((IF(進捗管理票PSPT_進捗率_3_2&lt;&gt;"", AM459:AT459,AM459:AQ459)&lt;&gt;"")*(IF(進捗管理票PSPT_進捗率_3_2&lt;&gt;"", $AM$7:$AT$7,$AM$7:$AQ$7)="予定日")*(IF(進捗管理票PSPT_進捗率_3_2&lt;&gt;"", AM459:AT459,AM459:AQ459)&lt;=集計基準日),COLUMN(IF(進捗管理票PSPT_進捗率_3_2&lt;&gt;"", AM459:AT459,AM459:AQ459)),""))</f>
        <v>0</v>
      </c>
      <c r="CZ459" s="324">
        <f t="array" aca="1" ref="CZ459" ca="1">MAX(IF((IF(進捗管理票PSPT_進捗率_4_2&lt;&gt;"", AY459:BF459,AY459:BC459)&lt;&gt;"")*(IF(進捗管理票PSPT_進捗率_4_2&lt;&gt;"", $AY$7:$BF$7,$AY$7:$BC$7)="予定日")*(IF(進捗管理票PSPT_進捗率_4_2&lt;&gt;"", AY459:BF459,AY459:BC459)&lt;=集計基準日),COLUMN(IF(進捗管理票PSPT_進捗率_4_2&lt;&gt;"", AY459:BF459,AY459:BC459)),""))</f>
        <v>0</v>
      </c>
      <c r="DA459" s="324">
        <f t="array" aca="1" ref="DA459" ca="1">MAX(IF((BJ459:BN459&lt;&gt;"")*($BJ$7:$BN$7="予定日")*(BJ459:BN459&lt;=集計基準日),COLUMN(BJ459:BN459),""))</f>
        <v>0</v>
      </c>
      <c r="DB459" s="324">
        <f t="array" aca="1" ref="DB459" ca="1">MAX(IF((IF(AND(進捗管理票PSPT_進捗率_1_2&lt;&gt;"",U459&lt;&gt;""), O459:V459,O459:S459)&lt;&gt;"")*(IF(AND(進捗管理票PSPT_進捗率_1_2&lt;&gt;"",U459&lt;&gt;""), $O$7:$V$7,$O$7:$S$7)="実績日")*(IF(AND(進捗管理票PSPT_進捗率_1_2&lt;&gt;"",U459&lt;&gt;""), O459:V459,O459:S459)&lt;=集計基準日),COLUMN(IF(AND(進捗管理票PSPT_進捗率_1_2&lt;&gt;"",U459&lt;&gt;""), O459:V459,O459:S459)),""))</f>
        <v>0</v>
      </c>
      <c r="DC459" s="324">
        <f t="array" aca="1" ref="DC459" ca="1">MAX(IF((IF(AND(進捗管理票PSPT_進捗率_2_2&lt;&gt;"",AG459&lt;&gt;""), AA459:AH459,AA459:AE459)&lt;&gt;"")*(IF(AND(進捗管理票PSPT_進捗率_2_2&lt;&gt;"",AG459&lt;&gt;""), $AA$7:$AH$7,$AA$7:$AE$7)="実績日")*(IF(AND(進捗管理票PSPT_進捗率_2_2&lt;&gt;"",AG459&lt;&gt;""), AA459:AH459,AA459:AE459)&lt;=集計基準日),COLUMN(IF(AND(進捗管理票PSPT_進捗率_2_2&lt;&gt;"",AG459&lt;&gt;""), AA459:AH459,AA459:AE459)),""))</f>
        <v>0</v>
      </c>
      <c r="DD459" s="324">
        <f t="array" aca="1" ref="DD459" ca="1">MAX(IF((IF(AND(進捗管理票PSPT_進捗率_3_2&lt;&gt;"",AS459&lt;&gt;""), AM459:AT459,AM459:AQ459)&lt;&gt;"")*(IF(AND(進捗管理票PSPT_進捗率_3_2&lt;&gt;"",AS459&lt;&gt;""), $AM$7:$AT$7,$AM$7:$AQ$7)="実績日")*(IF(AND(進捗管理票PSPT_進捗率_3_2&lt;&gt;"",AS459&lt;&gt;""), AM459:AT459,AM459:AQ459)&lt;=集計基準日),COLUMN(IF(AND(進捗管理票PSPT_進捗率_3_2&lt;&gt;"",AS459&lt;&gt;""), AM459:AT459,AM459:AQ459)),""))</f>
        <v>0</v>
      </c>
      <c r="DE459" s="324">
        <f t="array" aca="1" ref="DE459" ca="1">MAX(IF((IF(AND(進捗管理票PSPT_進捗率_4_2&lt;&gt;"",BE459&lt;&gt;""), AY459:BF459,AY459:BC459)&lt;&gt;"")*(IF(AND(進捗管理票PSPT_進捗率_4_2&lt;&gt;"",BE459&lt;&gt;""), $AY$7:$BF$7,$AY$7:$BC$7)="実績日")*(IF(AND(進捗管理票PSPT_進捗率_4_2&lt;&gt;"",BE459&lt;&gt;""), AY459:BF459,AY459:BC459)&lt;=集計基準日),COLUMN(IF(AND(進捗管理票PSPT_進捗率_4_2&lt;&gt;"",BE459&lt;&gt;""), AY459:BF459,AY459:BC459)),""))</f>
        <v>0</v>
      </c>
      <c r="DF459" s="324">
        <f t="array" aca="1" ref="DF459" ca="1">MAX(IF((BJ459:BN459&lt;&gt;"")*($BJ$7:$BN$7="実績日")*(BJ459:BN459&lt;=集計基準日),COLUMN(BJ459:BN459),""))</f>
        <v>0</v>
      </c>
      <c r="DG459" s="439">
        <f ca="1">MAX(IF(CW459&lt;&gt;0,HLOOKUP(CW459+1,進捗・達成率設定_PS,9,1),0),IF(CX459&lt;&gt;0,HLOOKUP(CX459+1,進捗・達成率設定_PT仕様作成,9,1),0),IF(CY459&lt;&gt;0,HLOOKUP(CY459+1,進捗・達成率設定_PG,9,1),0),IF(CZ459&lt;&gt;0,HLOOKUP(CZ459+1,進捗・達成率設定_PT,9,1),0),IF(DA459&lt;&gt;0,HLOOKUP(DA459+1,進捗・達成率設定_受入,9,1),0),IF(AND(COUNTA(PTレビュー先頭セル:PTレビュー最終セル)=0,AND(BB459&lt;&gt;"", BB459 &lt;= 集計基準日, BE459="",BF459="",BJ459="",BK459="",BM459="",BN459="")),100,0),IF(AND(BE459&lt;&gt;"",BE459 &lt;= 集計基準日, BJ459="",BK459="",BM459="",BN459=""),100,0))</f>
        <v>0</v>
      </c>
      <c r="DH459" s="440">
        <f ca="1">MAX(IF(DB459&lt;&gt;0,HLOOKUP(DB459,進捗・達成率設定_PS,9,1),0),IF(DC459&lt;&gt;0,HLOOKUP(DC459,進捗・達成率設定_PT仕様作成,9,1),0),IF(DD459&lt;&gt;0,HLOOKUP(DD459,進捗・達成率設定_PG,9,1),0),IF(DE459&lt;&gt;0,HLOOKUP(DE459,進捗・達成率設定_PT,9,1),0),IF(DF459&lt;&gt;0,HLOOKUP(DF459,進捗・達成率設定_受入,9,1),0),IF(AND(COUNTA(PTレビュー先頭セル:PTレビュー最終セル)=0,BJ459="",BK459="",BM459="",BN459="",BC459&lt;&gt;"", BC459&lt;=集計基準日),100,0),IF(OR(AND(BF459&lt;&gt;"",BF459&lt;=集計基準日, BJ459="",BK459="",BM459="",BN459=""),AND(BE459&lt;&gt;"",BF459&lt;&gt;"",BF459&lt;=集計基準日, BJ459="",BK459="",BM459="",BN459="")),100,0))</f>
        <v>0</v>
      </c>
      <c r="DI459" s="328" t="str">
        <f>IF(BM459&lt;&gt;"",BM459,IF(AND(BJ459&lt;&gt;"",BM459&lt;&gt;""),BM459,IF(AND(BJ459&lt;&gt;"",BM459=""),"",IF(AND(BK459&lt;&gt;"",BM459=""),"",IF(BE459&lt;&gt;"",BE459,IF(COUNTA(PTレビュー先頭セル:PTレビュー最終セル)&lt;&gt;0,"",IF(BB459&lt;&gt;"",BB459,"")))))))</f>
        <v/>
      </c>
      <c r="DJ459" s="329" t="str">
        <f>IF(AND(BM459&lt;&gt;"",BN459&lt;&gt;""),BN459,IF(AND(BJ459&lt;&gt;"",BN459&lt;&gt;""),BN459,IF(AND(BK459&lt;&gt;"",BN459=""),"",IF(AND(BJ459&lt;&gt;"",BN459=""),"",IF(BF459&lt;&gt;"",BF459,IF(COUNTA(PTレビュー先頭セル:PTレビュー最終セル)&lt;&gt;0,"",IF(BC459&lt;&gt;"",BC459,"")))))))</f>
        <v/>
      </c>
      <c r="DK459" s="450" t="b">
        <f t="shared" si="243"/>
        <v>0</v>
      </c>
      <c r="DL459" s="440" t="b">
        <f t="shared" si="244"/>
        <v>0</v>
      </c>
      <c r="DM459" s="450" t="b">
        <f t="shared" si="245"/>
        <v>0</v>
      </c>
      <c r="DN459" s="440" t="b">
        <f t="shared" si="246"/>
        <v>0</v>
      </c>
      <c r="DO459" s="449" t="b">
        <f t="shared" si="247"/>
        <v>0</v>
      </c>
      <c r="DP459" s="440" t="b">
        <f t="shared" si="248"/>
        <v>0</v>
      </c>
      <c r="DQ459" s="450" t="b">
        <f t="shared" si="249"/>
        <v>0</v>
      </c>
      <c r="DR459" s="440" t="b">
        <f t="shared" si="250"/>
        <v>0</v>
      </c>
      <c r="DS459" s="449" t="b">
        <f t="shared" si="251"/>
        <v>0</v>
      </c>
      <c r="DT459" s="440" t="b">
        <f t="shared" si="252"/>
        <v>0</v>
      </c>
    </row>
    <row r="460" spans="1:124" x14ac:dyDescent="0.25">
      <c r="A460" s="65">
        <f t="shared" si="227"/>
        <v>452</v>
      </c>
      <c r="B460" s="275"/>
      <c r="C460" s="275"/>
      <c r="D460" s="275"/>
      <c r="E460" s="275"/>
      <c r="F460" s="275"/>
      <c r="G460" s="316"/>
      <c r="H460" s="276"/>
      <c r="I460" s="276"/>
      <c r="J460" s="276"/>
      <c r="K460" s="467"/>
      <c r="L460" s="467"/>
      <c r="M460" s="277"/>
      <c r="N460" s="277"/>
      <c r="O460" s="348"/>
      <c r="P460" s="349"/>
      <c r="Q460" s="279"/>
      <c r="R460" s="348"/>
      <c r="S460" s="349"/>
      <c r="T460" s="280"/>
      <c r="U460" s="348"/>
      <c r="V460" s="274"/>
      <c r="W460" s="309" t="str">
        <f t="shared" ca="1" si="228"/>
        <v/>
      </c>
      <c r="X460" s="310" t="str">
        <f t="shared" ca="1" si="229"/>
        <v/>
      </c>
      <c r="Y460" s="277"/>
      <c r="Z460" s="277"/>
      <c r="AA460" s="348"/>
      <c r="AB460" s="349"/>
      <c r="AC460" s="279"/>
      <c r="AD460" s="348"/>
      <c r="AE460" s="349"/>
      <c r="AF460" s="280"/>
      <c r="AG460" s="348"/>
      <c r="AH460" s="274"/>
      <c r="AI460" s="309" t="str">
        <f t="shared" ca="1" si="230"/>
        <v/>
      </c>
      <c r="AJ460" s="310" t="str">
        <f t="shared" ca="1" si="231"/>
        <v/>
      </c>
      <c r="AK460" s="276"/>
      <c r="AL460" s="276"/>
      <c r="AM460" s="348"/>
      <c r="AN460" s="349"/>
      <c r="AO460" s="279"/>
      <c r="AP460" s="348"/>
      <c r="AQ460" s="349"/>
      <c r="AR460" s="280"/>
      <c r="AS460" s="348"/>
      <c r="AT460" s="274"/>
      <c r="AU460" s="309" t="str">
        <f t="shared" ca="1" si="232"/>
        <v/>
      </c>
      <c r="AV460" s="310" t="str">
        <f t="shared" ca="1" si="233"/>
        <v/>
      </c>
      <c r="AW460" s="276"/>
      <c r="AX460" s="276"/>
      <c r="AY460" s="348"/>
      <c r="AZ460" s="349"/>
      <c r="BA460" s="279"/>
      <c r="BB460" s="348"/>
      <c r="BC460" s="349"/>
      <c r="BD460" s="280"/>
      <c r="BE460" s="348"/>
      <c r="BF460" s="274"/>
      <c r="BG460" s="309" t="str">
        <f t="shared" ca="1" si="234"/>
        <v/>
      </c>
      <c r="BH460" s="310" t="str">
        <f t="shared" ca="1" si="235"/>
        <v/>
      </c>
      <c r="BI460" s="276"/>
      <c r="BJ460" s="348"/>
      <c r="BK460" s="349"/>
      <c r="BL460" s="279"/>
      <c r="BM460" s="348"/>
      <c r="BN460" s="349"/>
      <c r="BO460" s="280"/>
      <c r="BP460" s="309" t="str">
        <f t="shared" ca="1" si="236"/>
        <v/>
      </c>
      <c r="BQ460" s="310" t="str">
        <f t="shared" ca="1" si="237"/>
        <v/>
      </c>
      <c r="BR460" s="309" t="str">
        <f t="shared" ca="1" si="238"/>
        <v/>
      </c>
      <c r="BS460" s="438" t="str">
        <f t="shared" ca="1" si="239"/>
        <v/>
      </c>
      <c r="BT460" s="281" t="str">
        <f t="array" ref="BT460">IF(AND($I460&lt;&gt;"",$K460&lt;&gt;""),CEILING(VLOOKUP($I460,ランク別指標,3,FALSE)*$L460,1),"")</f>
        <v/>
      </c>
      <c r="BU460" s="282"/>
      <c r="BV460" s="281" t="str">
        <f t="shared" si="224"/>
        <v/>
      </c>
      <c r="BW460" s="283"/>
      <c r="BX460" s="282"/>
      <c r="BY460" s="284" t="str">
        <f t="shared" si="240"/>
        <v/>
      </c>
      <c r="BZ460" s="285" t="str">
        <f t="shared" si="241"/>
        <v/>
      </c>
      <c r="CA460" s="286"/>
      <c r="CB460" s="287"/>
      <c r="CC460" s="281" t="str">
        <f t="array" ref="CC460">IF(AND($I460&lt;&gt;"",$K460&lt;&gt;""),CEILING(VLOOKUP($I460,ランク別指標,6,FALSE)*$L460,1),"")</f>
        <v/>
      </c>
      <c r="CD460" s="288"/>
      <c r="CE460" s="289" t="str">
        <f t="shared" si="225"/>
        <v/>
      </c>
      <c r="CF460" s="290"/>
      <c r="CG460" s="291" t="str">
        <f t="array" ref="CG460">IF(AND(L460&lt;&gt;"",L460&gt;0),IF(CD460/L460*100 &gt; 0,CD460/L460*100, ""),"")</f>
        <v/>
      </c>
      <c r="CH460" s="292" t="str">
        <f t="array" ref="CH460">IF(AND(L460&lt;&gt;"",L460&gt;0),IF(CF460/L460*100 &gt; 0,CF460/L460*100, ""),"")</f>
        <v/>
      </c>
      <c r="CI460" s="291" t="str">
        <f t="array" ref="CI460">IF(AND(CC460&lt;&gt;"",CC460&gt;0),IF(CD460/CC460*100 &gt; 0,CD460/CC460, ""),"")</f>
        <v/>
      </c>
      <c r="CJ460" s="292" t="str">
        <f t="array" ref="CJ460">IF(AND(CE460&lt;&gt;"",CE460&gt;0),IF(CF460/CE460*100 &gt; 0,CF460/CE460, ""),"")</f>
        <v/>
      </c>
      <c r="CK460" s="281"/>
      <c r="CL460" s="293" t="str">
        <f t="array" ref="CL460">IF(AND(L460&lt;&gt;"",L460&gt;0),IF(CK460/L460*100 &gt; 0,CK460/L460*100, ""),"")</f>
        <v/>
      </c>
      <c r="CM460" s="294"/>
      <c r="CN460" s="270" t="str">
        <f t="array" aca="1" ref="CN460" ca="1">IF(AND($O460&lt;&gt;"",$P460="",$O460&lt;=集計基準日),"遅1",IF(AND($R460&lt;&gt;"",$S460="",$R460&lt;=集計基準日),"遅2",IF(AND($U460&lt;&gt;"",$V460="",$U460&lt;=集計基準日),"遅3","") ) )</f>
        <v/>
      </c>
      <c r="CO460" s="271" t="str">
        <f t="array" aca="1" ref="CO460" ca="1">IF(AND($AA460&lt;&gt;"",$AB460="",$AA460&lt;=集計基準日),"遅1",IF(AND($AD460&lt;&gt;"",$AE460="",$AD460&lt;=集計基準日),"遅2",IF(AND($AG460&lt;&gt;"",$AH460="",$AG460&lt;=集計基準日),"遅3","")))</f>
        <v/>
      </c>
      <c r="CP460" s="271" t="str">
        <f t="array" aca="1" ref="CP460" ca="1">IF(AND($AM460&lt;&gt;"",$AN460="",$AM460&lt;=集計基準日),"遅1",IF(AND($AP460&lt;&gt;"",$AQ460="",$AP460&lt;=集計基準日),"遅2",IF(AND($AS460&lt;&gt;"",$AT460="",$AS460&lt;=集計基準日),"遅3","")))</f>
        <v/>
      </c>
      <c r="CQ460" s="272" t="str">
        <f t="shared" ca="1" si="15"/>
        <v/>
      </c>
      <c r="CR460" s="272" t="str">
        <f t="shared" ca="1" si="16"/>
        <v/>
      </c>
      <c r="CS460" s="273" t="str">
        <f t="shared" ca="1" si="226"/>
        <v/>
      </c>
      <c r="CT460" s="337"/>
      <c r="CU460" s="264">
        <f t="shared" si="242"/>
        <v>452</v>
      </c>
      <c r="CW460" s="324">
        <f t="array" aca="1" ref="CW460" ca="1">MAX(IF((IF(進捗管理票PSPT_進捗率_1_2&lt;&gt;"", O460:V460,O460:S460)&lt;&gt;"")*(IF(進捗管理票PSPT_進捗率_1_2&lt;&gt;"", $O$7:$V$7,$O$7:$S$7)="予定日")*(IF(進捗管理票PSPT_進捗率_1_2&lt;&gt;"", O460:V460,O460:S460)&lt;=集計基準日),COLUMN(IF(進捗管理票PSPT_進捗率_1_2&lt;&gt;"", O460:V460,O460:S460)),""))</f>
        <v>0</v>
      </c>
      <c r="CX460" s="324">
        <f t="array" aca="1" ref="CX460" ca="1">MAX(IF((IF(進捗管理票PSPT_進捗率_2_2&lt;&gt;"", AA460:AH460,AA460:AE460)&lt;&gt;"")*(IF(進捗管理票PSPT_進捗率_2_2&lt;&gt;"", $AA$7:$AH$7,$AA$7:$AE$7)="予定日")*(IF(進捗管理票PSPT_進捗率_2_2&lt;&gt;"", AA460:AH460,AA460:AE460)&lt;=集計基準日),COLUMN(IF(進捗管理票PSPT_進捗率_2_2&lt;&gt;"", AA460:AH460,AA460:AE460)),""))</f>
        <v>0</v>
      </c>
      <c r="CY460" s="324">
        <f t="array" aca="1" ref="CY460" ca="1">MAX(IF((IF(進捗管理票PSPT_進捗率_3_2&lt;&gt;"", AM460:AT460,AM460:AQ460)&lt;&gt;"")*(IF(進捗管理票PSPT_進捗率_3_2&lt;&gt;"", $AM$7:$AT$7,$AM$7:$AQ$7)="予定日")*(IF(進捗管理票PSPT_進捗率_3_2&lt;&gt;"", AM460:AT460,AM460:AQ460)&lt;=集計基準日),COLUMN(IF(進捗管理票PSPT_進捗率_3_2&lt;&gt;"", AM460:AT460,AM460:AQ460)),""))</f>
        <v>0</v>
      </c>
      <c r="CZ460" s="324">
        <f t="array" aca="1" ref="CZ460" ca="1">MAX(IF((IF(進捗管理票PSPT_進捗率_4_2&lt;&gt;"", AY460:BF460,AY460:BC460)&lt;&gt;"")*(IF(進捗管理票PSPT_進捗率_4_2&lt;&gt;"", $AY$7:$BF$7,$AY$7:$BC$7)="予定日")*(IF(進捗管理票PSPT_進捗率_4_2&lt;&gt;"", AY460:BF460,AY460:BC460)&lt;=集計基準日),COLUMN(IF(進捗管理票PSPT_進捗率_4_2&lt;&gt;"", AY460:BF460,AY460:BC460)),""))</f>
        <v>0</v>
      </c>
      <c r="DA460" s="324">
        <f t="array" aca="1" ref="DA460" ca="1">MAX(IF((BJ460:BN460&lt;&gt;"")*($BJ$7:$BN$7="予定日")*(BJ460:BN460&lt;=集計基準日),COLUMN(BJ460:BN460),""))</f>
        <v>0</v>
      </c>
      <c r="DB460" s="324">
        <f t="array" aca="1" ref="DB460" ca="1">MAX(IF((IF(AND(進捗管理票PSPT_進捗率_1_2&lt;&gt;"",U460&lt;&gt;""), O460:V460,O460:S460)&lt;&gt;"")*(IF(AND(進捗管理票PSPT_進捗率_1_2&lt;&gt;"",U460&lt;&gt;""), $O$7:$V$7,$O$7:$S$7)="実績日")*(IF(AND(進捗管理票PSPT_進捗率_1_2&lt;&gt;"",U460&lt;&gt;""), O460:V460,O460:S460)&lt;=集計基準日),COLUMN(IF(AND(進捗管理票PSPT_進捗率_1_2&lt;&gt;"",U460&lt;&gt;""), O460:V460,O460:S460)),""))</f>
        <v>0</v>
      </c>
      <c r="DC460" s="324">
        <f t="array" aca="1" ref="DC460" ca="1">MAX(IF((IF(AND(進捗管理票PSPT_進捗率_2_2&lt;&gt;"",AG460&lt;&gt;""), AA460:AH460,AA460:AE460)&lt;&gt;"")*(IF(AND(進捗管理票PSPT_進捗率_2_2&lt;&gt;"",AG460&lt;&gt;""), $AA$7:$AH$7,$AA$7:$AE$7)="実績日")*(IF(AND(進捗管理票PSPT_進捗率_2_2&lt;&gt;"",AG460&lt;&gt;""), AA460:AH460,AA460:AE460)&lt;=集計基準日),COLUMN(IF(AND(進捗管理票PSPT_進捗率_2_2&lt;&gt;"",AG460&lt;&gt;""), AA460:AH460,AA460:AE460)),""))</f>
        <v>0</v>
      </c>
      <c r="DD460" s="324">
        <f t="array" aca="1" ref="DD460" ca="1">MAX(IF((IF(AND(進捗管理票PSPT_進捗率_3_2&lt;&gt;"",AS460&lt;&gt;""), AM460:AT460,AM460:AQ460)&lt;&gt;"")*(IF(AND(進捗管理票PSPT_進捗率_3_2&lt;&gt;"",AS460&lt;&gt;""), $AM$7:$AT$7,$AM$7:$AQ$7)="実績日")*(IF(AND(進捗管理票PSPT_進捗率_3_2&lt;&gt;"",AS460&lt;&gt;""), AM460:AT460,AM460:AQ460)&lt;=集計基準日),COLUMN(IF(AND(進捗管理票PSPT_進捗率_3_2&lt;&gt;"",AS460&lt;&gt;""), AM460:AT460,AM460:AQ460)),""))</f>
        <v>0</v>
      </c>
      <c r="DE460" s="324">
        <f t="array" aca="1" ref="DE460" ca="1">MAX(IF((IF(AND(進捗管理票PSPT_進捗率_4_2&lt;&gt;"",BE460&lt;&gt;""), AY460:BF460,AY460:BC460)&lt;&gt;"")*(IF(AND(進捗管理票PSPT_進捗率_4_2&lt;&gt;"",BE460&lt;&gt;""), $AY$7:$BF$7,$AY$7:$BC$7)="実績日")*(IF(AND(進捗管理票PSPT_進捗率_4_2&lt;&gt;"",BE460&lt;&gt;""), AY460:BF460,AY460:BC460)&lt;=集計基準日),COLUMN(IF(AND(進捗管理票PSPT_進捗率_4_2&lt;&gt;"",BE460&lt;&gt;""), AY460:BF460,AY460:BC460)),""))</f>
        <v>0</v>
      </c>
      <c r="DF460" s="324">
        <f t="array" aca="1" ref="DF460" ca="1">MAX(IF((BJ460:BN460&lt;&gt;"")*($BJ$7:$BN$7="実績日")*(BJ460:BN460&lt;=集計基準日),COLUMN(BJ460:BN460),""))</f>
        <v>0</v>
      </c>
      <c r="DG460" s="439">
        <f ca="1">MAX(IF(CW460&lt;&gt;0,HLOOKUP(CW460+1,進捗・達成率設定_PS,9,1),0),IF(CX460&lt;&gt;0,HLOOKUP(CX460+1,進捗・達成率設定_PT仕様作成,9,1),0),IF(CY460&lt;&gt;0,HLOOKUP(CY460+1,進捗・達成率設定_PG,9,1),0),IF(CZ460&lt;&gt;0,HLOOKUP(CZ460+1,進捗・達成率設定_PT,9,1),0),IF(DA460&lt;&gt;0,HLOOKUP(DA460+1,進捗・達成率設定_受入,9,1),0),IF(AND(COUNTA(PTレビュー先頭セル:PTレビュー最終セル)=0,AND(BB460&lt;&gt;"", BB460 &lt;= 集計基準日, BE460="",BF460="",BJ460="",BK460="",BM460="",BN460="")),100,0),IF(AND(BE460&lt;&gt;"",BE460 &lt;= 集計基準日, BJ460="",BK460="",BM460="",BN460=""),100,0))</f>
        <v>0</v>
      </c>
      <c r="DH460" s="440">
        <f ca="1">MAX(IF(DB460&lt;&gt;0,HLOOKUP(DB460,進捗・達成率設定_PS,9,1),0),IF(DC460&lt;&gt;0,HLOOKUP(DC460,進捗・達成率設定_PT仕様作成,9,1),0),IF(DD460&lt;&gt;0,HLOOKUP(DD460,進捗・達成率設定_PG,9,1),0),IF(DE460&lt;&gt;0,HLOOKUP(DE460,進捗・達成率設定_PT,9,1),0),IF(DF460&lt;&gt;0,HLOOKUP(DF460,進捗・達成率設定_受入,9,1),0),IF(AND(COUNTA(PTレビュー先頭セル:PTレビュー最終セル)=0,BJ460="",BK460="",BM460="",BN460="",BC460&lt;&gt;"", BC460&lt;=集計基準日),100,0),IF(OR(AND(BF460&lt;&gt;"",BF460&lt;=集計基準日, BJ460="",BK460="",BM460="",BN460=""),AND(BE460&lt;&gt;"",BF460&lt;&gt;"",BF460&lt;=集計基準日, BJ460="",BK460="",BM460="",BN460="")),100,0))</f>
        <v>0</v>
      </c>
      <c r="DI460" s="328" t="str">
        <f>IF(BM460&lt;&gt;"",BM460,IF(AND(BJ460&lt;&gt;"",BM460&lt;&gt;""),BM460,IF(AND(BJ460&lt;&gt;"",BM460=""),"",IF(AND(BK460&lt;&gt;"",BM460=""),"",IF(BE460&lt;&gt;"",BE460,IF(COUNTA(PTレビュー先頭セル:PTレビュー最終セル)&lt;&gt;0,"",IF(BB460&lt;&gt;"",BB460,"")))))))</f>
        <v/>
      </c>
      <c r="DJ460" s="329" t="str">
        <f>IF(AND(BM460&lt;&gt;"",BN460&lt;&gt;""),BN460,IF(AND(BJ460&lt;&gt;"",BN460&lt;&gt;""),BN460,IF(AND(BK460&lt;&gt;"",BN460=""),"",IF(AND(BJ460&lt;&gt;"",BN460=""),"",IF(BF460&lt;&gt;"",BF460,IF(COUNTA(PTレビュー先頭セル:PTレビュー最終セル)&lt;&gt;0,"",IF(BC460&lt;&gt;"",BC460,"")))))))</f>
        <v/>
      </c>
      <c r="DK460" s="450" t="b">
        <f t="shared" si="243"/>
        <v>0</v>
      </c>
      <c r="DL460" s="440" t="b">
        <f t="shared" si="244"/>
        <v>0</v>
      </c>
      <c r="DM460" s="450" t="b">
        <f t="shared" si="245"/>
        <v>0</v>
      </c>
      <c r="DN460" s="440" t="b">
        <f t="shared" si="246"/>
        <v>0</v>
      </c>
      <c r="DO460" s="449" t="b">
        <f t="shared" si="247"/>
        <v>0</v>
      </c>
      <c r="DP460" s="440" t="b">
        <f t="shared" si="248"/>
        <v>0</v>
      </c>
      <c r="DQ460" s="450" t="b">
        <f t="shared" si="249"/>
        <v>0</v>
      </c>
      <c r="DR460" s="440" t="b">
        <f t="shared" si="250"/>
        <v>0</v>
      </c>
      <c r="DS460" s="449" t="b">
        <f t="shared" si="251"/>
        <v>0</v>
      </c>
      <c r="DT460" s="440" t="b">
        <f t="shared" si="252"/>
        <v>0</v>
      </c>
    </row>
    <row r="461" spans="1:124" x14ac:dyDescent="0.25">
      <c r="A461" s="65">
        <f t="shared" si="227"/>
        <v>453</v>
      </c>
      <c r="B461" s="275"/>
      <c r="C461" s="275"/>
      <c r="D461" s="275"/>
      <c r="E461" s="275"/>
      <c r="F461" s="275"/>
      <c r="G461" s="316"/>
      <c r="H461" s="276"/>
      <c r="I461" s="276"/>
      <c r="J461" s="276"/>
      <c r="K461" s="467"/>
      <c r="L461" s="467"/>
      <c r="M461" s="277"/>
      <c r="N461" s="277"/>
      <c r="O461" s="348"/>
      <c r="P461" s="278"/>
      <c r="Q461" s="279"/>
      <c r="R461" s="348"/>
      <c r="S461" s="278"/>
      <c r="T461" s="280"/>
      <c r="U461" s="348"/>
      <c r="V461" s="274"/>
      <c r="W461" s="309" t="str">
        <f t="shared" ca="1" si="228"/>
        <v/>
      </c>
      <c r="X461" s="310" t="str">
        <f t="shared" ca="1" si="229"/>
        <v/>
      </c>
      <c r="Y461" s="277"/>
      <c r="Z461" s="277"/>
      <c r="AA461" s="348"/>
      <c r="AB461" s="278"/>
      <c r="AC461" s="279"/>
      <c r="AD461" s="348"/>
      <c r="AE461" s="278"/>
      <c r="AF461" s="280"/>
      <c r="AG461" s="348"/>
      <c r="AH461" s="274"/>
      <c r="AI461" s="309" t="str">
        <f t="shared" ca="1" si="230"/>
        <v/>
      </c>
      <c r="AJ461" s="310" t="str">
        <f t="shared" ca="1" si="231"/>
        <v/>
      </c>
      <c r="AK461" s="277"/>
      <c r="AL461" s="277"/>
      <c r="AM461" s="348"/>
      <c r="AN461" s="278"/>
      <c r="AO461" s="279"/>
      <c r="AP461" s="348"/>
      <c r="AQ461" s="278"/>
      <c r="AR461" s="280"/>
      <c r="AS461" s="348"/>
      <c r="AT461" s="274"/>
      <c r="AU461" s="309" t="str">
        <f t="shared" ca="1" si="232"/>
        <v/>
      </c>
      <c r="AV461" s="310" t="str">
        <f t="shared" ca="1" si="233"/>
        <v/>
      </c>
      <c r="AW461" s="276"/>
      <c r="AX461" s="276"/>
      <c r="AY461" s="348"/>
      <c r="AZ461" s="278"/>
      <c r="BA461" s="279"/>
      <c r="BB461" s="348"/>
      <c r="BC461" s="278"/>
      <c r="BD461" s="280"/>
      <c r="BE461" s="348"/>
      <c r="BF461" s="274"/>
      <c r="BG461" s="309" t="str">
        <f t="shared" ca="1" si="234"/>
        <v/>
      </c>
      <c r="BH461" s="310" t="str">
        <f t="shared" ca="1" si="235"/>
        <v/>
      </c>
      <c r="BI461" s="276"/>
      <c r="BJ461" s="348"/>
      <c r="BK461" s="278"/>
      <c r="BL461" s="279"/>
      <c r="BM461" s="348"/>
      <c r="BN461" s="278"/>
      <c r="BO461" s="280"/>
      <c r="BP461" s="309" t="str">
        <f t="shared" ca="1" si="236"/>
        <v/>
      </c>
      <c r="BQ461" s="310" t="str">
        <f t="shared" ca="1" si="237"/>
        <v/>
      </c>
      <c r="BR461" s="309" t="str">
        <f t="shared" ca="1" si="238"/>
        <v/>
      </c>
      <c r="BS461" s="438" t="str">
        <f t="shared" ca="1" si="239"/>
        <v/>
      </c>
      <c r="BT461" s="281" t="str">
        <f t="array" ref="BT461">IF(AND($I461&lt;&gt;"",$K461&lt;&gt;""),CEILING(VLOOKUP($I461,ランク別指標,3,FALSE)*$L461,1),"")</f>
        <v/>
      </c>
      <c r="BU461" s="282"/>
      <c r="BV461" s="281" t="str">
        <f t="shared" si="224"/>
        <v/>
      </c>
      <c r="BW461" s="283"/>
      <c r="BX461" s="282"/>
      <c r="BY461" s="284" t="str">
        <f t="shared" si="240"/>
        <v/>
      </c>
      <c r="BZ461" s="285" t="str">
        <f t="shared" si="241"/>
        <v/>
      </c>
      <c r="CA461" s="286"/>
      <c r="CB461" s="287"/>
      <c r="CC461" s="281" t="str">
        <f t="array" ref="CC461">IF(AND($I461&lt;&gt;"",$K461&lt;&gt;""),CEILING(VLOOKUP($I461,ランク別指標,6,FALSE)*$L461,1),"")</f>
        <v/>
      </c>
      <c r="CD461" s="288"/>
      <c r="CE461" s="289" t="str">
        <f t="shared" si="225"/>
        <v/>
      </c>
      <c r="CF461" s="290"/>
      <c r="CG461" s="291" t="str">
        <f t="array" ref="CG461">IF(AND(L461&lt;&gt;"",L461&gt;0),IF(CD461/L461*100 &gt; 0,CD461/L461*100, ""),"")</f>
        <v/>
      </c>
      <c r="CH461" s="292" t="str">
        <f t="array" ref="CH461">IF(AND(L461&lt;&gt;"",L461&gt;0),IF(CF461/L461*100 &gt; 0,CF461/L461*100, ""),"")</f>
        <v/>
      </c>
      <c r="CI461" s="291" t="str">
        <f t="array" ref="CI461">IF(AND(CC461&lt;&gt;"",CC461&gt;0),IF(CD461/CC461*100 &gt; 0,CD461/CC461, ""),"")</f>
        <v/>
      </c>
      <c r="CJ461" s="292" t="str">
        <f t="array" ref="CJ461">IF(AND(CE461&lt;&gt;"",CE461&gt;0),IF(CF461/CE461*100 &gt; 0,CF461/CE461, ""),"")</f>
        <v/>
      </c>
      <c r="CK461" s="281"/>
      <c r="CL461" s="293" t="str">
        <f t="array" ref="CL461">IF(AND(L461&lt;&gt;"",L461&gt;0),IF(CK461/L461*100 &gt; 0,CK461/L461*100, ""),"")</f>
        <v/>
      </c>
      <c r="CM461" s="294"/>
      <c r="CN461" s="270" t="str">
        <f t="array" aca="1" ref="CN461" ca="1">IF(AND($O461&lt;&gt;"",$P461="",$O461&lt;=集計基準日),"遅1",IF(AND($R461&lt;&gt;"",$S461="",$R461&lt;=集計基準日),"遅2",IF(AND($U461&lt;&gt;"",$V461="",$U461&lt;=集計基準日),"遅3","") ) )</f>
        <v/>
      </c>
      <c r="CO461" s="271" t="str">
        <f t="array" aca="1" ref="CO461" ca="1">IF(AND($AA461&lt;&gt;"",$AB461="",$AA461&lt;=集計基準日),"遅1",IF(AND($AD461&lt;&gt;"",$AE461="",$AD461&lt;=集計基準日),"遅2",IF(AND($AG461&lt;&gt;"",$AH461="",$AG461&lt;=集計基準日),"遅3","")))</f>
        <v/>
      </c>
      <c r="CP461" s="271" t="str">
        <f t="array" aca="1" ref="CP461" ca="1">IF(AND($AM461&lt;&gt;"",$AN461="",$AM461&lt;=集計基準日),"遅1",IF(AND($AP461&lt;&gt;"",$AQ461="",$AP461&lt;=集計基準日),"遅2",IF(AND($AS461&lt;&gt;"",$AT461="",$AS461&lt;=集計基準日),"遅3","")))</f>
        <v/>
      </c>
      <c r="CQ461" s="272" t="str">
        <f t="shared" ca="1" si="15"/>
        <v/>
      </c>
      <c r="CR461" s="272" t="str">
        <f t="shared" ca="1" si="16"/>
        <v/>
      </c>
      <c r="CS461" s="273" t="str">
        <f t="shared" ca="1" si="226"/>
        <v/>
      </c>
      <c r="CT461" s="337"/>
      <c r="CU461" s="264">
        <f t="shared" si="242"/>
        <v>453</v>
      </c>
      <c r="CW461" s="324">
        <f t="array" aca="1" ref="CW461" ca="1">MAX(IF((IF(進捗管理票PSPT_進捗率_1_2&lt;&gt;"", O461:V461,O461:S461)&lt;&gt;"")*(IF(進捗管理票PSPT_進捗率_1_2&lt;&gt;"", $O$7:$V$7,$O$7:$S$7)="予定日")*(IF(進捗管理票PSPT_進捗率_1_2&lt;&gt;"", O461:V461,O461:S461)&lt;=集計基準日),COLUMN(IF(進捗管理票PSPT_進捗率_1_2&lt;&gt;"", O461:V461,O461:S461)),""))</f>
        <v>0</v>
      </c>
      <c r="CX461" s="324">
        <f t="array" aca="1" ref="CX461" ca="1">MAX(IF((IF(進捗管理票PSPT_進捗率_2_2&lt;&gt;"", AA461:AH461,AA461:AE461)&lt;&gt;"")*(IF(進捗管理票PSPT_進捗率_2_2&lt;&gt;"", $AA$7:$AH$7,$AA$7:$AE$7)="予定日")*(IF(進捗管理票PSPT_進捗率_2_2&lt;&gt;"", AA461:AH461,AA461:AE461)&lt;=集計基準日),COLUMN(IF(進捗管理票PSPT_進捗率_2_2&lt;&gt;"", AA461:AH461,AA461:AE461)),""))</f>
        <v>0</v>
      </c>
      <c r="CY461" s="324">
        <f t="array" aca="1" ref="CY461" ca="1">MAX(IF((IF(進捗管理票PSPT_進捗率_3_2&lt;&gt;"", AM461:AT461,AM461:AQ461)&lt;&gt;"")*(IF(進捗管理票PSPT_進捗率_3_2&lt;&gt;"", $AM$7:$AT$7,$AM$7:$AQ$7)="予定日")*(IF(進捗管理票PSPT_進捗率_3_2&lt;&gt;"", AM461:AT461,AM461:AQ461)&lt;=集計基準日),COLUMN(IF(進捗管理票PSPT_進捗率_3_2&lt;&gt;"", AM461:AT461,AM461:AQ461)),""))</f>
        <v>0</v>
      </c>
      <c r="CZ461" s="324">
        <f t="array" aca="1" ref="CZ461" ca="1">MAX(IF((IF(進捗管理票PSPT_進捗率_4_2&lt;&gt;"", AY461:BF461,AY461:BC461)&lt;&gt;"")*(IF(進捗管理票PSPT_進捗率_4_2&lt;&gt;"", $AY$7:$BF$7,$AY$7:$BC$7)="予定日")*(IF(進捗管理票PSPT_進捗率_4_2&lt;&gt;"", AY461:BF461,AY461:BC461)&lt;=集計基準日),COLUMN(IF(進捗管理票PSPT_進捗率_4_2&lt;&gt;"", AY461:BF461,AY461:BC461)),""))</f>
        <v>0</v>
      </c>
      <c r="DA461" s="324">
        <f t="array" aca="1" ref="DA461" ca="1">MAX(IF((BJ461:BN461&lt;&gt;"")*($BJ$7:$BN$7="予定日")*(BJ461:BN461&lt;=集計基準日),COLUMN(BJ461:BN461),""))</f>
        <v>0</v>
      </c>
      <c r="DB461" s="324">
        <f t="array" aca="1" ref="DB461" ca="1">MAX(IF((IF(AND(進捗管理票PSPT_進捗率_1_2&lt;&gt;"",U461&lt;&gt;""), O461:V461,O461:S461)&lt;&gt;"")*(IF(AND(進捗管理票PSPT_進捗率_1_2&lt;&gt;"",U461&lt;&gt;""), $O$7:$V$7,$O$7:$S$7)="実績日")*(IF(AND(進捗管理票PSPT_進捗率_1_2&lt;&gt;"",U461&lt;&gt;""), O461:V461,O461:S461)&lt;=集計基準日),COLUMN(IF(AND(進捗管理票PSPT_進捗率_1_2&lt;&gt;"",U461&lt;&gt;""), O461:V461,O461:S461)),""))</f>
        <v>0</v>
      </c>
      <c r="DC461" s="324">
        <f t="array" aca="1" ref="DC461" ca="1">MAX(IF((IF(AND(進捗管理票PSPT_進捗率_2_2&lt;&gt;"",AG461&lt;&gt;""), AA461:AH461,AA461:AE461)&lt;&gt;"")*(IF(AND(進捗管理票PSPT_進捗率_2_2&lt;&gt;"",AG461&lt;&gt;""), $AA$7:$AH$7,$AA$7:$AE$7)="実績日")*(IF(AND(進捗管理票PSPT_進捗率_2_2&lt;&gt;"",AG461&lt;&gt;""), AA461:AH461,AA461:AE461)&lt;=集計基準日),COLUMN(IF(AND(進捗管理票PSPT_進捗率_2_2&lt;&gt;"",AG461&lt;&gt;""), AA461:AH461,AA461:AE461)),""))</f>
        <v>0</v>
      </c>
      <c r="DD461" s="324">
        <f t="array" aca="1" ref="DD461" ca="1">MAX(IF((IF(AND(進捗管理票PSPT_進捗率_3_2&lt;&gt;"",AS461&lt;&gt;""), AM461:AT461,AM461:AQ461)&lt;&gt;"")*(IF(AND(進捗管理票PSPT_進捗率_3_2&lt;&gt;"",AS461&lt;&gt;""), $AM$7:$AT$7,$AM$7:$AQ$7)="実績日")*(IF(AND(進捗管理票PSPT_進捗率_3_2&lt;&gt;"",AS461&lt;&gt;""), AM461:AT461,AM461:AQ461)&lt;=集計基準日),COLUMN(IF(AND(進捗管理票PSPT_進捗率_3_2&lt;&gt;"",AS461&lt;&gt;""), AM461:AT461,AM461:AQ461)),""))</f>
        <v>0</v>
      </c>
      <c r="DE461" s="324">
        <f t="array" aca="1" ref="DE461" ca="1">MAX(IF((IF(AND(進捗管理票PSPT_進捗率_4_2&lt;&gt;"",BE461&lt;&gt;""), AY461:BF461,AY461:BC461)&lt;&gt;"")*(IF(AND(進捗管理票PSPT_進捗率_4_2&lt;&gt;"",BE461&lt;&gt;""), $AY$7:$BF$7,$AY$7:$BC$7)="実績日")*(IF(AND(進捗管理票PSPT_進捗率_4_2&lt;&gt;"",BE461&lt;&gt;""), AY461:BF461,AY461:BC461)&lt;=集計基準日),COLUMN(IF(AND(進捗管理票PSPT_進捗率_4_2&lt;&gt;"",BE461&lt;&gt;""), AY461:BF461,AY461:BC461)),""))</f>
        <v>0</v>
      </c>
      <c r="DF461" s="324">
        <f t="array" aca="1" ref="DF461" ca="1">MAX(IF((BJ461:BN461&lt;&gt;"")*($BJ$7:$BN$7="実績日")*(BJ461:BN461&lt;=集計基準日),COLUMN(BJ461:BN461),""))</f>
        <v>0</v>
      </c>
      <c r="DG461" s="439">
        <f ca="1">MAX(IF(CW461&lt;&gt;0,HLOOKUP(CW461+1,進捗・達成率設定_PS,9,1),0),IF(CX461&lt;&gt;0,HLOOKUP(CX461+1,進捗・達成率設定_PT仕様作成,9,1),0),IF(CY461&lt;&gt;0,HLOOKUP(CY461+1,進捗・達成率設定_PG,9,1),0),IF(CZ461&lt;&gt;0,HLOOKUP(CZ461+1,進捗・達成率設定_PT,9,1),0),IF(DA461&lt;&gt;0,HLOOKUP(DA461+1,進捗・達成率設定_受入,9,1),0),IF(AND(COUNTA(PTレビュー先頭セル:PTレビュー最終セル)=0,AND(BB461&lt;&gt;"", BB461 &lt;= 集計基準日, BE461="",BF461="",BJ461="",BK461="",BM461="",BN461="")),100,0),IF(AND(BE461&lt;&gt;"",BE461 &lt;= 集計基準日, BJ461="",BK461="",BM461="",BN461=""),100,0))</f>
        <v>0</v>
      </c>
      <c r="DH461" s="440">
        <f ca="1">MAX(IF(DB461&lt;&gt;0,HLOOKUP(DB461,進捗・達成率設定_PS,9,1),0),IF(DC461&lt;&gt;0,HLOOKUP(DC461,進捗・達成率設定_PT仕様作成,9,1),0),IF(DD461&lt;&gt;0,HLOOKUP(DD461,進捗・達成率設定_PG,9,1),0),IF(DE461&lt;&gt;0,HLOOKUP(DE461,進捗・達成率設定_PT,9,1),0),IF(DF461&lt;&gt;0,HLOOKUP(DF461,進捗・達成率設定_受入,9,1),0),IF(AND(COUNTA(PTレビュー先頭セル:PTレビュー最終セル)=0,BJ461="",BK461="",BM461="",BN461="",BC461&lt;&gt;"", BC461&lt;=集計基準日),100,0),IF(OR(AND(BF461&lt;&gt;"",BF461&lt;=集計基準日, BJ461="",BK461="",BM461="",BN461=""),AND(BE461&lt;&gt;"",BF461&lt;&gt;"",BF461&lt;=集計基準日, BJ461="",BK461="",BM461="",BN461="")),100,0))</f>
        <v>0</v>
      </c>
      <c r="DI461" s="328" t="str">
        <f>IF(BM461&lt;&gt;"",BM461,IF(AND(BJ461&lt;&gt;"",BM461&lt;&gt;""),BM461,IF(AND(BJ461&lt;&gt;"",BM461=""),"",IF(AND(BK461&lt;&gt;"",BM461=""),"",IF(BE461&lt;&gt;"",BE461,IF(COUNTA(PTレビュー先頭セル:PTレビュー最終セル)&lt;&gt;0,"",IF(BB461&lt;&gt;"",BB461,"")))))))</f>
        <v/>
      </c>
      <c r="DJ461" s="329" t="str">
        <f>IF(AND(BM461&lt;&gt;"",BN461&lt;&gt;""),BN461,IF(AND(BJ461&lt;&gt;"",BN461&lt;&gt;""),BN461,IF(AND(BK461&lt;&gt;"",BN461=""),"",IF(AND(BJ461&lt;&gt;"",BN461=""),"",IF(BF461&lt;&gt;"",BF461,IF(COUNTA(PTレビュー先頭セル:PTレビュー最終セル)&lt;&gt;0,"",IF(BC461&lt;&gt;"",BC461,"")))))))</f>
        <v/>
      </c>
      <c r="DK461" s="450" t="b">
        <f t="shared" si="243"/>
        <v>0</v>
      </c>
      <c r="DL461" s="440" t="b">
        <f t="shared" si="244"/>
        <v>0</v>
      </c>
      <c r="DM461" s="450" t="b">
        <f t="shared" si="245"/>
        <v>0</v>
      </c>
      <c r="DN461" s="440" t="b">
        <f t="shared" si="246"/>
        <v>0</v>
      </c>
      <c r="DO461" s="449" t="b">
        <f t="shared" si="247"/>
        <v>0</v>
      </c>
      <c r="DP461" s="440" t="b">
        <f t="shared" si="248"/>
        <v>0</v>
      </c>
      <c r="DQ461" s="450" t="b">
        <f t="shared" si="249"/>
        <v>0</v>
      </c>
      <c r="DR461" s="440" t="b">
        <f t="shared" si="250"/>
        <v>0</v>
      </c>
      <c r="DS461" s="449" t="b">
        <f t="shared" si="251"/>
        <v>0</v>
      </c>
      <c r="DT461" s="440" t="b">
        <f t="shared" si="252"/>
        <v>0</v>
      </c>
    </row>
    <row r="462" spans="1:124" x14ac:dyDescent="0.25">
      <c r="A462" s="65">
        <f t="shared" si="227"/>
        <v>454</v>
      </c>
      <c r="B462" s="275"/>
      <c r="C462" s="275"/>
      <c r="D462" s="275"/>
      <c r="E462" s="275"/>
      <c r="F462" s="275"/>
      <c r="G462" s="316"/>
      <c r="H462" s="276"/>
      <c r="I462" s="276"/>
      <c r="J462" s="276"/>
      <c r="K462" s="467"/>
      <c r="L462" s="467"/>
      <c r="M462" s="277"/>
      <c r="N462" s="277"/>
      <c r="O462" s="348"/>
      <c r="P462" s="278"/>
      <c r="Q462" s="279"/>
      <c r="R462" s="348"/>
      <c r="S462" s="278"/>
      <c r="T462" s="280"/>
      <c r="U462" s="348"/>
      <c r="V462" s="274"/>
      <c r="W462" s="309" t="str">
        <f t="shared" ca="1" si="228"/>
        <v/>
      </c>
      <c r="X462" s="310" t="str">
        <f t="shared" ca="1" si="229"/>
        <v/>
      </c>
      <c r="Y462" s="277"/>
      <c r="Z462" s="277"/>
      <c r="AA462" s="348"/>
      <c r="AB462" s="278"/>
      <c r="AC462" s="279"/>
      <c r="AD462" s="348"/>
      <c r="AE462" s="278"/>
      <c r="AF462" s="280"/>
      <c r="AG462" s="348"/>
      <c r="AH462" s="274"/>
      <c r="AI462" s="309" t="str">
        <f t="shared" ca="1" si="230"/>
        <v/>
      </c>
      <c r="AJ462" s="310" t="str">
        <f t="shared" ca="1" si="231"/>
        <v/>
      </c>
      <c r="AK462" s="277"/>
      <c r="AL462" s="277"/>
      <c r="AM462" s="348"/>
      <c r="AN462" s="278"/>
      <c r="AO462" s="279"/>
      <c r="AP462" s="348"/>
      <c r="AQ462" s="278"/>
      <c r="AR462" s="280"/>
      <c r="AS462" s="348"/>
      <c r="AT462" s="274"/>
      <c r="AU462" s="309" t="str">
        <f t="shared" ca="1" si="232"/>
        <v/>
      </c>
      <c r="AV462" s="310" t="str">
        <f t="shared" ca="1" si="233"/>
        <v/>
      </c>
      <c r="AW462" s="276"/>
      <c r="AX462" s="276"/>
      <c r="AY462" s="348"/>
      <c r="AZ462" s="278"/>
      <c r="BA462" s="279"/>
      <c r="BB462" s="348"/>
      <c r="BC462" s="278"/>
      <c r="BD462" s="280"/>
      <c r="BE462" s="348"/>
      <c r="BF462" s="274"/>
      <c r="BG462" s="309" t="str">
        <f t="shared" ca="1" si="234"/>
        <v/>
      </c>
      <c r="BH462" s="310" t="str">
        <f t="shared" ca="1" si="235"/>
        <v/>
      </c>
      <c r="BI462" s="276"/>
      <c r="BJ462" s="348"/>
      <c r="BK462" s="278"/>
      <c r="BL462" s="279"/>
      <c r="BM462" s="348"/>
      <c r="BN462" s="278"/>
      <c r="BO462" s="280"/>
      <c r="BP462" s="309" t="str">
        <f t="shared" ca="1" si="236"/>
        <v/>
      </c>
      <c r="BQ462" s="310" t="str">
        <f t="shared" ca="1" si="237"/>
        <v/>
      </c>
      <c r="BR462" s="309" t="str">
        <f t="shared" ca="1" si="238"/>
        <v/>
      </c>
      <c r="BS462" s="438" t="str">
        <f t="shared" ca="1" si="239"/>
        <v/>
      </c>
      <c r="BT462" s="281" t="str">
        <f t="array" ref="BT462">IF(AND($I462&lt;&gt;"",$K462&lt;&gt;""),CEILING(VLOOKUP($I462,ランク別指標,3,FALSE)*$L462,1),"")</f>
        <v/>
      </c>
      <c r="BU462" s="282"/>
      <c r="BV462" s="281" t="str">
        <f t="shared" si="224"/>
        <v/>
      </c>
      <c r="BW462" s="283"/>
      <c r="BX462" s="282"/>
      <c r="BY462" s="284" t="str">
        <f t="shared" si="240"/>
        <v/>
      </c>
      <c r="BZ462" s="285" t="str">
        <f t="shared" si="241"/>
        <v/>
      </c>
      <c r="CA462" s="286"/>
      <c r="CB462" s="287"/>
      <c r="CC462" s="281" t="str">
        <f t="array" ref="CC462">IF(AND($I462&lt;&gt;"",$K462&lt;&gt;""),CEILING(VLOOKUP($I462,ランク別指標,6,FALSE)*$L462,1),"")</f>
        <v/>
      </c>
      <c r="CD462" s="288"/>
      <c r="CE462" s="289" t="str">
        <f t="shared" si="225"/>
        <v/>
      </c>
      <c r="CF462" s="290"/>
      <c r="CG462" s="291" t="str">
        <f t="array" ref="CG462">IF(AND(L462&lt;&gt;"",L462&gt;0),IF(CD462/L462*100 &gt; 0,CD462/L462*100, ""),"")</f>
        <v/>
      </c>
      <c r="CH462" s="292" t="str">
        <f t="array" ref="CH462">IF(AND(L462&lt;&gt;"",L462&gt;0),IF(CF462/L462*100 &gt; 0,CF462/L462*100, ""),"")</f>
        <v/>
      </c>
      <c r="CI462" s="291" t="str">
        <f t="array" ref="CI462">IF(AND(CC462&lt;&gt;"",CC462&gt;0),IF(CD462/CC462*100 &gt; 0,CD462/CC462, ""),"")</f>
        <v/>
      </c>
      <c r="CJ462" s="292" t="str">
        <f t="array" ref="CJ462">IF(AND(CE462&lt;&gt;"",CE462&gt;0),IF(CF462/CE462*100 &gt; 0,CF462/CE462, ""),"")</f>
        <v/>
      </c>
      <c r="CK462" s="281"/>
      <c r="CL462" s="293" t="str">
        <f t="array" ref="CL462">IF(AND(L462&lt;&gt;"",L462&gt;0),IF(CK462/L462*100 &gt; 0,CK462/L462*100, ""),"")</f>
        <v/>
      </c>
      <c r="CM462" s="294"/>
      <c r="CN462" s="270" t="str">
        <f t="array" aca="1" ref="CN462" ca="1">IF(AND($O462&lt;&gt;"",$P462="",$O462&lt;=集計基準日),"遅1",IF(AND($R462&lt;&gt;"",$S462="",$R462&lt;=集計基準日),"遅2",IF(AND($U462&lt;&gt;"",$V462="",$U462&lt;=集計基準日),"遅3","") ) )</f>
        <v/>
      </c>
      <c r="CO462" s="271" t="str">
        <f t="array" aca="1" ref="CO462" ca="1">IF(AND($AA462&lt;&gt;"",$AB462="",$AA462&lt;=集計基準日),"遅1",IF(AND($AD462&lt;&gt;"",$AE462="",$AD462&lt;=集計基準日),"遅2",IF(AND($AG462&lt;&gt;"",$AH462="",$AG462&lt;=集計基準日),"遅3","")))</f>
        <v/>
      </c>
      <c r="CP462" s="271" t="str">
        <f t="array" aca="1" ref="CP462" ca="1">IF(AND($AM462&lt;&gt;"",$AN462="",$AM462&lt;=集計基準日),"遅1",IF(AND($AP462&lt;&gt;"",$AQ462="",$AP462&lt;=集計基準日),"遅2",IF(AND($AS462&lt;&gt;"",$AT462="",$AS462&lt;=集計基準日),"遅3","")))</f>
        <v/>
      </c>
      <c r="CQ462" s="272" t="str">
        <f t="shared" ca="1" si="15"/>
        <v/>
      </c>
      <c r="CR462" s="272" t="str">
        <f t="shared" ca="1" si="16"/>
        <v/>
      </c>
      <c r="CS462" s="273" t="str">
        <f t="shared" ca="1" si="226"/>
        <v/>
      </c>
      <c r="CT462" s="337"/>
      <c r="CU462" s="264">
        <f t="shared" si="242"/>
        <v>454</v>
      </c>
      <c r="CW462" s="324">
        <f t="array" aca="1" ref="CW462" ca="1">MAX(IF((IF(進捗管理票PSPT_進捗率_1_2&lt;&gt;"", O462:V462,O462:S462)&lt;&gt;"")*(IF(進捗管理票PSPT_進捗率_1_2&lt;&gt;"", $O$7:$V$7,$O$7:$S$7)="予定日")*(IF(進捗管理票PSPT_進捗率_1_2&lt;&gt;"", O462:V462,O462:S462)&lt;=集計基準日),COLUMN(IF(進捗管理票PSPT_進捗率_1_2&lt;&gt;"", O462:V462,O462:S462)),""))</f>
        <v>0</v>
      </c>
      <c r="CX462" s="324">
        <f t="array" aca="1" ref="CX462" ca="1">MAX(IF((IF(進捗管理票PSPT_進捗率_2_2&lt;&gt;"", AA462:AH462,AA462:AE462)&lt;&gt;"")*(IF(進捗管理票PSPT_進捗率_2_2&lt;&gt;"", $AA$7:$AH$7,$AA$7:$AE$7)="予定日")*(IF(進捗管理票PSPT_進捗率_2_2&lt;&gt;"", AA462:AH462,AA462:AE462)&lt;=集計基準日),COLUMN(IF(進捗管理票PSPT_進捗率_2_2&lt;&gt;"", AA462:AH462,AA462:AE462)),""))</f>
        <v>0</v>
      </c>
      <c r="CY462" s="324">
        <f t="array" aca="1" ref="CY462" ca="1">MAX(IF((IF(進捗管理票PSPT_進捗率_3_2&lt;&gt;"", AM462:AT462,AM462:AQ462)&lt;&gt;"")*(IF(進捗管理票PSPT_進捗率_3_2&lt;&gt;"", $AM$7:$AT$7,$AM$7:$AQ$7)="予定日")*(IF(進捗管理票PSPT_進捗率_3_2&lt;&gt;"", AM462:AT462,AM462:AQ462)&lt;=集計基準日),COLUMN(IF(進捗管理票PSPT_進捗率_3_2&lt;&gt;"", AM462:AT462,AM462:AQ462)),""))</f>
        <v>0</v>
      </c>
      <c r="CZ462" s="324">
        <f t="array" aca="1" ref="CZ462" ca="1">MAX(IF((IF(進捗管理票PSPT_進捗率_4_2&lt;&gt;"", AY462:BF462,AY462:BC462)&lt;&gt;"")*(IF(進捗管理票PSPT_進捗率_4_2&lt;&gt;"", $AY$7:$BF$7,$AY$7:$BC$7)="予定日")*(IF(進捗管理票PSPT_進捗率_4_2&lt;&gt;"", AY462:BF462,AY462:BC462)&lt;=集計基準日),COLUMN(IF(進捗管理票PSPT_進捗率_4_2&lt;&gt;"", AY462:BF462,AY462:BC462)),""))</f>
        <v>0</v>
      </c>
      <c r="DA462" s="324">
        <f t="array" aca="1" ref="DA462" ca="1">MAX(IF((BJ462:BN462&lt;&gt;"")*($BJ$7:$BN$7="予定日")*(BJ462:BN462&lt;=集計基準日),COLUMN(BJ462:BN462),""))</f>
        <v>0</v>
      </c>
      <c r="DB462" s="324">
        <f t="array" aca="1" ref="DB462" ca="1">MAX(IF((IF(AND(進捗管理票PSPT_進捗率_1_2&lt;&gt;"",U462&lt;&gt;""), O462:V462,O462:S462)&lt;&gt;"")*(IF(AND(進捗管理票PSPT_進捗率_1_2&lt;&gt;"",U462&lt;&gt;""), $O$7:$V$7,$O$7:$S$7)="実績日")*(IF(AND(進捗管理票PSPT_進捗率_1_2&lt;&gt;"",U462&lt;&gt;""), O462:V462,O462:S462)&lt;=集計基準日),COLUMN(IF(AND(進捗管理票PSPT_進捗率_1_2&lt;&gt;"",U462&lt;&gt;""), O462:V462,O462:S462)),""))</f>
        <v>0</v>
      </c>
      <c r="DC462" s="324">
        <f t="array" aca="1" ref="DC462" ca="1">MAX(IF((IF(AND(進捗管理票PSPT_進捗率_2_2&lt;&gt;"",AG462&lt;&gt;""), AA462:AH462,AA462:AE462)&lt;&gt;"")*(IF(AND(進捗管理票PSPT_進捗率_2_2&lt;&gt;"",AG462&lt;&gt;""), $AA$7:$AH$7,$AA$7:$AE$7)="実績日")*(IF(AND(進捗管理票PSPT_進捗率_2_2&lt;&gt;"",AG462&lt;&gt;""), AA462:AH462,AA462:AE462)&lt;=集計基準日),COLUMN(IF(AND(進捗管理票PSPT_進捗率_2_2&lt;&gt;"",AG462&lt;&gt;""), AA462:AH462,AA462:AE462)),""))</f>
        <v>0</v>
      </c>
      <c r="DD462" s="324">
        <f t="array" aca="1" ref="DD462" ca="1">MAX(IF((IF(AND(進捗管理票PSPT_進捗率_3_2&lt;&gt;"",AS462&lt;&gt;""), AM462:AT462,AM462:AQ462)&lt;&gt;"")*(IF(AND(進捗管理票PSPT_進捗率_3_2&lt;&gt;"",AS462&lt;&gt;""), $AM$7:$AT$7,$AM$7:$AQ$7)="実績日")*(IF(AND(進捗管理票PSPT_進捗率_3_2&lt;&gt;"",AS462&lt;&gt;""), AM462:AT462,AM462:AQ462)&lt;=集計基準日),COLUMN(IF(AND(進捗管理票PSPT_進捗率_3_2&lt;&gt;"",AS462&lt;&gt;""), AM462:AT462,AM462:AQ462)),""))</f>
        <v>0</v>
      </c>
      <c r="DE462" s="324">
        <f t="array" aca="1" ref="DE462" ca="1">MAX(IF((IF(AND(進捗管理票PSPT_進捗率_4_2&lt;&gt;"",BE462&lt;&gt;""), AY462:BF462,AY462:BC462)&lt;&gt;"")*(IF(AND(進捗管理票PSPT_進捗率_4_2&lt;&gt;"",BE462&lt;&gt;""), $AY$7:$BF$7,$AY$7:$BC$7)="実績日")*(IF(AND(進捗管理票PSPT_進捗率_4_2&lt;&gt;"",BE462&lt;&gt;""), AY462:BF462,AY462:BC462)&lt;=集計基準日),COLUMN(IF(AND(進捗管理票PSPT_進捗率_4_2&lt;&gt;"",BE462&lt;&gt;""), AY462:BF462,AY462:BC462)),""))</f>
        <v>0</v>
      </c>
      <c r="DF462" s="324">
        <f t="array" aca="1" ref="DF462" ca="1">MAX(IF((BJ462:BN462&lt;&gt;"")*($BJ$7:$BN$7="実績日")*(BJ462:BN462&lt;=集計基準日),COLUMN(BJ462:BN462),""))</f>
        <v>0</v>
      </c>
      <c r="DG462" s="439">
        <f ca="1">MAX(IF(CW462&lt;&gt;0,HLOOKUP(CW462+1,進捗・達成率設定_PS,9,1),0),IF(CX462&lt;&gt;0,HLOOKUP(CX462+1,進捗・達成率設定_PT仕様作成,9,1),0),IF(CY462&lt;&gt;0,HLOOKUP(CY462+1,進捗・達成率設定_PG,9,1),0),IF(CZ462&lt;&gt;0,HLOOKUP(CZ462+1,進捗・達成率設定_PT,9,1),0),IF(DA462&lt;&gt;0,HLOOKUP(DA462+1,進捗・達成率設定_受入,9,1),0),IF(AND(COUNTA(PTレビュー先頭セル:PTレビュー最終セル)=0,AND(BB462&lt;&gt;"", BB462 &lt;= 集計基準日, BE462="",BF462="",BJ462="",BK462="",BM462="",BN462="")),100,0),IF(AND(BE462&lt;&gt;"",BE462 &lt;= 集計基準日, BJ462="",BK462="",BM462="",BN462=""),100,0))</f>
        <v>0</v>
      </c>
      <c r="DH462" s="440">
        <f ca="1">MAX(IF(DB462&lt;&gt;0,HLOOKUP(DB462,進捗・達成率設定_PS,9,1),0),IF(DC462&lt;&gt;0,HLOOKUP(DC462,進捗・達成率設定_PT仕様作成,9,1),0),IF(DD462&lt;&gt;0,HLOOKUP(DD462,進捗・達成率設定_PG,9,1),0),IF(DE462&lt;&gt;0,HLOOKUP(DE462,進捗・達成率設定_PT,9,1),0),IF(DF462&lt;&gt;0,HLOOKUP(DF462,進捗・達成率設定_受入,9,1),0),IF(AND(COUNTA(PTレビュー先頭セル:PTレビュー最終セル)=0,BJ462="",BK462="",BM462="",BN462="",BC462&lt;&gt;"", BC462&lt;=集計基準日),100,0),IF(OR(AND(BF462&lt;&gt;"",BF462&lt;=集計基準日, BJ462="",BK462="",BM462="",BN462=""),AND(BE462&lt;&gt;"",BF462&lt;&gt;"",BF462&lt;=集計基準日, BJ462="",BK462="",BM462="",BN462="")),100,0))</f>
        <v>0</v>
      </c>
      <c r="DI462" s="328" t="str">
        <f>IF(BM462&lt;&gt;"",BM462,IF(AND(BJ462&lt;&gt;"",BM462&lt;&gt;""),BM462,IF(AND(BJ462&lt;&gt;"",BM462=""),"",IF(AND(BK462&lt;&gt;"",BM462=""),"",IF(BE462&lt;&gt;"",BE462,IF(COUNTA(PTレビュー先頭セル:PTレビュー最終セル)&lt;&gt;0,"",IF(BB462&lt;&gt;"",BB462,"")))))))</f>
        <v/>
      </c>
      <c r="DJ462" s="329" t="str">
        <f>IF(AND(BM462&lt;&gt;"",BN462&lt;&gt;""),BN462,IF(AND(BJ462&lt;&gt;"",BN462&lt;&gt;""),BN462,IF(AND(BK462&lt;&gt;"",BN462=""),"",IF(AND(BJ462&lt;&gt;"",BN462=""),"",IF(BF462&lt;&gt;"",BF462,IF(COUNTA(PTレビュー先頭セル:PTレビュー最終セル)&lt;&gt;0,"",IF(BC462&lt;&gt;"",BC462,"")))))))</f>
        <v/>
      </c>
      <c r="DK462" s="450" t="b">
        <f t="shared" si="243"/>
        <v>0</v>
      </c>
      <c r="DL462" s="440" t="b">
        <f t="shared" si="244"/>
        <v>0</v>
      </c>
      <c r="DM462" s="450" t="b">
        <f t="shared" si="245"/>
        <v>0</v>
      </c>
      <c r="DN462" s="440" t="b">
        <f t="shared" si="246"/>
        <v>0</v>
      </c>
      <c r="DO462" s="449" t="b">
        <f t="shared" si="247"/>
        <v>0</v>
      </c>
      <c r="DP462" s="440" t="b">
        <f t="shared" si="248"/>
        <v>0</v>
      </c>
      <c r="DQ462" s="450" t="b">
        <f t="shared" si="249"/>
        <v>0</v>
      </c>
      <c r="DR462" s="440" t="b">
        <f t="shared" si="250"/>
        <v>0</v>
      </c>
      <c r="DS462" s="449" t="b">
        <f t="shared" si="251"/>
        <v>0</v>
      </c>
      <c r="DT462" s="440" t="b">
        <f t="shared" si="252"/>
        <v>0</v>
      </c>
    </row>
    <row r="463" spans="1:124" x14ac:dyDescent="0.25">
      <c r="A463" s="65">
        <f t="shared" si="227"/>
        <v>455</v>
      </c>
      <c r="B463" s="275"/>
      <c r="C463" s="275"/>
      <c r="D463" s="275"/>
      <c r="E463" s="275"/>
      <c r="F463" s="275"/>
      <c r="G463" s="316"/>
      <c r="H463" s="276"/>
      <c r="I463" s="276"/>
      <c r="J463" s="276"/>
      <c r="K463" s="467"/>
      <c r="L463" s="467"/>
      <c r="M463" s="277"/>
      <c r="N463" s="277"/>
      <c r="O463" s="348"/>
      <c r="P463" s="278"/>
      <c r="Q463" s="279"/>
      <c r="R463" s="348"/>
      <c r="S463" s="278"/>
      <c r="T463" s="280"/>
      <c r="U463" s="348"/>
      <c r="V463" s="274"/>
      <c r="W463" s="309" t="str">
        <f t="shared" ca="1" si="228"/>
        <v/>
      </c>
      <c r="X463" s="310" t="str">
        <f t="shared" ca="1" si="229"/>
        <v/>
      </c>
      <c r="Y463" s="277"/>
      <c r="Z463" s="277"/>
      <c r="AA463" s="348"/>
      <c r="AB463" s="278"/>
      <c r="AC463" s="279"/>
      <c r="AD463" s="348"/>
      <c r="AE463" s="278"/>
      <c r="AF463" s="280"/>
      <c r="AG463" s="348"/>
      <c r="AH463" s="274"/>
      <c r="AI463" s="309" t="str">
        <f t="shared" ca="1" si="230"/>
        <v/>
      </c>
      <c r="AJ463" s="310" t="str">
        <f t="shared" ca="1" si="231"/>
        <v/>
      </c>
      <c r="AK463" s="277"/>
      <c r="AL463" s="277"/>
      <c r="AM463" s="348"/>
      <c r="AN463" s="278"/>
      <c r="AO463" s="279"/>
      <c r="AP463" s="348"/>
      <c r="AQ463" s="278"/>
      <c r="AR463" s="280"/>
      <c r="AS463" s="348"/>
      <c r="AT463" s="274"/>
      <c r="AU463" s="309" t="str">
        <f t="shared" ca="1" si="232"/>
        <v/>
      </c>
      <c r="AV463" s="310" t="str">
        <f t="shared" ca="1" si="233"/>
        <v/>
      </c>
      <c r="AW463" s="276"/>
      <c r="AX463" s="276"/>
      <c r="AY463" s="348"/>
      <c r="AZ463" s="278"/>
      <c r="BA463" s="279"/>
      <c r="BB463" s="348"/>
      <c r="BC463" s="278"/>
      <c r="BD463" s="280"/>
      <c r="BE463" s="348"/>
      <c r="BF463" s="274"/>
      <c r="BG463" s="309" t="str">
        <f t="shared" ca="1" si="234"/>
        <v/>
      </c>
      <c r="BH463" s="310" t="str">
        <f t="shared" ca="1" si="235"/>
        <v/>
      </c>
      <c r="BI463" s="276"/>
      <c r="BJ463" s="348"/>
      <c r="BK463" s="278"/>
      <c r="BL463" s="279"/>
      <c r="BM463" s="348"/>
      <c r="BN463" s="278"/>
      <c r="BO463" s="280"/>
      <c r="BP463" s="309" t="str">
        <f t="shared" ca="1" si="236"/>
        <v/>
      </c>
      <c r="BQ463" s="310" t="str">
        <f t="shared" ca="1" si="237"/>
        <v/>
      </c>
      <c r="BR463" s="309" t="str">
        <f t="shared" ca="1" si="238"/>
        <v/>
      </c>
      <c r="BS463" s="438" t="str">
        <f t="shared" ca="1" si="239"/>
        <v/>
      </c>
      <c r="BT463" s="281" t="str">
        <f t="array" ref="BT463">IF(AND($I463&lt;&gt;"",$K463&lt;&gt;""),CEILING(VLOOKUP($I463,ランク別指標,3,FALSE)*$L463,1),"")</f>
        <v/>
      </c>
      <c r="BU463" s="282"/>
      <c r="BV463" s="281" t="str">
        <f t="shared" si="224"/>
        <v/>
      </c>
      <c r="BW463" s="283"/>
      <c r="BX463" s="282"/>
      <c r="BY463" s="284" t="str">
        <f t="shared" si="240"/>
        <v/>
      </c>
      <c r="BZ463" s="285" t="str">
        <f t="shared" si="241"/>
        <v/>
      </c>
      <c r="CA463" s="286"/>
      <c r="CB463" s="287"/>
      <c r="CC463" s="281" t="str">
        <f t="array" ref="CC463">IF(AND($I463&lt;&gt;"",$K463&lt;&gt;""),CEILING(VLOOKUP($I463,ランク別指標,6,FALSE)*$L463,1),"")</f>
        <v/>
      </c>
      <c r="CD463" s="288"/>
      <c r="CE463" s="289" t="str">
        <f t="shared" si="225"/>
        <v/>
      </c>
      <c r="CF463" s="290"/>
      <c r="CG463" s="291" t="str">
        <f t="array" ref="CG463">IF(AND(L463&lt;&gt;"",L463&gt;0),IF(CD463/L463*100 &gt; 0,CD463/L463*100, ""),"")</f>
        <v/>
      </c>
      <c r="CH463" s="292" t="str">
        <f t="array" ref="CH463">IF(AND(L463&lt;&gt;"",L463&gt;0),IF(CF463/L463*100 &gt; 0,CF463/L463*100, ""),"")</f>
        <v/>
      </c>
      <c r="CI463" s="291" t="str">
        <f t="array" ref="CI463">IF(AND(CC463&lt;&gt;"",CC463&gt;0),IF(CD463/CC463*100 &gt; 0,CD463/CC463, ""),"")</f>
        <v/>
      </c>
      <c r="CJ463" s="292" t="str">
        <f t="array" ref="CJ463">IF(AND(CE463&lt;&gt;"",CE463&gt;0),IF(CF463/CE463*100 &gt; 0,CF463/CE463, ""),"")</f>
        <v/>
      </c>
      <c r="CK463" s="281"/>
      <c r="CL463" s="293" t="str">
        <f t="array" ref="CL463">IF(AND(L463&lt;&gt;"",L463&gt;0),IF(CK463/L463*100 &gt; 0,CK463/L463*100, ""),"")</f>
        <v/>
      </c>
      <c r="CM463" s="294"/>
      <c r="CN463" s="270" t="str">
        <f t="array" aca="1" ref="CN463" ca="1">IF(AND($O463&lt;&gt;"",$P463="",$O463&lt;=集計基準日),"遅1",IF(AND($R463&lt;&gt;"",$S463="",$R463&lt;=集計基準日),"遅2",IF(AND($U463&lt;&gt;"",$V463="",$U463&lt;=集計基準日),"遅3","") ) )</f>
        <v/>
      </c>
      <c r="CO463" s="271" t="str">
        <f t="array" aca="1" ref="CO463" ca="1">IF(AND($AA463&lt;&gt;"",$AB463="",$AA463&lt;=集計基準日),"遅1",IF(AND($AD463&lt;&gt;"",$AE463="",$AD463&lt;=集計基準日),"遅2",IF(AND($AG463&lt;&gt;"",$AH463="",$AG463&lt;=集計基準日),"遅3","")))</f>
        <v/>
      </c>
      <c r="CP463" s="271" t="str">
        <f t="array" aca="1" ref="CP463" ca="1">IF(AND($AM463&lt;&gt;"",$AN463="",$AM463&lt;=集計基準日),"遅1",IF(AND($AP463&lt;&gt;"",$AQ463="",$AP463&lt;=集計基準日),"遅2",IF(AND($AS463&lt;&gt;"",$AT463="",$AS463&lt;=集計基準日),"遅3","")))</f>
        <v/>
      </c>
      <c r="CQ463" s="272" t="str">
        <f t="shared" ca="1" si="15"/>
        <v/>
      </c>
      <c r="CR463" s="272" t="str">
        <f t="shared" ca="1" si="16"/>
        <v/>
      </c>
      <c r="CS463" s="273" t="str">
        <f t="shared" ca="1" si="226"/>
        <v/>
      </c>
      <c r="CT463" s="337"/>
      <c r="CU463" s="264">
        <f t="shared" si="242"/>
        <v>455</v>
      </c>
      <c r="CW463" s="324">
        <f t="array" aca="1" ref="CW463" ca="1">MAX(IF((IF(進捗管理票PSPT_進捗率_1_2&lt;&gt;"", O463:V463,O463:S463)&lt;&gt;"")*(IF(進捗管理票PSPT_進捗率_1_2&lt;&gt;"", $O$7:$V$7,$O$7:$S$7)="予定日")*(IF(進捗管理票PSPT_進捗率_1_2&lt;&gt;"", O463:V463,O463:S463)&lt;=集計基準日),COLUMN(IF(進捗管理票PSPT_進捗率_1_2&lt;&gt;"", O463:V463,O463:S463)),""))</f>
        <v>0</v>
      </c>
      <c r="CX463" s="324">
        <f t="array" aca="1" ref="CX463" ca="1">MAX(IF((IF(進捗管理票PSPT_進捗率_2_2&lt;&gt;"", AA463:AH463,AA463:AE463)&lt;&gt;"")*(IF(進捗管理票PSPT_進捗率_2_2&lt;&gt;"", $AA$7:$AH$7,$AA$7:$AE$7)="予定日")*(IF(進捗管理票PSPT_進捗率_2_2&lt;&gt;"", AA463:AH463,AA463:AE463)&lt;=集計基準日),COLUMN(IF(進捗管理票PSPT_進捗率_2_2&lt;&gt;"", AA463:AH463,AA463:AE463)),""))</f>
        <v>0</v>
      </c>
      <c r="CY463" s="324">
        <f t="array" aca="1" ref="CY463" ca="1">MAX(IF((IF(進捗管理票PSPT_進捗率_3_2&lt;&gt;"", AM463:AT463,AM463:AQ463)&lt;&gt;"")*(IF(進捗管理票PSPT_進捗率_3_2&lt;&gt;"", $AM$7:$AT$7,$AM$7:$AQ$7)="予定日")*(IF(進捗管理票PSPT_進捗率_3_2&lt;&gt;"", AM463:AT463,AM463:AQ463)&lt;=集計基準日),COLUMN(IF(進捗管理票PSPT_進捗率_3_2&lt;&gt;"", AM463:AT463,AM463:AQ463)),""))</f>
        <v>0</v>
      </c>
      <c r="CZ463" s="324">
        <f t="array" aca="1" ref="CZ463" ca="1">MAX(IF((IF(進捗管理票PSPT_進捗率_4_2&lt;&gt;"", AY463:BF463,AY463:BC463)&lt;&gt;"")*(IF(進捗管理票PSPT_進捗率_4_2&lt;&gt;"", $AY$7:$BF$7,$AY$7:$BC$7)="予定日")*(IF(進捗管理票PSPT_進捗率_4_2&lt;&gt;"", AY463:BF463,AY463:BC463)&lt;=集計基準日),COLUMN(IF(進捗管理票PSPT_進捗率_4_2&lt;&gt;"", AY463:BF463,AY463:BC463)),""))</f>
        <v>0</v>
      </c>
      <c r="DA463" s="324">
        <f t="array" aca="1" ref="DA463" ca="1">MAX(IF((BJ463:BN463&lt;&gt;"")*($BJ$7:$BN$7="予定日")*(BJ463:BN463&lt;=集計基準日),COLUMN(BJ463:BN463),""))</f>
        <v>0</v>
      </c>
      <c r="DB463" s="324">
        <f t="array" aca="1" ref="DB463" ca="1">MAX(IF((IF(AND(進捗管理票PSPT_進捗率_1_2&lt;&gt;"",U463&lt;&gt;""), O463:V463,O463:S463)&lt;&gt;"")*(IF(AND(進捗管理票PSPT_進捗率_1_2&lt;&gt;"",U463&lt;&gt;""), $O$7:$V$7,$O$7:$S$7)="実績日")*(IF(AND(進捗管理票PSPT_進捗率_1_2&lt;&gt;"",U463&lt;&gt;""), O463:V463,O463:S463)&lt;=集計基準日),COLUMN(IF(AND(進捗管理票PSPT_進捗率_1_2&lt;&gt;"",U463&lt;&gt;""), O463:V463,O463:S463)),""))</f>
        <v>0</v>
      </c>
      <c r="DC463" s="324">
        <f t="array" aca="1" ref="DC463" ca="1">MAX(IF((IF(AND(進捗管理票PSPT_進捗率_2_2&lt;&gt;"",AG463&lt;&gt;""), AA463:AH463,AA463:AE463)&lt;&gt;"")*(IF(AND(進捗管理票PSPT_進捗率_2_2&lt;&gt;"",AG463&lt;&gt;""), $AA$7:$AH$7,$AA$7:$AE$7)="実績日")*(IF(AND(進捗管理票PSPT_進捗率_2_2&lt;&gt;"",AG463&lt;&gt;""), AA463:AH463,AA463:AE463)&lt;=集計基準日),COLUMN(IF(AND(進捗管理票PSPT_進捗率_2_2&lt;&gt;"",AG463&lt;&gt;""), AA463:AH463,AA463:AE463)),""))</f>
        <v>0</v>
      </c>
      <c r="DD463" s="324">
        <f t="array" aca="1" ref="DD463" ca="1">MAX(IF((IF(AND(進捗管理票PSPT_進捗率_3_2&lt;&gt;"",AS463&lt;&gt;""), AM463:AT463,AM463:AQ463)&lt;&gt;"")*(IF(AND(進捗管理票PSPT_進捗率_3_2&lt;&gt;"",AS463&lt;&gt;""), $AM$7:$AT$7,$AM$7:$AQ$7)="実績日")*(IF(AND(進捗管理票PSPT_進捗率_3_2&lt;&gt;"",AS463&lt;&gt;""), AM463:AT463,AM463:AQ463)&lt;=集計基準日),COLUMN(IF(AND(進捗管理票PSPT_進捗率_3_2&lt;&gt;"",AS463&lt;&gt;""), AM463:AT463,AM463:AQ463)),""))</f>
        <v>0</v>
      </c>
      <c r="DE463" s="324">
        <f t="array" aca="1" ref="DE463" ca="1">MAX(IF((IF(AND(進捗管理票PSPT_進捗率_4_2&lt;&gt;"",BE463&lt;&gt;""), AY463:BF463,AY463:BC463)&lt;&gt;"")*(IF(AND(進捗管理票PSPT_進捗率_4_2&lt;&gt;"",BE463&lt;&gt;""), $AY$7:$BF$7,$AY$7:$BC$7)="実績日")*(IF(AND(進捗管理票PSPT_進捗率_4_2&lt;&gt;"",BE463&lt;&gt;""), AY463:BF463,AY463:BC463)&lt;=集計基準日),COLUMN(IF(AND(進捗管理票PSPT_進捗率_4_2&lt;&gt;"",BE463&lt;&gt;""), AY463:BF463,AY463:BC463)),""))</f>
        <v>0</v>
      </c>
      <c r="DF463" s="324">
        <f t="array" aca="1" ref="DF463" ca="1">MAX(IF((BJ463:BN463&lt;&gt;"")*($BJ$7:$BN$7="実績日")*(BJ463:BN463&lt;=集計基準日),COLUMN(BJ463:BN463),""))</f>
        <v>0</v>
      </c>
      <c r="DG463" s="439">
        <f ca="1">MAX(IF(CW463&lt;&gt;0,HLOOKUP(CW463+1,進捗・達成率設定_PS,9,1),0),IF(CX463&lt;&gt;0,HLOOKUP(CX463+1,進捗・達成率設定_PT仕様作成,9,1),0),IF(CY463&lt;&gt;0,HLOOKUP(CY463+1,進捗・達成率設定_PG,9,1),0),IF(CZ463&lt;&gt;0,HLOOKUP(CZ463+1,進捗・達成率設定_PT,9,1),0),IF(DA463&lt;&gt;0,HLOOKUP(DA463+1,進捗・達成率設定_受入,9,1),0),IF(AND(COUNTA(PTレビュー先頭セル:PTレビュー最終セル)=0,AND(BB463&lt;&gt;"", BB463 &lt;= 集計基準日, BE463="",BF463="",BJ463="",BK463="",BM463="",BN463="")),100,0),IF(AND(BE463&lt;&gt;"",BE463 &lt;= 集計基準日, BJ463="",BK463="",BM463="",BN463=""),100,0))</f>
        <v>0</v>
      </c>
      <c r="DH463" s="440">
        <f ca="1">MAX(IF(DB463&lt;&gt;0,HLOOKUP(DB463,進捗・達成率設定_PS,9,1),0),IF(DC463&lt;&gt;0,HLOOKUP(DC463,進捗・達成率設定_PT仕様作成,9,1),0),IF(DD463&lt;&gt;0,HLOOKUP(DD463,進捗・達成率設定_PG,9,1),0),IF(DE463&lt;&gt;0,HLOOKUP(DE463,進捗・達成率設定_PT,9,1),0),IF(DF463&lt;&gt;0,HLOOKUP(DF463,進捗・達成率設定_受入,9,1),0),IF(AND(COUNTA(PTレビュー先頭セル:PTレビュー最終セル)=0,BJ463="",BK463="",BM463="",BN463="",BC463&lt;&gt;"", BC463&lt;=集計基準日),100,0),IF(OR(AND(BF463&lt;&gt;"",BF463&lt;=集計基準日, BJ463="",BK463="",BM463="",BN463=""),AND(BE463&lt;&gt;"",BF463&lt;&gt;"",BF463&lt;=集計基準日, BJ463="",BK463="",BM463="",BN463="")),100,0))</f>
        <v>0</v>
      </c>
      <c r="DI463" s="328" t="str">
        <f>IF(BM463&lt;&gt;"",BM463,IF(AND(BJ463&lt;&gt;"",BM463&lt;&gt;""),BM463,IF(AND(BJ463&lt;&gt;"",BM463=""),"",IF(AND(BK463&lt;&gt;"",BM463=""),"",IF(BE463&lt;&gt;"",BE463,IF(COUNTA(PTレビュー先頭セル:PTレビュー最終セル)&lt;&gt;0,"",IF(BB463&lt;&gt;"",BB463,"")))))))</f>
        <v/>
      </c>
      <c r="DJ463" s="329" t="str">
        <f>IF(AND(BM463&lt;&gt;"",BN463&lt;&gt;""),BN463,IF(AND(BJ463&lt;&gt;"",BN463&lt;&gt;""),BN463,IF(AND(BK463&lt;&gt;"",BN463=""),"",IF(AND(BJ463&lt;&gt;"",BN463=""),"",IF(BF463&lt;&gt;"",BF463,IF(COUNTA(PTレビュー先頭セル:PTレビュー最終セル)&lt;&gt;0,"",IF(BC463&lt;&gt;"",BC463,"")))))))</f>
        <v/>
      </c>
      <c r="DK463" s="450" t="b">
        <f t="shared" si="243"/>
        <v>0</v>
      </c>
      <c r="DL463" s="440" t="b">
        <f t="shared" si="244"/>
        <v>0</v>
      </c>
      <c r="DM463" s="450" t="b">
        <f t="shared" si="245"/>
        <v>0</v>
      </c>
      <c r="DN463" s="440" t="b">
        <f t="shared" si="246"/>
        <v>0</v>
      </c>
      <c r="DO463" s="449" t="b">
        <f t="shared" si="247"/>
        <v>0</v>
      </c>
      <c r="DP463" s="440" t="b">
        <f t="shared" si="248"/>
        <v>0</v>
      </c>
      <c r="DQ463" s="450" t="b">
        <f t="shared" si="249"/>
        <v>0</v>
      </c>
      <c r="DR463" s="440" t="b">
        <f t="shared" si="250"/>
        <v>0</v>
      </c>
      <c r="DS463" s="449" t="b">
        <f t="shared" si="251"/>
        <v>0</v>
      </c>
      <c r="DT463" s="440" t="b">
        <f t="shared" si="252"/>
        <v>0</v>
      </c>
    </row>
    <row r="464" spans="1:124" x14ac:dyDescent="0.25">
      <c r="A464" s="65">
        <f t="shared" si="227"/>
        <v>456</v>
      </c>
      <c r="B464" s="275"/>
      <c r="C464" s="275"/>
      <c r="D464" s="275"/>
      <c r="E464" s="275"/>
      <c r="F464" s="275"/>
      <c r="G464" s="316"/>
      <c r="H464" s="276"/>
      <c r="I464" s="276"/>
      <c r="J464" s="276"/>
      <c r="K464" s="467"/>
      <c r="L464" s="467"/>
      <c r="M464" s="277"/>
      <c r="N464" s="277"/>
      <c r="O464" s="348"/>
      <c r="P464" s="278"/>
      <c r="Q464" s="279"/>
      <c r="R464" s="348"/>
      <c r="S464" s="278"/>
      <c r="T464" s="280"/>
      <c r="U464" s="348"/>
      <c r="V464" s="274"/>
      <c r="W464" s="309" t="str">
        <f t="shared" ca="1" si="228"/>
        <v/>
      </c>
      <c r="X464" s="310" t="str">
        <f t="shared" ca="1" si="229"/>
        <v/>
      </c>
      <c r="Y464" s="277"/>
      <c r="Z464" s="277"/>
      <c r="AA464" s="348"/>
      <c r="AB464" s="278"/>
      <c r="AC464" s="279"/>
      <c r="AD464" s="348"/>
      <c r="AE464" s="278"/>
      <c r="AF464" s="280"/>
      <c r="AG464" s="348"/>
      <c r="AH464" s="274"/>
      <c r="AI464" s="309" t="str">
        <f t="shared" ca="1" si="230"/>
        <v/>
      </c>
      <c r="AJ464" s="310" t="str">
        <f t="shared" ca="1" si="231"/>
        <v/>
      </c>
      <c r="AK464" s="277"/>
      <c r="AL464" s="277"/>
      <c r="AM464" s="348"/>
      <c r="AN464" s="278"/>
      <c r="AO464" s="279"/>
      <c r="AP464" s="348"/>
      <c r="AQ464" s="278"/>
      <c r="AR464" s="280"/>
      <c r="AS464" s="348"/>
      <c r="AT464" s="274"/>
      <c r="AU464" s="309" t="str">
        <f t="shared" ca="1" si="232"/>
        <v/>
      </c>
      <c r="AV464" s="310" t="str">
        <f t="shared" ca="1" si="233"/>
        <v/>
      </c>
      <c r="AW464" s="276"/>
      <c r="AX464" s="276"/>
      <c r="AY464" s="348"/>
      <c r="AZ464" s="278"/>
      <c r="BA464" s="279"/>
      <c r="BB464" s="348"/>
      <c r="BC464" s="278"/>
      <c r="BD464" s="280"/>
      <c r="BE464" s="348"/>
      <c r="BF464" s="274"/>
      <c r="BG464" s="309" t="str">
        <f t="shared" ca="1" si="234"/>
        <v/>
      </c>
      <c r="BH464" s="310" t="str">
        <f t="shared" ca="1" si="235"/>
        <v/>
      </c>
      <c r="BI464" s="276"/>
      <c r="BJ464" s="348"/>
      <c r="BK464" s="278"/>
      <c r="BL464" s="279"/>
      <c r="BM464" s="348"/>
      <c r="BN464" s="278"/>
      <c r="BO464" s="280"/>
      <c r="BP464" s="309" t="str">
        <f t="shared" ca="1" si="236"/>
        <v/>
      </c>
      <c r="BQ464" s="310" t="str">
        <f t="shared" ca="1" si="237"/>
        <v/>
      </c>
      <c r="BR464" s="309" t="str">
        <f t="shared" ca="1" si="238"/>
        <v/>
      </c>
      <c r="BS464" s="438" t="str">
        <f t="shared" ca="1" si="239"/>
        <v/>
      </c>
      <c r="BT464" s="281" t="str">
        <f t="array" ref="BT464">IF(AND($I464&lt;&gt;"",$K464&lt;&gt;""),CEILING(VLOOKUP($I464,ランク別指標,3,FALSE)*$L464,1),"")</f>
        <v/>
      </c>
      <c r="BU464" s="282"/>
      <c r="BV464" s="281" t="str">
        <f t="shared" si="224"/>
        <v/>
      </c>
      <c r="BW464" s="283"/>
      <c r="BX464" s="282"/>
      <c r="BY464" s="284" t="str">
        <f t="shared" si="240"/>
        <v/>
      </c>
      <c r="BZ464" s="285" t="str">
        <f t="shared" si="241"/>
        <v/>
      </c>
      <c r="CA464" s="286"/>
      <c r="CB464" s="287"/>
      <c r="CC464" s="281" t="str">
        <f t="array" ref="CC464">IF(AND($I464&lt;&gt;"",$K464&lt;&gt;""),CEILING(VLOOKUP($I464,ランク別指標,6,FALSE)*$L464,1),"")</f>
        <v/>
      </c>
      <c r="CD464" s="288"/>
      <c r="CE464" s="289" t="str">
        <f t="shared" si="225"/>
        <v/>
      </c>
      <c r="CF464" s="290"/>
      <c r="CG464" s="291" t="str">
        <f t="array" ref="CG464">IF(AND(L464&lt;&gt;"",L464&gt;0),IF(CD464/L464*100 &gt; 0,CD464/L464*100, ""),"")</f>
        <v/>
      </c>
      <c r="CH464" s="292" t="str">
        <f t="array" ref="CH464">IF(AND(L464&lt;&gt;"",L464&gt;0),IF(CF464/L464*100 &gt; 0,CF464/L464*100, ""),"")</f>
        <v/>
      </c>
      <c r="CI464" s="291" t="str">
        <f t="array" ref="CI464">IF(AND(CC464&lt;&gt;"",CC464&gt;0),IF(CD464/CC464*100 &gt; 0,CD464/CC464, ""),"")</f>
        <v/>
      </c>
      <c r="CJ464" s="292" t="str">
        <f t="array" ref="CJ464">IF(AND(CE464&lt;&gt;"",CE464&gt;0),IF(CF464/CE464*100 &gt; 0,CF464/CE464, ""),"")</f>
        <v/>
      </c>
      <c r="CK464" s="281"/>
      <c r="CL464" s="293" t="str">
        <f t="array" ref="CL464">IF(AND(L464&lt;&gt;"",L464&gt;0),IF(CK464/L464*100 &gt; 0,CK464/L464*100, ""),"")</f>
        <v/>
      </c>
      <c r="CM464" s="294"/>
      <c r="CN464" s="270" t="str">
        <f t="array" aca="1" ref="CN464" ca="1">IF(AND($O464&lt;&gt;"",$P464="",$O464&lt;=集計基準日),"遅1",IF(AND($R464&lt;&gt;"",$S464="",$R464&lt;=集計基準日),"遅2",IF(AND($U464&lt;&gt;"",$V464="",$U464&lt;=集計基準日),"遅3","") ) )</f>
        <v/>
      </c>
      <c r="CO464" s="271" t="str">
        <f t="array" aca="1" ref="CO464" ca="1">IF(AND($AA464&lt;&gt;"",$AB464="",$AA464&lt;=集計基準日),"遅1",IF(AND($AD464&lt;&gt;"",$AE464="",$AD464&lt;=集計基準日),"遅2",IF(AND($AG464&lt;&gt;"",$AH464="",$AG464&lt;=集計基準日),"遅3","")))</f>
        <v/>
      </c>
      <c r="CP464" s="271" t="str">
        <f t="array" aca="1" ref="CP464" ca="1">IF(AND($AM464&lt;&gt;"",$AN464="",$AM464&lt;=集計基準日),"遅1",IF(AND($AP464&lt;&gt;"",$AQ464="",$AP464&lt;=集計基準日),"遅2",IF(AND($AS464&lt;&gt;"",$AT464="",$AS464&lt;=集計基準日),"遅3","")))</f>
        <v/>
      </c>
      <c r="CQ464" s="272" t="str">
        <f t="shared" ca="1" si="15"/>
        <v/>
      </c>
      <c r="CR464" s="272" t="str">
        <f t="shared" ca="1" si="16"/>
        <v/>
      </c>
      <c r="CS464" s="273" t="str">
        <f t="shared" ca="1" si="226"/>
        <v/>
      </c>
      <c r="CT464" s="337"/>
      <c r="CU464" s="264">
        <f t="shared" si="242"/>
        <v>456</v>
      </c>
      <c r="CW464" s="324">
        <f t="array" aca="1" ref="CW464" ca="1">MAX(IF((IF(進捗管理票PSPT_進捗率_1_2&lt;&gt;"", O464:V464,O464:S464)&lt;&gt;"")*(IF(進捗管理票PSPT_進捗率_1_2&lt;&gt;"", $O$7:$V$7,$O$7:$S$7)="予定日")*(IF(進捗管理票PSPT_進捗率_1_2&lt;&gt;"", O464:V464,O464:S464)&lt;=集計基準日),COLUMN(IF(進捗管理票PSPT_進捗率_1_2&lt;&gt;"", O464:V464,O464:S464)),""))</f>
        <v>0</v>
      </c>
      <c r="CX464" s="324">
        <f t="array" aca="1" ref="CX464" ca="1">MAX(IF((IF(進捗管理票PSPT_進捗率_2_2&lt;&gt;"", AA464:AH464,AA464:AE464)&lt;&gt;"")*(IF(進捗管理票PSPT_進捗率_2_2&lt;&gt;"", $AA$7:$AH$7,$AA$7:$AE$7)="予定日")*(IF(進捗管理票PSPT_進捗率_2_2&lt;&gt;"", AA464:AH464,AA464:AE464)&lt;=集計基準日),COLUMN(IF(進捗管理票PSPT_進捗率_2_2&lt;&gt;"", AA464:AH464,AA464:AE464)),""))</f>
        <v>0</v>
      </c>
      <c r="CY464" s="324">
        <f t="array" aca="1" ref="CY464" ca="1">MAX(IF((IF(進捗管理票PSPT_進捗率_3_2&lt;&gt;"", AM464:AT464,AM464:AQ464)&lt;&gt;"")*(IF(進捗管理票PSPT_進捗率_3_2&lt;&gt;"", $AM$7:$AT$7,$AM$7:$AQ$7)="予定日")*(IF(進捗管理票PSPT_進捗率_3_2&lt;&gt;"", AM464:AT464,AM464:AQ464)&lt;=集計基準日),COLUMN(IF(進捗管理票PSPT_進捗率_3_2&lt;&gt;"", AM464:AT464,AM464:AQ464)),""))</f>
        <v>0</v>
      </c>
      <c r="CZ464" s="324">
        <f t="array" aca="1" ref="CZ464" ca="1">MAX(IF((IF(進捗管理票PSPT_進捗率_4_2&lt;&gt;"", AY464:BF464,AY464:BC464)&lt;&gt;"")*(IF(進捗管理票PSPT_進捗率_4_2&lt;&gt;"", $AY$7:$BF$7,$AY$7:$BC$7)="予定日")*(IF(進捗管理票PSPT_進捗率_4_2&lt;&gt;"", AY464:BF464,AY464:BC464)&lt;=集計基準日),COLUMN(IF(進捗管理票PSPT_進捗率_4_2&lt;&gt;"", AY464:BF464,AY464:BC464)),""))</f>
        <v>0</v>
      </c>
      <c r="DA464" s="324">
        <f t="array" aca="1" ref="DA464" ca="1">MAX(IF((BJ464:BN464&lt;&gt;"")*($BJ$7:$BN$7="予定日")*(BJ464:BN464&lt;=集計基準日),COLUMN(BJ464:BN464),""))</f>
        <v>0</v>
      </c>
      <c r="DB464" s="324">
        <f t="array" aca="1" ref="DB464" ca="1">MAX(IF((IF(AND(進捗管理票PSPT_進捗率_1_2&lt;&gt;"",U464&lt;&gt;""), O464:V464,O464:S464)&lt;&gt;"")*(IF(AND(進捗管理票PSPT_進捗率_1_2&lt;&gt;"",U464&lt;&gt;""), $O$7:$V$7,$O$7:$S$7)="実績日")*(IF(AND(進捗管理票PSPT_進捗率_1_2&lt;&gt;"",U464&lt;&gt;""), O464:V464,O464:S464)&lt;=集計基準日),COLUMN(IF(AND(進捗管理票PSPT_進捗率_1_2&lt;&gt;"",U464&lt;&gt;""), O464:V464,O464:S464)),""))</f>
        <v>0</v>
      </c>
      <c r="DC464" s="324">
        <f t="array" aca="1" ref="DC464" ca="1">MAX(IF((IF(AND(進捗管理票PSPT_進捗率_2_2&lt;&gt;"",AG464&lt;&gt;""), AA464:AH464,AA464:AE464)&lt;&gt;"")*(IF(AND(進捗管理票PSPT_進捗率_2_2&lt;&gt;"",AG464&lt;&gt;""), $AA$7:$AH$7,$AA$7:$AE$7)="実績日")*(IF(AND(進捗管理票PSPT_進捗率_2_2&lt;&gt;"",AG464&lt;&gt;""), AA464:AH464,AA464:AE464)&lt;=集計基準日),COLUMN(IF(AND(進捗管理票PSPT_進捗率_2_2&lt;&gt;"",AG464&lt;&gt;""), AA464:AH464,AA464:AE464)),""))</f>
        <v>0</v>
      </c>
      <c r="DD464" s="324">
        <f t="array" aca="1" ref="DD464" ca="1">MAX(IF((IF(AND(進捗管理票PSPT_進捗率_3_2&lt;&gt;"",AS464&lt;&gt;""), AM464:AT464,AM464:AQ464)&lt;&gt;"")*(IF(AND(進捗管理票PSPT_進捗率_3_2&lt;&gt;"",AS464&lt;&gt;""), $AM$7:$AT$7,$AM$7:$AQ$7)="実績日")*(IF(AND(進捗管理票PSPT_進捗率_3_2&lt;&gt;"",AS464&lt;&gt;""), AM464:AT464,AM464:AQ464)&lt;=集計基準日),COLUMN(IF(AND(進捗管理票PSPT_進捗率_3_2&lt;&gt;"",AS464&lt;&gt;""), AM464:AT464,AM464:AQ464)),""))</f>
        <v>0</v>
      </c>
      <c r="DE464" s="324">
        <f t="array" aca="1" ref="DE464" ca="1">MAX(IF((IF(AND(進捗管理票PSPT_進捗率_4_2&lt;&gt;"",BE464&lt;&gt;""), AY464:BF464,AY464:BC464)&lt;&gt;"")*(IF(AND(進捗管理票PSPT_進捗率_4_2&lt;&gt;"",BE464&lt;&gt;""), $AY$7:$BF$7,$AY$7:$BC$7)="実績日")*(IF(AND(進捗管理票PSPT_進捗率_4_2&lt;&gt;"",BE464&lt;&gt;""), AY464:BF464,AY464:BC464)&lt;=集計基準日),COLUMN(IF(AND(進捗管理票PSPT_進捗率_4_2&lt;&gt;"",BE464&lt;&gt;""), AY464:BF464,AY464:BC464)),""))</f>
        <v>0</v>
      </c>
      <c r="DF464" s="324">
        <f t="array" aca="1" ref="DF464" ca="1">MAX(IF((BJ464:BN464&lt;&gt;"")*($BJ$7:$BN$7="実績日")*(BJ464:BN464&lt;=集計基準日),COLUMN(BJ464:BN464),""))</f>
        <v>0</v>
      </c>
      <c r="DG464" s="439">
        <f ca="1">MAX(IF(CW464&lt;&gt;0,HLOOKUP(CW464+1,進捗・達成率設定_PS,9,1),0),IF(CX464&lt;&gt;0,HLOOKUP(CX464+1,進捗・達成率設定_PT仕様作成,9,1),0),IF(CY464&lt;&gt;0,HLOOKUP(CY464+1,進捗・達成率設定_PG,9,1),0),IF(CZ464&lt;&gt;0,HLOOKUP(CZ464+1,進捗・達成率設定_PT,9,1),0),IF(DA464&lt;&gt;0,HLOOKUP(DA464+1,進捗・達成率設定_受入,9,1),0),IF(AND(COUNTA(PTレビュー先頭セル:PTレビュー最終セル)=0,AND(BB464&lt;&gt;"", BB464 &lt;= 集計基準日, BE464="",BF464="",BJ464="",BK464="",BM464="",BN464="")),100,0),IF(AND(BE464&lt;&gt;"",BE464 &lt;= 集計基準日, BJ464="",BK464="",BM464="",BN464=""),100,0))</f>
        <v>0</v>
      </c>
      <c r="DH464" s="440">
        <f ca="1">MAX(IF(DB464&lt;&gt;0,HLOOKUP(DB464,進捗・達成率設定_PS,9,1),0),IF(DC464&lt;&gt;0,HLOOKUP(DC464,進捗・達成率設定_PT仕様作成,9,1),0),IF(DD464&lt;&gt;0,HLOOKUP(DD464,進捗・達成率設定_PG,9,1),0),IF(DE464&lt;&gt;0,HLOOKUP(DE464,進捗・達成率設定_PT,9,1),0),IF(DF464&lt;&gt;0,HLOOKUP(DF464,進捗・達成率設定_受入,9,1),0),IF(AND(COUNTA(PTレビュー先頭セル:PTレビュー最終セル)=0,BJ464="",BK464="",BM464="",BN464="",BC464&lt;&gt;"", BC464&lt;=集計基準日),100,0),IF(OR(AND(BF464&lt;&gt;"",BF464&lt;=集計基準日, BJ464="",BK464="",BM464="",BN464=""),AND(BE464&lt;&gt;"",BF464&lt;&gt;"",BF464&lt;=集計基準日, BJ464="",BK464="",BM464="",BN464="")),100,0))</f>
        <v>0</v>
      </c>
      <c r="DI464" s="328" t="str">
        <f>IF(BM464&lt;&gt;"",BM464,IF(AND(BJ464&lt;&gt;"",BM464&lt;&gt;""),BM464,IF(AND(BJ464&lt;&gt;"",BM464=""),"",IF(AND(BK464&lt;&gt;"",BM464=""),"",IF(BE464&lt;&gt;"",BE464,IF(COUNTA(PTレビュー先頭セル:PTレビュー最終セル)&lt;&gt;0,"",IF(BB464&lt;&gt;"",BB464,"")))))))</f>
        <v/>
      </c>
      <c r="DJ464" s="329" t="str">
        <f>IF(AND(BM464&lt;&gt;"",BN464&lt;&gt;""),BN464,IF(AND(BJ464&lt;&gt;"",BN464&lt;&gt;""),BN464,IF(AND(BK464&lt;&gt;"",BN464=""),"",IF(AND(BJ464&lt;&gt;"",BN464=""),"",IF(BF464&lt;&gt;"",BF464,IF(COUNTA(PTレビュー先頭セル:PTレビュー最終セル)&lt;&gt;0,"",IF(BC464&lt;&gt;"",BC464,"")))))))</f>
        <v/>
      </c>
      <c r="DK464" s="450" t="b">
        <f t="shared" si="243"/>
        <v>0</v>
      </c>
      <c r="DL464" s="440" t="b">
        <f t="shared" si="244"/>
        <v>0</v>
      </c>
      <c r="DM464" s="450" t="b">
        <f t="shared" si="245"/>
        <v>0</v>
      </c>
      <c r="DN464" s="440" t="b">
        <f t="shared" si="246"/>
        <v>0</v>
      </c>
      <c r="DO464" s="449" t="b">
        <f t="shared" si="247"/>
        <v>0</v>
      </c>
      <c r="DP464" s="440" t="b">
        <f t="shared" si="248"/>
        <v>0</v>
      </c>
      <c r="DQ464" s="450" t="b">
        <f t="shared" si="249"/>
        <v>0</v>
      </c>
      <c r="DR464" s="440" t="b">
        <f t="shared" si="250"/>
        <v>0</v>
      </c>
      <c r="DS464" s="449" t="b">
        <f t="shared" si="251"/>
        <v>0</v>
      </c>
      <c r="DT464" s="440" t="b">
        <f t="shared" si="252"/>
        <v>0</v>
      </c>
    </row>
    <row r="465" spans="1:124" x14ac:dyDescent="0.25">
      <c r="A465" s="65">
        <f t="shared" si="227"/>
        <v>457</v>
      </c>
      <c r="B465" s="275"/>
      <c r="C465" s="275"/>
      <c r="D465" s="275"/>
      <c r="E465" s="275"/>
      <c r="F465" s="275"/>
      <c r="G465" s="316"/>
      <c r="H465" s="276"/>
      <c r="I465" s="276"/>
      <c r="J465" s="276"/>
      <c r="K465" s="467"/>
      <c r="L465" s="467"/>
      <c r="M465" s="277"/>
      <c r="N465" s="277"/>
      <c r="O465" s="348"/>
      <c r="P465" s="278"/>
      <c r="Q465" s="279"/>
      <c r="R465" s="348"/>
      <c r="S465" s="278"/>
      <c r="T465" s="280"/>
      <c r="U465" s="348"/>
      <c r="V465" s="274"/>
      <c r="W465" s="309" t="str">
        <f t="shared" ca="1" si="228"/>
        <v/>
      </c>
      <c r="X465" s="310" t="str">
        <f t="shared" ca="1" si="229"/>
        <v/>
      </c>
      <c r="Y465" s="277"/>
      <c r="Z465" s="277"/>
      <c r="AA465" s="348"/>
      <c r="AB465" s="278"/>
      <c r="AC465" s="279"/>
      <c r="AD465" s="348"/>
      <c r="AE465" s="278"/>
      <c r="AF465" s="280"/>
      <c r="AG465" s="348"/>
      <c r="AH465" s="274"/>
      <c r="AI465" s="309" t="str">
        <f t="shared" ca="1" si="230"/>
        <v/>
      </c>
      <c r="AJ465" s="310" t="str">
        <f t="shared" ca="1" si="231"/>
        <v/>
      </c>
      <c r="AK465" s="277"/>
      <c r="AL465" s="277"/>
      <c r="AM465" s="348"/>
      <c r="AN465" s="278"/>
      <c r="AO465" s="279"/>
      <c r="AP465" s="348"/>
      <c r="AQ465" s="278"/>
      <c r="AR465" s="280"/>
      <c r="AS465" s="348"/>
      <c r="AT465" s="274"/>
      <c r="AU465" s="309" t="str">
        <f t="shared" ca="1" si="232"/>
        <v/>
      </c>
      <c r="AV465" s="310" t="str">
        <f t="shared" ca="1" si="233"/>
        <v/>
      </c>
      <c r="AW465" s="276"/>
      <c r="AX465" s="276"/>
      <c r="AY465" s="348"/>
      <c r="AZ465" s="278"/>
      <c r="BA465" s="279"/>
      <c r="BB465" s="348"/>
      <c r="BC465" s="278"/>
      <c r="BD465" s="280"/>
      <c r="BE465" s="348"/>
      <c r="BF465" s="274"/>
      <c r="BG465" s="309" t="str">
        <f t="shared" ca="1" si="234"/>
        <v/>
      </c>
      <c r="BH465" s="310" t="str">
        <f t="shared" ca="1" si="235"/>
        <v/>
      </c>
      <c r="BI465" s="276"/>
      <c r="BJ465" s="348"/>
      <c r="BK465" s="278"/>
      <c r="BL465" s="279"/>
      <c r="BM465" s="348"/>
      <c r="BN465" s="278"/>
      <c r="BO465" s="280"/>
      <c r="BP465" s="309" t="str">
        <f t="shared" ca="1" si="236"/>
        <v/>
      </c>
      <c r="BQ465" s="310" t="str">
        <f t="shared" ca="1" si="237"/>
        <v/>
      </c>
      <c r="BR465" s="309" t="str">
        <f t="shared" ca="1" si="238"/>
        <v/>
      </c>
      <c r="BS465" s="438" t="str">
        <f t="shared" ca="1" si="239"/>
        <v/>
      </c>
      <c r="BT465" s="281" t="str">
        <f t="array" ref="BT465">IF(AND($I465&lt;&gt;"",$K465&lt;&gt;""),CEILING(VLOOKUP($I465,ランク別指標,3,FALSE)*$L465,1),"")</f>
        <v/>
      </c>
      <c r="BU465" s="282"/>
      <c r="BV465" s="281" t="str">
        <f t="shared" si="224"/>
        <v/>
      </c>
      <c r="BW465" s="283"/>
      <c r="BX465" s="282"/>
      <c r="BY465" s="284" t="str">
        <f t="shared" si="240"/>
        <v/>
      </c>
      <c r="BZ465" s="285" t="str">
        <f t="shared" si="241"/>
        <v/>
      </c>
      <c r="CA465" s="286"/>
      <c r="CB465" s="287"/>
      <c r="CC465" s="281" t="str">
        <f t="array" ref="CC465">IF(AND($I465&lt;&gt;"",$K465&lt;&gt;""),CEILING(VLOOKUP($I465,ランク別指標,6,FALSE)*$L465,1),"")</f>
        <v/>
      </c>
      <c r="CD465" s="288"/>
      <c r="CE465" s="289" t="str">
        <f t="shared" si="225"/>
        <v/>
      </c>
      <c r="CF465" s="290"/>
      <c r="CG465" s="291" t="str">
        <f t="array" ref="CG465">IF(AND(L465&lt;&gt;"",L465&gt;0),IF(CD465/L465*100 &gt; 0,CD465/L465*100, ""),"")</f>
        <v/>
      </c>
      <c r="CH465" s="292" t="str">
        <f t="array" ref="CH465">IF(AND(L465&lt;&gt;"",L465&gt;0),IF(CF465/L465*100 &gt; 0,CF465/L465*100, ""),"")</f>
        <v/>
      </c>
      <c r="CI465" s="291" t="str">
        <f t="array" ref="CI465">IF(AND(CC465&lt;&gt;"",CC465&gt;0),IF(CD465/CC465*100 &gt; 0,CD465/CC465, ""),"")</f>
        <v/>
      </c>
      <c r="CJ465" s="292" t="str">
        <f t="array" ref="CJ465">IF(AND(CE465&lt;&gt;"",CE465&gt;0),IF(CF465/CE465*100 &gt; 0,CF465/CE465, ""),"")</f>
        <v/>
      </c>
      <c r="CK465" s="281"/>
      <c r="CL465" s="293" t="str">
        <f t="array" ref="CL465">IF(AND(L465&lt;&gt;"",L465&gt;0),IF(CK465/L465*100 &gt; 0,CK465/L465*100, ""),"")</f>
        <v/>
      </c>
      <c r="CM465" s="294"/>
      <c r="CN465" s="270" t="str">
        <f t="array" aca="1" ref="CN465" ca="1">IF(AND($O465&lt;&gt;"",$P465="",$O465&lt;=集計基準日),"遅1",IF(AND($R465&lt;&gt;"",$S465="",$R465&lt;=集計基準日),"遅2",IF(AND($U465&lt;&gt;"",$V465="",$U465&lt;=集計基準日),"遅3","") ) )</f>
        <v/>
      </c>
      <c r="CO465" s="271" t="str">
        <f t="array" aca="1" ref="CO465" ca="1">IF(AND($AA465&lt;&gt;"",$AB465="",$AA465&lt;=集計基準日),"遅1",IF(AND($AD465&lt;&gt;"",$AE465="",$AD465&lt;=集計基準日),"遅2",IF(AND($AG465&lt;&gt;"",$AH465="",$AG465&lt;=集計基準日),"遅3","")))</f>
        <v/>
      </c>
      <c r="CP465" s="271" t="str">
        <f t="array" aca="1" ref="CP465" ca="1">IF(AND($AM465&lt;&gt;"",$AN465="",$AM465&lt;=集計基準日),"遅1",IF(AND($AP465&lt;&gt;"",$AQ465="",$AP465&lt;=集計基準日),"遅2",IF(AND($AS465&lt;&gt;"",$AT465="",$AS465&lt;=集計基準日),"遅3","")))</f>
        <v/>
      </c>
      <c r="CQ465" s="272" t="str">
        <f t="shared" ca="1" si="15"/>
        <v/>
      </c>
      <c r="CR465" s="272" t="str">
        <f t="shared" ca="1" si="16"/>
        <v/>
      </c>
      <c r="CS465" s="273" t="str">
        <f t="shared" ca="1" si="226"/>
        <v/>
      </c>
      <c r="CT465" s="337"/>
      <c r="CU465" s="264">
        <f t="shared" si="242"/>
        <v>457</v>
      </c>
      <c r="CW465" s="324">
        <f t="array" aca="1" ref="CW465" ca="1">MAX(IF((IF(進捗管理票PSPT_進捗率_1_2&lt;&gt;"", O465:V465,O465:S465)&lt;&gt;"")*(IF(進捗管理票PSPT_進捗率_1_2&lt;&gt;"", $O$7:$V$7,$O$7:$S$7)="予定日")*(IF(進捗管理票PSPT_進捗率_1_2&lt;&gt;"", O465:V465,O465:S465)&lt;=集計基準日),COLUMN(IF(進捗管理票PSPT_進捗率_1_2&lt;&gt;"", O465:V465,O465:S465)),""))</f>
        <v>0</v>
      </c>
      <c r="CX465" s="324">
        <f t="array" aca="1" ref="CX465" ca="1">MAX(IF((IF(進捗管理票PSPT_進捗率_2_2&lt;&gt;"", AA465:AH465,AA465:AE465)&lt;&gt;"")*(IF(進捗管理票PSPT_進捗率_2_2&lt;&gt;"", $AA$7:$AH$7,$AA$7:$AE$7)="予定日")*(IF(進捗管理票PSPT_進捗率_2_2&lt;&gt;"", AA465:AH465,AA465:AE465)&lt;=集計基準日),COLUMN(IF(進捗管理票PSPT_進捗率_2_2&lt;&gt;"", AA465:AH465,AA465:AE465)),""))</f>
        <v>0</v>
      </c>
      <c r="CY465" s="324">
        <f t="array" aca="1" ref="CY465" ca="1">MAX(IF((IF(進捗管理票PSPT_進捗率_3_2&lt;&gt;"", AM465:AT465,AM465:AQ465)&lt;&gt;"")*(IF(進捗管理票PSPT_進捗率_3_2&lt;&gt;"", $AM$7:$AT$7,$AM$7:$AQ$7)="予定日")*(IF(進捗管理票PSPT_進捗率_3_2&lt;&gt;"", AM465:AT465,AM465:AQ465)&lt;=集計基準日),COLUMN(IF(進捗管理票PSPT_進捗率_3_2&lt;&gt;"", AM465:AT465,AM465:AQ465)),""))</f>
        <v>0</v>
      </c>
      <c r="CZ465" s="324">
        <f t="array" aca="1" ref="CZ465" ca="1">MAX(IF((IF(進捗管理票PSPT_進捗率_4_2&lt;&gt;"", AY465:BF465,AY465:BC465)&lt;&gt;"")*(IF(進捗管理票PSPT_進捗率_4_2&lt;&gt;"", $AY$7:$BF$7,$AY$7:$BC$7)="予定日")*(IF(進捗管理票PSPT_進捗率_4_2&lt;&gt;"", AY465:BF465,AY465:BC465)&lt;=集計基準日),COLUMN(IF(進捗管理票PSPT_進捗率_4_2&lt;&gt;"", AY465:BF465,AY465:BC465)),""))</f>
        <v>0</v>
      </c>
      <c r="DA465" s="324">
        <f t="array" aca="1" ref="DA465" ca="1">MAX(IF((BJ465:BN465&lt;&gt;"")*($BJ$7:$BN$7="予定日")*(BJ465:BN465&lt;=集計基準日),COLUMN(BJ465:BN465),""))</f>
        <v>0</v>
      </c>
      <c r="DB465" s="324">
        <f t="array" aca="1" ref="DB465" ca="1">MAX(IF((IF(AND(進捗管理票PSPT_進捗率_1_2&lt;&gt;"",U465&lt;&gt;""), O465:V465,O465:S465)&lt;&gt;"")*(IF(AND(進捗管理票PSPT_進捗率_1_2&lt;&gt;"",U465&lt;&gt;""), $O$7:$V$7,$O$7:$S$7)="実績日")*(IF(AND(進捗管理票PSPT_進捗率_1_2&lt;&gt;"",U465&lt;&gt;""), O465:V465,O465:S465)&lt;=集計基準日),COLUMN(IF(AND(進捗管理票PSPT_進捗率_1_2&lt;&gt;"",U465&lt;&gt;""), O465:V465,O465:S465)),""))</f>
        <v>0</v>
      </c>
      <c r="DC465" s="324">
        <f t="array" aca="1" ref="DC465" ca="1">MAX(IF((IF(AND(進捗管理票PSPT_進捗率_2_2&lt;&gt;"",AG465&lt;&gt;""), AA465:AH465,AA465:AE465)&lt;&gt;"")*(IF(AND(進捗管理票PSPT_進捗率_2_2&lt;&gt;"",AG465&lt;&gt;""), $AA$7:$AH$7,$AA$7:$AE$7)="実績日")*(IF(AND(進捗管理票PSPT_進捗率_2_2&lt;&gt;"",AG465&lt;&gt;""), AA465:AH465,AA465:AE465)&lt;=集計基準日),COLUMN(IF(AND(進捗管理票PSPT_進捗率_2_2&lt;&gt;"",AG465&lt;&gt;""), AA465:AH465,AA465:AE465)),""))</f>
        <v>0</v>
      </c>
      <c r="DD465" s="324">
        <f t="array" aca="1" ref="DD465" ca="1">MAX(IF((IF(AND(進捗管理票PSPT_進捗率_3_2&lt;&gt;"",AS465&lt;&gt;""), AM465:AT465,AM465:AQ465)&lt;&gt;"")*(IF(AND(進捗管理票PSPT_進捗率_3_2&lt;&gt;"",AS465&lt;&gt;""), $AM$7:$AT$7,$AM$7:$AQ$7)="実績日")*(IF(AND(進捗管理票PSPT_進捗率_3_2&lt;&gt;"",AS465&lt;&gt;""), AM465:AT465,AM465:AQ465)&lt;=集計基準日),COLUMN(IF(AND(進捗管理票PSPT_進捗率_3_2&lt;&gt;"",AS465&lt;&gt;""), AM465:AT465,AM465:AQ465)),""))</f>
        <v>0</v>
      </c>
      <c r="DE465" s="324">
        <f t="array" aca="1" ref="DE465" ca="1">MAX(IF((IF(AND(進捗管理票PSPT_進捗率_4_2&lt;&gt;"",BE465&lt;&gt;""), AY465:BF465,AY465:BC465)&lt;&gt;"")*(IF(AND(進捗管理票PSPT_進捗率_4_2&lt;&gt;"",BE465&lt;&gt;""), $AY$7:$BF$7,$AY$7:$BC$7)="実績日")*(IF(AND(進捗管理票PSPT_進捗率_4_2&lt;&gt;"",BE465&lt;&gt;""), AY465:BF465,AY465:BC465)&lt;=集計基準日),COLUMN(IF(AND(進捗管理票PSPT_進捗率_4_2&lt;&gt;"",BE465&lt;&gt;""), AY465:BF465,AY465:BC465)),""))</f>
        <v>0</v>
      </c>
      <c r="DF465" s="324">
        <f t="array" aca="1" ref="DF465" ca="1">MAX(IF((BJ465:BN465&lt;&gt;"")*($BJ$7:$BN$7="実績日")*(BJ465:BN465&lt;=集計基準日),COLUMN(BJ465:BN465),""))</f>
        <v>0</v>
      </c>
      <c r="DG465" s="439">
        <f ca="1">MAX(IF(CW465&lt;&gt;0,HLOOKUP(CW465+1,進捗・達成率設定_PS,9,1),0),IF(CX465&lt;&gt;0,HLOOKUP(CX465+1,進捗・達成率設定_PT仕様作成,9,1),0),IF(CY465&lt;&gt;0,HLOOKUP(CY465+1,進捗・達成率設定_PG,9,1),0),IF(CZ465&lt;&gt;0,HLOOKUP(CZ465+1,進捗・達成率設定_PT,9,1),0),IF(DA465&lt;&gt;0,HLOOKUP(DA465+1,進捗・達成率設定_受入,9,1),0),IF(AND(COUNTA(PTレビュー先頭セル:PTレビュー最終セル)=0,AND(BB465&lt;&gt;"", BB465 &lt;= 集計基準日, BE465="",BF465="",BJ465="",BK465="",BM465="",BN465="")),100,0),IF(AND(BE465&lt;&gt;"",BE465 &lt;= 集計基準日, BJ465="",BK465="",BM465="",BN465=""),100,0))</f>
        <v>0</v>
      </c>
      <c r="DH465" s="440">
        <f ca="1">MAX(IF(DB465&lt;&gt;0,HLOOKUP(DB465,進捗・達成率設定_PS,9,1),0),IF(DC465&lt;&gt;0,HLOOKUP(DC465,進捗・達成率設定_PT仕様作成,9,1),0),IF(DD465&lt;&gt;0,HLOOKUP(DD465,進捗・達成率設定_PG,9,1),0),IF(DE465&lt;&gt;0,HLOOKUP(DE465,進捗・達成率設定_PT,9,1),0),IF(DF465&lt;&gt;0,HLOOKUP(DF465,進捗・達成率設定_受入,9,1),0),IF(AND(COUNTA(PTレビュー先頭セル:PTレビュー最終セル)=0,BJ465="",BK465="",BM465="",BN465="",BC465&lt;&gt;"", BC465&lt;=集計基準日),100,0),IF(OR(AND(BF465&lt;&gt;"",BF465&lt;=集計基準日, BJ465="",BK465="",BM465="",BN465=""),AND(BE465&lt;&gt;"",BF465&lt;&gt;"",BF465&lt;=集計基準日, BJ465="",BK465="",BM465="",BN465="")),100,0))</f>
        <v>0</v>
      </c>
      <c r="DI465" s="328" t="str">
        <f>IF(BM465&lt;&gt;"",BM465,IF(AND(BJ465&lt;&gt;"",BM465&lt;&gt;""),BM465,IF(AND(BJ465&lt;&gt;"",BM465=""),"",IF(AND(BK465&lt;&gt;"",BM465=""),"",IF(BE465&lt;&gt;"",BE465,IF(COUNTA(PTレビュー先頭セル:PTレビュー最終セル)&lt;&gt;0,"",IF(BB465&lt;&gt;"",BB465,"")))))))</f>
        <v/>
      </c>
      <c r="DJ465" s="329" t="str">
        <f>IF(AND(BM465&lt;&gt;"",BN465&lt;&gt;""),BN465,IF(AND(BJ465&lt;&gt;"",BN465&lt;&gt;""),BN465,IF(AND(BK465&lt;&gt;"",BN465=""),"",IF(AND(BJ465&lt;&gt;"",BN465=""),"",IF(BF465&lt;&gt;"",BF465,IF(COUNTA(PTレビュー先頭セル:PTレビュー最終セル)&lt;&gt;0,"",IF(BC465&lt;&gt;"",BC465,"")))))))</f>
        <v/>
      </c>
      <c r="DK465" s="450" t="b">
        <f t="shared" si="243"/>
        <v>0</v>
      </c>
      <c r="DL465" s="440" t="b">
        <f t="shared" si="244"/>
        <v>0</v>
      </c>
      <c r="DM465" s="450" t="b">
        <f t="shared" si="245"/>
        <v>0</v>
      </c>
      <c r="DN465" s="440" t="b">
        <f t="shared" si="246"/>
        <v>0</v>
      </c>
      <c r="DO465" s="449" t="b">
        <f t="shared" si="247"/>
        <v>0</v>
      </c>
      <c r="DP465" s="440" t="b">
        <f t="shared" si="248"/>
        <v>0</v>
      </c>
      <c r="DQ465" s="450" t="b">
        <f t="shared" si="249"/>
        <v>0</v>
      </c>
      <c r="DR465" s="440" t="b">
        <f t="shared" si="250"/>
        <v>0</v>
      </c>
      <c r="DS465" s="449" t="b">
        <f t="shared" si="251"/>
        <v>0</v>
      </c>
      <c r="DT465" s="440" t="b">
        <f t="shared" si="252"/>
        <v>0</v>
      </c>
    </row>
    <row r="466" spans="1:124" x14ac:dyDescent="0.25">
      <c r="A466" s="65">
        <f t="shared" si="227"/>
        <v>458</v>
      </c>
      <c r="B466" s="275"/>
      <c r="C466" s="275"/>
      <c r="D466" s="275"/>
      <c r="E466" s="275"/>
      <c r="F466" s="275"/>
      <c r="G466" s="316"/>
      <c r="H466" s="276"/>
      <c r="I466" s="276"/>
      <c r="J466" s="276"/>
      <c r="K466" s="467"/>
      <c r="L466" s="467"/>
      <c r="M466" s="277"/>
      <c r="N466" s="277"/>
      <c r="O466" s="348"/>
      <c r="P466" s="278"/>
      <c r="Q466" s="279"/>
      <c r="R466" s="348"/>
      <c r="S466" s="278"/>
      <c r="T466" s="280"/>
      <c r="U466" s="348"/>
      <c r="V466" s="274"/>
      <c r="W466" s="309" t="str">
        <f t="shared" ca="1" si="228"/>
        <v/>
      </c>
      <c r="X466" s="310" t="str">
        <f t="shared" ca="1" si="229"/>
        <v/>
      </c>
      <c r="Y466" s="277"/>
      <c r="Z466" s="277"/>
      <c r="AA466" s="348"/>
      <c r="AB466" s="278"/>
      <c r="AC466" s="279"/>
      <c r="AD466" s="348"/>
      <c r="AE466" s="278"/>
      <c r="AF466" s="280"/>
      <c r="AG466" s="348"/>
      <c r="AH466" s="274"/>
      <c r="AI466" s="309" t="str">
        <f t="shared" ca="1" si="230"/>
        <v/>
      </c>
      <c r="AJ466" s="310" t="str">
        <f t="shared" ca="1" si="231"/>
        <v/>
      </c>
      <c r="AK466" s="277"/>
      <c r="AL466" s="277"/>
      <c r="AM466" s="348"/>
      <c r="AN466" s="278"/>
      <c r="AO466" s="279"/>
      <c r="AP466" s="348"/>
      <c r="AQ466" s="278"/>
      <c r="AR466" s="280"/>
      <c r="AS466" s="348"/>
      <c r="AT466" s="274"/>
      <c r="AU466" s="309" t="str">
        <f t="shared" ca="1" si="232"/>
        <v/>
      </c>
      <c r="AV466" s="310" t="str">
        <f t="shared" ca="1" si="233"/>
        <v/>
      </c>
      <c r="AW466" s="276"/>
      <c r="AX466" s="276"/>
      <c r="AY466" s="348"/>
      <c r="AZ466" s="278"/>
      <c r="BA466" s="279"/>
      <c r="BB466" s="348"/>
      <c r="BC466" s="278"/>
      <c r="BD466" s="280"/>
      <c r="BE466" s="348"/>
      <c r="BF466" s="274"/>
      <c r="BG466" s="309" t="str">
        <f t="shared" ca="1" si="234"/>
        <v/>
      </c>
      <c r="BH466" s="310" t="str">
        <f t="shared" ca="1" si="235"/>
        <v/>
      </c>
      <c r="BI466" s="276"/>
      <c r="BJ466" s="348"/>
      <c r="BK466" s="278"/>
      <c r="BL466" s="279"/>
      <c r="BM466" s="348"/>
      <c r="BN466" s="278"/>
      <c r="BO466" s="280"/>
      <c r="BP466" s="309" t="str">
        <f t="shared" ca="1" si="236"/>
        <v/>
      </c>
      <c r="BQ466" s="310" t="str">
        <f t="shared" ca="1" si="237"/>
        <v/>
      </c>
      <c r="BR466" s="309" t="str">
        <f t="shared" ca="1" si="238"/>
        <v/>
      </c>
      <c r="BS466" s="438" t="str">
        <f t="shared" ca="1" si="239"/>
        <v/>
      </c>
      <c r="BT466" s="281" t="str">
        <f t="array" ref="BT466">IF(AND($I466&lt;&gt;"",$K466&lt;&gt;""),CEILING(VLOOKUP($I466,ランク別指標,3,FALSE)*$L466,1),"")</f>
        <v/>
      </c>
      <c r="BU466" s="282"/>
      <c r="BV466" s="281" t="str">
        <f t="shared" si="224"/>
        <v/>
      </c>
      <c r="BW466" s="283"/>
      <c r="BX466" s="282"/>
      <c r="BY466" s="284" t="str">
        <f t="shared" si="240"/>
        <v/>
      </c>
      <c r="BZ466" s="285" t="str">
        <f t="shared" si="241"/>
        <v/>
      </c>
      <c r="CA466" s="286"/>
      <c r="CB466" s="287"/>
      <c r="CC466" s="281" t="str">
        <f t="array" ref="CC466">IF(AND($I466&lt;&gt;"",$K466&lt;&gt;""),CEILING(VLOOKUP($I466,ランク別指標,6,FALSE)*$L466,1),"")</f>
        <v/>
      </c>
      <c r="CD466" s="288"/>
      <c r="CE466" s="289" t="str">
        <f t="shared" si="225"/>
        <v/>
      </c>
      <c r="CF466" s="290"/>
      <c r="CG466" s="291" t="str">
        <f t="array" ref="CG466">IF(AND(L466&lt;&gt;"",L466&gt;0),IF(CD466/L466*100 &gt; 0,CD466/L466*100, ""),"")</f>
        <v/>
      </c>
      <c r="CH466" s="292" t="str">
        <f t="array" ref="CH466">IF(AND(L466&lt;&gt;"",L466&gt;0),IF(CF466/L466*100 &gt; 0,CF466/L466*100, ""),"")</f>
        <v/>
      </c>
      <c r="CI466" s="291" t="str">
        <f t="array" ref="CI466">IF(AND(CC466&lt;&gt;"",CC466&gt;0),IF(CD466/CC466*100 &gt; 0,CD466/CC466, ""),"")</f>
        <v/>
      </c>
      <c r="CJ466" s="292" t="str">
        <f t="array" ref="CJ466">IF(AND(CE466&lt;&gt;"",CE466&gt;0),IF(CF466/CE466*100 &gt; 0,CF466/CE466, ""),"")</f>
        <v/>
      </c>
      <c r="CK466" s="281"/>
      <c r="CL466" s="293" t="str">
        <f t="array" ref="CL466">IF(AND(L466&lt;&gt;"",L466&gt;0),IF(CK466/L466*100 &gt; 0,CK466/L466*100, ""),"")</f>
        <v/>
      </c>
      <c r="CM466" s="294"/>
      <c r="CN466" s="270" t="str">
        <f t="array" aca="1" ref="CN466" ca="1">IF(AND($O466&lt;&gt;"",$P466="",$O466&lt;=集計基準日),"遅1",IF(AND($R466&lt;&gt;"",$S466="",$R466&lt;=集計基準日),"遅2",IF(AND($U466&lt;&gt;"",$V466="",$U466&lt;=集計基準日),"遅3","") ) )</f>
        <v/>
      </c>
      <c r="CO466" s="271" t="str">
        <f t="array" aca="1" ref="CO466" ca="1">IF(AND($AA466&lt;&gt;"",$AB466="",$AA466&lt;=集計基準日),"遅1",IF(AND($AD466&lt;&gt;"",$AE466="",$AD466&lt;=集計基準日),"遅2",IF(AND($AG466&lt;&gt;"",$AH466="",$AG466&lt;=集計基準日),"遅3","")))</f>
        <v/>
      </c>
      <c r="CP466" s="271" t="str">
        <f t="array" aca="1" ref="CP466" ca="1">IF(AND($AM466&lt;&gt;"",$AN466="",$AM466&lt;=集計基準日),"遅1",IF(AND($AP466&lt;&gt;"",$AQ466="",$AP466&lt;=集計基準日),"遅2",IF(AND($AS466&lt;&gt;"",$AT466="",$AS466&lt;=集計基準日),"遅3","")))</f>
        <v/>
      </c>
      <c r="CQ466" s="272" t="str">
        <f t="shared" ca="1" si="15"/>
        <v/>
      </c>
      <c r="CR466" s="272" t="str">
        <f t="shared" ca="1" si="16"/>
        <v/>
      </c>
      <c r="CS466" s="273" t="str">
        <f t="shared" ca="1" si="226"/>
        <v/>
      </c>
      <c r="CT466" s="337"/>
      <c r="CU466" s="264">
        <f t="shared" si="242"/>
        <v>458</v>
      </c>
      <c r="CW466" s="324">
        <f t="array" aca="1" ref="CW466" ca="1">MAX(IF((IF(進捗管理票PSPT_進捗率_1_2&lt;&gt;"", O466:V466,O466:S466)&lt;&gt;"")*(IF(進捗管理票PSPT_進捗率_1_2&lt;&gt;"", $O$7:$V$7,$O$7:$S$7)="予定日")*(IF(進捗管理票PSPT_進捗率_1_2&lt;&gt;"", O466:V466,O466:S466)&lt;=集計基準日),COLUMN(IF(進捗管理票PSPT_進捗率_1_2&lt;&gt;"", O466:V466,O466:S466)),""))</f>
        <v>0</v>
      </c>
      <c r="CX466" s="324">
        <f t="array" aca="1" ref="CX466" ca="1">MAX(IF((IF(進捗管理票PSPT_進捗率_2_2&lt;&gt;"", AA466:AH466,AA466:AE466)&lt;&gt;"")*(IF(進捗管理票PSPT_進捗率_2_2&lt;&gt;"", $AA$7:$AH$7,$AA$7:$AE$7)="予定日")*(IF(進捗管理票PSPT_進捗率_2_2&lt;&gt;"", AA466:AH466,AA466:AE466)&lt;=集計基準日),COLUMN(IF(進捗管理票PSPT_進捗率_2_2&lt;&gt;"", AA466:AH466,AA466:AE466)),""))</f>
        <v>0</v>
      </c>
      <c r="CY466" s="324">
        <f t="array" aca="1" ref="CY466" ca="1">MAX(IF((IF(進捗管理票PSPT_進捗率_3_2&lt;&gt;"", AM466:AT466,AM466:AQ466)&lt;&gt;"")*(IF(進捗管理票PSPT_進捗率_3_2&lt;&gt;"", $AM$7:$AT$7,$AM$7:$AQ$7)="予定日")*(IF(進捗管理票PSPT_進捗率_3_2&lt;&gt;"", AM466:AT466,AM466:AQ466)&lt;=集計基準日),COLUMN(IF(進捗管理票PSPT_進捗率_3_2&lt;&gt;"", AM466:AT466,AM466:AQ466)),""))</f>
        <v>0</v>
      </c>
      <c r="CZ466" s="324">
        <f t="array" aca="1" ref="CZ466" ca="1">MAX(IF((IF(進捗管理票PSPT_進捗率_4_2&lt;&gt;"", AY466:BF466,AY466:BC466)&lt;&gt;"")*(IF(進捗管理票PSPT_進捗率_4_2&lt;&gt;"", $AY$7:$BF$7,$AY$7:$BC$7)="予定日")*(IF(進捗管理票PSPT_進捗率_4_2&lt;&gt;"", AY466:BF466,AY466:BC466)&lt;=集計基準日),COLUMN(IF(進捗管理票PSPT_進捗率_4_2&lt;&gt;"", AY466:BF466,AY466:BC466)),""))</f>
        <v>0</v>
      </c>
      <c r="DA466" s="324">
        <f t="array" aca="1" ref="DA466" ca="1">MAX(IF((BJ466:BN466&lt;&gt;"")*($BJ$7:$BN$7="予定日")*(BJ466:BN466&lt;=集計基準日),COLUMN(BJ466:BN466),""))</f>
        <v>0</v>
      </c>
      <c r="DB466" s="324">
        <f t="array" aca="1" ref="DB466" ca="1">MAX(IF((IF(AND(進捗管理票PSPT_進捗率_1_2&lt;&gt;"",U466&lt;&gt;""), O466:V466,O466:S466)&lt;&gt;"")*(IF(AND(進捗管理票PSPT_進捗率_1_2&lt;&gt;"",U466&lt;&gt;""), $O$7:$V$7,$O$7:$S$7)="実績日")*(IF(AND(進捗管理票PSPT_進捗率_1_2&lt;&gt;"",U466&lt;&gt;""), O466:V466,O466:S466)&lt;=集計基準日),COLUMN(IF(AND(進捗管理票PSPT_進捗率_1_2&lt;&gt;"",U466&lt;&gt;""), O466:V466,O466:S466)),""))</f>
        <v>0</v>
      </c>
      <c r="DC466" s="324">
        <f t="array" aca="1" ref="DC466" ca="1">MAX(IF((IF(AND(進捗管理票PSPT_進捗率_2_2&lt;&gt;"",AG466&lt;&gt;""), AA466:AH466,AA466:AE466)&lt;&gt;"")*(IF(AND(進捗管理票PSPT_進捗率_2_2&lt;&gt;"",AG466&lt;&gt;""), $AA$7:$AH$7,$AA$7:$AE$7)="実績日")*(IF(AND(進捗管理票PSPT_進捗率_2_2&lt;&gt;"",AG466&lt;&gt;""), AA466:AH466,AA466:AE466)&lt;=集計基準日),COLUMN(IF(AND(進捗管理票PSPT_進捗率_2_2&lt;&gt;"",AG466&lt;&gt;""), AA466:AH466,AA466:AE466)),""))</f>
        <v>0</v>
      </c>
      <c r="DD466" s="324">
        <f t="array" aca="1" ref="DD466" ca="1">MAX(IF((IF(AND(進捗管理票PSPT_進捗率_3_2&lt;&gt;"",AS466&lt;&gt;""), AM466:AT466,AM466:AQ466)&lt;&gt;"")*(IF(AND(進捗管理票PSPT_進捗率_3_2&lt;&gt;"",AS466&lt;&gt;""), $AM$7:$AT$7,$AM$7:$AQ$7)="実績日")*(IF(AND(進捗管理票PSPT_進捗率_3_2&lt;&gt;"",AS466&lt;&gt;""), AM466:AT466,AM466:AQ466)&lt;=集計基準日),COLUMN(IF(AND(進捗管理票PSPT_進捗率_3_2&lt;&gt;"",AS466&lt;&gt;""), AM466:AT466,AM466:AQ466)),""))</f>
        <v>0</v>
      </c>
      <c r="DE466" s="324">
        <f t="array" aca="1" ref="DE466" ca="1">MAX(IF((IF(AND(進捗管理票PSPT_進捗率_4_2&lt;&gt;"",BE466&lt;&gt;""), AY466:BF466,AY466:BC466)&lt;&gt;"")*(IF(AND(進捗管理票PSPT_進捗率_4_2&lt;&gt;"",BE466&lt;&gt;""), $AY$7:$BF$7,$AY$7:$BC$7)="実績日")*(IF(AND(進捗管理票PSPT_進捗率_4_2&lt;&gt;"",BE466&lt;&gt;""), AY466:BF466,AY466:BC466)&lt;=集計基準日),COLUMN(IF(AND(進捗管理票PSPT_進捗率_4_2&lt;&gt;"",BE466&lt;&gt;""), AY466:BF466,AY466:BC466)),""))</f>
        <v>0</v>
      </c>
      <c r="DF466" s="324">
        <f t="array" aca="1" ref="DF466" ca="1">MAX(IF((BJ466:BN466&lt;&gt;"")*($BJ$7:$BN$7="実績日")*(BJ466:BN466&lt;=集計基準日),COLUMN(BJ466:BN466),""))</f>
        <v>0</v>
      </c>
      <c r="DG466" s="439">
        <f ca="1">MAX(IF(CW466&lt;&gt;0,HLOOKUP(CW466+1,進捗・達成率設定_PS,9,1),0),IF(CX466&lt;&gt;0,HLOOKUP(CX466+1,進捗・達成率設定_PT仕様作成,9,1),0),IF(CY466&lt;&gt;0,HLOOKUP(CY466+1,進捗・達成率設定_PG,9,1),0),IF(CZ466&lt;&gt;0,HLOOKUP(CZ466+1,進捗・達成率設定_PT,9,1),0),IF(DA466&lt;&gt;0,HLOOKUP(DA466+1,進捗・達成率設定_受入,9,1),0),IF(AND(COUNTA(PTレビュー先頭セル:PTレビュー最終セル)=0,AND(BB466&lt;&gt;"", BB466 &lt;= 集計基準日, BE466="",BF466="",BJ466="",BK466="",BM466="",BN466="")),100,0),IF(AND(BE466&lt;&gt;"",BE466 &lt;= 集計基準日, BJ466="",BK466="",BM466="",BN466=""),100,0))</f>
        <v>0</v>
      </c>
      <c r="DH466" s="440">
        <f ca="1">MAX(IF(DB466&lt;&gt;0,HLOOKUP(DB466,進捗・達成率設定_PS,9,1),0),IF(DC466&lt;&gt;0,HLOOKUP(DC466,進捗・達成率設定_PT仕様作成,9,1),0),IF(DD466&lt;&gt;0,HLOOKUP(DD466,進捗・達成率設定_PG,9,1),0),IF(DE466&lt;&gt;0,HLOOKUP(DE466,進捗・達成率設定_PT,9,1),0),IF(DF466&lt;&gt;0,HLOOKUP(DF466,進捗・達成率設定_受入,9,1),0),IF(AND(COUNTA(PTレビュー先頭セル:PTレビュー最終セル)=0,BJ466="",BK466="",BM466="",BN466="",BC466&lt;&gt;"", BC466&lt;=集計基準日),100,0),IF(OR(AND(BF466&lt;&gt;"",BF466&lt;=集計基準日, BJ466="",BK466="",BM466="",BN466=""),AND(BE466&lt;&gt;"",BF466&lt;&gt;"",BF466&lt;=集計基準日, BJ466="",BK466="",BM466="",BN466="")),100,0))</f>
        <v>0</v>
      </c>
      <c r="DI466" s="328" t="str">
        <f>IF(BM466&lt;&gt;"",BM466,IF(AND(BJ466&lt;&gt;"",BM466&lt;&gt;""),BM466,IF(AND(BJ466&lt;&gt;"",BM466=""),"",IF(AND(BK466&lt;&gt;"",BM466=""),"",IF(BE466&lt;&gt;"",BE466,IF(COUNTA(PTレビュー先頭セル:PTレビュー最終セル)&lt;&gt;0,"",IF(BB466&lt;&gt;"",BB466,"")))))))</f>
        <v/>
      </c>
      <c r="DJ466" s="329" t="str">
        <f>IF(AND(BM466&lt;&gt;"",BN466&lt;&gt;""),BN466,IF(AND(BJ466&lt;&gt;"",BN466&lt;&gt;""),BN466,IF(AND(BK466&lt;&gt;"",BN466=""),"",IF(AND(BJ466&lt;&gt;"",BN466=""),"",IF(BF466&lt;&gt;"",BF466,IF(COUNTA(PTレビュー先頭セル:PTレビュー最終セル)&lt;&gt;0,"",IF(BC466&lt;&gt;"",BC466,"")))))))</f>
        <v/>
      </c>
      <c r="DK466" s="450" t="b">
        <f t="shared" si="243"/>
        <v>0</v>
      </c>
      <c r="DL466" s="440" t="b">
        <f t="shared" si="244"/>
        <v>0</v>
      </c>
      <c r="DM466" s="450" t="b">
        <f t="shared" si="245"/>
        <v>0</v>
      </c>
      <c r="DN466" s="440" t="b">
        <f t="shared" si="246"/>
        <v>0</v>
      </c>
      <c r="DO466" s="449" t="b">
        <f t="shared" si="247"/>
        <v>0</v>
      </c>
      <c r="DP466" s="440" t="b">
        <f t="shared" si="248"/>
        <v>0</v>
      </c>
      <c r="DQ466" s="450" t="b">
        <f t="shared" si="249"/>
        <v>0</v>
      </c>
      <c r="DR466" s="440" t="b">
        <f t="shared" si="250"/>
        <v>0</v>
      </c>
      <c r="DS466" s="449" t="b">
        <f t="shared" si="251"/>
        <v>0</v>
      </c>
      <c r="DT466" s="440" t="b">
        <f t="shared" si="252"/>
        <v>0</v>
      </c>
    </row>
    <row r="467" spans="1:124" x14ac:dyDescent="0.25">
      <c r="A467" s="65">
        <f t="shared" si="227"/>
        <v>459</v>
      </c>
      <c r="B467" s="275"/>
      <c r="C467" s="275"/>
      <c r="D467" s="275"/>
      <c r="E467" s="275"/>
      <c r="F467" s="275"/>
      <c r="G467" s="316"/>
      <c r="H467" s="276"/>
      <c r="I467" s="276"/>
      <c r="J467" s="276"/>
      <c r="K467" s="467"/>
      <c r="L467" s="467"/>
      <c r="M467" s="277"/>
      <c r="N467" s="277"/>
      <c r="O467" s="348"/>
      <c r="P467" s="278"/>
      <c r="Q467" s="279"/>
      <c r="R467" s="348"/>
      <c r="S467" s="278"/>
      <c r="T467" s="280"/>
      <c r="U467" s="348"/>
      <c r="V467" s="274"/>
      <c r="W467" s="309" t="str">
        <f t="shared" ca="1" si="228"/>
        <v/>
      </c>
      <c r="X467" s="310" t="str">
        <f t="shared" ca="1" si="229"/>
        <v/>
      </c>
      <c r="Y467" s="277"/>
      <c r="Z467" s="277"/>
      <c r="AA467" s="348"/>
      <c r="AB467" s="278"/>
      <c r="AC467" s="279"/>
      <c r="AD467" s="348"/>
      <c r="AE467" s="278"/>
      <c r="AF467" s="280"/>
      <c r="AG467" s="348"/>
      <c r="AH467" s="274"/>
      <c r="AI467" s="309" t="str">
        <f t="shared" ca="1" si="230"/>
        <v/>
      </c>
      <c r="AJ467" s="310" t="str">
        <f t="shared" ca="1" si="231"/>
        <v/>
      </c>
      <c r="AK467" s="277"/>
      <c r="AL467" s="277"/>
      <c r="AM467" s="348"/>
      <c r="AN467" s="278"/>
      <c r="AO467" s="279"/>
      <c r="AP467" s="348"/>
      <c r="AQ467" s="278"/>
      <c r="AR467" s="280"/>
      <c r="AS467" s="348"/>
      <c r="AT467" s="274"/>
      <c r="AU467" s="309" t="str">
        <f t="shared" ca="1" si="232"/>
        <v/>
      </c>
      <c r="AV467" s="310" t="str">
        <f t="shared" ca="1" si="233"/>
        <v/>
      </c>
      <c r="AW467" s="276"/>
      <c r="AX467" s="276"/>
      <c r="AY467" s="348"/>
      <c r="AZ467" s="278"/>
      <c r="BA467" s="279"/>
      <c r="BB467" s="348"/>
      <c r="BC467" s="278"/>
      <c r="BD467" s="280"/>
      <c r="BE467" s="348"/>
      <c r="BF467" s="274"/>
      <c r="BG467" s="309" t="str">
        <f t="shared" ca="1" si="234"/>
        <v/>
      </c>
      <c r="BH467" s="310" t="str">
        <f t="shared" ca="1" si="235"/>
        <v/>
      </c>
      <c r="BI467" s="276"/>
      <c r="BJ467" s="348"/>
      <c r="BK467" s="278"/>
      <c r="BL467" s="279"/>
      <c r="BM467" s="348"/>
      <c r="BN467" s="278"/>
      <c r="BO467" s="280"/>
      <c r="BP467" s="309" t="str">
        <f t="shared" ca="1" si="236"/>
        <v/>
      </c>
      <c r="BQ467" s="310" t="str">
        <f t="shared" ca="1" si="237"/>
        <v/>
      </c>
      <c r="BR467" s="309" t="str">
        <f t="shared" ca="1" si="238"/>
        <v/>
      </c>
      <c r="BS467" s="438" t="str">
        <f t="shared" ca="1" si="239"/>
        <v/>
      </c>
      <c r="BT467" s="281" t="str">
        <f t="array" ref="BT467">IF(AND($I467&lt;&gt;"",$K467&lt;&gt;""),CEILING(VLOOKUP($I467,ランク別指標,3,FALSE)*$L467,1),"")</f>
        <v/>
      </c>
      <c r="BU467" s="282"/>
      <c r="BV467" s="281" t="str">
        <f t="shared" si="224"/>
        <v/>
      </c>
      <c r="BW467" s="283"/>
      <c r="BX467" s="282"/>
      <c r="BY467" s="284" t="str">
        <f t="shared" si="240"/>
        <v/>
      </c>
      <c r="BZ467" s="285" t="str">
        <f t="shared" si="241"/>
        <v/>
      </c>
      <c r="CA467" s="286"/>
      <c r="CB467" s="287"/>
      <c r="CC467" s="281" t="str">
        <f t="array" ref="CC467">IF(AND($I467&lt;&gt;"",$K467&lt;&gt;""),CEILING(VLOOKUP($I467,ランク別指標,6,FALSE)*$L467,1),"")</f>
        <v/>
      </c>
      <c r="CD467" s="288"/>
      <c r="CE467" s="289" t="str">
        <f t="shared" si="225"/>
        <v/>
      </c>
      <c r="CF467" s="290"/>
      <c r="CG467" s="291" t="str">
        <f t="array" ref="CG467">IF(AND(L467&lt;&gt;"",L467&gt;0),IF(CD467/L467*100 &gt; 0,CD467/L467*100, ""),"")</f>
        <v/>
      </c>
      <c r="CH467" s="292" t="str">
        <f t="array" ref="CH467">IF(AND(L467&lt;&gt;"",L467&gt;0),IF(CF467/L467*100 &gt; 0,CF467/L467*100, ""),"")</f>
        <v/>
      </c>
      <c r="CI467" s="291" t="str">
        <f t="array" ref="CI467">IF(AND(CC467&lt;&gt;"",CC467&gt;0),IF(CD467/CC467*100 &gt; 0,CD467/CC467, ""),"")</f>
        <v/>
      </c>
      <c r="CJ467" s="292" t="str">
        <f t="array" ref="CJ467">IF(AND(CE467&lt;&gt;"",CE467&gt;0),IF(CF467/CE467*100 &gt; 0,CF467/CE467, ""),"")</f>
        <v/>
      </c>
      <c r="CK467" s="281"/>
      <c r="CL467" s="293" t="str">
        <f t="array" ref="CL467">IF(AND(L467&lt;&gt;"",L467&gt;0),IF(CK467/L467*100 &gt; 0,CK467/L467*100, ""),"")</f>
        <v/>
      </c>
      <c r="CM467" s="294"/>
      <c r="CN467" s="270" t="str">
        <f t="array" aca="1" ref="CN467" ca="1">IF(AND($O467&lt;&gt;"",$P467="",$O467&lt;=集計基準日),"遅1",IF(AND($R467&lt;&gt;"",$S467="",$R467&lt;=集計基準日),"遅2",IF(AND($U467&lt;&gt;"",$V467="",$U467&lt;=集計基準日),"遅3","") ) )</f>
        <v/>
      </c>
      <c r="CO467" s="271" t="str">
        <f t="array" aca="1" ref="CO467" ca="1">IF(AND($AA467&lt;&gt;"",$AB467="",$AA467&lt;=集計基準日),"遅1",IF(AND($AD467&lt;&gt;"",$AE467="",$AD467&lt;=集計基準日),"遅2",IF(AND($AG467&lt;&gt;"",$AH467="",$AG467&lt;=集計基準日),"遅3","")))</f>
        <v/>
      </c>
      <c r="CP467" s="271" t="str">
        <f t="array" aca="1" ref="CP467" ca="1">IF(AND($AM467&lt;&gt;"",$AN467="",$AM467&lt;=集計基準日),"遅1",IF(AND($AP467&lt;&gt;"",$AQ467="",$AP467&lt;=集計基準日),"遅2",IF(AND($AS467&lt;&gt;"",$AT467="",$AS467&lt;=集計基準日),"遅3","")))</f>
        <v/>
      </c>
      <c r="CQ467" s="272" t="str">
        <f t="shared" ca="1" si="15"/>
        <v/>
      </c>
      <c r="CR467" s="272" t="str">
        <f t="shared" ca="1" si="16"/>
        <v/>
      </c>
      <c r="CS467" s="273" t="str">
        <f t="shared" ca="1" si="226"/>
        <v/>
      </c>
      <c r="CT467" s="337"/>
      <c r="CU467" s="264">
        <f t="shared" si="242"/>
        <v>459</v>
      </c>
      <c r="CW467" s="324">
        <f t="array" aca="1" ref="CW467" ca="1">MAX(IF((IF(進捗管理票PSPT_進捗率_1_2&lt;&gt;"", O467:V467,O467:S467)&lt;&gt;"")*(IF(進捗管理票PSPT_進捗率_1_2&lt;&gt;"", $O$7:$V$7,$O$7:$S$7)="予定日")*(IF(進捗管理票PSPT_進捗率_1_2&lt;&gt;"", O467:V467,O467:S467)&lt;=集計基準日),COLUMN(IF(進捗管理票PSPT_進捗率_1_2&lt;&gt;"", O467:V467,O467:S467)),""))</f>
        <v>0</v>
      </c>
      <c r="CX467" s="324">
        <f t="array" aca="1" ref="CX467" ca="1">MAX(IF((IF(進捗管理票PSPT_進捗率_2_2&lt;&gt;"", AA467:AH467,AA467:AE467)&lt;&gt;"")*(IF(進捗管理票PSPT_進捗率_2_2&lt;&gt;"", $AA$7:$AH$7,$AA$7:$AE$7)="予定日")*(IF(進捗管理票PSPT_進捗率_2_2&lt;&gt;"", AA467:AH467,AA467:AE467)&lt;=集計基準日),COLUMN(IF(進捗管理票PSPT_進捗率_2_2&lt;&gt;"", AA467:AH467,AA467:AE467)),""))</f>
        <v>0</v>
      </c>
      <c r="CY467" s="324">
        <f t="array" aca="1" ref="CY467" ca="1">MAX(IF((IF(進捗管理票PSPT_進捗率_3_2&lt;&gt;"", AM467:AT467,AM467:AQ467)&lt;&gt;"")*(IF(進捗管理票PSPT_進捗率_3_2&lt;&gt;"", $AM$7:$AT$7,$AM$7:$AQ$7)="予定日")*(IF(進捗管理票PSPT_進捗率_3_2&lt;&gt;"", AM467:AT467,AM467:AQ467)&lt;=集計基準日),COLUMN(IF(進捗管理票PSPT_進捗率_3_2&lt;&gt;"", AM467:AT467,AM467:AQ467)),""))</f>
        <v>0</v>
      </c>
      <c r="CZ467" s="324">
        <f t="array" aca="1" ref="CZ467" ca="1">MAX(IF((IF(進捗管理票PSPT_進捗率_4_2&lt;&gt;"", AY467:BF467,AY467:BC467)&lt;&gt;"")*(IF(進捗管理票PSPT_進捗率_4_2&lt;&gt;"", $AY$7:$BF$7,$AY$7:$BC$7)="予定日")*(IF(進捗管理票PSPT_進捗率_4_2&lt;&gt;"", AY467:BF467,AY467:BC467)&lt;=集計基準日),COLUMN(IF(進捗管理票PSPT_進捗率_4_2&lt;&gt;"", AY467:BF467,AY467:BC467)),""))</f>
        <v>0</v>
      </c>
      <c r="DA467" s="324">
        <f t="array" aca="1" ref="DA467" ca="1">MAX(IF((BJ467:BN467&lt;&gt;"")*($BJ$7:$BN$7="予定日")*(BJ467:BN467&lt;=集計基準日),COLUMN(BJ467:BN467),""))</f>
        <v>0</v>
      </c>
      <c r="DB467" s="324">
        <f t="array" aca="1" ref="DB467" ca="1">MAX(IF((IF(AND(進捗管理票PSPT_進捗率_1_2&lt;&gt;"",U467&lt;&gt;""), O467:V467,O467:S467)&lt;&gt;"")*(IF(AND(進捗管理票PSPT_進捗率_1_2&lt;&gt;"",U467&lt;&gt;""), $O$7:$V$7,$O$7:$S$7)="実績日")*(IF(AND(進捗管理票PSPT_進捗率_1_2&lt;&gt;"",U467&lt;&gt;""), O467:V467,O467:S467)&lt;=集計基準日),COLUMN(IF(AND(進捗管理票PSPT_進捗率_1_2&lt;&gt;"",U467&lt;&gt;""), O467:V467,O467:S467)),""))</f>
        <v>0</v>
      </c>
      <c r="DC467" s="324">
        <f t="array" aca="1" ref="DC467" ca="1">MAX(IF((IF(AND(進捗管理票PSPT_進捗率_2_2&lt;&gt;"",AG467&lt;&gt;""), AA467:AH467,AA467:AE467)&lt;&gt;"")*(IF(AND(進捗管理票PSPT_進捗率_2_2&lt;&gt;"",AG467&lt;&gt;""), $AA$7:$AH$7,$AA$7:$AE$7)="実績日")*(IF(AND(進捗管理票PSPT_進捗率_2_2&lt;&gt;"",AG467&lt;&gt;""), AA467:AH467,AA467:AE467)&lt;=集計基準日),COLUMN(IF(AND(進捗管理票PSPT_進捗率_2_2&lt;&gt;"",AG467&lt;&gt;""), AA467:AH467,AA467:AE467)),""))</f>
        <v>0</v>
      </c>
      <c r="DD467" s="324">
        <f t="array" aca="1" ref="DD467" ca="1">MAX(IF((IF(AND(進捗管理票PSPT_進捗率_3_2&lt;&gt;"",AS467&lt;&gt;""), AM467:AT467,AM467:AQ467)&lt;&gt;"")*(IF(AND(進捗管理票PSPT_進捗率_3_2&lt;&gt;"",AS467&lt;&gt;""), $AM$7:$AT$7,$AM$7:$AQ$7)="実績日")*(IF(AND(進捗管理票PSPT_進捗率_3_2&lt;&gt;"",AS467&lt;&gt;""), AM467:AT467,AM467:AQ467)&lt;=集計基準日),COLUMN(IF(AND(進捗管理票PSPT_進捗率_3_2&lt;&gt;"",AS467&lt;&gt;""), AM467:AT467,AM467:AQ467)),""))</f>
        <v>0</v>
      </c>
      <c r="DE467" s="324">
        <f t="array" aca="1" ref="DE467" ca="1">MAX(IF((IF(AND(進捗管理票PSPT_進捗率_4_2&lt;&gt;"",BE467&lt;&gt;""), AY467:BF467,AY467:BC467)&lt;&gt;"")*(IF(AND(進捗管理票PSPT_進捗率_4_2&lt;&gt;"",BE467&lt;&gt;""), $AY$7:$BF$7,$AY$7:$BC$7)="実績日")*(IF(AND(進捗管理票PSPT_進捗率_4_2&lt;&gt;"",BE467&lt;&gt;""), AY467:BF467,AY467:BC467)&lt;=集計基準日),COLUMN(IF(AND(進捗管理票PSPT_進捗率_4_2&lt;&gt;"",BE467&lt;&gt;""), AY467:BF467,AY467:BC467)),""))</f>
        <v>0</v>
      </c>
      <c r="DF467" s="324">
        <f t="array" aca="1" ref="DF467" ca="1">MAX(IF((BJ467:BN467&lt;&gt;"")*($BJ$7:$BN$7="実績日")*(BJ467:BN467&lt;=集計基準日),COLUMN(BJ467:BN467),""))</f>
        <v>0</v>
      </c>
      <c r="DG467" s="439">
        <f ca="1">MAX(IF(CW467&lt;&gt;0,HLOOKUP(CW467+1,進捗・達成率設定_PS,9,1),0),IF(CX467&lt;&gt;0,HLOOKUP(CX467+1,進捗・達成率設定_PT仕様作成,9,1),0),IF(CY467&lt;&gt;0,HLOOKUP(CY467+1,進捗・達成率設定_PG,9,1),0),IF(CZ467&lt;&gt;0,HLOOKUP(CZ467+1,進捗・達成率設定_PT,9,1),0),IF(DA467&lt;&gt;0,HLOOKUP(DA467+1,進捗・達成率設定_受入,9,1),0),IF(AND(COUNTA(PTレビュー先頭セル:PTレビュー最終セル)=0,AND(BB467&lt;&gt;"", BB467 &lt;= 集計基準日, BE467="",BF467="",BJ467="",BK467="",BM467="",BN467="")),100,0),IF(AND(BE467&lt;&gt;"",BE467 &lt;= 集計基準日, BJ467="",BK467="",BM467="",BN467=""),100,0))</f>
        <v>0</v>
      </c>
      <c r="DH467" s="440">
        <f ca="1">MAX(IF(DB467&lt;&gt;0,HLOOKUP(DB467,進捗・達成率設定_PS,9,1),0),IF(DC467&lt;&gt;0,HLOOKUP(DC467,進捗・達成率設定_PT仕様作成,9,1),0),IF(DD467&lt;&gt;0,HLOOKUP(DD467,進捗・達成率設定_PG,9,1),0),IF(DE467&lt;&gt;0,HLOOKUP(DE467,進捗・達成率設定_PT,9,1),0),IF(DF467&lt;&gt;0,HLOOKUP(DF467,進捗・達成率設定_受入,9,1),0),IF(AND(COUNTA(PTレビュー先頭セル:PTレビュー最終セル)=0,BJ467="",BK467="",BM467="",BN467="",BC467&lt;&gt;"", BC467&lt;=集計基準日),100,0),IF(OR(AND(BF467&lt;&gt;"",BF467&lt;=集計基準日, BJ467="",BK467="",BM467="",BN467=""),AND(BE467&lt;&gt;"",BF467&lt;&gt;"",BF467&lt;=集計基準日, BJ467="",BK467="",BM467="",BN467="")),100,0))</f>
        <v>0</v>
      </c>
      <c r="DI467" s="328" t="str">
        <f>IF(BM467&lt;&gt;"",BM467,IF(AND(BJ467&lt;&gt;"",BM467&lt;&gt;""),BM467,IF(AND(BJ467&lt;&gt;"",BM467=""),"",IF(AND(BK467&lt;&gt;"",BM467=""),"",IF(BE467&lt;&gt;"",BE467,IF(COUNTA(PTレビュー先頭セル:PTレビュー最終セル)&lt;&gt;0,"",IF(BB467&lt;&gt;"",BB467,"")))))))</f>
        <v/>
      </c>
      <c r="DJ467" s="329" t="str">
        <f>IF(AND(BM467&lt;&gt;"",BN467&lt;&gt;""),BN467,IF(AND(BJ467&lt;&gt;"",BN467&lt;&gt;""),BN467,IF(AND(BK467&lt;&gt;"",BN467=""),"",IF(AND(BJ467&lt;&gt;"",BN467=""),"",IF(BF467&lt;&gt;"",BF467,IF(COUNTA(PTレビュー先頭セル:PTレビュー最終セル)&lt;&gt;0,"",IF(BC467&lt;&gt;"",BC467,"")))))))</f>
        <v/>
      </c>
      <c r="DK467" s="450" t="b">
        <f t="shared" si="243"/>
        <v>0</v>
      </c>
      <c r="DL467" s="440" t="b">
        <f t="shared" si="244"/>
        <v>0</v>
      </c>
      <c r="DM467" s="450" t="b">
        <f t="shared" si="245"/>
        <v>0</v>
      </c>
      <c r="DN467" s="440" t="b">
        <f t="shared" si="246"/>
        <v>0</v>
      </c>
      <c r="DO467" s="449" t="b">
        <f t="shared" si="247"/>
        <v>0</v>
      </c>
      <c r="DP467" s="440" t="b">
        <f t="shared" si="248"/>
        <v>0</v>
      </c>
      <c r="DQ467" s="450" t="b">
        <f t="shared" si="249"/>
        <v>0</v>
      </c>
      <c r="DR467" s="440" t="b">
        <f t="shared" si="250"/>
        <v>0</v>
      </c>
      <c r="DS467" s="449" t="b">
        <f t="shared" si="251"/>
        <v>0</v>
      </c>
      <c r="DT467" s="440" t="b">
        <f t="shared" si="252"/>
        <v>0</v>
      </c>
    </row>
    <row r="468" spans="1:124" x14ac:dyDescent="0.25">
      <c r="A468" s="65">
        <f t="shared" si="227"/>
        <v>460</v>
      </c>
      <c r="B468" s="275"/>
      <c r="C468" s="275"/>
      <c r="D468" s="275"/>
      <c r="E468" s="275"/>
      <c r="F468" s="275"/>
      <c r="G468" s="316"/>
      <c r="H468" s="276"/>
      <c r="I468" s="276"/>
      <c r="J468" s="276"/>
      <c r="K468" s="467"/>
      <c r="L468" s="467"/>
      <c r="M468" s="277"/>
      <c r="N468" s="277"/>
      <c r="O468" s="348"/>
      <c r="P468" s="278"/>
      <c r="Q468" s="279"/>
      <c r="R468" s="348"/>
      <c r="S468" s="278"/>
      <c r="T468" s="280"/>
      <c r="U468" s="348"/>
      <c r="V468" s="274"/>
      <c r="W468" s="309" t="str">
        <f t="shared" ca="1" si="228"/>
        <v/>
      </c>
      <c r="X468" s="310" t="str">
        <f t="shared" ca="1" si="229"/>
        <v/>
      </c>
      <c r="Y468" s="277"/>
      <c r="Z468" s="277"/>
      <c r="AA468" s="348"/>
      <c r="AB468" s="278"/>
      <c r="AC468" s="279"/>
      <c r="AD468" s="348"/>
      <c r="AE468" s="278"/>
      <c r="AF468" s="280"/>
      <c r="AG468" s="348"/>
      <c r="AH468" s="274"/>
      <c r="AI468" s="309" t="str">
        <f t="shared" ca="1" si="230"/>
        <v/>
      </c>
      <c r="AJ468" s="310" t="str">
        <f t="shared" ca="1" si="231"/>
        <v/>
      </c>
      <c r="AK468" s="277"/>
      <c r="AL468" s="277"/>
      <c r="AM468" s="348"/>
      <c r="AN468" s="278"/>
      <c r="AO468" s="279"/>
      <c r="AP468" s="348"/>
      <c r="AQ468" s="278"/>
      <c r="AR468" s="280"/>
      <c r="AS468" s="348"/>
      <c r="AT468" s="274"/>
      <c r="AU468" s="309" t="str">
        <f t="shared" ca="1" si="232"/>
        <v/>
      </c>
      <c r="AV468" s="310" t="str">
        <f t="shared" ca="1" si="233"/>
        <v/>
      </c>
      <c r="AW468" s="276"/>
      <c r="AX468" s="276"/>
      <c r="AY468" s="348"/>
      <c r="AZ468" s="278"/>
      <c r="BA468" s="279"/>
      <c r="BB468" s="348"/>
      <c r="BC468" s="278"/>
      <c r="BD468" s="280"/>
      <c r="BE468" s="348"/>
      <c r="BF468" s="274"/>
      <c r="BG468" s="309" t="str">
        <f t="shared" ca="1" si="234"/>
        <v/>
      </c>
      <c r="BH468" s="310" t="str">
        <f t="shared" ca="1" si="235"/>
        <v/>
      </c>
      <c r="BI468" s="276"/>
      <c r="BJ468" s="348"/>
      <c r="BK468" s="278"/>
      <c r="BL468" s="279"/>
      <c r="BM468" s="348"/>
      <c r="BN468" s="278"/>
      <c r="BO468" s="280"/>
      <c r="BP468" s="309" t="str">
        <f t="shared" ca="1" si="236"/>
        <v/>
      </c>
      <c r="BQ468" s="310" t="str">
        <f t="shared" ca="1" si="237"/>
        <v/>
      </c>
      <c r="BR468" s="309" t="str">
        <f t="shared" ca="1" si="238"/>
        <v/>
      </c>
      <c r="BS468" s="438" t="str">
        <f t="shared" ca="1" si="239"/>
        <v/>
      </c>
      <c r="BT468" s="281" t="str">
        <f t="array" ref="BT468">IF(AND($I468&lt;&gt;"",$K468&lt;&gt;""),CEILING(VLOOKUP($I468,ランク別指標,3,FALSE)*$L468,1),"")</f>
        <v/>
      </c>
      <c r="BU468" s="282"/>
      <c r="BV468" s="281" t="str">
        <f t="shared" si="224"/>
        <v/>
      </c>
      <c r="BW468" s="283"/>
      <c r="BX468" s="282"/>
      <c r="BY468" s="284" t="str">
        <f t="shared" si="240"/>
        <v/>
      </c>
      <c r="BZ468" s="285" t="str">
        <f t="shared" si="241"/>
        <v/>
      </c>
      <c r="CA468" s="286"/>
      <c r="CB468" s="287"/>
      <c r="CC468" s="281" t="str">
        <f t="array" ref="CC468">IF(AND($I468&lt;&gt;"",$K468&lt;&gt;""),CEILING(VLOOKUP($I468,ランク別指標,6,FALSE)*$L468,1),"")</f>
        <v/>
      </c>
      <c r="CD468" s="288"/>
      <c r="CE468" s="289" t="str">
        <f t="shared" si="225"/>
        <v/>
      </c>
      <c r="CF468" s="290"/>
      <c r="CG468" s="291" t="str">
        <f t="array" ref="CG468">IF(AND(L468&lt;&gt;"",L468&gt;0),IF(CD468/L468*100 &gt; 0,CD468/L468*100, ""),"")</f>
        <v/>
      </c>
      <c r="CH468" s="292" t="str">
        <f t="array" ref="CH468">IF(AND(L468&lt;&gt;"",L468&gt;0),IF(CF468/L468*100 &gt; 0,CF468/L468*100, ""),"")</f>
        <v/>
      </c>
      <c r="CI468" s="291" t="str">
        <f t="array" ref="CI468">IF(AND(CC468&lt;&gt;"",CC468&gt;0),IF(CD468/CC468*100 &gt; 0,CD468/CC468, ""),"")</f>
        <v/>
      </c>
      <c r="CJ468" s="292" t="str">
        <f t="array" ref="CJ468">IF(AND(CE468&lt;&gt;"",CE468&gt;0),IF(CF468/CE468*100 &gt; 0,CF468/CE468, ""),"")</f>
        <v/>
      </c>
      <c r="CK468" s="281"/>
      <c r="CL468" s="293" t="str">
        <f t="array" ref="CL468">IF(AND(L468&lt;&gt;"",L468&gt;0),IF(CK468/L468*100 &gt; 0,CK468/L468*100, ""),"")</f>
        <v/>
      </c>
      <c r="CM468" s="294"/>
      <c r="CN468" s="270" t="str">
        <f t="array" aca="1" ref="CN468" ca="1">IF(AND($O468&lt;&gt;"",$P468="",$O468&lt;=集計基準日),"遅1",IF(AND($R468&lt;&gt;"",$S468="",$R468&lt;=集計基準日),"遅2",IF(AND($U468&lt;&gt;"",$V468="",$U468&lt;=集計基準日),"遅3","") ) )</f>
        <v/>
      </c>
      <c r="CO468" s="271" t="str">
        <f t="array" aca="1" ref="CO468" ca="1">IF(AND($AA468&lt;&gt;"",$AB468="",$AA468&lt;=集計基準日),"遅1",IF(AND($AD468&lt;&gt;"",$AE468="",$AD468&lt;=集計基準日),"遅2",IF(AND($AG468&lt;&gt;"",$AH468="",$AG468&lt;=集計基準日),"遅3","")))</f>
        <v/>
      </c>
      <c r="CP468" s="271" t="str">
        <f t="array" aca="1" ref="CP468" ca="1">IF(AND($AM468&lt;&gt;"",$AN468="",$AM468&lt;=集計基準日),"遅1",IF(AND($AP468&lt;&gt;"",$AQ468="",$AP468&lt;=集計基準日),"遅2",IF(AND($AS468&lt;&gt;"",$AT468="",$AS468&lt;=集計基準日),"遅3","")))</f>
        <v/>
      </c>
      <c r="CQ468" s="272" t="str">
        <f t="shared" ca="1" si="15"/>
        <v/>
      </c>
      <c r="CR468" s="272" t="str">
        <f t="shared" ca="1" si="16"/>
        <v/>
      </c>
      <c r="CS468" s="273" t="str">
        <f t="shared" ca="1" si="226"/>
        <v/>
      </c>
      <c r="CT468" s="337"/>
      <c r="CU468" s="264">
        <f t="shared" si="242"/>
        <v>460</v>
      </c>
      <c r="CW468" s="324">
        <f t="array" aca="1" ref="CW468" ca="1">MAX(IF((IF(進捗管理票PSPT_進捗率_1_2&lt;&gt;"", O468:V468,O468:S468)&lt;&gt;"")*(IF(進捗管理票PSPT_進捗率_1_2&lt;&gt;"", $O$7:$V$7,$O$7:$S$7)="予定日")*(IF(進捗管理票PSPT_進捗率_1_2&lt;&gt;"", O468:V468,O468:S468)&lt;=集計基準日),COLUMN(IF(進捗管理票PSPT_進捗率_1_2&lt;&gt;"", O468:V468,O468:S468)),""))</f>
        <v>0</v>
      </c>
      <c r="CX468" s="324">
        <f t="array" aca="1" ref="CX468" ca="1">MAX(IF((IF(進捗管理票PSPT_進捗率_2_2&lt;&gt;"", AA468:AH468,AA468:AE468)&lt;&gt;"")*(IF(進捗管理票PSPT_進捗率_2_2&lt;&gt;"", $AA$7:$AH$7,$AA$7:$AE$7)="予定日")*(IF(進捗管理票PSPT_進捗率_2_2&lt;&gt;"", AA468:AH468,AA468:AE468)&lt;=集計基準日),COLUMN(IF(進捗管理票PSPT_進捗率_2_2&lt;&gt;"", AA468:AH468,AA468:AE468)),""))</f>
        <v>0</v>
      </c>
      <c r="CY468" s="324">
        <f t="array" aca="1" ref="CY468" ca="1">MAX(IF((IF(進捗管理票PSPT_進捗率_3_2&lt;&gt;"", AM468:AT468,AM468:AQ468)&lt;&gt;"")*(IF(進捗管理票PSPT_進捗率_3_2&lt;&gt;"", $AM$7:$AT$7,$AM$7:$AQ$7)="予定日")*(IF(進捗管理票PSPT_進捗率_3_2&lt;&gt;"", AM468:AT468,AM468:AQ468)&lt;=集計基準日),COLUMN(IF(進捗管理票PSPT_進捗率_3_2&lt;&gt;"", AM468:AT468,AM468:AQ468)),""))</f>
        <v>0</v>
      </c>
      <c r="CZ468" s="324">
        <f t="array" aca="1" ref="CZ468" ca="1">MAX(IF((IF(進捗管理票PSPT_進捗率_4_2&lt;&gt;"", AY468:BF468,AY468:BC468)&lt;&gt;"")*(IF(進捗管理票PSPT_進捗率_4_2&lt;&gt;"", $AY$7:$BF$7,$AY$7:$BC$7)="予定日")*(IF(進捗管理票PSPT_進捗率_4_2&lt;&gt;"", AY468:BF468,AY468:BC468)&lt;=集計基準日),COLUMN(IF(進捗管理票PSPT_進捗率_4_2&lt;&gt;"", AY468:BF468,AY468:BC468)),""))</f>
        <v>0</v>
      </c>
      <c r="DA468" s="324">
        <f t="array" aca="1" ref="DA468" ca="1">MAX(IF((BJ468:BN468&lt;&gt;"")*($BJ$7:$BN$7="予定日")*(BJ468:BN468&lt;=集計基準日),COLUMN(BJ468:BN468),""))</f>
        <v>0</v>
      </c>
      <c r="DB468" s="324">
        <f t="array" aca="1" ref="DB468" ca="1">MAX(IF((IF(AND(進捗管理票PSPT_進捗率_1_2&lt;&gt;"",U468&lt;&gt;""), O468:V468,O468:S468)&lt;&gt;"")*(IF(AND(進捗管理票PSPT_進捗率_1_2&lt;&gt;"",U468&lt;&gt;""), $O$7:$V$7,$O$7:$S$7)="実績日")*(IF(AND(進捗管理票PSPT_進捗率_1_2&lt;&gt;"",U468&lt;&gt;""), O468:V468,O468:S468)&lt;=集計基準日),COLUMN(IF(AND(進捗管理票PSPT_進捗率_1_2&lt;&gt;"",U468&lt;&gt;""), O468:V468,O468:S468)),""))</f>
        <v>0</v>
      </c>
      <c r="DC468" s="324">
        <f t="array" aca="1" ref="DC468" ca="1">MAX(IF((IF(AND(進捗管理票PSPT_進捗率_2_2&lt;&gt;"",AG468&lt;&gt;""), AA468:AH468,AA468:AE468)&lt;&gt;"")*(IF(AND(進捗管理票PSPT_進捗率_2_2&lt;&gt;"",AG468&lt;&gt;""), $AA$7:$AH$7,$AA$7:$AE$7)="実績日")*(IF(AND(進捗管理票PSPT_進捗率_2_2&lt;&gt;"",AG468&lt;&gt;""), AA468:AH468,AA468:AE468)&lt;=集計基準日),COLUMN(IF(AND(進捗管理票PSPT_進捗率_2_2&lt;&gt;"",AG468&lt;&gt;""), AA468:AH468,AA468:AE468)),""))</f>
        <v>0</v>
      </c>
      <c r="DD468" s="324">
        <f t="array" aca="1" ref="DD468" ca="1">MAX(IF((IF(AND(進捗管理票PSPT_進捗率_3_2&lt;&gt;"",AS468&lt;&gt;""), AM468:AT468,AM468:AQ468)&lt;&gt;"")*(IF(AND(進捗管理票PSPT_進捗率_3_2&lt;&gt;"",AS468&lt;&gt;""), $AM$7:$AT$7,$AM$7:$AQ$7)="実績日")*(IF(AND(進捗管理票PSPT_進捗率_3_2&lt;&gt;"",AS468&lt;&gt;""), AM468:AT468,AM468:AQ468)&lt;=集計基準日),COLUMN(IF(AND(進捗管理票PSPT_進捗率_3_2&lt;&gt;"",AS468&lt;&gt;""), AM468:AT468,AM468:AQ468)),""))</f>
        <v>0</v>
      </c>
      <c r="DE468" s="324">
        <f t="array" aca="1" ref="DE468" ca="1">MAX(IF((IF(AND(進捗管理票PSPT_進捗率_4_2&lt;&gt;"",BE468&lt;&gt;""), AY468:BF468,AY468:BC468)&lt;&gt;"")*(IF(AND(進捗管理票PSPT_進捗率_4_2&lt;&gt;"",BE468&lt;&gt;""), $AY$7:$BF$7,$AY$7:$BC$7)="実績日")*(IF(AND(進捗管理票PSPT_進捗率_4_2&lt;&gt;"",BE468&lt;&gt;""), AY468:BF468,AY468:BC468)&lt;=集計基準日),COLUMN(IF(AND(進捗管理票PSPT_進捗率_4_2&lt;&gt;"",BE468&lt;&gt;""), AY468:BF468,AY468:BC468)),""))</f>
        <v>0</v>
      </c>
      <c r="DF468" s="324">
        <f t="array" aca="1" ref="DF468" ca="1">MAX(IF((BJ468:BN468&lt;&gt;"")*($BJ$7:$BN$7="実績日")*(BJ468:BN468&lt;=集計基準日),COLUMN(BJ468:BN468),""))</f>
        <v>0</v>
      </c>
      <c r="DG468" s="439">
        <f ca="1">MAX(IF(CW468&lt;&gt;0,HLOOKUP(CW468+1,進捗・達成率設定_PS,9,1),0),IF(CX468&lt;&gt;0,HLOOKUP(CX468+1,進捗・達成率設定_PT仕様作成,9,1),0),IF(CY468&lt;&gt;0,HLOOKUP(CY468+1,進捗・達成率設定_PG,9,1),0),IF(CZ468&lt;&gt;0,HLOOKUP(CZ468+1,進捗・達成率設定_PT,9,1),0),IF(DA468&lt;&gt;0,HLOOKUP(DA468+1,進捗・達成率設定_受入,9,1),0),IF(AND(COUNTA(PTレビュー先頭セル:PTレビュー最終セル)=0,AND(BB468&lt;&gt;"", BB468 &lt;= 集計基準日, BE468="",BF468="",BJ468="",BK468="",BM468="",BN468="")),100,0),IF(AND(BE468&lt;&gt;"",BE468 &lt;= 集計基準日, BJ468="",BK468="",BM468="",BN468=""),100,0))</f>
        <v>0</v>
      </c>
      <c r="DH468" s="440">
        <f ca="1">MAX(IF(DB468&lt;&gt;0,HLOOKUP(DB468,進捗・達成率設定_PS,9,1),0),IF(DC468&lt;&gt;0,HLOOKUP(DC468,進捗・達成率設定_PT仕様作成,9,1),0),IF(DD468&lt;&gt;0,HLOOKUP(DD468,進捗・達成率設定_PG,9,1),0),IF(DE468&lt;&gt;0,HLOOKUP(DE468,進捗・達成率設定_PT,9,1),0),IF(DF468&lt;&gt;0,HLOOKUP(DF468,進捗・達成率設定_受入,9,1),0),IF(AND(COUNTA(PTレビュー先頭セル:PTレビュー最終セル)=0,BJ468="",BK468="",BM468="",BN468="",BC468&lt;&gt;"", BC468&lt;=集計基準日),100,0),IF(OR(AND(BF468&lt;&gt;"",BF468&lt;=集計基準日, BJ468="",BK468="",BM468="",BN468=""),AND(BE468&lt;&gt;"",BF468&lt;&gt;"",BF468&lt;=集計基準日, BJ468="",BK468="",BM468="",BN468="")),100,0))</f>
        <v>0</v>
      </c>
      <c r="DI468" s="328" t="str">
        <f>IF(BM468&lt;&gt;"",BM468,IF(AND(BJ468&lt;&gt;"",BM468&lt;&gt;""),BM468,IF(AND(BJ468&lt;&gt;"",BM468=""),"",IF(AND(BK468&lt;&gt;"",BM468=""),"",IF(BE468&lt;&gt;"",BE468,IF(COUNTA(PTレビュー先頭セル:PTレビュー最終セル)&lt;&gt;0,"",IF(BB468&lt;&gt;"",BB468,"")))))))</f>
        <v/>
      </c>
      <c r="DJ468" s="329" t="str">
        <f>IF(AND(BM468&lt;&gt;"",BN468&lt;&gt;""),BN468,IF(AND(BJ468&lt;&gt;"",BN468&lt;&gt;""),BN468,IF(AND(BK468&lt;&gt;"",BN468=""),"",IF(AND(BJ468&lt;&gt;"",BN468=""),"",IF(BF468&lt;&gt;"",BF468,IF(COUNTA(PTレビュー先頭セル:PTレビュー最終セル)&lt;&gt;0,"",IF(BC468&lt;&gt;"",BC468,"")))))))</f>
        <v/>
      </c>
      <c r="DK468" s="450" t="b">
        <f t="shared" si="243"/>
        <v>0</v>
      </c>
      <c r="DL468" s="440" t="b">
        <f t="shared" si="244"/>
        <v>0</v>
      </c>
      <c r="DM468" s="450" t="b">
        <f t="shared" si="245"/>
        <v>0</v>
      </c>
      <c r="DN468" s="440" t="b">
        <f t="shared" si="246"/>
        <v>0</v>
      </c>
      <c r="DO468" s="449" t="b">
        <f t="shared" si="247"/>
        <v>0</v>
      </c>
      <c r="DP468" s="440" t="b">
        <f t="shared" si="248"/>
        <v>0</v>
      </c>
      <c r="DQ468" s="450" t="b">
        <f t="shared" si="249"/>
        <v>0</v>
      </c>
      <c r="DR468" s="440" t="b">
        <f t="shared" si="250"/>
        <v>0</v>
      </c>
      <c r="DS468" s="449" t="b">
        <f t="shared" si="251"/>
        <v>0</v>
      </c>
      <c r="DT468" s="440" t="b">
        <f t="shared" si="252"/>
        <v>0</v>
      </c>
    </row>
    <row r="469" spans="1:124" x14ac:dyDescent="0.25">
      <c r="A469" s="65">
        <f t="shared" si="227"/>
        <v>461</v>
      </c>
      <c r="B469" s="275"/>
      <c r="C469" s="275"/>
      <c r="D469" s="275"/>
      <c r="E469" s="275"/>
      <c r="F469" s="275"/>
      <c r="G469" s="316"/>
      <c r="H469" s="276"/>
      <c r="I469" s="276"/>
      <c r="J469" s="276"/>
      <c r="K469" s="467"/>
      <c r="L469" s="467"/>
      <c r="M469" s="277"/>
      <c r="N469" s="277"/>
      <c r="O469" s="348"/>
      <c r="P469" s="278"/>
      <c r="Q469" s="279"/>
      <c r="R469" s="348"/>
      <c r="S469" s="278"/>
      <c r="T469" s="280"/>
      <c r="U469" s="348"/>
      <c r="V469" s="274"/>
      <c r="W469" s="309" t="str">
        <f t="shared" ca="1" si="228"/>
        <v/>
      </c>
      <c r="X469" s="310" t="str">
        <f t="shared" ca="1" si="229"/>
        <v/>
      </c>
      <c r="Y469" s="277"/>
      <c r="Z469" s="277"/>
      <c r="AA469" s="348"/>
      <c r="AB469" s="278"/>
      <c r="AC469" s="279"/>
      <c r="AD469" s="348"/>
      <c r="AE469" s="278"/>
      <c r="AF469" s="280"/>
      <c r="AG469" s="348"/>
      <c r="AH469" s="274"/>
      <c r="AI469" s="309" t="str">
        <f t="shared" ca="1" si="230"/>
        <v/>
      </c>
      <c r="AJ469" s="310" t="str">
        <f t="shared" ca="1" si="231"/>
        <v/>
      </c>
      <c r="AK469" s="277"/>
      <c r="AL469" s="277"/>
      <c r="AM469" s="348"/>
      <c r="AN469" s="278"/>
      <c r="AO469" s="279"/>
      <c r="AP469" s="348"/>
      <c r="AQ469" s="278"/>
      <c r="AR469" s="280"/>
      <c r="AS469" s="348"/>
      <c r="AT469" s="274"/>
      <c r="AU469" s="309" t="str">
        <f t="shared" ca="1" si="232"/>
        <v/>
      </c>
      <c r="AV469" s="310" t="str">
        <f t="shared" ca="1" si="233"/>
        <v/>
      </c>
      <c r="AW469" s="276"/>
      <c r="AX469" s="276"/>
      <c r="AY469" s="348"/>
      <c r="AZ469" s="278"/>
      <c r="BA469" s="279"/>
      <c r="BB469" s="348"/>
      <c r="BC469" s="278"/>
      <c r="BD469" s="280"/>
      <c r="BE469" s="348"/>
      <c r="BF469" s="274"/>
      <c r="BG469" s="309" t="str">
        <f t="shared" ca="1" si="234"/>
        <v/>
      </c>
      <c r="BH469" s="310" t="str">
        <f t="shared" ca="1" si="235"/>
        <v/>
      </c>
      <c r="BI469" s="276"/>
      <c r="BJ469" s="348"/>
      <c r="BK469" s="278"/>
      <c r="BL469" s="279"/>
      <c r="BM469" s="348"/>
      <c r="BN469" s="278"/>
      <c r="BO469" s="280"/>
      <c r="BP469" s="309" t="str">
        <f t="shared" ca="1" si="236"/>
        <v/>
      </c>
      <c r="BQ469" s="310" t="str">
        <f t="shared" ca="1" si="237"/>
        <v/>
      </c>
      <c r="BR469" s="309" t="str">
        <f t="shared" ca="1" si="238"/>
        <v/>
      </c>
      <c r="BS469" s="438" t="str">
        <f t="shared" ca="1" si="239"/>
        <v/>
      </c>
      <c r="BT469" s="281" t="str">
        <f t="array" ref="BT469">IF(AND($I469&lt;&gt;"",$K469&lt;&gt;""),CEILING(VLOOKUP($I469,ランク別指標,3,FALSE)*$L469,1),"")</f>
        <v/>
      </c>
      <c r="BU469" s="282"/>
      <c r="BV469" s="281" t="str">
        <f t="shared" si="224"/>
        <v/>
      </c>
      <c r="BW469" s="283"/>
      <c r="BX469" s="282"/>
      <c r="BY469" s="284" t="str">
        <f t="shared" si="240"/>
        <v/>
      </c>
      <c r="BZ469" s="285" t="str">
        <f t="shared" si="241"/>
        <v/>
      </c>
      <c r="CA469" s="286"/>
      <c r="CB469" s="287"/>
      <c r="CC469" s="281" t="str">
        <f t="array" ref="CC469">IF(AND($I469&lt;&gt;"",$K469&lt;&gt;""),CEILING(VLOOKUP($I469,ランク別指標,6,FALSE)*$L469,1),"")</f>
        <v/>
      </c>
      <c r="CD469" s="288"/>
      <c r="CE469" s="289" t="str">
        <f t="shared" si="225"/>
        <v/>
      </c>
      <c r="CF469" s="290"/>
      <c r="CG469" s="291" t="str">
        <f t="array" ref="CG469">IF(AND(L469&lt;&gt;"",L469&gt;0),IF(CD469/L469*100 &gt; 0,CD469/L469*100, ""),"")</f>
        <v/>
      </c>
      <c r="CH469" s="292" t="str">
        <f t="array" ref="CH469">IF(AND(L469&lt;&gt;"",L469&gt;0),IF(CF469/L469*100 &gt; 0,CF469/L469*100, ""),"")</f>
        <v/>
      </c>
      <c r="CI469" s="291" t="str">
        <f t="array" ref="CI469">IF(AND(CC469&lt;&gt;"",CC469&gt;0),IF(CD469/CC469*100 &gt; 0,CD469/CC469, ""),"")</f>
        <v/>
      </c>
      <c r="CJ469" s="292" t="str">
        <f t="array" ref="CJ469">IF(AND(CE469&lt;&gt;"",CE469&gt;0),IF(CF469/CE469*100 &gt; 0,CF469/CE469, ""),"")</f>
        <v/>
      </c>
      <c r="CK469" s="281"/>
      <c r="CL469" s="293" t="str">
        <f t="array" ref="CL469">IF(AND(L469&lt;&gt;"",L469&gt;0),IF(CK469/L469*100 &gt; 0,CK469/L469*100, ""),"")</f>
        <v/>
      </c>
      <c r="CM469" s="294"/>
      <c r="CN469" s="270" t="str">
        <f t="array" aca="1" ref="CN469" ca="1">IF(AND($O469&lt;&gt;"",$P469="",$O469&lt;=集計基準日),"遅1",IF(AND($R469&lt;&gt;"",$S469="",$R469&lt;=集計基準日),"遅2",IF(AND($U469&lt;&gt;"",$V469="",$U469&lt;=集計基準日),"遅3","") ) )</f>
        <v/>
      </c>
      <c r="CO469" s="271" t="str">
        <f t="array" aca="1" ref="CO469" ca="1">IF(AND($AA469&lt;&gt;"",$AB469="",$AA469&lt;=集計基準日),"遅1",IF(AND($AD469&lt;&gt;"",$AE469="",$AD469&lt;=集計基準日),"遅2",IF(AND($AG469&lt;&gt;"",$AH469="",$AG469&lt;=集計基準日),"遅3","")))</f>
        <v/>
      </c>
      <c r="CP469" s="271" t="str">
        <f t="array" aca="1" ref="CP469" ca="1">IF(AND($AM469&lt;&gt;"",$AN469="",$AM469&lt;=集計基準日),"遅1",IF(AND($AP469&lt;&gt;"",$AQ469="",$AP469&lt;=集計基準日),"遅2",IF(AND($AS469&lt;&gt;"",$AT469="",$AS469&lt;=集計基準日),"遅3","")))</f>
        <v/>
      </c>
      <c r="CQ469" s="272" t="str">
        <f t="shared" ca="1" si="15"/>
        <v/>
      </c>
      <c r="CR469" s="272" t="str">
        <f t="shared" ca="1" si="16"/>
        <v/>
      </c>
      <c r="CS469" s="273" t="str">
        <f t="shared" ca="1" si="226"/>
        <v/>
      </c>
      <c r="CT469" s="337"/>
      <c r="CU469" s="264">
        <f t="shared" si="242"/>
        <v>461</v>
      </c>
      <c r="CW469" s="324">
        <f t="array" aca="1" ref="CW469" ca="1">MAX(IF((IF(進捗管理票PSPT_進捗率_1_2&lt;&gt;"", O469:V469,O469:S469)&lt;&gt;"")*(IF(進捗管理票PSPT_進捗率_1_2&lt;&gt;"", $O$7:$V$7,$O$7:$S$7)="予定日")*(IF(進捗管理票PSPT_進捗率_1_2&lt;&gt;"", O469:V469,O469:S469)&lt;=集計基準日),COLUMN(IF(進捗管理票PSPT_進捗率_1_2&lt;&gt;"", O469:V469,O469:S469)),""))</f>
        <v>0</v>
      </c>
      <c r="CX469" s="324">
        <f t="array" aca="1" ref="CX469" ca="1">MAX(IF((IF(進捗管理票PSPT_進捗率_2_2&lt;&gt;"", AA469:AH469,AA469:AE469)&lt;&gt;"")*(IF(進捗管理票PSPT_進捗率_2_2&lt;&gt;"", $AA$7:$AH$7,$AA$7:$AE$7)="予定日")*(IF(進捗管理票PSPT_進捗率_2_2&lt;&gt;"", AA469:AH469,AA469:AE469)&lt;=集計基準日),COLUMN(IF(進捗管理票PSPT_進捗率_2_2&lt;&gt;"", AA469:AH469,AA469:AE469)),""))</f>
        <v>0</v>
      </c>
      <c r="CY469" s="324">
        <f t="array" aca="1" ref="CY469" ca="1">MAX(IF((IF(進捗管理票PSPT_進捗率_3_2&lt;&gt;"", AM469:AT469,AM469:AQ469)&lt;&gt;"")*(IF(進捗管理票PSPT_進捗率_3_2&lt;&gt;"", $AM$7:$AT$7,$AM$7:$AQ$7)="予定日")*(IF(進捗管理票PSPT_進捗率_3_2&lt;&gt;"", AM469:AT469,AM469:AQ469)&lt;=集計基準日),COLUMN(IF(進捗管理票PSPT_進捗率_3_2&lt;&gt;"", AM469:AT469,AM469:AQ469)),""))</f>
        <v>0</v>
      </c>
      <c r="CZ469" s="324">
        <f t="array" aca="1" ref="CZ469" ca="1">MAX(IF((IF(進捗管理票PSPT_進捗率_4_2&lt;&gt;"", AY469:BF469,AY469:BC469)&lt;&gt;"")*(IF(進捗管理票PSPT_進捗率_4_2&lt;&gt;"", $AY$7:$BF$7,$AY$7:$BC$7)="予定日")*(IF(進捗管理票PSPT_進捗率_4_2&lt;&gt;"", AY469:BF469,AY469:BC469)&lt;=集計基準日),COLUMN(IF(進捗管理票PSPT_進捗率_4_2&lt;&gt;"", AY469:BF469,AY469:BC469)),""))</f>
        <v>0</v>
      </c>
      <c r="DA469" s="324">
        <f t="array" aca="1" ref="DA469" ca="1">MAX(IF((BJ469:BN469&lt;&gt;"")*($BJ$7:$BN$7="予定日")*(BJ469:BN469&lt;=集計基準日),COLUMN(BJ469:BN469),""))</f>
        <v>0</v>
      </c>
      <c r="DB469" s="324">
        <f t="array" aca="1" ref="DB469" ca="1">MAX(IF((IF(AND(進捗管理票PSPT_進捗率_1_2&lt;&gt;"",U469&lt;&gt;""), O469:V469,O469:S469)&lt;&gt;"")*(IF(AND(進捗管理票PSPT_進捗率_1_2&lt;&gt;"",U469&lt;&gt;""), $O$7:$V$7,$O$7:$S$7)="実績日")*(IF(AND(進捗管理票PSPT_進捗率_1_2&lt;&gt;"",U469&lt;&gt;""), O469:V469,O469:S469)&lt;=集計基準日),COLUMN(IF(AND(進捗管理票PSPT_進捗率_1_2&lt;&gt;"",U469&lt;&gt;""), O469:V469,O469:S469)),""))</f>
        <v>0</v>
      </c>
      <c r="DC469" s="324">
        <f t="array" aca="1" ref="DC469" ca="1">MAX(IF((IF(AND(進捗管理票PSPT_進捗率_2_2&lt;&gt;"",AG469&lt;&gt;""), AA469:AH469,AA469:AE469)&lt;&gt;"")*(IF(AND(進捗管理票PSPT_進捗率_2_2&lt;&gt;"",AG469&lt;&gt;""), $AA$7:$AH$7,$AA$7:$AE$7)="実績日")*(IF(AND(進捗管理票PSPT_進捗率_2_2&lt;&gt;"",AG469&lt;&gt;""), AA469:AH469,AA469:AE469)&lt;=集計基準日),COLUMN(IF(AND(進捗管理票PSPT_進捗率_2_2&lt;&gt;"",AG469&lt;&gt;""), AA469:AH469,AA469:AE469)),""))</f>
        <v>0</v>
      </c>
      <c r="DD469" s="324">
        <f t="array" aca="1" ref="DD469" ca="1">MAX(IF((IF(AND(進捗管理票PSPT_進捗率_3_2&lt;&gt;"",AS469&lt;&gt;""), AM469:AT469,AM469:AQ469)&lt;&gt;"")*(IF(AND(進捗管理票PSPT_進捗率_3_2&lt;&gt;"",AS469&lt;&gt;""), $AM$7:$AT$7,$AM$7:$AQ$7)="実績日")*(IF(AND(進捗管理票PSPT_進捗率_3_2&lt;&gt;"",AS469&lt;&gt;""), AM469:AT469,AM469:AQ469)&lt;=集計基準日),COLUMN(IF(AND(進捗管理票PSPT_進捗率_3_2&lt;&gt;"",AS469&lt;&gt;""), AM469:AT469,AM469:AQ469)),""))</f>
        <v>0</v>
      </c>
      <c r="DE469" s="324">
        <f t="array" aca="1" ref="DE469" ca="1">MAX(IF((IF(AND(進捗管理票PSPT_進捗率_4_2&lt;&gt;"",BE469&lt;&gt;""), AY469:BF469,AY469:BC469)&lt;&gt;"")*(IF(AND(進捗管理票PSPT_進捗率_4_2&lt;&gt;"",BE469&lt;&gt;""), $AY$7:$BF$7,$AY$7:$BC$7)="実績日")*(IF(AND(進捗管理票PSPT_進捗率_4_2&lt;&gt;"",BE469&lt;&gt;""), AY469:BF469,AY469:BC469)&lt;=集計基準日),COLUMN(IF(AND(進捗管理票PSPT_進捗率_4_2&lt;&gt;"",BE469&lt;&gt;""), AY469:BF469,AY469:BC469)),""))</f>
        <v>0</v>
      </c>
      <c r="DF469" s="324">
        <f t="array" aca="1" ref="DF469" ca="1">MAX(IF((BJ469:BN469&lt;&gt;"")*($BJ$7:$BN$7="実績日")*(BJ469:BN469&lt;=集計基準日),COLUMN(BJ469:BN469),""))</f>
        <v>0</v>
      </c>
      <c r="DG469" s="439">
        <f ca="1">MAX(IF(CW469&lt;&gt;0,HLOOKUP(CW469+1,進捗・達成率設定_PS,9,1),0),IF(CX469&lt;&gt;0,HLOOKUP(CX469+1,進捗・達成率設定_PT仕様作成,9,1),0),IF(CY469&lt;&gt;0,HLOOKUP(CY469+1,進捗・達成率設定_PG,9,1),0),IF(CZ469&lt;&gt;0,HLOOKUP(CZ469+1,進捗・達成率設定_PT,9,1),0),IF(DA469&lt;&gt;0,HLOOKUP(DA469+1,進捗・達成率設定_受入,9,1),0),IF(AND(COUNTA(PTレビュー先頭セル:PTレビュー最終セル)=0,AND(BB469&lt;&gt;"", BB469 &lt;= 集計基準日, BE469="",BF469="",BJ469="",BK469="",BM469="",BN469="")),100,0),IF(AND(BE469&lt;&gt;"",BE469 &lt;= 集計基準日, BJ469="",BK469="",BM469="",BN469=""),100,0))</f>
        <v>0</v>
      </c>
      <c r="DH469" s="440">
        <f ca="1">MAX(IF(DB469&lt;&gt;0,HLOOKUP(DB469,進捗・達成率設定_PS,9,1),0),IF(DC469&lt;&gt;0,HLOOKUP(DC469,進捗・達成率設定_PT仕様作成,9,1),0),IF(DD469&lt;&gt;0,HLOOKUP(DD469,進捗・達成率設定_PG,9,1),0),IF(DE469&lt;&gt;0,HLOOKUP(DE469,進捗・達成率設定_PT,9,1),0),IF(DF469&lt;&gt;0,HLOOKUP(DF469,進捗・達成率設定_受入,9,1),0),IF(AND(COUNTA(PTレビュー先頭セル:PTレビュー最終セル)=0,BJ469="",BK469="",BM469="",BN469="",BC469&lt;&gt;"", BC469&lt;=集計基準日),100,0),IF(OR(AND(BF469&lt;&gt;"",BF469&lt;=集計基準日, BJ469="",BK469="",BM469="",BN469=""),AND(BE469&lt;&gt;"",BF469&lt;&gt;"",BF469&lt;=集計基準日, BJ469="",BK469="",BM469="",BN469="")),100,0))</f>
        <v>0</v>
      </c>
      <c r="DI469" s="328" t="str">
        <f>IF(BM469&lt;&gt;"",BM469,IF(AND(BJ469&lt;&gt;"",BM469&lt;&gt;""),BM469,IF(AND(BJ469&lt;&gt;"",BM469=""),"",IF(AND(BK469&lt;&gt;"",BM469=""),"",IF(BE469&lt;&gt;"",BE469,IF(COUNTA(PTレビュー先頭セル:PTレビュー最終セル)&lt;&gt;0,"",IF(BB469&lt;&gt;"",BB469,"")))))))</f>
        <v/>
      </c>
      <c r="DJ469" s="329" t="str">
        <f>IF(AND(BM469&lt;&gt;"",BN469&lt;&gt;""),BN469,IF(AND(BJ469&lt;&gt;"",BN469&lt;&gt;""),BN469,IF(AND(BK469&lt;&gt;"",BN469=""),"",IF(AND(BJ469&lt;&gt;"",BN469=""),"",IF(BF469&lt;&gt;"",BF469,IF(COUNTA(PTレビュー先頭セル:PTレビュー最終セル)&lt;&gt;0,"",IF(BC469&lt;&gt;"",BC469,"")))))))</f>
        <v/>
      </c>
      <c r="DK469" s="450" t="b">
        <f t="shared" si="243"/>
        <v>0</v>
      </c>
      <c r="DL469" s="440" t="b">
        <f t="shared" si="244"/>
        <v>0</v>
      </c>
      <c r="DM469" s="450" t="b">
        <f t="shared" si="245"/>
        <v>0</v>
      </c>
      <c r="DN469" s="440" t="b">
        <f t="shared" si="246"/>
        <v>0</v>
      </c>
      <c r="DO469" s="449" t="b">
        <f t="shared" si="247"/>
        <v>0</v>
      </c>
      <c r="DP469" s="440" t="b">
        <f t="shared" si="248"/>
        <v>0</v>
      </c>
      <c r="DQ469" s="450" t="b">
        <f t="shared" si="249"/>
        <v>0</v>
      </c>
      <c r="DR469" s="440" t="b">
        <f t="shared" si="250"/>
        <v>0</v>
      </c>
      <c r="DS469" s="449" t="b">
        <f t="shared" si="251"/>
        <v>0</v>
      </c>
      <c r="DT469" s="440" t="b">
        <f t="shared" si="252"/>
        <v>0</v>
      </c>
    </row>
    <row r="470" spans="1:124" x14ac:dyDescent="0.25">
      <c r="A470" s="65">
        <f t="shared" si="227"/>
        <v>462</v>
      </c>
      <c r="B470" s="275"/>
      <c r="C470" s="275"/>
      <c r="D470" s="275"/>
      <c r="E470" s="275"/>
      <c r="F470" s="275"/>
      <c r="G470" s="316"/>
      <c r="H470" s="276"/>
      <c r="I470" s="276"/>
      <c r="J470" s="276"/>
      <c r="K470" s="467"/>
      <c r="L470" s="467"/>
      <c r="M470" s="277"/>
      <c r="N470" s="277"/>
      <c r="O470" s="348"/>
      <c r="P470" s="278"/>
      <c r="Q470" s="279"/>
      <c r="R470" s="348"/>
      <c r="S470" s="278"/>
      <c r="T470" s="280"/>
      <c r="U470" s="348"/>
      <c r="V470" s="274"/>
      <c r="W470" s="309" t="str">
        <f t="shared" ca="1" si="228"/>
        <v/>
      </c>
      <c r="X470" s="310" t="str">
        <f t="shared" ca="1" si="229"/>
        <v/>
      </c>
      <c r="Y470" s="277"/>
      <c r="Z470" s="277"/>
      <c r="AA470" s="348"/>
      <c r="AB470" s="278"/>
      <c r="AC470" s="279"/>
      <c r="AD470" s="348"/>
      <c r="AE470" s="278"/>
      <c r="AF470" s="280"/>
      <c r="AG470" s="348"/>
      <c r="AH470" s="274"/>
      <c r="AI470" s="309" t="str">
        <f t="shared" ca="1" si="230"/>
        <v/>
      </c>
      <c r="AJ470" s="310" t="str">
        <f t="shared" ca="1" si="231"/>
        <v/>
      </c>
      <c r="AK470" s="277"/>
      <c r="AL470" s="277"/>
      <c r="AM470" s="348"/>
      <c r="AN470" s="278"/>
      <c r="AO470" s="279"/>
      <c r="AP470" s="348"/>
      <c r="AQ470" s="278"/>
      <c r="AR470" s="280"/>
      <c r="AS470" s="348"/>
      <c r="AT470" s="274"/>
      <c r="AU470" s="309" t="str">
        <f t="shared" ca="1" si="232"/>
        <v/>
      </c>
      <c r="AV470" s="310" t="str">
        <f t="shared" ca="1" si="233"/>
        <v/>
      </c>
      <c r="AW470" s="276"/>
      <c r="AX470" s="276"/>
      <c r="AY470" s="348"/>
      <c r="AZ470" s="278"/>
      <c r="BA470" s="279"/>
      <c r="BB470" s="348"/>
      <c r="BC470" s="278"/>
      <c r="BD470" s="280"/>
      <c r="BE470" s="348"/>
      <c r="BF470" s="274"/>
      <c r="BG470" s="309" t="str">
        <f t="shared" ca="1" si="234"/>
        <v/>
      </c>
      <c r="BH470" s="310" t="str">
        <f t="shared" ca="1" si="235"/>
        <v/>
      </c>
      <c r="BI470" s="276"/>
      <c r="BJ470" s="348"/>
      <c r="BK470" s="278"/>
      <c r="BL470" s="279"/>
      <c r="BM470" s="348"/>
      <c r="BN470" s="278"/>
      <c r="BO470" s="280"/>
      <c r="BP470" s="309" t="str">
        <f t="shared" ca="1" si="236"/>
        <v/>
      </c>
      <c r="BQ470" s="310" t="str">
        <f t="shared" ca="1" si="237"/>
        <v/>
      </c>
      <c r="BR470" s="309" t="str">
        <f t="shared" ca="1" si="238"/>
        <v/>
      </c>
      <c r="BS470" s="438" t="str">
        <f t="shared" ca="1" si="239"/>
        <v/>
      </c>
      <c r="BT470" s="281" t="str">
        <f t="array" ref="BT470">IF(AND($I470&lt;&gt;"",$K470&lt;&gt;""),CEILING(VLOOKUP($I470,ランク別指標,3,FALSE)*$L470,1),"")</f>
        <v/>
      </c>
      <c r="BU470" s="282"/>
      <c r="BV470" s="281" t="str">
        <f t="shared" si="224"/>
        <v/>
      </c>
      <c r="BW470" s="283"/>
      <c r="BX470" s="282"/>
      <c r="BY470" s="284" t="str">
        <f t="shared" si="240"/>
        <v/>
      </c>
      <c r="BZ470" s="285" t="str">
        <f t="shared" si="241"/>
        <v/>
      </c>
      <c r="CA470" s="286"/>
      <c r="CB470" s="287"/>
      <c r="CC470" s="281" t="str">
        <f t="array" ref="CC470">IF(AND($I470&lt;&gt;"",$K470&lt;&gt;""),CEILING(VLOOKUP($I470,ランク別指標,6,FALSE)*$L470,1),"")</f>
        <v/>
      </c>
      <c r="CD470" s="288"/>
      <c r="CE470" s="289" t="str">
        <f t="shared" si="225"/>
        <v/>
      </c>
      <c r="CF470" s="290"/>
      <c r="CG470" s="291" t="str">
        <f t="array" ref="CG470">IF(AND(L470&lt;&gt;"",L470&gt;0),IF(CD470/L470*100 &gt; 0,CD470/L470*100, ""),"")</f>
        <v/>
      </c>
      <c r="CH470" s="292" t="str">
        <f t="array" ref="CH470">IF(AND(L470&lt;&gt;"",L470&gt;0),IF(CF470/L470*100 &gt; 0,CF470/L470*100, ""),"")</f>
        <v/>
      </c>
      <c r="CI470" s="291" t="str">
        <f t="array" ref="CI470">IF(AND(CC470&lt;&gt;"",CC470&gt;0),IF(CD470/CC470*100 &gt; 0,CD470/CC470, ""),"")</f>
        <v/>
      </c>
      <c r="CJ470" s="292" t="str">
        <f t="array" ref="CJ470">IF(AND(CE470&lt;&gt;"",CE470&gt;0),IF(CF470/CE470*100 &gt; 0,CF470/CE470, ""),"")</f>
        <v/>
      </c>
      <c r="CK470" s="281"/>
      <c r="CL470" s="293" t="str">
        <f t="array" ref="CL470">IF(AND(L470&lt;&gt;"",L470&gt;0),IF(CK470/L470*100 &gt; 0,CK470/L470*100, ""),"")</f>
        <v/>
      </c>
      <c r="CM470" s="294"/>
      <c r="CN470" s="270" t="str">
        <f t="array" aca="1" ref="CN470" ca="1">IF(AND($O470&lt;&gt;"",$P470="",$O470&lt;=集計基準日),"遅1",IF(AND($R470&lt;&gt;"",$S470="",$R470&lt;=集計基準日),"遅2",IF(AND($U470&lt;&gt;"",$V470="",$U470&lt;=集計基準日),"遅3","") ) )</f>
        <v/>
      </c>
      <c r="CO470" s="271" t="str">
        <f t="array" aca="1" ref="CO470" ca="1">IF(AND($AA470&lt;&gt;"",$AB470="",$AA470&lt;=集計基準日),"遅1",IF(AND($AD470&lt;&gt;"",$AE470="",$AD470&lt;=集計基準日),"遅2",IF(AND($AG470&lt;&gt;"",$AH470="",$AG470&lt;=集計基準日),"遅3","")))</f>
        <v/>
      </c>
      <c r="CP470" s="271" t="str">
        <f t="array" aca="1" ref="CP470" ca="1">IF(AND($AM470&lt;&gt;"",$AN470="",$AM470&lt;=集計基準日),"遅1",IF(AND($AP470&lt;&gt;"",$AQ470="",$AP470&lt;=集計基準日),"遅2",IF(AND($AS470&lt;&gt;"",$AT470="",$AS470&lt;=集計基準日),"遅3","")))</f>
        <v/>
      </c>
      <c r="CQ470" s="272" t="str">
        <f t="shared" ca="1" si="15"/>
        <v/>
      </c>
      <c r="CR470" s="272" t="str">
        <f t="shared" ca="1" si="16"/>
        <v/>
      </c>
      <c r="CS470" s="273" t="str">
        <f t="shared" ca="1" si="226"/>
        <v/>
      </c>
      <c r="CT470" s="337"/>
      <c r="CU470" s="264">
        <f t="shared" si="242"/>
        <v>462</v>
      </c>
      <c r="CW470" s="324">
        <f t="array" aca="1" ref="CW470" ca="1">MAX(IF((IF(進捗管理票PSPT_進捗率_1_2&lt;&gt;"", O470:V470,O470:S470)&lt;&gt;"")*(IF(進捗管理票PSPT_進捗率_1_2&lt;&gt;"", $O$7:$V$7,$O$7:$S$7)="予定日")*(IF(進捗管理票PSPT_進捗率_1_2&lt;&gt;"", O470:V470,O470:S470)&lt;=集計基準日),COLUMN(IF(進捗管理票PSPT_進捗率_1_2&lt;&gt;"", O470:V470,O470:S470)),""))</f>
        <v>0</v>
      </c>
      <c r="CX470" s="324">
        <f t="array" aca="1" ref="CX470" ca="1">MAX(IF((IF(進捗管理票PSPT_進捗率_2_2&lt;&gt;"", AA470:AH470,AA470:AE470)&lt;&gt;"")*(IF(進捗管理票PSPT_進捗率_2_2&lt;&gt;"", $AA$7:$AH$7,$AA$7:$AE$7)="予定日")*(IF(進捗管理票PSPT_進捗率_2_2&lt;&gt;"", AA470:AH470,AA470:AE470)&lt;=集計基準日),COLUMN(IF(進捗管理票PSPT_進捗率_2_2&lt;&gt;"", AA470:AH470,AA470:AE470)),""))</f>
        <v>0</v>
      </c>
      <c r="CY470" s="324">
        <f t="array" aca="1" ref="CY470" ca="1">MAX(IF((IF(進捗管理票PSPT_進捗率_3_2&lt;&gt;"", AM470:AT470,AM470:AQ470)&lt;&gt;"")*(IF(進捗管理票PSPT_進捗率_3_2&lt;&gt;"", $AM$7:$AT$7,$AM$7:$AQ$7)="予定日")*(IF(進捗管理票PSPT_進捗率_3_2&lt;&gt;"", AM470:AT470,AM470:AQ470)&lt;=集計基準日),COLUMN(IF(進捗管理票PSPT_進捗率_3_2&lt;&gt;"", AM470:AT470,AM470:AQ470)),""))</f>
        <v>0</v>
      </c>
      <c r="CZ470" s="324">
        <f t="array" aca="1" ref="CZ470" ca="1">MAX(IF((IF(進捗管理票PSPT_進捗率_4_2&lt;&gt;"", AY470:BF470,AY470:BC470)&lt;&gt;"")*(IF(進捗管理票PSPT_進捗率_4_2&lt;&gt;"", $AY$7:$BF$7,$AY$7:$BC$7)="予定日")*(IF(進捗管理票PSPT_進捗率_4_2&lt;&gt;"", AY470:BF470,AY470:BC470)&lt;=集計基準日),COLUMN(IF(進捗管理票PSPT_進捗率_4_2&lt;&gt;"", AY470:BF470,AY470:BC470)),""))</f>
        <v>0</v>
      </c>
      <c r="DA470" s="324">
        <f t="array" aca="1" ref="DA470" ca="1">MAX(IF((BJ470:BN470&lt;&gt;"")*($BJ$7:$BN$7="予定日")*(BJ470:BN470&lt;=集計基準日),COLUMN(BJ470:BN470),""))</f>
        <v>0</v>
      </c>
      <c r="DB470" s="324">
        <f t="array" aca="1" ref="DB470" ca="1">MAX(IF((IF(AND(進捗管理票PSPT_進捗率_1_2&lt;&gt;"",U470&lt;&gt;""), O470:V470,O470:S470)&lt;&gt;"")*(IF(AND(進捗管理票PSPT_進捗率_1_2&lt;&gt;"",U470&lt;&gt;""), $O$7:$V$7,$O$7:$S$7)="実績日")*(IF(AND(進捗管理票PSPT_進捗率_1_2&lt;&gt;"",U470&lt;&gt;""), O470:V470,O470:S470)&lt;=集計基準日),COLUMN(IF(AND(進捗管理票PSPT_進捗率_1_2&lt;&gt;"",U470&lt;&gt;""), O470:V470,O470:S470)),""))</f>
        <v>0</v>
      </c>
      <c r="DC470" s="324">
        <f t="array" aca="1" ref="DC470" ca="1">MAX(IF((IF(AND(進捗管理票PSPT_進捗率_2_2&lt;&gt;"",AG470&lt;&gt;""), AA470:AH470,AA470:AE470)&lt;&gt;"")*(IF(AND(進捗管理票PSPT_進捗率_2_2&lt;&gt;"",AG470&lt;&gt;""), $AA$7:$AH$7,$AA$7:$AE$7)="実績日")*(IF(AND(進捗管理票PSPT_進捗率_2_2&lt;&gt;"",AG470&lt;&gt;""), AA470:AH470,AA470:AE470)&lt;=集計基準日),COLUMN(IF(AND(進捗管理票PSPT_進捗率_2_2&lt;&gt;"",AG470&lt;&gt;""), AA470:AH470,AA470:AE470)),""))</f>
        <v>0</v>
      </c>
      <c r="DD470" s="324">
        <f t="array" aca="1" ref="DD470" ca="1">MAX(IF((IF(AND(進捗管理票PSPT_進捗率_3_2&lt;&gt;"",AS470&lt;&gt;""), AM470:AT470,AM470:AQ470)&lt;&gt;"")*(IF(AND(進捗管理票PSPT_進捗率_3_2&lt;&gt;"",AS470&lt;&gt;""), $AM$7:$AT$7,$AM$7:$AQ$7)="実績日")*(IF(AND(進捗管理票PSPT_進捗率_3_2&lt;&gt;"",AS470&lt;&gt;""), AM470:AT470,AM470:AQ470)&lt;=集計基準日),COLUMN(IF(AND(進捗管理票PSPT_進捗率_3_2&lt;&gt;"",AS470&lt;&gt;""), AM470:AT470,AM470:AQ470)),""))</f>
        <v>0</v>
      </c>
      <c r="DE470" s="324">
        <f t="array" aca="1" ref="DE470" ca="1">MAX(IF((IF(AND(進捗管理票PSPT_進捗率_4_2&lt;&gt;"",BE470&lt;&gt;""), AY470:BF470,AY470:BC470)&lt;&gt;"")*(IF(AND(進捗管理票PSPT_進捗率_4_2&lt;&gt;"",BE470&lt;&gt;""), $AY$7:$BF$7,$AY$7:$BC$7)="実績日")*(IF(AND(進捗管理票PSPT_進捗率_4_2&lt;&gt;"",BE470&lt;&gt;""), AY470:BF470,AY470:BC470)&lt;=集計基準日),COLUMN(IF(AND(進捗管理票PSPT_進捗率_4_2&lt;&gt;"",BE470&lt;&gt;""), AY470:BF470,AY470:BC470)),""))</f>
        <v>0</v>
      </c>
      <c r="DF470" s="324">
        <f t="array" aca="1" ref="DF470" ca="1">MAX(IF((BJ470:BN470&lt;&gt;"")*($BJ$7:$BN$7="実績日")*(BJ470:BN470&lt;=集計基準日),COLUMN(BJ470:BN470),""))</f>
        <v>0</v>
      </c>
      <c r="DG470" s="439">
        <f ca="1">MAX(IF(CW470&lt;&gt;0,HLOOKUP(CW470+1,進捗・達成率設定_PS,9,1),0),IF(CX470&lt;&gt;0,HLOOKUP(CX470+1,進捗・達成率設定_PT仕様作成,9,1),0),IF(CY470&lt;&gt;0,HLOOKUP(CY470+1,進捗・達成率設定_PG,9,1),0),IF(CZ470&lt;&gt;0,HLOOKUP(CZ470+1,進捗・達成率設定_PT,9,1),0),IF(DA470&lt;&gt;0,HLOOKUP(DA470+1,進捗・達成率設定_受入,9,1),0),IF(AND(COUNTA(PTレビュー先頭セル:PTレビュー最終セル)=0,AND(BB470&lt;&gt;"", BB470 &lt;= 集計基準日, BE470="",BF470="",BJ470="",BK470="",BM470="",BN470="")),100,0),IF(AND(BE470&lt;&gt;"",BE470 &lt;= 集計基準日, BJ470="",BK470="",BM470="",BN470=""),100,0))</f>
        <v>0</v>
      </c>
      <c r="DH470" s="440">
        <f ca="1">MAX(IF(DB470&lt;&gt;0,HLOOKUP(DB470,進捗・達成率設定_PS,9,1),0),IF(DC470&lt;&gt;0,HLOOKUP(DC470,進捗・達成率設定_PT仕様作成,9,1),0),IF(DD470&lt;&gt;0,HLOOKUP(DD470,進捗・達成率設定_PG,9,1),0),IF(DE470&lt;&gt;0,HLOOKUP(DE470,進捗・達成率設定_PT,9,1),0),IF(DF470&lt;&gt;0,HLOOKUP(DF470,進捗・達成率設定_受入,9,1),0),IF(AND(COUNTA(PTレビュー先頭セル:PTレビュー最終セル)=0,BJ470="",BK470="",BM470="",BN470="",BC470&lt;&gt;"", BC470&lt;=集計基準日),100,0),IF(OR(AND(BF470&lt;&gt;"",BF470&lt;=集計基準日, BJ470="",BK470="",BM470="",BN470=""),AND(BE470&lt;&gt;"",BF470&lt;&gt;"",BF470&lt;=集計基準日, BJ470="",BK470="",BM470="",BN470="")),100,0))</f>
        <v>0</v>
      </c>
      <c r="DI470" s="328" t="str">
        <f>IF(BM470&lt;&gt;"",BM470,IF(AND(BJ470&lt;&gt;"",BM470&lt;&gt;""),BM470,IF(AND(BJ470&lt;&gt;"",BM470=""),"",IF(AND(BK470&lt;&gt;"",BM470=""),"",IF(BE470&lt;&gt;"",BE470,IF(COUNTA(PTレビュー先頭セル:PTレビュー最終セル)&lt;&gt;0,"",IF(BB470&lt;&gt;"",BB470,"")))))))</f>
        <v/>
      </c>
      <c r="DJ470" s="329" t="str">
        <f>IF(AND(BM470&lt;&gt;"",BN470&lt;&gt;""),BN470,IF(AND(BJ470&lt;&gt;"",BN470&lt;&gt;""),BN470,IF(AND(BK470&lt;&gt;"",BN470=""),"",IF(AND(BJ470&lt;&gt;"",BN470=""),"",IF(BF470&lt;&gt;"",BF470,IF(COUNTA(PTレビュー先頭セル:PTレビュー最終セル)&lt;&gt;0,"",IF(BC470&lt;&gt;"",BC470,"")))))))</f>
        <v/>
      </c>
      <c r="DK470" s="450" t="b">
        <f t="shared" si="243"/>
        <v>0</v>
      </c>
      <c r="DL470" s="440" t="b">
        <f t="shared" si="244"/>
        <v>0</v>
      </c>
      <c r="DM470" s="450" t="b">
        <f t="shared" si="245"/>
        <v>0</v>
      </c>
      <c r="DN470" s="440" t="b">
        <f t="shared" si="246"/>
        <v>0</v>
      </c>
      <c r="DO470" s="449" t="b">
        <f t="shared" si="247"/>
        <v>0</v>
      </c>
      <c r="DP470" s="440" t="b">
        <f t="shared" si="248"/>
        <v>0</v>
      </c>
      <c r="DQ470" s="450" t="b">
        <f t="shared" si="249"/>
        <v>0</v>
      </c>
      <c r="DR470" s="440" t="b">
        <f t="shared" si="250"/>
        <v>0</v>
      </c>
      <c r="DS470" s="449" t="b">
        <f t="shared" si="251"/>
        <v>0</v>
      </c>
      <c r="DT470" s="440" t="b">
        <f t="shared" si="252"/>
        <v>0</v>
      </c>
    </row>
    <row r="471" spans="1:124" x14ac:dyDescent="0.25">
      <c r="A471" s="65">
        <f t="shared" si="227"/>
        <v>463</v>
      </c>
      <c r="B471" s="275"/>
      <c r="C471" s="275"/>
      <c r="D471" s="275"/>
      <c r="E471" s="275"/>
      <c r="F471" s="275"/>
      <c r="G471" s="316"/>
      <c r="H471" s="276"/>
      <c r="I471" s="276"/>
      <c r="J471" s="276"/>
      <c r="K471" s="467"/>
      <c r="L471" s="467"/>
      <c r="M471" s="277"/>
      <c r="N471" s="277"/>
      <c r="O471" s="348"/>
      <c r="P471" s="278"/>
      <c r="Q471" s="279"/>
      <c r="R471" s="348"/>
      <c r="S471" s="278"/>
      <c r="T471" s="280"/>
      <c r="U471" s="348"/>
      <c r="V471" s="274"/>
      <c r="W471" s="309" t="str">
        <f t="shared" ca="1" si="228"/>
        <v/>
      </c>
      <c r="X471" s="310" t="str">
        <f t="shared" ca="1" si="229"/>
        <v/>
      </c>
      <c r="Y471" s="277"/>
      <c r="Z471" s="277"/>
      <c r="AA471" s="348"/>
      <c r="AB471" s="278"/>
      <c r="AC471" s="279"/>
      <c r="AD471" s="348"/>
      <c r="AE471" s="278"/>
      <c r="AF471" s="280"/>
      <c r="AG471" s="348"/>
      <c r="AH471" s="274"/>
      <c r="AI471" s="309" t="str">
        <f t="shared" ca="1" si="230"/>
        <v/>
      </c>
      <c r="AJ471" s="310" t="str">
        <f t="shared" ca="1" si="231"/>
        <v/>
      </c>
      <c r="AK471" s="277"/>
      <c r="AL471" s="277"/>
      <c r="AM471" s="348"/>
      <c r="AN471" s="278"/>
      <c r="AO471" s="279"/>
      <c r="AP471" s="348"/>
      <c r="AQ471" s="278"/>
      <c r="AR471" s="280"/>
      <c r="AS471" s="348"/>
      <c r="AT471" s="274"/>
      <c r="AU471" s="309" t="str">
        <f t="shared" ca="1" si="232"/>
        <v/>
      </c>
      <c r="AV471" s="310" t="str">
        <f t="shared" ca="1" si="233"/>
        <v/>
      </c>
      <c r="AW471" s="276"/>
      <c r="AX471" s="276"/>
      <c r="AY471" s="348"/>
      <c r="AZ471" s="278"/>
      <c r="BA471" s="279"/>
      <c r="BB471" s="348"/>
      <c r="BC471" s="278"/>
      <c r="BD471" s="280"/>
      <c r="BE471" s="348"/>
      <c r="BF471" s="274"/>
      <c r="BG471" s="309" t="str">
        <f t="shared" ca="1" si="234"/>
        <v/>
      </c>
      <c r="BH471" s="310" t="str">
        <f t="shared" ca="1" si="235"/>
        <v/>
      </c>
      <c r="BI471" s="276"/>
      <c r="BJ471" s="348"/>
      <c r="BK471" s="278"/>
      <c r="BL471" s="279"/>
      <c r="BM471" s="348"/>
      <c r="BN471" s="278"/>
      <c r="BO471" s="280"/>
      <c r="BP471" s="309" t="str">
        <f t="shared" ca="1" si="236"/>
        <v/>
      </c>
      <c r="BQ471" s="310" t="str">
        <f t="shared" ca="1" si="237"/>
        <v/>
      </c>
      <c r="BR471" s="309" t="str">
        <f t="shared" ca="1" si="238"/>
        <v/>
      </c>
      <c r="BS471" s="438" t="str">
        <f t="shared" ca="1" si="239"/>
        <v/>
      </c>
      <c r="BT471" s="281" t="str">
        <f t="array" ref="BT471">IF(AND($I471&lt;&gt;"",$K471&lt;&gt;""),CEILING(VLOOKUP($I471,ランク別指標,3,FALSE)*$L471,1),"")</f>
        <v/>
      </c>
      <c r="BU471" s="282"/>
      <c r="BV471" s="281" t="str">
        <f t="shared" si="224"/>
        <v/>
      </c>
      <c r="BW471" s="283"/>
      <c r="BX471" s="282"/>
      <c r="BY471" s="284" t="str">
        <f t="shared" si="240"/>
        <v/>
      </c>
      <c r="BZ471" s="285" t="str">
        <f t="shared" si="241"/>
        <v/>
      </c>
      <c r="CA471" s="286"/>
      <c r="CB471" s="287"/>
      <c r="CC471" s="281" t="str">
        <f t="array" ref="CC471">IF(AND($I471&lt;&gt;"",$K471&lt;&gt;""),CEILING(VLOOKUP($I471,ランク別指標,6,FALSE)*$L471,1),"")</f>
        <v/>
      </c>
      <c r="CD471" s="288"/>
      <c r="CE471" s="289" t="str">
        <f t="shared" si="225"/>
        <v/>
      </c>
      <c r="CF471" s="290"/>
      <c r="CG471" s="291" t="str">
        <f t="array" ref="CG471">IF(AND(L471&lt;&gt;"",L471&gt;0),IF(CD471/L471*100 &gt; 0,CD471/L471*100, ""),"")</f>
        <v/>
      </c>
      <c r="CH471" s="292" t="str">
        <f t="array" ref="CH471">IF(AND(L471&lt;&gt;"",L471&gt;0),IF(CF471/L471*100 &gt; 0,CF471/L471*100, ""),"")</f>
        <v/>
      </c>
      <c r="CI471" s="291" t="str">
        <f t="array" ref="CI471">IF(AND(CC471&lt;&gt;"",CC471&gt;0),IF(CD471/CC471*100 &gt; 0,CD471/CC471, ""),"")</f>
        <v/>
      </c>
      <c r="CJ471" s="292" t="str">
        <f t="array" ref="CJ471">IF(AND(CE471&lt;&gt;"",CE471&gt;0),IF(CF471/CE471*100 &gt; 0,CF471/CE471, ""),"")</f>
        <v/>
      </c>
      <c r="CK471" s="281"/>
      <c r="CL471" s="293" t="str">
        <f t="array" ref="CL471">IF(AND(L471&lt;&gt;"",L471&gt;0),IF(CK471/L471*100 &gt; 0,CK471/L471*100, ""),"")</f>
        <v/>
      </c>
      <c r="CM471" s="294"/>
      <c r="CN471" s="270" t="str">
        <f t="array" aca="1" ref="CN471" ca="1">IF(AND($O471&lt;&gt;"",$P471="",$O471&lt;=集計基準日),"遅1",IF(AND($R471&lt;&gt;"",$S471="",$R471&lt;=集計基準日),"遅2",IF(AND($U471&lt;&gt;"",$V471="",$U471&lt;=集計基準日),"遅3","") ) )</f>
        <v/>
      </c>
      <c r="CO471" s="271" t="str">
        <f t="array" aca="1" ref="CO471" ca="1">IF(AND($AA471&lt;&gt;"",$AB471="",$AA471&lt;=集計基準日),"遅1",IF(AND($AD471&lt;&gt;"",$AE471="",$AD471&lt;=集計基準日),"遅2",IF(AND($AG471&lt;&gt;"",$AH471="",$AG471&lt;=集計基準日),"遅3","")))</f>
        <v/>
      </c>
      <c r="CP471" s="271" t="str">
        <f t="array" aca="1" ref="CP471" ca="1">IF(AND($AM471&lt;&gt;"",$AN471="",$AM471&lt;=集計基準日),"遅1",IF(AND($AP471&lt;&gt;"",$AQ471="",$AP471&lt;=集計基準日),"遅2",IF(AND($AS471&lt;&gt;"",$AT471="",$AS471&lt;=集計基準日),"遅3","")))</f>
        <v/>
      </c>
      <c r="CQ471" s="272" t="str">
        <f t="shared" ca="1" si="15"/>
        <v/>
      </c>
      <c r="CR471" s="272" t="str">
        <f t="shared" ca="1" si="16"/>
        <v/>
      </c>
      <c r="CS471" s="273" t="str">
        <f t="shared" ca="1" si="226"/>
        <v/>
      </c>
      <c r="CT471" s="337"/>
      <c r="CU471" s="264">
        <f t="shared" si="242"/>
        <v>463</v>
      </c>
      <c r="CW471" s="324">
        <f t="array" aca="1" ref="CW471" ca="1">MAX(IF((IF(進捗管理票PSPT_進捗率_1_2&lt;&gt;"", O471:V471,O471:S471)&lt;&gt;"")*(IF(進捗管理票PSPT_進捗率_1_2&lt;&gt;"", $O$7:$V$7,$O$7:$S$7)="予定日")*(IF(進捗管理票PSPT_進捗率_1_2&lt;&gt;"", O471:V471,O471:S471)&lt;=集計基準日),COLUMN(IF(進捗管理票PSPT_進捗率_1_2&lt;&gt;"", O471:V471,O471:S471)),""))</f>
        <v>0</v>
      </c>
      <c r="CX471" s="324">
        <f t="array" aca="1" ref="CX471" ca="1">MAX(IF((IF(進捗管理票PSPT_進捗率_2_2&lt;&gt;"", AA471:AH471,AA471:AE471)&lt;&gt;"")*(IF(進捗管理票PSPT_進捗率_2_2&lt;&gt;"", $AA$7:$AH$7,$AA$7:$AE$7)="予定日")*(IF(進捗管理票PSPT_進捗率_2_2&lt;&gt;"", AA471:AH471,AA471:AE471)&lt;=集計基準日),COLUMN(IF(進捗管理票PSPT_進捗率_2_2&lt;&gt;"", AA471:AH471,AA471:AE471)),""))</f>
        <v>0</v>
      </c>
      <c r="CY471" s="324">
        <f t="array" aca="1" ref="CY471" ca="1">MAX(IF((IF(進捗管理票PSPT_進捗率_3_2&lt;&gt;"", AM471:AT471,AM471:AQ471)&lt;&gt;"")*(IF(進捗管理票PSPT_進捗率_3_2&lt;&gt;"", $AM$7:$AT$7,$AM$7:$AQ$7)="予定日")*(IF(進捗管理票PSPT_進捗率_3_2&lt;&gt;"", AM471:AT471,AM471:AQ471)&lt;=集計基準日),COLUMN(IF(進捗管理票PSPT_進捗率_3_2&lt;&gt;"", AM471:AT471,AM471:AQ471)),""))</f>
        <v>0</v>
      </c>
      <c r="CZ471" s="324">
        <f t="array" aca="1" ref="CZ471" ca="1">MAX(IF((IF(進捗管理票PSPT_進捗率_4_2&lt;&gt;"", AY471:BF471,AY471:BC471)&lt;&gt;"")*(IF(進捗管理票PSPT_進捗率_4_2&lt;&gt;"", $AY$7:$BF$7,$AY$7:$BC$7)="予定日")*(IF(進捗管理票PSPT_進捗率_4_2&lt;&gt;"", AY471:BF471,AY471:BC471)&lt;=集計基準日),COLUMN(IF(進捗管理票PSPT_進捗率_4_2&lt;&gt;"", AY471:BF471,AY471:BC471)),""))</f>
        <v>0</v>
      </c>
      <c r="DA471" s="324">
        <f t="array" aca="1" ref="DA471" ca="1">MAX(IF((BJ471:BN471&lt;&gt;"")*($BJ$7:$BN$7="予定日")*(BJ471:BN471&lt;=集計基準日),COLUMN(BJ471:BN471),""))</f>
        <v>0</v>
      </c>
      <c r="DB471" s="324">
        <f t="array" aca="1" ref="DB471" ca="1">MAX(IF((IF(AND(進捗管理票PSPT_進捗率_1_2&lt;&gt;"",U471&lt;&gt;""), O471:V471,O471:S471)&lt;&gt;"")*(IF(AND(進捗管理票PSPT_進捗率_1_2&lt;&gt;"",U471&lt;&gt;""), $O$7:$V$7,$O$7:$S$7)="実績日")*(IF(AND(進捗管理票PSPT_進捗率_1_2&lt;&gt;"",U471&lt;&gt;""), O471:V471,O471:S471)&lt;=集計基準日),COLUMN(IF(AND(進捗管理票PSPT_進捗率_1_2&lt;&gt;"",U471&lt;&gt;""), O471:V471,O471:S471)),""))</f>
        <v>0</v>
      </c>
      <c r="DC471" s="324">
        <f t="array" aca="1" ref="DC471" ca="1">MAX(IF((IF(AND(進捗管理票PSPT_進捗率_2_2&lt;&gt;"",AG471&lt;&gt;""), AA471:AH471,AA471:AE471)&lt;&gt;"")*(IF(AND(進捗管理票PSPT_進捗率_2_2&lt;&gt;"",AG471&lt;&gt;""), $AA$7:$AH$7,$AA$7:$AE$7)="実績日")*(IF(AND(進捗管理票PSPT_進捗率_2_2&lt;&gt;"",AG471&lt;&gt;""), AA471:AH471,AA471:AE471)&lt;=集計基準日),COLUMN(IF(AND(進捗管理票PSPT_進捗率_2_2&lt;&gt;"",AG471&lt;&gt;""), AA471:AH471,AA471:AE471)),""))</f>
        <v>0</v>
      </c>
      <c r="DD471" s="324">
        <f t="array" aca="1" ref="DD471" ca="1">MAX(IF((IF(AND(進捗管理票PSPT_進捗率_3_2&lt;&gt;"",AS471&lt;&gt;""), AM471:AT471,AM471:AQ471)&lt;&gt;"")*(IF(AND(進捗管理票PSPT_進捗率_3_2&lt;&gt;"",AS471&lt;&gt;""), $AM$7:$AT$7,$AM$7:$AQ$7)="実績日")*(IF(AND(進捗管理票PSPT_進捗率_3_2&lt;&gt;"",AS471&lt;&gt;""), AM471:AT471,AM471:AQ471)&lt;=集計基準日),COLUMN(IF(AND(進捗管理票PSPT_進捗率_3_2&lt;&gt;"",AS471&lt;&gt;""), AM471:AT471,AM471:AQ471)),""))</f>
        <v>0</v>
      </c>
      <c r="DE471" s="324">
        <f t="array" aca="1" ref="DE471" ca="1">MAX(IF((IF(AND(進捗管理票PSPT_進捗率_4_2&lt;&gt;"",BE471&lt;&gt;""), AY471:BF471,AY471:BC471)&lt;&gt;"")*(IF(AND(進捗管理票PSPT_進捗率_4_2&lt;&gt;"",BE471&lt;&gt;""), $AY$7:$BF$7,$AY$7:$BC$7)="実績日")*(IF(AND(進捗管理票PSPT_進捗率_4_2&lt;&gt;"",BE471&lt;&gt;""), AY471:BF471,AY471:BC471)&lt;=集計基準日),COLUMN(IF(AND(進捗管理票PSPT_進捗率_4_2&lt;&gt;"",BE471&lt;&gt;""), AY471:BF471,AY471:BC471)),""))</f>
        <v>0</v>
      </c>
      <c r="DF471" s="324">
        <f t="array" aca="1" ref="DF471" ca="1">MAX(IF((BJ471:BN471&lt;&gt;"")*($BJ$7:$BN$7="実績日")*(BJ471:BN471&lt;=集計基準日),COLUMN(BJ471:BN471),""))</f>
        <v>0</v>
      </c>
      <c r="DG471" s="439">
        <f ca="1">MAX(IF(CW471&lt;&gt;0,HLOOKUP(CW471+1,進捗・達成率設定_PS,9,1),0),IF(CX471&lt;&gt;0,HLOOKUP(CX471+1,進捗・達成率設定_PT仕様作成,9,1),0),IF(CY471&lt;&gt;0,HLOOKUP(CY471+1,進捗・達成率設定_PG,9,1),0),IF(CZ471&lt;&gt;0,HLOOKUP(CZ471+1,進捗・達成率設定_PT,9,1),0),IF(DA471&lt;&gt;0,HLOOKUP(DA471+1,進捗・達成率設定_受入,9,1),0),IF(AND(COUNTA(PTレビュー先頭セル:PTレビュー最終セル)=0,AND(BB471&lt;&gt;"", BB471 &lt;= 集計基準日, BE471="",BF471="",BJ471="",BK471="",BM471="",BN471="")),100,0),IF(AND(BE471&lt;&gt;"",BE471 &lt;= 集計基準日, BJ471="",BK471="",BM471="",BN471=""),100,0))</f>
        <v>0</v>
      </c>
      <c r="DH471" s="440">
        <f ca="1">MAX(IF(DB471&lt;&gt;0,HLOOKUP(DB471,進捗・達成率設定_PS,9,1),0),IF(DC471&lt;&gt;0,HLOOKUP(DC471,進捗・達成率設定_PT仕様作成,9,1),0),IF(DD471&lt;&gt;0,HLOOKUP(DD471,進捗・達成率設定_PG,9,1),0),IF(DE471&lt;&gt;0,HLOOKUP(DE471,進捗・達成率設定_PT,9,1),0),IF(DF471&lt;&gt;0,HLOOKUP(DF471,進捗・達成率設定_受入,9,1),0),IF(AND(COUNTA(PTレビュー先頭セル:PTレビュー最終セル)=0,BJ471="",BK471="",BM471="",BN471="",BC471&lt;&gt;"", BC471&lt;=集計基準日),100,0),IF(OR(AND(BF471&lt;&gt;"",BF471&lt;=集計基準日, BJ471="",BK471="",BM471="",BN471=""),AND(BE471&lt;&gt;"",BF471&lt;&gt;"",BF471&lt;=集計基準日, BJ471="",BK471="",BM471="",BN471="")),100,0))</f>
        <v>0</v>
      </c>
      <c r="DI471" s="328" t="str">
        <f>IF(BM471&lt;&gt;"",BM471,IF(AND(BJ471&lt;&gt;"",BM471&lt;&gt;""),BM471,IF(AND(BJ471&lt;&gt;"",BM471=""),"",IF(AND(BK471&lt;&gt;"",BM471=""),"",IF(BE471&lt;&gt;"",BE471,IF(COUNTA(PTレビュー先頭セル:PTレビュー最終セル)&lt;&gt;0,"",IF(BB471&lt;&gt;"",BB471,"")))))))</f>
        <v/>
      </c>
      <c r="DJ471" s="329" t="str">
        <f>IF(AND(BM471&lt;&gt;"",BN471&lt;&gt;""),BN471,IF(AND(BJ471&lt;&gt;"",BN471&lt;&gt;""),BN471,IF(AND(BK471&lt;&gt;"",BN471=""),"",IF(AND(BJ471&lt;&gt;"",BN471=""),"",IF(BF471&lt;&gt;"",BF471,IF(COUNTA(PTレビュー先頭セル:PTレビュー最終セル)&lt;&gt;0,"",IF(BC471&lt;&gt;"",BC471,"")))))))</f>
        <v/>
      </c>
      <c r="DK471" s="450" t="b">
        <f t="shared" si="243"/>
        <v>0</v>
      </c>
      <c r="DL471" s="440" t="b">
        <f t="shared" si="244"/>
        <v>0</v>
      </c>
      <c r="DM471" s="450" t="b">
        <f t="shared" si="245"/>
        <v>0</v>
      </c>
      <c r="DN471" s="440" t="b">
        <f t="shared" si="246"/>
        <v>0</v>
      </c>
      <c r="DO471" s="449" t="b">
        <f t="shared" si="247"/>
        <v>0</v>
      </c>
      <c r="DP471" s="440" t="b">
        <f t="shared" si="248"/>
        <v>0</v>
      </c>
      <c r="DQ471" s="450" t="b">
        <f t="shared" si="249"/>
        <v>0</v>
      </c>
      <c r="DR471" s="440" t="b">
        <f t="shared" si="250"/>
        <v>0</v>
      </c>
      <c r="DS471" s="449" t="b">
        <f t="shared" si="251"/>
        <v>0</v>
      </c>
      <c r="DT471" s="440" t="b">
        <f t="shared" si="252"/>
        <v>0</v>
      </c>
    </row>
    <row r="472" spans="1:124" x14ac:dyDescent="0.25">
      <c r="A472" s="65">
        <f t="shared" si="227"/>
        <v>464</v>
      </c>
      <c r="B472" s="275"/>
      <c r="C472" s="275"/>
      <c r="D472" s="275"/>
      <c r="E472" s="275"/>
      <c r="F472" s="275"/>
      <c r="G472" s="316"/>
      <c r="H472" s="276"/>
      <c r="I472" s="276"/>
      <c r="J472" s="276"/>
      <c r="K472" s="467"/>
      <c r="L472" s="467"/>
      <c r="M472" s="277"/>
      <c r="N472" s="277"/>
      <c r="O472" s="348"/>
      <c r="P472" s="278"/>
      <c r="Q472" s="279"/>
      <c r="R472" s="348"/>
      <c r="S472" s="278"/>
      <c r="T472" s="280"/>
      <c r="U472" s="348"/>
      <c r="V472" s="274"/>
      <c r="W472" s="309" t="str">
        <f t="shared" ca="1" si="228"/>
        <v/>
      </c>
      <c r="X472" s="310" t="str">
        <f t="shared" ca="1" si="229"/>
        <v/>
      </c>
      <c r="Y472" s="277"/>
      <c r="Z472" s="277"/>
      <c r="AA472" s="348"/>
      <c r="AB472" s="278"/>
      <c r="AC472" s="279"/>
      <c r="AD472" s="348"/>
      <c r="AE472" s="278"/>
      <c r="AF472" s="280"/>
      <c r="AG472" s="348"/>
      <c r="AH472" s="274"/>
      <c r="AI472" s="309" t="str">
        <f t="shared" ca="1" si="230"/>
        <v/>
      </c>
      <c r="AJ472" s="310" t="str">
        <f t="shared" ca="1" si="231"/>
        <v/>
      </c>
      <c r="AK472" s="277"/>
      <c r="AL472" s="277"/>
      <c r="AM472" s="348"/>
      <c r="AN472" s="278"/>
      <c r="AO472" s="279"/>
      <c r="AP472" s="348"/>
      <c r="AQ472" s="278"/>
      <c r="AR472" s="280"/>
      <c r="AS472" s="348"/>
      <c r="AT472" s="274"/>
      <c r="AU472" s="309" t="str">
        <f t="shared" ca="1" si="232"/>
        <v/>
      </c>
      <c r="AV472" s="310" t="str">
        <f t="shared" ca="1" si="233"/>
        <v/>
      </c>
      <c r="AW472" s="276"/>
      <c r="AX472" s="276"/>
      <c r="AY472" s="348"/>
      <c r="AZ472" s="278"/>
      <c r="BA472" s="279"/>
      <c r="BB472" s="348"/>
      <c r="BC472" s="278"/>
      <c r="BD472" s="280"/>
      <c r="BE472" s="348"/>
      <c r="BF472" s="274"/>
      <c r="BG472" s="309" t="str">
        <f t="shared" ca="1" si="234"/>
        <v/>
      </c>
      <c r="BH472" s="310" t="str">
        <f t="shared" ca="1" si="235"/>
        <v/>
      </c>
      <c r="BI472" s="276"/>
      <c r="BJ472" s="348"/>
      <c r="BK472" s="278"/>
      <c r="BL472" s="279"/>
      <c r="BM472" s="348"/>
      <c r="BN472" s="278"/>
      <c r="BO472" s="280"/>
      <c r="BP472" s="309" t="str">
        <f t="shared" ca="1" si="236"/>
        <v/>
      </c>
      <c r="BQ472" s="310" t="str">
        <f t="shared" ca="1" si="237"/>
        <v/>
      </c>
      <c r="BR472" s="309" t="str">
        <f t="shared" ca="1" si="238"/>
        <v/>
      </c>
      <c r="BS472" s="438" t="str">
        <f t="shared" ca="1" si="239"/>
        <v/>
      </c>
      <c r="BT472" s="281" t="str">
        <f t="array" ref="BT472">IF(AND($I472&lt;&gt;"",$K472&lt;&gt;""),CEILING(VLOOKUP($I472,ランク別指標,3,FALSE)*$L472,1),"")</f>
        <v/>
      </c>
      <c r="BU472" s="282"/>
      <c r="BV472" s="281" t="str">
        <f t="shared" si="224"/>
        <v/>
      </c>
      <c r="BW472" s="283"/>
      <c r="BX472" s="282"/>
      <c r="BY472" s="284" t="str">
        <f t="shared" si="240"/>
        <v/>
      </c>
      <c r="BZ472" s="285" t="str">
        <f t="shared" si="241"/>
        <v/>
      </c>
      <c r="CA472" s="286"/>
      <c r="CB472" s="287"/>
      <c r="CC472" s="281" t="str">
        <f t="array" ref="CC472">IF(AND($I472&lt;&gt;"",$K472&lt;&gt;""),CEILING(VLOOKUP($I472,ランク別指標,6,FALSE)*$L472,1),"")</f>
        <v/>
      </c>
      <c r="CD472" s="288"/>
      <c r="CE472" s="289" t="str">
        <f t="shared" si="225"/>
        <v/>
      </c>
      <c r="CF472" s="290"/>
      <c r="CG472" s="291" t="str">
        <f t="array" ref="CG472">IF(AND(L472&lt;&gt;"",L472&gt;0),IF(CD472/L472*100 &gt; 0,CD472/L472*100, ""),"")</f>
        <v/>
      </c>
      <c r="CH472" s="292" t="str">
        <f t="array" ref="CH472">IF(AND(L472&lt;&gt;"",L472&gt;0),IF(CF472/L472*100 &gt; 0,CF472/L472*100, ""),"")</f>
        <v/>
      </c>
      <c r="CI472" s="291" t="str">
        <f t="array" ref="CI472">IF(AND(CC472&lt;&gt;"",CC472&gt;0),IF(CD472/CC472*100 &gt; 0,CD472/CC472, ""),"")</f>
        <v/>
      </c>
      <c r="CJ472" s="292" t="str">
        <f t="array" ref="CJ472">IF(AND(CE472&lt;&gt;"",CE472&gt;0),IF(CF472/CE472*100 &gt; 0,CF472/CE472, ""),"")</f>
        <v/>
      </c>
      <c r="CK472" s="281"/>
      <c r="CL472" s="293" t="str">
        <f t="array" ref="CL472">IF(AND(L472&lt;&gt;"",L472&gt;0),IF(CK472/L472*100 &gt; 0,CK472/L472*100, ""),"")</f>
        <v/>
      </c>
      <c r="CM472" s="294"/>
      <c r="CN472" s="270" t="str">
        <f t="array" aca="1" ref="CN472" ca="1">IF(AND($O472&lt;&gt;"",$P472="",$O472&lt;=集計基準日),"遅1",IF(AND($R472&lt;&gt;"",$S472="",$R472&lt;=集計基準日),"遅2",IF(AND($U472&lt;&gt;"",$V472="",$U472&lt;=集計基準日),"遅3","") ) )</f>
        <v/>
      </c>
      <c r="CO472" s="271" t="str">
        <f t="array" aca="1" ref="CO472" ca="1">IF(AND($AA472&lt;&gt;"",$AB472="",$AA472&lt;=集計基準日),"遅1",IF(AND($AD472&lt;&gt;"",$AE472="",$AD472&lt;=集計基準日),"遅2",IF(AND($AG472&lt;&gt;"",$AH472="",$AG472&lt;=集計基準日),"遅3","")))</f>
        <v/>
      </c>
      <c r="CP472" s="271" t="str">
        <f t="array" aca="1" ref="CP472" ca="1">IF(AND($AM472&lt;&gt;"",$AN472="",$AM472&lt;=集計基準日),"遅1",IF(AND($AP472&lt;&gt;"",$AQ472="",$AP472&lt;=集計基準日),"遅2",IF(AND($AS472&lt;&gt;"",$AT472="",$AS472&lt;=集計基準日),"遅3","")))</f>
        <v/>
      </c>
      <c r="CQ472" s="272" t="str">
        <f t="shared" ca="1" si="15"/>
        <v/>
      </c>
      <c r="CR472" s="272" t="str">
        <f t="shared" ca="1" si="16"/>
        <v/>
      </c>
      <c r="CS472" s="273" t="str">
        <f t="shared" ca="1" si="226"/>
        <v/>
      </c>
      <c r="CT472" s="337"/>
      <c r="CU472" s="264">
        <f t="shared" si="242"/>
        <v>464</v>
      </c>
      <c r="CW472" s="324">
        <f t="array" aca="1" ref="CW472" ca="1">MAX(IF((IF(進捗管理票PSPT_進捗率_1_2&lt;&gt;"", O472:V472,O472:S472)&lt;&gt;"")*(IF(進捗管理票PSPT_進捗率_1_2&lt;&gt;"", $O$7:$V$7,$O$7:$S$7)="予定日")*(IF(進捗管理票PSPT_進捗率_1_2&lt;&gt;"", O472:V472,O472:S472)&lt;=集計基準日),COLUMN(IF(進捗管理票PSPT_進捗率_1_2&lt;&gt;"", O472:V472,O472:S472)),""))</f>
        <v>0</v>
      </c>
      <c r="CX472" s="324">
        <f t="array" aca="1" ref="CX472" ca="1">MAX(IF((IF(進捗管理票PSPT_進捗率_2_2&lt;&gt;"", AA472:AH472,AA472:AE472)&lt;&gt;"")*(IF(進捗管理票PSPT_進捗率_2_2&lt;&gt;"", $AA$7:$AH$7,$AA$7:$AE$7)="予定日")*(IF(進捗管理票PSPT_進捗率_2_2&lt;&gt;"", AA472:AH472,AA472:AE472)&lt;=集計基準日),COLUMN(IF(進捗管理票PSPT_進捗率_2_2&lt;&gt;"", AA472:AH472,AA472:AE472)),""))</f>
        <v>0</v>
      </c>
      <c r="CY472" s="324">
        <f t="array" aca="1" ref="CY472" ca="1">MAX(IF((IF(進捗管理票PSPT_進捗率_3_2&lt;&gt;"", AM472:AT472,AM472:AQ472)&lt;&gt;"")*(IF(進捗管理票PSPT_進捗率_3_2&lt;&gt;"", $AM$7:$AT$7,$AM$7:$AQ$7)="予定日")*(IF(進捗管理票PSPT_進捗率_3_2&lt;&gt;"", AM472:AT472,AM472:AQ472)&lt;=集計基準日),COLUMN(IF(進捗管理票PSPT_進捗率_3_2&lt;&gt;"", AM472:AT472,AM472:AQ472)),""))</f>
        <v>0</v>
      </c>
      <c r="CZ472" s="324">
        <f t="array" aca="1" ref="CZ472" ca="1">MAX(IF((IF(進捗管理票PSPT_進捗率_4_2&lt;&gt;"", AY472:BF472,AY472:BC472)&lt;&gt;"")*(IF(進捗管理票PSPT_進捗率_4_2&lt;&gt;"", $AY$7:$BF$7,$AY$7:$BC$7)="予定日")*(IF(進捗管理票PSPT_進捗率_4_2&lt;&gt;"", AY472:BF472,AY472:BC472)&lt;=集計基準日),COLUMN(IF(進捗管理票PSPT_進捗率_4_2&lt;&gt;"", AY472:BF472,AY472:BC472)),""))</f>
        <v>0</v>
      </c>
      <c r="DA472" s="324">
        <f t="array" aca="1" ref="DA472" ca="1">MAX(IF((BJ472:BN472&lt;&gt;"")*($BJ$7:$BN$7="予定日")*(BJ472:BN472&lt;=集計基準日),COLUMN(BJ472:BN472),""))</f>
        <v>0</v>
      </c>
      <c r="DB472" s="324">
        <f t="array" aca="1" ref="DB472" ca="1">MAX(IF((IF(AND(進捗管理票PSPT_進捗率_1_2&lt;&gt;"",U472&lt;&gt;""), O472:V472,O472:S472)&lt;&gt;"")*(IF(AND(進捗管理票PSPT_進捗率_1_2&lt;&gt;"",U472&lt;&gt;""), $O$7:$V$7,$O$7:$S$7)="実績日")*(IF(AND(進捗管理票PSPT_進捗率_1_2&lt;&gt;"",U472&lt;&gt;""), O472:V472,O472:S472)&lt;=集計基準日),COLUMN(IF(AND(進捗管理票PSPT_進捗率_1_2&lt;&gt;"",U472&lt;&gt;""), O472:V472,O472:S472)),""))</f>
        <v>0</v>
      </c>
      <c r="DC472" s="324">
        <f t="array" aca="1" ref="DC472" ca="1">MAX(IF((IF(AND(進捗管理票PSPT_進捗率_2_2&lt;&gt;"",AG472&lt;&gt;""), AA472:AH472,AA472:AE472)&lt;&gt;"")*(IF(AND(進捗管理票PSPT_進捗率_2_2&lt;&gt;"",AG472&lt;&gt;""), $AA$7:$AH$7,$AA$7:$AE$7)="実績日")*(IF(AND(進捗管理票PSPT_進捗率_2_2&lt;&gt;"",AG472&lt;&gt;""), AA472:AH472,AA472:AE472)&lt;=集計基準日),COLUMN(IF(AND(進捗管理票PSPT_進捗率_2_2&lt;&gt;"",AG472&lt;&gt;""), AA472:AH472,AA472:AE472)),""))</f>
        <v>0</v>
      </c>
      <c r="DD472" s="324">
        <f t="array" aca="1" ref="DD472" ca="1">MAX(IF((IF(AND(進捗管理票PSPT_進捗率_3_2&lt;&gt;"",AS472&lt;&gt;""), AM472:AT472,AM472:AQ472)&lt;&gt;"")*(IF(AND(進捗管理票PSPT_進捗率_3_2&lt;&gt;"",AS472&lt;&gt;""), $AM$7:$AT$7,$AM$7:$AQ$7)="実績日")*(IF(AND(進捗管理票PSPT_進捗率_3_2&lt;&gt;"",AS472&lt;&gt;""), AM472:AT472,AM472:AQ472)&lt;=集計基準日),COLUMN(IF(AND(進捗管理票PSPT_進捗率_3_2&lt;&gt;"",AS472&lt;&gt;""), AM472:AT472,AM472:AQ472)),""))</f>
        <v>0</v>
      </c>
      <c r="DE472" s="324">
        <f t="array" aca="1" ref="DE472" ca="1">MAX(IF((IF(AND(進捗管理票PSPT_進捗率_4_2&lt;&gt;"",BE472&lt;&gt;""), AY472:BF472,AY472:BC472)&lt;&gt;"")*(IF(AND(進捗管理票PSPT_進捗率_4_2&lt;&gt;"",BE472&lt;&gt;""), $AY$7:$BF$7,$AY$7:$BC$7)="実績日")*(IF(AND(進捗管理票PSPT_進捗率_4_2&lt;&gt;"",BE472&lt;&gt;""), AY472:BF472,AY472:BC472)&lt;=集計基準日),COLUMN(IF(AND(進捗管理票PSPT_進捗率_4_2&lt;&gt;"",BE472&lt;&gt;""), AY472:BF472,AY472:BC472)),""))</f>
        <v>0</v>
      </c>
      <c r="DF472" s="324">
        <f t="array" aca="1" ref="DF472" ca="1">MAX(IF((BJ472:BN472&lt;&gt;"")*($BJ$7:$BN$7="実績日")*(BJ472:BN472&lt;=集計基準日),COLUMN(BJ472:BN472),""))</f>
        <v>0</v>
      </c>
      <c r="DG472" s="439">
        <f ca="1">MAX(IF(CW472&lt;&gt;0,HLOOKUP(CW472+1,進捗・達成率設定_PS,9,1),0),IF(CX472&lt;&gt;0,HLOOKUP(CX472+1,進捗・達成率設定_PT仕様作成,9,1),0),IF(CY472&lt;&gt;0,HLOOKUP(CY472+1,進捗・達成率設定_PG,9,1),0),IF(CZ472&lt;&gt;0,HLOOKUP(CZ472+1,進捗・達成率設定_PT,9,1),0),IF(DA472&lt;&gt;0,HLOOKUP(DA472+1,進捗・達成率設定_受入,9,1),0),IF(AND(COUNTA(PTレビュー先頭セル:PTレビュー最終セル)=0,AND(BB472&lt;&gt;"", BB472 &lt;= 集計基準日, BE472="",BF472="",BJ472="",BK472="",BM472="",BN472="")),100,0),IF(AND(BE472&lt;&gt;"",BE472 &lt;= 集計基準日, BJ472="",BK472="",BM472="",BN472=""),100,0))</f>
        <v>0</v>
      </c>
      <c r="DH472" s="440">
        <f ca="1">MAX(IF(DB472&lt;&gt;0,HLOOKUP(DB472,進捗・達成率設定_PS,9,1),0),IF(DC472&lt;&gt;0,HLOOKUP(DC472,進捗・達成率設定_PT仕様作成,9,1),0),IF(DD472&lt;&gt;0,HLOOKUP(DD472,進捗・達成率設定_PG,9,1),0),IF(DE472&lt;&gt;0,HLOOKUP(DE472,進捗・達成率設定_PT,9,1),0),IF(DF472&lt;&gt;0,HLOOKUP(DF472,進捗・達成率設定_受入,9,1),0),IF(AND(COUNTA(PTレビュー先頭セル:PTレビュー最終セル)=0,BJ472="",BK472="",BM472="",BN472="",BC472&lt;&gt;"", BC472&lt;=集計基準日),100,0),IF(OR(AND(BF472&lt;&gt;"",BF472&lt;=集計基準日, BJ472="",BK472="",BM472="",BN472=""),AND(BE472&lt;&gt;"",BF472&lt;&gt;"",BF472&lt;=集計基準日, BJ472="",BK472="",BM472="",BN472="")),100,0))</f>
        <v>0</v>
      </c>
      <c r="DI472" s="328" t="str">
        <f>IF(BM472&lt;&gt;"",BM472,IF(AND(BJ472&lt;&gt;"",BM472&lt;&gt;""),BM472,IF(AND(BJ472&lt;&gt;"",BM472=""),"",IF(AND(BK472&lt;&gt;"",BM472=""),"",IF(BE472&lt;&gt;"",BE472,IF(COUNTA(PTレビュー先頭セル:PTレビュー最終セル)&lt;&gt;0,"",IF(BB472&lt;&gt;"",BB472,"")))))))</f>
        <v/>
      </c>
      <c r="DJ472" s="329" t="str">
        <f>IF(AND(BM472&lt;&gt;"",BN472&lt;&gt;""),BN472,IF(AND(BJ472&lt;&gt;"",BN472&lt;&gt;""),BN472,IF(AND(BK472&lt;&gt;"",BN472=""),"",IF(AND(BJ472&lt;&gt;"",BN472=""),"",IF(BF472&lt;&gt;"",BF472,IF(COUNTA(PTレビュー先頭セル:PTレビュー最終セル)&lt;&gt;0,"",IF(BC472&lt;&gt;"",BC472,"")))))))</f>
        <v/>
      </c>
      <c r="DK472" s="450" t="b">
        <f t="shared" si="243"/>
        <v>0</v>
      </c>
      <c r="DL472" s="440" t="b">
        <f t="shared" si="244"/>
        <v>0</v>
      </c>
      <c r="DM472" s="450" t="b">
        <f t="shared" si="245"/>
        <v>0</v>
      </c>
      <c r="DN472" s="440" t="b">
        <f t="shared" si="246"/>
        <v>0</v>
      </c>
      <c r="DO472" s="449" t="b">
        <f t="shared" si="247"/>
        <v>0</v>
      </c>
      <c r="DP472" s="440" t="b">
        <f t="shared" si="248"/>
        <v>0</v>
      </c>
      <c r="DQ472" s="450" t="b">
        <f t="shared" si="249"/>
        <v>0</v>
      </c>
      <c r="DR472" s="440" t="b">
        <f t="shared" si="250"/>
        <v>0</v>
      </c>
      <c r="DS472" s="449" t="b">
        <f t="shared" si="251"/>
        <v>0</v>
      </c>
      <c r="DT472" s="440" t="b">
        <f t="shared" si="252"/>
        <v>0</v>
      </c>
    </row>
    <row r="473" spans="1:124" x14ac:dyDescent="0.25">
      <c r="A473" s="65">
        <f t="shared" si="227"/>
        <v>465</v>
      </c>
      <c r="B473" s="275"/>
      <c r="C473" s="275"/>
      <c r="D473" s="275"/>
      <c r="E473" s="275"/>
      <c r="F473" s="275"/>
      <c r="G473" s="316"/>
      <c r="H473" s="276"/>
      <c r="I473" s="276"/>
      <c r="J473" s="276"/>
      <c r="K473" s="467"/>
      <c r="L473" s="467"/>
      <c r="M473" s="277"/>
      <c r="N473" s="277"/>
      <c r="O473" s="348"/>
      <c r="P473" s="278"/>
      <c r="Q473" s="279"/>
      <c r="R473" s="348"/>
      <c r="S473" s="278"/>
      <c r="T473" s="280"/>
      <c r="U473" s="348"/>
      <c r="V473" s="274"/>
      <c r="W473" s="309" t="str">
        <f t="shared" ca="1" si="228"/>
        <v/>
      </c>
      <c r="X473" s="310" t="str">
        <f t="shared" ca="1" si="229"/>
        <v/>
      </c>
      <c r="Y473" s="277"/>
      <c r="Z473" s="277"/>
      <c r="AA473" s="348"/>
      <c r="AB473" s="278"/>
      <c r="AC473" s="279"/>
      <c r="AD473" s="348"/>
      <c r="AE473" s="278"/>
      <c r="AF473" s="280"/>
      <c r="AG473" s="348"/>
      <c r="AH473" s="274"/>
      <c r="AI473" s="309" t="str">
        <f t="shared" ca="1" si="230"/>
        <v/>
      </c>
      <c r="AJ473" s="310" t="str">
        <f t="shared" ca="1" si="231"/>
        <v/>
      </c>
      <c r="AK473" s="277"/>
      <c r="AL473" s="277"/>
      <c r="AM473" s="348"/>
      <c r="AN473" s="278"/>
      <c r="AO473" s="279"/>
      <c r="AP473" s="348"/>
      <c r="AQ473" s="278"/>
      <c r="AR473" s="280"/>
      <c r="AS473" s="348"/>
      <c r="AT473" s="274"/>
      <c r="AU473" s="309" t="str">
        <f t="shared" ca="1" si="232"/>
        <v/>
      </c>
      <c r="AV473" s="310" t="str">
        <f t="shared" ca="1" si="233"/>
        <v/>
      </c>
      <c r="AW473" s="276"/>
      <c r="AX473" s="276"/>
      <c r="AY473" s="348"/>
      <c r="AZ473" s="278"/>
      <c r="BA473" s="279"/>
      <c r="BB473" s="348"/>
      <c r="BC473" s="278"/>
      <c r="BD473" s="280"/>
      <c r="BE473" s="348"/>
      <c r="BF473" s="274"/>
      <c r="BG473" s="309" t="str">
        <f t="shared" ca="1" si="234"/>
        <v/>
      </c>
      <c r="BH473" s="310" t="str">
        <f t="shared" ca="1" si="235"/>
        <v/>
      </c>
      <c r="BI473" s="276"/>
      <c r="BJ473" s="348"/>
      <c r="BK473" s="278"/>
      <c r="BL473" s="279"/>
      <c r="BM473" s="348"/>
      <c r="BN473" s="278"/>
      <c r="BO473" s="280"/>
      <c r="BP473" s="309" t="str">
        <f t="shared" ca="1" si="236"/>
        <v/>
      </c>
      <c r="BQ473" s="310" t="str">
        <f t="shared" ca="1" si="237"/>
        <v/>
      </c>
      <c r="BR473" s="309" t="str">
        <f t="shared" ca="1" si="238"/>
        <v/>
      </c>
      <c r="BS473" s="438" t="str">
        <f t="shared" ca="1" si="239"/>
        <v/>
      </c>
      <c r="BT473" s="281" t="str">
        <f t="array" ref="BT473">IF(AND($I473&lt;&gt;"",$K473&lt;&gt;""),CEILING(VLOOKUP($I473,ランク別指標,3,FALSE)*$L473,1),"")</f>
        <v/>
      </c>
      <c r="BU473" s="282"/>
      <c r="BV473" s="281" t="str">
        <f t="shared" si="224"/>
        <v/>
      </c>
      <c r="BW473" s="283"/>
      <c r="BX473" s="282"/>
      <c r="BY473" s="284" t="str">
        <f t="shared" si="240"/>
        <v/>
      </c>
      <c r="BZ473" s="285" t="str">
        <f t="shared" si="241"/>
        <v/>
      </c>
      <c r="CA473" s="286"/>
      <c r="CB473" s="287"/>
      <c r="CC473" s="281" t="str">
        <f t="array" ref="CC473">IF(AND($I473&lt;&gt;"",$K473&lt;&gt;""),CEILING(VLOOKUP($I473,ランク別指標,6,FALSE)*$L473,1),"")</f>
        <v/>
      </c>
      <c r="CD473" s="288"/>
      <c r="CE473" s="289" t="str">
        <f t="shared" si="225"/>
        <v/>
      </c>
      <c r="CF473" s="290"/>
      <c r="CG473" s="291" t="str">
        <f t="array" ref="CG473">IF(AND(L473&lt;&gt;"",L473&gt;0),IF(CD473/L473*100 &gt; 0,CD473/L473*100, ""),"")</f>
        <v/>
      </c>
      <c r="CH473" s="292" t="str">
        <f t="array" ref="CH473">IF(AND(L473&lt;&gt;"",L473&gt;0),IF(CF473/L473*100 &gt; 0,CF473/L473*100, ""),"")</f>
        <v/>
      </c>
      <c r="CI473" s="291" t="str">
        <f t="array" ref="CI473">IF(AND(CC473&lt;&gt;"",CC473&gt;0),IF(CD473/CC473*100 &gt; 0,CD473/CC473, ""),"")</f>
        <v/>
      </c>
      <c r="CJ473" s="292" t="str">
        <f t="array" ref="CJ473">IF(AND(CE473&lt;&gt;"",CE473&gt;0),IF(CF473/CE473*100 &gt; 0,CF473/CE473, ""),"")</f>
        <v/>
      </c>
      <c r="CK473" s="281"/>
      <c r="CL473" s="293" t="str">
        <f t="array" ref="CL473">IF(AND(L473&lt;&gt;"",L473&gt;0),IF(CK473/L473*100 &gt; 0,CK473/L473*100, ""),"")</f>
        <v/>
      </c>
      <c r="CM473" s="294"/>
      <c r="CN473" s="270" t="str">
        <f t="array" aca="1" ref="CN473" ca="1">IF(AND($O473&lt;&gt;"",$P473="",$O473&lt;=集計基準日),"遅1",IF(AND($R473&lt;&gt;"",$S473="",$R473&lt;=集計基準日),"遅2",IF(AND($U473&lt;&gt;"",$V473="",$U473&lt;=集計基準日),"遅3","") ) )</f>
        <v/>
      </c>
      <c r="CO473" s="271" t="str">
        <f t="array" aca="1" ref="CO473" ca="1">IF(AND($AA473&lt;&gt;"",$AB473="",$AA473&lt;=集計基準日),"遅1",IF(AND($AD473&lt;&gt;"",$AE473="",$AD473&lt;=集計基準日),"遅2",IF(AND($AG473&lt;&gt;"",$AH473="",$AG473&lt;=集計基準日),"遅3","")))</f>
        <v/>
      </c>
      <c r="CP473" s="271" t="str">
        <f t="array" aca="1" ref="CP473" ca="1">IF(AND($AM473&lt;&gt;"",$AN473="",$AM473&lt;=集計基準日),"遅1",IF(AND($AP473&lt;&gt;"",$AQ473="",$AP473&lt;=集計基準日),"遅2",IF(AND($AS473&lt;&gt;"",$AT473="",$AS473&lt;=集計基準日),"遅3","")))</f>
        <v/>
      </c>
      <c r="CQ473" s="272" t="str">
        <f t="shared" ca="1" si="15"/>
        <v/>
      </c>
      <c r="CR473" s="272" t="str">
        <f t="shared" ca="1" si="16"/>
        <v/>
      </c>
      <c r="CS473" s="273" t="str">
        <f t="shared" ca="1" si="226"/>
        <v/>
      </c>
      <c r="CT473" s="337"/>
      <c r="CU473" s="264">
        <f t="shared" si="242"/>
        <v>465</v>
      </c>
      <c r="CW473" s="324">
        <f t="array" aca="1" ref="CW473" ca="1">MAX(IF((IF(進捗管理票PSPT_進捗率_1_2&lt;&gt;"", O473:V473,O473:S473)&lt;&gt;"")*(IF(進捗管理票PSPT_進捗率_1_2&lt;&gt;"", $O$7:$V$7,$O$7:$S$7)="予定日")*(IF(進捗管理票PSPT_進捗率_1_2&lt;&gt;"", O473:V473,O473:S473)&lt;=集計基準日),COLUMN(IF(進捗管理票PSPT_進捗率_1_2&lt;&gt;"", O473:V473,O473:S473)),""))</f>
        <v>0</v>
      </c>
      <c r="CX473" s="324">
        <f t="array" aca="1" ref="CX473" ca="1">MAX(IF((IF(進捗管理票PSPT_進捗率_2_2&lt;&gt;"", AA473:AH473,AA473:AE473)&lt;&gt;"")*(IF(進捗管理票PSPT_進捗率_2_2&lt;&gt;"", $AA$7:$AH$7,$AA$7:$AE$7)="予定日")*(IF(進捗管理票PSPT_進捗率_2_2&lt;&gt;"", AA473:AH473,AA473:AE473)&lt;=集計基準日),COLUMN(IF(進捗管理票PSPT_進捗率_2_2&lt;&gt;"", AA473:AH473,AA473:AE473)),""))</f>
        <v>0</v>
      </c>
      <c r="CY473" s="324">
        <f t="array" aca="1" ref="CY473" ca="1">MAX(IF((IF(進捗管理票PSPT_進捗率_3_2&lt;&gt;"", AM473:AT473,AM473:AQ473)&lt;&gt;"")*(IF(進捗管理票PSPT_進捗率_3_2&lt;&gt;"", $AM$7:$AT$7,$AM$7:$AQ$7)="予定日")*(IF(進捗管理票PSPT_進捗率_3_2&lt;&gt;"", AM473:AT473,AM473:AQ473)&lt;=集計基準日),COLUMN(IF(進捗管理票PSPT_進捗率_3_2&lt;&gt;"", AM473:AT473,AM473:AQ473)),""))</f>
        <v>0</v>
      </c>
      <c r="CZ473" s="324">
        <f t="array" aca="1" ref="CZ473" ca="1">MAX(IF((IF(進捗管理票PSPT_進捗率_4_2&lt;&gt;"", AY473:BF473,AY473:BC473)&lt;&gt;"")*(IF(進捗管理票PSPT_進捗率_4_2&lt;&gt;"", $AY$7:$BF$7,$AY$7:$BC$7)="予定日")*(IF(進捗管理票PSPT_進捗率_4_2&lt;&gt;"", AY473:BF473,AY473:BC473)&lt;=集計基準日),COLUMN(IF(進捗管理票PSPT_進捗率_4_2&lt;&gt;"", AY473:BF473,AY473:BC473)),""))</f>
        <v>0</v>
      </c>
      <c r="DA473" s="324">
        <f t="array" aca="1" ref="DA473" ca="1">MAX(IF((BJ473:BN473&lt;&gt;"")*($BJ$7:$BN$7="予定日")*(BJ473:BN473&lt;=集計基準日),COLUMN(BJ473:BN473),""))</f>
        <v>0</v>
      </c>
      <c r="DB473" s="324">
        <f t="array" aca="1" ref="DB473" ca="1">MAX(IF((IF(AND(進捗管理票PSPT_進捗率_1_2&lt;&gt;"",U473&lt;&gt;""), O473:V473,O473:S473)&lt;&gt;"")*(IF(AND(進捗管理票PSPT_進捗率_1_2&lt;&gt;"",U473&lt;&gt;""), $O$7:$V$7,$O$7:$S$7)="実績日")*(IF(AND(進捗管理票PSPT_進捗率_1_2&lt;&gt;"",U473&lt;&gt;""), O473:V473,O473:S473)&lt;=集計基準日),COLUMN(IF(AND(進捗管理票PSPT_進捗率_1_2&lt;&gt;"",U473&lt;&gt;""), O473:V473,O473:S473)),""))</f>
        <v>0</v>
      </c>
      <c r="DC473" s="324">
        <f t="array" aca="1" ref="DC473" ca="1">MAX(IF((IF(AND(進捗管理票PSPT_進捗率_2_2&lt;&gt;"",AG473&lt;&gt;""), AA473:AH473,AA473:AE473)&lt;&gt;"")*(IF(AND(進捗管理票PSPT_進捗率_2_2&lt;&gt;"",AG473&lt;&gt;""), $AA$7:$AH$7,$AA$7:$AE$7)="実績日")*(IF(AND(進捗管理票PSPT_進捗率_2_2&lt;&gt;"",AG473&lt;&gt;""), AA473:AH473,AA473:AE473)&lt;=集計基準日),COLUMN(IF(AND(進捗管理票PSPT_進捗率_2_2&lt;&gt;"",AG473&lt;&gt;""), AA473:AH473,AA473:AE473)),""))</f>
        <v>0</v>
      </c>
      <c r="DD473" s="324">
        <f t="array" aca="1" ref="DD473" ca="1">MAX(IF((IF(AND(進捗管理票PSPT_進捗率_3_2&lt;&gt;"",AS473&lt;&gt;""), AM473:AT473,AM473:AQ473)&lt;&gt;"")*(IF(AND(進捗管理票PSPT_進捗率_3_2&lt;&gt;"",AS473&lt;&gt;""), $AM$7:$AT$7,$AM$7:$AQ$7)="実績日")*(IF(AND(進捗管理票PSPT_進捗率_3_2&lt;&gt;"",AS473&lt;&gt;""), AM473:AT473,AM473:AQ473)&lt;=集計基準日),COLUMN(IF(AND(進捗管理票PSPT_進捗率_3_2&lt;&gt;"",AS473&lt;&gt;""), AM473:AT473,AM473:AQ473)),""))</f>
        <v>0</v>
      </c>
      <c r="DE473" s="324">
        <f t="array" aca="1" ref="DE473" ca="1">MAX(IF((IF(AND(進捗管理票PSPT_進捗率_4_2&lt;&gt;"",BE473&lt;&gt;""), AY473:BF473,AY473:BC473)&lt;&gt;"")*(IF(AND(進捗管理票PSPT_進捗率_4_2&lt;&gt;"",BE473&lt;&gt;""), $AY$7:$BF$7,$AY$7:$BC$7)="実績日")*(IF(AND(進捗管理票PSPT_進捗率_4_2&lt;&gt;"",BE473&lt;&gt;""), AY473:BF473,AY473:BC473)&lt;=集計基準日),COLUMN(IF(AND(進捗管理票PSPT_進捗率_4_2&lt;&gt;"",BE473&lt;&gt;""), AY473:BF473,AY473:BC473)),""))</f>
        <v>0</v>
      </c>
      <c r="DF473" s="324">
        <f t="array" aca="1" ref="DF473" ca="1">MAX(IF((BJ473:BN473&lt;&gt;"")*($BJ$7:$BN$7="実績日")*(BJ473:BN473&lt;=集計基準日),COLUMN(BJ473:BN473),""))</f>
        <v>0</v>
      </c>
      <c r="DG473" s="439">
        <f ca="1">MAX(IF(CW473&lt;&gt;0,HLOOKUP(CW473+1,進捗・達成率設定_PS,9,1),0),IF(CX473&lt;&gt;0,HLOOKUP(CX473+1,進捗・達成率設定_PT仕様作成,9,1),0),IF(CY473&lt;&gt;0,HLOOKUP(CY473+1,進捗・達成率設定_PG,9,1),0),IF(CZ473&lt;&gt;0,HLOOKUP(CZ473+1,進捗・達成率設定_PT,9,1),0),IF(DA473&lt;&gt;0,HLOOKUP(DA473+1,進捗・達成率設定_受入,9,1),0),IF(AND(COUNTA(PTレビュー先頭セル:PTレビュー最終セル)=0,AND(BB473&lt;&gt;"", BB473 &lt;= 集計基準日, BE473="",BF473="",BJ473="",BK473="",BM473="",BN473="")),100,0),IF(AND(BE473&lt;&gt;"",BE473 &lt;= 集計基準日, BJ473="",BK473="",BM473="",BN473=""),100,0))</f>
        <v>0</v>
      </c>
      <c r="DH473" s="440">
        <f ca="1">MAX(IF(DB473&lt;&gt;0,HLOOKUP(DB473,進捗・達成率設定_PS,9,1),0),IF(DC473&lt;&gt;0,HLOOKUP(DC473,進捗・達成率設定_PT仕様作成,9,1),0),IF(DD473&lt;&gt;0,HLOOKUP(DD473,進捗・達成率設定_PG,9,1),0),IF(DE473&lt;&gt;0,HLOOKUP(DE473,進捗・達成率設定_PT,9,1),0),IF(DF473&lt;&gt;0,HLOOKUP(DF473,進捗・達成率設定_受入,9,1),0),IF(AND(COUNTA(PTレビュー先頭セル:PTレビュー最終セル)=0,BJ473="",BK473="",BM473="",BN473="",BC473&lt;&gt;"", BC473&lt;=集計基準日),100,0),IF(OR(AND(BF473&lt;&gt;"",BF473&lt;=集計基準日, BJ473="",BK473="",BM473="",BN473=""),AND(BE473&lt;&gt;"",BF473&lt;&gt;"",BF473&lt;=集計基準日, BJ473="",BK473="",BM473="",BN473="")),100,0))</f>
        <v>0</v>
      </c>
      <c r="DI473" s="328" t="str">
        <f>IF(BM473&lt;&gt;"",BM473,IF(AND(BJ473&lt;&gt;"",BM473&lt;&gt;""),BM473,IF(AND(BJ473&lt;&gt;"",BM473=""),"",IF(AND(BK473&lt;&gt;"",BM473=""),"",IF(BE473&lt;&gt;"",BE473,IF(COUNTA(PTレビュー先頭セル:PTレビュー最終セル)&lt;&gt;0,"",IF(BB473&lt;&gt;"",BB473,"")))))))</f>
        <v/>
      </c>
      <c r="DJ473" s="329" t="str">
        <f>IF(AND(BM473&lt;&gt;"",BN473&lt;&gt;""),BN473,IF(AND(BJ473&lt;&gt;"",BN473&lt;&gt;""),BN473,IF(AND(BK473&lt;&gt;"",BN473=""),"",IF(AND(BJ473&lt;&gt;"",BN473=""),"",IF(BF473&lt;&gt;"",BF473,IF(COUNTA(PTレビュー先頭セル:PTレビュー最終セル)&lt;&gt;0,"",IF(BC473&lt;&gt;"",BC473,"")))))))</f>
        <v/>
      </c>
      <c r="DK473" s="450" t="b">
        <f t="shared" si="243"/>
        <v>0</v>
      </c>
      <c r="DL473" s="440" t="b">
        <f t="shared" si="244"/>
        <v>0</v>
      </c>
      <c r="DM473" s="450" t="b">
        <f t="shared" si="245"/>
        <v>0</v>
      </c>
      <c r="DN473" s="440" t="b">
        <f t="shared" si="246"/>
        <v>0</v>
      </c>
      <c r="DO473" s="449" t="b">
        <f t="shared" si="247"/>
        <v>0</v>
      </c>
      <c r="DP473" s="440" t="b">
        <f t="shared" si="248"/>
        <v>0</v>
      </c>
      <c r="DQ473" s="450" t="b">
        <f t="shared" si="249"/>
        <v>0</v>
      </c>
      <c r="DR473" s="440" t="b">
        <f t="shared" si="250"/>
        <v>0</v>
      </c>
      <c r="DS473" s="449" t="b">
        <f t="shared" si="251"/>
        <v>0</v>
      </c>
      <c r="DT473" s="440" t="b">
        <f t="shared" si="252"/>
        <v>0</v>
      </c>
    </row>
    <row r="474" spans="1:124" x14ac:dyDescent="0.25">
      <c r="A474" s="65">
        <f t="shared" si="227"/>
        <v>466</v>
      </c>
      <c r="B474" s="275"/>
      <c r="C474" s="275"/>
      <c r="D474" s="275"/>
      <c r="E474" s="275"/>
      <c r="F474" s="275"/>
      <c r="G474" s="316"/>
      <c r="H474" s="276"/>
      <c r="I474" s="276"/>
      <c r="J474" s="276"/>
      <c r="K474" s="467"/>
      <c r="L474" s="467"/>
      <c r="M474" s="277"/>
      <c r="N474" s="277"/>
      <c r="O474" s="348"/>
      <c r="P474" s="278"/>
      <c r="Q474" s="279"/>
      <c r="R474" s="348"/>
      <c r="S474" s="278"/>
      <c r="T474" s="280"/>
      <c r="U474" s="348"/>
      <c r="V474" s="274"/>
      <c r="W474" s="309" t="str">
        <f t="shared" ca="1" si="228"/>
        <v/>
      </c>
      <c r="X474" s="310" t="str">
        <f t="shared" ca="1" si="229"/>
        <v/>
      </c>
      <c r="Y474" s="277"/>
      <c r="Z474" s="277"/>
      <c r="AA474" s="348"/>
      <c r="AB474" s="278"/>
      <c r="AC474" s="279"/>
      <c r="AD474" s="348"/>
      <c r="AE474" s="278"/>
      <c r="AF474" s="280"/>
      <c r="AG474" s="348"/>
      <c r="AH474" s="274"/>
      <c r="AI474" s="309" t="str">
        <f t="shared" ca="1" si="230"/>
        <v/>
      </c>
      <c r="AJ474" s="310" t="str">
        <f t="shared" ca="1" si="231"/>
        <v/>
      </c>
      <c r="AK474" s="277"/>
      <c r="AL474" s="277"/>
      <c r="AM474" s="348"/>
      <c r="AN474" s="278"/>
      <c r="AO474" s="279"/>
      <c r="AP474" s="348"/>
      <c r="AQ474" s="278"/>
      <c r="AR474" s="280"/>
      <c r="AS474" s="348"/>
      <c r="AT474" s="274"/>
      <c r="AU474" s="309" t="str">
        <f t="shared" ca="1" si="232"/>
        <v/>
      </c>
      <c r="AV474" s="310" t="str">
        <f t="shared" ca="1" si="233"/>
        <v/>
      </c>
      <c r="AW474" s="276"/>
      <c r="AX474" s="276"/>
      <c r="AY474" s="348"/>
      <c r="AZ474" s="278"/>
      <c r="BA474" s="279"/>
      <c r="BB474" s="348"/>
      <c r="BC474" s="278"/>
      <c r="BD474" s="280"/>
      <c r="BE474" s="348"/>
      <c r="BF474" s="274"/>
      <c r="BG474" s="309" t="str">
        <f t="shared" ca="1" si="234"/>
        <v/>
      </c>
      <c r="BH474" s="310" t="str">
        <f t="shared" ca="1" si="235"/>
        <v/>
      </c>
      <c r="BI474" s="276"/>
      <c r="BJ474" s="348"/>
      <c r="BK474" s="278"/>
      <c r="BL474" s="279"/>
      <c r="BM474" s="348"/>
      <c r="BN474" s="278"/>
      <c r="BO474" s="280"/>
      <c r="BP474" s="309" t="str">
        <f t="shared" ca="1" si="236"/>
        <v/>
      </c>
      <c r="BQ474" s="310" t="str">
        <f t="shared" ca="1" si="237"/>
        <v/>
      </c>
      <c r="BR474" s="309" t="str">
        <f t="shared" ca="1" si="238"/>
        <v/>
      </c>
      <c r="BS474" s="438" t="str">
        <f t="shared" ca="1" si="239"/>
        <v/>
      </c>
      <c r="BT474" s="281" t="str">
        <f t="array" ref="BT474">IF(AND($I474&lt;&gt;"",$K474&lt;&gt;""),CEILING(VLOOKUP($I474,ランク別指標,3,FALSE)*$L474,1),"")</f>
        <v/>
      </c>
      <c r="BU474" s="282"/>
      <c r="BV474" s="281" t="str">
        <f t="shared" si="224"/>
        <v/>
      </c>
      <c r="BW474" s="283"/>
      <c r="BX474" s="282"/>
      <c r="BY474" s="284" t="str">
        <f t="shared" si="240"/>
        <v/>
      </c>
      <c r="BZ474" s="285" t="str">
        <f t="shared" si="241"/>
        <v/>
      </c>
      <c r="CA474" s="286"/>
      <c r="CB474" s="287"/>
      <c r="CC474" s="281" t="str">
        <f t="array" ref="CC474">IF(AND($I474&lt;&gt;"",$K474&lt;&gt;""),CEILING(VLOOKUP($I474,ランク別指標,6,FALSE)*$L474,1),"")</f>
        <v/>
      </c>
      <c r="CD474" s="288"/>
      <c r="CE474" s="289" t="str">
        <f t="shared" si="225"/>
        <v/>
      </c>
      <c r="CF474" s="290"/>
      <c r="CG474" s="291" t="str">
        <f t="array" ref="CG474">IF(AND(L474&lt;&gt;"",L474&gt;0),IF(CD474/L474*100 &gt; 0,CD474/L474*100, ""),"")</f>
        <v/>
      </c>
      <c r="CH474" s="292" t="str">
        <f t="array" ref="CH474">IF(AND(L474&lt;&gt;"",L474&gt;0),IF(CF474/L474*100 &gt; 0,CF474/L474*100, ""),"")</f>
        <v/>
      </c>
      <c r="CI474" s="291" t="str">
        <f t="array" ref="CI474">IF(AND(CC474&lt;&gt;"",CC474&gt;0),IF(CD474/CC474*100 &gt; 0,CD474/CC474, ""),"")</f>
        <v/>
      </c>
      <c r="CJ474" s="292" t="str">
        <f t="array" ref="CJ474">IF(AND(CE474&lt;&gt;"",CE474&gt;0),IF(CF474/CE474*100 &gt; 0,CF474/CE474, ""),"")</f>
        <v/>
      </c>
      <c r="CK474" s="281"/>
      <c r="CL474" s="293" t="str">
        <f t="array" ref="CL474">IF(AND(L474&lt;&gt;"",L474&gt;0),IF(CK474/L474*100 &gt; 0,CK474/L474*100, ""),"")</f>
        <v/>
      </c>
      <c r="CM474" s="294"/>
      <c r="CN474" s="270" t="str">
        <f t="array" aca="1" ref="CN474" ca="1">IF(AND($O474&lt;&gt;"",$P474="",$O474&lt;=集計基準日),"遅1",IF(AND($R474&lt;&gt;"",$S474="",$R474&lt;=集計基準日),"遅2",IF(AND($U474&lt;&gt;"",$V474="",$U474&lt;=集計基準日),"遅3","") ) )</f>
        <v/>
      </c>
      <c r="CO474" s="271" t="str">
        <f t="array" aca="1" ref="CO474" ca="1">IF(AND($AA474&lt;&gt;"",$AB474="",$AA474&lt;=集計基準日),"遅1",IF(AND($AD474&lt;&gt;"",$AE474="",$AD474&lt;=集計基準日),"遅2",IF(AND($AG474&lt;&gt;"",$AH474="",$AG474&lt;=集計基準日),"遅3","")))</f>
        <v/>
      </c>
      <c r="CP474" s="271" t="str">
        <f t="array" aca="1" ref="CP474" ca="1">IF(AND($AM474&lt;&gt;"",$AN474="",$AM474&lt;=集計基準日),"遅1",IF(AND($AP474&lt;&gt;"",$AQ474="",$AP474&lt;=集計基準日),"遅2",IF(AND($AS474&lt;&gt;"",$AT474="",$AS474&lt;=集計基準日),"遅3","")))</f>
        <v/>
      </c>
      <c r="CQ474" s="272" t="str">
        <f t="shared" ca="1" si="15"/>
        <v/>
      </c>
      <c r="CR474" s="272" t="str">
        <f t="shared" ca="1" si="16"/>
        <v/>
      </c>
      <c r="CS474" s="273" t="str">
        <f t="shared" ca="1" si="226"/>
        <v/>
      </c>
      <c r="CT474" s="337"/>
      <c r="CU474" s="264">
        <f t="shared" si="242"/>
        <v>466</v>
      </c>
      <c r="CW474" s="324">
        <f t="array" aca="1" ref="CW474" ca="1">MAX(IF((IF(進捗管理票PSPT_進捗率_1_2&lt;&gt;"", O474:V474,O474:S474)&lt;&gt;"")*(IF(進捗管理票PSPT_進捗率_1_2&lt;&gt;"", $O$7:$V$7,$O$7:$S$7)="予定日")*(IF(進捗管理票PSPT_進捗率_1_2&lt;&gt;"", O474:V474,O474:S474)&lt;=集計基準日),COLUMN(IF(進捗管理票PSPT_進捗率_1_2&lt;&gt;"", O474:V474,O474:S474)),""))</f>
        <v>0</v>
      </c>
      <c r="CX474" s="324">
        <f t="array" aca="1" ref="CX474" ca="1">MAX(IF((IF(進捗管理票PSPT_進捗率_2_2&lt;&gt;"", AA474:AH474,AA474:AE474)&lt;&gt;"")*(IF(進捗管理票PSPT_進捗率_2_2&lt;&gt;"", $AA$7:$AH$7,$AA$7:$AE$7)="予定日")*(IF(進捗管理票PSPT_進捗率_2_2&lt;&gt;"", AA474:AH474,AA474:AE474)&lt;=集計基準日),COLUMN(IF(進捗管理票PSPT_進捗率_2_2&lt;&gt;"", AA474:AH474,AA474:AE474)),""))</f>
        <v>0</v>
      </c>
      <c r="CY474" s="324">
        <f t="array" aca="1" ref="CY474" ca="1">MAX(IF((IF(進捗管理票PSPT_進捗率_3_2&lt;&gt;"", AM474:AT474,AM474:AQ474)&lt;&gt;"")*(IF(進捗管理票PSPT_進捗率_3_2&lt;&gt;"", $AM$7:$AT$7,$AM$7:$AQ$7)="予定日")*(IF(進捗管理票PSPT_進捗率_3_2&lt;&gt;"", AM474:AT474,AM474:AQ474)&lt;=集計基準日),COLUMN(IF(進捗管理票PSPT_進捗率_3_2&lt;&gt;"", AM474:AT474,AM474:AQ474)),""))</f>
        <v>0</v>
      </c>
      <c r="CZ474" s="324">
        <f t="array" aca="1" ref="CZ474" ca="1">MAX(IF((IF(進捗管理票PSPT_進捗率_4_2&lt;&gt;"", AY474:BF474,AY474:BC474)&lt;&gt;"")*(IF(進捗管理票PSPT_進捗率_4_2&lt;&gt;"", $AY$7:$BF$7,$AY$7:$BC$7)="予定日")*(IF(進捗管理票PSPT_進捗率_4_2&lt;&gt;"", AY474:BF474,AY474:BC474)&lt;=集計基準日),COLUMN(IF(進捗管理票PSPT_進捗率_4_2&lt;&gt;"", AY474:BF474,AY474:BC474)),""))</f>
        <v>0</v>
      </c>
      <c r="DA474" s="324">
        <f t="array" aca="1" ref="DA474" ca="1">MAX(IF((BJ474:BN474&lt;&gt;"")*($BJ$7:$BN$7="予定日")*(BJ474:BN474&lt;=集計基準日),COLUMN(BJ474:BN474),""))</f>
        <v>0</v>
      </c>
      <c r="DB474" s="324">
        <f t="array" aca="1" ref="DB474" ca="1">MAX(IF((IF(AND(進捗管理票PSPT_進捗率_1_2&lt;&gt;"",U474&lt;&gt;""), O474:V474,O474:S474)&lt;&gt;"")*(IF(AND(進捗管理票PSPT_進捗率_1_2&lt;&gt;"",U474&lt;&gt;""), $O$7:$V$7,$O$7:$S$7)="実績日")*(IF(AND(進捗管理票PSPT_進捗率_1_2&lt;&gt;"",U474&lt;&gt;""), O474:V474,O474:S474)&lt;=集計基準日),COLUMN(IF(AND(進捗管理票PSPT_進捗率_1_2&lt;&gt;"",U474&lt;&gt;""), O474:V474,O474:S474)),""))</f>
        <v>0</v>
      </c>
      <c r="DC474" s="324">
        <f t="array" aca="1" ref="DC474" ca="1">MAX(IF((IF(AND(進捗管理票PSPT_進捗率_2_2&lt;&gt;"",AG474&lt;&gt;""), AA474:AH474,AA474:AE474)&lt;&gt;"")*(IF(AND(進捗管理票PSPT_進捗率_2_2&lt;&gt;"",AG474&lt;&gt;""), $AA$7:$AH$7,$AA$7:$AE$7)="実績日")*(IF(AND(進捗管理票PSPT_進捗率_2_2&lt;&gt;"",AG474&lt;&gt;""), AA474:AH474,AA474:AE474)&lt;=集計基準日),COLUMN(IF(AND(進捗管理票PSPT_進捗率_2_2&lt;&gt;"",AG474&lt;&gt;""), AA474:AH474,AA474:AE474)),""))</f>
        <v>0</v>
      </c>
      <c r="DD474" s="324">
        <f t="array" aca="1" ref="DD474" ca="1">MAX(IF((IF(AND(進捗管理票PSPT_進捗率_3_2&lt;&gt;"",AS474&lt;&gt;""), AM474:AT474,AM474:AQ474)&lt;&gt;"")*(IF(AND(進捗管理票PSPT_進捗率_3_2&lt;&gt;"",AS474&lt;&gt;""), $AM$7:$AT$7,$AM$7:$AQ$7)="実績日")*(IF(AND(進捗管理票PSPT_進捗率_3_2&lt;&gt;"",AS474&lt;&gt;""), AM474:AT474,AM474:AQ474)&lt;=集計基準日),COLUMN(IF(AND(進捗管理票PSPT_進捗率_3_2&lt;&gt;"",AS474&lt;&gt;""), AM474:AT474,AM474:AQ474)),""))</f>
        <v>0</v>
      </c>
      <c r="DE474" s="324">
        <f t="array" aca="1" ref="DE474" ca="1">MAX(IF((IF(AND(進捗管理票PSPT_進捗率_4_2&lt;&gt;"",BE474&lt;&gt;""), AY474:BF474,AY474:BC474)&lt;&gt;"")*(IF(AND(進捗管理票PSPT_進捗率_4_2&lt;&gt;"",BE474&lt;&gt;""), $AY$7:$BF$7,$AY$7:$BC$7)="実績日")*(IF(AND(進捗管理票PSPT_進捗率_4_2&lt;&gt;"",BE474&lt;&gt;""), AY474:BF474,AY474:BC474)&lt;=集計基準日),COLUMN(IF(AND(進捗管理票PSPT_進捗率_4_2&lt;&gt;"",BE474&lt;&gt;""), AY474:BF474,AY474:BC474)),""))</f>
        <v>0</v>
      </c>
      <c r="DF474" s="324">
        <f t="array" aca="1" ref="DF474" ca="1">MAX(IF((BJ474:BN474&lt;&gt;"")*($BJ$7:$BN$7="実績日")*(BJ474:BN474&lt;=集計基準日),COLUMN(BJ474:BN474),""))</f>
        <v>0</v>
      </c>
      <c r="DG474" s="439">
        <f ca="1">MAX(IF(CW474&lt;&gt;0,HLOOKUP(CW474+1,進捗・達成率設定_PS,9,1),0),IF(CX474&lt;&gt;0,HLOOKUP(CX474+1,進捗・達成率設定_PT仕様作成,9,1),0),IF(CY474&lt;&gt;0,HLOOKUP(CY474+1,進捗・達成率設定_PG,9,1),0),IF(CZ474&lt;&gt;0,HLOOKUP(CZ474+1,進捗・達成率設定_PT,9,1),0),IF(DA474&lt;&gt;0,HLOOKUP(DA474+1,進捗・達成率設定_受入,9,1),0),IF(AND(COUNTA(PTレビュー先頭セル:PTレビュー最終セル)=0,AND(BB474&lt;&gt;"", BB474 &lt;= 集計基準日, BE474="",BF474="",BJ474="",BK474="",BM474="",BN474="")),100,0),IF(AND(BE474&lt;&gt;"",BE474 &lt;= 集計基準日, BJ474="",BK474="",BM474="",BN474=""),100,0))</f>
        <v>0</v>
      </c>
      <c r="DH474" s="440">
        <f ca="1">MAX(IF(DB474&lt;&gt;0,HLOOKUP(DB474,進捗・達成率設定_PS,9,1),0),IF(DC474&lt;&gt;0,HLOOKUP(DC474,進捗・達成率設定_PT仕様作成,9,1),0),IF(DD474&lt;&gt;0,HLOOKUP(DD474,進捗・達成率設定_PG,9,1),0),IF(DE474&lt;&gt;0,HLOOKUP(DE474,進捗・達成率設定_PT,9,1),0),IF(DF474&lt;&gt;0,HLOOKUP(DF474,進捗・達成率設定_受入,9,1),0),IF(AND(COUNTA(PTレビュー先頭セル:PTレビュー最終セル)=0,BJ474="",BK474="",BM474="",BN474="",BC474&lt;&gt;"", BC474&lt;=集計基準日),100,0),IF(OR(AND(BF474&lt;&gt;"",BF474&lt;=集計基準日, BJ474="",BK474="",BM474="",BN474=""),AND(BE474&lt;&gt;"",BF474&lt;&gt;"",BF474&lt;=集計基準日, BJ474="",BK474="",BM474="",BN474="")),100,0))</f>
        <v>0</v>
      </c>
      <c r="DI474" s="328" t="str">
        <f>IF(BM474&lt;&gt;"",BM474,IF(AND(BJ474&lt;&gt;"",BM474&lt;&gt;""),BM474,IF(AND(BJ474&lt;&gt;"",BM474=""),"",IF(AND(BK474&lt;&gt;"",BM474=""),"",IF(BE474&lt;&gt;"",BE474,IF(COUNTA(PTレビュー先頭セル:PTレビュー最終セル)&lt;&gt;0,"",IF(BB474&lt;&gt;"",BB474,"")))))))</f>
        <v/>
      </c>
      <c r="DJ474" s="329" t="str">
        <f>IF(AND(BM474&lt;&gt;"",BN474&lt;&gt;""),BN474,IF(AND(BJ474&lt;&gt;"",BN474&lt;&gt;""),BN474,IF(AND(BK474&lt;&gt;"",BN474=""),"",IF(AND(BJ474&lt;&gt;"",BN474=""),"",IF(BF474&lt;&gt;"",BF474,IF(COUNTA(PTレビュー先頭セル:PTレビュー最終セル)&lt;&gt;0,"",IF(BC474&lt;&gt;"",BC474,"")))))))</f>
        <v/>
      </c>
      <c r="DK474" s="450" t="b">
        <f t="shared" si="243"/>
        <v>0</v>
      </c>
      <c r="DL474" s="440" t="b">
        <f t="shared" si="244"/>
        <v>0</v>
      </c>
      <c r="DM474" s="450" t="b">
        <f t="shared" si="245"/>
        <v>0</v>
      </c>
      <c r="DN474" s="440" t="b">
        <f t="shared" si="246"/>
        <v>0</v>
      </c>
      <c r="DO474" s="449" t="b">
        <f t="shared" si="247"/>
        <v>0</v>
      </c>
      <c r="DP474" s="440" t="b">
        <f t="shared" si="248"/>
        <v>0</v>
      </c>
      <c r="DQ474" s="450" t="b">
        <f t="shared" si="249"/>
        <v>0</v>
      </c>
      <c r="DR474" s="440" t="b">
        <f t="shared" si="250"/>
        <v>0</v>
      </c>
      <c r="DS474" s="449" t="b">
        <f t="shared" si="251"/>
        <v>0</v>
      </c>
      <c r="DT474" s="440" t="b">
        <f t="shared" si="252"/>
        <v>0</v>
      </c>
    </row>
    <row r="475" spans="1:124" x14ac:dyDescent="0.25">
      <c r="A475" s="65">
        <f t="shared" si="227"/>
        <v>467</v>
      </c>
      <c r="B475" s="275"/>
      <c r="C475" s="275"/>
      <c r="D475" s="275"/>
      <c r="E475" s="275"/>
      <c r="F475" s="275"/>
      <c r="G475" s="316"/>
      <c r="H475" s="276"/>
      <c r="I475" s="276"/>
      <c r="J475" s="276"/>
      <c r="K475" s="467"/>
      <c r="L475" s="467"/>
      <c r="M475" s="277"/>
      <c r="N475" s="277"/>
      <c r="O475" s="348"/>
      <c r="P475" s="278"/>
      <c r="Q475" s="279"/>
      <c r="R475" s="348"/>
      <c r="S475" s="278"/>
      <c r="T475" s="280"/>
      <c r="U475" s="348"/>
      <c r="V475" s="274"/>
      <c r="W475" s="309" t="str">
        <f t="shared" ca="1" si="228"/>
        <v/>
      </c>
      <c r="X475" s="310" t="str">
        <f t="shared" ca="1" si="229"/>
        <v/>
      </c>
      <c r="Y475" s="277"/>
      <c r="Z475" s="277"/>
      <c r="AA475" s="348"/>
      <c r="AB475" s="278"/>
      <c r="AC475" s="279"/>
      <c r="AD475" s="348"/>
      <c r="AE475" s="278"/>
      <c r="AF475" s="280"/>
      <c r="AG475" s="348"/>
      <c r="AH475" s="274"/>
      <c r="AI475" s="309" t="str">
        <f t="shared" ca="1" si="230"/>
        <v/>
      </c>
      <c r="AJ475" s="310" t="str">
        <f t="shared" ca="1" si="231"/>
        <v/>
      </c>
      <c r="AK475" s="277"/>
      <c r="AL475" s="277"/>
      <c r="AM475" s="348"/>
      <c r="AN475" s="278"/>
      <c r="AO475" s="279"/>
      <c r="AP475" s="348"/>
      <c r="AQ475" s="278"/>
      <c r="AR475" s="280"/>
      <c r="AS475" s="348"/>
      <c r="AT475" s="274"/>
      <c r="AU475" s="309" t="str">
        <f t="shared" ca="1" si="232"/>
        <v/>
      </c>
      <c r="AV475" s="310" t="str">
        <f t="shared" ca="1" si="233"/>
        <v/>
      </c>
      <c r="AW475" s="276"/>
      <c r="AX475" s="276"/>
      <c r="AY475" s="348"/>
      <c r="AZ475" s="278"/>
      <c r="BA475" s="279"/>
      <c r="BB475" s="348"/>
      <c r="BC475" s="278"/>
      <c r="BD475" s="280"/>
      <c r="BE475" s="348"/>
      <c r="BF475" s="274"/>
      <c r="BG475" s="309" t="str">
        <f t="shared" ca="1" si="234"/>
        <v/>
      </c>
      <c r="BH475" s="310" t="str">
        <f t="shared" ca="1" si="235"/>
        <v/>
      </c>
      <c r="BI475" s="276"/>
      <c r="BJ475" s="348"/>
      <c r="BK475" s="278"/>
      <c r="BL475" s="279"/>
      <c r="BM475" s="348"/>
      <c r="BN475" s="278"/>
      <c r="BO475" s="280"/>
      <c r="BP475" s="309" t="str">
        <f t="shared" ca="1" si="236"/>
        <v/>
      </c>
      <c r="BQ475" s="310" t="str">
        <f t="shared" ca="1" si="237"/>
        <v/>
      </c>
      <c r="BR475" s="309" t="str">
        <f t="shared" ca="1" si="238"/>
        <v/>
      </c>
      <c r="BS475" s="438" t="str">
        <f t="shared" ca="1" si="239"/>
        <v/>
      </c>
      <c r="BT475" s="281" t="str">
        <f t="array" ref="BT475">IF(AND($I475&lt;&gt;"",$K475&lt;&gt;""),CEILING(VLOOKUP($I475,ランク別指標,3,FALSE)*$L475,1),"")</f>
        <v/>
      </c>
      <c r="BU475" s="282"/>
      <c r="BV475" s="281" t="str">
        <f t="shared" si="224"/>
        <v/>
      </c>
      <c r="BW475" s="283"/>
      <c r="BX475" s="282"/>
      <c r="BY475" s="284" t="str">
        <f t="shared" si="240"/>
        <v/>
      </c>
      <c r="BZ475" s="285" t="str">
        <f t="shared" si="241"/>
        <v/>
      </c>
      <c r="CA475" s="286"/>
      <c r="CB475" s="287"/>
      <c r="CC475" s="281" t="str">
        <f t="array" ref="CC475">IF(AND($I475&lt;&gt;"",$K475&lt;&gt;""),CEILING(VLOOKUP($I475,ランク別指標,6,FALSE)*$L475,1),"")</f>
        <v/>
      </c>
      <c r="CD475" s="288"/>
      <c r="CE475" s="289" t="str">
        <f t="shared" si="225"/>
        <v/>
      </c>
      <c r="CF475" s="290"/>
      <c r="CG475" s="291" t="str">
        <f t="array" ref="CG475">IF(AND(L475&lt;&gt;"",L475&gt;0),IF(CD475/L475*100 &gt; 0,CD475/L475*100, ""),"")</f>
        <v/>
      </c>
      <c r="CH475" s="292" t="str">
        <f t="array" ref="CH475">IF(AND(L475&lt;&gt;"",L475&gt;0),IF(CF475/L475*100 &gt; 0,CF475/L475*100, ""),"")</f>
        <v/>
      </c>
      <c r="CI475" s="291" t="str">
        <f t="array" ref="CI475">IF(AND(CC475&lt;&gt;"",CC475&gt;0),IF(CD475/CC475*100 &gt; 0,CD475/CC475, ""),"")</f>
        <v/>
      </c>
      <c r="CJ475" s="292" t="str">
        <f t="array" ref="CJ475">IF(AND(CE475&lt;&gt;"",CE475&gt;0),IF(CF475/CE475*100 &gt; 0,CF475/CE475, ""),"")</f>
        <v/>
      </c>
      <c r="CK475" s="281"/>
      <c r="CL475" s="293" t="str">
        <f t="array" ref="CL475">IF(AND(L475&lt;&gt;"",L475&gt;0),IF(CK475/L475*100 &gt; 0,CK475/L475*100, ""),"")</f>
        <v/>
      </c>
      <c r="CM475" s="294"/>
      <c r="CN475" s="270" t="str">
        <f t="array" aca="1" ref="CN475" ca="1">IF(AND($O475&lt;&gt;"",$P475="",$O475&lt;=集計基準日),"遅1",IF(AND($R475&lt;&gt;"",$S475="",$R475&lt;=集計基準日),"遅2",IF(AND($U475&lt;&gt;"",$V475="",$U475&lt;=集計基準日),"遅3","") ) )</f>
        <v/>
      </c>
      <c r="CO475" s="271" t="str">
        <f t="array" aca="1" ref="CO475" ca="1">IF(AND($AA475&lt;&gt;"",$AB475="",$AA475&lt;=集計基準日),"遅1",IF(AND($AD475&lt;&gt;"",$AE475="",$AD475&lt;=集計基準日),"遅2",IF(AND($AG475&lt;&gt;"",$AH475="",$AG475&lt;=集計基準日),"遅3","")))</f>
        <v/>
      </c>
      <c r="CP475" s="271" t="str">
        <f t="array" aca="1" ref="CP475" ca="1">IF(AND($AM475&lt;&gt;"",$AN475="",$AM475&lt;=集計基準日),"遅1",IF(AND($AP475&lt;&gt;"",$AQ475="",$AP475&lt;=集計基準日),"遅2",IF(AND($AS475&lt;&gt;"",$AT475="",$AS475&lt;=集計基準日),"遅3","")))</f>
        <v/>
      </c>
      <c r="CQ475" s="272" t="str">
        <f t="shared" ca="1" si="15"/>
        <v/>
      </c>
      <c r="CR475" s="272" t="str">
        <f t="shared" ca="1" si="16"/>
        <v/>
      </c>
      <c r="CS475" s="273" t="str">
        <f t="shared" ca="1" si="226"/>
        <v/>
      </c>
      <c r="CT475" s="337"/>
      <c r="CU475" s="264">
        <f t="shared" si="242"/>
        <v>467</v>
      </c>
      <c r="CW475" s="324">
        <f t="array" aca="1" ref="CW475" ca="1">MAX(IF((IF(進捗管理票PSPT_進捗率_1_2&lt;&gt;"", O475:V475,O475:S475)&lt;&gt;"")*(IF(進捗管理票PSPT_進捗率_1_2&lt;&gt;"", $O$7:$V$7,$O$7:$S$7)="予定日")*(IF(進捗管理票PSPT_進捗率_1_2&lt;&gt;"", O475:V475,O475:S475)&lt;=集計基準日),COLUMN(IF(進捗管理票PSPT_進捗率_1_2&lt;&gt;"", O475:V475,O475:S475)),""))</f>
        <v>0</v>
      </c>
      <c r="CX475" s="324">
        <f t="array" aca="1" ref="CX475" ca="1">MAX(IF((IF(進捗管理票PSPT_進捗率_2_2&lt;&gt;"", AA475:AH475,AA475:AE475)&lt;&gt;"")*(IF(進捗管理票PSPT_進捗率_2_2&lt;&gt;"", $AA$7:$AH$7,$AA$7:$AE$7)="予定日")*(IF(進捗管理票PSPT_進捗率_2_2&lt;&gt;"", AA475:AH475,AA475:AE475)&lt;=集計基準日),COLUMN(IF(進捗管理票PSPT_進捗率_2_2&lt;&gt;"", AA475:AH475,AA475:AE475)),""))</f>
        <v>0</v>
      </c>
      <c r="CY475" s="324">
        <f t="array" aca="1" ref="CY475" ca="1">MAX(IF((IF(進捗管理票PSPT_進捗率_3_2&lt;&gt;"", AM475:AT475,AM475:AQ475)&lt;&gt;"")*(IF(進捗管理票PSPT_進捗率_3_2&lt;&gt;"", $AM$7:$AT$7,$AM$7:$AQ$7)="予定日")*(IF(進捗管理票PSPT_進捗率_3_2&lt;&gt;"", AM475:AT475,AM475:AQ475)&lt;=集計基準日),COLUMN(IF(進捗管理票PSPT_進捗率_3_2&lt;&gt;"", AM475:AT475,AM475:AQ475)),""))</f>
        <v>0</v>
      </c>
      <c r="CZ475" s="324">
        <f t="array" aca="1" ref="CZ475" ca="1">MAX(IF((IF(進捗管理票PSPT_進捗率_4_2&lt;&gt;"", AY475:BF475,AY475:BC475)&lt;&gt;"")*(IF(進捗管理票PSPT_進捗率_4_2&lt;&gt;"", $AY$7:$BF$7,$AY$7:$BC$7)="予定日")*(IF(進捗管理票PSPT_進捗率_4_2&lt;&gt;"", AY475:BF475,AY475:BC475)&lt;=集計基準日),COLUMN(IF(進捗管理票PSPT_進捗率_4_2&lt;&gt;"", AY475:BF475,AY475:BC475)),""))</f>
        <v>0</v>
      </c>
      <c r="DA475" s="324">
        <f t="array" aca="1" ref="DA475" ca="1">MAX(IF((BJ475:BN475&lt;&gt;"")*($BJ$7:$BN$7="予定日")*(BJ475:BN475&lt;=集計基準日),COLUMN(BJ475:BN475),""))</f>
        <v>0</v>
      </c>
      <c r="DB475" s="324">
        <f t="array" aca="1" ref="DB475" ca="1">MAX(IF((IF(AND(進捗管理票PSPT_進捗率_1_2&lt;&gt;"",U475&lt;&gt;""), O475:V475,O475:S475)&lt;&gt;"")*(IF(AND(進捗管理票PSPT_進捗率_1_2&lt;&gt;"",U475&lt;&gt;""), $O$7:$V$7,$O$7:$S$7)="実績日")*(IF(AND(進捗管理票PSPT_進捗率_1_2&lt;&gt;"",U475&lt;&gt;""), O475:V475,O475:S475)&lt;=集計基準日),COLUMN(IF(AND(進捗管理票PSPT_進捗率_1_2&lt;&gt;"",U475&lt;&gt;""), O475:V475,O475:S475)),""))</f>
        <v>0</v>
      </c>
      <c r="DC475" s="324">
        <f t="array" aca="1" ref="DC475" ca="1">MAX(IF((IF(AND(進捗管理票PSPT_進捗率_2_2&lt;&gt;"",AG475&lt;&gt;""), AA475:AH475,AA475:AE475)&lt;&gt;"")*(IF(AND(進捗管理票PSPT_進捗率_2_2&lt;&gt;"",AG475&lt;&gt;""), $AA$7:$AH$7,$AA$7:$AE$7)="実績日")*(IF(AND(進捗管理票PSPT_進捗率_2_2&lt;&gt;"",AG475&lt;&gt;""), AA475:AH475,AA475:AE475)&lt;=集計基準日),COLUMN(IF(AND(進捗管理票PSPT_進捗率_2_2&lt;&gt;"",AG475&lt;&gt;""), AA475:AH475,AA475:AE475)),""))</f>
        <v>0</v>
      </c>
      <c r="DD475" s="324">
        <f t="array" aca="1" ref="DD475" ca="1">MAX(IF((IF(AND(進捗管理票PSPT_進捗率_3_2&lt;&gt;"",AS475&lt;&gt;""), AM475:AT475,AM475:AQ475)&lt;&gt;"")*(IF(AND(進捗管理票PSPT_進捗率_3_2&lt;&gt;"",AS475&lt;&gt;""), $AM$7:$AT$7,$AM$7:$AQ$7)="実績日")*(IF(AND(進捗管理票PSPT_進捗率_3_2&lt;&gt;"",AS475&lt;&gt;""), AM475:AT475,AM475:AQ475)&lt;=集計基準日),COLUMN(IF(AND(進捗管理票PSPT_進捗率_3_2&lt;&gt;"",AS475&lt;&gt;""), AM475:AT475,AM475:AQ475)),""))</f>
        <v>0</v>
      </c>
      <c r="DE475" s="324">
        <f t="array" aca="1" ref="DE475" ca="1">MAX(IF((IF(AND(進捗管理票PSPT_進捗率_4_2&lt;&gt;"",BE475&lt;&gt;""), AY475:BF475,AY475:BC475)&lt;&gt;"")*(IF(AND(進捗管理票PSPT_進捗率_4_2&lt;&gt;"",BE475&lt;&gt;""), $AY$7:$BF$7,$AY$7:$BC$7)="実績日")*(IF(AND(進捗管理票PSPT_進捗率_4_2&lt;&gt;"",BE475&lt;&gt;""), AY475:BF475,AY475:BC475)&lt;=集計基準日),COLUMN(IF(AND(進捗管理票PSPT_進捗率_4_2&lt;&gt;"",BE475&lt;&gt;""), AY475:BF475,AY475:BC475)),""))</f>
        <v>0</v>
      </c>
      <c r="DF475" s="324">
        <f t="array" aca="1" ref="DF475" ca="1">MAX(IF((BJ475:BN475&lt;&gt;"")*($BJ$7:$BN$7="実績日")*(BJ475:BN475&lt;=集計基準日),COLUMN(BJ475:BN475),""))</f>
        <v>0</v>
      </c>
      <c r="DG475" s="439">
        <f ca="1">MAX(IF(CW475&lt;&gt;0,HLOOKUP(CW475+1,進捗・達成率設定_PS,9,1),0),IF(CX475&lt;&gt;0,HLOOKUP(CX475+1,進捗・達成率設定_PT仕様作成,9,1),0),IF(CY475&lt;&gt;0,HLOOKUP(CY475+1,進捗・達成率設定_PG,9,1),0),IF(CZ475&lt;&gt;0,HLOOKUP(CZ475+1,進捗・達成率設定_PT,9,1),0),IF(DA475&lt;&gt;0,HLOOKUP(DA475+1,進捗・達成率設定_受入,9,1),0),IF(AND(COUNTA(PTレビュー先頭セル:PTレビュー最終セル)=0,AND(BB475&lt;&gt;"", BB475 &lt;= 集計基準日, BE475="",BF475="",BJ475="",BK475="",BM475="",BN475="")),100,0),IF(AND(BE475&lt;&gt;"",BE475 &lt;= 集計基準日, BJ475="",BK475="",BM475="",BN475=""),100,0))</f>
        <v>0</v>
      </c>
      <c r="DH475" s="440">
        <f ca="1">MAX(IF(DB475&lt;&gt;0,HLOOKUP(DB475,進捗・達成率設定_PS,9,1),0),IF(DC475&lt;&gt;0,HLOOKUP(DC475,進捗・達成率設定_PT仕様作成,9,1),0),IF(DD475&lt;&gt;0,HLOOKUP(DD475,進捗・達成率設定_PG,9,1),0),IF(DE475&lt;&gt;0,HLOOKUP(DE475,進捗・達成率設定_PT,9,1),0),IF(DF475&lt;&gt;0,HLOOKUP(DF475,進捗・達成率設定_受入,9,1),0),IF(AND(COUNTA(PTレビュー先頭セル:PTレビュー最終セル)=0,BJ475="",BK475="",BM475="",BN475="",BC475&lt;&gt;"", BC475&lt;=集計基準日),100,0),IF(OR(AND(BF475&lt;&gt;"",BF475&lt;=集計基準日, BJ475="",BK475="",BM475="",BN475=""),AND(BE475&lt;&gt;"",BF475&lt;&gt;"",BF475&lt;=集計基準日, BJ475="",BK475="",BM475="",BN475="")),100,0))</f>
        <v>0</v>
      </c>
      <c r="DI475" s="328" t="str">
        <f>IF(BM475&lt;&gt;"",BM475,IF(AND(BJ475&lt;&gt;"",BM475&lt;&gt;""),BM475,IF(AND(BJ475&lt;&gt;"",BM475=""),"",IF(AND(BK475&lt;&gt;"",BM475=""),"",IF(BE475&lt;&gt;"",BE475,IF(COUNTA(PTレビュー先頭セル:PTレビュー最終セル)&lt;&gt;0,"",IF(BB475&lt;&gt;"",BB475,"")))))))</f>
        <v/>
      </c>
      <c r="DJ475" s="329" t="str">
        <f>IF(AND(BM475&lt;&gt;"",BN475&lt;&gt;""),BN475,IF(AND(BJ475&lt;&gt;"",BN475&lt;&gt;""),BN475,IF(AND(BK475&lt;&gt;"",BN475=""),"",IF(AND(BJ475&lt;&gt;"",BN475=""),"",IF(BF475&lt;&gt;"",BF475,IF(COUNTA(PTレビュー先頭セル:PTレビュー最終セル)&lt;&gt;0,"",IF(BC475&lt;&gt;"",BC475,"")))))))</f>
        <v/>
      </c>
      <c r="DK475" s="450" t="b">
        <f t="shared" si="243"/>
        <v>0</v>
      </c>
      <c r="DL475" s="440" t="b">
        <f t="shared" si="244"/>
        <v>0</v>
      </c>
      <c r="DM475" s="450" t="b">
        <f t="shared" si="245"/>
        <v>0</v>
      </c>
      <c r="DN475" s="440" t="b">
        <f t="shared" si="246"/>
        <v>0</v>
      </c>
      <c r="DO475" s="449" t="b">
        <f t="shared" si="247"/>
        <v>0</v>
      </c>
      <c r="DP475" s="440" t="b">
        <f t="shared" si="248"/>
        <v>0</v>
      </c>
      <c r="DQ475" s="450" t="b">
        <f t="shared" si="249"/>
        <v>0</v>
      </c>
      <c r="DR475" s="440" t="b">
        <f t="shared" si="250"/>
        <v>0</v>
      </c>
      <c r="DS475" s="449" t="b">
        <f t="shared" si="251"/>
        <v>0</v>
      </c>
      <c r="DT475" s="440" t="b">
        <f t="shared" si="252"/>
        <v>0</v>
      </c>
    </row>
    <row r="476" spans="1:124" x14ac:dyDescent="0.25">
      <c r="A476" s="65">
        <f t="shared" si="227"/>
        <v>468</v>
      </c>
      <c r="B476" s="275"/>
      <c r="C476" s="275"/>
      <c r="D476" s="275"/>
      <c r="E476" s="275"/>
      <c r="F476" s="275"/>
      <c r="G476" s="316"/>
      <c r="H476" s="276"/>
      <c r="I476" s="276"/>
      <c r="J476" s="276"/>
      <c r="K476" s="467"/>
      <c r="L476" s="467"/>
      <c r="M476" s="277"/>
      <c r="N476" s="277"/>
      <c r="O476" s="348"/>
      <c r="P476" s="278"/>
      <c r="Q476" s="279"/>
      <c r="R476" s="348"/>
      <c r="S476" s="278"/>
      <c r="T476" s="280"/>
      <c r="U476" s="348"/>
      <c r="V476" s="274"/>
      <c r="W476" s="309" t="str">
        <f t="shared" ca="1" si="228"/>
        <v/>
      </c>
      <c r="X476" s="310" t="str">
        <f t="shared" ca="1" si="229"/>
        <v/>
      </c>
      <c r="Y476" s="277"/>
      <c r="Z476" s="277"/>
      <c r="AA476" s="348"/>
      <c r="AB476" s="278"/>
      <c r="AC476" s="279"/>
      <c r="AD476" s="348"/>
      <c r="AE476" s="278"/>
      <c r="AF476" s="280"/>
      <c r="AG476" s="348"/>
      <c r="AH476" s="274"/>
      <c r="AI476" s="309" t="str">
        <f t="shared" ca="1" si="230"/>
        <v/>
      </c>
      <c r="AJ476" s="310" t="str">
        <f t="shared" ca="1" si="231"/>
        <v/>
      </c>
      <c r="AK476" s="277"/>
      <c r="AL476" s="277"/>
      <c r="AM476" s="348"/>
      <c r="AN476" s="278"/>
      <c r="AO476" s="279"/>
      <c r="AP476" s="348"/>
      <c r="AQ476" s="278"/>
      <c r="AR476" s="280"/>
      <c r="AS476" s="348"/>
      <c r="AT476" s="274"/>
      <c r="AU476" s="309" t="str">
        <f t="shared" ca="1" si="232"/>
        <v/>
      </c>
      <c r="AV476" s="310" t="str">
        <f t="shared" ca="1" si="233"/>
        <v/>
      </c>
      <c r="AW476" s="276"/>
      <c r="AX476" s="276"/>
      <c r="AY476" s="348"/>
      <c r="AZ476" s="278"/>
      <c r="BA476" s="279"/>
      <c r="BB476" s="348"/>
      <c r="BC476" s="278"/>
      <c r="BD476" s="280"/>
      <c r="BE476" s="348"/>
      <c r="BF476" s="274"/>
      <c r="BG476" s="309" t="str">
        <f t="shared" ca="1" si="234"/>
        <v/>
      </c>
      <c r="BH476" s="310" t="str">
        <f t="shared" ca="1" si="235"/>
        <v/>
      </c>
      <c r="BI476" s="276"/>
      <c r="BJ476" s="348"/>
      <c r="BK476" s="278"/>
      <c r="BL476" s="279"/>
      <c r="BM476" s="348"/>
      <c r="BN476" s="278"/>
      <c r="BO476" s="280"/>
      <c r="BP476" s="309" t="str">
        <f t="shared" ca="1" si="236"/>
        <v/>
      </c>
      <c r="BQ476" s="310" t="str">
        <f t="shared" ca="1" si="237"/>
        <v/>
      </c>
      <c r="BR476" s="309" t="str">
        <f t="shared" ca="1" si="238"/>
        <v/>
      </c>
      <c r="BS476" s="438" t="str">
        <f t="shared" ca="1" si="239"/>
        <v/>
      </c>
      <c r="BT476" s="281" t="str">
        <f t="array" ref="BT476">IF(AND($I476&lt;&gt;"",$K476&lt;&gt;""),CEILING(VLOOKUP($I476,ランク別指標,3,FALSE)*$L476,1),"")</f>
        <v/>
      </c>
      <c r="BU476" s="282"/>
      <c r="BV476" s="281" t="str">
        <f t="shared" si="224"/>
        <v/>
      </c>
      <c r="BW476" s="283"/>
      <c r="BX476" s="282"/>
      <c r="BY476" s="284" t="str">
        <f t="shared" si="240"/>
        <v/>
      </c>
      <c r="BZ476" s="285" t="str">
        <f t="shared" si="241"/>
        <v/>
      </c>
      <c r="CA476" s="286"/>
      <c r="CB476" s="287"/>
      <c r="CC476" s="281" t="str">
        <f t="array" ref="CC476">IF(AND($I476&lt;&gt;"",$K476&lt;&gt;""),CEILING(VLOOKUP($I476,ランク別指標,6,FALSE)*$L476,1),"")</f>
        <v/>
      </c>
      <c r="CD476" s="288"/>
      <c r="CE476" s="289" t="str">
        <f t="shared" si="225"/>
        <v/>
      </c>
      <c r="CF476" s="290"/>
      <c r="CG476" s="291" t="str">
        <f t="array" ref="CG476">IF(AND(L476&lt;&gt;"",L476&gt;0),IF(CD476/L476*100 &gt; 0,CD476/L476*100, ""),"")</f>
        <v/>
      </c>
      <c r="CH476" s="292" t="str">
        <f t="array" ref="CH476">IF(AND(L476&lt;&gt;"",L476&gt;0),IF(CF476/L476*100 &gt; 0,CF476/L476*100, ""),"")</f>
        <v/>
      </c>
      <c r="CI476" s="291" t="str">
        <f t="array" ref="CI476">IF(AND(CC476&lt;&gt;"",CC476&gt;0),IF(CD476/CC476*100 &gt; 0,CD476/CC476, ""),"")</f>
        <v/>
      </c>
      <c r="CJ476" s="292" t="str">
        <f t="array" ref="CJ476">IF(AND(CE476&lt;&gt;"",CE476&gt;0),IF(CF476/CE476*100 &gt; 0,CF476/CE476, ""),"")</f>
        <v/>
      </c>
      <c r="CK476" s="281"/>
      <c r="CL476" s="293" t="str">
        <f t="array" ref="CL476">IF(AND(L476&lt;&gt;"",L476&gt;0),IF(CK476/L476*100 &gt; 0,CK476/L476*100, ""),"")</f>
        <v/>
      </c>
      <c r="CM476" s="294"/>
      <c r="CN476" s="270" t="str">
        <f t="array" aca="1" ref="CN476" ca="1">IF(AND($O476&lt;&gt;"",$P476="",$O476&lt;=集計基準日),"遅1",IF(AND($R476&lt;&gt;"",$S476="",$R476&lt;=集計基準日),"遅2",IF(AND($U476&lt;&gt;"",$V476="",$U476&lt;=集計基準日),"遅3","") ) )</f>
        <v/>
      </c>
      <c r="CO476" s="271" t="str">
        <f t="array" aca="1" ref="CO476" ca="1">IF(AND($AA476&lt;&gt;"",$AB476="",$AA476&lt;=集計基準日),"遅1",IF(AND($AD476&lt;&gt;"",$AE476="",$AD476&lt;=集計基準日),"遅2",IF(AND($AG476&lt;&gt;"",$AH476="",$AG476&lt;=集計基準日),"遅3","")))</f>
        <v/>
      </c>
      <c r="CP476" s="271" t="str">
        <f t="array" aca="1" ref="CP476" ca="1">IF(AND($AM476&lt;&gt;"",$AN476="",$AM476&lt;=集計基準日),"遅1",IF(AND($AP476&lt;&gt;"",$AQ476="",$AP476&lt;=集計基準日),"遅2",IF(AND($AS476&lt;&gt;"",$AT476="",$AS476&lt;=集計基準日),"遅3","")))</f>
        <v/>
      </c>
      <c r="CQ476" s="272" t="str">
        <f t="shared" ca="1" si="15"/>
        <v/>
      </c>
      <c r="CR476" s="272" t="str">
        <f t="shared" ca="1" si="16"/>
        <v/>
      </c>
      <c r="CS476" s="273" t="str">
        <f t="shared" ca="1" si="226"/>
        <v/>
      </c>
      <c r="CT476" s="337"/>
      <c r="CU476" s="264">
        <f t="shared" si="242"/>
        <v>468</v>
      </c>
      <c r="CW476" s="324">
        <f t="array" aca="1" ref="CW476" ca="1">MAX(IF((IF(進捗管理票PSPT_進捗率_1_2&lt;&gt;"", O476:V476,O476:S476)&lt;&gt;"")*(IF(進捗管理票PSPT_進捗率_1_2&lt;&gt;"", $O$7:$V$7,$O$7:$S$7)="予定日")*(IF(進捗管理票PSPT_進捗率_1_2&lt;&gt;"", O476:V476,O476:S476)&lt;=集計基準日),COLUMN(IF(進捗管理票PSPT_進捗率_1_2&lt;&gt;"", O476:V476,O476:S476)),""))</f>
        <v>0</v>
      </c>
      <c r="CX476" s="324">
        <f t="array" aca="1" ref="CX476" ca="1">MAX(IF((IF(進捗管理票PSPT_進捗率_2_2&lt;&gt;"", AA476:AH476,AA476:AE476)&lt;&gt;"")*(IF(進捗管理票PSPT_進捗率_2_2&lt;&gt;"", $AA$7:$AH$7,$AA$7:$AE$7)="予定日")*(IF(進捗管理票PSPT_進捗率_2_2&lt;&gt;"", AA476:AH476,AA476:AE476)&lt;=集計基準日),COLUMN(IF(進捗管理票PSPT_進捗率_2_2&lt;&gt;"", AA476:AH476,AA476:AE476)),""))</f>
        <v>0</v>
      </c>
      <c r="CY476" s="324">
        <f t="array" aca="1" ref="CY476" ca="1">MAX(IF((IF(進捗管理票PSPT_進捗率_3_2&lt;&gt;"", AM476:AT476,AM476:AQ476)&lt;&gt;"")*(IF(進捗管理票PSPT_進捗率_3_2&lt;&gt;"", $AM$7:$AT$7,$AM$7:$AQ$7)="予定日")*(IF(進捗管理票PSPT_進捗率_3_2&lt;&gt;"", AM476:AT476,AM476:AQ476)&lt;=集計基準日),COLUMN(IF(進捗管理票PSPT_進捗率_3_2&lt;&gt;"", AM476:AT476,AM476:AQ476)),""))</f>
        <v>0</v>
      </c>
      <c r="CZ476" s="324">
        <f t="array" aca="1" ref="CZ476" ca="1">MAX(IF((IF(進捗管理票PSPT_進捗率_4_2&lt;&gt;"", AY476:BF476,AY476:BC476)&lt;&gt;"")*(IF(進捗管理票PSPT_進捗率_4_2&lt;&gt;"", $AY$7:$BF$7,$AY$7:$BC$7)="予定日")*(IF(進捗管理票PSPT_進捗率_4_2&lt;&gt;"", AY476:BF476,AY476:BC476)&lt;=集計基準日),COLUMN(IF(進捗管理票PSPT_進捗率_4_2&lt;&gt;"", AY476:BF476,AY476:BC476)),""))</f>
        <v>0</v>
      </c>
      <c r="DA476" s="324">
        <f t="array" aca="1" ref="DA476" ca="1">MAX(IF((BJ476:BN476&lt;&gt;"")*($BJ$7:$BN$7="予定日")*(BJ476:BN476&lt;=集計基準日),COLUMN(BJ476:BN476),""))</f>
        <v>0</v>
      </c>
      <c r="DB476" s="324">
        <f t="array" aca="1" ref="DB476" ca="1">MAX(IF((IF(AND(進捗管理票PSPT_進捗率_1_2&lt;&gt;"",U476&lt;&gt;""), O476:V476,O476:S476)&lt;&gt;"")*(IF(AND(進捗管理票PSPT_進捗率_1_2&lt;&gt;"",U476&lt;&gt;""), $O$7:$V$7,$O$7:$S$7)="実績日")*(IF(AND(進捗管理票PSPT_進捗率_1_2&lt;&gt;"",U476&lt;&gt;""), O476:V476,O476:S476)&lt;=集計基準日),COLUMN(IF(AND(進捗管理票PSPT_進捗率_1_2&lt;&gt;"",U476&lt;&gt;""), O476:V476,O476:S476)),""))</f>
        <v>0</v>
      </c>
      <c r="DC476" s="324">
        <f t="array" aca="1" ref="DC476" ca="1">MAX(IF((IF(AND(進捗管理票PSPT_進捗率_2_2&lt;&gt;"",AG476&lt;&gt;""), AA476:AH476,AA476:AE476)&lt;&gt;"")*(IF(AND(進捗管理票PSPT_進捗率_2_2&lt;&gt;"",AG476&lt;&gt;""), $AA$7:$AH$7,$AA$7:$AE$7)="実績日")*(IF(AND(進捗管理票PSPT_進捗率_2_2&lt;&gt;"",AG476&lt;&gt;""), AA476:AH476,AA476:AE476)&lt;=集計基準日),COLUMN(IF(AND(進捗管理票PSPT_進捗率_2_2&lt;&gt;"",AG476&lt;&gt;""), AA476:AH476,AA476:AE476)),""))</f>
        <v>0</v>
      </c>
      <c r="DD476" s="324">
        <f t="array" aca="1" ref="DD476" ca="1">MAX(IF((IF(AND(進捗管理票PSPT_進捗率_3_2&lt;&gt;"",AS476&lt;&gt;""), AM476:AT476,AM476:AQ476)&lt;&gt;"")*(IF(AND(進捗管理票PSPT_進捗率_3_2&lt;&gt;"",AS476&lt;&gt;""), $AM$7:$AT$7,$AM$7:$AQ$7)="実績日")*(IF(AND(進捗管理票PSPT_進捗率_3_2&lt;&gt;"",AS476&lt;&gt;""), AM476:AT476,AM476:AQ476)&lt;=集計基準日),COLUMN(IF(AND(進捗管理票PSPT_進捗率_3_2&lt;&gt;"",AS476&lt;&gt;""), AM476:AT476,AM476:AQ476)),""))</f>
        <v>0</v>
      </c>
      <c r="DE476" s="324">
        <f t="array" aca="1" ref="DE476" ca="1">MAX(IF((IF(AND(進捗管理票PSPT_進捗率_4_2&lt;&gt;"",BE476&lt;&gt;""), AY476:BF476,AY476:BC476)&lt;&gt;"")*(IF(AND(進捗管理票PSPT_進捗率_4_2&lt;&gt;"",BE476&lt;&gt;""), $AY$7:$BF$7,$AY$7:$BC$7)="実績日")*(IF(AND(進捗管理票PSPT_進捗率_4_2&lt;&gt;"",BE476&lt;&gt;""), AY476:BF476,AY476:BC476)&lt;=集計基準日),COLUMN(IF(AND(進捗管理票PSPT_進捗率_4_2&lt;&gt;"",BE476&lt;&gt;""), AY476:BF476,AY476:BC476)),""))</f>
        <v>0</v>
      </c>
      <c r="DF476" s="324">
        <f t="array" aca="1" ref="DF476" ca="1">MAX(IF((BJ476:BN476&lt;&gt;"")*($BJ$7:$BN$7="実績日")*(BJ476:BN476&lt;=集計基準日),COLUMN(BJ476:BN476),""))</f>
        <v>0</v>
      </c>
      <c r="DG476" s="439">
        <f ca="1">MAX(IF(CW476&lt;&gt;0,HLOOKUP(CW476+1,進捗・達成率設定_PS,9,1),0),IF(CX476&lt;&gt;0,HLOOKUP(CX476+1,進捗・達成率設定_PT仕様作成,9,1),0),IF(CY476&lt;&gt;0,HLOOKUP(CY476+1,進捗・達成率設定_PG,9,1),0),IF(CZ476&lt;&gt;0,HLOOKUP(CZ476+1,進捗・達成率設定_PT,9,1),0),IF(DA476&lt;&gt;0,HLOOKUP(DA476+1,進捗・達成率設定_受入,9,1),0),IF(AND(COUNTA(PTレビュー先頭セル:PTレビュー最終セル)=0,AND(BB476&lt;&gt;"", BB476 &lt;= 集計基準日, BE476="",BF476="",BJ476="",BK476="",BM476="",BN476="")),100,0),IF(AND(BE476&lt;&gt;"",BE476 &lt;= 集計基準日, BJ476="",BK476="",BM476="",BN476=""),100,0))</f>
        <v>0</v>
      </c>
      <c r="DH476" s="440">
        <f ca="1">MAX(IF(DB476&lt;&gt;0,HLOOKUP(DB476,進捗・達成率設定_PS,9,1),0),IF(DC476&lt;&gt;0,HLOOKUP(DC476,進捗・達成率設定_PT仕様作成,9,1),0),IF(DD476&lt;&gt;0,HLOOKUP(DD476,進捗・達成率設定_PG,9,1),0),IF(DE476&lt;&gt;0,HLOOKUP(DE476,進捗・達成率設定_PT,9,1),0),IF(DF476&lt;&gt;0,HLOOKUP(DF476,進捗・達成率設定_受入,9,1),0),IF(AND(COUNTA(PTレビュー先頭セル:PTレビュー最終セル)=0,BJ476="",BK476="",BM476="",BN476="",BC476&lt;&gt;"", BC476&lt;=集計基準日),100,0),IF(OR(AND(BF476&lt;&gt;"",BF476&lt;=集計基準日, BJ476="",BK476="",BM476="",BN476=""),AND(BE476&lt;&gt;"",BF476&lt;&gt;"",BF476&lt;=集計基準日, BJ476="",BK476="",BM476="",BN476="")),100,0))</f>
        <v>0</v>
      </c>
      <c r="DI476" s="328" t="str">
        <f>IF(BM476&lt;&gt;"",BM476,IF(AND(BJ476&lt;&gt;"",BM476&lt;&gt;""),BM476,IF(AND(BJ476&lt;&gt;"",BM476=""),"",IF(AND(BK476&lt;&gt;"",BM476=""),"",IF(BE476&lt;&gt;"",BE476,IF(COUNTA(PTレビュー先頭セル:PTレビュー最終セル)&lt;&gt;0,"",IF(BB476&lt;&gt;"",BB476,"")))))))</f>
        <v/>
      </c>
      <c r="DJ476" s="329" t="str">
        <f>IF(AND(BM476&lt;&gt;"",BN476&lt;&gt;""),BN476,IF(AND(BJ476&lt;&gt;"",BN476&lt;&gt;""),BN476,IF(AND(BK476&lt;&gt;"",BN476=""),"",IF(AND(BJ476&lt;&gt;"",BN476=""),"",IF(BF476&lt;&gt;"",BF476,IF(COUNTA(PTレビュー先頭セル:PTレビュー最終セル)&lt;&gt;0,"",IF(BC476&lt;&gt;"",BC476,"")))))))</f>
        <v/>
      </c>
      <c r="DK476" s="450" t="b">
        <f t="shared" si="243"/>
        <v>0</v>
      </c>
      <c r="DL476" s="440" t="b">
        <f t="shared" si="244"/>
        <v>0</v>
      </c>
      <c r="DM476" s="450" t="b">
        <f t="shared" si="245"/>
        <v>0</v>
      </c>
      <c r="DN476" s="440" t="b">
        <f t="shared" si="246"/>
        <v>0</v>
      </c>
      <c r="DO476" s="449" t="b">
        <f t="shared" si="247"/>
        <v>0</v>
      </c>
      <c r="DP476" s="440" t="b">
        <f t="shared" si="248"/>
        <v>0</v>
      </c>
      <c r="DQ476" s="450" t="b">
        <f t="shared" si="249"/>
        <v>0</v>
      </c>
      <c r="DR476" s="440" t="b">
        <f t="shared" si="250"/>
        <v>0</v>
      </c>
      <c r="DS476" s="449" t="b">
        <f t="shared" si="251"/>
        <v>0</v>
      </c>
      <c r="DT476" s="440" t="b">
        <f t="shared" si="252"/>
        <v>0</v>
      </c>
    </row>
    <row r="477" spans="1:124" x14ac:dyDescent="0.25">
      <c r="A477" s="65">
        <f t="shared" si="227"/>
        <v>469</v>
      </c>
      <c r="B477" s="275"/>
      <c r="C477" s="275"/>
      <c r="D477" s="275"/>
      <c r="E477" s="275"/>
      <c r="F477" s="275"/>
      <c r="G477" s="316"/>
      <c r="H477" s="276"/>
      <c r="I477" s="276"/>
      <c r="J477" s="276"/>
      <c r="K477" s="467"/>
      <c r="L477" s="467"/>
      <c r="M477" s="277"/>
      <c r="N477" s="277"/>
      <c r="O477" s="348"/>
      <c r="P477" s="278"/>
      <c r="Q477" s="279"/>
      <c r="R477" s="348"/>
      <c r="S477" s="278"/>
      <c r="T477" s="280"/>
      <c r="U477" s="348"/>
      <c r="V477" s="274"/>
      <c r="W477" s="309" t="str">
        <f t="shared" ca="1" si="228"/>
        <v/>
      </c>
      <c r="X477" s="310" t="str">
        <f t="shared" ca="1" si="229"/>
        <v/>
      </c>
      <c r="Y477" s="277"/>
      <c r="Z477" s="277"/>
      <c r="AA477" s="348"/>
      <c r="AB477" s="278"/>
      <c r="AC477" s="279"/>
      <c r="AD477" s="348"/>
      <c r="AE477" s="278"/>
      <c r="AF477" s="280"/>
      <c r="AG477" s="348"/>
      <c r="AH477" s="274"/>
      <c r="AI477" s="309" t="str">
        <f t="shared" ca="1" si="230"/>
        <v/>
      </c>
      <c r="AJ477" s="310" t="str">
        <f t="shared" ca="1" si="231"/>
        <v/>
      </c>
      <c r="AK477" s="277"/>
      <c r="AL477" s="277"/>
      <c r="AM477" s="348"/>
      <c r="AN477" s="278"/>
      <c r="AO477" s="279"/>
      <c r="AP477" s="348"/>
      <c r="AQ477" s="278"/>
      <c r="AR477" s="280"/>
      <c r="AS477" s="348"/>
      <c r="AT477" s="274"/>
      <c r="AU477" s="309" t="str">
        <f t="shared" ca="1" si="232"/>
        <v/>
      </c>
      <c r="AV477" s="310" t="str">
        <f t="shared" ca="1" si="233"/>
        <v/>
      </c>
      <c r="AW477" s="276"/>
      <c r="AX477" s="276"/>
      <c r="AY477" s="348"/>
      <c r="AZ477" s="278"/>
      <c r="BA477" s="279"/>
      <c r="BB477" s="348"/>
      <c r="BC477" s="278"/>
      <c r="BD477" s="280"/>
      <c r="BE477" s="348"/>
      <c r="BF477" s="274"/>
      <c r="BG477" s="309" t="str">
        <f t="shared" ca="1" si="234"/>
        <v/>
      </c>
      <c r="BH477" s="310" t="str">
        <f t="shared" ca="1" si="235"/>
        <v/>
      </c>
      <c r="BI477" s="276"/>
      <c r="BJ477" s="348"/>
      <c r="BK477" s="278"/>
      <c r="BL477" s="279"/>
      <c r="BM477" s="348"/>
      <c r="BN477" s="278"/>
      <c r="BO477" s="280"/>
      <c r="BP477" s="309" t="str">
        <f t="shared" ca="1" si="236"/>
        <v/>
      </c>
      <c r="BQ477" s="310" t="str">
        <f t="shared" ca="1" si="237"/>
        <v/>
      </c>
      <c r="BR477" s="309" t="str">
        <f t="shared" ca="1" si="238"/>
        <v/>
      </c>
      <c r="BS477" s="438" t="str">
        <f t="shared" ca="1" si="239"/>
        <v/>
      </c>
      <c r="BT477" s="281" t="str">
        <f t="array" ref="BT477">IF(AND($I477&lt;&gt;"",$K477&lt;&gt;""),CEILING(VLOOKUP($I477,ランク別指標,3,FALSE)*$L477,1),"")</f>
        <v/>
      </c>
      <c r="BU477" s="282"/>
      <c r="BV477" s="281" t="str">
        <f t="shared" si="224"/>
        <v/>
      </c>
      <c r="BW477" s="283"/>
      <c r="BX477" s="282"/>
      <c r="BY477" s="284" t="str">
        <f t="shared" si="240"/>
        <v/>
      </c>
      <c r="BZ477" s="285" t="str">
        <f t="shared" si="241"/>
        <v/>
      </c>
      <c r="CA477" s="286"/>
      <c r="CB477" s="287"/>
      <c r="CC477" s="281" t="str">
        <f t="array" ref="CC477">IF(AND($I477&lt;&gt;"",$K477&lt;&gt;""),CEILING(VLOOKUP($I477,ランク別指標,6,FALSE)*$L477,1),"")</f>
        <v/>
      </c>
      <c r="CD477" s="288"/>
      <c r="CE477" s="289" t="str">
        <f t="shared" si="225"/>
        <v/>
      </c>
      <c r="CF477" s="290"/>
      <c r="CG477" s="291" t="str">
        <f t="array" ref="CG477">IF(AND(L477&lt;&gt;"",L477&gt;0),IF(CD477/L477*100 &gt; 0,CD477/L477*100, ""),"")</f>
        <v/>
      </c>
      <c r="CH477" s="292" t="str">
        <f t="array" ref="CH477">IF(AND(L477&lt;&gt;"",L477&gt;0),IF(CF477/L477*100 &gt; 0,CF477/L477*100, ""),"")</f>
        <v/>
      </c>
      <c r="CI477" s="291" t="str">
        <f t="array" ref="CI477">IF(AND(CC477&lt;&gt;"",CC477&gt;0),IF(CD477/CC477*100 &gt; 0,CD477/CC477, ""),"")</f>
        <v/>
      </c>
      <c r="CJ477" s="292" t="str">
        <f t="array" ref="CJ477">IF(AND(CE477&lt;&gt;"",CE477&gt;0),IF(CF477/CE477*100 &gt; 0,CF477/CE477, ""),"")</f>
        <v/>
      </c>
      <c r="CK477" s="281"/>
      <c r="CL477" s="293" t="str">
        <f t="array" ref="CL477">IF(AND(L477&lt;&gt;"",L477&gt;0),IF(CK477/L477*100 &gt; 0,CK477/L477*100, ""),"")</f>
        <v/>
      </c>
      <c r="CM477" s="294"/>
      <c r="CN477" s="270" t="str">
        <f t="array" aca="1" ref="CN477" ca="1">IF(AND($O477&lt;&gt;"",$P477="",$O477&lt;=集計基準日),"遅1",IF(AND($R477&lt;&gt;"",$S477="",$R477&lt;=集計基準日),"遅2",IF(AND($U477&lt;&gt;"",$V477="",$U477&lt;=集計基準日),"遅3","") ) )</f>
        <v/>
      </c>
      <c r="CO477" s="271" t="str">
        <f t="array" aca="1" ref="CO477" ca="1">IF(AND($AA477&lt;&gt;"",$AB477="",$AA477&lt;=集計基準日),"遅1",IF(AND($AD477&lt;&gt;"",$AE477="",$AD477&lt;=集計基準日),"遅2",IF(AND($AG477&lt;&gt;"",$AH477="",$AG477&lt;=集計基準日),"遅3","")))</f>
        <v/>
      </c>
      <c r="CP477" s="271" t="str">
        <f t="array" aca="1" ref="CP477" ca="1">IF(AND($AM477&lt;&gt;"",$AN477="",$AM477&lt;=集計基準日),"遅1",IF(AND($AP477&lt;&gt;"",$AQ477="",$AP477&lt;=集計基準日),"遅2",IF(AND($AS477&lt;&gt;"",$AT477="",$AS477&lt;=集計基準日),"遅3","")))</f>
        <v/>
      </c>
      <c r="CQ477" s="272" t="str">
        <f t="shared" ca="1" si="15"/>
        <v/>
      </c>
      <c r="CR477" s="272" t="str">
        <f t="shared" ca="1" si="16"/>
        <v/>
      </c>
      <c r="CS477" s="273" t="str">
        <f t="shared" ca="1" si="226"/>
        <v/>
      </c>
      <c r="CT477" s="337"/>
      <c r="CU477" s="264">
        <f t="shared" si="242"/>
        <v>469</v>
      </c>
      <c r="CW477" s="324">
        <f t="array" aca="1" ref="CW477" ca="1">MAX(IF((IF(進捗管理票PSPT_進捗率_1_2&lt;&gt;"", O477:V477,O477:S477)&lt;&gt;"")*(IF(進捗管理票PSPT_進捗率_1_2&lt;&gt;"", $O$7:$V$7,$O$7:$S$7)="予定日")*(IF(進捗管理票PSPT_進捗率_1_2&lt;&gt;"", O477:V477,O477:S477)&lt;=集計基準日),COLUMN(IF(進捗管理票PSPT_進捗率_1_2&lt;&gt;"", O477:V477,O477:S477)),""))</f>
        <v>0</v>
      </c>
      <c r="CX477" s="324">
        <f t="array" aca="1" ref="CX477" ca="1">MAX(IF((IF(進捗管理票PSPT_進捗率_2_2&lt;&gt;"", AA477:AH477,AA477:AE477)&lt;&gt;"")*(IF(進捗管理票PSPT_進捗率_2_2&lt;&gt;"", $AA$7:$AH$7,$AA$7:$AE$7)="予定日")*(IF(進捗管理票PSPT_進捗率_2_2&lt;&gt;"", AA477:AH477,AA477:AE477)&lt;=集計基準日),COLUMN(IF(進捗管理票PSPT_進捗率_2_2&lt;&gt;"", AA477:AH477,AA477:AE477)),""))</f>
        <v>0</v>
      </c>
      <c r="CY477" s="324">
        <f t="array" aca="1" ref="CY477" ca="1">MAX(IF((IF(進捗管理票PSPT_進捗率_3_2&lt;&gt;"", AM477:AT477,AM477:AQ477)&lt;&gt;"")*(IF(進捗管理票PSPT_進捗率_3_2&lt;&gt;"", $AM$7:$AT$7,$AM$7:$AQ$7)="予定日")*(IF(進捗管理票PSPT_進捗率_3_2&lt;&gt;"", AM477:AT477,AM477:AQ477)&lt;=集計基準日),COLUMN(IF(進捗管理票PSPT_進捗率_3_2&lt;&gt;"", AM477:AT477,AM477:AQ477)),""))</f>
        <v>0</v>
      </c>
      <c r="CZ477" s="324">
        <f t="array" aca="1" ref="CZ477" ca="1">MAX(IF((IF(進捗管理票PSPT_進捗率_4_2&lt;&gt;"", AY477:BF477,AY477:BC477)&lt;&gt;"")*(IF(進捗管理票PSPT_進捗率_4_2&lt;&gt;"", $AY$7:$BF$7,$AY$7:$BC$7)="予定日")*(IF(進捗管理票PSPT_進捗率_4_2&lt;&gt;"", AY477:BF477,AY477:BC477)&lt;=集計基準日),COLUMN(IF(進捗管理票PSPT_進捗率_4_2&lt;&gt;"", AY477:BF477,AY477:BC477)),""))</f>
        <v>0</v>
      </c>
      <c r="DA477" s="324">
        <f t="array" aca="1" ref="DA477" ca="1">MAX(IF((BJ477:BN477&lt;&gt;"")*($BJ$7:$BN$7="予定日")*(BJ477:BN477&lt;=集計基準日),COLUMN(BJ477:BN477),""))</f>
        <v>0</v>
      </c>
      <c r="DB477" s="324">
        <f t="array" aca="1" ref="DB477" ca="1">MAX(IF((IF(AND(進捗管理票PSPT_進捗率_1_2&lt;&gt;"",U477&lt;&gt;""), O477:V477,O477:S477)&lt;&gt;"")*(IF(AND(進捗管理票PSPT_進捗率_1_2&lt;&gt;"",U477&lt;&gt;""), $O$7:$V$7,$O$7:$S$7)="実績日")*(IF(AND(進捗管理票PSPT_進捗率_1_2&lt;&gt;"",U477&lt;&gt;""), O477:V477,O477:S477)&lt;=集計基準日),COLUMN(IF(AND(進捗管理票PSPT_進捗率_1_2&lt;&gt;"",U477&lt;&gt;""), O477:V477,O477:S477)),""))</f>
        <v>0</v>
      </c>
      <c r="DC477" s="324">
        <f t="array" aca="1" ref="DC477" ca="1">MAX(IF((IF(AND(進捗管理票PSPT_進捗率_2_2&lt;&gt;"",AG477&lt;&gt;""), AA477:AH477,AA477:AE477)&lt;&gt;"")*(IF(AND(進捗管理票PSPT_進捗率_2_2&lt;&gt;"",AG477&lt;&gt;""), $AA$7:$AH$7,$AA$7:$AE$7)="実績日")*(IF(AND(進捗管理票PSPT_進捗率_2_2&lt;&gt;"",AG477&lt;&gt;""), AA477:AH477,AA477:AE477)&lt;=集計基準日),COLUMN(IF(AND(進捗管理票PSPT_進捗率_2_2&lt;&gt;"",AG477&lt;&gt;""), AA477:AH477,AA477:AE477)),""))</f>
        <v>0</v>
      </c>
      <c r="DD477" s="324">
        <f t="array" aca="1" ref="DD477" ca="1">MAX(IF((IF(AND(進捗管理票PSPT_進捗率_3_2&lt;&gt;"",AS477&lt;&gt;""), AM477:AT477,AM477:AQ477)&lt;&gt;"")*(IF(AND(進捗管理票PSPT_進捗率_3_2&lt;&gt;"",AS477&lt;&gt;""), $AM$7:$AT$7,$AM$7:$AQ$7)="実績日")*(IF(AND(進捗管理票PSPT_進捗率_3_2&lt;&gt;"",AS477&lt;&gt;""), AM477:AT477,AM477:AQ477)&lt;=集計基準日),COLUMN(IF(AND(進捗管理票PSPT_進捗率_3_2&lt;&gt;"",AS477&lt;&gt;""), AM477:AT477,AM477:AQ477)),""))</f>
        <v>0</v>
      </c>
      <c r="DE477" s="324">
        <f t="array" aca="1" ref="DE477" ca="1">MAX(IF((IF(AND(進捗管理票PSPT_進捗率_4_2&lt;&gt;"",BE477&lt;&gt;""), AY477:BF477,AY477:BC477)&lt;&gt;"")*(IF(AND(進捗管理票PSPT_進捗率_4_2&lt;&gt;"",BE477&lt;&gt;""), $AY$7:$BF$7,$AY$7:$BC$7)="実績日")*(IF(AND(進捗管理票PSPT_進捗率_4_2&lt;&gt;"",BE477&lt;&gt;""), AY477:BF477,AY477:BC477)&lt;=集計基準日),COLUMN(IF(AND(進捗管理票PSPT_進捗率_4_2&lt;&gt;"",BE477&lt;&gt;""), AY477:BF477,AY477:BC477)),""))</f>
        <v>0</v>
      </c>
      <c r="DF477" s="324">
        <f t="array" aca="1" ref="DF477" ca="1">MAX(IF((BJ477:BN477&lt;&gt;"")*($BJ$7:$BN$7="実績日")*(BJ477:BN477&lt;=集計基準日),COLUMN(BJ477:BN477),""))</f>
        <v>0</v>
      </c>
      <c r="DG477" s="439">
        <f ca="1">MAX(IF(CW477&lt;&gt;0,HLOOKUP(CW477+1,進捗・達成率設定_PS,9,1),0),IF(CX477&lt;&gt;0,HLOOKUP(CX477+1,進捗・達成率設定_PT仕様作成,9,1),0),IF(CY477&lt;&gt;0,HLOOKUP(CY477+1,進捗・達成率設定_PG,9,1),0),IF(CZ477&lt;&gt;0,HLOOKUP(CZ477+1,進捗・達成率設定_PT,9,1),0),IF(DA477&lt;&gt;0,HLOOKUP(DA477+1,進捗・達成率設定_受入,9,1),0),IF(AND(COUNTA(PTレビュー先頭セル:PTレビュー最終セル)=0,AND(BB477&lt;&gt;"", BB477 &lt;= 集計基準日, BE477="",BF477="",BJ477="",BK477="",BM477="",BN477="")),100,0),IF(AND(BE477&lt;&gt;"",BE477 &lt;= 集計基準日, BJ477="",BK477="",BM477="",BN477=""),100,0))</f>
        <v>0</v>
      </c>
      <c r="DH477" s="440">
        <f ca="1">MAX(IF(DB477&lt;&gt;0,HLOOKUP(DB477,進捗・達成率設定_PS,9,1),0),IF(DC477&lt;&gt;0,HLOOKUP(DC477,進捗・達成率設定_PT仕様作成,9,1),0),IF(DD477&lt;&gt;0,HLOOKUP(DD477,進捗・達成率設定_PG,9,1),0),IF(DE477&lt;&gt;0,HLOOKUP(DE477,進捗・達成率設定_PT,9,1),0),IF(DF477&lt;&gt;0,HLOOKUP(DF477,進捗・達成率設定_受入,9,1),0),IF(AND(COUNTA(PTレビュー先頭セル:PTレビュー最終セル)=0,BJ477="",BK477="",BM477="",BN477="",BC477&lt;&gt;"", BC477&lt;=集計基準日),100,0),IF(OR(AND(BF477&lt;&gt;"",BF477&lt;=集計基準日, BJ477="",BK477="",BM477="",BN477=""),AND(BE477&lt;&gt;"",BF477&lt;&gt;"",BF477&lt;=集計基準日, BJ477="",BK477="",BM477="",BN477="")),100,0))</f>
        <v>0</v>
      </c>
      <c r="DI477" s="328" t="str">
        <f>IF(BM477&lt;&gt;"",BM477,IF(AND(BJ477&lt;&gt;"",BM477&lt;&gt;""),BM477,IF(AND(BJ477&lt;&gt;"",BM477=""),"",IF(AND(BK477&lt;&gt;"",BM477=""),"",IF(BE477&lt;&gt;"",BE477,IF(COUNTA(PTレビュー先頭セル:PTレビュー最終セル)&lt;&gt;0,"",IF(BB477&lt;&gt;"",BB477,"")))))))</f>
        <v/>
      </c>
      <c r="DJ477" s="329" t="str">
        <f>IF(AND(BM477&lt;&gt;"",BN477&lt;&gt;""),BN477,IF(AND(BJ477&lt;&gt;"",BN477&lt;&gt;""),BN477,IF(AND(BK477&lt;&gt;"",BN477=""),"",IF(AND(BJ477&lt;&gt;"",BN477=""),"",IF(BF477&lt;&gt;"",BF477,IF(COUNTA(PTレビュー先頭セル:PTレビュー最終セル)&lt;&gt;0,"",IF(BC477&lt;&gt;"",BC477,"")))))))</f>
        <v/>
      </c>
      <c r="DK477" s="450" t="b">
        <f t="shared" si="243"/>
        <v>0</v>
      </c>
      <c r="DL477" s="440" t="b">
        <f t="shared" si="244"/>
        <v>0</v>
      </c>
      <c r="DM477" s="450" t="b">
        <f t="shared" si="245"/>
        <v>0</v>
      </c>
      <c r="DN477" s="440" t="b">
        <f t="shared" si="246"/>
        <v>0</v>
      </c>
      <c r="DO477" s="449" t="b">
        <f t="shared" si="247"/>
        <v>0</v>
      </c>
      <c r="DP477" s="440" t="b">
        <f t="shared" si="248"/>
        <v>0</v>
      </c>
      <c r="DQ477" s="450" t="b">
        <f t="shared" si="249"/>
        <v>0</v>
      </c>
      <c r="DR477" s="440" t="b">
        <f t="shared" si="250"/>
        <v>0</v>
      </c>
      <c r="DS477" s="449" t="b">
        <f t="shared" si="251"/>
        <v>0</v>
      </c>
      <c r="DT477" s="440" t="b">
        <f t="shared" si="252"/>
        <v>0</v>
      </c>
    </row>
    <row r="478" spans="1:124" x14ac:dyDescent="0.25">
      <c r="A478" s="65">
        <f t="shared" si="227"/>
        <v>470</v>
      </c>
      <c r="B478" s="275"/>
      <c r="C478" s="275"/>
      <c r="D478" s="275"/>
      <c r="E478" s="275"/>
      <c r="F478" s="275"/>
      <c r="G478" s="316"/>
      <c r="H478" s="276"/>
      <c r="I478" s="276"/>
      <c r="J478" s="276"/>
      <c r="K478" s="467"/>
      <c r="L478" s="467"/>
      <c r="M478" s="277"/>
      <c r="N478" s="277"/>
      <c r="O478" s="348"/>
      <c r="P478" s="278"/>
      <c r="Q478" s="279"/>
      <c r="R478" s="348"/>
      <c r="S478" s="278"/>
      <c r="T478" s="280"/>
      <c r="U478" s="348"/>
      <c r="V478" s="274"/>
      <c r="W478" s="309" t="str">
        <f t="shared" ca="1" si="228"/>
        <v/>
      </c>
      <c r="X478" s="310" t="str">
        <f t="shared" ca="1" si="229"/>
        <v/>
      </c>
      <c r="Y478" s="277"/>
      <c r="Z478" s="277"/>
      <c r="AA478" s="348"/>
      <c r="AB478" s="278"/>
      <c r="AC478" s="279"/>
      <c r="AD478" s="348"/>
      <c r="AE478" s="278"/>
      <c r="AF478" s="280"/>
      <c r="AG478" s="348"/>
      <c r="AH478" s="274"/>
      <c r="AI478" s="309" t="str">
        <f t="shared" ca="1" si="230"/>
        <v/>
      </c>
      <c r="AJ478" s="310" t="str">
        <f t="shared" ca="1" si="231"/>
        <v/>
      </c>
      <c r="AK478" s="277"/>
      <c r="AL478" s="277"/>
      <c r="AM478" s="348"/>
      <c r="AN478" s="278"/>
      <c r="AO478" s="279"/>
      <c r="AP478" s="348"/>
      <c r="AQ478" s="278"/>
      <c r="AR478" s="280"/>
      <c r="AS478" s="348"/>
      <c r="AT478" s="274"/>
      <c r="AU478" s="309" t="str">
        <f t="shared" ca="1" si="232"/>
        <v/>
      </c>
      <c r="AV478" s="310" t="str">
        <f t="shared" ca="1" si="233"/>
        <v/>
      </c>
      <c r="AW478" s="276"/>
      <c r="AX478" s="276"/>
      <c r="AY478" s="348"/>
      <c r="AZ478" s="278"/>
      <c r="BA478" s="279"/>
      <c r="BB478" s="348"/>
      <c r="BC478" s="278"/>
      <c r="BD478" s="280"/>
      <c r="BE478" s="348"/>
      <c r="BF478" s="274"/>
      <c r="BG478" s="309" t="str">
        <f t="shared" ca="1" si="234"/>
        <v/>
      </c>
      <c r="BH478" s="310" t="str">
        <f t="shared" ca="1" si="235"/>
        <v/>
      </c>
      <c r="BI478" s="276"/>
      <c r="BJ478" s="348"/>
      <c r="BK478" s="278"/>
      <c r="BL478" s="279"/>
      <c r="BM478" s="348"/>
      <c r="BN478" s="278"/>
      <c r="BO478" s="280"/>
      <c r="BP478" s="309" t="str">
        <f t="shared" ca="1" si="236"/>
        <v/>
      </c>
      <c r="BQ478" s="310" t="str">
        <f t="shared" ca="1" si="237"/>
        <v/>
      </c>
      <c r="BR478" s="309" t="str">
        <f t="shared" ca="1" si="238"/>
        <v/>
      </c>
      <c r="BS478" s="438" t="str">
        <f t="shared" ca="1" si="239"/>
        <v/>
      </c>
      <c r="BT478" s="281" t="str">
        <f t="array" ref="BT478">IF(AND($I478&lt;&gt;"",$K478&lt;&gt;""),CEILING(VLOOKUP($I478,ランク別指標,3,FALSE)*$L478,1),"")</f>
        <v/>
      </c>
      <c r="BU478" s="282"/>
      <c r="BV478" s="281" t="str">
        <f t="shared" si="224"/>
        <v/>
      </c>
      <c r="BW478" s="283"/>
      <c r="BX478" s="282"/>
      <c r="BY478" s="284" t="str">
        <f t="shared" si="240"/>
        <v/>
      </c>
      <c r="BZ478" s="285" t="str">
        <f t="shared" si="241"/>
        <v/>
      </c>
      <c r="CA478" s="286"/>
      <c r="CB478" s="287"/>
      <c r="CC478" s="281" t="str">
        <f t="array" ref="CC478">IF(AND($I478&lt;&gt;"",$K478&lt;&gt;""),CEILING(VLOOKUP($I478,ランク別指標,6,FALSE)*$L478,1),"")</f>
        <v/>
      </c>
      <c r="CD478" s="288"/>
      <c r="CE478" s="289" t="str">
        <f t="shared" si="225"/>
        <v/>
      </c>
      <c r="CF478" s="290"/>
      <c r="CG478" s="291" t="str">
        <f t="array" ref="CG478">IF(AND(L478&lt;&gt;"",L478&gt;0),IF(CD478/L478*100 &gt; 0,CD478/L478*100, ""),"")</f>
        <v/>
      </c>
      <c r="CH478" s="292" t="str">
        <f t="array" ref="CH478">IF(AND(L478&lt;&gt;"",L478&gt;0),IF(CF478/L478*100 &gt; 0,CF478/L478*100, ""),"")</f>
        <v/>
      </c>
      <c r="CI478" s="291" t="str">
        <f t="array" ref="CI478">IF(AND(CC478&lt;&gt;"",CC478&gt;0),IF(CD478/CC478*100 &gt; 0,CD478/CC478, ""),"")</f>
        <v/>
      </c>
      <c r="CJ478" s="292" t="str">
        <f t="array" ref="CJ478">IF(AND(CE478&lt;&gt;"",CE478&gt;0),IF(CF478/CE478*100 &gt; 0,CF478/CE478, ""),"")</f>
        <v/>
      </c>
      <c r="CK478" s="281"/>
      <c r="CL478" s="293" t="str">
        <f t="array" ref="CL478">IF(AND(L478&lt;&gt;"",L478&gt;0),IF(CK478/L478*100 &gt; 0,CK478/L478*100, ""),"")</f>
        <v/>
      </c>
      <c r="CM478" s="294"/>
      <c r="CN478" s="270" t="str">
        <f t="array" aca="1" ref="CN478" ca="1">IF(AND($O478&lt;&gt;"",$P478="",$O478&lt;=集計基準日),"遅1",IF(AND($R478&lt;&gt;"",$S478="",$R478&lt;=集計基準日),"遅2",IF(AND($U478&lt;&gt;"",$V478="",$U478&lt;=集計基準日),"遅3","") ) )</f>
        <v/>
      </c>
      <c r="CO478" s="271" t="str">
        <f t="array" aca="1" ref="CO478" ca="1">IF(AND($AA478&lt;&gt;"",$AB478="",$AA478&lt;=集計基準日),"遅1",IF(AND($AD478&lt;&gt;"",$AE478="",$AD478&lt;=集計基準日),"遅2",IF(AND($AG478&lt;&gt;"",$AH478="",$AG478&lt;=集計基準日),"遅3","")))</f>
        <v/>
      </c>
      <c r="CP478" s="271" t="str">
        <f t="array" aca="1" ref="CP478" ca="1">IF(AND($AM478&lt;&gt;"",$AN478="",$AM478&lt;=集計基準日),"遅1",IF(AND($AP478&lt;&gt;"",$AQ478="",$AP478&lt;=集計基準日),"遅2",IF(AND($AS478&lt;&gt;"",$AT478="",$AS478&lt;=集計基準日),"遅3","")))</f>
        <v/>
      </c>
      <c r="CQ478" s="272" t="str">
        <f t="shared" ca="1" si="15"/>
        <v/>
      </c>
      <c r="CR478" s="272" t="str">
        <f t="shared" ca="1" si="16"/>
        <v/>
      </c>
      <c r="CS478" s="273" t="str">
        <f t="shared" ca="1" si="226"/>
        <v/>
      </c>
      <c r="CT478" s="337"/>
      <c r="CU478" s="264">
        <f t="shared" si="242"/>
        <v>470</v>
      </c>
      <c r="CW478" s="324">
        <f t="array" aca="1" ref="CW478" ca="1">MAX(IF((IF(進捗管理票PSPT_進捗率_1_2&lt;&gt;"", O478:V478,O478:S478)&lt;&gt;"")*(IF(進捗管理票PSPT_進捗率_1_2&lt;&gt;"", $O$7:$V$7,$O$7:$S$7)="予定日")*(IF(進捗管理票PSPT_進捗率_1_2&lt;&gt;"", O478:V478,O478:S478)&lt;=集計基準日),COLUMN(IF(進捗管理票PSPT_進捗率_1_2&lt;&gt;"", O478:V478,O478:S478)),""))</f>
        <v>0</v>
      </c>
      <c r="CX478" s="324">
        <f t="array" aca="1" ref="CX478" ca="1">MAX(IF((IF(進捗管理票PSPT_進捗率_2_2&lt;&gt;"", AA478:AH478,AA478:AE478)&lt;&gt;"")*(IF(進捗管理票PSPT_進捗率_2_2&lt;&gt;"", $AA$7:$AH$7,$AA$7:$AE$7)="予定日")*(IF(進捗管理票PSPT_進捗率_2_2&lt;&gt;"", AA478:AH478,AA478:AE478)&lt;=集計基準日),COLUMN(IF(進捗管理票PSPT_進捗率_2_2&lt;&gt;"", AA478:AH478,AA478:AE478)),""))</f>
        <v>0</v>
      </c>
      <c r="CY478" s="324">
        <f t="array" aca="1" ref="CY478" ca="1">MAX(IF((IF(進捗管理票PSPT_進捗率_3_2&lt;&gt;"", AM478:AT478,AM478:AQ478)&lt;&gt;"")*(IF(進捗管理票PSPT_進捗率_3_2&lt;&gt;"", $AM$7:$AT$7,$AM$7:$AQ$7)="予定日")*(IF(進捗管理票PSPT_進捗率_3_2&lt;&gt;"", AM478:AT478,AM478:AQ478)&lt;=集計基準日),COLUMN(IF(進捗管理票PSPT_進捗率_3_2&lt;&gt;"", AM478:AT478,AM478:AQ478)),""))</f>
        <v>0</v>
      </c>
      <c r="CZ478" s="324">
        <f t="array" aca="1" ref="CZ478" ca="1">MAX(IF((IF(進捗管理票PSPT_進捗率_4_2&lt;&gt;"", AY478:BF478,AY478:BC478)&lt;&gt;"")*(IF(進捗管理票PSPT_進捗率_4_2&lt;&gt;"", $AY$7:$BF$7,$AY$7:$BC$7)="予定日")*(IF(進捗管理票PSPT_進捗率_4_2&lt;&gt;"", AY478:BF478,AY478:BC478)&lt;=集計基準日),COLUMN(IF(進捗管理票PSPT_進捗率_4_2&lt;&gt;"", AY478:BF478,AY478:BC478)),""))</f>
        <v>0</v>
      </c>
      <c r="DA478" s="324">
        <f t="array" aca="1" ref="DA478" ca="1">MAX(IF((BJ478:BN478&lt;&gt;"")*($BJ$7:$BN$7="予定日")*(BJ478:BN478&lt;=集計基準日),COLUMN(BJ478:BN478),""))</f>
        <v>0</v>
      </c>
      <c r="DB478" s="324">
        <f t="array" aca="1" ref="DB478" ca="1">MAX(IF((IF(AND(進捗管理票PSPT_進捗率_1_2&lt;&gt;"",U478&lt;&gt;""), O478:V478,O478:S478)&lt;&gt;"")*(IF(AND(進捗管理票PSPT_進捗率_1_2&lt;&gt;"",U478&lt;&gt;""), $O$7:$V$7,$O$7:$S$7)="実績日")*(IF(AND(進捗管理票PSPT_進捗率_1_2&lt;&gt;"",U478&lt;&gt;""), O478:V478,O478:S478)&lt;=集計基準日),COLUMN(IF(AND(進捗管理票PSPT_進捗率_1_2&lt;&gt;"",U478&lt;&gt;""), O478:V478,O478:S478)),""))</f>
        <v>0</v>
      </c>
      <c r="DC478" s="324">
        <f t="array" aca="1" ref="DC478" ca="1">MAX(IF((IF(AND(進捗管理票PSPT_進捗率_2_2&lt;&gt;"",AG478&lt;&gt;""), AA478:AH478,AA478:AE478)&lt;&gt;"")*(IF(AND(進捗管理票PSPT_進捗率_2_2&lt;&gt;"",AG478&lt;&gt;""), $AA$7:$AH$7,$AA$7:$AE$7)="実績日")*(IF(AND(進捗管理票PSPT_進捗率_2_2&lt;&gt;"",AG478&lt;&gt;""), AA478:AH478,AA478:AE478)&lt;=集計基準日),COLUMN(IF(AND(進捗管理票PSPT_進捗率_2_2&lt;&gt;"",AG478&lt;&gt;""), AA478:AH478,AA478:AE478)),""))</f>
        <v>0</v>
      </c>
      <c r="DD478" s="324">
        <f t="array" aca="1" ref="DD478" ca="1">MAX(IF((IF(AND(進捗管理票PSPT_進捗率_3_2&lt;&gt;"",AS478&lt;&gt;""), AM478:AT478,AM478:AQ478)&lt;&gt;"")*(IF(AND(進捗管理票PSPT_進捗率_3_2&lt;&gt;"",AS478&lt;&gt;""), $AM$7:$AT$7,$AM$7:$AQ$7)="実績日")*(IF(AND(進捗管理票PSPT_進捗率_3_2&lt;&gt;"",AS478&lt;&gt;""), AM478:AT478,AM478:AQ478)&lt;=集計基準日),COLUMN(IF(AND(進捗管理票PSPT_進捗率_3_2&lt;&gt;"",AS478&lt;&gt;""), AM478:AT478,AM478:AQ478)),""))</f>
        <v>0</v>
      </c>
      <c r="DE478" s="324">
        <f t="array" aca="1" ref="DE478" ca="1">MAX(IF((IF(AND(進捗管理票PSPT_進捗率_4_2&lt;&gt;"",BE478&lt;&gt;""), AY478:BF478,AY478:BC478)&lt;&gt;"")*(IF(AND(進捗管理票PSPT_進捗率_4_2&lt;&gt;"",BE478&lt;&gt;""), $AY$7:$BF$7,$AY$7:$BC$7)="実績日")*(IF(AND(進捗管理票PSPT_進捗率_4_2&lt;&gt;"",BE478&lt;&gt;""), AY478:BF478,AY478:BC478)&lt;=集計基準日),COLUMN(IF(AND(進捗管理票PSPT_進捗率_4_2&lt;&gt;"",BE478&lt;&gt;""), AY478:BF478,AY478:BC478)),""))</f>
        <v>0</v>
      </c>
      <c r="DF478" s="324">
        <f t="array" aca="1" ref="DF478" ca="1">MAX(IF((BJ478:BN478&lt;&gt;"")*($BJ$7:$BN$7="実績日")*(BJ478:BN478&lt;=集計基準日),COLUMN(BJ478:BN478),""))</f>
        <v>0</v>
      </c>
      <c r="DG478" s="439">
        <f ca="1">MAX(IF(CW478&lt;&gt;0,HLOOKUP(CW478+1,進捗・達成率設定_PS,9,1),0),IF(CX478&lt;&gt;0,HLOOKUP(CX478+1,進捗・達成率設定_PT仕様作成,9,1),0),IF(CY478&lt;&gt;0,HLOOKUP(CY478+1,進捗・達成率設定_PG,9,1),0),IF(CZ478&lt;&gt;0,HLOOKUP(CZ478+1,進捗・達成率設定_PT,9,1),0),IF(DA478&lt;&gt;0,HLOOKUP(DA478+1,進捗・達成率設定_受入,9,1),0),IF(AND(COUNTA(PTレビュー先頭セル:PTレビュー最終セル)=0,AND(BB478&lt;&gt;"", BB478 &lt;= 集計基準日, BE478="",BF478="",BJ478="",BK478="",BM478="",BN478="")),100,0),IF(AND(BE478&lt;&gt;"",BE478 &lt;= 集計基準日, BJ478="",BK478="",BM478="",BN478=""),100,0))</f>
        <v>0</v>
      </c>
      <c r="DH478" s="440">
        <f ca="1">MAX(IF(DB478&lt;&gt;0,HLOOKUP(DB478,進捗・達成率設定_PS,9,1),0),IF(DC478&lt;&gt;0,HLOOKUP(DC478,進捗・達成率設定_PT仕様作成,9,1),0),IF(DD478&lt;&gt;0,HLOOKUP(DD478,進捗・達成率設定_PG,9,1),0),IF(DE478&lt;&gt;0,HLOOKUP(DE478,進捗・達成率設定_PT,9,1),0),IF(DF478&lt;&gt;0,HLOOKUP(DF478,進捗・達成率設定_受入,9,1),0),IF(AND(COUNTA(PTレビュー先頭セル:PTレビュー最終セル)=0,BJ478="",BK478="",BM478="",BN478="",BC478&lt;&gt;"", BC478&lt;=集計基準日),100,0),IF(OR(AND(BF478&lt;&gt;"",BF478&lt;=集計基準日, BJ478="",BK478="",BM478="",BN478=""),AND(BE478&lt;&gt;"",BF478&lt;&gt;"",BF478&lt;=集計基準日, BJ478="",BK478="",BM478="",BN478="")),100,0))</f>
        <v>0</v>
      </c>
      <c r="DI478" s="328" t="str">
        <f>IF(BM478&lt;&gt;"",BM478,IF(AND(BJ478&lt;&gt;"",BM478&lt;&gt;""),BM478,IF(AND(BJ478&lt;&gt;"",BM478=""),"",IF(AND(BK478&lt;&gt;"",BM478=""),"",IF(BE478&lt;&gt;"",BE478,IF(COUNTA(PTレビュー先頭セル:PTレビュー最終セル)&lt;&gt;0,"",IF(BB478&lt;&gt;"",BB478,"")))))))</f>
        <v/>
      </c>
      <c r="DJ478" s="329" t="str">
        <f>IF(AND(BM478&lt;&gt;"",BN478&lt;&gt;""),BN478,IF(AND(BJ478&lt;&gt;"",BN478&lt;&gt;""),BN478,IF(AND(BK478&lt;&gt;"",BN478=""),"",IF(AND(BJ478&lt;&gt;"",BN478=""),"",IF(BF478&lt;&gt;"",BF478,IF(COUNTA(PTレビュー先頭セル:PTレビュー最終セル)&lt;&gt;0,"",IF(BC478&lt;&gt;"",BC478,"")))))))</f>
        <v/>
      </c>
      <c r="DK478" s="450" t="b">
        <f t="shared" si="243"/>
        <v>0</v>
      </c>
      <c r="DL478" s="440" t="b">
        <f t="shared" si="244"/>
        <v>0</v>
      </c>
      <c r="DM478" s="450" t="b">
        <f t="shared" si="245"/>
        <v>0</v>
      </c>
      <c r="DN478" s="440" t="b">
        <f t="shared" si="246"/>
        <v>0</v>
      </c>
      <c r="DO478" s="449" t="b">
        <f t="shared" si="247"/>
        <v>0</v>
      </c>
      <c r="DP478" s="440" t="b">
        <f t="shared" si="248"/>
        <v>0</v>
      </c>
      <c r="DQ478" s="450" t="b">
        <f t="shared" si="249"/>
        <v>0</v>
      </c>
      <c r="DR478" s="440" t="b">
        <f t="shared" si="250"/>
        <v>0</v>
      </c>
      <c r="DS478" s="449" t="b">
        <f t="shared" si="251"/>
        <v>0</v>
      </c>
      <c r="DT478" s="440" t="b">
        <f t="shared" si="252"/>
        <v>0</v>
      </c>
    </row>
    <row r="479" spans="1:124" x14ac:dyDescent="0.25">
      <c r="A479" s="65">
        <f t="shared" si="227"/>
        <v>471</v>
      </c>
      <c r="B479" s="275"/>
      <c r="C479" s="275"/>
      <c r="D479" s="275"/>
      <c r="E479" s="275"/>
      <c r="F479" s="275"/>
      <c r="G479" s="316"/>
      <c r="H479" s="276"/>
      <c r="I479" s="276"/>
      <c r="J479" s="276"/>
      <c r="K479" s="467"/>
      <c r="L479" s="467"/>
      <c r="M479" s="277"/>
      <c r="N479" s="277"/>
      <c r="O479" s="348"/>
      <c r="P479" s="278"/>
      <c r="Q479" s="279"/>
      <c r="R479" s="348"/>
      <c r="S479" s="278"/>
      <c r="T479" s="280"/>
      <c r="U479" s="348"/>
      <c r="V479" s="274"/>
      <c r="W479" s="309" t="str">
        <f t="shared" ca="1" si="228"/>
        <v/>
      </c>
      <c r="X479" s="310" t="str">
        <f t="shared" ca="1" si="229"/>
        <v/>
      </c>
      <c r="Y479" s="277"/>
      <c r="Z479" s="277"/>
      <c r="AA479" s="348"/>
      <c r="AB479" s="278"/>
      <c r="AC479" s="279"/>
      <c r="AD479" s="348"/>
      <c r="AE479" s="278"/>
      <c r="AF479" s="280"/>
      <c r="AG479" s="348"/>
      <c r="AH479" s="274"/>
      <c r="AI479" s="309" t="str">
        <f t="shared" ca="1" si="230"/>
        <v/>
      </c>
      <c r="AJ479" s="310" t="str">
        <f t="shared" ca="1" si="231"/>
        <v/>
      </c>
      <c r="AK479" s="277"/>
      <c r="AL479" s="277"/>
      <c r="AM479" s="348"/>
      <c r="AN479" s="278"/>
      <c r="AO479" s="279"/>
      <c r="AP479" s="348"/>
      <c r="AQ479" s="278"/>
      <c r="AR479" s="280"/>
      <c r="AS479" s="348"/>
      <c r="AT479" s="274"/>
      <c r="AU479" s="309" t="str">
        <f t="shared" ca="1" si="232"/>
        <v/>
      </c>
      <c r="AV479" s="310" t="str">
        <f t="shared" ca="1" si="233"/>
        <v/>
      </c>
      <c r="AW479" s="276"/>
      <c r="AX479" s="276"/>
      <c r="AY479" s="348"/>
      <c r="AZ479" s="278"/>
      <c r="BA479" s="279"/>
      <c r="BB479" s="348"/>
      <c r="BC479" s="278"/>
      <c r="BD479" s="280"/>
      <c r="BE479" s="348"/>
      <c r="BF479" s="274"/>
      <c r="BG479" s="309" t="str">
        <f t="shared" ca="1" si="234"/>
        <v/>
      </c>
      <c r="BH479" s="310" t="str">
        <f t="shared" ca="1" si="235"/>
        <v/>
      </c>
      <c r="BI479" s="276"/>
      <c r="BJ479" s="348"/>
      <c r="BK479" s="278"/>
      <c r="BL479" s="279"/>
      <c r="BM479" s="348"/>
      <c r="BN479" s="278"/>
      <c r="BO479" s="280"/>
      <c r="BP479" s="309" t="str">
        <f t="shared" ca="1" si="236"/>
        <v/>
      </c>
      <c r="BQ479" s="310" t="str">
        <f t="shared" ca="1" si="237"/>
        <v/>
      </c>
      <c r="BR479" s="309" t="str">
        <f t="shared" ca="1" si="238"/>
        <v/>
      </c>
      <c r="BS479" s="438" t="str">
        <f t="shared" ca="1" si="239"/>
        <v/>
      </c>
      <c r="BT479" s="281" t="str">
        <f t="array" ref="BT479">IF(AND($I479&lt;&gt;"",$K479&lt;&gt;""),CEILING(VLOOKUP($I479,ランク別指標,3,FALSE)*$L479,1),"")</f>
        <v/>
      </c>
      <c r="BU479" s="282"/>
      <c r="BV479" s="281" t="str">
        <f t="shared" si="224"/>
        <v/>
      </c>
      <c r="BW479" s="283"/>
      <c r="BX479" s="282"/>
      <c r="BY479" s="284" t="str">
        <f t="shared" si="240"/>
        <v/>
      </c>
      <c r="BZ479" s="285" t="str">
        <f t="shared" si="241"/>
        <v/>
      </c>
      <c r="CA479" s="286"/>
      <c r="CB479" s="287"/>
      <c r="CC479" s="281" t="str">
        <f t="array" ref="CC479">IF(AND($I479&lt;&gt;"",$K479&lt;&gt;""),CEILING(VLOOKUP($I479,ランク別指標,6,FALSE)*$L479,1),"")</f>
        <v/>
      </c>
      <c r="CD479" s="288"/>
      <c r="CE479" s="289" t="str">
        <f t="shared" si="225"/>
        <v/>
      </c>
      <c r="CF479" s="290"/>
      <c r="CG479" s="291" t="str">
        <f t="array" ref="CG479">IF(AND(L479&lt;&gt;"",L479&gt;0),IF(CD479/L479*100 &gt; 0,CD479/L479*100, ""),"")</f>
        <v/>
      </c>
      <c r="CH479" s="292" t="str">
        <f t="array" ref="CH479">IF(AND(L479&lt;&gt;"",L479&gt;0),IF(CF479/L479*100 &gt; 0,CF479/L479*100, ""),"")</f>
        <v/>
      </c>
      <c r="CI479" s="291" t="str">
        <f t="array" ref="CI479">IF(AND(CC479&lt;&gt;"",CC479&gt;0),IF(CD479/CC479*100 &gt; 0,CD479/CC479, ""),"")</f>
        <v/>
      </c>
      <c r="CJ479" s="292" t="str">
        <f t="array" ref="CJ479">IF(AND(CE479&lt;&gt;"",CE479&gt;0),IF(CF479/CE479*100 &gt; 0,CF479/CE479, ""),"")</f>
        <v/>
      </c>
      <c r="CK479" s="281"/>
      <c r="CL479" s="293" t="str">
        <f t="array" ref="CL479">IF(AND(L479&lt;&gt;"",L479&gt;0),IF(CK479/L479*100 &gt; 0,CK479/L479*100, ""),"")</f>
        <v/>
      </c>
      <c r="CM479" s="294"/>
      <c r="CN479" s="270" t="str">
        <f t="array" aca="1" ref="CN479" ca="1">IF(AND($O479&lt;&gt;"",$P479="",$O479&lt;=集計基準日),"遅1",IF(AND($R479&lt;&gt;"",$S479="",$R479&lt;=集計基準日),"遅2",IF(AND($U479&lt;&gt;"",$V479="",$U479&lt;=集計基準日),"遅3","") ) )</f>
        <v/>
      </c>
      <c r="CO479" s="271" t="str">
        <f t="array" aca="1" ref="CO479" ca="1">IF(AND($AA479&lt;&gt;"",$AB479="",$AA479&lt;=集計基準日),"遅1",IF(AND($AD479&lt;&gt;"",$AE479="",$AD479&lt;=集計基準日),"遅2",IF(AND($AG479&lt;&gt;"",$AH479="",$AG479&lt;=集計基準日),"遅3","")))</f>
        <v/>
      </c>
      <c r="CP479" s="271" t="str">
        <f t="array" aca="1" ref="CP479" ca="1">IF(AND($AM479&lt;&gt;"",$AN479="",$AM479&lt;=集計基準日),"遅1",IF(AND($AP479&lt;&gt;"",$AQ479="",$AP479&lt;=集計基準日),"遅2",IF(AND($AS479&lt;&gt;"",$AT479="",$AS479&lt;=集計基準日),"遅3","")))</f>
        <v/>
      </c>
      <c r="CQ479" s="272" t="str">
        <f t="shared" ca="1" si="15"/>
        <v/>
      </c>
      <c r="CR479" s="272" t="str">
        <f t="shared" ca="1" si="16"/>
        <v/>
      </c>
      <c r="CS479" s="273" t="str">
        <f t="shared" ca="1" si="226"/>
        <v/>
      </c>
      <c r="CT479" s="337"/>
      <c r="CU479" s="264">
        <f t="shared" si="242"/>
        <v>471</v>
      </c>
      <c r="CW479" s="324">
        <f t="array" aca="1" ref="CW479" ca="1">MAX(IF((IF(進捗管理票PSPT_進捗率_1_2&lt;&gt;"", O479:V479,O479:S479)&lt;&gt;"")*(IF(進捗管理票PSPT_進捗率_1_2&lt;&gt;"", $O$7:$V$7,$O$7:$S$7)="予定日")*(IF(進捗管理票PSPT_進捗率_1_2&lt;&gt;"", O479:V479,O479:S479)&lt;=集計基準日),COLUMN(IF(進捗管理票PSPT_進捗率_1_2&lt;&gt;"", O479:V479,O479:S479)),""))</f>
        <v>0</v>
      </c>
      <c r="CX479" s="324">
        <f t="array" aca="1" ref="CX479" ca="1">MAX(IF((IF(進捗管理票PSPT_進捗率_2_2&lt;&gt;"", AA479:AH479,AA479:AE479)&lt;&gt;"")*(IF(進捗管理票PSPT_進捗率_2_2&lt;&gt;"", $AA$7:$AH$7,$AA$7:$AE$7)="予定日")*(IF(進捗管理票PSPT_進捗率_2_2&lt;&gt;"", AA479:AH479,AA479:AE479)&lt;=集計基準日),COLUMN(IF(進捗管理票PSPT_進捗率_2_2&lt;&gt;"", AA479:AH479,AA479:AE479)),""))</f>
        <v>0</v>
      </c>
      <c r="CY479" s="324">
        <f t="array" aca="1" ref="CY479" ca="1">MAX(IF((IF(進捗管理票PSPT_進捗率_3_2&lt;&gt;"", AM479:AT479,AM479:AQ479)&lt;&gt;"")*(IF(進捗管理票PSPT_進捗率_3_2&lt;&gt;"", $AM$7:$AT$7,$AM$7:$AQ$7)="予定日")*(IF(進捗管理票PSPT_進捗率_3_2&lt;&gt;"", AM479:AT479,AM479:AQ479)&lt;=集計基準日),COLUMN(IF(進捗管理票PSPT_進捗率_3_2&lt;&gt;"", AM479:AT479,AM479:AQ479)),""))</f>
        <v>0</v>
      </c>
      <c r="CZ479" s="324">
        <f t="array" aca="1" ref="CZ479" ca="1">MAX(IF((IF(進捗管理票PSPT_進捗率_4_2&lt;&gt;"", AY479:BF479,AY479:BC479)&lt;&gt;"")*(IF(進捗管理票PSPT_進捗率_4_2&lt;&gt;"", $AY$7:$BF$7,$AY$7:$BC$7)="予定日")*(IF(進捗管理票PSPT_進捗率_4_2&lt;&gt;"", AY479:BF479,AY479:BC479)&lt;=集計基準日),COLUMN(IF(進捗管理票PSPT_進捗率_4_2&lt;&gt;"", AY479:BF479,AY479:BC479)),""))</f>
        <v>0</v>
      </c>
      <c r="DA479" s="324">
        <f t="array" aca="1" ref="DA479" ca="1">MAX(IF((BJ479:BN479&lt;&gt;"")*($BJ$7:$BN$7="予定日")*(BJ479:BN479&lt;=集計基準日),COLUMN(BJ479:BN479),""))</f>
        <v>0</v>
      </c>
      <c r="DB479" s="324">
        <f t="array" aca="1" ref="DB479" ca="1">MAX(IF((IF(AND(進捗管理票PSPT_進捗率_1_2&lt;&gt;"",U479&lt;&gt;""), O479:V479,O479:S479)&lt;&gt;"")*(IF(AND(進捗管理票PSPT_進捗率_1_2&lt;&gt;"",U479&lt;&gt;""), $O$7:$V$7,$O$7:$S$7)="実績日")*(IF(AND(進捗管理票PSPT_進捗率_1_2&lt;&gt;"",U479&lt;&gt;""), O479:V479,O479:S479)&lt;=集計基準日),COLUMN(IF(AND(進捗管理票PSPT_進捗率_1_2&lt;&gt;"",U479&lt;&gt;""), O479:V479,O479:S479)),""))</f>
        <v>0</v>
      </c>
      <c r="DC479" s="324">
        <f t="array" aca="1" ref="DC479" ca="1">MAX(IF((IF(AND(進捗管理票PSPT_進捗率_2_2&lt;&gt;"",AG479&lt;&gt;""), AA479:AH479,AA479:AE479)&lt;&gt;"")*(IF(AND(進捗管理票PSPT_進捗率_2_2&lt;&gt;"",AG479&lt;&gt;""), $AA$7:$AH$7,$AA$7:$AE$7)="実績日")*(IF(AND(進捗管理票PSPT_進捗率_2_2&lt;&gt;"",AG479&lt;&gt;""), AA479:AH479,AA479:AE479)&lt;=集計基準日),COLUMN(IF(AND(進捗管理票PSPT_進捗率_2_2&lt;&gt;"",AG479&lt;&gt;""), AA479:AH479,AA479:AE479)),""))</f>
        <v>0</v>
      </c>
      <c r="DD479" s="324">
        <f t="array" aca="1" ref="DD479" ca="1">MAX(IF((IF(AND(進捗管理票PSPT_進捗率_3_2&lt;&gt;"",AS479&lt;&gt;""), AM479:AT479,AM479:AQ479)&lt;&gt;"")*(IF(AND(進捗管理票PSPT_進捗率_3_2&lt;&gt;"",AS479&lt;&gt;""), $AM$7:$AT$7,$AM$7:$AQ$7)="実績日")*(IF(AND(進捗管理票PSPT_進捗率_3_2&lt;&gt;"",AS479&lt;&gt;""), AM479:AT479,AM479:AQ479)&lt;=集計基準日),COLUMN(IF(AND(進捗管理票PSPT_進捗率_3_2&lt;&gt;"",AS479&lt;&gt;""), AM479:AT479,AM479:AQ479)),""))</f>
        <v>0</v>
      </c>
      <c r="DE479" s="324">
        <f t="array" aca="1" ref="DE479" ca="1">MAX(IF((IF(AND(進捗管理票PSPT_進捗率_4_2&lt;&gt;"",BE479&lt;&gt;""), AY479:BF479,AY479:BC479)&lt;&gt;"")*(IF(AND(進捗管理票PSPT_進捗率_4_2&lt;&gt;"",BE479&lt;&gt;""), $AY$7:$BF$7,$AY$7:$BC$7)="実績日")*(IF(AND(進捗管理票PSPT_進捗率_4_2&lt;&gt;"",BE479&lt;&gt;""), AY479:BF479,AY479:BC479)&lt;=集計基準日),COLUMN(IF(AND(進捗管理票PSPT_進捗率_4_2&lt;&gt;"",BE479&lt;&gt;""), AY479:BF479,AY479:BC479)),""))</f>
        <v>0</v>
      </c>
      <c r="DF479" s="324">
        <f t="array" aca="1" ref="DF479" ca="1">MAX(IF((BJ479:BN479&lt;&gt;"")*($BJ$7:$BN$7="実績日")*(BJ479:BN479&lt;=集計基準日),COLUMN(BJ479:BN479),""))</f>
        <v>0</v>
      </c>
      <c r="DG479" s="439">
        <f ca="1">MAX(IF(CW479&lt;&gt;0,HLOOKUP(CW479+1,進捗・達成率設定_PS,9,1),0),IF(CX479&lt;&gt;0,HLOOKUP(CX479+1,進捗・達成率設定_PT仕様作成,9,1),0),IF(CY479&lt;&gt;0,HLOOKUP(CY479+1,進捗・達成率設定_PG,9,1),0),IF(CZ479&lt;&gt;0,HLOOKUP(CZ479+1,進捗・達成率設定_PT,9,1),0),IF(DA479&lt;&gt;0,HLOOKUP(DA479+1,進捗・達成率設定_受入,9,1),0),IF(AND(COUNTA(PTレビュー先頭セル:PTレビュー最終セル)=0,AND(BB479&lt;&gt;"", BB479 &lt;= 集計基準日, BE479="",BF479="",BJ479="",BK479="",BM479="",BN479="")),100,0),IF(AND(BE479&lt;&gt;"",BE479 &lt;= 集計基準日, BJ479="",BK479="",BM479="",BN479=""),100,0))</f>
        <v>0</v>
      </c>
      <c r="DH479" s="440">
        <f ca="1">MAX(IF(DB479&lt;&gt;0,HLOOKUP(DB479,進捗・達成率設定_PS,9,1),0),IF(DC479&lt;&gt;0,HLOOKUP(DC479,進捗・達成率設定_PT仕様作成,9,1),0),IF(DD479&lt;&gt;0,HLOOKUP(DD479,進捗・達成率設定_PG,9,1),0),IF(DE479&lt;&gt;0,HLOOKUP(DE479,進捗・達成率設定_PT,9,1),0),IF(DF479&lt;&gt;0,HLOOKUP(DF479,進捗・達成率設定_受入,9,1),0),IF(AND(COUNTA(PTレビュー先頭セル:PTレビュー最終セル)=0,BJ479="",BK479="",BM479="",BN479="",BC479&lt;&gt;"", BC479&lt;=集計基準日),100,0),IF(OR(AND(BF479&lt;&gt;"",BF479&lt;=集計基準日, BJ479="",BK479="",BM479="",BN479=""),AND(BE479&lt;&gt;"",BF479&lt;&gt;"",BF479&lt;=集計基準日, BJ479="",BK479="",BM479="",BN479="")),100,0))</f>
        <v>0</v>
      </c>
      <c r="DI479" s="328" t="str">
        <f>IF(BM479&lt;&gt;"",BM479,IF(AND(BJ479&lt;&gt;"",BM479&lt;&gt;""),BM479,IF(AND(BJ479&lt;&gt;"",BM479=""),"",IF(AND(BK479&lt;&gt;"",BM479=""),"",IF(BE479&lt;&gt;"",BE479,IF(COUNTA(PTレビュー先頭セル:PTレビュー最終セル)&lt;&gt;0,"",IF(BB479&lt;&gt;"",BB479,"")))))))</f>
        <v/>
      </c>
      <c r="DJ479" s="329" t="str">
        <f>IF(AND(BM479&lt;&gt;"",BN479&lt;&gt;""),BN479,IF(AND(BJ479&lt;&gt;"",BN479&lt;&gt;""),BN479,IF(AND(BK479&lt;&gt;"",BN479=""),"",IF(AND(BJ479&lt;&gt;"",BN479=""),"",IF(BF479&lt;&gt;"",BF479,IF(COUNTA(PTレビュー先頭セル:PTレビュー最終セル)&lt;&gt;0,"",IF(BC479&lt;&gt;"",BC479,"")))))))</f>
        <v/>
      </c>
      <c r="DK479" s="450" t="b">
        <f t="shared" si="243"/>
        <v>0</v>
      </c>
      <c r="DL479" s="440" t="b">
        <f t="shared" si="244"/>
        <v>0</v>
      </c>
      <c r="DM479" s="450" t="b">
        <f t="shared" si="245"/>
        <v>0</v>
      </c>
      <c r="DN479" s="440" t="b">
        <f t="shared" si="246"/>
        <v>0</v>
      </c>
      <c r="DO479" s="449" t="b">
        <f t="shared" si="247"/>
        <v>0</v>
      </c>
      <c r="DP479" s="440" t="b">
        <f t="shared" si="248"/>
        <v>0</v>
      </c>
      <c r="DQ479" s="450" t="b">
        <f t="shared" si="249"/>
        <v>0</v>
      </c>
      <c r="DR479" s="440" t="b">
        <f t="shared" si="250"/>
        <v>0</v>
      </c>
      <c r="DS479" s="449" t="b">
        <f t="shared" si="251"/>
        <v>0</v>
      </c>
      <c r="DT479" s="440" t="b">
        <f t="shared" si="252"/>
        <v>0</v>
      </c>
    </row>
    <row r="480" spans="1:124" x14ac:dyDescent="0.25">
      <c r="A480" s="65">
        <f t="shared" si="227"/>
        <v>472</v>
      </c>
      <c r="B480" s="275"/>
      <c r="C480" s="275"/>
      <c r="D480" s="275"/>
      <c r="E480" s="275"/>
      <c r="F480" s="275"/>
      <c r="G480" s="316"/>
      <c r="H480" s="276"/>
      <c r="I480" s="276"/>
      <c r="J480" s="276"/>
      <c r="K480" s="467"/>
      <c r="L480" s="467"/>
      <c r="M480" s="277"/>
      <c r="N480" s="277"/>
      <c r="O480" s="348"/>
      <c r="P480" s="278"/>
      <c r="Q480" s="279"/>
      <c r="R480" s="348"/>
      <c r="S480" s="278"/>
      <c r="T480" s="280"/>
      <c r="U480" s="348"/>
      <c r="V480" s="274"/>
      <c r="W480" s="309" t="str">
        <f t="shared" ca="1" si="228"/>
        <v/>
      </c>
      <c r="X480" s="310" t="str">
        <f t="shared" ca="1" si="229"/>
        <v/>
      </c>
      <c r="Y480" s="277"/>
      <c r="Z480" s="277"/>
      <c r="AA480" s="348"/>
      <c r="AB480" s="278"/>
      <c r="AC480" s="279"/>
      <c r="AD480" s="348"/>
      <c r="AE480" s="278"/>
      <c r="AF480" s="280"/>
      <c r="AG480" s="348"/>
      <c r="AH480" s="274"/>
      <c r="AI480" s="309" t="str">
        <f t="shared" ca="1" si="230"/>
        <v/>
      </c>
      <c r="AJ480" s="310" t="str">
        <f t="shared" ca="1" si="231"/>
        <v/>
      </c>
      <c r="AK480" s="277"/>
      <c r="AL480" s="277"/>
      <c r="AM480" s="348"/>
      <c r="AN480" s="278"/>
      <c r="AO480" s="279"/>
      <c r="AP480" s="348"/>
      <c r="AQ480" s="278"/>
      <c r="AR480" s="280"/>
      <c r="AS480" s="348"/>
      <c r="AT480" s="274"/>
      <c r="AU480" s="309" t="str">
        <f t="shared" ca="1" si="232"/>
        <v/>
      </c>
      <c r="AV480" s="310" t="str">
        <f t="shared" ca="1" si="233"/>
        <v/>
      </c>
      <c r="AW480" s="276"/>
      <c r="AX480" s="276"/>
      <c r="AY480" s="348"/>
      <c r="AZ480" s="278"/>
      <c r="BA480" s="279"/>
      <c r="BB480" s="348"/>
      <c r="BC480" s="278"/>
      <c r="BD480" s="280"/>
      <c r="BE480" s="348"/>
      <c r="BF480" s="274"/>
      <c r="BG480" s="309" t="str">
        <f t="shared" ca="1" si="234"/>
        <v/>
      </c>
      <c r="BH480" s="310" t="str">
        <f t="shared" ca="1" si="235"/>
        <v/>
      </c>
      <c r="BI480" s="276"/>
      <c r="BJ480" s="348"/>
      <c r="BK480" s="278"/>
      <c r="BL480" s="279"/>
      <c r="BM480" s="348"/>
      <c r="BN480" s="278"/>
      <c r="BO480" s="280"/>
      <c r="BP480" s="309" t="str">
        <f t="shared" ca="1" si="236"/>
        <v/>
      </c>
      <c r="BQ480" s="310" t="str">
        <f t="shared" ca="1" si="237"/>
        <v/>
      </c>
      <c r="BR480" s="309" t="str">
        <f t="shared" ca="1" si="238"/>
        <v/>
      </c>
      <c r="BS480" s="438" t="str">
        <f t="shared" ca="1" si="239"/>
        <v/>
      </c>
      <c r="BT480" s="281" t="str">
        <f t="array" ref="BT480">IF(AND($I480&lt;&gt;"",$K480&lt;&gt;""),CEILING(VLOOKUP($I480,ランク別指標,3,FALSE)*$L480,1),"")</f>
        <v/>
      </c>
      <c r="BU480" s="282"/>
      <c r="BV480" s="281" t="str">
        <f t="shared" si="224"/>
        <v/>
      </c>
      <c r="BW480" s="283"/>
      <c r="BX480" s="282"/>
      <c r="BY480" s="284" t="str">
        <f t="shared" si="240"/>
        <v/>
      </c>
      <c r="BZ480" s="285" t="str">
        <f t="shared" si="241"/>
        <v/>
      </c>
      <c r="CA480" s="286"/>
      <c r="CB480" s="287"/>
      <c r="CC480" s="281" t="str">
        <f t="array" ref="CC480">IF(AND($I480&lt;&gt;"",$K480&lt;&gt;""),CEILING(VLOOKUP($I480,ランク別指標,6,FALSE)*$L480,1),"")</f>
        <v/>
      </c>
      <c r="CD480" s="288"/>
      <c r="CE480" s="289" t="str">
        <f t="shared" si="225"/>
        <v/>
      </c>
      <c r="CF480" s="290"/>
      <c r="CG480" s="291" t="str">
        <f t="array" ref="CG480">IF(AND(L480&lt;&gt;"",L480&gt;0),IF(CD480/L480*100 &gt; 0,CD480/L480*100, ""),"")</f>
        <v/>
      </c>
      <c r="CH480" s="292" t="str">
        <f t="array" ref="CH480">IF(AND(L480&lt;&gt;"",L480&gt;0),IF(CF480/L480*100 &gt; 0,CF480/L480*100, ""),"")</f>
        <v/>
      </c>
      <c r="CI480" s="291" t="str">
        <f t="array" ref="CI480">IF(AND(CC480&lt;&gt;"",CC480&gt;0),IF(CD480/CC480*100 &gt; 0,CD480/CC480, ""),"")</f>
        <v/>
      </c>
      <c r="CJ480" s="292" t="str">
        <f t="array" ref="CJ480">IF(AND(CE480&lt;&gt;"",CE480&gt;0),IF(CF480/CE480*100 &gt; 0,CF480/CE480, ""),"")</f>
        <v/>
      </c>
      <c r="CK480" s="281"/>
      <c r="CL480" s="293" t="str">
        <f t="array" ref="CL480">IF(AND(L480&lt;&gt;"",L480&gt;0),IF(CK480/L480*100 &gt; 0,CK480/L480*100, ""),"")</f>
        <v/>
      </c>
      <c r="CM480" s="294"/>
      <c r="CN480" s="270" t="str">
        <f t="array" aca="1" ref="CN480" ca="1">IF(AND($O480&lt;&gt;"",$P480="",$O480&lt;=集計基準日),"遅1",IF(AND($R480&lt;&gt;"",$S480="",$R480&lt;=集計基準日),"遅2",IF(AND($U480&lt;&gt;"",$V480="",$U480&lt;=集計基準日),"遅3","") ) )</f>
        <v/>
      </c>
      <c r="CO480" s="271" t="str">
        <f t="array" aca="1" ref="CO480" ca="1">IF(AND($AA480&lt;&gt;"",$AB480="",$AA480&lt;=集計基準日),"遅1",IF(AND($AD480&lt;&gt;"",$AE480="",$AD480&lt;=集計基準日),"遅2",IF(AND($AG480&lt;&gt;"",$AH480="",$AG480&lt;=集計基準日),"遅3","")))</f>
        <v/>
      </c>
      <c r="CP480" s="271" t="str">
        <f t="array" aca="1" ref="CP480" ca="1">IF(AND($AM480&lt;&gt;"",$AN480="",$AM480&lt;=集計基準日),"遅1",IF(AND($AP480&lt;&gt;"",$AQ480="",$AP480&lt;=集計基準日),"遅2",IF(AND($AS480&lt;&gt;"",$AT480="",$AS480&lt;=集計基準日),"遅3","")))</f>
        <v/>
      </c>
      <c r="CQ480" s="272" t="str">
        <f t="shared" ca="1" si="15"/>
        <v/>
      </c>
      <c r="CR480" s="272" t="str">
        <f t="shared" ca="1" si="16"/>
        <v/>
      </c>
      <c r="CS480" s="273" t="str">
        <f t="shared" ca="1" si="226"/>
        <v/>
      </c>
      <c r="CT480" s="337"/>
      <c r="CU480" s="264">
        <f t="shared" si="242"/>
        <v>472</v>
      </c>
      <c r="CW480" s="324">
        <f t="array" aca="1" ref="CW480" ca="1">MAX(IF((IF(進捗管理票PSPT_進捗率_1_2&lt;&gt;"", O480:V480,O480:S480)&lt;&gt;"")*(IF(進捗管理票PSPT_進捗率_1_2&lt;&gt;"", $O$7:$V$7,$O$7:$S$7)="予定日")*(IF(進捗管理票PSPT_進捗率_1_2&lt;&gt;"", O480:V480,O480:S480)&lt;=集計基準日),COLUMN(IF(進捗管理票PSPT_進捗率_1_2&lt;&gt;"", O480:V480,O480:S480)),""))</f>
        <v>0</v>
      </c>
      <c r="CX480" s="324">
        <f t="array" aca="1" ref="CX480" ca="1">MAX(IF((IF(進捗管理票PSPT_進捗率_2_2&lt;&gt;"", AA480:AH480,AA480:AE480)&lt;&gt;"")*(IF(進捗管理票PSPT_進捗率_2_2&lt;&gt;"", $AA$7:$AH$7,$AA$7:$AE$7)="予定日")*(IF(進捗管理票PSPT_進捗率_2_2&lt;&gt;"", AA480:AH480,AA480:AE480)&lt;=集計基準日),COLUMN(IF(進捗管理票PSPT_進捗率_2_2&lt;&gt;"", AA480:AH480,AA480:AE480)),""))</f>
        <v>0</v>
      </c>
      <c r="CY480" s="324">
        <f t="array" aca="1" ref="CY480" ca="1">MAX(IF((IF(進捗管理票PSPT_進捗率_3_2&lt;&gt;"", AM480:AT480,AM480:AQ480)&lt;&gt;"")*(IF(進捗管理票PSPT_進捗率_3_2&lt;&gt;"", $AM$7:$AT$7,$AM$7:$AQ$7)="予定日")*(IF(進捗管理票PSPT_進捗率_3_2&lt;&gt;"", AM480:AT480,AM480:AQ480)&lt;=集計基準日),COLUMN(IF(進捗管理票PSPT_進捗率_3_2&lt;&gt;"", AM480:AT480,AM480:AQ480)),""))</f>
        <v>0</v>
      </c>
      <c r="CZ480" s="324">
        <f t="array" aca="1" ref="CZ480" ca="1">MAX(IF((IF(進捗管理票PSPT_進捗率_4_2&lt;&gt;"", AY480:BF480,AY480:BC480)&lt;&gt;"")*(IF(進捗管理票PSPT_進捗率_4_2&lt;&gt;"", $AY$7:$BF$7,$AY$7:$BC$7)="予定日")*(IF(進捗管理票PSPT_進捗率_4_2&lt;&gt;"", AY480:BF480,AY480:BC480)&lt;=集計基準日),COLUMN(IF(進捗管理票PSPT_進捗率_4_2&lt;&gt;"", AY480:BF480,AY480:BC480)),""))</f>
        <v>0</v>
      </c>
      <c r="DA480" s="324">
        <f t="array" aca="1" ref="DA480" ca="1">MAX(IF((BJ480:BN480&lt;&gt;"")*($BJ$7:$BN$7="予定日")*(BJ480:BN480&lt;=集計基準日),COLUMN(BJ480:BN480),""))</f>
        <v>0</v>
      </c>
      <c r="DB480" s="324">
        <f t="array" aca="1" ref="DB480" ca="1">MAX(IF((IF(AND(進捗管理票PSPT_進捗率_1_2&lt;&gt;"",U480&lt;&gt;""), O480:V480,O480:S480)&lt;&gt;"")*(IF(AND(進捗管理票PSPT_進捗率_1_2&lt;&gt;"",U480&lt;&gt;""), $O$7:$V$7,$O$7:$S$7)="実績日")*(IF(AND(進捗管理票PSPT_進捗率_1_2&lt;&gt;"",U480&lt;&gt;""), O480:V480,O480:S480)&lt;=集計基準日),COLUMN(IF(AND(進捗管理票PSPT_進捗率_1_2&lt;&gt;"",U480&lt;&gt;""), O480:V480,O480:S480)),""))</f>
        <v>0</v>
      </c>
      <c r="DC480" s="324">
        <f t="array" aca="1" ref="DC480" ca="1">MAX(IF((IF(AND(進捗管理票PSPT_進捗率_2_2&lt;&gt;"",AG480&lt;&gt;""), AA480:AH480,AA480:AE480)&lt;&gt;"")*(IF(AND(進捗管理票PSPT_進捗率_2_2&lt;&gt;"",AG480&lt;&gt;""), $AA$7:$AH$7,$AA$7:$AE$7)="実績日")*(IF(AND(進捗管理票PSPT_進捗率_2_2&lt;&gt;"",AG480&lt;&gt;""), AA480:AH480,AA480:AE480)&lt;=集計基準日),COLUMN(IF(AND(進捗管理票PSPT_進捗率_2_2&lt;&gt;"",AG480&lt;&gt;""), AA480:AH480,AA480:AE480)),""))</f>
        <v>0</v>
      </c>
      <c r="DD480" s="324">
        <f t="array" aca="1" ref="DD480" ca="1">MAX(IF((IF(AND(進捗管理票PSPT_進捗率_3_2&lt;&gt;"",AS480&lt;&gt;""), AM480:AT480,AM480:AQ480)&lt;&gt;"")*(IF(AND(進捗管理票PSPT_進捗率_3_2&lt;&gt;"",AS480&lt;&gt;""), $AM$7:$AT$7,$AM$7:$AQ$7)="実績日")*(IF(AND(進捗管理票PSPT_進捗率_3_2&lt;&gt;"",AS480&lt;&gt;""), AM480:AT480,AM480:AQ480)&lt;=集計基準日),COLUMN(IF(AND(進捗管理票PSPT_進捗率_3_2&lt;&gt;"",AS480&lt;&gt;""), AM480:AT480,AM480:AQ480)),""))</f>
        <v>0</v>
      </c>
      <c r="DE480" s="324">
        <f t="array" aca="1" ref="DE480" ca="1">MAX(IF((IF(AND(進捗管理票PSPT_進捗率_4_2&lt;&gt;"",BE480&lt;&gt;""), AY480:BF480,AY480:BC480)&lt;&gt;"")*(IF(AND(進捗管理票PSPT_進捗率_4_2&lt;&gt;"",BE480&lt;&gt;""), $AY$7:$BF$7,$AY$7:$BC$7)="実績日")*(IF(AND(進捗管理票PSPT_進捗率_4_2&lt;&gt;"",BE480&lt;&gt;""), AY480:BF480,AY480:BC480)&lt;=集計基準日),COLUMN(IF(AND(進捗管理票PSPT_進捗率_4_2&lt;&gt;"",BE480&lt;&gt;""), AY480:BF480,AY480:BC480)),""))</f>
        <v>0</v>
      </c>
      <c r="DF480" s="324">
        <f t="array" aca="1" ref="DF480" ca="1">MAX(IF((BJ480:BN480&lt;&gt;"")*($BJ$7:$BN$7="実績日")*(BJ480:BN480&lt;=集計基準日),COLUMN(BJ480:BN480),""))</f>
        <v>0</v>
      </c>
      <c r="DG480" s="439">
        <f ca="1">MAX(IF(CW480&lt;&gt;0,HLOOKUP(CW480+1,進捗・達成率設定_PS,9,1),0),IF(CX480&lt;&gt;0,HLOOKUP(CX480+1,進捗・達成率設定_PT仕様作成,9,1),0),IF(CY480&lt;&gt;0,HLOOKUP(CY480+1,進捗・達成率設定_PG,9,1),0),IF(CZ480&lt;&gt;0,HLOOKUP(CZ480+1,進捗・達成率設定_PT,9,1),0),IF(DA480&lt;&gt;0,HLOOKUP(DA480+1,進捗・達成率設定_受入,9,1),0),IF(AND(COUNTA(PTレビュー先頭セル:PTレビュー最終セル)=0,AND(BB480&lt;&gt;"", BB480 &lt;= 集計基準日, BE480="",BF480="",BJ480="",BK480="",BM480="",BN480="")),100,0),IF(AND(BE480&lt;&gt;"",BE480 &lt;= 集計基準日, BJ480="",BK480="",BM480="",BN480=""),100,0))</f>
        <v>0</v>
      </c>
      <c r="DH480" s="440">
        <f ca="1">MAX(IF(DB480&lt;&gt;0,HLOOKUP(DB480,進捗・達成率設定_PS,9,1),0),IF(DC480&lt;&gt;0,HLOOKUP(DC480,進捗・達成率設定_PT仕様作成,9,1),0),IF(DD480&lt;&gt;0,HLOOKUP(DD480,進捗・達成率設定_PG,9,1),0),IF(DE480&lt;&gt;0,HLOOKUP(DE480,進捗・達成率設定_PT,9,1),0),IF(DF480&lt;&gt;0,HLOOKUP(DF480,進捗・達成率設定_受入,9,1),0),IF(AND(COUNTA(PTレビュー先頭セル:PTレビュー最終セル)=0,BJ480="",BK480="",BM480="",BN480="",BC480&lt;&gt;"", BC480&lt;=集計基準日),100,0),IF(OR(AND(BF480&lt;&gt;"",BF480&lt;=集計基準日, BJ480="",BK480="",BM480="",BN480=""),AND(BE480&lt;&gt;"",BF480&lt;&gt;"",BF480&lt;=集計基準日, BJ480="",BK480="",BM480="",BN480="")),100,0))</f>
        <v>0</v>
      </c>
      <c r="DI480" s="328" t="str">
        <f>IF(BM480&lt;&gt;"",BM480,IF(AND(BJ480&lt;&gt;"",BM480&lt;&gt;""),BM480,IF(AND(BJ480&lt;&gt;"",BM480=""),"",IF(AND(BK480&lt;&gt;"",BM480=""),"",IF(BE480&lt;&gt;"",BE480,IF(COUNTA(PTレビュー先頭セル:PTレビュー最終セル)&lt;&gt;0,"",IF(BB480&lt;&gt;"",BB480,"")))))))</f>
        <v/>
      </c>
      <c r="DJ480" s="329" t="str">
        <f>IF(AND(BM480&lt;&gt;"",BN480&lt;&gt;""),BN480,IF(AND(BJ480&lt;&gt;"",BN480&lt;&gt;""),BN480,IF(AND(BK480&lt;&gt;"",BN480=""),"",IF(AND(BJ480&lt;&gt;"",BN480=""),"",IF(BF480&lt;&gt;"",BF480,IF(COUNTA(PTレビュー先頭セル:PTレビュー最終セル)&lt;&gt;0,"",IF(BC480&lt;&gt;"",BC480,"")))))))</f>
        <v/>
      </c>
      <c r="DK480" s="450" t="b">
        <f t="shared" si="243"/>
        <v>0</v>
      </c>
      <c r="DL480" s="440" t="b">
        <f t="shared" si="244"/>
        <v>0</v>
      </c>
      <c r="DM480" s="450" t="b">
        <f t="shared" si="245"/>
        <v>0</v>
      </c>
      <c r="DN480" s="440" t="b">
        <f t="shared" si="246"/>
        <v>0</v>
      </c>
      <c r="DO480" s="449" t="b">
        <f t="shared" si="247"/>
        <v>0</v>
      </c>
      <c r="DP480" s="440" t="b">
        <f t="shared" si="248"/>
        <v>0</v>
      </c>
      <c r="DQ480" s="450" t="b">
        <f t="shared" si="249"/>
        <v>0</v>
      </c>
      <c r="DR480" s="440" t="b">
        <f t="shared" si="250"/>
        <v>0</v>
      </c>
      <c r="DS480" s="449" t="b">
        <f t="shared" si="251"/>
        <v>0</v>
      </c>
      <c r="DT480" s="440" t="b">
        <f t="shared" si="252"/>
        <v>0</v>
      </c>
    </row>
    <row r="481" spans="1:124" x14ac:dyDescent="0.25">
      <c r="A481" s="65">
        <f t="shared" si="227"/>
        <v>473</v>
      </c>
      <c r="B481" s="275"/>
      <c r="C481" s="275"/>
      <c r="D481" s="275"/>
      <c r="E481" s="275"/>
      <c r="F481" s="275"/>
      <c r="G481" s="316"/>
      <c r="H481" s="276"/>
      <c r="I481" s="276"/>
      <c r="J481" s="276"/>
      <c r="K481" s="467"/>
      <c r="L481" s="467"/>
      <c r="M481" s="277"/>
      <c r="N481" s="277"/>
      <c r="O481" s="348"/>
      <c r="P481" s="349"/>
      <c r="Q481" s="279"/>
      <c r="R481" s="348"/>
      <c r="S481" s="349"/>
      <c r="T481" s="280"/>
      <c r="U481" s="348"/>
      <c r="V481" s="274"/>
      <c r="W481" s="309" t="str">
        <f t="shared" ca="1" si="228"/>
        <v/>
      </c>
      <c r="X481" s="310" t="str">
        <f t="shared" ca="1" si="229"/>
        <v/>
      </c>
      <c r="Y481" s="277"/>
      <c r="Z481" s="277"/>
      <c r="AA481" s="348"/>
      <c r="AB481" s="349"/>
      <c r="AC481" s="279"/>
      <c r="AD481" s="348"/>
      <c r="AE481" s="349"/>
      <c r="AF481" s="280"/>
      <c r="AG481" s="348"/>
      <c r="AH481" s="274"/>
      <c r="AI481" s="309" t="str">
        <f t="shared" ca="1" si="230"/>
        <v/>
      </c>
      <c r="AJ481" s="310" t="str">
        <f t="shared" ca="1" si="231"/>
        <v/>
      </c>
      <c r="AK481" s="276"/>
      <c r="AL481" s="276"/>
      <c r="AM481" s="348"/>
      <c r="AN481" s="349"/>
      <c r="AO481" s="279"/>
      <c r="AP481" s="348"/>
      <c r="AQ481" s="349"/>
      <c r="AR481" s="280"/>
      <c r="AS481" s="348"/>
      <c r="AT481" s="274"/>
      <c r="AU481" s="309" t="str">
        <f t="shared" ca="1" si="232"/>
        <v/>
      </c>
      <c r="AV481" s="310" t="str">
        <f t="shared" ca="1" si="233"/>
        <v/>
      </c>
      <c r="AW481" s="276"/>
      <c r="AX481" s="276"/>
      <c r="AY481" s="348"/>
      <c r="AZ481" s="349"/>
      <c r="BA481" s="279"/>
      <c r="BB481" s="348"/>
      <c r="BC481" s="349"/>
      <c r="BD481" s="280"/>
      <c r="BE481" s="348"/>
      <c r="BF481" s="274"/>
      <c r="BG481" s="309" t="str">
        <f t="shared" ca="1" si="234"/>
        <v/>
      </c>
      <c r="BH481" s="310" t="str">
        <f t="shared" ca="1" si="235"/>
        <v/>
      </c>
      <c r="BI481" s="276"/>
      <c r="BJ481" s="348"/>
      <c r="BK481" s="349"/>
      <c r="BL481" s="279"/>
      <c r="BM481" s="348"/>
      <c r="BN481" s="349"/>
      <c r="BO481" s="280"/>
      <c r="BP481" s="309" t="str">
        <f t="shared" ca="1" si="236"/>
        <v/>
      </c>
      <c r="BQ481" s="310" t="str">
        <f t="shared" ca="1" si="237"/>
        <v/>
      </c>
      <c r="BR481" s="309" t="str">
        <f t="shared" ca="1" si="238"/>
        <v/>
      </c>
      <c r="BS481" s="438" t="str">
        <f t="shared" ca="1" si="239"/>
        <v/>
      </c>
      <c r="BT481" s="281" t="str">
        <f t="array" ref="BT481">IF(AND($I481&lt;&gt;"",$K481&lt;&gt;""),CEILING(VLOOKUP($I481,ランク別指標,3,FALSE)*$L481,1),"")</f>
        <v/>
      </c>
      <c r="BU481" s="282"/>
      <c r="BV481" s="281" t="str">
        <f t="shared" si="224"/>
        <v/>
      </c>
      <c r="BW481" s="283"/>
      <c r="BX481" s="282"/>
      <c r="BY481" s="284" t="str">
        <f t="shared" si="240"/>
        <v/>
      </c>
      <c r="BZ481" s="285" t="str">
        <f t="shared" si="241"/>
        <v/>
      </c>
      <c r="CA481" s="286"/>
      <c r="CB481" s="287"/>
      <c r="CC481" s="281" t="str">
        <f t="array" ref="CC481">IF(AND($I481&lt;&gt;"",$K481&lt;&gt;""),CEILING(VLOOKUP($I481,ランク別指標,6,FALSE)*$L481,1),"")</f>
        <v/>
      </c>
      <c r="CD481" s="288"/>
      <c r="CE481" s="289" t="str">
        <f t="shared" si="225"/>
        <v/>
      </c>
      <c r="CF481" s="290"/>
      <c r="CG481" s="291" t="str">
        <f t="array" ref="CG481">IF(AND(L481&lt;&gt;"",L481&gt;0),IF(CD481/L481*100 &gt; 0,CD481/L481*100, ""),"")</f>
        <v/>
      </c>
      <c r="CH481" s="292" t="str">
        <f t="array" ref="CH481">IF(AND(L481&lt;&gt;"",L481&gt;0),IF(CF481/L481*100 &gt; 0,CF481/L481*100, ""),"")</f>
        <v/>
      </c>
      <c r="CI481" s="291" t="str">
        <f t="array" ref="CI481">IF(AND(CC481&lt;&gt;"",CC481&gt;0),IF(CD481/CC481*100 &gt; 0,CD481/CC481, ""),"")</f>
        <v/>
      </c>
      <c r="CJ481" s="292" t="str">
        <f t="array" ref="CJ481">IF(AND(CE481&lt;&gt;"",CE481&gt;0),IF(CF481/CE481*100 &gt; 0,CF481/CE481, ""),"")</f>
        <v/>
      </c>
      <c r="CK481" s="281"/>
      <c r="CL481" s="293" t="str">
        <f t="array" ref="CL481">IF(AND(L481&lt;&gt;"",L481&gt;0),IF(CK481/L481*100 &gt; 0,CK481/L481*100, ""),"")</f>
        <v/>
      </c>
      <c r="CM481" s="294"/>
      <c r="CN481" s="270" t="str">
        <f t="array" aca="1" ref="CN481" ca="1">IF(AND($O481&lt;&gt;"",$P481="",$O481&lt;=集計基準日),"遅1",IF(AND($R481&lt;&gt;"",$S481="",$R481&lt;=集計基準日),"遅2",IF(AND($U481&lt;&gt;"",$V481="",$U481&lt;=集計基準日),"遅3","") ) )</f>
        <v/>
      </c>
      <c r="CO481" s="271" t="str">
        <f t="array" aca="1" ref="CO481" ca="1">IF(AND($AA481&lt;&gt;"",$AB481="",$AA481&lt;=集計基準日),"遅1",IF(AND($AD481&lt;&gt;"",$AE481="",$AD481&lt;=集計基準日),"遅2",IF(AND($AG481&lt;&gt;"",$AH481="",$AG481&lt;=集計基準日),"遅3","")))</f>
        <v/>
      </c>
      <c r="CP481" s="271" t="str">
        <f t="array" aca="1" ref="CP481" ca="1">IF(AND($AM481&lt;&gt;"",$AN481="",$AM481&lt;=集計基準日),"遅1",IF(AND($AP481&lt;&gt;"",$AQ481="",$AP481&lt;=集計基準日),"遅2",IF(AND($AS481&lt;&gt;"",$AT481="",$AS481&lt;=集計基準日),"遅3","")))</f>
        <v/>
      </c>
      <c r="CQ481" s="272" t="str">
        <f t="shared" ca="1" si="15"/>
        <v/>
      </c>
      <c r="CR481" s="272" t="str">
        <f t="shared" ca="1" si="16"/>
        <v/>
      </c>
      <c r="CS481" s="273" t="str">
        <f t="shared" ca="1" si="226"/>
        <v/>
      </c>
      <c r="CT481" s="337"/>
      <c r="CU481" s="264">
        <f t="shared" si="242"/>
        <v>473</v>
      </c>
      <c r="CW481" s="324">
        <f t="array" aca="1" ref="CW481" ca="1">MAX(IF((IF(進捗管理票PSPT_進捗率_1_2&lt;&gt;"", O481:V481,O481:S481)&lt;&gt;"")*(IF(進捗管理票PSPT_進捗率_1_2&lt;&gt;"", $O$7:$V$7,$O$7:$S$7)="予定日")*(IF(進捗管理票PSPT_進捗率_1_2&lt;&gt;"", O481:V481,O481:S481)&lt;=集計基準日),COLUMN(IF(進捗管理票PSPT_進捗率_1_2&lt;&gt;"", O481:V481,O481:S481)),""))</f>
        <v>0</v>
      </c>
      <c r="CX481" s="324">
        <f t="array" aca="1" ref="CX481" ca="1">MAX(IF((IF(進捗管理票PSPT_進捗率_2_2&lt;&gt;"", AA481:AH481,AA481:AE481)&lt;&gt;"")*(IF(進捗管理票PSPT_進捗率_2_2&lt;&gt;"", $AA$7:$AH$7,$AA$7:$AE$7)="予定日")*(IF(進捗管理票PSPT_進捗率_2_2&lt;&gt;"", AA481:AH481,AA481:AE481)&lt;=集計基準日),COLUMN(IF(進捗管理票PSPT_進捗率_2_2&lt;&gt;"", AA481:AH481,AA481:AE481)),""))</f>
        <v>0</v>
      </c>
      <c r="CY481" s="324">
        <f t="array" aca="1" ref="CY481" ca="1">MAX(IF((IF(進捗管理票PSPT_進捗率_3_2&lt;&gt;"", AM481:AT481,AM481:AQ481)&lt;&gt;"")*(IF(進捗管理票PSPT_進捗率_3_2&lt;&gt;"", $AM$7:$AT$7,$AM$7:$AQ$7)="予定日")*(IF(進捗管理票PSPT_進捗率_3_2&lt;&gt;"", AM481:AT481,AM481:AQ481)&lt;=集計基準日),COLUMN(IF(進捗管理票PSPT_進捗率_3_2&lt;&gt;"", AM481:AT481,AM481:AQ481)),""))</f>
        <v>0</v>
      </c>
      <c r="CZ481" s="324">
        <f t="array" aca="1" ref="CZ481" ca="1">MAX(IF((IF(進捗管理票PSPT_進捗率_4_2&lt;&gt;"", AY481:BF481,AY481:BC481)&lt;&gt;"")*(IF(進捗管理票PSPT_進捗率_4_2&lt;&gt;"", $AY$7:$BF$7,$AY$7:$BC$7)="予定日")*(IF(進捗管理票PSPT_進捗率_4_2&lt;&gt;"", AY481:BF481,AY481:BC481)&lt;=集計基準日),COLUMN(IF(進捗管理票PSPT_進捗率_4_2&lt;&gt;"", AY481:BF481,AY481:BC481)),""))</f>
        <v>0</v>
      </c>
      <c r="DA481" s="324">
        <f t="array" aca="1" ref="DA481" ca="1">MAX(IF((BJ481:BN481&lt;&gt;"")*($BJ$7:$BN$7="予定日")*(BJ481:BN481&lt;=集計基準日),COLUMN(BJ481:BN481),""))</f>
        <v>0</v>
      </c>
      <c r="DB481" s="324">
        <f t="array" aca="1" ref="DB481" ca="1">MAX(IF((IF(AND(進捗管理票PSPT_進捗率_1_2&lt;&gt;"",U481&lt;&gt;""), O481:V481,O481:S481)&lt;&gt;"")*(IF(AND(進捗管理票PSPT_進捗率_1_2&lt;&gt;"",U481&lt;&gt;""), $O$7:$V$7,$O$7:$S$7)="実績日")*(IF(AND(進捗管理票PSPT_進捗率_1_2&lt;&gt;"",U481&lt;&gt;""), O481:V481,O481:S481)&lt;=集計基準日),COLUMN(IF(AND(進捗管理票PSPT_進捗率_1_2&lt;&gt;"",U481&lt;&gt;""), O481:V481,O481:S481)),""))</f>
        <v>0</v>
      </c>
      <c r="DC481" s="324">
        <f t="array" aca="1" ref="DC481" ca="1">MAX(IF((IF(AND(進捗管理票PSPT_進捗率_2_2&lt;&gt;"",AG481&lt;&gt;""), AA481:AH481,AA481:AE481)&lt;&gt;"")*(IF(AND(進捗管理票PSPT_進捗率_2_2&lt;&gt;"",AG481&lt;&gt;""), $AA$7:$AH$7,$AA$7:$AE$7)="実績日")*(IF(AND(進捗管理票PSPT_進捗率_2_2&lt;&gt;"",AG481&lt;&gt;""), AA481:AH481,AA481:AE481)&lt;=集計基準日),COLUMN(IF(AND(進捗管理票PSPT_進捗率_2_2&lt;&gt;"",AG481&lt;&gt;""), AA481:AH481,AA481:AE481)),""))</f>
        <v>0</v>
      </c>
      <c r="DD481" s="324">
        <f t="array" aca="1" ref="DD481" ca="1">MAX(IF((IF(AND(進捗管理票PSPT_進捗率_3_2&lt;&gt;"",AS481&lt;&gt;""), AM481:AT481,AM481:AQ481)&lt;&gt;"")*(IF(AND(進捗管理票PSPT_進捗率_3_2&lt;&gt;"",AS481&lt;&gt;""), $AM$7:$AT$7,$AM$7:$AQ$7)="実績日")*(IF(AND(進捗管理票PSPT_進捗率_3_2&lt;&gt;"",AS481&lt;&gt;""), AM481:AT481,AM481:AQ481)&lt;=集計基準日),COLUMN(IF(AND(進捗管理票PSPT_進捗率_3_2&lt;&gt;"",AS481&lt;&gt;""), AM481:AT481,AM481:AQ481)),""))</f>
        <v>0</v>
      </c>
      <c r="DE481" s="324">
        <f t="array" aca="1" ref="DE481" ca="1">MAX(IF((IF(AND(進捗管理票PSPT_進捗率_4_2&lt;&gt;"",BE481&lt;&gt;""), AY481:BF481,AY481:BC481)&lt;&gt;"")*(IF(AND(進捗管理票PSPT_進捗率_4_2&lt;&gt;"",BE481&lt;&gt;""), $AY$7:$BF$7,$AY$7:$BC$7)="実績日")*(IF(AND(進捗管理票PSPT_進捗率_4_2&lt;&gt;"",BE481&lt;&gt;""), AY481:BF481,AY481:BC481)&lt;=集計基準日),COLUMN(IF(AND(進捗管理票PSPT_進捗率_4_2&lt;&gt;"",BE481&lt;&gt;""), AY481:BF481,AY481:BC481)),""))</f>
        <v>0</v>
      </c>
      <c r="DF481" s="324">
        <f t="array" aca="1" ref="DF481" ca="1">MAX(IF((BJ481:BN481&lt;&gt;"")*($BJ$7:$BN$7="実績日")*(BJ481:BN481&lt;=集計基準日),COLUMN(BJ481:BN481),""))</f>
        <v>0</v>
      </c>
      <c r="DG481" s="439">
        <f ca="1">MAX(IF(CW481&lt;&gt;0,HLOOKUP(CW481+1,進捗・達成率設定_PS,9,1),0),IF(CX481&lt;&gt;0,HLOOKUP(CX481+1,進捗・達成率設定_PT仕様作成,9,1),0),IF(CY481&lt;&gt;0,HLOOKUP(CY481+1,進捗・達成率設定_PG,9,1),0),IF(CZ481&lt;&gt;0,HLOOKUP(CZ481+1,進捗・達成率設定_PT,9,1),0),IF(DA481&lt;&gt;0,HLOOKUP(DA481+1,進捗・達成率設定_受入,9,1),0),IF(AND(COUNTA(PTレビュー先頭セル:PTレビュー最終セル)=0,AND(BB481&lt;&gt;"", BB481 &lt;= 集計基準日, BE481="",BF481="",BJ481="",BK481="",BM481="",BN481="")),100,0),IF(AND(BE481&lt;&gt;"",BE481 &lt;= 集計基準日, BJ481="",BK481="",BM481="",BN481=""),100,0))</f>
        <v>0</v>
      </c>
      <c r="DH481" s="440">
        <f ca="1">MAX(IF(DB481&lt;&gt;0,HLOOKUP(DB481,進捗・達成率設定_PS,9,1),0),IF(DC481&lt;&gt;0,HLOOKUP(DC481,進捗・達成率設定_PT仕様作成,9,1),0),IF(DD481&lt;&gt;0,HLOOKUP(DD481,進捗・達成率設定_PG,9,1),0),IF(DE481&lt;&gt;0,HLOOKUP(DE481,進捗・達成率設定_PT,9,1),0),IF(DF481&lt;&gt;0,HLOOKUP(DF481,進捗・達成率設定_受入,9,1),0),IF(AND(COUNTA(PTレビュー先頭セル:PTレビュー最終セル)=0,BJ481="",BK481="",BM481="",BN481="",BC481&lt;&gt;"", BC481&lt;=集計基準日),100,0),IF(OR(AND(BF481&lt;&gt;"",BF481&lt;=集計基準日, BJ481="",BK481="",BM481="",BN481=""),AND(BE481&lt;&gt;"",BF481&lt;&gt;"",BF481&lt;=集計基準日, BJ481="",BK481="",BM481="",BN481="")),100,0))</f>
        <v>0</v>
      </c>
      <c r="DI481" s="328" t="str">
        <f>IF(BM481&lt;&gt;"",BM481,IF(AND(BJ481&lt;&gt;"",BM481&lt;&gt;""),BM481,IF(AND(BJ481&lt;&gt;"",BM481=""),"",IF(AND(BK481&lt;&gt;"",BM481=""),"",IF(BE481&lt;&gt;"",BE481,IF(COUNTA(PTレビュー先頭セル:PTレビュー最終セル)&lt;&gt;0,"",IF(BB481&lt;&gt;"",BB481,"")))))))</f>
        <v/>
      </c>
      <c r="DJ481" s="329" t="str">
        <f>IF(AND(BM481&lt;&gt;"",BN481&lt;&gt;""),BN481,IF(AND(BJ481&lt;&gt;"",BN481&lt;&gt;""),BN481,IF(AND(BK481&lt;&gt;"",BN481=""),"",IF(AND(BJ481&lt;&gt;"",BN481=""),"",IF(BF481&lt;&gt;"",BF481,IF(COUNTA(PTレビュー先頭セル:PTレビュー最終セル)&lt;&gt;0,"",IF(BC481&lt;&gt;"",BC481,"")))))))</f>
        <v/>
      </c>
      <c r="DK481" s="450" t="b">
        <f t="shared" si="243"/>
        <v>0</v>
      </c>
      <c r="DL481" s="440" t="b">
        <f t="shared" si="244"/>
        <v>0</v>
      </c>
      <c r="DM481" s="450" t="b">
        <f t="shared" si="245"/>
        <v>0</v>
      </c>
      <c r="DN481" s="440" t="b">
        <f t="shared" si="246"/>
        <v>0</v>
      </c>
      <c r="DO481" s="449" t="b">
        <f t="shared" si="247"/>
        <v>0</v>
      </c>
      <c r="DP481" s="440" t="b">
        <f t="shared" si="248"/>
        <v>0</v>
      </c>
      <c r="DQ481" s="450" t="b">
        <f t="shared" si="249"/>
        <v>0</v>
      </c>
      <c r="DR481" s="440" t="b">
        <f t="shared" si="250"/>
        <v>0</v>
      </c>
      <c r="DS481" s="449" t="b">
        <f t="shared" si="251"/>
        <v>0</v>
      </c>
      <c r="DT481" s="440" t="b">
        <f t="shared" si="252"/>
        <v>0</v>
      </c>
    </row>
    <row r="482" spans="1:124" x14ac:dyDescent="0.25">
      <c r="A482" s="65">
        <f t="shared" si="227"/>
        <v>474</v>
      </c>
      <c r="B482" s="275"/>
      <c r="C482" s="275"/>
      <c r="D482" s="275"/>
      <c r="E482" s="275"/>
      <c r="F482" s="275"/>
      <c r="G482" s="316"/>
      <c r="H482" s="276"/>
      <c r="I482" s="276"/>
      <c r="J482" s="276"/>
      <c r="K482" s="467"/>
      <c r="L482" s="467"/>
      <c r="M482" s="277"/>
      <c r="N482" s="277"/>
      <c r="O482" s="348"/>
      <c r="P482" s="349"/>
      <c r="Q482" s="279"/>
      <c r="R482" s="348"/>
      <c r="S482" s="349"/>
      <c r="T482" s="280"/>
      <c r="U482" s="348"/>
      <c r="V482" s="274"/>
      <c r="W482" s="309" t="str">
        <f t="shared" ca="1" si="228"/>
        <v/>
      </c>
      <c r="X482" s="310" t="str">
        <f t="shared" ca="1" si="229"/>
        <v/>
      </c>
      <c r="Y482" s="277"/>
      <c r="Z482" s="277"/>
      <c r="AA482" s="348"/>
      <c r="AB482" s="349"/>
      <c r="AC482" s="279"/>
      <c r="AD482" s="348"/>
      <c r="AE482" s="349"/>
      <c r="AF482" s="280"/>
      <c r="AG482" s="348"/>
      <c r="AH482" s="274"/>
      <c r="AI482" s="309" t="str">
        <f t="shared" ca="1" si="230"/>
        <v/>
      </c>
      <c r="AJ482" s="310" t="str">
        <f t="shared" ca="1" si="231"/>
        <v/>
      </c>
      <c r="AK482" s="276"/>
      <c r="AL482" s="276"/>
      <c r="AM482" s="348"/>
      <c r="AN482" s="349"/>
      <c r="AO482" s="279"/>
      <c r="AP482" s="348"/>
      <c r="AQ482" s="349"/>
      <c r="AR482" s="280"/>
      <c r="AS482" s="348"/>
      <c r="AT482" s="274"/>
      <c r="AU482" s="309" t="str">
        <f t="shared" ca="1" si="232"/>
        <v/>
      </c>
      <c r="AV482" s="310" t="str">
        <f t="shared" ca="1" si="233"/>
        <v/>
      </c>
      <c r="AW482" s="276"/>
      <c r="AX482" s="276"/>
      <c r="AY482" s="348"/>
      <c r="AZ482" s="349"/>
      <c r="BA482" s="279"/>
      <c r="BB482" s="348"/>
      <c r="BC482" s="349"/>
      <c r="BD482" s="280"/>
      <c r="BE482" s="348"/>
      <c r="BF482" s="274"/>
      <c r="BG482" s="309" t="str">
        <f t="shared" ca="1" si="234"/>
        <v/>
      </c>
      <c r="BH482" s="310" t="str">
        <f t="shared" ca="1" si="235"/>
        <v/>
      </c>
      <c r="BI482" s="276"/>
      <c r="BJ482" s="348"/>
      <c r="BK482" s="349"/>
      <c r="BL482" s="279"/>
      <c r="BM482" s="348"/>
      <c r="BN482" s="349"/>
      <c r="BO482" s="280"/>
      <c r="BP482" s="309" t="str">
        <f t="shared" ca="1" si="236"/>
        <v/>
      </c>
      <c r="BQ482" s="310" t="str">
        <f t="shared" ca="1" si="237"/>
        <v/>
      </c>
      <c r="BR482" s="309" t="str">
        <f t="shared" ca="1" si="238"/>
        <v/>
      </c>
      <c r="BS482" s="438" t="str">
        <f t="shared" ca="1" si="239"/>
        <v/>
      </c>
      <c r="BT482" s="281" t="str">
        <f t="array" ref="BT482">IF(AND($I482&lt;&gt;"",$K482&lt;&gt;""),CEILING(VLOOKUP($I482,ランク別指標,3,FALSE)*$L482,1),"")</f>
        <v/>
      </c>
      <c r="BU482" s="282"/>
      <c r="BV482" s="281" t="str">
        <f t="shared" si="224"/>
        <v/>
      </c>
      <c r="BW482" s="283"/>
      <c r="BX482" s="282"/>
      <c r="BY482" s="284" t="str">
        <f t="shared" si="240"/>
        <v/>
      </c>
      <c r="BZ482" s="285" t="str">
        <f t="shared" si="241"/>
        <v/>
      </c>
      <c r="CA482" s="286"/>
      <c r="CB482" s="287"/>
      <c r="CC482" s="281" t="str">
        <f t="array" ref="CC482">IF(AND($I482&lt;&gt;"",$K482&lt;&gt;""),CEILING(VLOOKUP($I482,ランク別指標,6,FALSE)*$L482,1),"")</f>
        <v/>
      </c>
      <c r="CD482" s="288"/>
      <c r="CE482" s="289" t="str">
        <f t="shared" si="225"/>
        <v/>
      </c>
      <c r="CF482" s="290"/>
      <c r="CG482" s="291" t="str">
        <f t="array" ref="CG482">IF(AND(L482&lt;&gt;"",L482&gt;0),IF(CD482/L482*100 &gt; 0,CD482/L482*100, ""),"")</f>
        <v/>
      </c>
      <c r="CH482" s="292" t="str">
        <f t="array" ref="CH482">IF(AND(L482&lt;&gt;"",L482&gt;0),IF(CF482/L482*100 &gt; 0,CF482/L482*100, ""),"")</f>
        <v/>
      </c>
      <c r="CI482" s="291" t="str">
        <f t="array" ref="CI482">IF(AND(CC482&lt;&gt;"",CC482&gt;0),IF(CD482/CC482*100 &gt; 0,CD482/CC482, ""),"")</f>
        <v/>
      </c>
      <c r="CJ482" s="292" t="str">
        <f t="array" ref="CJ482">IF(AND(CE482&lt;&gt;"",CE482&gt;0),IF(CF482/CE482*100 &gt; 0,CF482/CE482, ""),"")</f>
        <v/>
      </c>
      <c r="CK482" s="281"/>
      <c r="CL482" s="293" t="str">
        <f t="array" ref="CL482">IF(AND(L482&lt;&gt;"",L482&gt;0),IF(CK482/L482*100 &gt; 0,CK482/L482*100, ""),"")</f>
        <v/>
      </c>
      <c r="CM482" s="294"/>
      <c r="CN482" s="270" t="str">
        <f t="array" aca="1" ref="CN482" ca="1">IF(AND($O482&lt;&gt;"",$P482="",$O482&lt;=集計基準日),"遅1",IF(AND($R482&lt;&gt;"",$S482="",$R482&lt;=集計基準日),"遅2",IF(AND($U482&lt;&gt;"",$V482="",$U482&lt;=集計基準日),"遅3","") ) )</f>
        <v/>
      </c>
      <c r="CO482" s="271" t="str">
        <f t="array" aca="1" ref="CO482" ca="1">IF(AND($AA482&lt;&gt;"",$AB482="",$AA482&lt;=集計基準日),"遅1",IF(AND($AD482&lt;&gt;"",$AE482="",$AD482&lt;=集計基準日),"遅2",IF(AND($AG482&lt;&gt;"",$AH482="",$AG482&lt;=集計基準日),"遅3","")))</f>
        <v/>
      </c>
      <c r="CP482" s="271" t="str">
        <f t="array" aca="1" ref="CP482" ca="1">IF(AND($AM482&lt;&gt;"",$AN482="",$AM482&lt;=集計基準日),"遅1",IF(AND($AP482&lt;&gt;"",$AQ482="",$AP482&lt;=集計基準日),"遅2",IF(AND($AS482&lt;&gt;"",$AT482="",$AS482&lt;=集計基準日),"遅3","")))</f>
        <v/>
      </c>
      <c r="CQ482" s="272" t="str">
        <f t="shared" ca="1" si="15"/>
        <v/>
      </c>
      <c r="CR482" s="272" t="str">
        <f t="shared" ca="1" si="16"/>
        <v/>
      </c>
      <c r="CS482" s="273" t="str">
        <f t="shared" ca="1" si="226"/>
        <v/>
      </c>
      <c r="CT482" s="337"/>
      <c r="CU482" s="264">
        <f t="shared" si="242"/>
        <v>474</v>
      </c>
      <c r="CW482" s="324">
        <f t="array" aca="1" ref="CW482" ca="1">MAX(IF((IF(進捗管理票PSPT_進捗率_1_2&lt;&gt;"", O482:V482,O482:S482)&lt;&gt;"")*(IF(進捗管理票PSPT_進捗率_1_2&lt;&gt;"", $O$7:$V$7,$O$7:$S$7)="予定日")*(IF(進捗管理票PSPT_進捗率_1_2&lt;&gt;"", O482:V482,O482:S482)&lt;=集計基準日),COLUMN(IF(進捗管理票PSPT_進捗率_1_2&lt;&gt;"", O482:V482,O482:S482)),""))</f>
        <v>0</v>
      </c>
      <c r="CX482" s="324">
        <f t="array" aca="1" ref="CX482" ca="1">MAX(IF((IF(進捗管理票PSPT_進捗率_2_2&lt;&gt;"", AA482:AH482,AA482:AE482)&lt;&gt;"")*(IF(進捗管理票PSPT_進捗率_2_2&lt;&gt;"", $AA$7:$AH$7,$AA$7:$AE$7)="予定日")*(IF(進捗管理票PSPT_進捗率_2_2&lt;&gt;"", AA482:AH482,AA482:AE482)&lt;=集計基準日),COLUMN(IF(進捗管理票PSPT_進捗率_2_2&lt;&gt;"", AA482:AH482,AA482:AE482)),""))</f>
        <v>0</v>
      </c>
      <c r="CY482" s="324">
        <f t="array" aca="1" ref="CY482" ca="1">MAX(IF((IF(進捗管理票PSPT_進捗率_3_2&lt;&gt;"", AM482:AT482,AM482:AQ482)&lt;&gt;"")*(IF(進捗管理票PSPT_進捗率_3_2&lt;&gt;"", $AM$7:$AT$7,$AM$7:$AQ$7)="予定日")*(IF(進捗管理票PSPT_進捗率_3_2&lt;&gt;"", AM482:AT482,AM482:AQ482)&lt;=集計基準日),COLUMN(IF(進捗管理票PSPT_進捗率_3_2&lt;&gt;"", AM482:AT482,AM482:AQ482)),""))</f>
        <v>0</v>
      </c>
      <c r="CZ482" s="324">
        <f t="array" aca="1" ref="CZ482" ca="1">MAX(IF((IF(進捗管理票PSPT_進捗率_4_2&lt;&gt;"", AY482:BF482,AY482:BC482)&lt;&gt;"")*(IF(進捗管理票PSPT_進捗率_4_2&lt;&gt;"", $AY$7:$BF$7,$AY$7:$BC$7)="予定日")*(IF(進捗管理票PSPT_進捗率_4_2&lt;&gt;"", AY482:BF482,AY482:BC482)&lt;=集計基準日),COLUMN(IF(進捗管理票PSPT_進捗率_4_2&lt;&gt;"", AY482:BF482,AY482:BC482)),""))</f>
        <v>0</v>
      </c>
      <c r="DA482" s="324">
        <f t="array" aca="1" ref="DA482" ca="1">MAX(IF((BJ482:BN482&lt;&gt;"")*($BJ$7:$BN$7="予定日")*(BJ482:BN482&lt;=集計基準日),COLUMN(BJ482:BN482),""))</f>
        <v>0</v>
      </c>
      <c r="DB482" s="324">
        <f t="array" aca="1" ref="DB482" ca="1">MAX(IF((IF(AND(進捗管理票PSPT_進捗率_1_2&lt;&gt;"",U482&lt;&gt;""), O482:V482,O482:S482)&lt;&gt;"")*(IF(AND(進捗管理票PSPT_進捗率_1_2&lt;&gt;"",U482&lt;&gt;""), $O$7:$V$7,$O$7:$S$7)="実績日")*(IF(AND(進捗管理票PSPT_進捗率_1_2&lt;&gt;"",U482&lt;&gt;""), O482:V482,O482:S482)&lt;=集計基準日),COLUMN(IF(AND(進捗管理票PSPT_進捗率_1_2&lt;&gt;"",U482&lt;&gt;""), O482:V482,O482:S482)),""))</f>
        <v>0</v>
      </c>
      <c r="DC482" s="324">
        <f t="array" aca="1" ref="DC482" ca="1">MAX(IF((IF(AND(進捗管理票PSPT_進捗率_2_2&lt;&gt;"",AG482&lt;&gt;""), AA482:AH482,AA482:AE482)&lt;&gt;"")*(IF(AND(進捗管理票PSPT_進捗率_2_2&lt;&gt;"",AG482&lt;&gt;""), $AA$7:$AH$7,$AA$7:$AE$7)="実績日")*(IF(AND(進捗管理票PSPT_進捗率_2_2&lt;&gt;"",AG482&lt;&gt;""), AA482:AH482,AA482:AE482)&lt;=集計基準日),COLUMN(IF(AND(進捗管理票PSPT_進捗率_2_2&lt;&gt;"",AG482&lt;&gt;""), AA482:AH482,AA482:AE482)),""))</f>
        <v>0</v>
      </c>
      <c r="DD482" s="324">
        <f t="array" aca="1" ref="DD482" ca="1">MAX(IF((IF(AND(進捗管理票PSPT_進捗率_3_2&lt;&gt;"",AS482&lt;&gt;""), AM482:AT482,AM482:AQ482)&lt;&gt;"")*(IF(AND(進捗管理票PSPT_進捗率_3_2&lt;&gt;"",AS482&lt;&gt;""), $AM$7:$AT$7,$AM$7:$AQ$7)="実績日")*(IF(AND(進捗管理票PSPT_進捗率_3_2&lt;&gt;"",AS482&lt;&gt;""), AM482:AT482,AM482:AQ482)&lt;=集計基準日),COLUMN(IF(AND(進捗管理票PSPT_進捗率_3_2&lt;&gt;"",AS482&lt;&gt;""), AM482:AT482,AM482:AQ482)),""))</f>
        <v>0</v>
      </c>
      <c r="DE482" s="324">
        <f t="array" aca="1" ref="DE482" ca="1">MAX(IF((IF(AND(進捗管理票PSPT_進捗率_4_2&lt;&gt;"",BE482&lt;&gt;""), AY482:BF482,AY482:BC482)&lt;&gt;"")*(IF(AND(進捗管理票PSPT_進捗率_4_2&lt;&gt;"",BE482&lt;&gt;""), $AY$7:$BF$7,$AY$7:$BC$7)="実績日")*(IF(AND(進捗管理票PSPT_進捗率_4_2&lt;&gt;"",BE482&lt;&gt;""), AY482:BF482,AY482:BC482)&lt;=集計基準日),COLUMN(IF(AND(進捗管理票PSPT_進捗率_4_2&lt;&gt;"",BE482&lt;&gt;""), AY482:BF482,AY482:BC482)),""))</f>
        <v>0</v>
      </c>
      <c r="DF482" s="324">
        <f t="array" aca="1" ref="DF482" ca="1">MAX(IF((BJ482:BN482&lt;&gt;"")*($BJ$7:$BN$7="実績日")*(BJ482:BN482&lt;=集計基準日),COLUMN(BJ482:BN482),""))</f>
        <v>0</v>
      </c>
      <c r="DG482" s="439">
        <f ca="1">MAX(IF(CW482&lt;&gt;0,HLOOKUP(CW482+1,進捗・達成率設定_PS,9,1),0),IF(CX482&lt;&gt;0,HLOOKUP(CX482+1,進捗・達成率設定_PT仕様作成,9,1),0),IF(CY482&lt;&gt;0,HLOOKUP(CY482+1,進捗・達成率設定_PG,9,1),0),IF(CZ482&lt;&gt;0,HLOOKUP(CZ482+1,進捗・達成率設定_PT,9,1),0),IF(DA482&lt;&gt;0,HLOOKUP(DA482+1,進捗・達成率設定_受入,9,1),0),IF(AND(COUNTA(PTレビュー先頭セル:PTレビュー最終セル)=0,AND(BB482&lt;&gt;"", BB482 &lt;= 集計基準日, BE482="",BF482="",BJ482="",BK482="",BM482="",BN482="")),100,0),IF(AND(BE482&lt;&gt;"",BE482 &lt;= 集計基準日, BJ482="",BK482="",BM482="",BN482=""),100,0))</f>
        <v>0</v>
      </c>
      <c r="DH482" s="440">
        <f ca="1">MAX(IF(DB482&lt;&gt;0,HLOOKUP(DB482,進捗・達成率設定_PS,9,1),0),IF(DC482&lt;&gt;0,HLOOKUP(DC482,進捗・達成率設定_PT仕様作成,9,1),0),IF(DD482&lt;&gt;0,HLOOKUP(DD482,進捗・達成率設定_PG,9,1),0),IF(DE482&lt;&gt;0,HLOOKUP(DE482,進捗・達成率設定_PT,9,1),0),IF(DF482&lt;&gt;0,HLOOKUP(DF482,進捗・達成率設定_受入,9,1),0),IF(AND(COUNTA(PTレビュー先頭セル:PTレビュー最終セル)=0,BJ482="",BK482="",BM482="",BN482="",BC482&lt;&gt;"", BC482&lt;=集計基準日),100,0),IF(OR(AND(BF482&lt;&gt;"",BF482&lt;=集計基準日, BJ482="",BK482="",BM482="",BN482=""),AND(BE482&lt;&gt;"",BF482&lt;&gt;"",BF482&lt;=集計基準日, BJ482="",BK482="",BM482="",BN482="")),100,0))</f>
        <v>0</v>
      </c>
      <c r="DI482" s="328" t="str">
        <f>IF(BM482&lt;&gt;"",BM482,IF(AND(BJ482&lt;&gt;"",BM482&lt;&gt;""),BM482,IF(AND(BJ482&lt;&gt;"",BM482=""),"",IF(AND(BK482&lt;&gt;"",BM482=""),"",IF(BE482&lt;&gt;"",BE482,IF(COUNTA(PTレビュー先頭セル:PTレビュー最終セル)&lt;&gt;0,"",IF(BB482&lt;&gt;"",BB482,"")))))))</f>
        <v/>
      </c>
      <c r="DJ482" s="329" t="str">
        <f>IF(AND(BM482&lt;&gt;"",BN482&lt;&gt;""),BN482,IF(AND(BJ482&lt;&gt;"",BN482&lt;&gt;""),BN482,IF(AND(BK482&lt;&gt;"",BN482=""),"",IF(AND(BJ482&lt;&gt;"",BN482=""),"",IF(BF482&lt;&gt;"",BF482,IF(COUNTA(PTレビュー先頭セル:PTレビュー最終セル)&lt;&gt;0,"",IF(BC482&lt;&gt;"",BC482,"")))))))</f>
        <v/>
      </c>
      <c r="DK482" s="450" t="b">
        <f t="shared" si="243"/>
        <v>0</v>
      </c>
      <c r="DL482" s="440" t="b">
        <f t="shared" si="244"/>
        <v>0</v>
      </c>
      <c r="DM482" s="450" t="b">
        <f t="shared" si="245"/>
        <v>0</v>
      </c>
      <c r="DN482" s="440" t="b">
        <f t="shared" si="246"/>
        <v>0</v>
      </c>
      <c r="DO482" s="449" t="b">
        <f t="shared" si="247"/>
        <v>0</v>
      </c>
      <c r="DP482" s="440" t="b">
        <f t="shared" si="248"/>
        <v>0</v>
      </c>
      <c r="DQ482" s="450" t="b">
        <f t="shared" si="249"/>
        <v>0</v>
      </c>
      <c r="DR482" s="440" t="b">
        <f t="shared" si="250"/>
        <v>0</v>
      </c>
      <c r="DS482" s="449" t="b">
        <f t="shared" si="251"/>
        <v>0</v>
      </c>
      <c r="DT482" s="440" t="b">
        <f t="shared" si="252"/>
        <v>0</v>
      </c>
    </row>
    <row r="483" spans="1:124" x14ac:dyDescent="0.25">
      <c r="A483" s="65">
        <f t="shared" si="227"/>
        <v>475</v>
      </c>
      <c r="B483" s="275"/>
      <c r="C483" s="275"/>
      <c r="D483" s="275"/>
      <c r="E483" s="275"/>
      <c r="F483" s="275"/>
      <c r="G483" s="316"/>
      <c r="H483" s="276"/>
      <c r="I483" s="276"/>
      <c r="J483" s="276"/>
      <c r="K483" s="467"/>
      <c r="L483" s="467"/>
      <c r="M483" s="277"/>
      <c r="N483" s="277"/>
      <c r="O483" s="348"/>
      <c r="P483" s="349"/>
      <c r="Q483" s="279"/>
      <c r="R483" s="348"/>
      <c r="S483" s="349"/>
      <c r="T483" s="280"/>
      <c r="U483" s="348"/>
      <c r="V483" s="274"/>
      <c r="W483" s="309" t="str">
        <f t="shared" ca="1" si="228"/>
        <v/>
      </c>
      <c r="X483" s="310" t="str">
        <f t="shared" ca="1" si="229"/>
        <v/>
      </c>
      <c r="Y483" s="277"/>
      <c r="Z483" s="277"/>
      <c r="AA483" s="348"/>
      <c r="AB483" s="349"/>
      <c r="AC483" s="279"/>
      <c r="AD483" s="348"/>
      <c r="AE483" s="349"/>
      <c r="AF483" s="280"/>
      <c r="AG483" s="348"/>
      <c r="AH483" s="274"/>
      <c r="AI483" s="309" t="str">
        <f t="shared" ca="1" si="230"/>
        <v/>
      </c>
      <c r="AJ483" s="310" t="str">
        <f t="shared" ca="1" si="231"/>
        <v/>
      </c>
      <c r="AK483" s="276"/>
      <c r="AL483" s="276"/>
      <c r="AM483" s="348"/>
      <c r="AN483" s="349"/>
      <c r="AO483" s="279"/>
      <c r="AP483" s="348"/>
      <c r="AQ483" s="349"/>
      <c r="AR483" s="280"/>
      <c r="AS483" s="348"/>
      <c r="AT483" s="274"/>
      <c r="AU483" s="309" t="str">
        <f t="shared" ca="1" si="232"/>
        <v/>
      </c>
      <c r="AV483" s="310" t="str">
        <f t="shared" ca="1" si="233"/>
        <v/>
      </c>
      <c r="AW483" s="276"/>
      <c r="AX483" s="276"/>
      <c r="AY483" s="348"/>
      <c r="AZ483" s="349"/>
      <c r="BA483" s="279"/>
      <c r="BB483" s="348"/>
      <c r="BC483" s="349"/>
      <c r="BD483" s="280"/>
      <c r="BE483" s="348"/>
      <c r="BF483" s="274"/>
      <c r="BG483" s="309" t="str">
        <f t="shared" ca="1" si="234"/>
        <v/>
      </c>
      <c r="BH483" s="310" t="str">
        <f t="shared" ca="1" si="235"/>
        <v/>
      </c>
      <c r="BI483" s="276"/>
      <c r="BJ483" s="348"/>
      <c r="BK483" s="349"/>
      <c r="BL483" s="279"/>
      <c r="BM483" s="348"/>
      <c r="BN483" s="349"/>
      <c r="BO483" s="280"/>
      <c r="BP483" s="309" t="str">
        <f t="shared" ca="1" si="236"/>
        <v/>
      </c>
      <c r="BQ483" s="310" t="str">
        <f t="shared" ca="1" si="237"/>
        <v/>
      </c>
      <c r="BR483" s="309" t="str">
        <f t="shared" ca="1" si="238"/>
        <v/>
      </c>
      <c r="BS483" s="438" t="str">
        <f t="shared" ca="1" si="239"/>
        <v/>
      </c>
      <c r="BT483" s="281" t="str">
        <f t="array" ref="BT483">IF(AND($I483&lt;&gt;"",$K483&lt;&gt;""),CEILING(VLOOKUP($I483,ランク別指標,3,FALSE)*$L483,1),"")</f>
        <v/>
      </c>
      <c r="BU483" s="282"/>
      <c r="BV483" s="281" t="str">
        <f t="shared" si="224"/>
        <v/>
      </c>
      <c r="BW483" s="283"/>
      <c r="BX483" s="282"/>
      <c r="BY483" s="284" t="str">
        <f t="shared" si="240"/>
        <v/>
      </c>
      <c r="BZ483" s="285" t="str">
        <f t="shared" si="241"/>
        <v/>
      </c>
      <c r="CA483" s="286"/>
      <c r="CB483" s="287"/>
      <c r="CC483" s="281" t="str">
        <f t="array" ref="CC483">IF(AND($I483&lt;&gt;"",$K483&lt;&gt;""),CEILING(VLOOKUP($I483,ランク別指標,6,FALSE)*$L483,1),"")</f>
        <v/>
      </c>
      <c r="CD483" s="288"/>
      <c r="CE483" s="289" t="str">
        <f t="shared" si="225"/>
        <v/>
      </c>
      <c r="CF483" s="290"/>
      <c r="CG483" s="291" t="str">
        <f t="array" ref="CG483">IF(AND(L483&lt;&gt;"",L483&gt;0),IF(CD483/L483*100 &gt; 0,CD483/L483*100, ""),"")</f>
        <v/>
      </c>
      <c r="CH483" s="292" t="str">
        <f t="array" ref="CH483">IF(AND(L483&lt;&gt;"",L483&gt;0),IF(CF483/L483*100 &gt; 0,CF483/L483*100, ""),"")</f>
        <v/>
      </c>
      <c r="CI483" s="291" t="str">
        <f t="array" ref="CI483">IF(AND(CC483&lt;&gt;"",CC483&gt;0),IF(CD483/CC483*100 &gt; 0,CD483/CC483, ""),"")</f>
        <v/>
      </c>
      <c r="CJ483" s="292" t="str">
        <f t="array" ref="CJ483">IF(AND(CE483&lt;&gt;"",CE483&gt;0),IF(CF483/CE483*100 &gt; 0,CF483/CE483, ""),"")</f>
        <v/>
      </c>
      <c r="CK483" s="281"/>
      <c r="CL483" s="293" t="str">
        <f t="array" ref="CL483">IF(AND(L483&lt;&gt;"",L483&gt;0),IF(CK483/L483*100 &gt; 0,CK483/L483*100, ""),"")</f>
        <v/>
      </c>
      <c r="CM483" s="294"/>
      <c r="CN483" s="270" t="str">
        <f t="array" aca="1" ref="CN483" ca="1">IF(AND($O483&lt;&gt;"",$P483="",$O483&lt;=集計基準日),"遅1",IF(AND($R483&lt;&gt;"",$S483="",$R483&lt;=集計基準日),"遅2",IF(AND($U483&lt;&gt;"",$V483="",$U483&lt;=集計基準日),"遅3","") ) )</f>
        <v/>
      </c>
      <c r="CO483" s="271" t="str">
        <f t="array" aca="1" ref="CO483" ca="1">IF(AND($AA483&lt;&gt;"",$AB483="",$AA483&lt;=集計基準日),"遅1",IF(AND($AD483&lt;&gt;"",$AE483="",$AD483&lt;=集計基準日),"遅2",IF(AND($AG483&lt;&gt;"",$AH483="",$AG483&lt;=集計基準日),"遅3","")))</f>
        <v/>
      </c>
      <c r="CP483" s="271" t="str">
        <f t="array" aca="1" ref="CP483" ca="1">IF(AND($AM483&lt;&gt;"",$AN483="",$AM483&lt;=集計基準日),"遅1",IF(AND($AP483&lt;&gt;"",$AQ483="",$AP483&lt;=集計基準日),"遅2",IF(AND($AS483&lt;&gt;"",$AT483="",$AS483&lt;=集計基準日),"遅3","")))</f>
        <v/>
      </c>
      <c r="CQ483" s="272" t="str">
        <f t="shared" ca="1" si="15"/>
        <v/>
      </c>
      <c r="CR483" s="272" t="str">
        <f t="shared" ca="1" si="16"/>
        <v/>
      </c>
      <c r="CS483" s="273" t="str">
        <f t="shared" ca="1" si="226"/>
        <v/>
      </c>
      <c r="CT483" s="337"/>
      <c r="CU483" s="264">
        <f t="shared" si="242"/>
        <v>475</v>
      </c>
      <c r="CW483" s="324">
        <f t="array" aca="1" ref="CW483" ca="1">MAX(IF((IF(進捗管理票PSPT_進捗率_1_2&lt;&gt;"", O483:V483,O483:S483)&lt;&gt;"")*(IF(進捗管理票PSPT_進捗率_1_2&lt;&gt;"", $O$7:$V$7,$O$7:$S$7)="予定日")*(IF(進捗管理票PSPT_進捗率_1_2&lt;&gt;"", O483:V483,O483:S483)&lt;=集計基準日),COLUMN(IF(進捗管理票PSPT_進捗率_1_2&lt;&gt;"", O483:V483,O483:S483)),""))</f>
        <v>0</v>
      </c>
      <c r="CX483" s="324">
        <f t="array" aca="1" ref="CX483" ca="1">MAX(IF((IF(進捗管理票PSPT_進捗率_2_2&lt;&gt;"", AA483:AH483,AA483:AE483)&lt;&gt;"")*(IF(進捗管理票PSPT_進捗率_2_2&lt;&gt;"", $AA$7:$AH$7,$AA$7:$AE$7)="予定日")*(IF(進捗管理票PSPT_進捗率_2_2&lt;&gt;"", AA483:AH483,AA483:AE483)&lt;=集計基準日),COLUMN(IF(進捗管理票PSPT_進捗率_2_2&lt;&gt;"", AA483:AH483,AA483:AE483)),""))</f>
        <v>0</v>
      </c>
      <c r="CY483" s="324">
        <f t="array" aca="1" ref="CY483" ca="1">MAX(IF((IF(進捗管理票PSPT_進捗率_3_2&lt;&gt;"", AM483:AT483,AM483:AQ483)&lt;&gt;"")*(IF(進捗管理票PSPT_進捗率_3_2&lt;&gt;"", $AM$7:$AT$7,$AM$7:$AQ$7)="予定日")*(IF(進捗管理票PSPT_進捗率_3_2&lt;&gt;"", AM483:AT483,AM483:AQ483)&lt;=集計基準日),COLUMN(IF(進捗管理票PSPT_進捗率_3_2&lt;&gt;"", AM483:AT483,AM483:AQ483)),""))</f>
        <v>0</v>
      </c>
      <c r="CZ483" s="324">
        <f t="array" aca="1" ref="CZ483" ca="1">MAX(IF((IF(進捗管理票PSPT_進捗率_4_2&lt;&gt;"", AY483:BF483,AY483:BC483)&lt;&gt;"")*(IF(進捗管理票PSPT_進捗率_4_2&lt;&gt;"", $AY$7:$BF$7,$AY$7:$BC$7)="予定日")*(IF(進捗管理票PSPT_進捗率_4_2&lt;&gt;"", AY483:BF483,AY483:BC483)&lt;=集計基準日),COLUMN(IF(進捗管理票PSPT_進捗率_4_2&lt;&gt;"", AY483:BF483,AY483:BC483)),""))</f>
        <v>0</v>
      </c>
      <c r="DA483" s="324">
        <f t="array" aca="1" ref="DA483" ca="1">MAX(IF((BJ483:BN483&lt;&gt;"")*($BJ$7:$BN$7="予定日")*(BJ483:BN483&lt;=集計基準日),COLUMN(BJ483:BN483),""))</f>
        <v>0</v>
      </c>
      <c r="DB483" s="324">
        <f t="array" aca="1" ref="DB483" ca="1">MAX(IF((IF(AND(進捗管理票PSPT_進捗率_1_2&lt;&gt;"",U483&lt;&gt;""), O483:V483,O483:S483)&lt;&gt;"")*(IF(AND(進捗管理票PSPT_進捗率_1_2&lt;&gt;"",U483&lt;&gt;""), $O$7:$V$7,$O$7:$S$7)="実績日")*(IF(AND(進捗管理票PSPT_進捗率_1_2&lt;&gt;"",U483&lt;&gt;""), O483:V483,O483:S483)&lt;=集計基準日),COLUMN(IF(AND(進捗管理票PSPT_進捗率_1_2&lt;&gt;"",U483&lt;&gt;""), O483:V483,O483:S483)),""))</f>
        <v>0</v>
      </c>
      <c r="DC483" s="324">
        <f t="array" aca="1" ref="DC483" ca="1">MAX(IF((IF(AND(進捗管理票PSPT_進捗率_2_2&lt;&gt;"",AG483&lt;&gt;""), AA483:AH483,AA483:AE483)&lt;&gt;"")*(IF(AND(進捗管理票PSPT_進捗率_2_2&lt;&gt;"",AG483&lt;&gt;""), $AA$7:$AH$7,$AA$7:$AE$7)="実績日")*(IF(AND(進捗管理票PSPT_進捗率_2_2&lt;&gt;"",AG483&lt;&gt;""), AA483:AH483,AA483:AE483)&lt;=集計基準日),COLUMN(IF(AND(進捗管理票PSPT_進捗率_2_2&lt;&gt;"",AG483&lt;&gt;""), AA483:AH483,AA483:AE483)),""))</f>
        <v>0</v>
      </c>
      <c r="DD483" s="324">
        <f t="array" aca="1" ref="DD483" ca="1">MAX(IF((IF(AND(進捗管理票PSPT_進捗率_3_2&lt;&gt;"",AS483&lt;&gt;""), AM483:AT483,AM483:AQ483)&lt;&gt;"")*(IF(AND(進捗管理票PSPT_進捗率_3_2&lt;&gt;"",AS483&lt;&gt;""), $AM$7:$AT$7,$AM$7:$AQ$7)="実績日")*(IF(AND(進捗管理票PSPT_進捗率_3_2&lt;&gt;"",AS483&lt;&gt;""), AM483:AT483,AM483:AQ483)&lt;=集計基準日),COLUMN(IF(AND(進捗管理票PSPT_進捗率_3_2&lt;&gt;"",AS483&lt;&gt;""), AM483:AT483,AM483:AQ483)),""))</f>
        <v>0</v>
      </c>
      <c r="DE483" s="324">
        <f t="array" aca="1" ref="DE483" ca="1">MAX(IF((IF(AND(進捗管理票PSPT_進捗率_4_2&lt;&gt;"",BE483&lt;&gt;""), AY483:BF483,AY483:BC483)&lt;&gt;"")*(IF(AND(進捗管理票PSPT_進捗率_4_2&lt;&gt;"",BE483&lt;&gt;""), $AY$7:$BF$7,$AY$7:$BC$7)="実績日")*(IF(AND(進捗管理票PSPT_進捗率_4_2&lt;&gt;"",BE483&lt;&gt;""), AY483:BF483,AY483:BC483)&lt;=集計基準日),COLUMN(IF(AND(進捗管理票PSPT_進捗率_4_2&lt;&gt;"",BE483&lt;&gt;""), AY483:BF483,AY483:BC483)),""))</f>
        <v>0</v>
      </c>
      <c r="DF483" s="324">
        <f t="array" aca="1" ref="DF483" ca="1">MAX(IF((BJ483:BN483&lt;&gt;"")*($BJ$7:$BN$7="実績日")*(BJ483:BN483&lt;=集計基準日),COLUMN(BJ483:BN483),""))</f>
        <v>0</v>
      </c>
      <c r="DG483" s="439">
        <f ca="1">MAX(IF(CW483&lt;&gt;0,HLOOKUP(CW483+1,進捗・達成率設定_PS,9,1),0),IF(CX483&lt;&gt;0,HLOOKUP(CX483+1,進捗・達成率設定_PT仕様作成,9,1),0),IF(CY483&lt;&gt;0,HLOOKUP(CY483+1,進捗・達成率設定_PG,9,1),0),IF(CZ483&lt;&gt;0,HLOOKUP(CZ483+1,進捗・達成率設定_PT,9,1),0),IF(DA483&lt;&gt;0,HLOOKUP(DA483+1,進捗・達成率設定_受入,9,1),0),IF(AND(COUNTA(PTレビュー先頭セル:PTレビュー最終セル)=0,AND(BB483&lt;&gt;"", BB483 &lt;= 集計基準日, BE483="",BF483="",BJ483="",BK483="",BM483="",BN483="")),100,0),IF(AND(BE483&lt;&gt;"",BE483 &lt;= 集計基準日, BJ483="",BK483="",BM483="",BN483=""),100,0))</f>
        <v>0</v>
      </c>
      <c r="DH483" s="440">
        <f ca="1">MAX(IF(DB483&lt;&gt;0,HLOOKUP(DB483,進捗・達成率設定_PS,9,1),0),IF(DC483&lt;&gt;0,HLOOKUP(DC483,進捗・達成率設定_PT仕様作成,9,1),0),IF(DD483&lt;&gt;0,HLOOKUP(DD483,進捗・達成率設定_PG,9,1),0),IF(DE483&lt;&gt;0,HLOOKUP(DE483,進捗・達成率設定_PT,9,1),0),IF(DF483&lt;&gt;0,HLOOKUP(DF483,進捗・達成率設定_受入,9,1),0),IF(AND(COUNTA(PTレビュー先頭セル:PTレビュー最終セル)=0,BJ483="",BK483="",BM483="",BN483="",BC483&lt;&gt;"", BC483&lt;=集計基準日),100,0),IF(OR(AND(BF483&lt;&gt;"",BF483&lt;=集計基準日, BJ483="",BK483="",BM483="",BN483=""),AND(BE483&lt;&gt;"",BF483&lt;&gt;"",BF483&lt;=集計基準日, BJ483="",BK483="",BM483="",BN483="")),100,0))</f>
        <v>0</v>
      </c>
      <c r="DI483" s="328" t="str">
        <f>IF(BM483&lt;&gt;"",BM483,IF(AND(BJ483&lt;&gt;"",BM483&lt;&gt;""),BM483,IF(AND(BJ483&lt;&gt;"",BM483=""),"",IF(AND(BK483&lt;&gt;"",BM483=""),"",IF(BE483&lt;&gt;"",BE483,IF(COUNTA(PTレビュー先頭セル:PTレビュー最終セル)&lt;&gt;0,"",IF(BB483&lt;&gt;"",BB483,"")))))))</f>
        <v/>
      </c>
      <c r="DJ483" s="329" t="str">
        <f>IF(AND(BM483&lt;&gt;"",BN483&lt;&gt;""),BN483,IF(AND(BJ483&lt;&gt;"",BN483&lt;&gt;""),BN483,IF(AND(BK483&lt;&gt;"",BN483=""),"",IF(AND(BJ483&lt;&gt;"",BN483=""),"",IF(BF483&lt;&gt;"",BF483,IF(COUNTA(PTレビュー先頭セル:PTレビュー最終セル)&lt;&gt;0,"",IF(BC483&lt;&gt;"",BC483,"")))))))</f>
        <v/>
      </c>
      <c r="DK483" s="450" t="b">
        <f t="shared" si="243"/>
        <v>0</v>
      </c>
      <c r="DL483" s="440" t="b">
        <f t="shared" si="244"/>
        <v>0</v>
      </c>
      <c r="DM483" s="450" t="b">
        <f t="shared" si="245"/>
        <v>0</v>
      </c>
      <c r="DN483" s="440" t="b">
        <f t="shared" si="246"/>
        <v>0</v>
      </c>
      <c r="DO483" s="449" t="b">
        <f t="shared" si="247"/>
        <v>0</v>
      </c>
      <c r="DP483" s="440" t="b">
        <f t="shared" si="248"/>
        <v>0</v>
      </c>
      <c r="DQ483" s="450" t="b">
        <f t="shared" si="249"/>
        <v>0</v>
      </c>
      <c r="DR483" s="440" t="b">
        <f t="shared" si="250"/>
        <v>0</v>
      </c>
      <c r="DS483" s="449" t="b">
        <f t="shared" si="251"/>
        <v>0</v>
      </c>
      <c r="DT483" s="440" t="b">
        <f t="shared" si="252"/>
        <v>0</v>
      </c>
    </row>
    <row r="484" spans="1:124" x14ac:dyDescent="0.25">
      <c r="A484" s="65">
        <f t="shared" si="227"/>
        <v>476</v>
      </c>
      <c r="B484" s="275"/>
      <c r="C484" s="275"/>
      <c r="D484" s="275"/>
      <c r="E484" s="275"/>
      <c r="F484" s="275"/>
      <c r="G484" s="316"/>
      <c r="H484" s="276"/>
      <c r="I484" s="276"/>
      <c r="J484" s="276"/>
      <c r="K484" s="467"/>
      <c r="L484" s="467"/>
      <c r="M484" s="277"/>
      <c r="N484" s="277"/>
      <c r="O484" s="348"/>
      <c r="P484" s="349"/>
      <c r="Q484" s="279"/>
      <c r="R484" s="348"/>
      <c r="S484" s="349"/>
      <c r="T484" s="280"/>
      <c r="U484" s="348"/>
      <c r="V484" s="274"/>
      <c r="W484" s="309" t="str">
        <f t="shared" ca="1" si="228"/>
        <v/>
      </c>
      <c r="X484" s="310" t="str">
        <f t="shared" ca="1" si="229"/>
        <v/>
      </c>
      <c r="Y484" s="277"/>
      <c r="Z484" s="277"/>
      <c r="AA484" s="348"/>
      <c r="AB484" s="349"/>
      <c r="AC484" s="279"/>
      <c r="AD484" s="348"/>
      <c r="AE484" s="349"/>
      <c r="AF484" s="280"/>
      <c r="AG484" s="348"/>
      <c r="AH484" s="274"/>
      <c r="AI484" s="309" t="str">
        <f t="shared" ca="1" si="230"/>
        <v/>
      </c>
      <c r="AJ484" s="310" t="str">
        <f t="shared" ca="1" si="231"/>
        <v/>
      </c>
      <c r="AK484" s="276"/>
      <c r="AL484" s="276"/>
      <c r="AM484" s="348"/>
      <c r="AN484" s="349"/>
      <c r="AO484" s="279"/>
      <c r="AP484" s="348"/>
      <c r="AQ484" s="349"/>
      <c r="AR484" s="280"/>
      <c r="AS484" s="348"/>
      <c r="AT484" s="274"/>
      <c r="AU484" s="309" t="str">
        <f t="shared" ca="1" si="232"/>
        <v/>
      </c>
      <c r="AV484" s="310" t="str">
        <f t="shared" ca="1" si="233"/>
        <v/>
      </c>
      <c r="AW484" s="276"/>
      <c r="AX484" s="276"/>
      <c r="AY484" s="348"/>
      <c r="AZ484" s="349"/>
      <c r="BA484" s="279"/>
      <c r="BB484" s="348"/>
      <c r="BC484" s="349"/>
      <c r="BD484" s="280"/>
      <c r="BE484" s="348"/>
      <c r="BF484" s="274"/>
      <c r="BG484" s="309" t="str">
        <f t="shared" ca="1" si="234"/>
        <v/>
      </c>
      <c r="BH484" s="310" t="str">
        <f t="shared" ca="1" si="235"/>
        <v/>
      </c>
      <c r="BI484" s="276"/>
      <c r="BJ484" s="348"/>
      <c r="BK484" s="349"/>
      <c r="BL484" s="279"/>
      <c r="BM484" s="348"/>
      <c r="BN484" s="349"/>
      <c r="BO484" s="280"/>
      <c r="BP484" s="309" t="str">
        <f t="shared" ca="1" si="236"/>
        <v/>
      </c>
      <c r="BQ484" s="310" t="str">
        <f t="shared" ca="1" si="237"/>
        <v/>
      </c>
      <c r="BR484" s="309" t="str">
        <f t="shared" ca="1" si="238"/>
        <v/>
      </c>
      <c r="BS484" s="438" t="str">
        <f t="shared" ca="1" si="239"/>
        <v/>
      </c>
      <c r="BT484" s="281" t="str">
        <f t="array" ref="BT484">IF(AND($I484&lt;&gt;"",$K484&lt;&gt;""),CEILING(VLOOKUP($I484,ランク別指標,3,FALSE)*$L484,1),"")</f>
        <v/>
      </c>
      <c r="BU484" s="282"/>
      <c r="BV484" s="281" t="str">
        <f t="shared" si="224"/>
        <v/>
      </c>
      <c r="BW484" s="283"/>
      <c r="BX484" s="282"/>
      <c r="BY484" s="284" t="str">
        <f t="shared" si="240"/>
        <v/>
      </c>
      <c r="BZ484" s="285" t="str">
        <f t="shared" si="241"/>
        <v/>
      </c>
      <c r="CA484" s="286"/>
      <c r="CB484" s="287"/>
      <c r="CC484" s="281" t="str">
        <f t="array" ref="CC484">IF(AND($I484&lt;&gt;"",$K484&lt;&gt;""),CEILING(VLOOKUP($I484,ランク別指標,6,FALSE)*$L484,1),"")</f>
        <v/>
      </c>
      <c r="CD484" s="288"/>
      <c r="CE484" s="289" t="str">
        <f t="shared" si="225"/>
        <v/>
      </c>
      <c r="CF484" s="290"/>
      <c r="CG484" s="291" t="str">
        <f t="array" ref="CG484">IF(AND(L484&lt;&gt;"",L484&gt;0),IF(CD484/L484*100 &gt; 0,CD484/L484*100, ""),"")</f>
        <v/>
      </c>
      <c r="CH484" s="292" t="str">
        <f t="array" ref="CH484">IF(AND(L484&lt;&gt;"",L484&gt;0),IF(CF484/L484*100 &gt; 0,CF484/L484*100, ""),"")</f>
        <v/>
      </c>
      <c r="CI484" s="291" t="str">
        <f t="array" ref="CI484">IF(AND(CC484&lt;&gt;"",CC484&gt;0),IF(CD484/CC484*100 &gt; 0,CD484/CC484, ""),"")</f>
        <v/>
      </c>
      <c r="CJ484" s="292" t="str">
        <f t="array" ref="CJ484">IF(AND(CE484&lt;&gt;"",CE484&gt;0),IF(CF484/CE484*100 &gt; 0,CF484/CE484, ""),"")</f>
        <v/>
      </c>
      <c r="CK484" s="281"/>
      <c r="CL484" s="293" t="str">
        <f t="array" ref="CL484">IF(AND(L484&lt;&gt;"",L484&gt;0),IF(CK484/L484*100 &gt; 0,CK484/L484*100, ""),"")</f>
        <v/>
      </c>
      <c r="CM484" s="294"/>
      <c r="CN484" s="270" t="str">
        <f t="array" aca="1" ref="CN484" ca="1">IF(AND($O484&lt;&gt;"",$P484="",$O484&lt;=集計基準日),"遅1",IF(AND($R484&lt;&gt;"",$S484="",$R484&lt;=集計基準日),"遅2",IF(AND($U484&lt;&gt;"",$V484="",$U484&lt;=集計基準日),"遅3","") ) )</f>
        <v/>
      </c>
      <c r="CO484" s="271" t="str">
        <f t="array" aca="1" ref="CO484" ca="1">IF(AND($AA484&lt;&gt;"",$AB484="",$AA484&lt;=集計基準日),"遅1",IF(AND($AD484&lt;&gt;"",$AE484="",$AD484&lt;=集計基準日),"遅2",IF(AND($AG484&lt;&gt;"",$AH484="",$AG484&lt;=集計基準日),"遅3","")))</f>
        <v/>
      </c>
      <c r="CP484" s="271" t="str">
        <f t="array" aca="1" ref="CP484" ca="1">IF(AND($AM484&lt;&gt;"",$AN484="",$AM484&lt;=集計基準日),"遅1",IF(AND($AP484&lt;&gt;"",$AQ484="",$AP484&lt;=集計基準日),"遅2",IF(AND($AS484&lt;&gt;"",$AT484="",$AS484&lt;=集計基準日),"遅3","")))</f>
        <v/>
      </c>
      <c r="CQ484" s="272" t="str">
        <f t="shared" ca="1" si="15"/>
        <v/>
      </c>
      <c r="CR484" s="272" t="str">
        <f t="shared" ca="1" si="16"/>
        <v/>
      </c>
      <c r="CS484" s="273" t="str">
        <f t="shared" ca="1" si="226"/>
        <v/>
      </c>
      <c r="CT484" s="337"/>
      <c r="CU484" s="264">
        <f t="shared" si="242"/>
        <v>476</v>
      </c>
      <c r="CW484" s="324">
        <f t="array" aca="1" ref="CW484" ca="1">MAX(IF((IF(進捗管理票PSPT_進捗率_1_2&lt;&gt;"", O484:V484,O484:S484)&lt;&gt;"")*(IF(進捗管理票PSPT_進捗率_1_2&lt;&gt;"", $O$7:$V$7,$O$7:$S$7)="予定日")*(IF(進捗管理票PSPT_進捗率_1_2&lt;&gt;"", O484:V484,O484:S484)&lt;=集計基準日),COLUMN(IF(進捗管理票PSPT_進捗率_1_2&lt;&gt;"", O484:V484,O484:S484)),""))</f>
        <v>0</v>
      </c>
      <c r="CX484" s="324">
        <f t="array" aca="1" ref="CX484" ca="1">MAX(IF((IF(進捗管理票PSPT_進捗率_2_2&lt;&gt;"", AA484:AH484,AA484:AE484)&lt;&gt;"")*(IF(進捗管理票PSPT_進捗率_2_2&lt;&gt;"", $AA$7:$AH$7,$AA$7:$AE$7)="予定日")*(IF(進捗管理票PSPT_進捗率_2_2&lt;&gt;"", AA484:AH484,AA484:AE484)&lt;=集計基準日),COLUMN(IF(進捗管理票PSPT_進捗率_2_2&lt;&gt;"", AA484:AH484,AA484:AE484)),""))</f>
        <v>0</v>
      </c>
      <c r="CY484" s="324">
        <f t="array" aca="1" ref="CY484" ca="1">MAX(IF((IF(進捗管理票PSPT_進捗率_3_2&lt;&gt;"", AM484:AT484,AM484:AQ484)&lt;&gt;"")*(IF(進捗管理票PSPT_進捗率_3_2&lt;&gt;"", $AM$7:$AT$7,$AM$7:$AQ$7)="予定日")*(IF(進捗管理票PSPT_進捗率_3_2&lt;&gt;"", AM484:AT484,AM484:AQ484)&lt;=集計基準日),COLUMN(IF(進捗管理票PSPT_進捗率_3_2&lt;&gt;"", AM484:AT484,AM484:AQ484)),""))</f>
        <v>0</v>
      </c>
      <c r="CZ484" s="324">
        <f t="array" aca="1" ref="CZ484" ca="1">MAX(IF((IF(進捗管理票PSPT_進捗率_4_2&lt;&gt;"", AY484:BF484,AY484:BC484)&lt;&gt;"")*(IF(進捗管理票PSPT_進捗率_4_2&lt;&gt;"", $AY$7:$BF$7,$AY$7:$BC$7)="予定日")*(IF(進捗管理票PSPT_進捗率_4_2&lt;&gt;"", AY484:BF484,AY484:BC484)&lt;=集計基準日),COLUMN(IF(進捗管理票PSPT_進捗率_4_2&lt;&gt;"", AY484:BF484,AY484:BC484)),""))</f>
        <v>0</v>
      </c>
      <c r="DA484" s="324">
        <f t="array" aca="1" ref="DA484" ca="1">MAX(IF((BJ484:BN484&lt;&gt;"")*($BJ$7:$BN$7="予定日")*(BJ484:BN484&lt;=集計基準日),COLUMN(BJ484:BN484),""))</f>
        <v>0</v>
      </c>
      <c r="DB484" s="324">
        <f t="array" aca="1" ref="DB484" ca="1">MAX(IF((IF(AND(進捗管理票PSPT_進捗率_1_2&lt;&gt;"",U484&lt;&gt;""), O484:V484,O484:S484)&lt;&gt;"")*(IF(AND(進捗管理票PSPT_進捗率_1_2&lt;&gt;"",U484&lt;&gt;""), $O$7:$V$7,$O$7:$S$7)="実績日")*(IF(AND(進捗管理票PSPT_進捗率_1_2&lt;&gt;"",U484&lt;&gt;""), O484:V484,O484:S484)&lt;=集計基準日),COLUMN(IF(AND(進捗管理票PSPT_進捗率_1_2&lt;&gt;"",U484&lt;&gt;""), O484:V484,O484:S484)),""))</f>
        <v>0</v>
      </c>
      <c r="DC484" s="324">
        <f t="array" aca="1" ref="DC484" ca="1">MAX(IF((IF(AND(進捗管理票PSPT_進捗率_2_2&lt;&gt;"",AG484&lt;&gt;""), AA484:AH484,AA484:AE484)&lt;&gt;"")*(IF(AND(進捗管理票PSPT_進捗率_2_2&lt;&gt;"",AG484&lt;&gt;""), $AA$7:$AH$7,$AA$7:$AE$7)="実績日")*(IF(AND(進捗管理票PSPT_進捗率_2_2&lt;&gt;"",AG484&lt;&gt;""), AA484:AH484,AA484:AE484)&lt;=集計基準日),COLUMN(IF(AND(進捗管理票PSPT_進捗率_2_2&lt;&gt;"",AG484&lt;&gt;""), AA484:AH484,AA484:AE484)),""))</f>
        <v>0</v>
      </c>
      <c r="DD484" s="324">
        <f t="array" aca="1" ref="DD484" ca="1">MAX(IF((IF(AND(進捗管理票PSPT_進捗率_3_2&lt;&gt;"",AS484&lt;&gt;""), AM484:AT484,AM484:AQ484)&lt;&gt;"")*(IF(AND(進捗管理票PSPT_進捗率_3_2&lt;&gt;"",AS484&lt;&gt;""), $AM$7:$AT$7,$AM$7:$AQ$7)="実績日")*(IF(AND(進捗管理票PSPT_進捗率_3_2&lt;&gt;"",AS484&lt;&gt;""), AM484:AT484,AM484:AQ484)&lt;=集計基準日),COLUMN(IF(AND(進捗管理票PSPT_進捗率_3_2&lt;&gt;"",AS484&lt;&gt;""), AM484:AT484,AM484:AQ484)),""))</f>
        <v>0</v>
      </c>
      <c r="DE484" s="324">
        <f t="array" aca="1" ref="DE484" ca="1">MAX(IF((IF(AND(進捗管理票PSPT_進捗率_4_2&lt;&gt;"",BE484&lt;&gt;""), AY484:BF484,AY484:BC484)&lt;&gt;"")*(IF(AND(進捗管理票PSPT_進捗率_4_2&lt;&gt;"",BE484&lt;&gt;""), $AY$7:$BF$7,$AY$7:$BC$7)="実績日")*(IF(AND(進捗管理票PSPT_進捗率_4_2&lt;&gt;"",BE484&lt;&gt;""), AY484:BF484,AY484:BC484)&lt;=集計基準日),COLUMN(IF(AND(進捗管理票PSPT_進捗率_4_2&lt;&gt;"",BE484&lt;&gt;""), AY484:BF484,AY484:BC484)),""))</f>
        <v>0</v>
      </c>
      <c r="DF484" s="324">
        <f t="array" aca="1" ref="DF484" ca="1">MAX(IF((BJ484:BN484&lt;&gt;"")*($BJ$7:$BN$7="実績日")*(BJ484:BN484&lt;=集計基準日),COLUMN(BJ484:BN484),""))</f>
        <v>0</v>
      </c>
      <c r="DG484" s="439">
        <f ca="1">MAX(IF(CW484&lt;&gt;0,HLOOKUP(CW484+1,進捗・達成率設定_PS,9,1),0),IF(CX484&lt;&gt;0,HLOOKUP(CX484+1,進捗・達成率設定_PT仕様作成,9,1),0),IF(CY484&lt;&gt;0,HLOOKUP(CY484+1,進捗・達成率設定_PG,9,1),0),IF(CZ484&lt;&gt;0,HLOOKUP(CZ484+1,進捗・達成率設定_PT,9,1),0),IF(DA484&lt;&gt;0,HLOOKUP(DA484+1,進捗・達成率設定_受入,9,1),0),IF(AND(COUNTA(PTレビュー先頭セル:PTレビュー最終セル)=0,AND(BB484&lt;&gt;"", BB484 &lt;= 集計基準日, BE484="",BF484="",BJ484="",BK484="",BM484="",BN484="")),100,0),IF(AND(BE484&lt;&gt;"",BE484 &lt;= 集計基準日, BJ484="",BK484="",BM484="",BN484=""),100,0))</f>
        <v>0</v>
      </c>
      <c r="DH484" s="440">
        <f ca="1">MAX(IF(DB484&lt;&gt;0,HLOOKUP(DB484,進捗・達成率設定_PS,9,1),0),IF(DC484&lt;&gt;0,HLOOKUP(DC484,進捗・達成率設定_PT仕様作成,9,1),0),IF(DD484&lt;&gt;0,HLOOKUP(DD484,進捗・達成率設定_PG,9,1),0),IF(DE484&lt;&gt;0,HLOOKUP(DE484,進捗・達成率設定_PT,9,1),0),IF(DF484&lt;&gt;0,HLOOKUP(DF484,進捗・達成率設定_受入,9,1),0),IF(AND(COUNTA(PTレビュー先頭セル:PTレビュー最終セル)=0,BJ484="",BK484="",BM484="",BN484="",BC484&lt;&gt;"", BC484&lt;=集計基準日),100,0),IF(OR(AND(BF484&lt;&gt;"",BF484&lt;=集計基準日, BJ484="",BK484="",BM484="",BN484=""),AND(BE484&lt;&gt;"",BF484&lt;&gt;"",BF484&lt;=集計基準日, BJ484="",BK484="",BM484="",BN484="")),100,0))</f>
        <v>0</v>
      </c>
      <c r="DI484" s="328" t="str">
        <f>IF(BM484&lt;&gt;"",BM484,IF(AND(BJ484&lt;&gt;"",BM484&lt;&gt;""),BM484,IF(AND(BJ484&lt;&gt;"",BM484=""),"",IF(AND(BK484&lt;&gt;"",BM484=""),"",IF(BE484&lt;&gt;"",BE484,IF(COUNTA(PTレビュー先頭セル:PTレビュー最終セル)&lt;&gt;0,"",IF(BB484&lt;&gt;"",BB484,"")))))))</f>
        <v/>
      </c>
      <c r="DJ484" s="329" t="str">
        <f>IF(AND(BM484&lt;&gt;"",BN484&lt;&gt;""),BN484,IF(AND(BJ484&lt;&gt;"",BN484&lt;&gt;""),BN484,IF(AND(BK484&lt;&gt;"",BN484=""),"",IF(AND(BJ484&lt;&gt;"",BN484=""),"",IF(BF484&lt;&gt;"",BF484,IF(COUNTA(PTレビュー先頭セル:PTレビュー最終セル)&lt;&gt;0,"",IF(BC484&lt;&gt;"",BC484,"")))))))</f>
        <v/>
      </c>
      <c r="DK484" s="450" t="b">
        <f t="shared" si="243"/>
        <v>0</v>
      </c>
      <c r="DL484" s="440" t="b">
        <f t="shared" si="244"/>
        <v>0</v>
      </c>
      <c r="DM484" s="450" t="b">
        <f t="shared" si="245"/>
        <v>0</v>
      </c>
      <c r="DN484" s="440" t="b">
        <f t="shared" si="246"/>
        <v>0</v>
      </c>
      <c r="DO484" s="449" t="b">
        <f t="shared" si="247"/>
        <v>0</v>
      </c>
      <c r="DP484" s="440" t="b">
        <f t="shared" si="248"/>
        <v>0</v>
      </c>
      <c r="DQ484" s="450" t="b">
        <f t="shared" si="249"/>
        <v>0</v>
      </c>
      <c r="DR484" s="440" t="b">
        <f t="shared" si="250"/>
        <v>0</v>
      </c>
      <c r="DS484" s="449" t="b">
        <f t="shared" si="251"/>
        <v>0</v>
      </c>
      <c r="DT484" s="440" t="b">
        <f t="shared" si="252"/>
        <v>0</v>
      </c>
    </row>
    <row r="485" spans="1:124" x14ac:dyDescent="0.25">
      <c r="A485" s="65">
        <f t="shared" si="227"/>
        <v>477</v>
      </c>
      <c r="B485" s="275"/>
      <c r="C485" s="275"/>
      <c r="D485" s="275"/>
      <c r="E485" s="275"/>
      <c r="F485" s="275"/>
      <c r="G485" s="316"/>
      <c r="H485" s="276"/>
      <c r="I485" s="276"/>
      <c r="J485" s="276"/>
      <c r="K485" s="467"/>
      <c r="L485" s="467"/>
      <c r="M485" s="277"/>
      <c r="N485" s="277"/>
      <c r="O485" s="348"/>
      <c r="P485" s="349"/>
      <c r="Q485" s="279"/>
      <c r="R485" s="348"/>
      <c r="S485" s="349"/>
      <c r="T485" s="280"/>
      <c r="U485" s="348"/>
      <c r="V485" s="274"/>
      <c r="W485" s="309" t="str">
        <f t="shared" ca="1" si="228"/>
        <v/>
      </c>
      <c r="X485" s="310" t="str">
        <f t="shared" ca="1" si="229"/>
        <v/>
      </c>
      <c r="Y485" s="277"/>
      <c r="Z485" s="277"/>
      <c r="AA485" s="348"/>
      <c r="AB485" s="349"/>
      <c r="AC485" s="279"/>
      <c r="AD485" s="348"/>
      <c r="AE485" s="349"/>
      <c r="AF485" s="280"/>
      <c r="AG485" s="348"/>
      <c r="AH485" s="274"/>
      <c r="AI485" s="309" t="str">
        <f t="shared" ca="1" si="230"/>
        <v/>
      </c>
      <c r="AJ485" s="310" t="str">
        <f t="shared" ca="1" si="231"/>
        <v/>
      </c>
      <c r="AK485" s="276"/>
      <c r="AL485" s="276"/>
      <c r="AM485" s="348"/>
      <c r="AN485" s="349"/>
      <c r="AO485" s="279"/>
      <c r="AP485" s="348"/>
      <c r="AQ485" s="349"/>
      <c r="AR485" s="280"/>
      <c r="AS485" s="348"/>
      <c r="AT485" s="274"/>
      <c r="AU485" s="309" t="str">
        <f t="shared" ca="1" si="232"/>
        <v/>
      </c>
      <c r="AV485" s="310" t="str">
        <f t="shared" ca="1" si="233"/>
        <v/>
      </c>
      <c r="AW485" s="276"/>
      <c r="AX485" s="276"/>
      <c r="AY485" s="348"/>
      <c r="AZ485" s="349"/>
      <c r="BA485" s="279"/>
      <c r="BB485" s="348"/>
      <c r="BC485" s="349"/>
      <c r="BD485" s="280"/>
      <c r="BE485" s="348"/>
      <c r="BF485" s="274"/>
      <c r="BG485" s="309" t="str">
        <f t="shared" ca="1" si="234"/>
        <v/>
      </c>
      <c r="BH485" s="310" t="str">
        <f t="shared" ca="1" si="235"/>
        <v/>
      </c>
      <c r="BI485" s="276"/>
      <c r="BJ485" s="348"/>
      <c r="BK485" s="349"/>
      <c r="BL485" s="279"/>
      <c r="BM485" s="348"/>
      <c r="BN485" s="349"/>
      <c r="BO485" s="280"/>
      <c r="BP485" s="309" t="str">
        <f t="shared" ca="1" si="236"/>
        <v/>
      </c>
      <c r="BQ485" s="310" t="str">
        <f t="shared" ca="1" si="237"/>
        <v/>
      </c>
      <c r="BR485" s="309" t="str">
        <f t="shared" ca="1" si="238"/>
        <v/>
      </c>
      <c r="BS485" s="438" t="str">
        <f t="shared" ca="1" si="239"/>
        <v/>
      </c>
      <c r="BT485" s="281" t="str">
        <f t="array" ref="BT485">IF(AND($I485&lt;&gt;"",$K485&lt;&gt;""),CEILING(VLOOKUP($I485,ランク別指標,3,FALSE)*$L485,1),"")</f>
        <v/>
      </c>
      <c r="BU485" s="282"/>
      <c r="BV485" s="281" t="str">
        <f t="shared" si="224"/>
        <v/>
      </c>
      <c r="BW485" s="283"/>
      <c r="BX485" s="282"/>
      <c r="BY485" s="284" t="str">
        <f t="shared" si="240"/>
        <v/>
      </c>
      <c r="BZ485" s="285" t="str">
        <f t="shared" si="241"/>
        <v/>
      </c>
      <c r="CA485" s="286"/>
      <c r="CB485" s="287"/>
      <c r="CC485" s="281" t="str">
        <f t="array" ref="CC485">IF(AND($I485&lt;&gt;"",$K485&lt;&gt;""),CEILING(VLOOKUP($I485,ランク別指標,6,FALSE)*$L485,1),"")</f>
        <v/>
      </c>
      <c r="CD485" s="288"/>
      <c r="CE485" s="289" t="str">
        <f t="shared" si="225"/>
        <v/>
      </c>
      <c r="CF485" s="290"/>
      <c r="CG485" s="291" t="str">
        <f t="array" ref="CG485">IF(AND(L485&lt;&gt;"",L485&gt;0),IF(CD485/L485*100 &gt; 0,CD485/L485*100, ""),"")</f>
        <v/>
      </c>
      <c r="CH485" s="292" t="str">
        <f t="array" ref="CH485">IF(AND(L485&lt;&gt;"",L485&gt;0),IF(CF485/L485*100 &gt; 0,CF485/L485*100, ""),"")</f>
        <v/>
      </c>
      <c r="CI485" s="291" t="str">
        <f t="array" ref="CI485">IF(AND(CC485&lt;&gt;"",CC485&gt;0),IF(CD485/CC485*100 &gt; 0,CD485/CC485, ""),"")</f>
        <v/>
      </c>
      <c r="CJ485" s="292" t="str">
        <f t="array" ref="CJ485">IF(AND(CE485&lt;&gt;"",CE485&gt;0),IF(CF485/CE485*100 &gt; 0,CF485/CE485, ""),"")</f>
        <v/>
      </c>
      <c r="CK485" s="281"/>
      <c r="CL485" s="293" t="str">
        <f t="array" ref="CL485">IF(AND(L485&lt;&gt;"",L485&gt;0),IF(CK485/L485*100 &gt; 0,CK485/L485*100, ""),"")</f>
        <v/>
      </c>
      <c r="CM485" s="294"/>
      <c r="CN485" s="270" t="str">
        <f t="array" aca="1" ref="CN485" ca="1">IF(AND($O485&lt;&gt;"",$P485="",$O485&lt;=集計基準日),"遅1",IF(AND($R485&lt;&gt;"",$S485="",$R485&lt;=集計基準日),"遅2",IF(AND($U485&lt;&gt;"",$V485="",$U485&lt;=集計基準日),"遅3","") ) )</f>
        <v/>
      </c>
      <c r="CO485" s="271" t="str">
        <f t="array" aca="1" ref="CO485" ca="1">IF(AND($AA485&lt;&gt;"",$AB485="",$AA485&lt;=集計基準日),"遅1",IF(AND($AD485&lt;&gt;"",$AE485="",$AD485&lt;=集計基準日),"遅2",IF(AND($AG485&lt;&gt;"",$AH485="",$AG485&lt;=集計基準日),"遅3","")))</f>
        <v/>
      </c>
      <c r="CP485" s="271" t="str">
        <f t="array" aca="1" ref="CP485" ca="1">IF(AND($AM485&lt;&gt;"",$AN485="",$AM485&lt;=集計基準日),"遅1",IF(AND($AP485&lt;&gt;"",$AQ485="",$AP485&lt;=集計基準日),"遅2",IF(AND($AS485&lt;&gt;"",$AT485="",$AS485&lt;=集計基準日),"遅3","")))</f>
        <v/>
      </c>
      <c r="CQ485" s="272" t="str">
        <f t="shared" ca="1" si="15"/>
        <v/>
      </c>
      <c r="CR485" s="272" t="str">
        <f t="shared" ca="1" si="16"/>
        <v/>
      </c>
      <c r="CS485" s="273" t="str">
        <f t="shared" ca="1" si="226"/>
        <v/>
      </c>
      <c r="CT485" s="337"/>
      <c r="CU485" s="264">
        <f t="shared" si="242"/>
        <v>477</v>
      </c>
      <c r="CW485" s="324">
        <f t="array" aca="1" ref="CW485" ca="1">MAX(IF((IF(進捗管理票PSPT_進捗率_1_2&lt;&gt;"", O485:V485,O485:S485)&lt;&gt;"")*(IF(進捗管理票PSPT_進捗率_1_2&lt;&gt;"", $O$7:$V$7,$O$7:$S$7)="予定日")*(IF(進捗管理票PSPT_進捗率_1_2&lt;&gt;"", O485:V485,O485:S485)&lt;=集計基準日),COLUMN(IF(進捗管理票PSPT_進捗率_1_2&lt;&gt;"", O485:V485,O485:S485)),""))</f>
        <v>0</v>
      </c>
      <c r="CX485" s="324">
        <f t="array" aca="1" ref="CX485" ca="1">MAX(IF((IF(進捗管理票PSPT_進捗率_2_2&lt;&gt;"", AA485:AH485,AA485:AE485)&lt;&gt;"")*(IF(進捗管理票PSPT_進捗率_2_2&lt;&gt;"", $AA$7:$AH$7,$AA$7:$AE$7)="予定日")*(IF(進捗管理票PSPT_進捗率_2_2&lt;&gt;"", AA485:AH485,AA485:AE485)&lt;=集計基準日),COLUMN(IF(進捗管理票PSPT_進捗率_2_2&lt;&gt;"", AA485:AH485,AA485:AE485)),""))</f>
        <v>0</v>
      </c>
      <c r="CY485" s="324">
        <f t="array" aca="1" ref="CY485" ca="1">MAX(IF((IF(進捗管理票PSPT_進捗率_3_2&lt;&gt;"", AM485:AT485,AM485:AQ485)&lt;&gt;"")*(IF(進捗管理票PSPT_進捗率_3_2&lt;&gt;"", $AM$7:$AT$7,$AM$7:$AQ$7)="予定日")*(IF(進捗管理票PSPT_進捗率_3_2&lt;&gt;"", AM485:AT485,AM485:AQ485)&lt;=集計基準日),COLUMN(IF(進捗管理票PSPT_進捗率_3_2&lt;&gt;"", AM485:AT485,AM485:AQ485)),""))</f>
        <v>0</v>
      </c>
      <c r="CZ485" s="324">
        <f t="array" aca="1" ref="CZ485" ca="1">MAX(IF((IF(進捗管理票PSPT_進捗率_4_2&lt;&gt;"", AY485:BF485,AY485:BC485)&lt;&gt;"")*(IF(進捗管理票PSPT_進捗率_4_2&lt;&gt;"", $AY$7:$BF$7,$AY$7:$BC$7)="予定日")*(IF(進捗管理票PSPT_進捗率_4_2&lt;&gt;"", AY485:BF485,AY485:BC485)&lt;=集計基準日),COLUMN(IF(進捗管理票PSPT_進捗率_4_2&lt;&gt;"", AY485:BF485,AY485:BC485)),""))</f>
        <v>0</v>
      </c>
      <c r="DA485" s="324">
        <f t="array" aca="1" ref="DA485" ca="1">MAX(IF((BJ485:BN485&lt;&gt;"")*($BJ$7:$BN$7="予定日")*(BJ485:BN485&lt;=集計基準日),COLUMN(BJ485:BN485),""))</f>
        <v>0</v>
      </c>
      <c r="DB485" s="324">
        <f t="array" aca="1" ref="DB485" ca="1">MAX(IF((IF(AND(進捗管理票PSPT_進捗率_1_2&lt;&gt;"",U485&lt;&gt;""), O485:V485,O485:S485)&lt;&gt;"")*(IF(AND(進捗管理票PSPT_進捗率_1_2&lt;&gt;"",U485&lt;&gt;""), $O$7:$V$7,$O$7:$S$7)="実績日")*(IF(AND(進捗管理票PSPT_進捗率_1_2&lt;&gt;"",U485&lt;&gt;""), O485:V485,O485:S485)&lt;=集計基準日),COLUMN(IF(AND(進捗管理票PSPT_進捗率_1_2&lt;&gt;"",U485&lt;&gt;""), O485:V485,O485:S485)),""))</f>
        <v>0</v>
      </c>
      <c r="DC485" s="324">
        <f t="array" aca="1" ref="DC485" ca="1">MAX(IF((IF(AND(進捗管理票PSPT_進捗率_2_2&lt;&gt;"",AG485&lt;&gt;""), AA485:AH485,AA485:AE485)&lt;&gt;"")*(IF(AND(進捗管理票PSPT_進捗率_2_2&lt;&gt;"",AG485&lt;&gt;""), $AA$7:$AH$7,$AA$7:$AE$7)="実績日")*(IF(AND(進捗管理票PSPT_進捗率_2_2&lt;&gt;"",AG485&lt;&gt;""), AA485:AH485,AA485:AE485)&lt;=集計基準日),COLUMN(IF(AND(進捗管理票PSPT_進捗率_2_2&lt;&gt;"",AG485&lt;&gt;""), AA485:AH485,AA485:AE485)),""))</f>
        <v>0</v>
      </c>
      <c r="DD485" s="324">
        <f t="array" aca="1" ref="DD485" ca="1">MAX(IF((IF(AND(進捗管理票PSPT_進捗率_3_2&lt;&gt;"",AS485&lt;&gt;""), AM485:AT485,AM485:AQ485)&lt;&gt;"")*(IF(AND(進捗管理票PSPT_進捗率_3_2&lt;&gt;"",AS485&lt;&gt;""), $AM$7:$AT$7,$AM$7:$AQ$7)="実績日")*(IF(AND(進捗管理票PSPT_進捗率_3_2&lt;&gt;"",AS485&lt;&gt;""), AM485:AT485,AM485:AQ485)&lt;=集計基準日),COLUMN(IF(AND(進捗管理票PSPT_進捗率_3_2&lt;&gt;"",AS485&lt;&gt;""), AM485:AT485,AM485:AQ485)),""))</f>
        <v>0</v>
      </c>
      <c r="DE485" s="324">
        <f t="array" aca="1" ref="DE485" ca="1">MAX(IF((IF(AND(進捗管理票PSPT_進捗率_4_2&lt;&gt;"",BE485&lt;&gt;""), AY485:BF485,AY485:BC485)&lt;&gt;"")*(IF(AND(進捗管理票PSPT_進捗率_4_2&lt;&gt;"",BE485&lt;&gt;""), $AY$7:$BF$7,$AY$7:$BC$7)="実績日")*(IF(AND(進捗管理票PSPT_進捗率_4_2&lt;&gt;"",BE485&lt;&gt;""), AY485:BF485,AY485:BC485)&lt;=集計基準日),COLUMN(IF(AND(進捗管理票PSPT_進捗率_4_2&lt;&gt;"",BE485&lt;&gt;""), AY485:BF485,AY485:BC485)),""))</f>
        <v>0</v>
      </c>
      <c r="DF485" s="324">
        <f t="array" aca="1" ref="DF485" ca="1">MAX(IF((BJ485:BN485&lt;&gt;"")*($BJ$7:$BN$7="実績日")*(BJ485:BN485&lt;=集計基準日),COLUMN(BJ485:BN485),""))</f>
        <v>0</v>
      </c>
      <c r="DG485" s="439">
        <f ca="1">MAX(IF(CW485&lt;&gt;0,HLOOKUP(CW485+1,進捗・達成率設定_PS,9,1),0),IF(CX485&lt;&gt;0,HLOOKUP(CX485+1,進捗・達成率設定_PT仕様作成,9,1),0),IF(CY485&lt;&gt;0,HLOOKUP(CY485+1,進捗・達成率設定_PG,9,1),0),IF(CZ485&lt;&gt;0,HLOOKUP(CZ485+1,進捗・達成率設定_PT,9,1),0),IF(DA485&lt;&gt;0,HLOOKUP(DA485+1,進捗・達成率設定_受入,9,1),0),IF(AND(COUNTA(PTレビュー先頭セル:PTレビュー最終セル)=0,AND(BB485&lt;&gt;"", BB485 &lt;= 集計基準日, BE485="",BF485="",BJ485="",BK485="",BM485="",BN485="")),100,0),IF(AND(BE485&lt;&gt;"",BE485 &lt;= 集計基準日, BJ485="",BK485="",BM485="",BN485=""),100,0))</f>
        <v>0</v>
      </c>
      <c r="DH485" s="440">
        <f ca="1">MAX(IF(DB485&lt;&gt;0,HLOOKUP(DB485,進捗・達成率設定_PS,9,1),0),IF(DC485&lt;&gt;0,HLOOKUP(DC485,進捗・達成率設定_PT仕様作成,9,1),0),IF(DD485&lt;&gt;0,HLOOKUP(DD485,進捗・達成率設定_PG,9,1),0),IF(DE485&lt;&gt;0,HLOOKUP(DE485,進捗・達成率設定_PT,9,1),0),IF(DF485&lt;&gt;0,HLOOKUP(DF485,進捗・達成率設定_受入,9,1),0),IF(AND(COUNTA(PTレビュー先頭セル:PTレビュー最終セル)=0,BJ485="",BK485="",BM485="",BN485="",BC485&lt;&gt;"", BC485&lt;=集計基準日),100,0),IF(OR(AND(BF485&lt;&gt;"",BF485&lt;=集計基準日, BJ485="",BK485="",BM485="",BN485=""),AND(BE485&lt;&gt;"",BF485&lt;&gt;"",BF485&lt;=集計基準日, BJ485="",BK485="",BM485="",BN485="")),100,0))</f>
        <v>0</v>
      </c>
      <c r="DI485" s="328" t="str">
        <f>IF(BM485&lt;&gt;"",BM485,IF(AND(BJ485&lt;&gt;"",BM485&lt;&gt;""),BM485,IF(AND(BJ485&lt;&gt;"",BM485=""),"",IF(AND(BK485&lt;&gt;"",BM485=""),"",IF(BE485&lt;&gt;"",BE485,IF(COUNTA(PTレビュー先頭セル:PTレビュー最終セル)&lt;&gt;0,"",IF(BB485&lt;&gt;"",BB485,"")))))))</f>
        <v/>
      </c>
      <c r="DJ485" s="329" t="str">
        <f>IF(AND(BM485&lt;&gt;"",BN485&lt;&gt;""),BN485,IF(AND(BJ485&lt;&gt;"",BN485&lt;&gt;""),BN485,IF(AND(BK485&lt;&gt;"",BN485=""),"",IF(AND(BJ485&lt;&gt;"",BN485=""),"",IF(BF485&lt;&gt;"",BF485,IF(COUNTA(PTレビュー先頭セル:PTレビュー最終セル)&lt;&gt;0,"",IF(BC485&lt;&gt;"",BC485,"")))))))</f>
        <v/>
      </c>
      <c r="DK485" s="450" t="b">
        <f t="shared" si="243"/>
        <v>0</v>
      </c>
      <c r="DL485" s="440" t="b">
        <f t="shared" si="244"/>
        <v>0</v>
      </c>
      <c r="DM485" s="450" t="b">
        <f t="shared" si="245"/>
        <v>0</v>
      </c>
      <c r="DN485" s="440" t="b">
        <f t="shared" si="246"/>
        <v>0</v>
      </c>
      <c r="DO485" s="449" t="b">
        <f t="shared" si="247"/>
        <v>0</v>
      </c>
      <c r="DP485" s="440" t="b">
        <f t="shared" si="248"/>
        <v>0</v>
      </c>
      <c r="DQ485" s="450" t="b">
        <f t="shared" si="249"/>
        <v>0</v>
      </c>
      <c r="DR485" s="440" t="b">
        <f t="shared" si="250"/>
        <v>0</v>
      </c>
      <c r="DS485" s="449" t="b">
        <f t="shared" si="251"/>
        <v>0</v>
      </c>
      <c r="DT485" s="440" t="b">
        <f t="shared" si="252"/>
        <v>0</v>
      </c>
    </row>
    <row r="486" spans="1:124" x14ac:dyDescent="0.25">
      <c r="A486" s="65">
        <f t="shared" si="227"/>
        <v>478</v>
      </c>
      <c r="B486" s="275"/>
      <c r="C486" s="275"/>
      <c r="D486" s="275"/>
      <c r="E486" s="275"/>
      <c r="F486" s="275"/>
      <c r="G486" s="316"/>
      <c r="H486" s="276"/>
      <c r="I486" s="276"/>
      <c r="J486" s="276"/>
      <c r="K486" s="467"/>
      <c r="L486" s="467"/>
      <c r="M486" s="277"/>
      <c r="N486" s="277"/>
      <c r="O486" s="348"/>
      <c r="P486" s="278"/>
      <c r="Q486" s="279"/>
      <c r="R486" s="348"/>
      <c r="S486" s="278"/>
      <c r="T486" s="280"/>
      <c r="U486" s="348"/>
      <c r="V486" s="274"/>
      <c r="W486" s="309" t="str">
        <f t="shared" ca="1" si="228"/>
        <v/>
      </c>
      <c r="X486" s="310" t="str">
        <f t="shared" ca="1" si="229"/>
        <v/>
      </c>
      <c r="Y486" s="277"/>
      <c r="Z486" s="277"/>
      <c r="AA486" s="348"/>
      <c r="AB486" s="278"/>
      <c r="AC486" s="279"/>
      <c r="AD486" s="348"/>
      <c r="AE486" s="278"/>
      <c r="AF486" s="280"/>
      <c r="AG486" s="348"/>
      <c r="AH486" s="274"/>
      <c r="AI486" s="309" t="str">
        <f t="shared" ca="1" si="230"/>
        <v/>
      </c>
      <c r="AJ486" s="310" t="str">
        <f t="shared" ca="1" si="231"/>
        <v/>
      </c>
      <c r="AK486" s="277"/>
      <c r="AL486" s="277"/>
      <c r="AM486" s="348"/>
      <c r="AN486" s="278"/>
      <c r="AO486" s="279"/>
      <c r="AP486" s="348"/>
      <c r="AQ486" s="278"/>
      <c r="AR486" s="280"/>
      <c r="AS486" s="348"/>
      <c r="AT486" s="274"/>
      <c r="AU486" s="309" t="str">
        <f t="shared" ca="1" si="232"/>
        <v/>
      </c>
      <c r="AV486" s="310" t="str">
        <f t="shared" ca="1" si="233"/>
        <v/>
      </c>
      <c r="AW486" s="276"/>
      <c r="AX486" s="276"/>
      <c r="AY486" s="348"/>
      <c r="AZ486" s="278"/>
      <c r="BA486" s="279"/>
      <c r="BB486" s="348"/>
      <c r="BC486" s="278"/>
      <c r="BD486" s="280"/>
      <c r="BE486" s="348"/>
      <c r="BF486" s="274"/>
      <c r="BG486" s="309" t="str">
        <f t="shared" ca="1" si="234"/>
        <v/>
      </c>
      <c r="BH486" s="310" t="str">
        <f t="shared" ca="1" si="235"/>
        <v/>
      </c>
      <c r="BI486" s="276"/>
      <c r="BJ486" s="348"/>
      <c r="BK486" s="278"/>
      <c r="BL486" s="279"/>
      <c r="BM486" s="348"/>
      <c r="BN486" s="278"/>
      <c r="BO486" s="280"/>
      <c r="BP486" s="309" t="str">
        <f t="shared" ca="1" si="236"/>
        <v/>
      </c>
      <c r="BQ486" s="310" t="str">
        <f t="shared" ca="1" si="237"/>
        <v/>
      </c>
      <c r="BR486" s="309" t="str">
        <f t="shared" ca="1" si="238"/>
        <v/>
      </c>
      <c r="BS486" s="438" t="str">
        <f t="shared" ca="1" si="239"/>
        <v/>
      </c>
      <c r="BT486" s="281" t="str">
        <f t="array" ref="BT486">IF(AND($I486&lt;&gt;"",$K486&lt;&gt;""),CEILING(VLOOKUP($I486,ランク別指標,3,FALSE)*$L486,1),"")</f>
        <v/>
      </c>
      <c r="BU486" s="282"/>
      <c r="BV486" s="281" t="str">
        <f t="shared" si="224"/>
        <v/>
      </c>
      <c r="BW486" s="283"/>
      <c r="BX486" s="282"/>
      <c r="BY486" s="284" t="str">
        <f t="shared" si="240"/>
        <v/>
      </c>
      <c r="BZ486" s="285" t="str">
        <f t="shared" si="241"/>
        <v/>
      </c>
      <c r="CA486" s="286"/>
      <c r="CB486" s="287"/>
      <c r="CC486" s="281" t="str">
        <f t="array" ref="CC486">IF(AND($I486&lt;&gt;"",$K486&lt;&gt;""),CEILING(VLOOKUP($I486,ランク別指標,6,FALSE)*$L486,1),"")</f>
        <v/>
      </c>
      <c r="CD486" s="288"/>
      <c r="CE486" s="289" t="str">
        <f t="shared" si="225"/>
        <v/>
      </c>
      <c r="CF486" s="290"/>
      <c r="CG486" s="291" t="str">
        <f t="array" ref="CG486">IF(AND(L486&lt;&gt;"",L486&gt;0),IF(CD486/L486*100 &gt; 0,CD486/L486*100, ""),"")</f>
        <v/>
      </c>
      <c r="CH486" s="292" t="str">
        <f t="array" ref="CH486">IF(AND(L486&lt;&gt;"",L486&gt;0),IF(CF486/L486*100 &gt; 0,CF486/L486*100, ""),"")</f>
        <v/>
      </c>
      <c r="CI486" s="291" t="str">
        <f t="array" ref="CI486">IF(AND(CC486&lt;&gt;"",CC486&gt;0),IF(CD486/CC486*100 &gt; 0,CD486/CC486, ""),"")</f>
        <v/>
      </c>
      <c r="CJ486" s="292" t="str">
        <f t="array" ref="CJ486">IF(AND(CE486&lt;&gt;"",CE486&gt;0),IF(CF486/CE486*100 &gt; 0,CF486/CE486, ""),"")</f>
        <v/>
      </c>
      <c r="CK486" s="281"/>
      <c r="CL486" s="293" t="str">
        <f t="array" ref="CL486">IF(AND(L486&lt;&gt;"",L486&gt;0),IF(CK486/L486*100 &gt; 0,CK486/L486*100, ""),"")</f>
        <v/>
      </c>
      <c r="CM486" s="294"/>
      <c r="CN486" s="270" t="str">
        <f t="array" aca="1" ref="CN486" ca="1">IF(AND($O486&lt;&gt;"",$P486="",$O486&lt;=集計基準日),"遅1",IF(AND($R486&lt;&gt;"",$S486="",$R486&lt;=集計基準日),"遅2",IF(AND($U486&lt;&gt;"",$V486="",$U486&lt;=集計基準日),"遅3","") ) )</f>
        <v/>
      </c>
      <c r="CO486" s="271" t="str">
        <f t="array" aca="1" ref="CO486" ca="1">IF(AND($AA486&lt;&gt;"",$AB486="",$AA486&lt;=集計基準日),"遅1",IF(AND($AD486&lt;&gt;"",$AE486="",$AD486&lt;=集計基準日),"遅2",IF(AND($AG486&lt;&gt;"",$AH486="",$AG486&lt;=集計基準日),"遅3","")))</f>
        <v/>
      </c>
      <c r="CP486" s="271" t="str">
        <f t="array" aca="1" ref="CP486" ca="1">IF(AND($AM486&lt;&gt;"",$AN486="",$AM486&lt;=集計基準日),"遅1",IF(AND($AP486&lt;&gt;"",$AQ486="",$AP486&lt;=集計基準日),"遅2",IF(AND($AS486&lt;&gt;"",$AT486="",$AS486&lt;=集計基準日),"遅3","")))</f>
        <v/>
      </c>
      <c r="CQ486" s="272" t="str">
        <f t="shared" ca="1" si="15"/>
        <v/>
      </c>
      <c r="CR486" s="272" t="str">
        <f t="shared" ca="1" si="16"/>
        <v/>
      </c>
      <c r="CS486" s="273" t="str">
        <f t="shared" ca="1" si="226"/>
        <v/>
      </c>
      <c r="CT486" s="337"/>
      <c r="CU486" s="264">
        <f t="shared" si="242"/>
        <v>478</v>
      </c>
      <c r="CW486" s="324">
        <f t="array" aca="1" ref="CW486" ca="1">MAX(IF((IF(進捗管理票PSPT_進捗率_1_2&lt;&gt;"", O486:V486,O486:S486)&lt;&gt;"")*(IF(進捗管理票PSPT_進捗率_1_2&lt;&gt;"", $O$7:$V$7,$O$7:$S$7)="予定日")*(IF(進捗管理票PSPT_進捗率_1_2&lt;&gt;"", O486:V486,O486:S486)&lt;=集計基準日),COLUMN(IF(進捗管理票PSPT_進捗率_1_2&lt;&gt;"", O486:V486,O486:S486)),""))</f>
        <v>0</v>
      </c>
      <c r="CX486" s="324">
        <f t="array" aca="1" ref="CX486" ca="1">MAX(IF((IF(進捗管理票PSPT_進捗率_2_2&lt;&gt;"", AA486:AH486,AA486:AE486)&lt;&gt;"")*(IF(進捗管理票PSPT_進捗率_2_2&lt;&gt;"", $AA$7:$AH$7,$AA$7:$AE$7)="予定日")*(IF(進捗管理票PSPT_進捗率_2_2&lt;&gt;"", AA486:AH486,AA486:AE486)&lt;=集計基準日),COLUMN(IF(進捗管理票PSPT_進捗率_2_2&lt;&gt;"", AA486:AH486,AA486:AE486)),""))</f>
        <v>0</v>
      </c>
      <c r="CY486" s="324">
        <f t="array" aca="1" ref="CY486" ca="1">MAX(IF((IF(進捗管理票PSPT_進捗率_3_2&lt;&gt;"", AM486:AT486,AM486:AQ486)&lt;&gt;"")*(IF(進捗管理票PSPT_進捗率_3_2&lt;&gt;"", $AM$7:$AT$7,$AM$7:$AQ$7)="予定日")*(IF(進捗管理票PSPT_進捗率_3_2&lt;&gt;"", AM486:AT486,AM486:AQ486)&lt;=集計基準日),COLUMN(IF(進捗管理票PSPT_進捗率_3_2&lt;&gt;"", AM486:AT486,AM486:AQ486)),""))</f>
        <v>0</v>
      </c>
      <c r="CZ486" s="324">
        <f t="array" aca="1" ref="CZ486" ca="1">MAX(IF((IF(進捗管理票PSPT_進捗率_4_2&lt;&gt;"", AY486:BF486,AY486:BC486)&lt;&gt;"")*(IF(進捗管理票PSPT_進捗率_4_2&lt;&gt;"", $AY$7:$BF$7,$AY$7:$BC$7)="予定日")*(IF(進捗管理票PSPT_進捗率_4_2&lt;&gt;"", AY486:BF486,AY486:BC486)&lt;=集計基準日),COLUMN(IF(進捗管理票PSPT_進捗率_4_2&lt;&gt;"", AY486:BF486,AY486:BC486)),""))</f>
        <v>0</v>
      </c>
      <c r="DA486" s="324">
        <f t="array" aca="1" ref="DA486" ca="1">MAX(IF((BJ486:BN486&lt;&gt;"")*($BJ$7:$BN$7="予定日")*(BJ486:BN486&lt;=集計基準日),COLUMN(BJ486:BN486),""))</f>
        <v>0</v>
      </c>
      <c r="DB486" s="324">
        <f t="array" aca="1" ref="DB486" ca="1">MAX(IF((IF(AND(進捗管理票PSPT_進捗率_1_2&lt;&gt;"",U486&lt;&gt;""), O486:V486,O486:S486)&lt;&gt;"")*(IF(AND(進捗管理票PSPT_進捗率_1_2&lt;&gt;"",U486&lt;&gt;""), $O$7:$V$7,$O$7:$S$7)="実績日")*(IF(AND(進捗管理票PSPT_進捗率_1_2&lt;&gt;"",U486&lt;&gt;""), O486:V486,O486:S486)&lt;=集計基準日),COLUMN(IF(AND(進捗管理票PSPT_進捗率_1_2&lt;&gt;"",U486&lt;&gt;""), O486:V486,O486:S486)),""))</f>
        <v>0</v>
      </c>
      <c r="DC486" s="324">
        <f t="array" aca="1" ref="DC486" ca="1">MAX(IF((IF(AND(進捗管理票PSPT_進捗率_2_2&lt;&gt;"",AG486&lt;&gt;""), AA486:AH486,AA486:AE486)&lt;&gt;"")*(IF(AND(進捗管理票PSPT_進捗率_2_2&lt;&gt;"",AG486&lt;&gt;""), $AA$7:$AH$7,$AA$7:$AE$7)="実績日")*(IF(AND(進捗管理票PSPT_進捗率_2_2&lt;&gt;"",AG486&lt;&gt;""), AA486:AH486,AA486:AE486)&lt;=集計基準日),COLUMN(IF(AND(進捗管理票PSPT_進捗率_2_2&lt;&gt;"",AG486&lt;&gt;""), AA486:AH486,AA486:AE486)),""))</f>
        <v>0</v>
      </c>
      <c r="DD486" s="324">
        <f t="array" aca="1" ref="DD486" ca="1">MAX(IF((IF(AND(進捗管理票PSPT_進捗率_3_2&lt;&gt;"",AS486&lt;&gt;""), AM486:AT486,AM486:AQ486)&lt;&gt;"")*(IF(AND(進捗管理票PSPT_進捗率_3_2&lt;&gt;"",AS486&lt;&gt;""), $AM$7:$AT$7,$AM$7:$AQ$7)="実績日")*(IF(AND(進捗管理票PSPT_進捗率_3_2&lt;&gt;"",AS486&lt;&gt;""), AM486:AT486,AM486:AQ486)&lt;=集計基準日),COLUMN(IF(AND(進捗管理票PSPT_進捗率_3_2&lt;&gt;"",AS486&lt;&gt;""), AM486:AT486,AM486:AQ486)),""))</f>
        <v>0</v>
      </c>
      <c r="DE486" s="324">
        <f t="array" aca="1" ref="DE486" ca="1">MAX(IF((IF(AND(進捗管理票PSPT_進捗率_4_2&lt;&gt;"",BE486&lt;&gt;""), AY486:BF486,AY486:BC486)&lt;&gt;"")*(IF(AND(進捗管理票PSPT_進捗率_4_2&lt;&gt;"",BE486&lt;&gt;""), $AY$7:$BF$7,$AY$7:$BC$7)="実績日")*(IF(AND(進捗管理票PSPT_進捗率_4_2&lt;&gt;"",BE486&lt;&gt;""), AY486:BF486,AY486:BC486)&lt;=集計基準日),COLUMN(IF(AND(進捗管理票PSPT_進捗率_4_2&lt;&gt;"",BE486&lt;&gt;""), AY486:BF486,AY486:BC486)),""))</f>
        <v>0</v>
      </c>
      <c r="DF486" s="324">
        <f t="array" aca="1" ref="DF486" ca="1">MAX(IF((BJ486:BN486&lt;&gt;"")*($BJ$7:$BN$7="実績日")*(BJ486:BN486&lt;=集計基準日),COLUMN(BJ486:BN486),""))</f>
        <v>0</v>
      </c>
      <c r="DG486" s="439">
        <f ca="1">MAX(IF(CW486&lt;&gt;0,HLOOKUP(CW486+1,進捗・達成率設定_PS,9,1),0),IF(CX486&lt;&gt;0,HLOOKUP(CX486+1,進捗・達成率設定_PT仕様作成,9,1),0),IF(CY486&lt;&gt;0,HLOOKUP(CY486+1,進捗・達成率設定_PG,9,1),0),IF(CZ486&lt;&gt;0,HLOOKUP(CZ486+1,進捗・達成率設定_PT,9,1),0),IF(DA486&lt;&gt;0,HLOOKUP(DA486+1,進捗・達成率設定_受入,9,1),0),IF(AND(COUNTA(PTレビュー先頭セル:PTレビュー最終セル)=0,AND(BB486&lt;&gt;"", BB486 &lt;= 集計基準日, BE486="",BF486="",BJ486="",BK486="",BM486="",BN486="")),100,0),IF(AND(BE486&lt;&gt;"",BE486 &lt;= 集計基準日, BJ486="",BK486="",BM486="",BN486=""),100,0))</f>
        <v>0</v>
      </c>
      <c r="DH486" s="440">
        <f ca="1">MAX(IF(DB486&lt;&gt;0,HLOOKUP(DB486,進捗・達成率設定_PS,9,1),0),IF(DC486&lt;&gt;0,HLOOKUP(DC486,進捗・達成率設定_PT仕様作成,9,1),0),IF(DD486&lt;&gt;0,HLOOKUP(DD486,進捗・達成率設定_PG,9,1),0),IF(DE486&lt;&gt;0,HLOOKUP(DE486,進捗・達成率設定_PT,9,1),0),IF(DF486&lt;&gt;0,HLOOKUP(DF486,進捗・達成率設定_受入,9,1),0),IF(AND(COUNTA(PTレビュー先頭セル:PTレビュー最終セル)=0,BJ486="",BK486="",BM486="",BN486="",BC486&lt;&gt;"", BC486&lt;=集計基準日),100,0),IF(OR(AND(BF486&lt;&gt;"",BF486&lt;=集計基準日, BJ486="",BK486="",BM486="",BN486=""),AND(BE486&lt;&gt;"",BF486&lt;&gt;"",BF486&lt;=集計基準日, BJ486="",BK486="",BM486="",BN486="")),100,0))</f>
        <v>0</v>
      </c>
      <c r="DI486" s="328" t="str">
        <f>IF(BM486&lt;&gt;"",BM486,IF(AND(BJ486&lt;&gt;"",BM486&lt;&gt;""),BM486,IF(AND(BJ486&lt;&gt;"",BM486=""),"",IF(AND(BK486&lt;&gt;"",BM486=""),"",IF(BE486&lt;&gt;"",BE486,IF(COUNTA(PTレビュー先頭セル:PTレビュー最終セル)&lt;&gt;0,"",IF(BB486&lt;&gt;"",BB486,"")))))))</f>
        <v/>
      </c>
      <c r="DJ486" s="329" t="str">
        <f>IF(AND(BM486&lt;&gt;"",BN486&lt;&gt;""),BN486,IF(AND(BJ486&lt;&gt;"",BN486&lt;&gt;""),BN486,IF(AND(BK486&lt;&gt;"",BN486=""),"",IF(AND(BJ486&lt;&gt;"",BN486=""),"",IF(BF486&lt;&gt;"",BF486,IF(COUNTA(PTレビュー先頭セル:PTレビュー最終セル)&lt;&gt;0,"",IF(BC486&lt;&gt;"",BC486,"")))))))</f>
        <v/>
      </c>
      <c r="DK486" s="450" t="b">
        <f t="shared" si="243"/>
        <v>0</v>
      </c>
      <c r="DL486" s="440" t="b">
        <f t="shared" si="244"/>
        <v>0</v>
      </c>
      <c r="DM486" s="450" t="b">
        <f t="shared" si="245"/>
        <v>0</v>
      </c>
      <c r="DN486" s="440" t="b">
        <f t="shared" si="246"/>
        <v>0</v>
      </c>
      <c r="DO486" s="449" t="b">
        <f t="shared" si="247"/>
        <v>0</v>
      </c>
      <c r="DP486" s="440" t="b">
        <f t="shared" si="248"/>
        <v>0</v>
      </c>
      <c r="DQ486" s="450" t="b">
        <f t="shared" si="249"/>
        <v>0</v>
      </c>
      <c r="DR486" s="440" t="b">
        <f t="shared" si="250"/>
        <v>0</v>
      </c>
      <c r="DS486" s="449" t="b">
        <f t="shared" si="251"/>
        <v>0</v>
      </c>
      <c r="DT486" s="440" t="b">
        <f t="shared" si="252"/>
        <v>0</v>
      </c>
    </row>
    <row r="487" spans="1:124" x14ac:dyDescent="0.25">
      <c r="A487" s="65">
        <f t="shared" si="227"/>
        <v>479</v>
      </c>
      <c r="B487" s="275"/>
      <c r="C487" s="275"/>
      <c r="D487" s="275"/>
      <c r="E487" s="275"/>
      <c r="F487" s="275"/>
      <c r="G487" s="316"/>
      <c r="H487" s="276"/>
      <c r="I487" s="276"/>
      <c r="J487" s="276"/>
      <c r="K487" s="467"/>
      <c r="L487" s="467"/>
      <c r="M487" s="277"/>
      <c r="N487" s="277"/>
      <c r="O487" s="348"/>
      <c r="P487" s="278"/>
      <c r="Q487" s="279"/>
      <c r="R487" s="348"/>
      <c r="S487" s="278"/>
      <c r="T487" s="280"/>
      <c r="U487" s="348"/>
      <c r="V487" s="274"/>
      <c r="W487" s="309" t="str">
        <f t="shared" ca="1" si="228"/>
        <v/>
      </c>
      <c r="X487" s="310" t="str">
        <f t="shared" ca="1" si="229"/>
        <v/>
      </c>
      <c r="Y487" s="277"/>
      <c r="Z487" s="277"/>
      <c r="AA487" s="348"/>
      <c r="AB487" s="278"/>
      <c r="AC487" s="279"/>
      <c r="AD487" s="348"/>
      <c r="AE487" s="278"/>
      <c r="AF487" s="280"/>
      <c r="AG487" s="348"/>
      <c r="AH487" s="274"/>
      <c r="AI487" s="309" t="str">
        <f t="shared" ca="1" si="230"/>
        <v/>
      </c>
      <c r="AJ487" s="310" t="str">
        <f t="shared" ca="1" si="231"/>
        <v/>
      </c>
      <c r="AK487" s="277"/>
      <c r="AL487" s="277"/>
      <c r="AM487" s="348"/>
      <c r="AN487" s="278"/>
      <c r="AO487" s="279"/>
      <c r="AP487" s="348"/>
      <c r="AQ487" s="278"/>
      <c r="AR487" s="280"/>
      <c r="AS487" s="348"/>
      <c r="AT487" s="274"/>
      <c r="AU487" s="309" t="str">
        <f t="shared" ca="1" si="232"/>
        <v/>
      </c>
      <c r="AV487" s="310" t="str">
        <f t="shared" ca="1" si="233"/>
        <v/>
      </c>
      <c r="AW487" s="276"/>
      <c r="AX487" s="276"/>
      <c r="AY487" s="348"/>
      <c r="AZ487" s="278"/>
      <c r="BA487" s="279"/>
      <c r="BB487" s="348"/>
      <c r="BC487" s="278"/>
      <c r="BD487" s="280"/>
      <c r="BE487" s="348"/>
      <c r="BF487" s="274"/>
      <c r="BG487" s="309" t="str">
        <f t="shared" ca="1" si="234"/>
        <v/>
      </c>
      <c r="BH487" s="310" t="str">
        <f t="shared" ca="1" si="235"/>
        <v/>
      </c>
      <c r="BI487" s="276"/>
      <c r="BJ487" s="348"/>
      <c r="BK487" s="278"/>
      <c r="BL487" s="279"/>
      <c r="BM487" s="348"/>
      <c r="BN487" s="278"/>
      <c r="BO487" s="280"/>
      <c r="BP487" s="309" t="str">
        <f t="shared" ca="1" si="236"/>
        <v/>
      </c>
      <c r="BQ487" s="310" t="str">
        <f t="shared" ca="1" si="237"/>
        <v/>
      </c>
      <c r="BR487" s="309" t="str">
        <f t="shared" ca="1" si="238"/>
        <v/>
      </c>
      <c r="BS487" s="438" t="str">
        <f t="shared" ca="1" si="239"/>
        <v/>
      </c>
      <c r="BT487" s="281" t="str">
        <f t="array" ref="BT487">IF(AND($I487&lt;&gt;"",$K487&lt;&gt;""),CEILING(VLOOKUP($I487,ランク別指標,3,FALSE)*$L487,1),"")</f>
        <v/>
      </c>
      <c r="BU487" s="282"/>
      <c r="BV487" s="281" t="str">
        <f t="shared" si="224"/>
        <v/>
      </c>
      <c r="BW487" s="283"/>
      <c r="BX487" s="282"/>
      <c r="BY487" s="284" t="str">
        <f t="shared" si="240"/>
        <v/>
      </c>
      <c r="BZ487" s="285" t="str">
        <f t="shared" si="241"/>
        <v/>
      </c>
      <c r="CA487" s="286"/>
      <c r="CB487" s="287"/>
      <c r="CC487" s="281" t="str">
        <f t="array" ref="CC487">IF(AND($I487&lt;&gt;"",$K487&lt;&gt;""),CEILING(VLOOKUP($I487,ランク別指標,6,FALSE)*$L487,1),"")</f>
        <v/>
      </c>
      <c r="CD487" s="288"/>
      <c r="CE487" s="289" t="str">
        <f t="shared" si="225"/>
        <v/>
      </c>
      <c r="CF487" s="290"/>
      <c r="CG487" s="291" t="str">
        <f t="array" ref="CG487">IF(AND(L487&lt;&gt;"",L487&gt;0),IF(CD487/L487*100 &gt; 0,CD487/L487*100, ""),"")</f>
        <v/>
      </c>
      <c r="CH487" s="292" t="str">
        <f t="array" ref="CH487">IF(AND(L487&lt;&gt;"",L487&gt;0),IF(CF487/L487*100 &gt; 0,CF487/L487*100, ""),"")</f>
        <v/>
      </c>
      <c r="CI487" s="291" t="str">
        <f t="array" ref="CI487">IF(AND(CC487&lt;&gt;"",CC487&gt;0),IF(CD487/CC487*100 &gt; 0,CD487/CC487, ""),"")</f>
        <v/>
      </c>
      <c r="CJ487" s="292" t="str">
        <f t="array" ref="CJ487">IF(AND(CE487&lt;&gt;"",CE487&gt;0),IF(CF487/CE487*100 &gt; 0,CF487/CE487, ""),"")</f>
        <v/>
      </c>
      <c r="CK487" s="281"/>
      <c r="CL487" s="293" t="str">
        <f t="array" ref="CL487">IF(AND(L487&lt;&gt;"",L487&gt;0),IF(CK487/L487*100 &gt; 0,CK487/L487*100, ""),"")</f>
        <v/>
      </c>
      <c r="CM487" s="294"/>
      <c r="CN487" s="270" t="str">
        <f t="array" aca="1" ref="CN487" ca="1">IF(AND($O487&lt;&gt;"",$P487="",$O487&lt;=集計基準日),"遅1",IF(AND($R487&lt;&gt;"",$S487="",$R487&lt;=集計基準日),"遅2",IF(AND($U487&lt;&gt;"",$V487="",$U487&lt;=集計基準日),"遅3","") ) )</f>
        <v/>
      </c>
      <c r="CO487" s="271" t="str">
        <f t="array" aca="1" ref="CO487" ca="1">IF(AND($AA487&lt;&gt;"",$AB487="",$AA487&lt;=集計基準日),"遅1",IF(AND($AD487&lt;&gt;"",$AE487="",$AD487&lt;=集計基準日),"遅2",IF(AND($AG487&lt;&gt;"",$AH487="",$AG487&lt;=集計基準日),"遅3","")))</f>
        <v/>
      </c>
      <c r="CP487" s="271" t="str">
        <f t="array" aca="1" ref="CP487" ca="1">IF(AND($AM487&lt;&gt;"",$AN487="",$AM487&lt;=集計基準日),"遅1",IF(AND($AP487&lt;&gt;"",$AQ487="",$AP487&lt;=集計基準日),"遅2",IF(AND($AS487&lt;&gt;"",$AT487="",$AS487&lt;=集計基準日),"遅3","")))</f>
        <v/>
      </c>
      <c r="CQ487" s="272" t="str">
        <f t="shared" ca="1" si="15"/>
        <v/>
      </c>
      <c r="CR487" s="272" t="str">
        <f t="shared" ca="1" si="16"/>
        <v/>
      </c>
      <c r="CS487" s="273" t="str">
        <f t="shared" ca="1" si="226"/>
        <v/>
      </c>
      <c r="CT487" s="337"/>
      <c r="CU487" s="264">
        <f t="shared" si="242"/>
        <v>479</v>
      </c>
      <c r="CW487" s="324">
        <f t="array" aca="1" ref="CW487" ca="1">MAX(IF((IF(進捗管理票PSPT_進捗率_1_2&lt;&gt;"", O487:V487,O487:S487)&lt;&gt;"")*(IF(進捗管理票PSPT_進捗率_1_2&lt;&gt;"", $O$7:$V$7,$O$7:$S$7)="予定日")*(IF(進捗管理票PSPT_進捗率_1_2&lt;&gt;"", O487:V487,O487:S487)&lt;=集計基準日),COLUMN(IF(進捗管理票PSPT_進捗率_1_2&lt;&gt;"", O487:V487,O487:S487)),""))</f>
        <v>0</v>
      </c>
      <c r="CX487" s="324">
        <f t="array" aca="1" ref="CX487" ca="1">MAX(IF((IF(進捗管理票PSPT_進捗率_2_2&lt;&gt;"", AA487:AH487,AA487:AE487)&lt;&gt;"")*(IF(進捗管理票PSPT_進捗率_2_2&lt;&gt;"", $AA$7:$AH$7,$AA$7:$AE$7)="予定日")*(IF(進捗管理票PSPT_進捗率_2_2&lt;&gt;"", AA487:AH487,AA487:AE487)&lt;=集計基準日),COLUMN(IF(進捗管理票PSPT_進捗率_2_2&lt;&gt;"", AA487:AH487,AA487:AE487)),""))</f>
        <v>0</v>
      </c>
      <c r="CY487" s="324">
        <f t="array" aca="1" ref="CY487" ca="1">MAX(IF((IF(進捗管理票PSPT_進捗率_3_2&lt;&gt;"", AM487:AT487,AM487:AQ487)&lt;&gt;"")*(IF(進捗管理票PSPT_進捗率_3_2&lt;&gt;"", $AM$7:$AT$7,$AM$7:$AQ$7)="予定日")*(IF(進捗管理票PSPT_進捗率_3_2&lt;&gt;"", AM487:AT487,AM487:AQ487)&lt;=集計基準日),COLUMN(IF(進捗管理票PSPT_進捗率_3_2&lt;&gt;"", AM487:AT487,AM487:AQ487)),""))</f>
        <v>0</v>
      </c>
      <c r="CZ487" s="324">
        <f t="array" aca="1" ref="CZ487" ca="1">MAX(IF((IF(進捗管理票PSPT_進捗率_4_2&lt;&gt;"", AY487:BF487,AY487:BC487)&lt;&gt;"")*(IF(進捗管理票PSPT_進捗率_4_2&lt;&gt;"", $AY$7:$BF$7,$AY$7:$BC$7)="予定日")*(IF(進捗管理票PSPT_進捗率_4_2&lt;&gt;"", AY487:BF487,AY487:BC487)&lt;=集計基準日),COLUMN(IF(進捗管理票PSPT_進捗率_4_2&lt;&gt;"", AY487:BF487,AY487:BC487)),""))</f>
        <v>0</v>
      </c>
      <c r="DA487" s="324">
        <f t="array" aca="1" ref="DA487" ca="1">MAX(IF((BJ487:BN487&lt;&gt;"")*($BJ$7:$BN$7="予定日")*(BJ487:BN487&lt;=集計基準日),COLUMN(BJ487:BN487),""))</f>
        <v>0</v>
      </c>
      <c r="DB487" s="324">
        <f t="array" aca="1" ref="DB487" ca="1">MAX(IF((IF(AND(進捗管理票PSPT_進捗率_1_2&lt;&gt;"",U487&lt;&gt;""), O487:V487,O487:S487)&lt;&gt;"")*(IF(AND(進捗管理票PSPT_進捗率_1_2&lt;&gt;"",U487&lt;&gt;""), $O$7:$V$7,$O$7:$S$7)="実績日")*(IF(AND(進捗管理票PSPT_進捗率_1_2&lt;&gt;"",U487&lt;&gt;""), O487:V487,O487:S487)&lt;=集計基準日),COLUMN(IF(AND(進捗管理票PSPT_進捗率_1_2&lt;&gt;"",U487&lt;&gt;""), O487:V487,O487:S487)),""))</f>
        <v>0</v>
      </c>
      <c r="DC487" s="324">
        <f t="array" aca="1" ref="DC487" ca="1">MAX(IF((IF(AND(進捗管理票PSPT_進捗率_2_2&lt;&gt;"",AG487&lt;&gt;""), AA487:AH487,AA487:AE487)&lt;&gt;"")*(IF(AND(進捗管理票PSPT_進捗率_2_2&lt;&gt;"",AG487&lt;&gt;""), $AA$7:$AH$7,$AA$7:$AE$7)="実績日")*(IF(AND(進捗管理票PSPT_進捗率_2_2&lt;&gt;"",AG487&lt;&gt;""), AA487:AH487,AA487:AE487)&lt;=集計基準日),COLUMN(IF(AND(進捗管理票PSPT_進捗率_2_2&lt;&gt;"",AG487&lt;&gt;""), AA487:AH487,AA487:AE487)),""))</f>
        <v>0</v>
      </c>
      <c r="DD487" s="324">
        <f t="array" aca="1" ref="DD487" ca="1">MAX(IF((IF(AND(進捗管理票PSPT_進捗率_3_2&lt;&gt;"",AS487&lt;&gt;""), AM487:AT487,AM487:AQ487)&lt;&gt;"")*(IF(AND(進捗管理票PSPT_進捗率_3_2&lt;&gt;"",AS487&lt;&gt;""), $AM$7:$AT$7,$AM$7:$AQ$7)="実績日")*(IF(AND(進捗管理票PSPT_進捗率_3_2&lt;&gt;"",AS487&lt;&gt;""), AM487:AT487,AM487:AQ487)&lt;=集計基準日),COLUMN(IF(AND(進捗管理票PSPT_進捗率_3_2&lt;&gt;"",AS487&lt;&gt;""), AM487:AT487,AM487:AQ487)),""))</f>
        <v>0</v>
      </c>
      <c r="DE487" s="324">
        <f t="array" aca="1" ref="DE487" ca="1">MAX(IF((IF(AND(進捗管理票PSPT_進捗率_4_2&lt;&gt;"",BE487&lt;&gt;""), AY487:BF487,AY487:BC487)&lt;&gt;"")*(IF(AND(進捗管理票PSPT_進捗率_4_2&lt;&gt;"",BE487&lt;&gt;""), $AY$7:$BF$7,$AY$7:$BC$7)="実績日")*(IF(AND(進捗管理票PSPT_進捗率_4_2&lt;&gt;"",BE487&lt;&gt;""), AY487:BF487,AY487:BC487)&lt;=集計基準日),COLUMN(IF(AND(進捗管理票PSPT_進捗率_4_2&lt;&gt;"",BE487&lt;&gt;""), AY487:BF487,AY487:BC487)),""))</f>
        <v>0</v>
      </c>
      <c r="DF487" s="324">
        <f t="array" aca="1" ref="DF487" ca="1">MAX(IF((BJ487:BN487&lt;&gt;"")*($BJ$7:$BN$7="実績日")*(BJ487:BN487&lt;=集計基準日),COLUMN(BJ487:BN487),""))</f>
        <v>0</v>
      </c>
      <c r="DG487" s="439">
        <f ca="1">MAX(IF(CW487&lt;&gt;0,HLOOKUP(CW487+1,進捗・達成率設定_PS,9,1),0),IF(CX487&lt;&gt;0,HLOOKUP(CX487+1,進捗・達成率設定_PT仕様作成,9,1),0),IF(CY487&lt;&gt;0,HLOOKUP(CY487+1,進捗・達成率設定_PG,9,1),0),IF(CZ487&lt;&gt;0,HLOOKUP(CZ487+1,進捗・達成率設定_PT,9,1),0),IF(DA487&lt;&gt;0,HLOOKUP(DA487+1,進捗・達成率設定_受入,9,1),0),IF(AND(COUNTA(PTレビュー先頭セル:PTレビュー最終セル)=0,AND(BB487&lt;&gt;"", BB487 &lt;= 集計基準日, BE487="",BF487="",BJ487="",BK487="",BM487="",BN487="")),100,0),IF(AND(BE487&lt;&gt;"",BE487 &lt;= 集計基準日, BJ487="",BK487="",BM487="",BN487=""),100,0))</f>
        <v>0</v>
      </c>
      <c r="DH487" s="440">
        <f ca="1">MAX(IF(DB487&lt;&gt;0,HLOOKUP(DB487,進捗・達成率設定_PS,9,1),0),IF(DC487&lt;&gt;0,HLOOKUP(DC487,進捗・達成率設定_PT仕様作成,9,1),0),IF(DD487&lt;&gt;0,HLOOKUP(DD487,進捗・達成率設定_PG,9,1),0),IF(DE487&lt;&gt;0,HLOOKUP(DE487,進捗・達成率設定_PT,9,1),0),IF(DF487&lt;&gt;0,HLOOKUP(DF487,進捗・達成率設定_受入,9,1),0),IF(AND(COUNTA(PTレビュー先頭セル:PTレビュー最終セル)=0,BJ487="",BK487="",BM487="",BN487="",BC487&lt;&gt;"", BC487&lt;=集計基準日),100,0),IF(OR(AND(BF487&lt;&gt;"",BF487&lt;=集計基準日, BJ487="",BK487="",BM487="",BN487=""),AND(BE487&lt;&gt;"",BF487&lt;&gt;"",BF487&lt;=集計基準日, BJ487="",BK487="",BM487="",BN487="")),100,0))</f>
        <v>0</v>
      </c>
      <c r="DI487" s="328" t="str">
        <f>IF(BM487&lt;&gt;"",BM487,IF(AND(BJ487&lt;&gt;"",BM487&lt;&gt;""),BM487,IF(AND(BJ487&lt;&gt;"",BM487=""),"",IF(AND(BK487&lt;&gt;"",BM487=""),"",IF(BE487&lt;&gt;"",BE487,IF(COUNTA(PTレビュー先頭セル:PTレビュー最終セル)&lt;&gt;0,"",IF(BB487&lt;&gt;"",BB487,"")))))))</f>
        <v/>
      </c>
      <c r="DJ487" s="329" t="str">
        <f>IF(AND(BM487&lt;&gt;"",BN487&lt;&gt;""),BN487,IF(AND(BJ487&lt;&gt;"",BN487&lt;&gt;""),BN487,IF(AND(BK487&lt;&gt;"",BN487=""),"",IF(AND(BJ487&lt;&gt;"",BN487=""),"",IF(BF487&lt;&gt;"",BF487,IF(COUNTA(PTレビュー先頭セル:PTレビュー最終セル)&lt;&gt;0,"",IF(BC487&lt;&gt;"",BC487,"")))))))</f>
        <v/>
      </c>
      <c r="DK487" s="450" t="b">
        <f t="shared" si="243"/>
        <v>0</v>
      </c>
      <c r="DL487" s="440" t="b">
        <f t="shared" si="244"/>
        <v>0</v>
      </c>
      <c r="DM487" s="450" t="b">
        <f t="shared" si="245"/>
        <v>0</v>
      </c>
      <c r="DN487" s="440" t="b">
        <f t="shared" si="246"/>
        <v>0</v>
      </c>
      <c r="DO487" s="449" t="b">
        <f t="shared" si="247"/>
        <v>0</v>
      </c>
      <c r="DP487" s="440" t="b">
        <f t="shared" si="248"/>
        <v>0</v>
      </c>
      <c r="DQ487" s="450" t="b">
        <f t="shared" si="249"/>
        <v>0</v>
      </c>
      <c r="DR487" s="440" t="b">
        <f t="shared" si="250"/>
        <v>0</v>
      </c>
      <c r="DS487" s="449" t="b">
        <f t="shared" si="251"/>
        <v>0</v>
      </c>
      <c r="DT487" s="440" t="b">
        <f t="shared" si="252"/>
        <v>0</v>
      </c>
    </row>
    <row r="488" spans="1:124" x14ac:dyDescent="0.25">
      <c r="A488" s="65">
        <f t="shared" si="227"/>
        <v>480</v>
      </c>
      <c r="B488" s="275"/>
      <c r="C488" s="275"/>
      <c r="D488" s="275"/>
      <c r="E488" s="275"/>
      <c r="F488" s="275"/>
      <c r="G488" s="316"/>
      <c r="H488" s="276"/>
      <c r="I488" s="276"/>
      <c r="J488" s="276"/>
      <c r="K488" s="467"/>
      <c r="L488" s="467"/>
      <c r="M488" s="277"/>
      <c r="N488" s="277"/>
      <c r="O488" s="348"/>
      <c r="P488" s="278"/>
      <c r="Q488" s="279"/>
      <c r="R488" s="348"/>
      <c r="S488" s="278"/>
      <c r="T488" s="280"/>
      <c r="U488" s="348"/>
      <c r="V488" s="274"/>
      <c r="W488" s="309" t="str">
        <f t="shared" ca="1" si="228"/>
        <v/>
      </c>
      <c r="X488" s="310" t="str">
        <f t="shared" ca="1" si="229"/>
        <v/>
      </c>
      <c r="Y488" s="277"/>
      <c r="Z488" s="277"/>
      <c r="AA488" s="348"/>
      <c r="AB488" s="278"/>
      <c r="AC488" s="279"/>
      <c r="AD488" s="348"/>
      <c r="AE488" s="278"/>
      <c r="AF488" s="280"/>
      <c r="AG488" s="348"/>
      <c r="AH488" s="274"/>
      <c r="AI488" s="309" t="str">
        <f t="shared" ca="1" si="230"/>
        <v/>
      </c>
      <c r="AJ488" s="310" t="str">
        <f t="shared" ca="1" si="231"/>
        <v/>
      </c>
      <c r="AK488" s="277"/>
      <c r="AL488" s="277"/>
      <c r="AM488" s="348"/>
      <c r="AN488" s="278"/>
      <c r="AO488" s="279"/>
      <c r="AP488" s="348"/>
      <c r="AQ488" s="278"/>
      <c r="AR488" s="280"/>
      <c r="AS488" s="348"/>
      <c r="AT488" s="274"/>
      <c r="AU488" s="309" t="str">
        <f t="shared" ca="1" si="232"/>
        <v/>
      </c>
      <c r="AV488" s="310" t="str">
        <f t="shared" ca="1" si="233"/>
        <v/>
      </c>
      <c r="AW488" s="276"/>
      <c r="AX488" s="276"/>
      <c r="AY488" s="348"/>
      <c r="AZ488" s="278"/>
      <c r="BA488" s="279"/>
      <c r="BB488" s="348"/>
      <c r="BC488" s="278"/>
      <c r="BD488" s="280"/>
      <c r="BE488" s="348"/>
      <c r="BF488" s="274"/>
      <c r="BG488" s="309" t="str">
        <f t="shared" ca="1" si="234"/>
        <v/>
      </c>
      <c r="BH488" s="310" t="str">
        <f t="shared" ca="1" si="235"/>
        <v/>
      </c>
      <c r="BI488" s="276"/>
      <c r="BJ488" s="348"/>
      <c r="BK488" s="278"/>
      <c r="BL488" s="279"/>
      <c r="BM488" s="348"/>
      <c r="BN488" s="278"/>
      <c r="BO488" s="280"/>
      <c r="BP488" s="309" t="str">
        <f t="shared" ca="1" si="236"/>
        <v/>
      </c>
      <c r="BQ488" s="310" t="str">
        <f t="shared" ca="1" si="237"/>
        <v/>
      </c>
      <c r="BR488" s="309" t="str">
        <f t="shared" ca="1" si="238"/>
        <v/>
      </c>
      <c r="BS488" s="438" t="str">
        <f t="shared" ca="1" si="239"/>
        <v/>
      </c>
      <c r="BT488" s="281" t="str">
        <f t="array" ref="BT488">IF(AND($I488&lt;&gt;"",$K488&lt;&gt;""),CEILING(VLOOKUP($I488,ランク別指標,3,FALSE)*$L488,1),"")</f>
        <v/>
      </c>
      <c r="BU488" s="282"/>
      <c r="BV488" s="281" t="str">
        <f t="shared" si="224"/>
        <v/>
      </c>
      <c r="BW488" s="283"/>
      <c r="BX488" s="282"/>
      <c r="BY488" s="284" t="str">
        <f t="shared" si="240"/>
        <v/>
      </c>
      <c r="BZ488" s="285" t="str">
        <f t="shared" si="241"/>
        <v/>
      </c>
      <c r="CA488" s="286"/>
      <c r="CB488" s="287"/>
      <c r="CC488" s="281" t="str">
        <f t="array" ref="CC488">IF(AND($I488&lt;&gt;"",$K488&lt;&gt;""),CEILING(VLOOKUP($I488,ランク別指標,6,FALSE)*$L488,1),"")</f>
        <v/>
      </c>
      <c r="CD488" s="288"/>
      <c r="CE488" s="289" t="str">
        <f t="shared" si="225"/>
        <v/>
      </c>
      <c r="CF488" s="290"/>
      <c r="CG488" s="291" t="str">
        <f t="array" ref="CG488">IF(AND(L488&lt;&gt;"",L488&gt;0),IF(CD488/L488*100 &gt; 0,CD488/L488*100, ""),"")</f>
        <v/>
      </c>
      <c r="CH488" s="292" t="str">
        <f t="array" ref="CH488">IF(AND(L488&lt;&gt;"",L488&gt;0),IF(CF488/L488*100 &gt; 0,CF488/L488*100, ""),"")</f>
        <v/>
      </c>
      <c r="CI488" s="291" t="str">
        <f t="array" ref="CI488">IF(AND(CC488&lt;&gt;"",CC488&gt;0),IF(CD488/CC488*100 &gt; 0,CD488/CC488, ""),"")</f>
        <v/>
      </c>
      <c r="CJ488" s="292" t="str">
        <f t="array" ref="CJ488">IF(AND(CE488&lt;&gt;"",CE488&gt;0),IF(CF488/CE488*100 &gt; 0,CF488/CE488, ""),"")</f>
        <v/>
      </c>
      <c r="CK488" s="281"/>
      <c r="CL488" s="293" t="str">
        <f t="array" ref="CL488">IF(AND(L488&lt;&gt;"",L488&gt;0),IF(CK488/L488*100 &gt; 0,CK488/L488*100, ""),"")</f>
        <v/>
      </c>
      <c r="CM488" s="294"/>
      <c r="CN488" s="270" t="str">
        <f t="array" aca="1" ref="CN488" ca="1">IF(AND($O488&lt;&gt;"",$P488="",$O488&lt;=集計基準日),"遅1",IF(AND($R488&lt;&gt;"",$S488="",$R488&lt;=集計基準日),"遅2",IF(AND($U488&lt;&gt;"",$V488="",$U488&lt;=集計基準日),"遅3","") ) )</f>
        <v/>
      </c>
      <c r="CO488" s="271" t="str">
        <f t="array" aca="1" ref="CO488" ca="1">IF(AND($AA488&lt;&gt;"",$AB488="",$AA488&lt;=集計基準日),"遅1",IF(AND($AD488&lt;&gt;"",$AE488="",$AD488&lt;=集計基準日),"遅2",IF(AND($AG488&lt;&gt;"",$AH488="",$AG488&lt;=集計基準日),"遅3","")))</f>
        <v/>
      </c>
      <c r="CP488" s="271" t="str">
        <f t="array" aca="1" ref="CP488" ca="1">IF(AND($AM488&lt;&gt;"",$AN488="",$AM488&lt;=集計基準日),"遅1",IF(AND($AP488&lt;&gt;"",$AQ488="",$AP488&lt;=集計基準日),"遅2",IF(AND($AS488&lt;&gt;"",$AT488="",$AS488&lt;=集計基準日),"遅3","")))</f>
        <v/>
      </c>
      <c r="CQ488" s="272" t="str">
        <f t="shared" ca="1" si="15"/>
        <v/>
      </c>
      <c r="CR488" s="272" t="str">
        <f t="shared" ca="1" si="16"/>
        <v/>
      </c>
      <c r="CS488" s="273" t="str">
        <f t="shared" ca="1" si="226"/>
        <v/>
      </c>
      <c r="CT488" s="337"/>
      <c r="CU488" s="264">
        <f t="shared" si="242"/>
        <v>480</v>
      </c>
      <c r="CW488" s="324">
        <f t="array" aca="1" ref="CW488" ca="1">MAX(IF((IF(進捗管理票PSPT_進捗率_1_2&lt;&gt;"", O488:V488,O488:S488)&lt;&gt;"")*(IF(進捗管理票PSPT_進捗率_1_2&lt;&gt;"", $O$7:$V$7,$O$7:$S$7)="予定日")*(IF(進捗管理票PSPT_進捗率_1_2&lt;&gt;"", O488:V488,O488:S488)&lt;=集計基準日),COLUMN(IF(進捗管理票PSPT_進捗率_1_2&lt;&gt;"", O488:V488,O488:S488)),""))</f>
        <v>0</v>
      </c>
      <c r="CX488" s="324">
        <f t="array" aca="1" ref="CX488" ca="1">MAX(IF((IF(進捗管理票PSPT_進捗率_2_2&lt;&gt;"", AA488:AH488,AA488:AE488)&lt;&gt;"")*(IF(進捗管理票PSPT_進捗率_2_2&lt;&gt;"", $AA$7:$AH$7,$AA$7:$AE$7)="予定日")*(IF(進捗管理票PSPT_進捗率_2_2&lt;&gt;"", AA488:AH488,AA488:AE488)&lt;=集計基準日),COLUMN(IF(進捗管理票PSPT_進捗率_2_2&lt;&gt;"", AA488:AH488,AA488:AE488)),""))</f>
        <v>0</v>
      </c>
      <c r="CY488" s="324">
        <f t="array" aca="1" ref="CY488" ca="1">MAX(IF((IF(進捗管理票PSPT_進捗率_3_2&lt;&gt;"", AM488:AT488,AM488:AQ488)&lt;&gt;"")*(IF(進捗管理票PSPT_進捗率_3_2&lt;&gt;"", $AM$7:$AT$7,$AM$7:$AQ$7)="予定日")*(IF(進捗管理票PSPT_進捗率_3_2&lt;&gt;"", AM488:AT488,AM488:AQ488)&lt;=集計基準日),COLUMN(IF(進捗管理票PSPT_進捗率_3_2&lt;&gt;"", AM488:AT488,AM488:AQ488)),""))</f>
        <v>0</v>
      </c>
      <c r="CZ488" s="324">
        <f t="array" aca="1" ref="CZ488" ca="1">MAX(IF((IF(進捗管理票PSPT_進捗率_4_2&lt;&gt;"", AY488:BF488,AY488:BC488)&lt;&gt;"")*(IF(進捗管理票PSPT_進捗率_4_2&lt;&gt;"", $AY$7:$BF$7,$AY$7:$BC$7)="予定日")*(IF(進捗管理票PSPT_進捗率_4_2&lt;&gt;"", AY488:BF488,AY488:BC488)&lt;=集計基準日),COLUMN(IF(進捗管理票PSPT_進捗率_4_2&lt;&gt;"", AY488:BF488,AY488:BC488)),""))</f>
        <v>0</v>
      </c>
      <c r="DA488" s="324">
        <f t="array" aca="1" ref="DA488" ca="1">MAX(IF((BJ488:BN488&lt;&gt;"")*($BJ$7:$BN$7="予定日")*(BJ488:BN488&lt;=集計基準日),COLUMN(BJ488:BN488),""))</f>
        <v>0</v>
      </c>
      <c r="DB488" s="324">
        <f t="array" aca="1" ref="DB488" ca="1">MAX(IF((IF(AND(進捗管理票PSPT_進捗率_1_2&lt;&gt;"",U488&lt;&gt;""), O488:V488,O488:S488)&lt;&gt;"")*(IF(AND(進捗管理票PSPT_進捗率_1_2&lt;&gt;"",U488&lt;&gt;""), $O$7:$V$7,$O$7:$S$7)="実績日")*(IF(AND(進捗管理票PSPT_進捗率_1_2&lt;&gt;"",U488&lt;&gt;""), O488:V488,O488:S488)&lt;=集計基準日),COLUMN(IF(AND(進捗管理票PSPT_進捗率_1_2&lt;&gt;"",U488&lt;&gt;""), O488:V488,O488:S488)),""))</f>
        <v>0</v>
      </c>
      <c r="DC488" s="324">
        <f t="array" aca="1" ref="DC488" ca="1">MAX(IF((IF(AND(進捗管理票PSPT_進捗率_2_2&lt;&gt;"",AG488&lt;&gt;""), AA488:AH488,AA488:AE488)&lt;&gt;"")*(IF(AND(進捗管理票PSPT_進捗率_2_2&lt;&gt;"",AG488&lt;&gt;""), $AA$7:$AH$7,$AA$7:$AE$7)="実績日")*(IF(AND(進捗管理票PSPT_進捗率_2_2&lt;&gt;"",AG488&lt;&gt;""), AA488:AH488,AA488:AE488)&lt;=集計基準日),COLUMN(IF(AND(進捗管理票PSPT_進捗率_2_2&lt;&gt;"",AG488&lt;&gt;""), AA488:AH488,AA488:AE488)),""))</f>
        <v>0</v>
      </c>
      <c r="DD488" s="324">
        <f t="array" aca="1" ref="DD488" ca="1">MAX(IF((IF(AND(進捗管理票PSPT_進捗率_3_2&lt;&gt;"",AS488&lt;&gt;""), AM488:AT488,AM488:AQ488)&lt;&gt;"")*(IF(AND(進捗管理票PSPT_進捗率_3_2&lt;&gt;"",AS488&lt;&gt;""), $AM$7:$AT$7,$AM$7:$AQ$7)="実績日")*(IF(AND(進捗管理票PSPT_進捗率_3_2&lt;&gt;"",AS488&lt;&gt;""), AM488:AT488,AM488:AQ488)&lt;=集計基準日),COLUMN(IF(AND(進捗管理票PSPT_進捗率_3_2&lt;&gt;"",AS488&lt;&gt;""), AM488:AT488,AM488:AQ488)),""))</f>
        <v>0</v>
      </c>
      <c r="DE488" s="324">
        <f t="array" aca="1" ref="DE488" ca="1">MAX(IF((IF(AND(進捗管理票PSPT_進捗率_4_2&lt;&gt;"",BE488&lt;&gt;""), AY488:BF488,AY488:BC488)&lt;&gt;"")*(IF(AND(進捗管理票PSPT_進捗率_4_2&lt;&gt;"",BE488&lt;&gt;""), $AY$7:$BF$7,$AY$7:$BC$7)="実績日")*(IF(AND(進捗管理票PSPT_進捗率_4_2&lt;&gt;"",BE488&lt;&gt;""), AY488:BF488,AY488:BC488)&lt;=集計基準日),COLUMN(IF(AND(進捗管理票PSPT_進捗率_4_2&lt;&gt;"",BE488&lt;&gt;""), AY488:BF488,AY488:BC488)),""))</f>
        <v>0</v>
      </c>
      <c r="DF488" s="324">
        <f t="array" aca="1" ref="DF488" ca="1">MAX(IF((BJ488:BN488&lt;&gt;"")*($BJ$7:$BN$7="実績日")*(BJ488:BN488&lt;=集計基準日),COLUMN(BJ488:BN488),""))</f>
        <v>0</v>
      </c>
      <c r="DG488" s="439">
        <f ca="1">MAX(IF(CW488&lt;&gt;0,HLOOKUP(CW488+1,進捗・達成率設定_PS,9,1),0),IF(CX488&lt;&gt;0,HLOOKUP(CX488+1,進捗・達成率設定_PT仕様作成,9,1),0),IF(CY488&lt;&gt;0,HLOOKUP(CY488+1,進捗・達成率設定_PG,9,1),0),IF(CZ488&lt;&gt;0,HLOOKUP(CZ488+1,進捗・達成率設定_PT,9,1),0),IF(DA488&lt;&gt;0,HLOOKUP(DA488+1,進捗・達成率設定_受入,9,1),0),IF(AND(COUNTA(PTレビュー先頭セル:PTレビュー最終セル)=0,AND(BB488&lt;&gt;"", BB488 &lt;= 集計基準日, BE488="",BF488="",BJ488="",BK488="",BM488="",BN488="")),100,0),IF(AND(BE488&lt;&gt;"",BE488 &lt;= 集計基準日, BJ488="",BK488="",BM488="",BN488=""),100,0))</f>
        <v>0</v>
      </c>
      <c r="DH488" s="440">
        <f ca="1">MAX(IF(DB488&lt;&gt;0,HLOOKUP(DB488,進捗・達成率設定_PS,9,1),0),IF(DC488&lt;&gt;0,HLOOKUP(DC488,進捗・達成率設定_PT仕様作成,9,1),0),IF(DD488&lt;&gt;0,HLOOKUP(DD488,進捗・達成率設定_PG,9,1),0),IF(DE488&lt;&gt;0,HLOOKUP(DE488,進捗・達成率設定_PT,9,1),0),IF(DF488&lt;&gt;0,HLOOKUP(DF488,進捗・達成率設定_受入,9,1),0),IF(AND(COUNTA(PTレビュー先頭セル:PTレビュー最終セル)=0,BJ488="",BK488="",BM488="",BN488="",BC488&lt;&gt;"", BC488&lt;=集計基準日),100,0),IF(OR(AND(BF488&lt;&gt;"",BF488&lt;=集計基準日, BJ488="",BK488="",BM488="",BN488=""),AND(BE488&lt;&gt;"",BF488&lt;&gt;"",BF488&lt;=集計基準日, BJ488="",BK488="",BM488="",BN488="")),100,0))</f>
        <v>0</v>
      </c>
      <c r="DI488" s="328" t="str">
        <f>IF(BM488&lt;&gt;"",BM488,IF(AND(BJ488&lt;&gt;"",BM488&lt;&gt;""),BM488,IF(AND(BJ488&lt;&gt;"",BM488=""),"",IF(AND(BK488&lt;&gt;"",BM488=""),"",IF(BE488&lt;&gt;"",BE488,IF(COUNTA(PTレビュー先頭セル:PTレビュー最終セル)&lt;&gt;0,"",IF(BB488&lt;&gt;"",BB488,"")))))))</f>
        <v/>
      </c>
      <c r="DJ488" s="329" t="str">
        <f>IF(AND(BM488&lt;&gt;"",BN488&lt;&gt;""),BN488,IF(AND(BJ488&lt;&gt;"",BN488&lt;&gt;""),BN488,IF(AND(BK488&lt;&gt;"",BN488=""),"",IF(AND(BJ488&lt;&gt;"",BN488=""),"",IF(BF488&lt;&gt;"",BF488,IF(COUNTA(PTレビュー先頭セル:PTレビュー最終セル)&lt;&gt;0,"",IF(BC488&lt;&gt;"",BC488,"")))))))</f>
        <v/>
      </c>
      <c r="DK488" s="450" t="b">
        <f t="shared" si="243"/>
        <v>0</v>
      </c>
      <c r="DL488" s="440" t="b">
        <f t="shared" si="244"/>
        <v>0</v>
      </c>
      <c r="DM488" s="450" t="b">
        <f t="shared" si="245"/>
        <v>0</v>
      </c>
      <c r="DN488" s="440" t="b">
        <f t="shared" si="246"/>
        <v>0</v>
      </c>
      <c r="DO488" s="449" t="b">
        <f t="shared" si="247"/>
        <v>0</v>
      </c>
      <c r="DP488" s="440" t="b">
        <f t="shared" si="248"/>
        <v>0</v>
      </c>
      <c r="DQ488" s="450" t="b">
        <f t="shared" si="249"/>
        <v>0</v>
      </c>
      <c r="DR488" s="440" t="b">
        <f t="shared" si="250"/>
        <v>0</v>
      </c>
      <c r="DS488" s="449" t="b">
        <f t="shared" si="251"/>
        <v>0</v>
      </c>
      <c r="DT488" s="440" t="b">
        <f t="shared" si="252"/>
        <v>0</v>
      </c>
    </row>
    <row r="489" spans="1:124" x14ac:dyDescent="0.25">
      <c r="A489" s="65">
        <f t="shared" si="227"/>
        <v>481</v>
      </c>
      <c r="B489" s="275"/>
      <c r="C489" s="275"/>
      <c r="D489" s="275"/>
      <c r="E489" s="275"/>
      <c r="F489" s="275"/>
      <c r="G489" s="316"/>
      <c r="H489" s="276"/>
      <c r="I489" s="276"/>
      <c r="J489" s="276"/>
      <c r="K489" s="467"/>
      <c r="L489" s="467"/>
      <c r="M489" s="277"/>
      <c r="N489" s="277"/>
      <c r="O489" s="348"/>
      <c r="P489" s="278"/>
      <c r="Q489" s="279"/>
      <c r="R489" s="348"/>
      <c r="S489" s="278"/>
      <c r="T489" s="280"/>
      <c r="U489" s="348"/>
      <c r="V489" s="274"/>
      <c r="W489" s="309" t="str">
        <f t="shared" ca="1" si="228"/>
        <v/>
      </c>
      <c r="X489" s="310" t="str">
        <f t="shared" ca="1" si="229"/>
        <v/>
      </c>
      <c r="Y489" s="277"/>
      <c r="Z489" s="277"/>
      <c r="AA489" s="348"/>
      <c r="AB489" s="278"/>
      <c r="AC489" s="279"/>
      <c r="AD489" s="348"/>
      <c r="AE489" s="278"/>
      <c r="AF489" s="280"/>
      <c r="AG489" s="348"/>
      <c r="AH489" s="274"/>
      <c r="AI489" s="309" t="str">
        <f t="shared" ca="1" si="230"/>
        <v/>
      </c>
      <c r="AJ489" s="310" t="str">
        <f t="shared" ca="1" si="231"/>
        <v/>
      </c>
      <c r="AK489" s="277"/>
      <c r="AL489" s="277"/>
      <c r="AM489" s="348"/>
      <c r="AN489" s="278"/>
      <c r="AO489" s="279"/>
      <c r="AP489" s="348"/>
      <c r="AQ489" s="278"/>
      <c r="AR489" s="280"/>
      <c r="AS489" s="348"/>
      <c r="AT489" s="274"/>
      <c r="AU489" s="309" t="str">
        <f t="shared" ca="1" si="232"/>
        <v/>
      </c>
      <c r="AV489" s="310" t="str">
        <f t="shared" ca="1" si="233"/>
        <v/>
      </c>
      <c r="AW489" s="276"/>
      <c r="AX489" s="276"/>
      <c r="AY489" s="348"/>
      <c r="AZ489" s="278"/>
      <c r="BA489" s="279"/>
      <c r="BB489" s="348"/>
      <c r="BC489" s="278"/>
      <c r="BD489" s="280"/>
      <c r="BE489" s="348"/>
      <c r="BF489" s="274"/>
      <c r="BG489" s="309" t="str">
        <f t="shared" ca="1" si="234"/>
        <v/>
      </c>
      <c r="BH489" s="310" t="str">
        <f t="shared" ca="1" si="235"/>
        <v/>
      </c>
      <c r="BI489" s="276"/>
      <c r="BJ489" s="348"/>
      <c r="BK489" s="278"/>
      <c r="BL489" s="279"/>
      <c r="BM489" s="348"/>
      <c r="BN489" s="278"/>
      <c r="BO489" s="280"/>
      <c r="BP489" s="309" t="str">
        <f t="shared" ca="1" si="236"/>
        <v/>
      </c>
      <c r="BQ489" s="310" t="str">
        <f t="shared" ca="1" si="237"/>
        <v/>
      </c>
      <c r="BR489" s="309" t="str">
        <f t="shared" ca="1" si="238"/>
        <v/>
      </c>
      <c r="BS489" s="438" t="str">
        <f t="shared" ca="1" si="239"/>
        <v/>
      </c>
      <c r="BT489" s="281" t="str">
        <f t="array" ref="BT489">IF(AND($I489&lt;&gt;"",$K489&lt;&gt;""),CEILING(VLOOKUP($I489,ランク別指標,3,FALSE)*$L489,1),"")</f>
        <v/>
      </c>
      <c r="BU489" s="282"/>
      <c r="BV489" s="281" t="str">
        <f t="shared" si="224"/>
        <v/>
      </c>
      <c r="BW489" s="283"/>
      <c r="BX489" s="282"/>
      <c r="BY489" s="284" t="str">
        <f t="shared" si="240"/>
        <v/>
      </c>
      <c r="BZ489" s="285" t="str">
        <f t="shared" si="241"/>
        <v/>
      </c>
      <c r="CA489" s="286"/>
      <c r="CB489" s="287"/>
      <c r="CC489" s="281" t="str">
        <f t="array" ref="CC489">IF(AND($I489&lt;&gt;"",$K489&lt;&gt;""),CEILING(VLOOKUP($I489,ランク別指標,6,FALSE)*$L489,1),"")</f>
        <v/>
      </c>
      <c r="CD489" s="288"/>
      <c r="CE489" s="289" t="str">
        <f t="shared" si="225"/>
        <v/>
      </c>
      <c r="CF489" s="290"/>
      <c r="CG489" s="291" t="str">
        <f t="array" ref="CG489">IF(AND(L489&lt;&gt;"",L489&gt;0),IF(CD489/L489*100 &gt; 0,CD489/L489*100, ""),"")</f>
        <v/>
      </c>
      <c r="CH489" s="292" t="str">
        <f t="array" ref="CH489">IF(AND(L489&lt;&gt;"",L489&gt;0),IF(CF489/L489*100 &gt; 0,CF489/L489*100, ""),"")</f>
        <v/>
      </c>
      <c r="CI489" s="291" t="str">
        <f t="array" ref="CI489">IF(AND(CC489&lt;&gt;"",CC489&gt;0),IF(CD489/CC489*100 &gt; 0,CD489/CC489, ""),"")</f>
        <v/>
      </c>
      <c r="CJ489" s="292" t="str">
        <f t="array" ref="CJ489">IF(AND(CE489&lt;&gt;"",CE489&gt;0),IF(CF489/CE489*100 &gt; 0,CF489/CE489, ""),"")</f>
        <v/>
      </c>
      <c r="CK489" s="281"/>
      <c r="CL489" s="293" t="str">
        <f t="array" ref="CL489">IF(AND(L489&lt;&gt;"",L489&gt;0),IF(CK489/L489*100 &gt; 0,CK489/L489*100, ""),"")</f>
        <v/>
      </c>
      <c r="CM489" s="294"/>
      <c r="CN489" s="270" t="str">
        <f t="array" aca="1" ref="CN489" ca="1">IF(AND($O489&lt;&gt;"",$P489="",$O489&lt;=集計基準日),"遅1",IF(AND($R489&lt;&gt;"",$S489="",$R489&lt;=集計基準日),"遅2",IF(AND($U489&lt;&gt;"",$V489="",$U489&lt;=集計基準日),"遅3","") ) )</f>
        <v/>
      </c>
      <c r="CO489" s="271" t="str">
        <f t="array" aca="1" ref="CO489" ca="1">IF(AND($AA489&lt;&gt;"",$AB489="",$AA489&lt;=集計基準日),"遅1",IF(AND($AD489&lt;&gt;"",$AE489="",$AD489&lt;=集計基準日),"遅2",IF(AND($AG489&lt;&gt;"",$AH489="",$AG489&lt;=集計基準日),"遅3","")))</f>
        <v/>
      </c>
      <c r="CP489" s="271" t="str">
        <f t="array" aca="1" ref="CP489" ca="1">IF(AND($AM489&lt;&gt;"",$AN489="",$AM489&lt;=集計基準日),"遅1",IF(AND($AP489&lt;&gt;"",$AQ489="",$AP489&lt;=集計基準日),"遅2",IF(AND($AS489&lt;&gt;"",$AT489="",$AS489&lt;=集計基準日),"遅3","")))</f>
        <v/>
      </c>
      <c r="CQ489" s="272" t="str">
        <f t="shared" ca="1" si="15"/>
        <v/>
      </c>
      <c r="CR489" s="272" t="str">
        <f t="shared" ca="1" si="16"/>
        <v/>
      </c>
      <c r="CS489" s="273" t="str">
        <f t="shared" ca="1" si="226"/>
        <v/>
      </c>
      <c r="CT489" s="337"/>
      <c r="CU489" s="264">
        <f t="shared" si="242"/>
        <v>481</v>
      </c>
      <c r="CW489" s="324">
        <f t="array" aca="1" ref="CW489" ca="1">MAX(IF((IF(進捗管理票PSPT_進捗率_1_2&lt;&gt;"", O489:V489,O489:S489)&lt;&gt;"")*(IF(進捗管理票PSPT_進捗率_1_2&lt;&gt;"", $O$7:$V$7,$O$7:$S$7)="予定日")*(IF(進捗管理票PSPT_進捗率_1_2&lt;&gt;"", O489:V489,O489:S489)&lt;=集計基準日),COLUMN(IF(進捗管理票PSPT_進捗率_1_2&lt;&gt;"", O489:V489,O489:S489)),""))</f>
        <v>0</v>
      </c>
      <c r="CX489" s="324">
        <f t="array" aca="1" ref="CX489" ca="1">MAX(IF((IF(進捗管理票PSPT_進捗率_2_2&lt;&gt;"", AA489:AH489,AA489:AE489)&lt;&gt;"")*(IF(進捗管理票PSPT_進捗率_2_2&lt;&gt;"", $AA$7:$AH$7,$AA$7:$AE$7)="予定日")*(IF(進捗管理票PSPT_進捗率_2_2&lt;&gt;"", AA489:AH489,AA489:AE489)&lt;=集計基準日),COLUMN(IF(進捗管理票PSPT_進捗率_2_2&lt;&gt;"", AA489:AH489,AA489:AE489)),""))</f>
        <v>0</v>
      </c>
      <c r="CY489" s="324">
        <f t="array" aca="1" ref="CY489" ca="1">MAX(IF((IF(進捗管理票PSPT_進捗率_3_2&lt;&gt;"", AM489:AT489,AM489:AQ489)&lt;&gt;"")*(IF(進捗管理票PSPT_進捗率_3_2&lt;&gt;"", $AM$7:$AT$7,$AM$7:$AQ$7)="予定日")*(IF(進捗管理票PSPT_進捗率_3_2&lt;&gt;"", AM489:AT489,AM489:AQ489)&lt;=集計基準日),COLUMN(IF(進捗管理票PSPT_進捗率_3_2&lt;&gt;"", AM489:AT489,AM489:AQ489)),""))</f>
        <v>0</v>
      </c>
      <c r="CZ489" s="324">
        <f t="array" aca="1" ref="CZ489" ca="1">MAX(IF((IF(進捗管理票PSPT_進捗率_4_2&lt;&gt;"", AY489:BF489,AY489:BC489)&lt;&gt;"")*(IF(進捗管理票PSPT_進捗率_4_2&lt;&gt;"", $AY$7:$BF$7,$AY$7:$BC$7)="予定日")*(IF(進捗管理票PSPT_進捗率_4_2&lt;&gt;"", AY489:BF489,AY489:BC489)&lt;=集計基準日),COLUMN(IF(進捗管理票PSPT_進捗率_4_2&lt;&gt;"", AY489:BF489,AY489:BC489)),""))</f>
        <v>0</v>
      </c>
      <c r="DA489" s="324">
        <f t="array" aca="1" ref="DA489" ca="1">MAX(IF((BJ489:BN489&lt;&gt;"")*($BJ$7:$BN$7="予定日")*(BJ489:BN489&lt;=集計基準日),COLUMN(BJ489:BN489),""))</f>
        <v>0</v>
      </c>
      <c r="DB489" s="324">
        <f t="array" aca="1" ref="DB489" ca="1">MAX(IF((IF(AND(進捗管理票PSPT_進捗率_1_2&lt;&gt;"",U489&lt;&gt;""), O489:V489,O489:S489)&lt;&gt;"")*(IF(AND(進捗管理票PSPT_進捗率_1_2&lt;&gt;"",U489&lt;&gt;""), $O$7:$V$7,$O$7:$S$7)="実績日")*(IF(AND(進捗管理票PSPT_進捗率_1_2&lt;&gt;"",U489&lt;&gt;""), O489:V489,O489:S489)&lt;=集計基準日),COLUMN(IF(AND(進捗管理票PSPT_進捗率_1_2&lt;&gt;"",U489&lt;&gt;""), O489:V489,O489:S489)),""))</f>
        <v>0</v>
      </c>
      <c r="DC489" s="324">
        <f t="array" aca="1" ref="DC489" ca="1">MAX(IF((IF(AND(進捗管理票PSPT_進捗率_2_2&lt;&gt;"",AG489&lt;&gt;""), AA489:AH489,AA489:AE489)&lt;&gt;"")*(IF(AND(進捗管理票PSPT_進捗率_2_2&lt;&gt;"",AG489&lt;&gt;""), $AA$7:$AH$7,$AA$7:$AE$7)="実績日")*(IF(AND(進捗管理票PSPT_進捗率_2_2&lt;&gt;"",AG489&lt;&gt;""), AA489:AH489,AA489:AE489)&lt;=集計基準日),COLUMN(IF(AND(進捗管理票PSPT_進捗率_2_2&lt;&gt;"",AG489&lt;&gt;""), AA489:AH489,AA489:AE489)),""))</f>
        <v>0</v>
      </c>
      <c r="DD489" s="324">
        <f t="array" aca="1" ref="DD489" ca="1">MAX(IF((IF(AND(進捗管理票PSPT_進捗率_3_2&lt;&gt;"",AS489&lt;&gt;""), AM489:AT489,AM489:AQ489)&lt;&gt;"")*(IF(AND(進捗管理票PSPT_進捗率_3_2&lt;&gt;"",AS489&lt;&gt;""), $AM$7:$AT$7,$AM$7:$AQ$7)="実績日")*(IF(AND(進捗管理票PSPT_進捗率_3_2&lt;&gt;"",AS489&lt;&gt;""), AM489:AT489,AM489:AQ489)&lt;=集計基準日),COLUMN(IF(AND(進捗管理票PSPT_進捗率_3_2&lt;&gt;"",AS489&lt;&gt;""), AM489:AT489,AM489:AQ489)),""))</f>
        <v>0</v>
      </c>
      <c r="DE489" s="324">
        <f t="array" aca="1" ref="DE489" ca="1">MAX(IF((IF(AND(進捗管理票PSPT_進捗率_4_2&lt;&gt;"",BE489&lt;&gt;""), AY489:BF489,AY489:BC489)&lt;&gt;"")*(IF(AND(進捗管理票PSPT_進捗率_4_2&lt;&gt;"",BE489&lt;&gt;""), $AY$7:$BF$7,$AY$7:$BC$7)="実績日")*(IF(AND(進捗管理票PSPT_進捗率_4_2&lt;&gt;"",BE489&lt;&gt;""), AY489:BF489,AY489:BC489)&lt;=集計基準日),COLUMN(IF(AND(進捗管理票PSPT_進捗率_4_2&lt;&gt;"",BE489&lt;&gt;""), AY489:BF489,AY489:BC489)),""))</f>
        <v>0</v>
      </c>
      <c r="DF489" s="324">
        <f t="array" aca="1" ref="DF489" ca="1">MAX(IF((BJ489:BN489&lt;&gt;"")*($BJ$7:$BN$7="実績日")*(BJ489:BN489&lt;=集計基準日),COLUMN(BJ489:BN489),""))</f>
        <v>0</v>
      </c>
      <c r="DG489" s="439">
        <f ca="1">MAX(IF(CW489&lt;&gt;0,HLOOKUP(CW489+1,進捗・達成率設定_PS,9,1),0),IF(CX489&lt;&gt;0,HLOOKUP(CX489+1,進捗・達成率設定_PT仕様作成,9,1),0),IF(CY489&lt;&gt;0,HLOOKUP(CY489+1,進捗・達成率設定_PG,9,1),0),IF(CZ489&lt;&gt;0,HLOOKUP(CZ489+1,進捗・達成率設定_PT,9,1),0),IF(DA489&lt;&gt;0,HLOOKUP(DA489+1,進捗・達成率設定_受入,9,1),0),IF(AND(COUNTA(PTレビュー先頭セル:PTレビュー最終セル)=0,AND(BB489&lt;&gt;"", BB489 &lt;= 集計基準日, BE489="",BF489="",BJ489="",BK489="",BM489="",BN489="")),100,0),IF(AND(BE489&lt;&gt;"",BE489 &lt;= 集計基準日, BJ489="",BK489="",BM489="",BN489=""),100,0))</f>
        <v>0</v>
      </c>
      <c r="DH489" s="440">
        <f ca="1">MAX(IF(DB489&lt;&gt;0,HLOOKUP(DB489,進捗・達成率設定_PS,9,1),0),IF(DC489&lt;&gt;0,HLOOKUP(DC489,進捗・達成率設定_PT仕様作成,9,1),0),IF(DD489&lt;&gt;0,HLOOKUP(DD489,進捗・達成率設定_PG,9,1),0),IF(DE489&lt;&gt;0,HLOOKUP(DE489,進捗・達成率設定_PT,9,1),0),IF(DF489&lt;&gt;0,HLOOKUP(DF489,進捗・達成率設定_受入,9,1),0),IF(AND(COUNTA(PTレビュー先頭セル:PTレビュー最終セル)=0,BJ489="",BK489="",BM489="",BN489="",BC489&lt;&gt;"", BC489&lt;=集計基準日),100,0),IF(OR(AND(BF489&lt;&gt;"",BF489&lt;=集計基準日, BJ489="",BK489="",BM489="",BN489=""),AND(BE489&lt;&gt;"",BF489&lt;&gt;"",BF489&lt;=集計基準日, BJ489="",BK489="",BM489="",BN489="")),100,0))</f>
        <v>0</v>
      </c>
      <c r="DI489" s="328" t="str">
        <f>IF(BM489&lt;&gt;"",BM489,IF(AND(BJ489&lt;&gt;"",BM489&lt;&gt;""),BM489,IF(AND(BJ489&lt;&gt;"",BM489=""),"",IF(AND(BK489&lt;&gt;"",BM489=""),"",IF(BE489&lt;&gt;"",BE489,IF(COUNTA(PTレビュー先頭セル:PTレビュー最終セル)&lt;&gt;0,"",IF(BB489&lt;&gt;"",BB489,"")))))))</f>
        <v/>
      </c>
      <c r="DJ489" s="329" t="str">
        <f>IF(AND(BM489&lt;&gt;"",BN489&lt;&gt;""),BN489,IF(AND(BJ489&lt;&gt;"",BN489&lt;&gt;""),BN489,IF(AND(BK489&lt;&gt;"",BN489=""),"",IF(AND(BJ489&lt;&gt;"",BN489=""),"",IF(BF489&lt;&gt;"",BF489,IF(COUNTA(PTレビュー先頭セル:PTレビュー最終セル)&lt;&gt;0,"",IF(BC489&lt;&gt;"",BC489,"")))))))</f>
        <v/>
      </c>
      <c r="DK489" s="450" t="b">
        <f t="shared" si="243"/>
        <v>0</v>
      </c>
      <c r="DL489" s="440" t="b">
        <f t="shared" si="244"/>
        <v>0</v>
      </c>
      <c r="DM489" s="450" t="b">
        <f t="shared" si="245"/>
        <v>0</v>
      </c>
      <c r="DN489" s="440" t="b">
        <f t="shared" si="246"/>
        <v>0</v>
      </c>
      <c r="DO489" s="449" t="b">
        <f t="shared" si="247"/>
        <v>0</v>
      </c>
      <c r="DP489" s="440" t="b">
        <f t="shared" si="248"/>
        <v>0</v>
      </c>
      <c r="DQ489" s="450" t="b">
        <f t="shared" si="249"/>
        <v>0</v>
      </c>
      <c r="DR489" s="440" t="b">
        <f t="shared" si="250"/>
        <v>0</v>
      </c>
      <c r="DS489" s="449" t="b">
        <f t="shared" si="251"/>
        <v>0</v>
      </c>
      <c r="DT489" s="440" t="b">
        <f t="shared" si="252"/>
        <v>0</v>
      </c>
    </row>
    <row r="490" spans="1:124" x14ac:dyDescent="0.25">
      <c r="A490" s="65">
        <f t="shared" si="227"/>
        <v>482</v>
      </c>
      <c r="B490" s="275"/>
      <c r="C490" s="275"/>
      <c r="D490" s="275"/>
      <c r="E490" s="275"/>
      <c r="F490" s="275"/>
      <c r="G490" s="316"/>
      <c r="H490" s="276"/>
      <c r="I490" s="276"/>
      <c r="J490" s="276"/>
      <c r="K490" s="467"/>
      <c r="L490" s="467"/>
      <c r="M490" s="277"/>
      <c r="N490" s="277"/>
      <c r="O490" s="348"/>
      <c r="P490" s="278"/>
      <c r="Q490" s="279"/>
      <c r="R490" s="348"/>
      <c r="S490" s="278"/>
      <c r="T490" s="280"/>
      <c r="U490" s="348"/>
      <c r="V490" s="274"/>
      <c r="W490" s="309" t="str">
        <f t="shared" ca="1" si="228"/>
        <v/>
      </c>
      <c r="X490" s="310" t="str">
        <f t="shared" ca="1" si="229"/>
        <v/>
      </c>
      <c r="Y490" s="277"/>
      <c r="Z490" s="277"/>
      <c r="AA490" s="348"/>
      <c r="AB490" s="278"/>
      <c r="AC490" s="279"/>
      <c r="AD490" s="348"/>
      <c r="AE490" s="278"/>
      <c r="AF490" s="280"/>
      <c r="AG490" s="348"/>
      <c r="AH490" s="274"/>
      <c r="AI490" s="309" t="str">
        <f t="shared" ca="1" si="230"/>
        <v/>
      </c>
      <c r="AJ490" s="310" t="str">
        <f t="shared" ca="1" si="231"/>
        <v/>
      </c>
      <c r="AK490" s="277"/>
      <c r="AL490" s="277"/>
      <c r="AM490" s="348"/>
      <c r="AN490" s="278"/>
      <c r="AO490" s="279"/>
      <c r="AP490" s="348"/>
      <c r="AQ490" s="278"/>
      <c r="AR490" s="280"/>
      <c r="AS490" s="348"/>
      <c r="AT490" s="274"/>
      <c r="AU490" s="309" t="str">
        <f t="shared" ca="1" si="232"/>
        <v/>
      </c>
      <c r="AV490" s="310" t="str">
        <f t="shared" ca="1" si="233"/>
        <v/>
      </c>
      <c r="AW490" s="276"/>
      <c r="AX490" s="276"/>
      <c r="AY490" s="348"/>
      <c r="AZ490" s="278"/>
      <c r="BA490" s="279"/>
      <c r="BB490" s="348"/>
      <c r="BC490" s="278"/>
      <c r="BD490" s="280"/>
      <c r="BE490" s="348"/>
      <c r="BF490" s="274"/>
      <c r="BG490" s="309" t="str">
        <f t="shared" ca="1" si="234"/>
        <v/>
      </c>
      <c r="BH490" s="310" t="str">
        <f t="shared" ca="1" si="235"/>
        <v/>
      </c>
      <c r="BI490" s="276"/>
      <c r="BJ490" s="348"/>
      <c r="BK490" s="278"/>
      <c r="BL490" s="279"/>
      <c r="BM490" s="348"/>
      <c r="BN490" s="278"/>
      <c r="BO490" s="280"/>
      <c r="BP490" s="309" t="str">
        <f t="shared" ca="1" si="236"/>
        <v/>
      </c>
      <c r="BQ490" s="310" t="str">
        <f t="shared" ca="1" si="237"/>
        <v/>
      </c>
      <c r="BR490" s="309" t="str">
        <f t="shared" ca="1" si="238"/>
        <v/>
      </c>
      <c r="BS490" s="438" t="str">
        <f t="shared" ca="1" si="239"/>
        <v/>
      </c>
      <c r="BT490" s="281" t="str">
        <f t="array" ref="BT490">IF(AND($I490&lt;&gt;"",$K490&lt;&gt;""),CEILING(VLOOKUP($I490,ランク別指標,3,FALSE)*$L490,1),"")</f>
        <v/>
      </c>
      <c r="BU490" s="282"/>
      <c r="BV490" s="281" t="str">
        <f t="shared" si="224"/>
        <v/>
      </c>
      <c r="BW490" s="283"/>
      <c r="BX490" s="282"/>
      <c r="BY490" s="284" t="str">
        <f t="shared" si="240"/>
        <v/>
      </c>
      <c r="BZ490" s="285" t="str">
        <f t="shared" si="241"/>
        <v/>
      </c>
      <c r="CA490" s="286"/>
      <c r="CB490" s="287"/>
      <c r="CC490" s="281" t="str">
        <f t="array" ref="CC490">IF(AND($I490&lt;&gt;"",$K490&lt;&gt;""),CEILING(VLOOKUP($I490,ランク別指標,6,FALSE)*$L490,1),"")</f>
        <v/>
      </c>
      <c r="CD490" s="288"/>
      <c r="CE490" s="289" t="str">
        <f t="shared" si="225"/>
        <v/>
      </c>
      <c r="CF490" s="290"/>
      <c r="CG490" s="291" t="str">
        <f t="array" ref="CG490">IF(AND(L490&lt;&gt;"",L490&gt;0),IF(CD490/L490*100 &gt; 0,CD490/L490*100, ""),"")</f>
        <v/>
      </c>
      <c r="CH490" s="292" t="str">
        <f t="array" ref="CH490">IF(AND(L490&lt;&gt;"",L490&gt;0),IF(CF490/L490*100 &gt; 0,CF490/L490*100, ""),"")</f>
        <v/>
      </c>
      <c r="CI490" s="291" t="str">
        <f t="array" ref="CI490">IF(AND(CC490&lt;&gt;"",CC490&gt;0),IF(CD490/CC490*100 &gt; 0,CD490/CC490, ""),"")</f>
        <v/>
      </c>
      <c r="CJ490" s="292" t="str">
        <f t="array" ref="CJ490">IF(AND(CE490&lt;&gt;"",CE490&gt;0),IF(CF490/CE490*100 &gt; 0,CF490/CE490, ""),"")</f>
        <v/>
      </c>
      <c r="CK490" s="281"/>
      <c r="CL490" s="293" t="str">
        <f t="array" ref="CL490">IF(AND(L490&lt;&gt;"",L490&gt;0),IF(CK490/L490*100 &gt; 0,CK490/L490*100, ""),"")</f>
        <v/>
      </c>
      <c r="CM490" s="294"/>
      <c r="CN490" s="270" t="str">
        <f t="array" aca="1" ref="CN490" ca="1">IF(AND($O490&lt;&gt;"",$P490="",$O490&lt;=集計基準日),"遅1",IF(AND($R490&lt;&gt;"",$S490="",$R490&lt;=集計基準日),"遅2",IF(AND($U490&lt;&gt;"",$V490="",$U490&lt;=集計基準日),"遅3","") ) )</f>
        <v/>
      </c>
      <c r="CO490" s="271" t="str">
        <f t="array" aca="1" ref="CO490" ca="1">IF(AND($AA490&lt;&gt;"",$AB490="",$AA490&lt;=集計基準日),"遅1",IF(AND($AD490&lt;&gt;"",$AE490="",$AD490&lt;=集計基準日),"遅2",IF(AND($AG490&lt;&gt;"",$AH490="",$AG490&lt;=集計基準日),"遅3","")))</f>
        <v/>
      </c>
      <c r="CP490" s="271" t="str">
        <f t="array" aca="1" ref="CP490" ca="1">IF(AND($AM490&lt;&gt;"",$AN490="",$AM490&lt;=集計基準日),"遅1",IF(AND($AP490&lt;&gt;"",$AQ490="",$AP490&lt;=集計基準日),"遅2",IF(AND($AS490&lt;&gt;"",$AT490="",$AS490&lt;=集計基準日),"遅3","")))</f>
        <v/>
      </c>
      <c r="CQ490" s="272" t="str">
        <f t="shared" ca="1" si="15"/>
        <v/>
      </c>
      <c r="CR490" s="272" t="str">
        <f t="shared" ca="1" si="16"/>
        <v/>
      </c>
      <c r="CS490" s="273" t="str">
        <f t="shared" ca="1" si="226"/>
        <v/>
      </c>
      <c r="CT490" s="337"/>
      <c r="CU490" s="264">
        <f t="shared" si="242"/>
        <v>482</v>
      </c>
      <c r="CW490" s="324">
        <f t="array" aca="1" ref="CW490" ca="1">MAX(IF((IF(進捗管理票PSPT_進捗率_1_2&lt;&gt;"", O490:V490,O490:S490)&lt;&gt;"")*(IF(進捗管理票PSPT_進捗率_1_2&lt;&gt;"", $O$7:$V$7,$O$7:$S$7)="予定日")*(IF(進捗管理票PSPT_進捗率_1_2&lt;&gt;"", O490:V490,O490:S490)&lt;=集計基準日),COLUMN(IF(進捗管理票PSPT_進捗率_1_2&lt;&gt;"", O490:V490,O490:S490)),""))</f>
        <v>0</v>
      </c>
      <c r="CX490" s="324">
        <f t="array" aca="1" ref="CX490" ca="1">MAX(IF((IF(進捗管理票PSPT_進捗率_2_2&lt;&gt;"", AA490:AH490,AA490:AE490)&lt;&gt;"")*(IF(進捗管理票PSPT_進捗率_2_2&lt;&gt;"", $AA$7:$AH$7,$AA$7:$AE$7)="予定日")*(IF(進捗管理票PSPT_進捗率_2_2&lt;&gt;"", AA490:AH490,AA490:AE490)&lt;=集計基準日),COLUMN(IF(進捗管理票PSPT_進捗率_2_2&lt;&gt;"", AA490:AH490,AA490:AE490)),""))</f>
        <v>0</v>
      </c>
      <c r="CY490" s="324">
        <f t="array" aca="1" ref="CY490" ca="1">MAX(IF((IF(進捗管理票PSPT_進捗率_3_2&lt;&gt;"", AM490:AT490,AM490:AQ490)&lt;&gt;"")*(IF(進捗管理票PSPT_進捗率_3_2&lt;&gt;"", $AM$7:$AT$7,$AM$7:$AQ$7)="予定日")*(IF(進捗管理票PSPT_進捗率_3_2&lt;&gt;"", AM490:AT490,AM490:AQ490)&lt;=集計基準日),COLUMN(IF(進捗管理票PSPT_進捗率_3_2&lt;&gt;"", AM490:AT490,AM490:AQ490)),""))</f>
        <v>0</v>
      </c>
      <c r="CZ490" s="324">
        <f t="array" aca="1" ref="CZ490" ca="1">MAX(IF((IF(進捗管理票PSPT_進捗率_4_2&lt;&gt;"", AY490:BF490,AY490:BC490)&lt;&gt;"")*(IF(進捗管理票PSPT_進捗率_4_2&lt;&gt;"", $AY$7:$BF$7,$AY$7:$BC$7)="予定日")*(IF(進捗管理票PSPT_進捗率_4_2&lt;&gt;"", AY490:BF490,AY490:BC490)&lt;=集計基準日),COLUMN(IF(進捗管理票PSPT_進捗率_4_2&lt;&gt;"", AY490:BF490,AY490:BC490)),""))</f>
        <v>0</v>
      </c>
      <c r="DA490" s="324">
        <f t="array" aca="1" ref="DA490" ca="1">MAX(IF((BJ490:BN490&lt;&gt;"")*($BJ$7:$BN$7="予定日")*(BJ490:BN490&lt;=集計基準日),COLUMN(BJ490:BN490),""))</f>
        <v>0</v>
      </c>
      <c r="DB490" s="324">
        <f t="array" aca="1" ref="DB490" ca="1">MAX(IF((IF(AND(進捗管理票PSPT_進捗率_1_2&lt;&gt;"",U490&lt;&gt;""), O490:V490,O490:S490)&lt;&gt;"")*(IF(AND(進捗管理票PSPT_進捗率_1_2&lt;&gt;"",U490&lt;&gt;""), $O$7:$V$7,$O$7:$S$7)="実績日")*(IF(AND(進捗管理票PSPT_進捗率_1_2&lt;&gt;"",U490&lt;&gt;""), O490:V490,O490:S490)&lt;=集計基準日),COLUMN(IF(AND(進捗管理票PSPT_進捗率_1_2&lt;&gt;"",U490&lt;&gt;""), O490:V490,O490:S490)),""))</f>
        <v>0</v>
      </c>
      <c r="DC490" s="324">
        <f t="array" aca="1" ref="DC490" ca="1">MAX(IF((IF(AND(進捗管理票PSPT_進捗率_2_2&lt;&gt;"",AG490&lt;&gt;""), AA490:AH490,AA490:AE490)&lt;&gt;"")*(IF(AND(進捗管理票PSPT_進捗率_2_2&lt;&gt;"",AG490&lt;&gt;""), $AA$7:$AH$7,$AA$7:$AE$7)="実績日")*(IF(AND(進捗管理票PSPT_進捗率_2_2&lt;&gt;"",AG490&lt;&gt;""), AA490:AH490,AA490:AE490)&lt;=集計基準日),COLUMN(IF(AND(進捗管理票PSPT_進捗率_2_2&lt;&gt;"",AG490&lt;&gt;""), AA490:AH490,AA490:AE490)),""))</f>
        <v>0</v>
      </c>
      <c r="DD490" s="324">
        <f t="array" aca="1" ref="DD490" ca="1">MAX(IF((IF(AND(進捗管理票PSPT_進捗率_3_2&lt;&gt;"",AS490&lt;&gt;""), AM490:AT490,AM490:AQ490)&lt;&gt;"")*(IF(AND(進捗管理票PSPT_進捗率_3_2&lt;&gt;"",AS490&lt;&gt;""), $AM$7:$AT$7,$AM$7:$AQ$7)="実績日")*(IF(AND(進捗管理票PSPT_進捗率_3_2&lt;&gt;"",AS490&lt;&gt;""), AM490:AT490,AM490:AQ490)&lt;=集計基準日),COLUMN(IF(AND(進捗管理票PSPT_進捗率_3_2&lt;&gt;"",AS490&lt;&gt;""), AM490:AT490,AM490:AQ490)),""))</f>
        <v>0</v>
      </c>
      <c r="DE490" s="324">
        <f t="array" aca="1" ref="DE490" ca="1">MAX(IF((IF(AND(進捗管理票PSPT_進捗率_4_2&lt;&gt;"",BE490&lt;&gt;""), AY490:BF490,AY490:BC490)&lt;&gt;"")*(IF(AND(進捗管理票PSPT_進捗率_4_2&lt;&gt;"",BE490&lt;&gt;""), $AY$7:$BF$7,$AY$7:$BC$7)="実績日")*(IF(AND(進捗管理票PSPT_進捗率_4_2&lt;&gt;"",BE490&lt;&gt;""), AY490:BF490,AY490:BC490)&lt;=集計基準日),COLUMN(IF(AND(進捗管理票PSPT_進捗率_4_2&lt;&gt;"",BE490&lt;&gt;""), AY490:BF490,AY490:BC490)),""))</f>
        <v>0</v>
      </c>
      <c r="DF490" s="324">
        <f t="array" aca="1" ref="DF490" ca="1">MAX(IF((BJ490:BN490&lt;&gt;"")*($BJ$7:$BN$7="実績日")*(BJ490:BN490&lt;=集計基準日),COLUMN(BJ490:BN490),""))</f>
        <v>0</v>
      </c>
      <c r="DG490" s="439">
        <f ca="1">MAX(IF(CW490&lt;&gt;0,HLOOKUP(CW490+1,進捗・達成率設定_PS,9,1),0),IF(CX490&lt;&gt;0,HLOOKUP(CX490+1,進捗・達成率設定_PT仕様作成,9,1),0),IF(CY490&lt;&gt;0,HLOOKUP(CY490+1,進捗・達成率設定_PG,9,1),0),IF(CZ490&lt;&gt;0,HLOOKUP(CZ490+1,進捗・達成率設定_PT,9,1),0),IF(DA490&lt;&gt;0,HLOOKUP(DA490+1,進捗・達成率設定_受入,9,1),0),IF(AND(COUNTA(PTレビュー先頭セル:PTレビュー最終セル)=0,AND(BB490&lt;&gt;"", BB490 &lt;= 集計基準日, BE490="",BF490="",BJ490="",BK490="",BM490="",BN490="")),100,0),IF(AND(BE490&lt;&gt;"",BE490 &lt;= 集計基準日, BJ490="",BK490="",BM490="",BN490=""),100,0))</f>
        <v>0</v>
      </c>
      <c r="DH490" s="440">
        <f ca="1">MAX(IF(DB490&lt;&gt;0,HLOOKUP(DB490,進捗・達成率設定_PS,9,1),0),IF(DC490&lt;&gt;0,HLOOKUP(DC490,進捗・達成率設定_PT仕様作成,9,1),0),IF(DD490&lt;&gt;0,HLOOKUP(DD490,進捗・達成率設定_PG,9,1),0),IF(DE490&lt;&gt;0,HLOOKUP(DE490,進捗・達成率設定_PT,9,1),0),IF(DF490&lt;&gt;0,HLOOKUP(DF490,進捗・達成率設定_受入,9,1),0),IF(AND(COUNTA(PTレビュー先頭セル:PTレビュー最終セル)=0,BJ490="",BK490="",BM490="",BN490="",BC490&lt;&gt;"", BC490&lt;=集計基準日),100,0),IF(OR(AND(BF490&lt;&gt;"",BF490&lt;=集計基準日, BJ490="",BK490="",BM490="",BN490=""),AND(BE490&lt;&gt;"",BF490&lt;&gt;"",BF490&lt;=集計基準日, BJ490="",BK490="",BM490="",BN490="")),100,0))</f>
        <v>0</v>
      </c>
      <c r="DI490" s="328" t="str">
        <f>IF(BM490&lt;&gt;"",BM490,IF(AND(BJ490&lt;&gt;"",BM490&lt;&gt;""),BM490,IF(AND(BJ490&lt;&gt;"",BM490=""),"",IF(AND(BK490&lt;&gt;"",BM490=""),"",IF(BE490&lt;&gt;"",BE490,IF(COUNTA(PTレビュー先頭セル:PTレビュー最終セル)&lt;&gt;0,"",IF(BB490&lt;&gt;"",BB490,"")))))))</f>
        <v/>
      </c>
      <c r="DJ490" s="329" t="str">
        <f>IF(AND(BM490&lt;&gt;"",BN490&lt;&gt;""),BN490,IF(AND(BJ490&lt;&gt;"",BN490&lt;&gt;""),BN490,IF(AND(BK490&lt;&gt;"",BN490=""),"",IF(AND(BJ490&lt;&gt;"",BN490=""),"",IF(BF490&lt;&gt;"",BF490,IF(COUNTA(PTレビュー先頭セル:PTレビュー最終セル)&lt;&gt;0,"",IF(BC490&lt;&gt;"",BC490,"")))))))</f>
        <v/>
      </c>
      <c r="DK490" s="450" t="b">
        <f t="shared" si="243"/>
        <v>0</v>
      </c>
      <c r="DL490" s="440" t="b">
        <f t="shared" si="244"/>
        <v>0</v>
      </c>
      <c r="DM490" s="450" t="b">
        <f t="shared" si="245"/>
        <v>0</v>
      </c>
      <c r="DN490" s="440" t="b">
        <f t="shared" si="246"/>
        <v>0</v>
      </c>
      <c r="DO490" s="449" t="b">
        <f t="shared" si="247"/>
        <v>0</v>
      </c>
      <c r="DP490" s="440" t="b">
        <f t="shared" si="248"/>
        <v>0</v>
      </c>
      <c r="DQ490" s="450" t="b">
        <f t="shared" si="249"/>
        <v>0</v>
      </c>
      <c r="DR490" s="440" t="b">
        <f t="shared" si="250"/>
        <v>0</v>
      </c>
      <c r="DS490" s="449" t="b">
        <f t="shared" si="251"/>
        <v>0</v>
      </c>
      <c r="DT490" s="440" t="b">
        <f t="shared" si="252"/>
        <v>0</v>
      </c>
    </row>
    <row r="491" spans="1:124" x14ac:dyDescent="0.25">
      <c r="A491" s="65">
        <f t="shared" si="227"/>
        <v>483</v>
      </c>
      <c r="B491" s="275"/>
      <c r="C491" s="275"/>
      <c r="D491" s="275"/>
      <c r="E491" s="275"/>
      <c r="F491" s="275"/>
      <c r="G491" s="316"/>
      <c r="H491" s="276"/>
      <c r="I491" s="276"/>
      <c r="J491" s="276"/>
      <c r="K491" s="467"/>
      <c r="L491" s="467"/>
      <c r="M491" s="277"/>
      <c r="N491" s="277"/>
      <c r="O491" s="348"/>
      <c r="P491" s="278"/>
      <c r="Q491" s="279"/>
      <c r="R491" s="348"/>
      <c r="S491" s="278"/>
      <c r="T491" s="280"/>
      <c r="U491" s="348"/>
      <c r="V491" s="274"/>
      <c r="W491" s="309" t="str">
        <f t="shared" ca="1" si="228"/>
        <v/>
      </c>
      <c r="X491" s="310" t="str">
        <f t="shared" ca="1" si="229"/>
        <v/>
      </c>
      <c r="Y491" s="277"/>
      <c r="Z491" s="277"/>
      <c r="AA491" s="348"/>
      <c r="AB491" s="278"/>
      <c r="AC491" s="279"/>
      <c r="AD491" s="348"/>
      <c r="AE491" s="278"/>
      <c r="AF491" s="280"/>
      <c r="AG491" s="348"/>
      <c r="AH491" s="274"/>
      <c r="AI491" s="309" t="str">
        <f t="shared" ca="1" si="230"/>
        <v/>
      </c>
      <c r="AJ491" s="310" t="str">
        <f t="shared" ca="1" si="231"/>
        <v/>
      </c>
      <c r="AK491" s="277"/>
      <c r="AL491" s="277"/>
      <c r="AM491" s="348"/>
      <c r="AN491" s="278"/>
      <c r="AO491" s="279"/>
      <c r="AP491" s="348"/>
      <c r="AQ491" s="278"/>
      <c r="AR491" s="280"/>
      <c r="AS491" s="348"/>
      <c r="AT491" s="274"/>
      <c r="AU491" s="309" t="str">
        <f t="shared" ca="1" si="232"/>
        <v/>
      </c>
      <c r="AV491" s="310" t="str">
        <f t="shared" ca="1" si="233"/>
        <v/>
      </c>
      <c r="AW491" s="276"/>
      <c r="AX491" s="276"/>
      <c r="AY491" s="348"/>
      <c r="AZ491" s="278"/>
      <c r="BA491" s="279"/>
      <c r="BB491" s="348"/>
      <c r="BC491" s="278"/>
      <c r="BD491" s="280"/>
      <c r="BE491" s="348"/>
      <c r="BF491" s="274"/>
      <c r="BG491" s="309" t="str">
        <f t="shared" ca="1" si="234"/>
        <v/>
      </c>
      <c r="BH491" s="310" t="str">
        <f t="shared" ca="1" si="235"/>
        <v/>
      </c>
      <c r="BI491" s="276"/>
      <c r="BJ491" s="348"/>
      <c r="BK491" s="278"/>
      <c r="BL491" s="279"/>
      <c r="BM491" s="348"/>
      <c r="BN491" s="278"/>
      <c r="BO491" s="280"/>
      <c r="BP491" s="309" t="str">
        <f t="shared" ca="1" si="236"/>
        <v/>
      </c>
      <c r="BQ491" s="310" t="str">
        <f t="shared" ca="1" si="237"/>
        <v/>
      </c>
      <c r="BR491" s="309" t="str">
        <f t="shared" ca="1" si="238"/>
        <v/>
      </c>
      <c r="BS491" s="438" t="str">
        <f t="shared" ca="1" si="239"/>
        <v/>
      </c>
      <c r="BT491" s="281" t="str">
        <f t="array" ref="BT491">IF(AND($I491&lt;&gt;"",$K491&lt;&gt;""),CEILING(VLOOKUP($I491,ランク別指標,3,FALSE)*$L491,1),"")</f>
        <v/>
      </c>
      <c r="BU491" s="282"/>
      <c r="BV491" s="281" t="str">
        <f t="shared" si="224"/>
        <v/>
      </c>
      <c r="BW491" s="283"/>
      <c r="BX491" s="282"/>
      <c r="BY491" s="284" t="str">
        <f t="shared" si="240"/>
        <v/>
      </c>
      <c r="BZ491" s="285" t="str">
        <f t="shared" si="241"/>
        <v/>
      </c>
      <c r="CA491" s="286"/>
      <c r="CB491" s="287"/>
      <c r="CC491" s="281" t="str">
        <f t="array" ref="CC491">IF(AND($I491&lt;&gt;"",$K491&lt;&gt;""),CEILING(VLOOKUP($I491,ランク別指標,6,FALSE)*$L491,1),"")</f>
        <v/>
      </c>
      <c r="CD491" s="288"/>
      <c r="CE491" s="289" t="str">
        <f t="shared" si="225"/>
        <v/>
      </c>
      <c r="CF491" s="290"/>
      <c r="CG491" s="291" t="str">
        <f t="array" ref="CG491">IF(AND(L491&lt;&gt;"",L491&gt;0),IF(CD491/L491*100 &gt; 0,CD491/L491*100, ""),"")</f>
        <v/>
      </c>
      <c r="CH491" s="292" t="str">
        <f t="array" ref="CH491">IF(AND(L491&lt;&gt;"",L491&gt;0),IF(CF491/L491*100 &gt; 0,CF491/L491*100, ""),"")</f>
        <v/>
      </c>
      <c r="CI491" s="291" t="str">
        <f t="array" ref="CI491">IF(AND(CC491&lt;&gt;"",CC491&gt;0),IF(CD491/CC491*100 &gt; 0,CD491/CC491, ""),"")</f>
        <v/>
      </c>
      <c r="CJ491" s="292" t="str">
        <f t="array" ref="CJ491">IF(AND(CE491&lt;&gt;"",CE491&gt;0),IF(CF491/CE491*100 &gt; 0,CF491/CE491, ""),"")</f>
        <v/>
      </c>
      <c r="CK491" s="281"/>
      <c r="CL491" s="293" t="str">
        <f t="array" ref="CL491">IF(AND(L491&lt;&gt;"",L491&gt;0),IF(CK491/L491*100 &gt; 0,CK491/L491*100, ""),"")</f>
        <v/>
      </c>
      <c r="CM491" s="294"/>
      <c r="CN491" s="270" t="str">
        <f t="array" aca="1" ref="CN491" ca="1">IF(AND($O491&lt;&gt;"",$P491="",$O491&lt;=集計基準日),"遅1",IF(AND($R491&lt;&gt;"",$S491="",$R491&lt;=集計基準日),"遅2",IF(AND($U491&lt;&gt;"",$V491="",$U491&lt;=集計基準日),"遅3","") ) )</f>
        <v/>
      </c>
      <c r="CO491" s="271" t="str">
        <f t="array" aca="1" ref="CO491" ca="1">IF(AND($AA491&lt;&gt;"",$AB491="",$AA491&lt;=集計基準日),"遅1",IF(AND($AD491&lt;&gt;"",$AE491="",$AD491&lt;=集計基準日),"遅2",IF(AND($AG491&lt;&gt;"",$AH491="",$AG491&lt;=集計基準日),"遅3","")))</f>
        <v/>
      </c>
      <c r="CP491" s="271" t="str">
        <f t="array" aca="1" ref="CP491" ca="1">IF(AND($AM491&lt;&gt;"",$AN491="",$AM491&lt;=集計基準日),"遅1",IF(AND($AP491&lt;&gt;"",$AQ491="",$AP491&lt;=集計基準日),"遅2",IF(AND($AS491&lt;&gt;"",$AT491="",$AS491&lt;=集計基準日),"遅3","")))</f>
        <v/>
      </c>
      <c r="CQ491" s="272" t="str">
        <f t="shared" ca="1" si="15"/>
        <v/>
      </c>
      <c r="CR491" s="272" t="str">
        <f t="shared" ca="1" si="16"/>
        <v/>
      </c>
      <c r="CS491" s="273" t="str">
        <f t="shared" ca="1" si="226"/>
        <v/>
      </c>
      <c r="CT491" s="337"/>
      <c r="CU491" s="264">
        <f t="shared" si="242"/>
        <v>483</v>
      </c>
      <c r="CW491" s="324">
        <f t="array" aca="1" ref="CW491" ca="1">MAX(IF((IF(進捗管理票PSPT_進捗率_1_2&lt;&gt;"", O491:V491,O491:S491)&lt;&gt;"")*(IF(進捗管理票PSPT_進捗率_1_2&lt;&gt;"", $O$7:$V$7,$O$7:$S$7)="予定日")*(IF(進捗管理票PSPT_進捗率_1_2&lt;&gt;"", O491:V491,O491:S491)&lt;=集計基準日),COLUMN(IF(進捗管理票PSPT_進捗率_1_2&lt;&gt;"", O491:V491,O491:S491)),""))</f>
        <v>0</v>
      </c>
      <c r="CX491" s="324">
        <f t="array" aca="1" ref="CX491" ca="1">MAX(IF((IF(進捗管理票PSPT_進捗率_2_2&lt;&gt;"", AA491:AH491,AA491:AE491)&lt;&gt;"")*(IF(進捗管理票PSPT_進捗率_2_2&lt;&gt;"", $AA$7:$AH$7,$AA$7:$AE$7)="予定日")*(IF(進捗管理票PSPT_進捗率_2_2&lt;&gt;"", AA491:AH491,AA491:AE491)&lt;=集計基準日),COLUMN(IF(進捗管理票PSPT_進捗率_2_2&lt;&gt;"", AA491:AH491,AA491:AE491)),""))</f>
        <v>0</v>
      </c>
      <c r="CY491" s="324">
        <f t="array" aca="1" ref="CY491" ca="1">MAX(IF((IF(進捗管理票PSPT_進捗率_3_2&lt;&gt;"", AM491:AT491,AM491:AQ491)&lt;&gt;"")*(IF(進捗管理票PSPT_進捗率_3_2&lt;&gt;"", $AM$7:$AT$7,$AM$7:$AQ$7)="予定日")*(IF(進捗管理票PSPT_進捗率_3_2&lt;&gt;"", AM491:AT491,AM491:AQ491)&lt;=集計基準日),COLUMN(IF(進捗管理票PSPT_進捗率_3_2&lt;&gt;"", AM491:AT491,AM491:AQ491)),""))</f>
        <v>0</v>
      </c>
      <c r="CZ491" s="324">
        <f t="array" aca="1" ref="CZ491" ca="1">MAX(IF((IF(進捗管理票PSPT_進捗率_4_2&lt;&gt;"", AY491:BF491,AY491:BC491)&lt;&gt;"")*(IF(進捗管理票PSPT_進捗率_4_2&lt;&gt;"", $AY$7:$BF$7,$AY$7:$BC$7)="予定日")*(IF(進捗管理票PSPT_進捗率_4_2&lt;&gt;"", AY491:BF491,AY491:BC491)&lt;=集計基準日),COLUMN(IF(進捗管理票PSPT_進捗率_4_2&lt;&gt;"", AY491:BF491,AY491:BC491)),""))</f>
        <v>0</v>
      </c>
      <c r="DA491" s="324">
        <f t="array" aca="1" ref="DA491" ca="1">MAX(IF((BJ491:BN491&lt;&gt;"")*($BJ$7:$BN$7="予定日")*(BJ491:BN491&lt;=集計基準日),COLUMN(BJ491:BN491),""))</f>
        <v>0</v>
      </c>
      <c r="DB491" s="324">
        <f t="array" aca="1" ref="DB491" ca="1">MAX(IF((IF(AND(進捗管理票PSPT_進捗率_1_2&lt;&gt;"",U491&lt;&gt;""), O491:V491,O491:S491)&lt;&gt;"")*(IF(AND(進捗管理票PSPT_進捗率_1_2&lt;&gt;"",U491&lt;&gt;""), $O$7:$V$7,$O$7:$S$7)="実績日")*(IF(AND(進捗管理票PSPT_進捗率_1_2&lt;&gt;"",U491&lt;&gt;""), O491:V491,O491:S491)&lt;=集計基準日),COLUMN(IF(AND(進捗管理票PSPT_進捗率_1_2&lt;&gt;"",U491&lt;&gt;""), O491:V491,O491:S491)),""))</f>
        <v>0</v>
      </c>
      <c r="DC491" s="324">
        <f t="array" aca="1" ref="DC491" ca="1">MAX(IF((IF(AND(進捗管理票PSPT_進捗率_2_2&lt;&gt;"",AG491&lt;&gt;""), AA491:AH491,AA491:AE491)&lt;&gt;"")*(IF(AND(進捗管理票PSPT_進捗率_2_2&lt;&gt;"",AG491&lt;&gt;""), $AA$7:$AH$7,$AA$7:$AE$7)="実績日")*(IF(AND(進捗管理票PSPT_進捗率_2_2&lt;&gt;"",AG491&lt;&gt;""), AA491:AH491,AA491:AE491)&lt;=集計基準日),COLUMN(IF(AND(進捗管理票PSPT_進捗率_2_2&lt;&gt;"",AG491&lt;&gt;""), AA491:AH491,AA491:AE491)),""))</f>
        <v>0</v>
      </c>
      <c r="DD491" s="324">
        <f t="array" aca="1" ref="DD491" ca="1">MAX(IF((IF(AND(進捗管理票PSPT_進捗率_3_2&lt;&gt;"",AS491&lt;&gt;""), AM491:AT491,AM491:AQ491)&lt;&gt;"")*(IF(AND(進捗管理票PSPT_進捗率_3_2&lt;&gt;"",AS491&lt;&gt;""), $AM$7:$AT$7,$AM$7:$AQ$7)="実績日")*(IF(AND(進捗管理票PSPT_進捗率_3_2&lt;&gt;"",AS491&lt;&gt;""), AM491:AT491,AM491:AQ491)&lt;=集計基準日),COLUMN(IF(AND(進捗管理票PSPT_進捗率_3_2&lt;&gt;"",AS491&lt;&gt;""), AM491:AT491,AM491:AQ491)),""))</f>
        <v>0</v>
      </c>
      <c r="DE491" s="324">
        <f t="array" aca="1" ref="DE491" ca="1">MAX(IF((IF(AND(進捗管理票PSPT_進捗率_4_2&lt;&gt;"",BE491&lt;&gt;""), AY491:BF491,AY491:BC491)&lt;&gt;"")*(IF(AND(進捗管理票PSPT_進捗率_4_2&lt;&gt;"",BE491&lt;&gt;""), $AY$7:$BF$7,$AY$7:$BC$7)="実績日")*(IF(AND(進捗管理票PSPT_進捗率_4_2&lt;&gt;"",BE491&lt;&gt;""), AY491:BF491,AY491:BC491)&lt;=集計基準日),COLUMN(IF(AND(進捗管理票PSPT_進捗率_4_2&lt;&gt;"",BE491&lt;&gt;""), AY491:BF491,AY491:BC491)),""))</f>
        <v>0</v>
      </c>
      <c r="DF491" s="324">
        <f t="array" aca="1" ref="DF491" ca="1">MAX(IF((BJ491:BN491&lt;&gt;"")*($BJ$7:$BN$7="実績日")*(BJ491:BN491&lt;=集計基準日),COLUMN(BJ491:BN491),""))</f>
        <v>0</v>
      </c>
      <c r="DG491" s="439">
        <f ca="1">MAX(IF(CW491&lt;&gt;0,HLOOKUP(CW491+1,進捗・達成率設定_PS,9,1),0),IF(CX491&lt;&gt;0,HLOOKUP(CX491+1,進捗・達成率設定_PT仕様作成,9,1),0),IF(CY491&lt;&gt;0,HLOOKUP(CY491+1,進捗・達成率設定_PG,9,1),0),IF(CZ491&lt;&gt;0,HLOOKUP(CZ491+1,進捗・達成率設定_PT,9,1),0),IF(DA491&lt;&gt;0,HLOOKUP(DA491+1,進捗・達成率設定_受入,9,1),0),IF(AND(COUNTA(PTレビュー先頭セル:PTレビュー最終セル)=0,AND(BB491&lt;&gt;"", BB491 &lt;= 集計基準日, BE491="",BF491="",BJ491="",BK491="",BM491="",BN491="")),100,0),IF(AND(BE491&lt;&gt;"",BE491 &lt;= 集計基準日, BJ491="",BK491="",BM491="",BN491=""),100,0))</f>
        <v>0</v>
      </c>
      <c r="DH491" s="440">
        <f ca="1">MAX(IF(DB491&lt;&gt;0,HLOOKUP(DB491,進捗・達成率設定_PS,9,1),0),IF(DC491&lt;&gt;0,HLOOKUP(DC491,進捗・達成率設定_PT仕様作成,9,1),0),IF(DD491&lt;&gt;0,HLOOKUP(DD491,進捗・達成率設定_PG,9,1),0),IF(DE491&lt;&gt;0,HLOOKUP(DE491,進捗・達成率設定_PT,9,1),0),IF(DF491&lt;&gt;0,HLOOKUP(DF491,進捗・達成率設定_受入,9,1),0),IF(AND(COUNTA(PTレビュー先頭セル:PTレビュー最終セル)=0,BJ491="",BK491="",BM491="",BN491="",BC491&lt;&gt;"", BC491&lt;=集計基準日),100,0),IF(OR(AND(BF491&lt;&gt;"",BF491&lt;=集計基準日, BJ491="",BK491="",BM491="",BN491=""),AND(BE491&lt;&gt;"",BF491&lt;&gt;"",BF491&lt;=集計基準日, BJ491="",BK491="",BM491="",BN491="")),100,0))</f>
        <v>0</v>
      </c>
      <c r="DI491" s="328" t="str">
        <f>IF(BM491&lt;&gt;"",BM491,IF(AND(BJ491&lt;&gt;"",BM491&lt;&gt;""),BM491,IF(AND(BJ491&lt;&gt;"",BM491=""),"",IF(AND(BK491&lt;&gt;"",BM491=""),"",IF(BE491&lt;&gt;"",BE491,IF(COUNTA(PTレビュー先頭セル:PTレビュー最終セル)&lt;&gt;0,"",IF(BB491&lt;&gt;"",BB491,"")))))))</f>
        <v/>
      </c>
      <c r="DJ491" s="329" t="str">
        <f>IF(AND(BM491&lt;&gt;"",BN491&lt;&gt;""),BN491,IF(AND(BJ491&lt;&gt;"",BN491&lt;&gt;""),BN491,IF(AND(BK491&lt;&gt;"",BN491=""),"",IF(AND(BJ491&lt;&gt;"",BN491=""),"",IF(BF491&lt;&gt;"",BF491,IF(COUNTA(PTレビュー先頭セル:PTレビュー最終セル)&lt;&gt;0,"",IF(BC491&lt;&gt;"",BC491,"")))))))</f>
        <v/>
      </c>
      <c r="DK491" s="450" t="b">
        <f t="shared" si="243"/>
        <v>0</v>
      </c>
      <c r="DL491" s="440" t="b">
        <f t="shared" si="244"/>
        <v>0</v>
      </c>
      <c r="DM491" s="450" t="b">
        <f t="shared" si="245"/>
        <v>0</v>
      </c>
      <c r="DN491" s="440" t="b">
        <f t="shared" si="246"/>
        <v>0</v>
      </c>
      <c r="DO491" s="449" t="b">
        <f t="shared" si="247"/>
        <v>0</v>
      </c>
      <c r="DP491" s="440" t="b">
        <f t="shared" si="248"/>
        <v>0</v>
      </c>
      <c r="DQ491" s="450" t="b">
        <f t="shared" si="249"/>
        <v>0</v>
      </c>
      <c r="DR491" s="440" t="b">
        <f t="shared" si="250"/>
        <v>0</v>
      </c>
      <c r="DS491" s="449" t="b">
        <f t="shared" si="251"/>
        <v>0</v>
      </c>
      <c r="DT491" s="440" t="b">
        <f t="shared" si="252"/>
        <v>0</v>
      </c>
    </row>
    <row r="492" spans="1:124" x14ac:dyDescent="0.25">
      <c r="A492" s="65">
        <f t="shared" si="227"/>
        <v>484</v>
      </c>
      <c r="B492" s="275"/>
      <c r="C492" s="275"/>
      <c r="D492" s="275"/>
      <c r="E492" s="275"/>
      <c r="F492" s="275"/>
      <c r="G492" s="316"/>
      <c r="H492" s="276"/>
      <c r="I492" s="276"/>
      <c r="J492" s="276"/>
      <c r="K492" s="467"/>
      <c r="L492" s="467"/>
      <c r="M492" s="277"/>
      <c r="N492" s="277"/>
      <c r="O492" s="348"/>
      <c r="P492" s="278"/>
      <c r="Q492" s="279"/>
      <c r="R492" s="348"/>
      <c r="S492" s="278"/>
      <c r="T492" s="280"/>
      <c r="U492" s="348"/>
      <c r="V492" s="274"/>
      <c r="W492" s="309" t="str">
        <f t="shared" ca="1" si="228"/>
        <v/>
      </c>
      <c r="X492" s="310" t="str">
        <f t="shared" ca="1" si="229"/>
        <v/>
      </c>
      <c r="Y492" s="277"/>
      <c r="Z492" s="277"/>
      <c r="AA492" s="348"/>
      <c r="AB492" s="278"/>
      <c r="AC492" s="279"/>
      <c r="AD492" s="348"/>
      <c r="AE492" s="278"/>
      <c r="AF492" s="280"/>
      <c r="AG492" s="348"/>
      <c r="AH492" s="274"/>
      <c r="AI492" s="309" t="str">
        <f t="shared" ca="1" si="230"/>
        <v/>
      </c>
      <c r="AJ492" s="310" t="str">
        <f t="shared" ca="1" si="231"/>
        <v/>
      </c>
      <c r="AK492" s="277"/>
      <c r="AL492" s="277"/>
      <c r="AM492" s="348"/>
      <c r="AN492" s="278"/>
      <c r="AO492" s="279"/>
      <c r="AP492" s="348"/>
      <c r="AQ492" s="278"/>
      <c r="AR492" s="280"/>
      <c r="AS492" s="348"/>
      <c r="AT492" s="274"/>
      <c r="AU492" s="309" t="str">
        <f t="shared" ca="1" si="232"/>
        <v/>
      </c>
      <c r="AV492" s="310" t="str">
        <f t="shared" ca="1" si="233"/>
        <v/>
      </c>
      <c r="AW492" s="276"/>
      <c r="AX492" s="276"/>
      <c r="AY492" s="348"/>
      <c r="AZ492" s="278"/>
      <c r="BA492" s="279"/>
      <c r="BB492" s="348"/>
      <c r="BC492" s="278"/>
      <c r="BD492" s="280"/>
      <c r="BE492" s="348"/>
      <c r="BF492" s="274"/>
      <c r="BG492" s="309" t="str">
        <f t="shared" ca="1" si="234"/>
        <v/>
      </c>
      <c r="BH492" s="310" t="str">
        <f t="shared" ca="1" si="235"/>
        <v/>
      </c>
      <c r="BI492" s="276"/>
      <c r="BJ492" s="348"/>
      <c r="BK492" s="278"/>
      <c r="BL492" s="279"/>
      <c r="BM492" s="348"/>
      <c r="BN492" s="278"/>
      <c r="BO492" s="280"/>
      <c r="BP492" s="309" t="str">
        <f t="shared" ca="1" si="236"/>
        <v/>
      </c>
      <c r="BQ492" s="310" t="str">
        <f t="shared" ca="1" si="237"/>
        <v/>
      </c>
      <c r="BR492" s="309" t="str">
        <f t="shared" ca="1" si="238"/>
        <v/>
      </c>
      <c r="BS492" s="438" t="str">
        <f t="shared" ca="1" si="239"/>
        <v/>
      </c>
      <c r="BT492" s="281" t="str">
        <f t="array" ref="BT492">IF(AND($I492&lt;&gt;"",$K492&lt;&gt;""),CEILING(VLOOKUP($I492,ランク別指標,3,FALSE)*$L492,1),"")</f>
        <v/>
      </c>
      <c r="BU492" s="282"/>
      <c r="BV492" s="281" t="str">
        <f t="shared" si="224"/>
        <v/>
      </c>
      <c r="BW492" s="283"/>
      <c r="BX492" s="282"/>
      <c r="BY492" s="284" t="str">
        <f t="shared" si="240"/>
        <v/>
      </c>
      <c r="BZ492" s="285" t="str">
        <f t="shared" si="241"/>
        <v/>
      </c>
      <c r="CA492" s="286"/>
      <c r="CB492" s="287"/>
      <c r="CC492" s="281" t="str">
        <f t="array" ref="CC492">IF(AND($I492&lt;&gt;"",$K492&lt;&gt;""),CEILING(VLOOKUP($I492,ランク別指標,6,FALSE)*$L492,1),"")</f>
        <v/>
      </c>
      <c r="CD492" s="288"/>
      <c r="CE492" s="289" t="str">
        <f t="shared" si="225"/>
        <v/>
      </c>
      <c r="CF492" s="290"/>
      <c r="CG492" s="291" t="str">
        <f t="array" ref="CG492">IF(AND(L492&lt;&gt;"",L492&gt;0),IF(CD492/L492*100 &gt; 0,CD492/L492*100, ""),"")</f>
        <v/>
      </c>
      <c r="CH492" s="292" t="str">
        <f t="array" ref="CH492">IF(AND(L492&lt;&gt;"",L492&gt;0),IF(CF492/L492*100 &gt; 0,CF492/L492*100, ""),"")</f>
        <v/>
      </c>
      <c r="CI492" s="291" t="str">
        <f t="array" ref="CI492">IF(AND(CC492&lt;&gt;"",CC492&gt;0),IF(CD492/CC492*100 &gt; 0,CD492/CC492, ""),"")</f>
        <v/>
      </c>
      <c r="CJ492" s="292" t="str">
        <f t="array" ref="CJ492">IF(AND(CE492&lt;&gt;"",CE492&gt;0),IF(CF492/CE492*100 &gt; 0,CF492/CE492, ""),"")</f>
        <v/>
      </c>
      <c r="CK492" s="281"/>
      <c r="CL492" s="293" t="str">
        <f t="array" ref="CL492">IF(AND(L492&lt;&gt;"",L492&gt;0),IF(CK492/L492*100 &gt; 0,CK492/L492*100, ""),"")</f>
        <v/>
      </c>
      <c r="CM492" s="294"/>
      <c r="CN492" s="270" t="str">
        <f t="array" aca="1" ref="CN492" ca="1">IF(AND($O492&lt;&gt;"",$P492="",$O492&lt;=集計基準日),"遅1",IF(AND($R492&lt;&gt;"",$S492="",$R492&lt;=集計基準日),"遅2",IF(AND($U492&lt;&gt;"",$V492="",$U492&lt;=集計基準日),"遅3","") ) )</f>
        <v/>
      </c>
      <c r="CO492" s="271" t="str">
        <f t="array" aca="1" ref="CO492" ca="1">IF(AND($AA492&lt;&gt;"",$AB492="",$AA492&lt;=集計基準日),"遅1",IF(AND($AD492&lt;&gt;"",$AE492="",$AD492&lt;=集計基準日),"遅2",IF(AND($AG492&lt;&gt;"",$AH492="",$AG492&lt;=集計基準日),"遅3","")))</f>
        <v/>
      </c>
      <c r="CP492" s="271" t="str">
        <f t="array" aca="1" ref="CP492" ca="1">IF(AND($AM492&lt;&gt;"",$AN492="",$AM492&lt;=集計基準日),"遅1",IF(AND($AP492&lt;&gt;"",$AQ492="",$AP492&lt;=集計基準日),"遅2",IF(AND($AS492&lt;&gt;"",$AT492="",$AS492&lt;=集計基準日),"遅3","")))</f>
        <v/>
      </c>
      <c r="CQ492" s="272" t="str">
        <f t="shared" ca="1" si="15"/>
        <v/>
      </c>
      <c r="CR492" s="272" t="str">
        <f t="shared" ca="1" si="16"/>
        <v/>
      </c>
      <c r="CS492" s="273" t="str">
        <f t="shared" ca="1" si="226"/>
        <v/>
      </c>
      <c r="CT492" s="337"/>
      <c r="CU492" s="264">
        <f t="shared" si="242"/>
        <v>484</v>
      </c>
      <c r="CW492" s="324">
        <f t="array" aca="1" ref="CW492" ca="1">MAX(IF((IF(進捗管理票PSPT_進捗率_1_2&lt;&gt;"", O492:V492,O492:S492)&lt;&gt;"")*(IF(進捗管理票PSPT_進捗率_1_2&lt;&gt;"", $O$7:$V$7,$O$7:$S$7)="予定日")*(IF(進捗管理票PSPT_進捗率_1_2&lt;&gt;"", O492:V492,O492:S492)&lt;=集計基準日),COLUMN(IF(進捗管理票PSPT_進捗率_1_2&lt;&gt;"", O492:V492,O492:S492)),""))</f>
        <v>0</v>
      </c>
      <c r="CX492" s="324">
        <f t="array" aca="1" ref="CX492" ca="1">MAX(IF((IF(進捗管理票PSPT_進捗率_2_2&lt;&gt;"", AA492:AH492,AA492:AE492)&lt;&gt;"")*(IF(進捗管理票PSPT_進捗率_2_2&lt;&gt;"", $AA$7:$AH$7,$AA$7:$AE$7)="予定日")*(IF(進捗管理票PSPT_進捗率_2_2&lt;&gt;"", AA492:AH492,AA492:AE492)&lt;=集計基準日),COLUMN(IF(進捗管理票PSPT_進捗率_2_2&lt;&gt;"", AA492:AH492,AA492:AE492)),""))</f>
        <v>0</v>
      </c>
      <c r="CY492" s="324">
        <f t="array" aca="1" ref="CY492" ca="1">MAX(IF((IF(進捗管理票PSPT_進捗率_3_2&lt;&gt;"", AM492:AT492,AM492:AQ492)&lt;&gt;"")*(IF(進捗管理票PSPT_進捗率_3_2&lt;&gt;"", $AM$7:$AT$7,$AM$7:$AQ$7)="予定日")*(IF(進捗管理票PSPT_進捗率_3_2&lt;&gt;"", AM492:AT492,AM492:AQ492)&lt;=集計基準日),COLUMN(IF(進捗管理票PSPT_進捗率_3_2&lt;&gt;"", AM492:AT492,AM492:AQ492)),""))</f>
        <v>0</v>
      </c>
      <c r="CZ492" s="324">
        <f t="array" aca="1" ref="CZ492" ca="1">MAX(IF((IF(進捗管理票PSPT_進捗率_4_2&lt;&gt;"", AY492:BF492,AY492:BC492)&lt;&gt;"")*(IF(進捗管理票PSPT_進捗率_4_2&lt;&gt;"", $AY$7:$BF$7,$AY$7:$BC$7)="予定日")*(IF(進捗管理票PSPT_進捗率_4_2&lt;&gt;"", AY492:BF492,AY492:BC492)&lt;=集計基準日),COLUMN(IF(進捗管理票PSPT_進捗率_4_2&lt;&gt;"", AY492:BF492,AY492:BC492)),""))</f>
        <v>0</v>
      </c>
      <c r="DA492" s="324">
        <f t="array" aca="1" ref="DA492" ca="1">MAX(IF((BJ492:BN492&lt;&gt;"")*($BJ$7:$BN$7="予定日")*(BJ492:BN492&lt;=集計基準日),COLUMN(BJ492:BN492),""))</f>
        <v>0</v>
      </c>
      <c r="DB492" s="324">
        <f t="array" aca="1" ref="DB492" ca="1">MAX(IF((IF(AND(進捗管理票PSPT_進捗率_1_2&lt;&gt;"",U492&lt;&gt;""), O492:V492,O492:S492)&lt;&gt;"")*(IF(AND(進捗管理票PSPT_進捗率_1_2&lt;&gt;"",U492&lt;&gt;""), $O$7:$V$7,$O$7:$S$7)="実績日")*(IF(AND(進捗管理票PSPT_進捗率_1_2&lt;&gt;"",U492&lt;&gt;""), O492:V492,O492:S492)&lt;=集計基準日),COLUMN(IF(AND(進捗管理票PSPT_進捗率_1_2&lt;&gt;"",U492&lt;&gt;""), O492:V492,O492:S492)),""))</f>
        <v>0</v>
      </c>
      <c r="DC492" s="324">
        <f t="array" aca="1" ref="DC492" ca="1">MAX(IF((IF(AND(進捗管理票PSPT_進捗率_2_2&lt;&gt;"",AG492&lt;&gt;""), AA492:AH492,AA492:AE492)&lt;&gt;"")*(IF(AND(進捗管理票PSPT_進捗率_2_2&lt;&gt;"",AG492&lt;&gt;""), $AA$7:$AH$7,$AA$7:$AE$7)="実績日")*(IF(AND(進捗管理票PSPT_進捗率_2_2&lt;&gt;"",AG492&lt;&gt;""), AA492:AH492,AA492:AE492)&lt;=集計基準日),COLUMN(IF(AND(進捗管理票PSPT_進捗率_2_2&lt;&gt;"",AG492&lt;&gt;""), AA492:AH492,AA492:AE492)),""))</f>
        <v>0</v>
      </c>
      <c r="DD492" s="324">
        <f t="array" aca="1" ref="DD492" ca="1">MAX(IF((IF(AND(進捗管理票PSPT_進捗率_3_2&lt;&gt;"",AS492&lt;&gt;""), AM492:AT492,AM492:AQ492)&lt;&gt;"")*(IF(AND(進捗管理票PSPT_進捗率_3_2&lt;&gt;"",AS492&lt;&gt;""), $AM$7:$AT$7,$AM$7:$AQ$7)="実績日")*(IF(AND(進捗管理票PSPT_進捗率_3_2&lt;&gt;"",AS492&lt;&gt;""), AM492:AT492,AM492:AQ492)&lt;=集計基準日),COLUMN(IF(AND(進捗管理票PSPT_進捗率_3_2&lt;&gt;"",AS492&lt;&gt;""), AM492:AT492,AM492:AQ492)),""))</f>
        <v>0</v>
      </c>
      <c r="DE492" s="324">
        <f t="array" aca="1" ref="DE492" ca="1">MAX(IF((IF(AND(進捗管理票PSPT_進捗率_4_2&lt;&gt;"",BE492&lt;&gt;""), AY492:BF492,AY492:BC492)&lt;&gt;"")*(IF(AND(進捗管理票PSPT_進捗率_4_2&lt;&gt;"",BE492&lt;&gt;""), $AY$7:$BF$7,$AY$7:$BC$7)="実績日")*(IF(AND(進捗管理票PSPT_進捗率_4_2&lt;&gt;"",BE492&lt;&gt;""), AY492:BF492,AY492:BC492)&lt;=集計基準日),COLUMN(IF(AND(進捗管理票PSPT_進捗率_4_2&lt;&gt;"",BE492&lt;&gt;""), AY492:BF492,AY492:BC492)),""))</f>
        <v>0</v>
      </c>
      <c r="DF492" s="324">
        <f t="array" aca="1" ref="DF492" ca="1">MAX(IF((BJ492:BN492&lt;&gt;"")*($BJ$7:$BN$7="実績日")*(BJ492:BN492&lt;=集計基準日),COLUMN(BJ492:BN492),""))</f>
        <v>0</v>
      </c>
      <c r="DG492" s="439">
        <f ca="1">MAX(IF(CW492&lt;&gt;0,HLOOKUP(CW492+1,進捗・達成率設定_PS,9,1),0),IF(CX492&lt;&gt;0,HLOOKUP(CX492+1,進捗・達成率設定_PT仕様作成,9,1),0),IF(CY492&lt;&gt;0,HLOOKUP(CY492+1,進捗・達成率設定_PG,9,1),0),IF(CZ492&lt;&gt;0,HLOOKUP(CZ492+1,進捗・達成率設定_PT,9,1),0),IF(DA492&lt;&gt;0,HLOOKUP(DA492+1,進捗・達成率設定_受入,9,1),0),IF(AND(COUNTA(PTレビュー先頭セル:PTレビュー最終セル)=0,AND(BB492&lt;&gt;"", BB492 &lt;= 集計基準日, BE492="",BF492="",BJ492="",BK492="",BM492="",BN492="")),100,0),IF(AND(BE492&lt;&gt;"",BE492 &lt;= 集計基準日, BJ492="",BK492="",BM492="",BN492=""),100,0))</f>
        <v>0</v>
      </c>
      <c r="DH492" s="440">
        <f ca="1">MAX(IF(DB492&lt;&gt;0,HLOOKUP(DB492,進捗・達成率設定_PS,9,1),0),IF(DC492&lt;&gt;0,HLOOKUP(DC492,進捗・達成率設定_PT仕様作成,9,1),0),IF(DD492&lt;&gt;0,HLOOKUP(DD492,進捗・達成率設定_PG,9,1),0),IF(DE492&lt;&gt;0,HLOOKUP(DE492,進捗・達成率設定_PT,9,1),0),IF(DF492&lt;&gt;0,HLOOKUP(DF492,進捗・達成率設定_受入,9,1),0),IF(AND(COUNTA(PTレビュー先頭セル:PTレビュー最終セル)=0,BJ492="",BK492="",BM492="",BN492="",BC492&lt;&gt;"", BC492&lt;=集計基準日),100,0),IF(OR(AND(BF492&lt;&gt;"",BF492&lt;=集計基準日, BJ492="",BK492="",BM492="",BN492=""),AND(BE492&lt;&gt;"",BF492&lt;&gt;"",BF492&lt;=集計基準日, BJ492="",BK492="",BM492="",BN492="")),100,0))</f>
        <v>0</v>
      </c>
      <c r="DI492" s="328" t="str">
        <f>IF(BM492&lt;&gt;"",BM492,IF(AND(BJ492&lt;&gt;"",BM492&lt;&gt;""),BM492,IF(AND(BJ492&lt;&gt;"",BM492=""),"",IF(AND(BK492&lt;&gt;"",BM492=""),"",IF(BE492&lt;&gt;"",BE492,IF(COUNTA(PTレビュー先頭セル:PTレビュー最終セル)&lt;&gt;0,"",IF(BB492&lt;&gt;"",BB492,"")))))))</f>
        <v/>
      </c>
      <c r="DJ492" s="329" t="str">
        <f>IF(AND(BM492&lt;&gt;"",BN492&lt;&gt;""),BN492,IF(AND(BJ492&lt;&gt;"",BN492&lt;&gt;""),BN492,IF(AND(BK492&lt;&gt;"",BN492=""),"",IF(AND(BJ492&lt;&gt;"",BN492=""),"",IF(BF492&lt;&gt;"",BF492,IF(COUNTA(PTレビュー先頭セル:PTレビュー最終セル)&lt;&gt;0,"",IF(BC492&lt;&gt;"",BC492,"")))))))</f>
        <v/>
      </c>
      <c r="DK492" s="450" t="b">
        <f t="shared" si="243"/>
        <v>0</v>
      </c>
      <c r="DL492" s="440" t="b">
        <f t="shared" si="244"/>
        <v>0</v>
      </c>
      <c r="DM492" s="450" t="b">
        <f t="shared" si="245"/>
        <v>0</v>
      </c>
      <c r="DN492" s="440" t="b">
        <f t="shared" si="246"/>
        <v>0</v>
      </c>
      <c r="DO492" s="449" t="b">
        <f t="shared" si="247"/>
        <v>0</v>
      </c>
      <c r="DP492" s="440" t="b">
        <f t="shared" si="248"/>
        <v>0</v>
      </c>
      <c r="DQ492" s="450" t="b">
        <f t="shared" si="249"/>
        <v>0</v>
      </c>
      <c r="DR492" s="440" t="b">
        <f t="shared" si="250"/>
        <v>0</v>
      </c>
      <c r="DS492" s="449" t="b">
        <f t="shared" si="251"/>
        <v>0</v>
      </c>
      <c r="DT492" s="440" t="b">
        <f t="shared" si="252"/>
        <v>0</v>
      </c>
    </row>
    <row r="493" spans="1:124" x14ac:dyDescent="0.25">
      <c r="A493" s="65">
        <f t="shared" si="227"/>
        <v>485</v>
      </c>
      <c r="B493" s="275"/>
      <c r="C493" s="275"/>
      <c r="D493" s="275"/>
      <c r="E493" s="275"/>
      <c r="F493" s="275"/>
      <c r="G493" s="316"/>
      <c r="H493" s="276"/>
      <c r="I493" s="276"/>
      <c r="J493" s="276"/>
      <c r="K493" s="467"/>
      <c r="L493" s="467"/>
      <c r="M493" s="277"/>
      <c r="N493" s="277"/>
      <c r="O493" s="348"/>
      <c r="P493" s="278"/>
      <c r="Q493" s="279"/>
      <c r="R493" s="348"/>
      <c r="S493" s="278"/>
      <c r="T493" s="280"/>
      <c r="U493" s="348"/>
      <c r="V493" s="274"/>
      <c r="W493" s="309" t="str">
        <f t="shared" ca="1" si="228"/>
        <v/>
      </c>
      <c r="X493" s="310" t="str">
        <f t="shared" ca="1" si="229"/>
        <v/>
      </c>
      <c r="Y493" s="277"/>
      <c r="Z493" s="277"/>
      <c r="AA493" s="348"/>
      <c r="AB493" s="278"/>
      <c r="AC493" s="279"/>
      <c r="AD493" s="348"/>
      <c r="AE493" s="278"/>
      <c r="AF493" s="280"/>
      <c r="AG493" s="348"/>
      <c r="AH493" s="274"/>
      <c r="AI493" s="309" t="str">
        <f t="shared" ca="1" si="230"/>
        <v/>
      </c>
      <c r="AJ493" s="310" t="str">
        <f t="shared" ca="1" si="231"/>
        <v/>
      </c>
      <c r="AK493" s="277"/>
      <c r="AL493" s="277"/>
      <c r="AM493" s="348"/>
      <c r="AN493" s="278"/>
      <c r="AO493" s="279"/>
      <c r="AP493" s="348"/>
      <c r="AQ493" s="278"/>
      <c r="AR493" s="280"/>
      <c r="AS493" s="348"/>
      <c r="AT493" s="274"/>
      <c r="AU493" s="309" t="str">
        <f t="shared" ca="1" si="232"/>
        <v/>
      </c>
      <c r="AV493" s="310" t="str">
        <f t="shared" ca="1" si="233"/>
        <v/>
      </c>
      <c r="AW493" s="276"/>
      <c r="AX493" s="276"/>
      <c r="AY493" s="348"/>
      <c r="AZ493" s="278"/>
      <c r="BA493" s="279"/>
      <c r="BB493" s="348"/>
      <c r="BC493" s="278"/>
      <c r="BD493" s="280"/>
      <c r="BE493" s="348"/>
      <c r="BF493" s="274"/>
      <c r="BG493" s="309" t="str">
        <f t="shared" ca="1" si="234"/>
        <v/>
      </c>
      <c r="BH493" s="310" t="str">
        <f t="shared" ca="1" si="235"/>
        <v/>
      </c>
      <c r="BI493" s="276"/>
      <c r="BJ493" s="348"/>
      <c r="BK493" s="278"/>
      <c r="BL493" s="279"/>
      <c r="BM493" s="348"/>
      <c r="BN493" s="278"/>
      <c r="BO493" s="280"/>
      <c r="BP493" s="309" t="str">
        <f t="shared" ca="1" si="236"/>
        <v/>
      </c>
      <c r="BQ493" s="310" t="str">
        <f t="shared" ca="1" si="237"/>
        <v/>
      </c>
      <c r="BR493" s="309" t="str">
        <f t="shared" ca="1" si="238"/>
        <v/>
      </c>
      <c r="BS493" s="438" t="str">
        <f t="shared" ca="1" si="239"/>
        <v/>
      </c>
      <c r="BT493" s="281" t="str">
        <f t="array" ref="BT493">IF(AND($I493&lt;&gt;"",$K493&lt;&gt;""),CEILING(VLOOKUP($I493,ランク別指標,3,FALSE)*$L493,1),"")</f>
        <v/>
      </c>
      <c r="BU493" s="282"/>
      <c r="BV493" s="281" t="str">
        <f t="shared" si="224"/>
        <v/>
      </c>
      <c r="BW493" s="283"/>
      <c r="BX493" s="282"/>
      <c r="BY493" s="284" t="str">
        <f t="shared" si="240"/>
        <v/>
      </c>
      <c r="BZ493" s="285" t="str">
        <f t="shared" si="241"/>
        <v/>
      </c>
      <c r="CA493" s="286"/>
      <c r="CB493" s="287"/>
      <c r="CC493" s="281" t="str">
        <f t="array" ref="CC493">IF(AND($I493&lt;&gt;"",$K493&lt;&gt;""),CEILING(VLOOKUP($I493,ランク別指標,6,FALSE)*$L493,1),"")</f>
        <v/>
      </c>
      <c r="CD493" s="288"/>
      <c r="CE493" s="289" t="str">
        <f t="shared" si="225"/>
        <v/>
      </c>
      <c r="CF493" s="290"/>
      <c r="CG493" s="291" t="str">
        <f t="array" ref="CG493">IF(AND(L493&lt;&gt;"",L493&gt;0),IF(CD493/L493*100 &gt; 0,CD493/L493*100, ""),"")</f>
        <v/>
      </c>
      <c r="CH493" s="292" t="str">
        <f t="array" ref="CH493">IF(AND(L493&lt;&gt;"",L493&gt;0),IF(CF493/L493*100 &gt; 0,CF493/L493*100, ""),"")</f>
        <v/>
      </c>
      <c r="CI493" s="291" t="str">
        <f t="array" ref="CI493">IF(AND(CC493&lt;&gt;"",CC493&gt;0),IF(CD493/CC493*100 &gt; 0,CD493/CC493, ""),"")</f>
        <v/>
      </c>
      <c r="CJ493" s="292" t="str">
        <f t="array" ref="CJ493">IF(AND(CE493&lt;&gt;"",CE493&gt;0),IF(CF493/CE493*100 &gt; 0,CF493/CE493, ""),"")</f>
        <v/>
      </c>
      <c r="CK493" s="281"/>
      <c r="CL493" s="293" t="str">
        <f t="array" ref="CL493">IF(AND(L493&lt;&gt;"",L493&gt;0),IF(CK493/L493*100 &gt; 0,CK493/L493*100, ""),"")</f>
        <v/>
      </c>
      <c r="CM493" s="294"/>
      <c r="CN493" s="270" t="str">
        <f t="array" aca="1" ref="CN493" ca="1">IF(AND($O493&lt;&gt;"",$P493="",$O493&lt;=集計基準日),"遅1",IF(AND($R493&lt;&gt;"",$S493="",$R493&lt;=集計基準日),"遅2",IF(AND($U493&lt;&gt;"",$V493="",$U493&lt;=集計基準日),"遅3","") ) )</f>
        <v/>
      </c>
      <c r="CO493" s="271" t="str">
        <f t="array" aca="1" ref="CO493" ca="1">IF(AND($AA493&lt;&gt;"",$AB493="",$AA493&lt;=集計基準日),"遅1",IF(AND($AD493&lt;&gt;"",$AE493="",$AD493&lt;=集計基準日),"遅2",IF(AND($AG493&lt;&gt;"",$AH493="",$AG493&lt;=集計基準日),"遅3","")))</f>
        <v/>
      </c>
      <c r="CP493" s="271" t="str">
        <f t="array" aca="1" ref="CP493" ca="1">IF(AND($AM493&lt;&gt;"",$AN493="",$AM493&lt;=集計基準日),"遅1",IF(AND($AP493&lt;&gt;"",$AQ493="",$AP493&lt;=集計基準日),"遅2",IF(AND($AS493&lt;&gt;"",$AT493="",$AS493&lt;=集計基準日),"遅3","")))</f>
        <v/>
      </c>
      <c r="CQ493" s="272" t="str">
        <f t="shared" ca="1" si="15"/>
        <v/>
      </c>
      <c r="CR493" s="272" t="str">
        <f t="shared" ca="1" si="16"/>
        <v/>
      </c>
      <c r="CS493" s="273" t="str">
        <f t="shared" ca="1" si="226"/>
        <v/>
      </c>
      <c r="CT493" s="337"/>
      <c r="CU493" s="264">
        <f t="shared" si="242"/>
        <v>485</v>
      </c>
      <c r="CW493" s="324">
        <f t="array" aca="1" ref="CW493" ca="1">MAX(IF((IF(進捗管理票PSPT_進捗率_1_2&lt;&gt;"", O493:V493,O493:S493)&lt;&gt;"")*(IF(進捗管理票PSPT_進捗率_1_2&lt;&gt;"", $O$7:$V$7,$O$7:$S$7)="予定日")*(IF(進捗管理票PSPT_進捗率_1_2&lt;&gt;"", O493:V493,O493:S493)&lt;=集計基準日),COLUMN(IF(進捗管理票PSPT_進捗率_1_2&lt;&gt;"", O493:V493,O493:S493)),""))</f>
        <v>0</v>
      </c>
      <c r="CX493" s="324">
        <f t="array" aca="1" ref="CX493" ca="1">MAX(IF((IF(進捗管理票PSPT_進捗率_2_2&lt;&gt;"", AA493:AH493,AA493:AE493)&lt;&gt;"")*(IF(進捗管理票PSPT_進捗率_2_2&lt;&gt;"", $AA$7:$AH$7,$AA$7:$AE$7)="予定日")*(IF(進捗管理票PSPT_進捗率_2_2&lt;&gt;"", AA493:AH493,AA493:AE493)&lt;=集計基準日),COLUMN(IF(進捗管理票PSPT_進捗率_2_2&lt;&gt;"", AA493:AH493,AA493:AE493)),""))</f>
        <v>0</v>
      </c>
      <c r="CY493" s="324">
        <f t="array" aca="1" ref="CY493" ca="1">MAX(IF((IF(進捗管理票PSPT_進捗率_3_2&lt;&gt;"", AM493:AT493,AM493:AQ493)&lt;&gt;"")*(IF(進捗管理票PSPT_進捗率_3_2&lt;&gt;"", $AM$7:$AT$7,$AM$7:$AQ$7)="予定日")*(IF(進捗管理票PSPT_進捗率_3_2&lt;&gt;"", AM493:AT493,AM493:AQ493)&lt;=集計基準日),COLUMN(IF(進捗管理票PSPT_進捗率_3_2&lt;&gt;"", AM493:AT493,AM493:AQ493)),""))</f>
        <v>0</v>
      </c>
      <c r="CZ493" s="324">
        <f t="array" aca="1" ref="CZ493" ca="1">MAX(IF((IF(進捗管理票PSPT_進捗率_4_2&lt;&gt;"", AY493:BF493,AY493:BC493)&lt;&gt;"")*(IF(進捗管理票PSPT_進捗率_4_2&lt;&gt;"", $AY$7:$BF$7,$AY$7:$BC$7)="予定日")*(IF(進捗管理票PSPT_進捗率_4_2&lt;&gt;"", AY493:BF493,AY493:BC493)&lt;=集計基準日),COLUMN(IF(進捗管理票PSPT_進捗率_4_2&lt;&gt;"", AY493:BF493,AY493:BC493)),""))</f>
        <v>0</v>
      </c>
      <c r="DA493" s="324">
        <f t="array" aca="1" ref="DA493" ca="1">MAX(IF((BJ493:BN493&lt;&gt;"")*($BJ$7:$BN$7="予定日")*(BJ493:BN493&lt;=集計基準日),COLUMN(BJ493:BN493),""))</f>
        <v>0</v>
      </c>
      <c r="DB493" s="324">
        <f t="array" aca="1" ref="DB493" ca="1">MAX(IF((IF(AND(進捗管理票PSPT_進捗率_1_2&lt;&gt;"",U493&lt;&gt;""), O493:V493,O493:S493)&lt;&gt;"")*(IF(AND(進捗管理票PSPT_進捗率_1_2&lt;&gt;"",U493&lt;&gt;""), $O$7:$V$7,$O$7:$S$7)="実績日")*(IF(AND(進捗管理票PSPT_進捗率_1_2&lt;&gt;"",U493&lt;&gt;""), O493:V493,O493:S493)&lt;=集計基準日),COLUMN(IF(AND(進捗管理票PSPT_進捗率_1_2&lt;&gt;"",U493&lt;&gt;""), O493:V493,O493:S493)),""))</f>
        <v>0</v>
      </c>
      <c r="DC493" s="324">
        <f t="array" aca="1" ref="DC493" ca="1">MAX(IF((IF(AND(進捗管理票PSPT_進捗率_2_2&lt;&gt;"",AG493&lt;&gt;""), AA493:AH493,AA493:AE493)&lt;&gt;"")*(IF(AND(進捗管理票PSPT_進捗率_2_2&lt;&gt;"",AG493&lt;&gt;""), $AA$7:$AH$7,$AA$7:$AE$7)="実績日")*(IF(AND(進捗管理票PSPT_進捗率_2_2&lt;&gt;"",AG493&lt;&gt;""), AA493:AH493,AA493:AE493)&lt;=集計基準日),COLUMN(IF(AND(進捗管理票PSPT_進捗率_2_2&lt;&gt;"",AG493&lt;&gt;""), AA493:AH493,AA493:AE493)),""))</f>
        <v>0</v>
      </c>
      <c r="DD493" s="324">
        <f t="array" aca="1" ref="DD493" ca="1">MAX(IF((IF(AND(進捗管理票PSPT_進捗率_3_2&lt;&gt;"",AS493&lt;&gt;""), AM493:AT493,AM493:AQ493)&lt;&gt;"")*(IF(AND(進捗管理票PSPT_進捗率_3_2&lt;&gt;"",AS493&lt;&gt;""), $AM$7:$AT$7,$AM$7:$AQ$7)="実績日")*(IF(AND(進捗管理票PSPT_進捗率_3_2&lt;&gt;"",AS493&lt;&gt;""), AM493:AT493,AM493:AQ493)&lt;=集計基準日),COLUMN(IF(AND(進捗管理票PSPT_進捗率_3_2&lt;&gt;"",AS493&lt;&gt;""), AM493:AT493,AM493:AQ493)),""))</f>
        <v>0</v>
      </c>
      <c r="DE493" s="324">
        <f t="array" aca="1" ref="DE493" ca="1">MAX(IF((IF(AND(進捗管理票PSPT_進捗率_4_2&lt;&gt;"",BE493&lt;&gt;""), AY493:BF493,AY493:BC493)&lt;&gt;"")*(IF(AND(進捗管理票PSPT_進捗率_4_2&lt;&gt;"",BE493&lt;&gt;""), $AY$7:$BF$7,$AY$7:$BC$7)="実績日")*(IF(AND(進捗管理票PSPT_進捗率_4_2&lt;&gt;"",BE493&lt;&gt;""), AY493:BF493,AY493:BC493)&lt;=集計基準日),COLUMN(IF(AND(進捗管理票PSPT_進捗率_4_2&lt;&gt;"",BE493&lt;&gt;""), AY493:BF493,AY493:BC493)),""))</f>
        <v>0</v>
      </c>
      <c r="DF493" s="324">
        <f t="array" aca="1" ref="DF493" ca="1">MAX(IF((BJ493:BN493&lt;&gt;"")*($BJ$7:$BN$7="実績日")*(BJ493:BN493&lt;=集計基準日),COLUMN(BJ493:BN493),""))</f>
        <v>0</v>
      </c>
      <c r="DG493" s="439">
        <f ca="1">MAX(IF(CW493&lt;&gt;0,HLOOKUP(CW493+1,進捗・達成率設定_PS,9,1),0),IF(CX493&lt;&gt;0,HLOOKUP(CX493+1,進捗・達成率設定_PT仕様作成,9,1),0),IF(CY493&lt;&gt;0,HLOOKUP(CY493+1,進捗・達成率設定_PG,9,1),0),IF(CZ493&lt;&gt;0,HLOOKUP(CZ493+1,進捗・達成率設定_PT,9,1),0),IF(DA493&lt;&gt;0,HLOOKUP(DA493+1,進捗・達成率設定_受入,9,1),0),IF(AND(COUNTA(PTレビュー先頭セル:PTレビュー最終セル)=0,AND(BB493&lt;&gt;"", BB493 &lt;= 集計基準日, BE493="",BF493="",BJ493="",BK493="",BM493="",BN493="")),100,0),IF(AND(BE493&lt;&gt;"",BE493 &lt;= 集計基準日, BJ493="",BK493="",BM493="",BN493=""),100,0))</f>
        <v>0</v>
      </c>
      <c r="DH493" s="440">
        <f ca="1">MAX(IF(DB493&lt;&gt;0,HLOOKUP(DB493,進捗・達成率設定_PS,9,1),0),IF(DC493&lt;&gt;0,HLOOKUP(DC493,進捗・達成率設定_PT仕様作成,9,1),0),IF(DD493&lt;&gt;0,HLOOKUP(DD493,進捗・達成率設定_PG,9,1),0),IF(DE493&lt;&gt;0,HLOOKUP(DE493,進捗・達成率設定_PT,9,1),0),IF(DF493&lt;&gt;0,HLOOKUP(DF493,進捗・達成率設定_受入,9,1),0),IF(AND(COUNTA(PTレビュー先頭セル:PTレビュー最終セル)=0,BJ493="",BK493="",BM493="",BN493="",BC493&lt;&gt;"", BC493&lt;=集計基準日),100,0),IF(OR(AND(BF493&lt;&gt;"",BF493&lt;=集計基準日, BJ493="",BK493="",BM493="",BN493=""),AND(BE493&lt;&gt;"",BF493&lt;&gt;"",BF493&lt;=集計基準日, BJ493="",BK493="",BM493="",BN493="")),100,0))</f>
        <v>0</v>
      </c>
      <c r="DI493" s="328" t="str">
        <f>IF(BM493&lt;&gt;"",BM493,IF(AND(BJ493&lt;&gt;"",BM493&lt;&gt;""),BM493,IF(AND(BJ493&lt;&gt;"",BM493=""),"",IF(AND(BK493&lt;&gt;"",BM493=""),"",IF(BE493&lt;&gt;"",BE493,IF(COUNTA(PTレビュー先頭セル:PTレビュー最終セル)&lt;&gt;0,"",IF(BB493&lt;&gt;"",BB493,"")))))))</f>
        <v/>
      </c>
      <c r="DJ493" s="329" t="str">
        <f>IF(AND(BM493&lt;&gt;"",BN493&lt;&gt;""),BN493,IF(AND(BJ493&lt;&gt;"",BN493&lt;&gt;""),BN493,IF(AND(BK493&lt;&gt;"",BN493=""),"",IF(AND(BJ493&lt;&gt;"",BN493=""),"",IF(BF493&lt;&gt;"",BF493,IF(COUNTA(PTレビュー先頭セル:PTレビュー最終セル)&lt;&gt;0,"",IF(BC493&lt;&gt;"",BC493,"")))))))</f>
        <v/>
      </c>
      <c r="DK493" s="450" t="b">
        <f t="shared" si="243"/>
        <v>0</v>
      </c>
      <c r="DL493" s="440" t="b">
        <f t="shared" si="244"/>
        <v>0</v>
      </c>
      <c r="DM493" s="450" t="b">
        <f t="shared" si="245"/>
        <v>0</v>
      </c>
      <c r="DN493" s="440" t="b">
        <f t="shared" si="246"/>
        <v>0</v>
      </c>
      <c r="DO493" s="449" t="b">
        <f t="shared" si="247"/>
        <v>0</v>
      </c>
      <c r="DP493" s="440" t="b">
        <f t="shared" si="248"/>
        <v>0</v>
      </c>
      <c r="DQ493" s="450" t="b">
        <f t="shared" si="249"/>
        <v>0</v>
      </c>
      <c r="DR493" s="440" t="b">
        <f t="shared" si="250"/>
        <v>0</v>
      </c>
      <c r="DS493" s="449" t="b">
        <f t="shared" si="251"/>
        <v>0</v>
      </c>
      <c r="DT493" s="440" t="b">
        <f t="shared" si="252"/>
        <v>0</v>
      </c>
    </row>
    <row r="494" spans="1:124" x14ac:dyDescent="0.25">
      <c r="A494" s="65">
        <f t="shared" si="227"/>
        <v>486</v>
      </c>
      <c r="B494" s="275"/>
      <c r="C494" s="275"/>
      <c r="D494" s="275"/>
      <c r="E494" s="275"/>
      <c r="F494" s="275"/>
      <c r="G494" s="316"/>
      <c r="H494" s="276"/>
      <c r="I494" s="276"/>
      <c r="J494" s="276"/>
      <c r="K494" s="467"/>
      <c r="L494" s="467"/>
      <c r="M494" s="277"/>
      <c r="N494" s="277"/>
      <c r="O494" s="348"/>
      <c r="P494" s="278"/>
      <c r="Q494" s="279"/>
      <c r="R494" s="348"/>
      <c r="S494" s="278"/>
      <c r="T494" s="280"/>
      <c r="U494" s="348"/>
      <c r="V494" s="274"/>
      <c r="W494" s="309" t="str">
        <f t="shared" ca="1" si="228"/>
        <v/>
      </c>
      <c r="X494" s="310" t="str">
        <f t="shared" ca="1" si="229"/>
        <v/>
      </c>
      <c r="Y494" s="277"/>
      <c r="Z494" s="277"/>
      <c r="AA494" s="348"/>
      <c r="AB494" s="278"/>
      <c r="AC494" s="279"/>
      <c r="AD494" s="348"/>
      <c r="AE494" s="278"/>
      <c r="AF494" s="280"/>
      <c r="AG494" s="348"/>
      <c r="AH494" s="274"/>
      <c r="AI494" s="309" t="str">
        <f t="shared" ca="1" si="230"/>
        <v/>
      </c>
      <c r="AJ494" s="310" t="str">
        <f t="shared" ca="1" si="231"/>
        <v/>
      </c>
      <c r="AK494" s="277"/>
      <c r="AL494" s="277"/>
      <c r="AM494" s="348"/>
      <c r="AN494" s="278"/>
      <c r="AO494" s="279"/>
      <c r="AP494" s="348"/>
      <c r="AQ494" s="278"/>
      <c r="AR494" s="280"/>
      <c r="AS494" s="348"/>
      <c r="AT494" s="274"/>
      <c r="AU494" s="309" t="str">
        <f t="shared" ca="1" si="232"/>
        <v/>
      </c>
      <c r="AV494" s="310" t="str">
        <f t="shared" ca="1" si="233"/>
        <v/>
      </c>
      <c r="AW494" s="276"/>
      <c r="AX494" s="276"/>
      <c r="AY494" s="348"/>
      <c r="AZ494" s="278"/>
      <c r="BA494" s="279"/>
      <c r="BB494" s="348"/>
      <c r="BC494" s="278"/>
      <c r="BD494" s="280"/>
      <c r="BE494" s="348"/>
      <c r="BF494" s="274"/>
      <c r="BG494" s="309" t="str">
        <f t="shared" ca="1" si="234"/>
        <v/>
      </c>
      <c r="BH494" s="310" t="str">
        <f t="shared" ca="1" si="235"/>
        <v/>
      </c>
      <c r="BI494" s="276"/>
      <c r="BJ494" s="348"/>
      <c r="BK494" s="278"/>
      <c r="BL494" s="279"/>
      <c r="BM494" s="348"/>
      <c r="BN494" s="278"/>
      <c r="BO494" s="280"/>
      <c r="BP494" s="309" t="str">
        <f t="shared" ca="1" si="236"/>
        <v/>
      </c>
      <c r="BQ494" s="310" t="str">
        <f t="shared" ca="1" si="237"/>
        <v/>
      </c>
      <c r="BR494" s="309" t="str">
        <f t="shared" ca="1" si="238"/>
        <v/>
      </c>
      <c r="BS494" s="438" t="str">
        <f t="shared" ca="1" si="239"/>
        <v/>
      </c>
      <c r="BT494" s="281" t="str">
        <f t="array" ref="BT494">IF(AND($I494&lt;&gt;"",$K494&lt;&gt;""),CEILING(VLOOKUP($I494,ランク別指標,3,FALSE)*$L494,1),"")</f>
        <v/>
      </c>
      <c r="BU494" s="282"/>
      <c r="BV494" s="281" t="str">
        <f t="shared" si="224"/>
        <v/>
      </c>
      <c r="BW494" s="283"/>
      <c r="BX494" s="282"/>
      <c r="BY494" s="284" t="str">
        <f t="shared" si="240"/>
        <v/>
      </c>
      <c r="BZ494" s="285" t="str">
        <f t="shared" si="241"/>
        <v/>
      </c>
      <c r="CA494" s="286"/>
      <c r="CB494" s="287"/>
      <c r="CC494" s="281" t="str">
        <f t="array" ref="CC494">IF(AND($I494&lt;&gt;"",$K494&lt;&gt;""),CEILING(VLOOKUP($I494,ランク別指標,6,FALSE)*$L494,1),"")</f>
        <v/>
      </c>
      <c r="CD494" s="288"/>
      <c r="CE494" s="289" t="str">
        <f t="shared" si="225"/>
        <v/>
      </c>
      <c r="CF494" s="290"/>
      <c r="CG494" s="291" t="str">
        <f t="array" ref="CG494">IF(AND(L494&lt;&gt;"",L494&gt;0),IF(CD494/L494*100 &gt; 0,CD494/L494*100, ""),"")</f>
        <v/>
      </c>
      <c r="CH494" s="292" t="str">
        <f t="array" ref="CH494">IF(AND(L494&lt;&gt;"",L494&gt;0),IF(CF494/L494*100 &gt; 0,CF494/L494*100, ""),"")</f>
        <v/>
      </c>
      <c r="CI494" s="291" t="str">
        <f t="array" ref="CI494">IF(AND(CC494&lt;&gt;"",CC494&gt;0),IF(CD494/CC494*100 &gt; 0,CD494/CC494, ""),"")</f>
        <v/>
      </c>
      <c r="CJ494" s="292" t="str">
        <f t="array" ref="CJ494">IF(AND(CE494&lt;&gt;"",CE494&gt;0),IF(CF494/CE494*100 &gt; 0,CF494/CE494, ""),"")</f>
        <v/>
      </c>
      <c r="CK494" s="281"/>
      <c r="CL494" s="293" t="str">
        <f t="array" ref="CL494">IF(AND(L494&lt;&gt;"",L494&gt;0),IF(CK494/L494*100 &gt; 0,CK494/L494*100, ""),"")</f>
        <v/>
      </c>
      <c r="CM494" s="294"/>
      <c r="CN494" s="270" t="str">
        <f t="array" aca="1" ref="CN494" ca="1">IF(AND($O494&lt;&gt;"",$P494="",$O494&lt;=集計基準日),"遅1",IF(AND($R494&lt;&gt;"",$S494="",$R494&lt;=集計基準日),"遅2",IF(AND($U494&lt;&gt;"",$V494="",$U494&lt;=集計基準日),"遅3","") ) )</f>
        <v/>
      </c>
      <c r="CO494" s="271" t="str">
        <f t="array" aca="1" ref="CO494" ca="1">IF(AND($AA494&lt;&gt;"",$AB494="",$AA494&lt;=集計基準日),"遅1",IF(AND($AD494&lt;&gt;"",$AE494="",$AD494&lt;=集計基準日),"遅2",IF(AND($AG494&lt;&gt;"",$AH494="",$AG494&lt;=集計基準日),"遅3","")))</f>
        <v/>
      </c>
      <c r="CP494" s="271" t="str">
        <f t="array" aca="1" ref="CP494" ca="1">IF(AND($AM494&lt;&gt;"",$AN494="",$AM494&lt;=集計基準日),"遅1",IF(AND($AP494&lt;&gt;"",$AQ494="",$AP494&lt;=集計基準日),"遅2",IF(AND($AS494&lt;&gt;"",$AT494="",$AS494&lt;=集計基準日),"遅3","")))</f>
        <v/>
      </c>
      <c r="CQ494" s="272" t="str">
        <f t="shared" ca="1" si="15"/>
        <v/>
      </c>
      <c r="CR494" s="272" t="str">
        <f t="shared" ca="1" si="16"/>
        <v/>
      </c>
      <c r="CS494" s="273" t="str">
        <f t="shared" ca="1" si="226"/>
        <v/>
      </c>
      <c r="CT494" s="337"/>
      <c r="CU494" s="264">
        <f t="shared" si="242"/>
        <v>486</v>
      </c>
      <c r="CW494" s="324">
        <f t="array" aca="1" ref="CW494" ca="1">MAX(IF((IF(進捗管理票PSPT_進捗率_1_2&lt;&gt;"", O494:V494,O494:S494)&lt;&gt;"")*(IF(進捗管理票PSPT_進捗率_1_2&lt;&gt;"", $O$7:$V$7,$O$7:$S$7)="予定日")*(IF(進捗管理票PSPT_進捗率_1_2&lt;&gt;"", O494:V494,O494:S494)&lt;=集計基準日),COLUMN(IF(進捗管理票PSPT_進捗率_1_2&lt;&gt;"", O494:V494,O494:S494)),""))</f>
        <v>0</v>
      </c>
      <c r="CX494" s="324">
        <f t="array" aca="1" ref="CX494" ca="1">MAX(IF((IF(進捗管理票PSPT_進捗率_2_2&lt;&gt;"", AA494:AH494,AA494:AE494)&lt;&gt;"")*(IF(進捗管理票PSPT_進捗率_2_2&lt;&gt;"", $AA$7:$AH$7,$AA$7:$AE$7)="予定日")*(IF(進捗管理票PSPT_進捗率_2_2&lt;&gt;"", AA494:AH494,AA494:AE494)&lt;=集計基準日),COLUMN(IF(進捗管理票PSPT_進捗率_2_2&lt;&gt;"", AA494:AH494,AA494:AE494)),""))</f>
        <v>0</v>
      </c>
      <c r="CY494" s="324">
        <f t="array" aca="1" ref="CY494" ca="1">MAX(IF((IF(進捗管理票PSPT_進捗率_3_2&lt;&gt;"", AM494:AT494,AM494:AQ494)&lt;&gt;"")*(IF(進捗管理票PSPT_進捗率_3_2&lt;&gt;"", $AM$7:$AT$7,$AM$7:$AQ$7)="予定日")*(IF(進捗管理票PSPT_進捗率_3_2&lt;&gt;"", AM494:AT494,AM494:AQ494)&lt;=集計基準日),COLUMN(IF(進捗管理票PSPT_進捗率_3_2&lt;&gt;"", AM494:AT494,AM494:AQ494)),""))</f>
        <v>0</v>
      </c>
      <c r="CZ494" s="324">
        <f t="array" aca="1" ref="CZ494" ca="1">MAX(IF((IF(進捗管理票PSPT_進捗率_4_2&lt;&gt;"", AY494:BF494,AY494:BC494)&lt;&gt;"")*(IF(進捗管理票PSPT_進捗率_4_2&lt;&gt;"", $AY$7:$BF$7,$AY$7:$BC$7)="予定日")*(IF(進捗管理票PSPT_進捗率_4_2&lt;&gt;"", AY494:BF494,AY494:BC494)&lt;=集計基準日),COLUMN(IF(進捗管理票PSPT_進捗率_4_2&lt;&gt;"", AY494:BF494,AY494:BC494)),""))</f>
        <v>0</v>
      </c>
      <c r="DA494" s="324">
        <f t="array" aca="1" ref="DA494" ca="1">MAX(IF((BJ494:BN494&lt;&gt;"")*($BJ$7:$BN$7="予定日")*(BJ494:BN494&lt;=集計基準日),COLUMN(BJ494:BN494),""))</f>
        <v>0</v>
      </c>
      <c r="DB494" s="324">
        <f t="array" aca="1" ref="DB494" ca="1">MAX(IF((IF(AND(進捗管理票PSPT_進捗率_1_2&lt;&gt;"",U494&lt;&gt;""), O494:V494,O494:S494)&lt;&gt;"")*(IF(AND(進捗管理票PSPT_進捗率_1_2&lt;&gt;"",U494&lt;&gt;""), $O$7:$V$7,$O$7:$S$7)="実績日")*(IF(AND(進捗管理票PSPT_進捗率_1_2&lt;&gt;"",U494&lt;&gt;""), O494:V494,O494:S494)&lt;=集計基準日),COLUMN(IF(AND(進捗管理票PSPT_進捗率_1_2&lt;&gt;"",U494&lt;&gt;""), O494:V494,O494:S494)),""))</f>
        <v>0</v>
      </c>
      <c r="DC494" s="324">
        <f t="array" aca="1" ref="DC494" ca="1">MAX(IF((IF(AND(進捗管理票PSPT_進捗率_2_2&lt;&gt;"",AG494&lt;&gt;""), AA494:AH494,AA494:AE494)&lt;&gt;"")*(IF(AND(進捗管理票PSPT_進捗率_2_2&lt;&gt;"",AG494&lt;&gt;""), $AA$7:$AH$7,$AA$7:$AE$7)="実績日")*(IF(AND(進捗管理票PSPT_進捗率_2_2&lt;&gt;"",AG494&lt;&gt;""), AA494:AH494,AA494:AE494)&lt;=集計基準日),COLUMN(IF(AND(進捗管理票PSPT_進捗率_2_2&lt;&gt;"",AG494&lt;&gt;""), AA494:AH494,AA494:AE494)),""))</f>
        <v>0</v>
      </c>
      <c r="DD494" s="324">
        <f t="array" aca="1" ref="DD494" ca="1">MAX(IF((IF(AND(進捗管理票PSPT_進捗率_3_2&lt;&gt;"",AS494&lt;&gt;""), AM494:AT494,AM494:AQ494)&lt;&gt;"")*(IF(AND(進捗管理票PSPT_進捗率_3_2&lt;&gt;"",AS494&lt;&gt;""), $AM$7:$AT$7,$AM$7:$AQ$7)="実績日")*(IF(AND(進捗管理票PSPT_進捗率_3_2&lt;&gt;"",AS494&lt;&gt;""), AM494:AT494,AM494:AQ494)&lt;=集計基準日),COLUMN(IF(AND(進捗管理票PSPT_進捗率_3_2&lt;&gt;"",AS494&lt;&gt;""), AM494:AT494,AM494:AQ494)),""))</f>
        <v>0</v>
      </c>
      <c r="DE494" s="324">
        <f t="array" aca="1" ref="DE494" ca="1">MAX(IF((IF(AND(進捗管理票PSPT_進捗率_4_2&lt;&gt;"",BE494&lt;&gt;""), AY494:BF494,AY494:BC494)&lt;&gt;"")*(IF(AND(進捗管理票PSPT_進捗率_4_2&lt;&gt;"",BE494&lt;&gt;""), $AY$7:$BF$7,$AY$7:$BC$7)="実績日")*(IF(AND(進捗管理票PSPT_進捗率_4_2&lt;&gt;"",BE494&lt;&gt;""), AY494:BF494,AY494:BC494)&lt;=集計基準日),COLUMN(IF(AND(進捗管理票PSPT_進捗率_4_2&lt;&gt;"",BE494&lt;&gt;""), AY494:BF494,AY494:BC494)),""))</f>
        <v>0</v>
      </c>
      <c r="DF494" s="324">
        <f t="array" aca="1" ref="DF494" ca="1">MAX(IF((BJ494:BN494&lt;&gt;"")*($BJ$7:$BN$7="実績日")*(BJ494:BN494&lt;=集計基準日),COLUMN(BJ494:BN494),""))</f>
        <v>0</v>
      </c>
      <c r="DG494" s="439">
        <f ca="1">MAX(IF(CW494&lt;&gt;0,HLOOKUP(CW494+1,進捗・達成率設定_PS,9,1),0),IF(CX494&lt;&gt;0,HLOOKUP(CX494+1,進捗・達成率設定_PT仕様作成,9,1),0),IF(CY494&lt;&gt;0,HLOOKUP(CY494+1,進捗・達成率設定_PG,9,1),0),IF(CZ494&lt;&gt;0,HLOOKUP(CZ494+1,進捗・達成率設定_PT,9,1),0),IF(DA494&lt;&gt;0,HLOOKUP(DA494+1,進捗・達成率設定_受入,9,1),0),IF(AND(COUNTA(PTレビュー先頭セル:PTレビュー最終セル)=0,AND(BB494&lt;&gt;"", BB494 &lt;= 集計基準日, BE494="",BF494="",BJ494="",BK494="",BM494="",BN494="")),100,0),IF(AND(BE494&lt;&gt;"",BE494 &lt;= 集計基準日, BJ494="",BK494="",BM494="",BN494=""),100,0))</f>
        <v>0</v>
      </c>
      <c r="DH494" s="440">
        <f ca="1">MAX(IF(DB494&lt;&gt;0,HLOOKUP(DB494,進捗・達成率設定_PS,9,1),0),IF(DC494&lt;&gt;0,HLOOKUP(DC494,進捗・達成率設定_PT仕様作成,9,1),0),IF(DD494&lt;&gt;0,HLOOKUP(DD494,進捗・達成率設定_PG,9,1),0),IF(DE494&lt;&gt;0,HLOOKUP(DE494,進捗・達成率設定_PT,9,1),0),IF(DF494&lt;&gt;0,HLOOKUP(DF494,進捗・達成率設定_受入,9,1),0),IF(AND(COUNTA(PTレビュー先頭セル:PTレビュー最終セル)=0,BJ494="",BK494="",BM494="",BN494="",BC494&lt;&gt;"", BC494&lt;=集計基準日),100,0),IF(OR(AND(BF494&lt;&gt;"",BF494&lt;=集計基準日, BJ494="",BK494="",BM494="",BN494=""),AND(BE494&lt;&gt;"",BF494&lt;&gt;"",BF494&lt;=集計基準日, BJ494="",BK494="",BM494="",BN494="")),100,0))</f>
        <v>0</v>
      </c>
      <c r="DI494" s="328" t="str">
        <f>IF(BM494&lt;&gt;"",BM494,IF(AND(BJ494&lt;&gt;"",BM494&lt;&gt;""),BM494,IF(AND(BJ494&lt;&gt;"",BM494=""),"",IF(AND(BK494&lt;&gt;"",BM494=""),"",IF(BE494&lt;&gt;"",BE494,IF(COUNTA(PTレビュー先頭セル:PTレビュー最終セル)&lt;&gt;0,"",IF(BB494&lt;&gt;"",BB494,"")))))))</f>
        <v/>
      </c>
      <c r="DJ494" s="329" t="str">
        <f>IF(AND(BM494&lt;&gt;"",BN494&lt;&gt;""),BN494,IF(AND(BJ494&lt;&gt;"",BN494&lt;&gt;""),BN494,IF(AND(BK494&lt;&gt;"",BN494=""),"",IF(AND(BJ494&lt;&gt;"",BN494=""),"",IF(BF494&lt;&gt;"",BF494,IF(COUNTA(PTレビュー先頭セル:PTレビュー最終セル)&lt;&gt;0,"",IF(BC494&lt;&gt;"",BC494,"")))))))</f>
        <v/>
      </c>
      <c r="DK494" s="450" t="b">
        <f t="shared" si="243"/>
        <v>0</v>
      </c>
      <c r="DL494" s="440" t="b">
        <f t="shared" si="244"/>
        <v>0</v>
      </c>
      <c r="DM494" s="450" t="b">
        <f t="shared" si="245"/>
        <v>0</v>
      </c>
      <c r="DN494" s="440" t="b">
        <f t="shared" si="246"/>
        <v>0</v>
      </c>
      <c r="DO494" s="449" t="b">
        <f t="shared" si="247"/>
        <v>0</v>
      </c>
      <c r="DP494" s="440" t="b">
        <f t="shared" si="248"/>
        <v>0</v>
      </c>
      <c r="DQ494" s="450" t="b">
        <f t="shared" si="249"/>
        <v>0</v>
      </c>
      <c r="DR494" s="440" t="b">
        <f t="shared" si="250"/>
        <v>0</v>
      </c>
      <c r="DS494" s="449" t="b">
        <f t="shared" si="251"/>
        <v>0</v>
      </c>
      <c r="DT494" s="440" t="b">
        <f t="shared" si="252"/>
        <v>0</v>
      </c>
    </row>
    <row r="495" spans="1:124" x14ac:dyDescent="0.25">
      <c r="A495" s="65">
        <f t="shared" si="227"/>
        <v>487</v>
      </c>
      <c r="B495" s="275"/>
      <c r="C495" s="275"/>
      <c r="D495" s="275"/>
      <c r="E495" s="275"/>
      <c r="F495" s="275"/>
      <c r="G495" s="316"/>
      <c r="H495" s="276"/>
      <c r="I495" s="276"/>
      <c r="J495" s="276"/>
      <c r="K495" s="467"/>
      <c r="L495" s="467"/>
      <c r="M495" s="277"/>
      <c r="N495" s="277"/>
      <c r="O495" s="348"/>
      <c r="P495" s="278"/>
      <c r="Q495" s="279"/>
      <c r="R495" s="348"/>
      <c r="S495" s="278"/>
      <c r="T495" s="280"/>
      <c r="U495" s="348"/>
      <c r="V495" s="274"/>
      <c r="W495" s="309" t="str">
        <f t="shared" ca="1" si="228"/>
        <v/>
      </c>
      <c r="X495" s="310" t="str">
        <f t="shared" ca="1" si="229"/>
        <v/>
      </c>
      <c r="Y495" s="277"/>
      <c r="Z495" s="277"/>
      <c r="AA495" s="348"/>
      <c r="AB495" s="278"/>
      <c r="AC495" s="279"/>
      <c r="AD495" s="348"/>
      <c r="AE495" s="278"/>
      <c r="AF495" s="280"/>
      <c r="AG495" s="348"/>
      <c r="AH495" s="274"/>
      <c r="AI495" s="309" t="str">
        <f t="shared" ca="1" si="230"/>
        <v/>
      </c>
      <c r="AJ495" s="310" t="str">
        <f t="shared" ca="1" si="231"/>
        <v/>
      </c>
      <c r="AK495" s="277"/>
      <c r="AL495" s="277"/>
      <c r="AM495" s="348"/>
      <c r="AN495" s="278"/>
      <c r="AO495" s="279"/>
      <c r="AP495" s="348"/>
      <c r="AQ495" s="278"/>
      <c r="AR495" s="280"/>
      <c r="AS495" s="348"/>
      <c r="AT495" s="274"/>
      <c r="AU495" s="309" t="str">
        <f t="shared" ca="1" si="232"/>
        <v/>
      </c>
      <c r="AV495" s="310" t="str">
        <f t="shared" ca="1" si="233"/>
        <v/>
      </c>
      <c r="AW495" s="276"/>
      <c r="AX495" s="276"/>
      <c r="AY495" s="348"/>
      <c r="AZ495" s="278"/>
      <c r="BA495" s="279"/>
      <c r="BB495" s="348"/>
      <c r="BC495" s="278"/>
      <c r="BD495" s="280"/>
      <c r="BE495" s="348"/>
      <c r="BF495" s="274"/>
      <c r="BG495" s="309" t="str">
        <f t="shared" ca="1" si="234"/>
        <v/>
      </c>
      <c r="BH495" s="310" t="str">
        <f t="shared" ca="1" si="235"/>
        <v/>
      </c>
      <c r="BI495" s="276"/>
      <c r="BJ495" s="348"/>
      <c r="BK495" s="278"/>
      <c r="BL495" s="279"/>
      <c r="BM495" s="348"/>
      <c r="BN495" s="278"/>
      <c r="BO495" s="280"/>
      <c r="BP495" s="309" t="str">
        <f t="shared" ca="1" si="236"/>
        <v/>
      </c>
      <c r="BQ495" s="310" t="str">
        <f t="shared" ca="1" si="237"/>
        <v/>
      </c>
      <c r="BR495" s="309" t="str">
        <f t="shared" ca="1" si="238"/>
        <v/>
      </c>
      <c r="BS495" s="438" t="str">
        <f t="shared" ca="1" si="239"/>
        <v/>
      </c>
      <c r="BT495" s="281" t="str">
        <f t="array" ref="BT495">IF(AND($I495&lt;&gt;"",$K495&lt;&gt;""),CEILING(VLOOKUP($I495,ランク別指標,3,FALSE)*$L495,1),"")</f>
        <v/>
      </c>
      <c r="BU495" s="282"/>
      <c r="BV495" s="281" t="str">
        <f t="shared" si="224"/>
        <v/>
      </c>
      <c r="BW495" s="283"/>
      <c r="BX495" s="282"/>
      <c r="BY495" s="284" t="str">
        <f t="shared" si="240"/>
        <v/>
      </c>
      <c r="BZ495" s="285" t="str">
        <f t="shared" si="241"/>
        <v/>
      </c>
      <c r="CA495" s="286"/>
      <c r="CB495" s="287"/>
      <c r="CC495" s="281" t="str">
        <f t="array" ref="CC495">IF(AND($I495&lt;&gt;"",$K495&lt;&gt;""),CEILING(VLOOKUP($I495,ランク別指標,6,FALSE)*$L495,1),"")</f>
        <v/>
      </c>
      <c r="CD495" s="288"/>
      <c r="CE495" s="289" t="str">
        <f t="shared" si="225"/>
        <v/>
      </c>
      <c r="CF495" s="290"/>
      <c r="CG495" s="291" t="str">
        <f t="array" ref="CG495">IF(AND(L495&lt;&gt;"",L495&gt;0),IF(CD495/L495*100 &gt; 0,CD495/L495*100, ""),"")</f>
        <v/>
      </c>
      <c r="CH495" s="292" t="str">
        <f t="array" ref="CH495">IF(AND(L495&lt;&gt;"",L495&gt;0),IF(CF495/L495*100 &gt; 0,CF495/L495*100, ""),"")</f>
        <v/>
      </c>
      <c r="CI495" s="291" t="str">
        <f t="array" ref="CI495">IF(AND(CC495&lt;&gt;"",CC495&gt;0),IF(CD495/CC495*100 &gt; 0,CD495/CC495, ""),"")</f>
        <v/>
      </c>
      <c r="CJ495" s="292" t="str">
        <f t="array" ref="CJ495">IF(AND(CE495&lt;&gt;"",CE495&gt;0),IF(CF495/CE495*100 &gt; 0,CF495/CE495, ""),"")</f>
        <v/>
      </c>
      <c r="CK495" s="281"/>
      <c r="CL495" s="293" t="str">
        <f t="array" ref="CL495">IF(AND(L495&lt;&gt;"",L495&gt;0),IF(CK495/L495*100 &gt; 0,CK495/L495*100, ""),"")</f>
        <v/>
      </c>
      <c r="CM495" s="294"/>
      <c r="CN495" s="270" t="str">
        <f t="array" aca="1" ref="CN495" ca="1">IF(AND($O495&lt;&gt;"",$P495="",$O495&lt;=集計基準日),"遅1",IF(AND($R495&lt;&gt;"",$S495="",$R495&lt;=集計基準日),"遅2",IF(AND($U495&lt;&gt;"",$V495="",$U495&lt;=集計基準日),"遅3","") ) )</f>
        <v/>
      </c>
      <c r="CO495" s="271" t="str">
        <f t="array" aca="1" ref="CO495" ca="1">IF(AND($AA495&lt;&gt;"",$AB495="",$AA495&lt;=集計基準日),"遅1",IF(AND($AD495&lt;&gt;"",$AE495="",$AD495&lt;=集計基準日),"遅2",IF(AND($AG495&lt;&gt;"",$AH495="",$AG495&lt;=集計基準日),"遅3","")))</f>
        <v/>
      </c>
      <c r="CP495" s="271" t="str">
        <f t="array" aca="1" ref="CP495" ca="1">IF(AND($AM495&lt;&gt;"",$AN495="",$AM495&lt;=集計基準日),"遅1",IF(AND($AP495&lt;&gt;"",$AQ495="",$AP495&lt;=集計基準日),"遅2",IF(AND($AS495&lt;&gt;"",$AT495="",$AS495&lt;=集計基準日),"遅3","")))</f>
        <v/>
      </c>
      <c r="CQ495" s="272" t="str">
        <f t="shared" ca="1" si="15"/>
        <v/>
      </c>
      <c r="CR495" s="272" t="str">
        <f t="shared" ca="1" si="16"/>
        <v/>
      </c>
      <c r="CS495" s="273" t="str">
        <f t="shared" ca="1" si="226"/>
        <v/>
      </c>
      <c r="CT495" s="337"/>
      <c r="CU495" s="264">
        <f t="shared" si="242"/>
        <v>487</v>
      </c>
      <c r="CW495" s="324">
        <f t="array" aca="1" ref="CW495" ca="1">MAX(IF((IF(進捗管理票PSPT_進捗率_1_2&lt;&gt;"", O495:V495,O495:S495)&lt;&gt;"")*(IF(進捗管理票PSPT_進捗率_1_2&lt;&gt;"", $O$7:$V$7,$O$7:$S$7)="予定日")*(IF(進捗管理票PSPT_進捗率_1_2&lt;&gt;"", O495:V495,O495:S495)&lt;=集計基準日),COLUMN(IF(進捗管理票PSPT_進捗率_1_2&lt;&gt;"", O495:V495,O495:S495)),""))</f>
        <v>0</v>
      </c>
      <c r="CX495" s="324">
        <f t="array" aca="1" ref="CX495" ca="1">MAX(IF((IF(進捗管理票PSPT_進捗率_2_2&lt;&gt;"", AA495:AH495,AA495:AE495)&lt;&gt;"")*(IF(進捗管理票PSPT_進捗率_2_2&lt;&gt;"", $AA$7:$AH$7,$AA$7:$AE$7)="予定日")*(IF(進捗管理票PSPT_進捗率_2_2&lt;&gt;"", AA495:AH495,AA495:AE495)&lt;=集計基準日),COLUMN(IF(進捗管理票PSPT_進捗率_2_2&lt;&gt;"", AA495:AH495,AA495:AE495)),""))</f>
        <v>0</v>
      </c>
      <c r="CY495" s="324">
        <f t="array" aca="1" ref="CY495" ca="1">MAX(IF((IF(進捗管理票PSPT_進捗率_3_2&lt;&gt;"", AM495:AT495,AM495:AQ495)&lt;&gt;"")*(IF(進捗管理票PSPT_進捗率_3_2&lt;&gt;"", $AM$7:$AT$7,$AM$7:$AQ$7)="予定日")*(IF(進捗管理票PSPT_進捗率_3_2&lt;&gt;"", AM495:AT495,AM495:AQ495)&lt;=集計基準日),COLUMN(IF(進捗管理票PSPT_進捗率_3_2&lt;&gt;"", AM495:AT495,AM495:AQ495)),""))</f>
        <v>0</v>
      </c>
      <c r="CZ495" s="324">
        <f t="array" aca="1" ref="CZ495" ca="1">MAX(IF((IF(進捗管理票PSPT_進捗率_4_2&lt;&gt;"", AY495:BF495,AY495:BC495)&lt;&gt;"")*(IF(進捗管理票PSPT_進捗率_4_2&lt;&gt;"", $AY$7:$BF$7,$AY$7:$BC$7)="予定日")*(IF(進捗管理票PSPT_進捗率_4_2&lt;&gt;"", AY495:BF495,AY495:BC495)&lt;=集計基準日),COLUMN(IF(進捗管理票PSPT_進捗率_4_2&lt;&gt;"", AY495:BF495,AY495:BC495)),""))</f>
        <v>0</v>
      </c>
      <c r="DA495" s="324">
        <f t="array" aca="1" ref="DA495" ca="1">MAX(IF((BJ495:BN495&lt;&gt;"")*($BJ$7:$BN$7="予定日")*(BJ495:BN495&lt;=集計基準日),COLUMN(BJ495:BN495),""))</f>
        <v>0</v>
      </c>
      <c r="DB495" s="324">
        <f t="array" aca="1" ref="DB495" ca="1">MAX(IF((IF(AND(進捗管理票PSPT_進捗率_1_2&lt;&gt;"",U495&lt;&gt;""), O495:V495,O495:S495)&lt;&gt;"")*(IF(AND(進捗管理票PSPT_進捗率_1_2&lt;&gt;"",U495&lt;&gt;""), $O$7:$V$7,$O$7:$S$7)="実績日")*(IF(AND(進捗管理票PSPT_進捗率_1_2&lt;&gt;"",U495&lt;&gt;""), O495:V495,O495:S495)&lt;=集計基準日),COLUMN(IF(AND(進捗管理票PSPT_進捗率_1_2&lt;&gt;"",U495&lt;&gt;""), O495:V495,O495:S495)),""))</f>
        <v>0</v>
      </c>
      <c r="DC495" s="324">
        <f t="array" aca="1" ref="DC495" ca="1">MAX(IF((IF(AND(進捗管理票PSPT_進捗率_2_2&lt;&gt;"",AG495&lt;&gt;""), AA495:AH495,AA495:AE495)&lt;&gt;"")*(IF(AND(進捗管理票PSPT_進捗率_2_2&lt;&gt;"",AG495&lt;&gt;""), $AA$7:$AH$7,$AA$7:$AE$7)="実績日")*(IF(AND(進捗管理票PSPT_進捗率_2_2&lt;&gt;"",AG495&lt;&gt;""), AA495:AH495,AA495:AE495)&lt;=集計基準日),COLUMN(IF(AND(進捗管理票PSPT_進捗率_2_2&lt;&gt;"",AG495&lt;&gt;""), AA495:AH495,AA495:AE495)),""))</f>
        <v>0</v>
      </c>
      <c r="DD495" s="324">
        <f t="array" aca="1" ref="DD495" ca="1">MAX(IF((IF(AND(進捗管理票PSPT_進捗率_3_2&lt;&gt;"",AS495&lt;&gt;""), AM495:AT495,AM495:AQ495)&lt;&gt;"")*(IF(AND(進捗管理票PSPT_進捗率_3_2&lt;&gt;"",AS495&lt;&gt;""), $AM$7:$AT$7,$AM$7:$AQ$7)="実績日")*(IF(AND(進捗管理票PSPT_進捗率_3_2&lt;&gt;"",AS495&lt;&gt;""), AM495:AT495,AM495:AQ495)&lt;=集計基準日),COLUMN(IF(AND(進捗管理票PSPT_進捗率_3_2&lt;&gt;"",AS495&lt;&gt;""), AM495:AT495,AM495:AQ495)),""))</f>
        <v>0</v>
      </c>
      <c r="DE495" s="324">
        <f t="array" aca="1" ref="DE495" ca="1">MAX(IF((IF(AND(進捗管理票PSPT_進捗率_4_2&lt;&gt;"",BE495&lt;&gt;""), AY495:BF495,AY495:BC495)&lt;&gt;"")*(IF(AND(進捗管理票PSPT_進捗率_4_2&lt;&gt;"",BE495&lt;&gt;""), $AY$7:$BF$7,$AY$7:$BC$7)="実績日")*(IF(AND(進捗管理票PSPT_進捗率_4_2&lt;&gt;"",BE495&lt;&gt;""), AY495:BF495,AY495:BC495)&lt;=集計基準日),COLUMN(IF(AND(進捗管理票PSPT_進捗率_4_2&lt;&gt;"",BE495&lt;&gt;""), AY495:BF495,AY495:BC495)),""))</f>
        <v>0</v>
      </c>
      <c r="DF495" s="324">
        <f t="array" aca="1" ref="DF495" ca="1">MAX(IF((BJ495:BN495&lt;&gt;"")*($BJ$7:$BN$7="実績日")*(BJ495:BN495&lt;=集計基準日),COLUMN(BJ495:BN495),""))</f>
        <v>0</v>
      </c>
      <c r="DG495" s="439">
        <f ca="1">MAX(IF(CW495&lt;&gt;0,HLOOKUP(CW495+1,進捗・達成率設定_PS,9,1),0),IF(CX495&lt;&gt;0,HLOOKUP(CX495+1,進捗・達成率設定_PT仕様作成,9,1),0),IF(CY495&lt;&gt;0,HLOOKUP(CY495+1,進捗・達成率設定_PG,9,1),0),IF(CZ495&lt;&gt;0,HLOOKUP(CZ495+1,進捗・達成率設定_PT,9,1),0),IF(DA495&lt;&gt;0,HLOOKUP(DA495+1,進捗・達成率設定_受入,9,1),0),IF(AND(COUNTA(PTレビュー先頭セル:PTレビュー最終セル)=0,AND(BB495&lt;&gt;"", BB495 &lt;= 集計基準日, BE495="",BF495="",BJ495="",BK495="",BM495="",BN495="")),100,0),IF(AND(BE495&lt;&gt;"",BE495 &lt;= 集計基準日, BJ495="",BK495="",BM495="",BN495=""),100,0))</f>
        <v>0</v>
      </c>
      <c r="DH495" s="440">
        <f ca="1">MAX(IF(DB495&lt;&gt;0,HLOOKUP(DB495,進捗・達成率設定_PS,9,1),0),IF(DC495&lt;&gt;0,HLOOKUP(DC495,進捗・達成率設定_PT仕様作成,9,1),0),IF(DD495&lt;&gt;0,HLOOKUP(DD495,進捗・達成率設定_PG,9,1),0),IF(DE495&lt;&gt;0,HLOOKUP(DE495,進捗・達成率設定_PT,9,1),0),IF(DF495&lt;&gt;0,HLOOKUP(DF495,進捗・達成率設定_受入,9,1),0),IF(AND(COUNTA(PTレビュー先頭セル:PTレビュー最終セル)=0,BJ495="",BK495="",BM495="",BN495="",BC495&lt;&gt;"", BC495&lt;=集計基準日),100,0),IF(OR(AND(BF495&lt;&gt;"",BF495&lt;=集計基準日, BJ495="",BK495="",BM495="",BN495=""),AND(BE495&lt;&gt;"",BF495&lt;&gt;"",BF495&lt;=集計基準日, BJ495="",BK495="",BM495="",BN495="")),100,0))</f>
        <v>0</v>
      </c>
      <c r="DI495" s="328" t="str">
        <f>IF(BM495&lt;&gt;"",BM495,IF(AND(BJ495&lt;&gt;"",BM495&lt;&gt;""),BM495,IF(AND(BJ495&lt;&gt;"",BM495=""),"",IF(AND(BK495&lt;&gt;"",BM495=""),"",IF(BE495&lt;&gt;"",BE495,IF(COUNTA(PTレビュー先頭セル:PTレビュー最終セル)&lt;&gt;0,"",IF(BB495&lt;&gt;"",BB495,"")))))))</f>
        <v/>
      </c>
      <c r="DJ495" s="329" t="str">
        <f>IF(AND(BM495&lt;&gt;"",BN495&lt;&gt;""),BN495,IF(AND(BJ495&lt;&gt;"",BN495&lt;&gt;""),BN495,IF(AND(BK495&lt;&gt;"",BN495=""),"",IF(AND(BJ495&lt;&gt;"",BN495=""),"",IF(BF495&lt;&gt;"",BF495,IF(COUNTA(PTレビュー先頭セル:PTレビュー最終セル)&lt;&gt;0,"",IF(BC495&lt;&gt;"",BC495,"")))))))</f>
        <v/>
      </c>
      <c r="DK495" s="450" t="b">
        <f t="shared" si="243"/>
        <v>0</v>
      </c>
      <c r="DL495" s="440" t="b">
        <f t="shared" si="244"/>
        <v>0</v>
      </c>
      <c r="DM495" s="450" t="b">
        <f t="shared" si="245"/>
        <v>0</v>
      </c>
      <c r="DN495" s="440" t="b">
        <f t="shared" si="246"/>
        <v>0</v>
      </c>
      <c r="DO495" s="449" t="b">
        <f t="shared" si="247"/>
        <v>0</v>
      </c>
      <c r="DP495" s="440" t="b">
        <f t="shared" si="248"/>
        <v>0</v>
      </c>
      <c r="DQ495" s="450" t="b">
        <f t="shared" si="249"/>
        <v>0</v>
      </c>
      <c r="DR495" s="440" t="b">
        <f t="shared" si="250"/>
        <v>0</v>
      </c>
      <c r="DS495" s="449" t="b">
        <f t="shared" si="251"/>
        <v>0</v>
      </c>
      <c r="DT495" s="440" t="b">
        <f t="shared" si="252"/>
        <v>0</v>
      </c>
    </row>
    <row r="496" spans="1:124" x14ac:dyDescent="0.25">
      <c r="A496" s="65">
        <f t="shared" si="227"/>
        <v>488</v>
      </c>
      <c r="B496" s="275"/>
      <c r="C496" s="275"/>
      <c r="D496" s="275"/>
      <c r="E496" s="275"/>
      <c r="F496" s="275"/>
      <c r="G496" s="316"/>
      <c r="H496" s="276"/>
      <c r="I496" s="276"/>
      <c r="J496" s="276"/>
      <c r="K496" s="467"/>
      <c r="L496" s="467"/>
      <c r="M496" s="277"/>
      <c r="N496" s="277"/>
      <c r="O496" s="348"/>
      <c r="P496" s="278"/>
      <c r="Q496" s="279"/>
      <c r="R496" s="348"/>
      <c r="S496" s="278"/>
      <c r="T496" s="280"/>
      <c r="U496" s="348"/>
      <c r="V496" s="274"/>
      <c r="W496" s="309" t="str">
        <f t="shared" ca="1" si="228"/>
        <v/>
      </c>
      <c r="X496" s="310" t="str">
        <f t="shared" ca="1" si="229"/>
        <v/>
      </c>
      <c r="Y496" s="277"/>
      <c r="Z496" s="277"/>
      <c r="AA496" s="348"/>
      <c r="AB496" s="278"/>
      <c r="AC496" s="279"/>
      <c r="AD496" s="348"/>
      <c r="AE496" s="278"/>
      <c r="AF496" s="280"/>
      <c r="AG496" s="348"/>
      <c r="AH496" s="274"/>
      <c r="AI496" s="309" t="str">
        <f t="shared" ca="1" si="230"/>
        <v/>
      </c>
      <c r="AJ496" s="310" t="str">
        <f t="shared" ca="1" si="231"/>
        <v/>
      </c>
      <c r="AK496" s="277"/>
      <c r="AL496" s="277"/>
      <c r="AM496" s="348"/>
      <c r="AN496" s="278"/>
      <c r="AO496" s="279"/>
      <c r="AP496" s="348"/>
      <c r="AQ496" s="278"/>
      <c r="AR496" s="280"/>
      <c r="AS496" s="348"/>
      <c r="AT496" s="274"/>
      <c r="AU496" s="309" t="str">
        <f t="shared" ca="1" si="232"/>
        <v/>
      </c>
      <c r="AV496" s="310" t="str">
        <f t="shared" ca="1" si="233"/>
        <v/>
      </c>
      <c r="AW496" s="276"/>
      <c r="AX496" s="276"/>
      <c r="AY496" s="348"/>
      <c r="AZ496" s="278"/>
      <c r="BA496" s="279"/>
      <c r="BB496" s="348"/>
      <c r="BC496" s="278"/>
      <c r="BD496" s="280"/>
      <c r="BE496" s="348"/>
      <c r="BF496" s="274"/>
      <c r="BG496" s="309" t="str">
        <f t="shared" ca="1" si="234"/>
        <v/>
      </c>
      <c r="BH496" s="310" t="str">
        <f t="shared" ca="1" si="235"/>
        <v/>
      </c>
      <c r="BI496" s="276"/>
      <c r="BJ496" s="348"/>
      <c r="BK496" s="278"/>
      <c r="BL496" s="279"/>
      <c r="BM496" s="348"/>
      <c r="BN496" s="278"/>
      <c r="BO496" s="280"/>
      <c r="BP496" s="309" t="str">
        <f t="shared" ca="1" si="236"/>
        <v/>
      </c>
      <c r="BQ496" s="310" t="str">
        <f t="shared" ca="1" si="237"/>
        <v/>
      </c>
      <c r="BR496" s="309" t="str">
        <f t="shared" ca="1" si="238"/>
        <v/>
      </c>
      <c r="BS496" s="438" t="str">
        <f t="shared" ca="1" si="239"/>
        <v/>
      </c>
      <c r="BT496" s="281" t="str">
        <f t="array" ref="BT496">IF(AND($I496&lt;&gt;"",$K496&lt;&gt;""),CEILING(VLOOKUP($I496,ランク別指標,3,FALSE)*$L496,1),"")</f>
        <v/>
      </c>
      <c r="BU496" s="282"/>
      <c r="BV496" s="281" t="str">
        <f t="shared" si="224"/>
        <v/>
      </c>
      <c r="BW496" s="283"/>
      <c r="BX496" s="282"/>
      <c r="BY496" s="284" t="str">
        <f t="shared" si="240"/>
        <v/>
      </c>
      <c r="BZ496" s="285" t="str">
        <f t="shared" si="241"/>
        <v/>
      </c>
      <c r="CA496" s="286"/>
      <c r="CB496" s="287"/>
      <c r="CC496" s="281" t="str">
        <f t="array" ref="CC496">IF(AND($I496&lt;&gt;"",$K496&lt;&gt;""),CEILING(VLOOKUP($I496,ランク別指標,6,FALSE)*$L496,1),"")</f>
        <v/>
      </c>
      <c r="CD496" s="288"/>
      <c r="CE496" s="289" t="str">
        <f t="shared" si="225"/>
        <v/>
      </c>
      <c r="CF496" s="290"/>
      <c r="CG496" s="291" t="str">
        <f t="array" ref="CG496">IF(AND(L496&lt;&gt;"",L496&gt;0),IF(CD496/L496*100 &gt; 0,CD496/L496*100, ""),"")</f>
        <v/>
      </c>
      <c r="CH496" s="292" t="str">
        <f t="array" ref="CH496">IF(AND(L496&lt;&gt;"",L496&gt;0),IF(CF496/L496*100 &gt; 0,CF496/L496*100, ""),"")</f>
        <v/>
      </c>
      <c r="CI496" s="291" t="str">
        <f t="array" ref="CI496">IF(AND(CC496&lt;&gt;"",CC496&gt;0),IF(CD496/CC496*100 &gt; 0,CD496/CC496, ""),"")</f>
        <v/>
      </c>
      <c r="CJ496" s="292" t="str">
        <f t="array" ref="CJ496">IF(AND(CE496&lt;&gt;"",CE496&gt;0),IF(CF496/CE496*100 &gt; 0,CF496/CE496, ""),"")</f>
        <v/>
      </c>
      <c r="CK496" s="281"/>
      <c r="CL496" s="293" t="str">
        <f t="array" ref="CL496">IF(AND(L496&lt;&gt;"",L496&gt;0),IF(CK496/L496*100 &gt; 0,CK496/L496*100, ""),"")</f>
        <v/>
      </c>
      <c r="CM496" s="294"/>
      <c r="CN496" s="270" t="str">
        <f t="array" aca="1" ref="CN496" ca="1">IF(AND($O496&lt;&gt;"",$P496="",$O496&lt;=集計基準日),"遅1",IF(AND($R496&lt;&gt;"",$S496="",$R496&lt;=集計基準日),"遅2",IF(AND($U496&lt;&gt;"",$V496="",$U496&lt;=集計基準日),"遅3","") ) )</f>
        <v/>
      </c>
      <c r="CO496" s="271" t="str">
        <f t="array" aca="1" ref="CO496" ca="1">IF(AND($AA496&lt;&gt;"",$AB496="",$AA496&lt;=集計基準日),"遅1",IF(AND($AD496&lt;&gt;"",$AE496="",$AD496&lt;=集計基準日),"遅2",IF(AND($AG496&lt;&gt;"",$AH496="",$AG496&lt;=集計基準日),"遅3","")))</f>
        <v/>
      </c>
      <c r="CP496" s="271" t="str">
        <f t="array" aca="1" ref="CP496" ca="1">IF(AND($AM496&lt;&gt;"",$AN496="",$AM496&lt;=集計基準日),"遅1",IF(AND($AP496&lt;&gt;"",$AQ496="",$AP496&lt;=集計基準日),"遅2",IF(AND($AS496&lt;&gt;"",$AT496="",$AS496&lt;=集計基準日),"遅3","")))</f>
        <v/>
      </c>
      <c r="CQ496" s="272" t="str">
        <f t="shared" ca="1" si="15"/>
        <v/>
      </c>
      <c r="CR496" s="272" t="str">
        <f t="shared" ca="1" si="16"/>
        <v/>
      </c>
      <c r="CS496" s="273" t="str">
        <f t="shared" ca="1" si="226"/>
        <v/>
      </c>
      <c r="CT496" s="337"/>
      <c r="CU496" s="264">
        <f t="shared" si="242"/>
        <v>488</v>
      </c>
      <c r="CW496" s="324">
        <f t="array" aca="1" ref="CW496" ca="1">MAX(IF((IF(進捗管理票PSPT_進捗率_1_2&lt;&gt;"", O496:V496,O496:S496)&lt;&gt;"")*(IF(進捗管理票PSPT_進捗率_1_2&lt;&gt;"", $O$7:$V$7,$O$7:$S$7)="予定日")*(IF(進捗管理票PSPT_進捗率_1_2&lt;&gt;"", O496:V496,O496:S496)&lt;=集計基準日),COLUMN(IF(進捗管理票PSPT_進捗率_1_2&lt;&gt;"", O496:V496,O496:S496)),""))</f>
        <v>0</v>
      </c>
      <c r="CX496" s="324">
        <f t="array" aca="1" ref="CX496" ca="1">MAX(IF((IF(進捗管理票PSPT_進捗率_2_2&lt;&gt;"", AA496:AH496,AA496:AE496)&lt;&gt;"")*(IF(進捗管理票PSPT_進捗率_2_2&lt;&gt;"", $AA$7:$AH$7,$AA$7:$AE$7)="予定日")*(IF(進捗管理票PSPT_進捗率_2_2&lt;&gt;"", AA496:AH496,AA496:AE496)&lt;=集計基準日),COLUMN(IF(進捗管理票PSPT_進捗率_2_2&lt;&gt;"", AA496:AH496,AA496:AE496)),""))</f>
        <v>0</v>
      </c>
      <c r="CY496" s="324">
        <f t="array" aca="1" ref="CY496" ca="1">MAX(IF((IF(進捗管理票PSPT_進捗率_3_2&lt;&gt;"", AM496:AT496,AM496:AQ496)&lt;&gt;"")*(IF(進捗管理票PSPT_進捗率_3_2&lt;&gt;"", $AM$7:$AT$7,$AM$7:$AQ$7)="予定日")*(IF(進捗管理票PSPT_進捗率_3_2&lt;&gt;"", AM496:AT496,AM496:AQ496)&lt;=集計基準日),COLUMN(IF(進捗管理票PSPT_進捗率_3_2&lt;&gt;"", AM496:AT496,AM496:AQ496)),""))</f>
        <v>0</v>
      </c>
      <c r="CZ496" s="324">
        <f t="array" aca="1" ref="CZ496" ca="1">MAX(IF((IF(進捗管理票PSPT_進捗率_4_2&lt;&gt;"", AY496:BF496,AY496:BC496)&lt;&gt;"")*(IF(進捗管理票PSPT_進捗率_4_2&lt;&gt;"", $AY$7:$BF$7,$AY$7:$BC$7)="予定日")*(IF(進捗管理票PSPT_進捗率_4_2&lt;&gt;"", AY496:BF496,AY496:BC496)&lt;=集計基準日),COLUMN(IF(進捗管理票PSPT_進捗率_4_2&lt;&gt;"", AY496:BF496,AY496:BC496)),""))</f>
        <v>0</v>
      </c>
      <c r="DA496" s="324">
        <f t="array" aca="1" ref="DA496" ca="1">MAX(IF((BJ496:BN496&lt;&gt;"")*($BJ$7:$BN$7="予定日")*(BJ496:BN496&lt;=集計基準日),COLUMN(BJ496:BN496),""))</f>
        <v>0</v>
      </c>
      <c r="DB496" s="324">
        <f t="array" aca="1" ref="DB496" ca="1">MAX(IF((IF(AND(進捗管理票PSPT_進捗率_1_2&lt;&gt;"",U496&lt;&gt;""), O496:V496,O496:S496)&lt;&gt;"")*(IF(AND(進捗管理票PSPT_進捗率_1_2&lt;&gt;"",U496&lt;&gt;""), $O$7:$V$7,$O$7:$S$7)="実績日")*(IF(AND(進捗管理票PSPT_進捗率_1_2&lt;&gt;"",U496&lt;&gt;""), O496:V496,O496:S496)&lt;=集計基準日),COLUMN(IF(AND(進捗管理票PSPT_進捗率_1_2&lt;&gt;"",U496&lt;&gt;""), O496:V496,O496:S496)),""))</f>
        <v>0</v>
      </c>
      <c r="DC496" s="324">
        <f t="array" aca="1" ref="DC496" ca="1">MAX(IF((IF(AND(進捗管理票PSPT_進捗率_2_2&lt;&gt;"",AG496&lt;&gt;""), AA496:AH496,AA496:AE496)&lt;&gt;"")*(IF(AND(進捗管理票PSPT_進捗率_2_2&lt;&gt;"",AG496&lt;&gt;""), $AA$7:$AH$7,$AA$7:$AE$7)="実績日")*(IF(AND(進捗管理票PSPT_進捗率_2_2&lt;&gt;"",AG496&lt;&gt;""), AA496:AH496,AA496:AE496)&lt;=集計基準日),COLUMN(IF(AND(進捗管理票PSPT_進捗率_2_2&lt;&gt;"",AG496&lt;&gt;""), AA496:AH496,AA496:AE496)),""))</f>
        <v>0</v>
      </c>
      <c r="DD496" s="324">
        <f t="array" aca="1" ref="DD496" ca="1">MAX(IF((IF(AND(進捗管理票PSPT_進捗率_3_2&lt;&gt;"",AS496&lt;&gt;""), AM496:AT496,AM496:AQ496)&lt;&gt;"")*(IF(AND(進捗管理票PSPT_進捗率_3_2&lt;&gt;"",AS496&lt;&gt;""), $AM$7:$AT$7,$AM$7:$AQ$7)="実績日")*(IF(AND(進捗管理票PSPT_進捗率_3_2&lt;&gt;"",AS496&lt;&gt;""), AM496:AT496,AM496:AQ496)&lt;=集計基準日),COLUMN(IF(AND(進捗管理票PSPT_進捗率_3_2&lt;&gt;"",AS496&lt;&gt;""), AM496:AT496,AM496:AQ496)),""))</f>
        <v>0</v>
      </c>
      <c r="DE496" s="324">
        <f t="array" aca="1" ref="DE496" ca="1">MAX(IF((IF(AND(進捗管理票PSPT_進捗率_4_2&lt;&gt;"",BE496&lt;&gt;""), AY496:BF496,AY496:BC496)&lt;&gt;"")*(IF(AND(進捗管理票PSPT_進捗率_4_2&lt;&gt;"",BE496&lt;&gt;""), $AY$7:$BF$7,$AY$7:$BC$7)="実績日")*(IF(AND(進捗管理票PSPT_進捗率_4_2&lt;&gt;"",BE496&lt;&gt;""), AY496:BF496,AY496:BC496)&lt;=集計基準日),COLUMN(IF(AND(進捗管理票PSPT_進捗率_4_2&lt;&gt;"",BE496&lt;&gt;""), AY496:BF496,AY496:BC496)),""))</f>
        <v>0</v>
      </c>
      <c r="DF496" s="324">
        <f t="array" aca="1" ref="DF496" ca="1">MAX(IF((BJ496:BN496&lt;&gt;"")*($BJ$7:$BN$7="実績日")*(BJ496:BN496&lt;=集計基準日),COLUMN(BJ496:BN496),""))</f>
        <v>0</v>
      </c>
      <c r="DG496" s="439">
        <f ca="1">MAX(IF(CW496&lt;&gt;0,HLOOKUP(CW496+1,進捗・達成率設定_PS,9,1),0),IF(CX496&lt;&gt;0,HLOOKUP(CX496+1,進捗・達成率設定_PT仕様作成,9,1),0),IF(CY496&lt;&gt;0,HLOOKUP(CY496+1,進捗・達成率設定_PG,9,1),0),IF(CZ496&lt;&gt;0,HLOOKUP(CZ496+1,進捗・達成率設定_PT,9,1),0),IF(DA496&lt;&gt;0,HLOOKUP(DA496+1,進捗・達成率設定_受入,9,1),0),IF(AND(COUNTA(PTレビュー先頭セル:PTレビュー最終セル)=0,AND(BB496&lt;&gt;"", BB496 &lt;= 集計基準日, BE496="",BF496="",BJ496="",BK496="",BM496="",BN496="")),100,0),IF(AND(BE496&lt;&gt;"",BE496 &lt;= 集計基準日, BJ496="",BK496="",BM496="",BN496=""),100,0))</f>
        <v>0</v>
      </c>
      <c r="DH496" s="440">
        <f ca="1">MAX(IF(DB496&lt;&gt;0,HLOOKUP(DB496,進捗・達成率設定_PS,9,1),0),IF(DC496&lt;&gt;0,HLOOKUP(DC496,進捗・達成率設定_PT仕様作成,9,1),0),IF(DD496&lt;&gt;0,HLOOKUP(DD496,進捗・達成率設定_PG,9,1),0),IF(DE496&lt;&gt;0,HLOOKUP(DE496,進捗・達成率設定_PT,9,1),0),IF(DF496&lt;&gt;0,HLOOKUP(DF496,進捗・達成率設定_受入,9,1),0),IF(AND(COUNTA(PTレビュー先頭セル:PTレビュー最終セル)=0,BJ496="",BK496="",BM496="",BN496="",BC496&lt;&gt;"", BC496&lt;=集計基準日),100,0),IF(OR(AND(BF496&lt;&gt;"",BF496&lt;=集計基準日, BJ496="",BK496="",BM496="",BN496=""),AND(BE496&lt;&gt;"",BF496&lt;&gt;"",BF496&lt;=集計基準日, BJ496="",BK496="",BM496="",BN496="")),100,0))</f>
        <v>0</v>
      </c>
      <c r="DI496" s="328" t="str">
        <f>IF(BM496&lt;&gt;"",BM496,IF(AND(BJ496&lt;&gt;"",BM496&lt;&gt;""),BM496,IF(AND(BJ496&lt;&gt;"",BM496=""),"",IF(AND(BK496&lt;&gt;"",BM496=""),"",IF(BE496&lt;&gt;"",BE496,IF(COUNTA(PTレビュー先頭セル:PTレビュー最終セル)&lt;&gt;0,"",IF(BB496&lt;&gt;"",BB496,"")))))))</f>
        <v/>
      </c>
      <c r="DJ496" s="329" t="str">
        <f>IF(AND(BM496&lt;&gt;"",BN496&lt;&gt;""),BN496,IF(AND(BJ496&lt;&gt;"",BN496&lt;&gt;""),BN496,IF(AND(BK496&lt;&gt;"",BN496=""),"",IF(AND(BJ496&lt;&gt;"",BN496=""),"",IF(BF496&lt;&gt;"",BF496,IF(COUNTA(PTレビュー先頭セル:PTレビュー最終セル)&lt;&gt;0,"",IF(BC496&lt;&gt;"",BC496,"")))))))</f>
        <v/>
      </c>
      <c r="DK496" s="450" t="b">
        <f t="shared" si="243"/>
        <v>0</v>
      </c>
      <c r="DL496" s="440" t="b">
        <f t="shared" si="244"/>
        <v>0</v>
      </c>
      <c r="DM496" s="450" t="b">
        <f t="shared" si="245"/>
        <v>0</v>
      </c>
      <c r="DN496" s="440" t="b">
        <f t="shared" si="246"/>
        <v>0</v>
      </c>
      <c r="DO496" s="449" t="b">
        <f t="shared" si="247"/>
        <v>0</v>
      </c>
      <c r="DP496" s="440" t="b">
        <f t="shared" si="248"/>
        <v>0</v>
      </c>
      <c r="DQ496" s="450" t="b">
        <f t="shared" si="249"/>
        <v>0</v>
      </c>
      <c r="DR496" s="440" t="b">
        <f t="shared" si="250"/>
        <v>0</v>
      </c>
      <c r="DS496" s="449" t="b">
        <f t="shared" si="251"/>
        <v>0</v>
      </c>
      <c r="DT496" s="440" t="b">
        <f t="shared" si="252"/>
        <v>0</v>
      </c>
    </row>
    <row r="497" spans="1:124" x14ac:dyDescent="0.25">
      <c r="A497" s="65">
        <f t="shared" si="227"/>
        <v>489</v>
      </c>
      <c r="B497" s="275"/>
      <c r="C497" s="275"/>
      <c r="D497" s="275"/>
      <c r="E497" s="275"/>
      <c r="F497" s="275"/>
      <c r="G497" s="316"/>
      <c r="H497" s="276"/>
      <c r="I497" s="276"/>
      <c r="J497" s="276"/>
      <c r="K497" s="467"/>
      <c r="L497" s="467"/>
      <c r="M497" s="277"/>
      <c r="N497" s="277"/>
      <c r="O497" s="348"/>
      <c r="P497" s="278"/>
      <c r="Q497" s="279"/>
      <c r="R497" s="348"/>
      <c r="S497" s="278"/>
      <c r="T497" s="280"/>
      <c r="U497" s="348"/>
      <c r="V497" s="274"/>
      <c r="W497" s="309" t="str">
        <f t="shared" ca="1" si="228"/>
        <v/>
      </c>
      <c r="X497" s="310" t="str">
        <f t="shared" ca="1" si="229"/>
        <v/>
      </c>
      <c r="Y497" s="277"/>
      <c r="Z497" s="277"/>
      <c r="AA497" s="348"/>
      <c r="AB497" s="278"/>
      <c r="AC497" s="279"/>
      <c r="AD497" s="348"/>
      <c r="AE497" s="278"/>
      <c r="AF497" s="280"/>
      <c r="AG497" s="348"/>
      <c r="AH497" s="274"/>
      <c r="AI497" s="309" t="str">
        <f t="shared" ca="1" si="230"/>
        <v/>
      </c>
      <c r="AJ497" s="310" t="str">
        <f t="shared" ca="1" si="231"/>
        <v/>
      </c>
      <c r="AK497" s="277"/>
      <c r="AL497" s="277"/>
      <c r="AM497" s="348"/>
      <c r="AN497" s="278"/>
      <c r="AO497" s="279"/>
      <c r="AP497" s="348"/>
      <c r="AQ497" s="278"/>
      <c r="AR497" s="280"/>
      <c r="AS497" s="348"/>
      <c r="AT497" s="274"/>
      <c r="AU497" s="309" t="str">
        <f t="shared" ca="1" si="232"/>
        <v/>
      </c>
      <c r="AV497" s="310" t="str">
        <f t="shared" ca="1" si="233"/>
        <v/>
      </c>
      <c r="AW497" s="276"/>
      <c r="AX497" s="276"/>
      <c r="AY497" s="348"/>
      <c r="AZ497" s="278"/>
      <c r="BA497" s="279"/>
      <c r="BB497" s="348"/>
      <c r="BC497" s="278"/>
      <c r="BD497" s="280"/>
      <c r="BE497" s="348"/>
      <c r="BF497" s="274"/>
      <c r="BG497" s="309" t="str">
        <f t="shared" ca="1" si="234"/>
        <v/>
      </c>
      <c r="BH497" s="310" t="str">
        <f t="shared" ca="1" si="235"/>
        <v/>
      </c>
      <c r="BI497" s="276"/>
      <c r="BJ497" s="348"/>
      <c r="BK497" s="278"/>
      <c r="BL497" s="279"/>
      <c r="BM497" s="348"/>
      <c r="BN497" s="278"/>
      <c r="BO497" s="280"/>
      <c r="BP497" s="309" t="str">
        <f t="shared" ca="1" si="236"/>
        <v/>
      </c>
      <c r="BQ497" s="310" t="str">
        <f t="shared" ca="1" si="237"/>
        <v/>
      </c>
      <c r="BR497" s="309" t="str">
        <f t="shared" ca="1" si="238"/>
        <v/>
      </c>
      <c r="BS497" s="438" t="str">
        <f t="shared" ca="1" si="239"/>
        <v/>
      </c>
      <c r="BT497" s="281" t="str">
        <f t="array" ref="BT497">IF(AND($I497&lt;&gt;"",$K497&lt;&gt;""),CEILING(VLOOKUP($I497,ランク別指標,3,FALSE)*$L497,1),"")</f>
        <v/>
      </c>
      <c r="BU497" s="282"/>
      <c r="BV497" s="281" t="str">
        <f t="shared" si="224"/>
        <v/>
      </c>
      <c r="BW497" s="283"/>
      <c r="BX497" s="282"/>
      <c r="BY497" s="284" t="str">
        <f t="shared" si="240"/>
        <v/>
      </c>
      <c r="BZ497" s="285" t="str">
        <f t="shared" si="241"/>
        <v/>
      </c>
      <c r="CA497" s="286"/>
      <c r="CB497" s="287"/>
      <c r="CC497" s="281" t="str">
        <f t="array" ref="CC497">IF(AND($I497&lt;&gt;"",$K497&lt;&gt;""),CEILING(VLOOKUP($I497,ランク別指標,6,FALSE)*$L497,1),"")</f>
        <v/>
      </c>
      <c r="CD497" s="288"/>
      <c r="CE497" s="289" t="str">
        <f t="shared" si="225"/>
        <v/>
      </c>
      <c r="CF497" s="290"/>
      <c r="CG497" s="291" t="str">
        <f t="array" ref="CG497">IF(AND(L497&lt;&gt;"",L497&gt;0),IF(CD497/L497*100 &gt; 0,CD497/L497*100, ""),"")</f>
        <v/>
      </c>
      <c r="CH497" s="292" t="str">
        <f t="array" ref="CH497">IF(AND(L497&lt;&gt;"",L497&gt;0),IF(CF497/L497*100 &gt; 0,CF497/L497*100, ""),"")</f>
        <v/>
      </c>
      <c r="CI497" s="291" t="str">
        <f t="array" ref="CI497">IF(AND(CC497&lt;&gt;"",CC497&gt;0),IF(CD497/CC497*100 &gt; 0,CD497/CC497, ""),"")</f>
        <v/>
      </c>
      <c r="CJ497" s="292" t="str">
        <f t="array" ref="CJ497">IF(AND(CE497&lt;&gt;"",CE497&gt;0),IF(CF497/CE497*100 &gt; 0,CF497/CE497, ""),"")</f>
        <v/>
      </c>
      <c r="CK497" s="281"/>
      <c r="CL497" s="293" t="str">
        <f t="array" ref="CL497">IF(AND(L497&lt;&gt;"",L497&gt;0),IF(CK497/L497*100 &gt; 0,CK497/L497*100, ""),"")</f>
        <v/>
      </c>
      <c r="CM497" s="294"/>
      <c r="CN497" s="270" t="str">
        <f t="array" aca="1" ref="CN497" ca="1">IF(AND($O497&lt;&gt;"",$P497="",$O497&lt;=集計基準日),"遅1",IF(AND($R497&lt;&gt;"",$S497="",$R497&lt;=集計基準日),"遅2",IF(AND($U497&lt;&gt;"",$V497="",$U497&lt;=集計基準日),"遅3","") ) )</f>
        <v/>
      </c>
      <c r="CO497" s="271" t="str">
        <f t="array" aca="1" ref="CO497" ca="1">IF(AND($AA497&lt;&gt;"",$AB497="",$AA497&lt;=集計基準日),"遅1",IF(AND($AD497&lt;&gt;"",$AE497="",$AD497&lt;=集計基準日),"遅2",IF(AND($AG497&lt;&gt;"",$AH497="",$AG497&lt;=集計基準日),"遅3","")))</f>
        <v/>
      </c>
      <c r="CP497" s="271" t="str">
        <f t="array" aca="1" ref="CP497" ca="1">IF(AND($AM497&lt;&gt;"",$AN497="",$AM497&lt;=集計基準日),"遅1",IF(AND($AP497&lt;&gt;"",$AQ497="",$AP497&lt;=集計基準日),"遅2",IF(AND($AS497&lt;&gt;"",$AT497="",$AS497&lt;=集計基準日),"遅3","")))</f>
        <v/>
      </c>
      <c r="CQ497" s="272" t="str">
        <f t="shared" ca="1" si="15"/>
        <v/>
      </c>
      <c r="CR497" s="272" t="str">
        <f t="shared" ca="1" si="16"/>
        <v/>
      </c>
      <c r="CS497" s="273" t="str">
        <f t="shared" ca="1" si="226"/>
        <v/>
      </c>
      <c r="CT497" s="337"/>
      <c r="CU497" s="264">
        <f t="shared" si="242"/>
        <v>489</v>
      </c>
      <c r="CW497" s="324">
        <f t="array" aca="1" ref="CW497" ca="1">MAX(IF((IF(進捗管理票PSPT_進捗率_1_2&lt;&gt;"", O497:V497,O497:S497)&lt;&gt;"")*(IF(進捗管理票PSPT_進捗率_1_2&lt;&gt;"", $O$7:$V$7,$O$7:$S$7)="予定日")*(IF(進捗管理票PSPT_進捗率_1_2&lt;&gt;"", O497:V497,O497:S497)&lt;=集計基準日),COLUMN(IF(進捗管理票PSPT_進捗率_1_2&lt;&gt;"", O497:V497,O497:S497)),""))</f>
        <v>0</v>
      </c>
      <c r="CX497" s="324">
        <f t="array" aca="1" ref="CX497" ca="1">MAX(IF((IF(進捗管理票PSPT_進捗率_2_2&lt;&gt;"", AA497:AH497,AA497:AE497)&lt;&gt;"")*(IF(進捗管理票PSPT_進捗率_2_2&lt;&gt;"", $AA$7:$AH$7,$AA$7:$AE$7)="予定日")*(IF(進捗管理票PSPT_進捗率_2_2&lt;&gt;"", AA497:AH497,AA497:AE497)&lt;=集計基準日),COLUMN(IF(進捗管理票PSPT_進捗率_2_2&lt;&gt;"", AA497:AH497,AA497:AE497)),""))</f>
        <v>0</v>
      </c>
      <c r="CY497" s="324">
        <f t="array" aca="1" ref="CY497" ca="1">MAX(IF((IF(進捗管理票PSPT_進捗率_3_2&lt;&gt;"", AM497:AT497,AM497:AQ497)&lt;&gt;"")*(IF(進捗管理票PSPT_進捗率_3_2&lt;&gt;"", $AM$7:$AT$7,$AM$7:$AQ$7)="予定日")*(IF(進捗管理票PSPT_進捗率_3_2&lt;&gt;"", AM497:AT497,AM497:AQ497)&lt;=集計基準日),COLUMN(IF(進捗管理票PSPT_進捗率_3_2&lt;&gt;"", AM497:AT497,AM497:AQ497)),""))</f>
        <v>0</v>
      </c>
      <c r="CZ497" s="324">
        <f t="array" aca="1" ref="CZ497" ca="1">MAX(IF((IF(進捗管理票PSPT_進捗率_4_2&lt;&gt;"", AY497:BF497,AY497:BC497)&lt;&gt;"")*(IF(進捗管理票PSPT_進捗率_4_2&lt;&gt;"", $AY$7:$BF$7,$AY$7:$BC$7)="予定日")*(IF(進捗管理票PSPT_進捗率_4_2&lt;&gt;"", AY497:BF497,AY497:BC497)&lt;=集計基準日),COLUMN(IF(進捗管理票PSPT_進捗率_4_2&lt;&gt;"", AY497:BF497,AY497:BC497)),""))</f>
        <v>0</v>
      </c>
      <c r="DA497" s="324">
        <f t="array" aca="1" ref="DA497" ca="1">MAX(IF((BJ497:BN497&lt;&gt;"")*($BJ$7:$BN$7="予定日")*(BJ497:BN497&lt;=集計基準日),COLUMN(BJ497:BN497),""))</f>
        <v>0</v>
      </c>
      <c r="DB497" s="324">
        <f t="array" aca="1" ref="DB497" ca="1">MAX(IF((IF(AND(進捗管理票PSPT_進捗率_1_2&lt;&gt;"",U497&lt;&gt;""), O497:V497,O497:S497)&lt;&gt;"")*(IF(AND(進捗管理票PSPT_進捗率_1_2&lt;&gt;"",U497&lt;&gt;""), $O$7:$V$7,$O$7:$S$7)="実績日")*(IF(AND(進捗管理票PSPT_進捗率_1_2&lt;&gt;"",U497&lt;&gt;""), O497:V497,O497:S497)&lt;=集計基準日),COLUMN(IF(AND(進捗管理票PSPT_進捗率_1_2&lt;&gt;"",U497&lt;&gt;""), O497:V497,O497:S497)),""))</f>
        <v>0</v>
      </c>
      <c r="DC497" s="324">
        <f t="array" aca="1" ref="DC497" ca="1">MAX(IF((IF(AND(進捗管理票PSPT_進捗率_2_2&lt;&gt;"",AG497&lt;&gt;""), AA497:AH497,AA497:AE497)&lt;&gt;"")*(IF(AND(進捗管理票PSPT_進捗率_2_2&lt;&gt;"",AG497&lt;&gt;""), $AA$7:$AH$7,$AA$7:$AE$7)="実績日")*(IF(AND(進捗管理票PSPT_進捗率_2_2&lt;&gt;"",AG497&lt;&gt;""), AA497:AH497,AA497:AE497)&lt;=集計基準日),COLUMN(IF(AND(進捗管理票PSPT_進捗率_2_2&lt;&gt;"",AG497&lt;&gt;""), AA497:AH497,AA497:AE497)),""))</f>
        <v>0</v>
      </c>
      <c r="DD497" s="324">
        <f t="array" aca="1" ref="DD497" ca="1">MAX(IF((IF(AND(進捗管理票PSPT_進捗率_3_2&lt;&gt;"",AS497&lt;&gt;""), AM497:AT497,AM497:AQ497)&lt;&gt;"")*(IF(AND(進捗管理票PSPT_進捗率_3_2&lt;&gt;"",AS497&lt;&gt;""), $AM$7:$AT$7,$AM$7:$AQ$7)="実績日")*(IF(AND(進捗管理票PSPT_進捗率_3_2&lt;&gt;"",AS497&lt;&gt;""), AM497:AT497,AM497:AQ497)&lt;=集計基準日),COLUMN(IF(AND(進捗管理票PSPT_進捗率_3_2&lt;&gt;"",AS497&lt;&gt;""), AM497:AT497,AM497:AQ497)),""))</f>
        <v>0</v>
      </c>
      <c r="DE497" s="324">
        <f t="array" aca="1" ref="DE497" ca="1">MAX(IF((IF(AND(進捗管理票PSPT_進捗率_4_2&lt;&gt;"",BE497&lt;&gt;""), AY497:BF497,AY497:BC497)&lt;&gt;"")*(IF(AND(進捗管理票PSPT_進捗率_4_2&lt;&gt;"",BE497&lt;&gt;""), $AY$7:$BF$7,$AY$7:$BC$7)="実績日")*(IF(AND(進捗管理票PSPT_進捗率_4_2&lt;&gt;"",BE497&lt;&gt;""), AY497:BF497,AY497:BC497)&lt;=集計基準日),COLUMN(IF(AND(進捗管理票PSPT_進捗率_4_2&lt;&gt;"",BE497&lt;&gt;""), AY497:BF497,AY497:BC497)),""))</f>
        <v>0</v>
      </c>
      <c r="DF497" s="324">
        <f t="array" aca="1" ref="DF497" ca="1">MAX(IF((BJ497:BN497&lt;&gt;"")*($BJ$7:$BN$7="実績日")*(BJ497:BN497&lt;=集計基準日),COLUMN(BJ497:BN497),""))</f>
        <v>0</v>
      </c>
      <c r="DG497" s="439">
        <f ca="1">MAX(IF(CW497&lt;&gt;0,HLOOKUP(CW497+1,進捗・達成率設定_PS,9,1),0),IF(CX497&lt;&gt;0,HLOOKUP(CX497+1,進捗・達成率設定_PT仕様作成,9,1),0),IF(CY497&lt;&gt;0,HLOOKUP(CY497+1,進捗・達成率設定_PG,9,1),0),IF(CZ497&lt;&gt;0,HLOOKUP(CZ497+1,進捗・達成率設定_PT,9,1),0),IF(DA497&lt;&gt;0,HLOOKUP(DA497+1,進捗・達成率設定_受入,9,1),0),IF(AND(COUNTA(PTレビュー先頭セル:PTレビュー最終セル)=0,AND(BB497&lt;&gt;"", BB497 &lt;= 集計基準日, BE497="",BF497="",BJ497="",BK497="",BM497="",BN497="")),100,0),IF(AND(BE497&lt;&gt;"",BE497 &lt;= 集計基準日, BJ497="",BK497="",BM497="",BN497=""),100,0))</f>
        <v>0</v>
      </c>
      <c r="DH497" s="440">
        <f ca="1">MAX(IF(DB497&lt;&gt;0,HLOOKUP(DB497,進捗・達成率設定_PS,9,1),0),IF(DC497&lt;&gt;0,HLOOKUP(DC497,進捗・達成率設定_PT仕様作成,9,1),0),IF(DD497&lt;&gt;0,HLOOKUP(DD497,進捗・達成率設定_PG,9,1),0),IF(DE497&lt;&gt;0,HLOOKUP(DE497,進捗・達成率設定_PT,9,1),0),IF(DF497&lt;&gt;0,HLOOKUP(DF497,進捗・達成率設定_受入,9,1),0),IF(AND(COUNTA(PTレビュー先頭セル:PTレビュー最終セル)=0,BJ497="",BK497="",BM497="",BN497="",BC497&lt;&gt;"", BC497&lt;=集計基準日),100,0),IF(OR(AND(BF497&lt;&gt;"",BF497&lt;=集計基準日, BJ497="",BK497="",BM497="",BN497=""),AND(BE497&lt;&gt;"",BF497&lt;&gt;"",BF497&lt;=集計基準日, BJ497="",BK497="",BM497="",BN497="")),100,0))</f>
        <v>0</v>
      </c>
      <c r="DI497" s="328" t="str">
        <f>IF(BM497&lt;&gt;"",BM497,IF(AND(BJ497&lt;&gt;"",BM497&lt;&gt;""),BM497,IF(AND(BJ497&lt;&gt;"",BM497=""),"",IF(AND(BK497&lt;&gt;"",BM497=""),"",IF(BE497&lt;&gt;"",BE497,IF(COUNTA(PTレビュー先頭セル:PTレビュー最終セル)&lt;&gt;0,"",IF(BB497&lt;&gt;"",BB497,"")))))))</f>
        <v/>
      </c>
      <c r="DJ497" s="329" t="str">
        <f>IF(AND(BM497&lt;&gt;"",BN497&lt;&gt;""),BN497,IF(AND(BJ497&lt;&gt;"",BN497&lt;&gt;""),BN497,IF(AND(BK497&lt;&gt;"",BN497=""),"",IF(AND(BJ497&lt;&gt;"",BN497=""),"",IF(BF497&lt;&gt;"",BF497,IF(COUNTA(PTレビュー先頭セル:PTレビュー最終セル)&lt;&gt;0,"",IF(BC497&lt;&gt;"",BC497,"")))))))</f>
        <v/>
      </c>
      <c r="DK497" s="450" t="b">
        <f t="shared" si="243"/>
        <v>0</v>
      </c>
      <c r="DL497" s="440" t="b">
        <f t="shared" si="244"/>
        <v>0</v>
      </c>
      <c r="DM497" s="450" t="b">
        <f t="shared" si="245"/>
        <v>0</v>
      </c>
      <c r="DN497" s="440" t="b">
        <f t="shared" si="246"/>
        <v>0</v>
      </c>
      <c r="DO497" s="449" t="b">
        <f t="shared" si="247"/>
        <v>0</v>
      </c>
      <c r="DP497" s="440" t="b">
        <f t="shared" si="248"/>
        <v>0</v>
      </c>
      <c r="DQ497" s="450" t="b">
        <f t="shared" si="249"/>
        <v>0</v>
      </c>
      <c r="DR497" s="440" t="b">
        <f t="shared" si="250"/>
        <v>0</v>
      </c>
      <c r="DS497" s="449" t="b">
        <f t="shared" si="251"/>
        <v>0</v>
      </c>
      <c r="DT497" s="440" t="b">
        <f t="shared" si="252"/>
        <v>0</v>
      </c>
    </row>
    <row r="498" spans="1:124" x14ac:dyDescent="0.25">
      <c r="A498" s="65">
        <f t="shared" si="227"/>
        <v>490</v>
      </c>
      <c r="B498" s="275"/>
      <c r="C498" s="275"/>
      <c r="D498" s="275"/>
      <c r="E498" s="275"/>
      <c r="F498" s="275"/>
      <c r="G498" s="316"/>
      <c r="H498" s="276"/>
      <c r="I498" s="276"/>
      <c r="J498" s="276"/>
      <c r="K498" s="467"/>
      <c r="L498" s="467"/>
      <c r="M498" s="277"/>
      <c r="N498" s="277"/>
      <c r="O498" s="348"/>
      <c r="P498" s="278"/>
      <c r="Q498" s="279"/>
      <c r="R498" s="348"/>
      <c r="S498" s="278"/>
      <c r="T498" s="280"/>
      <c r="U498" s="348"/>
      <c r="V498" s="274"/>
      <c r="W498" s="309" t="str">
        <f t="shared" ca="1" si="228"/>
        <v/>
      </c>
      <c r="X498" s="310" t="str">
        <f t="shared" ca="1" si="229"/>
        <v/>
      </c>
      <c r="Y498" s="277"/>
      <c r="Z498" s="277"/>
      <c r="AA498" s="348"/>
      <c r="AB498" s="278"/>
      <c r="AC498" s="279"/>
      <c r="AD498" s="348"/>
      <c r="AE498" s="278"/>
      <c r="AF498" s="280"/>
      <c r="AG498" s="348"/>
      <c r="AH498" s="274"/>
      <c r="AI498" s="309" t="str">
        <f t="shared" ca="1" si="230"/>
        <v/>
      </c>
      <c r="AJ498" s="310" t="str">
        <f t="shared" ca="1" si="231"/>
        <v/>
      </c>
      <c r="AK498" s="277"/>
      <c r="AL498" s="277"/>
      <c r="AM498" s="348"/>
      <c r="AN498" s="278"/>
      <c r="AO498" s="279"/>
      <c r="AP498" s="348"/>
      <c r="AQ498" s="278"/>
      <c r="AR498" s="280"/>
      <c r="AS498" s="348"/>
      <c r="AT498" s="274"/>
      <c r="AU498" s="309" t="str">
        <f t="shared" ca="1" si="232"/>
        <v/>
      </c>
      <c r="AV498" s="310" t="str">
        <f t="shared" ca="1" si="233"/>
        <v/>
      </c>
      <c r="AW498" s="276"/>
      <c r="AX498" s="276"/>
      <c r="AY498" s="348"/>
      <c r="AZ498" s="278"/>
      <c r="BA498" s="279"/>
      <c r="BB498" s="348"/>
      <c r="BC498" s="278"/>
      <c r="BD498" s="280"/>
      <c r="BE498" s="348"/>
      <c r="BF498" s="274"/>
      <c r="BG498" s="309" t="str">
        <f t="shared" ca="1" si="234"/>
        <v/>
      </c>
      <c r="BH498" s="310" t="str">
        <f t="shared" ca="1" si="235"/>
        <v/>
      </c>
      <c r="BI498" s="276"/>
      <c r="BJ498" s="348"/>
      <c r="BK498" s="278"/>
      <c r="BL498" s="279"/>
      <c r="BM498" s="348"/>
      <c r="BN498" s="278"/>
      <c r="BO498" s="280"/>
      <c r="BP498" s="309" t="str">
        <f t="shared" ca="1" si="236"/>
        <v/>
      </c>
      <c r="BQ498" s="310" t="str">
        <f t="shared" ca="1" si="237"/>
        <v/>
      </c>
      <c r="BR498" s="309" t="str">
        <f t="shared" ca="1" si="238"/>
        <v/>
      </c>
      <c r="BS498" s="438" t="str">
        <f t="shared" ca="1" si="239"/>
        <v/>
      </c>
      <c r="BT498" s="281" t="str">
        <f t="array" ref="BT498">IF(AND($I498&lt;&gt;"",$K498&lt;&gt;""),CEILING(VLOOKUP($I498,ランク別指標,3,FALSE)*$L498,1),"")</f>
        <v/>
      </c>
      <c r="BU498" s="282"/>
      <c r="BV498" s="281" t="str">
        <f t="shared" si="224"/>
        <v/>
      </c>
      <c r="BW498" s="283"/>
      <c r="BX498" s="282"/>
      <c r="BY498" s="284" t="str">
        <f t="shared" si="240"/>
        <v/>
      </c>
      <c r="BZ498" s="285" t="str">
        <f t="shared" si="241"/>
        <v/>
      </c>
      <c r="CA498" s="286"/>
      <c r="CB498" s="287"/>
      <c r="CC498" s="281" t="str">
        <f t="array" ref="CC498">IF(AND($I498&lt;&gt;"",$K498&lt;&gt;""),CEILING(VLOOKUP($I498,ランク別指標,6,FALSE)*$L498,1),"")</f>
        <v/>
      </c>
      <c r="CD498" s="288"/>
      <c r="CE498" s="289" t="str">
        <f t="shared" si="225"/>
        <v/>
      </c>
      <c r="CF498" s="290"/>
      <c r="CG498" s="291" t="str">
        <f t="array" ref="CG498">IF(AND(L498&lt;&gt;"",L498&gt;0),IF(CD498/L498*100 &gt; 0,CD498/L498*100, ""),"")</f>
        <v/>
      </c>
      <c r="CH498" s="292" t="str">
        <f t="array" ref="CH498">IF(AND(L498&lt;&gt;"",L498&gt;0),IF(CF498/L498*100 &gt; 0,CF498/L498*100, ""),"")</f>
        <v/>
      </c>
      <c r="CI498" s="291" t="str">
        <f t="array" ref="CI498">IF(AND(CC498&lt;&gt;"",CC498&gt;0),IF(CD498/CC498*100 &gt; 0,CD498/CC498, ""),"")</f>
        <v/>
      </c>
      <c r="CJ498" s="292" t="str">
        <f t="array" ref="CJ498">IF(AND(CE498&lt;&gt;"",CE498&gt;0),IF(CF498/CE498*100 &gt; 0,CF498/CE498, ""),"")</f>
        <v/>
      </c>
      <c r="CK498" s="281"/>
      <c r="CL498" s="293" t="str">
        <f t="array" ref="CL498">IF(AND(L498&lt;&gt;"",L498&gt;0),IF(CK498/L498*100 &gt; 0,CK498/L498*100, ""),"")</f>
        <v/>
      </c>
      <c r="CM498" s="294"/>
      <c r="CN498" s="270" t="str">
        <f t="array" aca="1" ref="CN498" ca="1">IF(AND($O498&lt;&gt;"",$P498="",$O498&lt;=集計基準日),"遅1",IF(AND($R498&lt;&gt;"",$S498="",$R498&lt;=集計基準日),"遅2",IF(AND($U498&lt;&gt;"",$V498="",$U498&lt;=集計基準日),"遅3","") ) )</f>
        <v/>
      </c>
      <c r="CO498" s="271" t="str">
        <f t="array" aca="1" ref="CO498" ca="1">IF(AND($AA498&lt;&gt;"",$AB498="",$AA498&lt;=集計基準日),"遅1",IF(AND($AD498&lt;&gt;"",$AE498="",$AD498&lt;=集計基準日),"遅2",IF(AND($AG498&lt;&gt;"",$AH498="",$AG498&lt;=集計基準日),"遅3","")))</f>
        <v/>
      </c>
      <c r="CP498" s="271" t="str">
        <f t="array" aca="1" ref="CP498" ca="1">IF(AND($AM498&lt;&gt;"",$AN498="",$AM498&lt;=集計基準日),"遅1",IF(AND($AP498&lt;&gt;"",$AQ498="",$AP498&lt;=集計基準日),"遅2",IF(AND($AS498&lt;&gt;"",$AT498="",$AS498&lt;=集計基準日),"遅3","")))</f>
        <v/>
      </c>
      <c r="CQ498" s="272" t="str">
        <f t="shared" ca="1" si="15"/>
        <v/>
      </c>
      <c r="CR498" s="272" t="str">
        <f t="shared" ca="1" si="16"/>
        <v/>
      </c>
      <c r="CS498" s="273" t="str">
        <f t="shared" ca="1" si="226"/>
        <v/>
      </c>
      <c r="CT498" s="337"/>
      <c r="CU498" s="264">
        <f t="shared" si="242"/>
        <v>490</v>
      </c>
      <c r="CW498" s="324">
        <f t="array" aca="1" ref="CW498" ca="1">MAX(IF((IF(進捗管理票PSPT_進捗率_1_2&lt;&gt;"", O498:V498,O498:S498)&lt;&gt;"")*(IF(進捗管理票PSPT_進捗率_1_2&lt;&gt;"", $O$7:$V$7,$O$7:$S$7)="予定日")*(IF(進捗管理票PSPT_進捗率_1_2&lt;&gt;"", O498:V498,O498:S498)&lt;=集計基準日),COLUMN(IF(進捗管理票PSPT_進捗率_1_2&lt;&gt;"", O498:V498,O498:S498)),""))</f>
        <v>0</v>
      </c>
      <c r="CX498" s="324">
        <f t="array" aca="1" ref="CX498" ca="1">MAX(IF((IF(進捗管理票PSPT_進捗率_2_2&lt;&gt;"", AA498:AH498,AA498:AE498)&lt;&gt;"")*(IF(進捗管理票PSPT_進捗率_2_2&lt;&gt;"", $AA$7:$AH$7,$AA$7:$AE$7)="予定日")*(IF(進捗管理票PSPT_進捗率_2_2&lt;&gt;"", AA498:AH498,AA498:AE498)&lt;=集計基準日),COLUMN(IF(進捗管理票PSPT_進捗率_2_2&lt;&gt;"", AA498:AH498,AA498:AE498)),""))</f>
        <v>0</v>
      </c>
      <c r="CY498" s="324">
        <f t="array" aca="1" ref="CY498" ca="1">MAX(IF((IF(進捗管理票PSPT_進捗率_3_2&lt;&gt;"", AM498:AT498,AM498:AQ498)&lt;&gt;"")*(IF(進捗管理票PSPT_進捗率_3_2&lt;&gt;"", $AM$7:$AT$7,$AM$7:$AQ$7)="予定日")*(IF(進捗管理票PSPT_進捗率_3_2&lt;&gt;"", AM498:AT498,AM498:AQ498)&lt;=集計基準日),COLUMN(IF(進捗管理票PSPT_進捗率_3_2&lt;&gt;"", AM498:AT498,AM498:AQ498)),""))</f>
        <v>0</v>
      </c>
      <c r="CZ498" s="324">
        <f t="array" aca="1" ref="CZ498" ca="1">MAX(IF((IF(進捗管理票PSPT_進捗率_4_2&lt;&gt;"", AY498:BF498,AY498:BC498)&lt;&gt;"")*(IF(進捗管理票PSPT_進捗率_4_2&lt;&gt;"", $AY$7:$BF$7,$AY$7:$BC$7)="予定日")*(IF(進捗管理票PSPT_進捗率_4_2&lt;&gt;"", AY498:BF498,AY498:BC498)&lt;=集計基準日),COLUMN(IF(進捗管理票PSPT_進捗率_4_2&lt;&gt;"", AY498:BF498,AY498:BC498)),""))</f>
        <v>0</v>
      </c>
      <c r="DA498" s="324">
        <f t="array" aca="1" ref="DA498" ca="1">MAX(IF((BJ498:BN498&lt;&gt;"")*($BJ$7:$BN$7="予定日")*(BJ498:BN498&lt;=集計基準日),COLUMN(BJ498:BN498),""))</f>
        <v>0</v>
      </c>
      <c r="DB498" s="324">
        <f t="array" aca="1" ref="DB498" ca="1">MAX(IF((IF(AND(進捗管理票PSPT_進捗率_1_2&lt;&gt;"",U498&lt;&gt;""), O498:V498,O498:S498)&lt;&gt;"")*(IF(AND(進捗管理票PSPT_進捗率_1_2&lt;&gt;"",U498&lt;&gt;""), $O$7:$V$7,$O$7:$S$7)="実績日")*(IF(AND(進捗管理票PSPT_進捗率_1_2&lt;&gt;"",U498&lt;&gt;""), O498:V498,O498:S498)&lt;=集計基準日),COLUMN(IF(AND(進捗管理票PSPT_進捗率_1_2&lt;&gt;"",U498&lt;&gt;""), O498:V498,O498:S498)),""))</f>
        <v>0</v>
      </c>
      <c r="DC498" s="324">
        <f t="array" aca="1" ref="DC498" ca="1">MAX(IF((IF(AND(進捗管理票PSPT_進捗率_2_2&lt;&gt;"",AG498&lt;&gt;""), AA498:AH498,AA498:AE498)&lt;&gt;"")*(IF(AND(進捗管理票PSPT_進捗率_2_2&lt;&gt;"",AG498&lt;&gt;""), $AA$7:$AH$7,$AA$7:$AE$7)="実績日")*(IF(AND(進捗管理票PSPT_進捗率_2_2&lt;&gt;"",AG498&lt;&gt;""), AA498:AH498,AA498:AE498)&lt;=集計基準日),COLUMN(IF(AND(進捗管理票PSPT_進捗率_2_2&lt;&gt;"",AG498&lt;&gt;""), AA498:AH498,AA498:AE498)),""))</f>
        <v>0</v>
      </c>
      <c r="DD498" s="324">
        <f t="array" aca="1" ref="DD498" ca="1">MAX(IF((IF(AND(進捗管理票PSPT_進捗率_3_2&lt;&gt;"",AS498&lt;&gt;""), AM498:AT498,AM498:AQ498)&lt;&gt;"")*(IF(AND(進捗管理票PSPT_進捗率_3_2&lt;&gt;"",AS498&lt;&gt;""), $AM$7:$AT$7,$AM$7:$AQ$7)="実績日")*(IF(AND(進捗管理票PSPT_進捗率_3_2&lt;&gt;"",AS498&lt;&gt;""), AM498:AT498,AM498:AQ498)&lt;=集計基準日),COLUMN(IF(AND(進捗管理票PSPT_進捗率_3_2&lt;&gt;"",AS498&lt;&gt;""), AM498:AT498,AM498:AQ498)),""))</f>
        <v>0</v>
      </c>
      <c r="DE498" s="324">
        <f t="array" aca="1" ref="DE498" ca="1">MAX(IF((IF(AND(進捗管理票PSPT_進捗率_4_2&lt;&gt;"",BE498&lt;&gt;""), AY498:BF498,AY498:BC498)&lt;&gt;"")*(IF(AND(進捗管理票PSPT_進捗率_4_2&lt;&gt;"",BE498&lt;&gt;""), $AY$7:$BF$7,$AY$7:$BC$7)="実績日")*(IF(AND(進捗管理票PSPT_進捗率_4_2&lt;&gt;"",BE498&lt;&gt;""), AY498:BF498,AY498:BC498)&lt;=集計基準日),COLUMN(IF(AND(進捗管理票PSPT_進捗率_4_2&lt;&gt;"",BE498&lt;&gt;""), AY498:BF498,AY498:BC498)),""))</f>
        <v>0</v>
      </c>
      <c r="DF498" s="324">
        <f t="array" aca="1" ref="DF498" ca="1">MAX(IF((BJ498:BN498&lt;&gt;"")*($BJ$7:$BN$7="実績日")*(BJ498:BN498&lt;=集計基準日),COLUMN(BJ498:BN498),""))</f>
        <v>0</v>
      </c>
      <c r="DG498" s="439">
        <f ca="1">MAX(IF(CW498&lt;&gt;0,HLOOKUP(CW498+1,進捗・達成率設定_PS,9,1),0),IF(CX498&lt;&gt;0,HLOOKUP(CX498+1,進捗・達成率設定_PT仕様作成,9,1),0),IF(CY498&lt;&gt;0,HLOOKUP(CY498+1,進捗・達成率設定_PG,9,1),0),IF(CZ498&lt;&gt;0,HLOOKUP(CZ498+1,進捗・達成率設定_PT,9,1),0),IF(DA498&lt;&gt;0,HLOOKUP(DA498+1,進捗・達成率設定_受入,9,1),0),IF(AND(COUNTA(PTレビュー先頭セル:PTレビュー最終セル)=0,AND(BB498&lt;&gt;"", BB498 &lt;= 集計基準日, BE498="",BF498="",BJ498="",BK498="",BM498="",BN498="")),100,0),IF(AND(BE498&lt;&gt;"",BE498 &lt;= 集計基準日, BJ498="",BK498="",BM498="",BN498=""),100,0))</f>
        <v>0</v>
      </c>
      <c r="DH498" s="440">
        <f ca="1">MAX(IF(DB498&lt;&gt;0,HLOOKUP(DB498,進捗・達成率設定_PS,9,1),0),IF(DC498&lt;&gt;0,HLOOKUP(DC498,進捗・達成率設定_PT仕様作成,9,1),0),IF(DD498&lt;&gt;0,HLOOKUP(DD498,進捗・達成率設定_PG,9,1),0),IF(DE498&lt;&gt;0,HLOOKUP(DE498,進捗・達成率設定_PT,9,1),0),IF(DF498&lt;&gt;0,HLOOKUP(DF498,進捗・達成率設定_受入,9,1),0),IF(AND(COUNTA(PTレビュー先頭セル:PTレビュー最終セル)=0,BJ498="",BK498="",BM498="",BN498="",BC498&lt;&gt;"", BC498&lt;=集計基準日),100,0),IF(OR(AND(BF498&lt;&gt;"",BF498&lt;=集計基準日, BJ498="",BK498="",BM498="",BN498=""),AND(BE498&lt;&gt;"",BF498&lt;&gt;"",BF498&lt;=集計基準日, BJ498="",BK498="",BM498="",BN498="")),100,0))</f>
        <v>0</v>
      </c>
      <c r="DI498" s="328" t="str">
        <f>IF(BM498&lt;&gt;"",BM498,IF(AND(BJ498&lt;&gt;"",BM498&lt;&gt;""),BM498,IF(AND(BJ498&lt;&gt;"",BM498=""),"",IF(AND(BK498&lt;&gt;"",BM498=""),"",IF(BE498&lt;&gt;"",BE498,IF(COUNTA(PTレビュー先頭セル:PTレビュー最終セル)&lt;&gt;0,"",IF(BB498&lt;&gt;"",BB498,"")))))))</f>
        <v/>
      </c>
      <c r="DJ498" s="329" t="str">
        <f>IF(AND(BM498&lt;&gt;"",BN498&lt;&gt;""),BN498,IF(AND(BJ498&lt;&gt;"",BN498&lt;&gt;""),BN498,IF(AND(BK498&lt;&gt;"",BN498=""),"",IF(AND(BJ498&lt;&gt;"",BN498=""),"",IF(BF498&lt;&gt;"",BF498,IF(COUNTA(PTレビュー先頭セル:PTレビュー最終セル)&lt;&gt;0,"",IF(BC498&lt;&gt;"",BC498,"")))))))</f>
        <v/>
      </c>
      <c r="DK498" s="450" t="b">
        <f t="shared" si="243"/>
        <v>0</v>
      </c>
      <c r="DL498" s="440" t="b">
        <f t="shared" si="244"/>
        <v>0</v>
      </c>
      <c r="DM498" s="450" t="b">
        <f t="shared" si="245"/>
        <v>0</v>
      </c>
      <c r="DN498" s="440" t="b">
        <f t="shared" si="246"/>
        <v>0</v>
      </c>
      <c r="DO498" s="449" t="b">
        <f t="shared" si="247"/>
        <v>0</v>
      </c>
      <c r="DP498" s="440" t="b">
        <f t="shared" si="248"/>
        <v>0</v>
      </c>
      <c r="DQ498" s="450" t="b">
        <f t="shared" si="249"/>
        <v>0</v>
      </c>
      <c r="DR498" s="440" t="b">
        <f t="shared" si="250"/>
        <v>0</v>
      </c>
      <c r="DS498" s="449" t="b">
        <f t="shared" si="251"/>
        <v>0</v>
      </c>
      <c r="DT498" s="440" t="b">
        <f t="shared" si="252"/>
        <v>0</v>
      </c>
    </row>
    <row r="499" spans="1:124" x14ac:dyDescent="0.25">
      <c r="A499" s="65">
        <f t="shared" si="227"/>
        <v>491</v>
      </c>
      <c r="B499" s="275"/>
      <c r="C499" s="275"/>
      <c r="D499" s="275"/>
      <c r="E499" s="275"/>
      <c r="F499" s="275"/>
      <c r="G499" s="316"/>
      <c r="H499" s="276"/>
      <c r="I499" s="276"/>
      <c r="J499" s="276"/>
      <c r="K499" s="467"/>
      <c r="L499" s="467"/>
      <c r="M499" s="277"/>
      <c r="N499" s="277"/>
      <c r="O499" s="348"/>
      <c r="P499" s="278"/>
      <c r="Q499" s="279"/>
      <c r="R499" s="348"/>
      <c r="S499" s="278"/>
      <c r="T499" s="280"/>
      <c r="U499" s="348"/>
      <c r="V499" s="274"/>
      <c r="W499" s="309" t="str">
        <f t="shared" ca="1" si="228"/>
        <v/>
      </c>
      <c r="X499" s="310" t="str">
        <f t="shared" ca="1" si="229"/>
        <v/>
      </c>
      <c r="Y499" s="277"/>
      <c r="Z499" s="277"/>
      <c r="AA499" s="348"/>
      <c r="AB499" s="278"/>
      <c r="AC499" s="279"/>
      <c r="AD499" s="348"/>
      <c r="AE499" s="278"/>
      <c r="AF499" s="280"/>
      <c r="AG499" s="348"/>
      <c r="AH499" s="274"/>
      <c r="AI499" s="309" t="str">
        <f t="shared" ca="1" si="230"/>
        <v/>
      </c>
      <c r="AJ499" s="310" t="str">
        <f t="shared" ca="1" si="231"/>
        <v/>
      </c>
      <c r="AK499" s="277"/>
      <c r="AL499" s="277"/>
      <c r="AM499" s="348"/>
      <c r="AN499" s="278"/>
      <c r="AO499" s="279"/>
      <c r="AP499" s="348"/>
      <c r="AQ499" s="278"/>
      <c r="AR499" s="280"/>
      <c r="AS499" s="348"/>
      <c r="AT499" s="274"/>
      <c r="AU499" s="309" t="str">
        <f t="shared" ca="1" si="232"/>
        <v/>
      </c>
      <c r="AV499" s="310" t="str">
        <f t="shared" ca="1" si="233"/>
        <v/>
      </c>
      <c r="AW499" s="276"/>
      <c r="AX499" s="276"/>
      <c r="AY499" s="348"/>
      <c r="AZ499" s="278"/>
      <c r="BA499" s="279"/>
      <c r="BB499" s="348"/>
      <c r="BC499" s="278"/>
      <c r="BD499" s="280"/>
      <c r="BE499" s="348"/>
      <c r="BF499" s="274"/>
      <c r="BG499" s="309" t="str">
        <f t="shared" ca="1" si="234"/>
        <v/>
      </c>
      <c r="BH499" s="310" t="str">
        <f t="shared" ca="1" si="235"/>
        <v/>
      </c>
      <c r="BI499" s="276"/>
      <c r="BJ499" s="348"/>
      <c r="BK499" s="278"/>
      <c r="BL499" s="279"/>
      <c r="BM499" s="348"/>
      <c r="BN499" s="278"/>
      <c r="BO499" s="280"/>
      <c r="BP499" s="309" t="str">
        <f t="shared" ca="1" si="236"/>
        <v/>
      </c>
      <c r="BQ499" s="310" t="str">
        <f t="shared" ca="1" si="237"/>
        <v/>
      </c>
      <c r="BR499" s="309" t="str">
        <f t="shared" ca="1" si="238"/>
        <v/>
      </c>
      <c r="BS499" s="438" t="str">
        <f t="shared" ca="1" si="239"/>
        <v/>
      </c>
      <c r="BT499" s="281" t="str">
        <f t="array" ref="BT499">IF(AND($I499&lt;&gt;"",$K499&lt;&gt;""),CEILING(VLOOKUP($I499,ランク別指標,3,FALSE)*$L499,1),"")</f>
        <v/>
      </c>
      <c r="BU499" s="282"/>
      <c r="BV499" s="281" t="str">
        <f t="shared" si="224"/>
        <v/>
      </c>
      <c r="BW499" s="283"/>
      <c r="BX499" s="282"/>
      <c r="BY499" s="284" t="str">
        <f t="shared" si="240"/>
        <v/>
      </c>
      <c r="BZ499" s="285" t="str">
        <f t="shared" si="241"/>
        <v/>
      </c>
      <c r="CA499" s="286"/>
      <c r="CB499" s="287"/>
      <c r="CC499" s="281" t="str">
        <f t="array" ref="CC499">IF(AND($I499&lt;&gt;"",$K499&lt;&gt;""),CEILING(VLOOKUP($I499,ランク別指標,6,FALSE)*$L499,1),"")</f>
        <v/>
      </c>
      <c r="CD499" s="288"/>
      <c r="CE499" s="289" t="str">
        <f t="shared" si="225"/>
        <v/>
      </c>
      <c r="CF499" s="290"/>
      <c r="CG499" s="291" t="str">
        <f t="array" ref="CG499">IF(AND(L499&lt;&gt;"",L499&gt;0),IF(CD499/L499*100 &gt; 0,CD499/L499*100, ""),"")</f>
        <v/>
      </c>
      <c r="CH499" s="292" t="str">
        <f t="array" ref="CH499">IF(AND(L499&lt;&gt;"",L499&gt;0),IF(CF499/L499*100 &gt; 0,CF499/L499*100, ""),"")</f>
        <v/>
      </c>
      <c r="CI499" s="291" t="str">
        <f t="array" ref="CI499">IF(AND(CC499&lt;&gt;"",CC499&gt;0),IF(CD499/CC499*100 &gt; 0,CD499/CC499, ""),"")</f>
        <v/>
      </c>
      <c r="CJ499" s="292" t="str">
        <f t="array" ref="CJ499">IF(AND(CE499&lt;&gt;"",CE499&gt;0),IF(CF499/CE499*100 &gt; 0,CF499/CE499, ""),"")</f>
        <v/>
      </c>
      <c r="CK499" s="281"/>
      <c r="CL499" s="293" t="str">
        <f t="array" ref="CL499">IF(AND(L499&lt;&gt;"",L499&gt;0),IF(CK499/L499*100 &gt; 0,CK499/L499*100, ""),"")</f>
        <v/>
      </c>
      <c r="CM499" s="294"/>
      <c r="CN499" s="270" t="str">
        <f t="array" aca="1" ref="CN499" ca="1">IF(AND($O499&lt;&gt;"",$P499="",$O499&lt;=集計基準日),"遅1",IF(AND($R499&lt;&gt;"",$S499="",$R499&lt;=集計基準日),"遅2",IF(AND($U499&lt;&gt;"",$V499="",$U499&lt;=集計基準日),"遅3","") ) )</f>
        <v/>
      </c>
      <c r="CO499" s="271" t="str">
        <f t="array" aca="1" ref="CO499" ca="1">IF(AND($AA499&lt;&gt;"",$AB499="",$AA499&lt;=集計基準日),"遅1",IF(AND($AD499&lt;&gt;"",$AE499="",$AD499&lt;=集計基準日),"遅2",IF(AND($AG499&lt;&gt;"",$AH499="",$AG499&lt;=集計基準日),"遅3","")))</f>
        <v/>
      </c>
      <c r="CP499" s="271" t="str">
        <f t="array" aca="1" ref="CP499" ca="1">IF(AND($AM499&lt;&gt;"",$AN499="",$AM499&lt;=集計基準日),"遅1",IF(AND($AP499&lt;&gt;"",$AQ499="",$AP499&lt;=集計基準日),"遅2",IF(AND($AS499&lt;&gt;"",$AT499="",$AS499&lt;=集計基準日),"遅3","")))</f>
        <v/>
      </c>
      <c r="CQ499" s="272" t="str">
        <f t="shared" ca="1" si="15"/>
        <v/>
      </c>
      <c r="CR499" s="272" t="str">
        <f t="shared" ca="1" si="16"/>
        <v/>
      </c>
      <c r="CS499" s="273" t="str">
        <f t="shared" ca="1" si="226"/>
        <v/>
      </c>
      <c r="CT499" s="337"/>
      <c r="CU499" s="264">
        <f t="shared" si="242"/>
        <v>491</v>
      </c>
      <c r="CW499" s="324">
        <f t="array" aca="1" ref="CW499" ca="1">MAX(IF((IF(進捗管理票PSPT_進捗率_1_2&lt;&gt;"", O499:V499,O499:S499)&lt;&gt;"")*(IF(進捗管理票PSPT_進捗率_1_2&lt;&gt;"", $O$7:$V$7,$O$7:$S$7)="予定日")*(IF(進捗管理票PSPT_進捗率_1_2&lt;&gt;"", O499:V499,O499:S499)&lt;=集計基準日),COLUMN(IF(進捗管理票PSPT_進捗率_1_2&lt;&gt;"", O499:V499,O499:S499)),""))</f>
        <v>0</v>
      </c>
      <c r="CX499" s="324">
        <f t="array" aca="1" ref="CX499" ca="1">MAX(IF((IF(進捗管理票PSPT_進捗率_2_2&lt;&gt;"", AA499:AH499,AA499:AE499)&lt;&gt;"")*(IF(進捗管理票PSPT_進捗率_2_2&lt;&gt;"", $AA$7:$AH$7,$AA$7:$AE$7)="予定日")*(IF(進捗管理票PSPT_進捗率_2_2&lt;&gt;"", AA499:AH499,AA499:AE499)&lt;=集計基準日),COLUMN(IF(進捗管理票PSPT_進捗率_2_2&lt;&gt;"", AA499:AH499,AA499:AE499)),""))</f>
        <v>0</v>
      </c>
      <c r="CY499" s="324">
        <f t="array" aca="1" ref="CY499" ca="1">MAX(IF((IF(進捗管理票PSPT_進捗率_3_2&lt;&gt;"", AM499:AT499,AM499:AQ499)&lt;&gt;"")*(IF(進捗管理票PSPT_進捗率_3_2&lt;&gt;"", $AM$7:$AT$7,$AM$7:$AQ$7)="予定日")*(IF(進捗管理票PSPT_進捗率_3_2&lt;&gt;"", AM499:AT499,AM499:AQ499)&lt;=集計基準日),COLUMN(IF(進捗管理票PSPT_進捗率_3_2&lt;&gt;"", AM499:AT499,AM499:AQ499)),""))</f>
        <v>0</v>
      </c>
      <c r="CZ499" s="324">
        <f t="array" aca="1" ref="CZ499" ca="1">MAX(IF((IF(進捗管理票PSPT_進捗率_4_2&lt;&gt;"", AY499:BF499,AY499:BC499)&lt;&gt;"")*(IF(進捗管理票PSPT_進捗率_4_2&lt;&gt;"", $AY$7:$BF$7,$AY$7:$BC$7)="予定日")*(IF(進捗管理票PSPT_進捗率_4_2&lt;&gt;"", AY499:BF499,AY499:BC499)&lt;=集計基準日),COLUMN(IF(進捗管理票PSPT_進捗率_4_2&lt;&gt;"", AY499:BF499,AY499:BC499)),""))</f>
        <v>0</v>
      </c>
      <c r="DA499" s="324">
        <f t="array" aca="1" ref="DA499" ca="1">MAX(IF((BJ499:BN499&lt;&gt;"")*($BJ$7:$BN$7="予定日")*(BJ499:BN499&lt;=集計基準日),COLUMN(BJ499:BN499),""))</f>
        <v>0</v>
      </c>
      <c r="DB499" s="324">
        <f t="array" aca="1" ref="DB499" ca="1">MAX(IF((IF(AND(進捗管理票PSPT_進捗率_1_2&lt;&gt;"",U499&lt;&gt;""), O499:V499,O499:S499)&lt;&gt;"")*(IF(AND(進捗管理票PSPT_進捗率_1_2&lt;&gt;"",U499&lt;&gt;""), $O$7:$V$7,$O$7:$S$7)="実績日")*(IF(AND(進捗管理票PSPT_進捗率_1_2&lt;&gt;"",U499&lt;&gt;""), O499:V499,O499:S499)&lt;=集計基準日),COLUMN(IF(AND(進捗管理票PSPT_進捗率_1_2&lt;&gt;"",U499&lt;&gt;""), O499:V499,O499:S499)),""))</f>
        <v>0</v>
      </c>
      <c r="DC499" s="324">
        <f t="array" aca="1" ref="DC499" ca="1">MAX(IF((IF(AND(進捗管理票PSPT_進捗率_2_2&lt;&gt;"",AG499&lt;&gt;""), AA499:AH499,AA499:AE499)&lt;&gt;"")*(IF(AND(進捗管理票PSPT_進捗率_2_2&lt;&gt;"",AG499&lt;&gt;""), $AA$7:$AH$7,$AA$7:$AE$7)="実績日")*(IF(AND(進捗管理票PSPT_進捗率_2_2&lt;&gt;"",AG499&lt;&gt;""), AA499:AH499,AA499:AE499)&lt;=集計基準日),COLUMN(IF(AND(進捗管理票PSPT_進捗率_2_2&lt;&gt;"",AG499&lt;&gt;""), AA499:AH499,AA499:AE499)),""))</f>
        <v>0</v>
      </c>
      <c r="DD499" s="324">
        <f t="array" aca="1" ref="DD499" ca="1">MAX(IF((IF(AND(進捗管理票PSPT_進捗率_3_2&lt;&gt;"",AS499&lt;&gt;""), AM499:AT499,AM499:AQ499)&lt;&gt;"")*(IF(AND(進捗管理票PSPT_進捗率_3_2&lt;&gt;"",AS499&lt;&gt;""), $AM$7:$AT$7,$AM$7:$AQ$7)="実績日")*(IF(AND(進捗管理票PSPT_進捗率_3_2&lt;&gt;"",AS499&lt;&gt;""), AM499:AT499,AM499:AQ499)&lt;=集計基準日),COLUMN(IF(AND(進捗管理票PSPT_進捗率_3_2&lt;&gt;"",AS499&lt;&gt;""), AM499:AT499,AM499:AQ499)),""))</f>
        <v>0</v>
      </c>
      <c r="DE499" s="324">
        <f t="array" aca="1" ref="DE499" ca="1">MAX(IF((IF(AND(進捗管理票PSPT_進捗率_4_2&lt;&gt;"",BE499&lt;&gt;""), AY499:BF499,AY499:BC499)&lt;&gt;"")*(IF(AND(進捗管理票PSPT_進捗率_4_2&lt;&gt;"",BE499&lt;&gt;""), $AY$7:$BF$7,$AY$7:$BC$7)="実績日")*(IF(AND(進捗管理票PSPT_進捗率_4_2&lt;&gt;"",BE499&lt;&gt;""), AY499:BF499,AY499:BC499)&lt;=集計基準日),COLUMN(IF(AND(進捗管理票PSPT_進捗率_4_2&lt;&gt;"",BE499&lt;&gt;""), AY499:BF499,AY499:BC499)),""))</f>
        <v>0</v>
      </c>
      <c r="DF499" s="324">
        <f t="array" aca="1" ref="DF499" ca="1">MAX(IF((BJ499:BN499&lt;&gt;"")*($BJ$7:$BN$7="実績日")*(BJ499:BN499&lt;=集計基準日),COLUMN(BJ499:BN499),""))</f>
        <v>0</v>
      </c>
      <c r="DG499" s="439">
        <f ca="1">MAX(IF(CW499&lt;&gt;0,HLOOKUP(CW499+1,進捗・達成率設定_PS,9,1),0),IF(CX499&lt;&gt;0,HLOOKUP(CX499+1,進捗・達成率設定_PT仕様作成,9,1),0),IF(CY499&lt;&gt;0,HLOOKUP(CY499+1,進捗・達成率設定_PG,9,1),0),IF(CZ499&lt;&gt;0,HLOOKUP(CZ499+1,進捗・達成率設定_PT,9,1),0),IF(DA499&lt;&gt;0,HLOOKUP(DA499+1,進捗・達成率設定_受入,9,1),0),IF(AND(COUNTA(PTレビュー先頭セル:PTレビュー最終セル)=0,AND(BB499&lt;&gt;"", BB499 &lt;= 集計基準日, BE499="",BF499="",BJ499="",BK499="",BM499="",BN499="")),100,0),IF(AND(BE499&lt;&gt;"",BE499 &lt;= 集計基準日, BJ499="",BK499="",BM499="",BN499=""),100,0))</f>
        <v>0</v>
      </c>
      <c r="DH499" s="440">
        <f ca="1">MAX(IF(DB499&lt;&gt;0,HLOOKUP(DB499,進捗・達成率設定_PS,9,1),0),IF(DC499&lt;&gt;0,HLOOKUP(DC499,進捗・達成率設定_PT仕様作成,9,1),0),IF(DD499&lt;&gt;0,HLOOKUP(DD499,進捗・達成率設定_PG,9,1),0),IF(DE499&lt;&gt;0,HLOOKUP(DE499,進捗・達成率設定_PT,9,1),0),IF(DF499&lt;&gt;0,HLOOKUP(DF499,進捗・達成率設定_受入,9,1),0),IF(AND(COUNTA(PTレビュー先頭セル:PTレビュー最終セル)=0,BJ499="",BK499="",BM499="",BN499="",BC499&lt;&gt;"", BC499&lt;=集計基準日),100,0),IF(OR(AND(BF499&lt;&gt;"",BF499&lt;=集計基準日, BJ499="",BK499="",BM499="",BN499=""),AND(BE499&lt;&gt;"",BF499&lt;&gt;"",BF499&lt;=集計基準日, BJ499="",BK499="",BM499="",BN499="")),100,0))</f>
        <v>0</v>
      </c>
      <c r="DI499" s="328" t="str">
        <f>IF(BM499&lt;&gt;"",BM499,IF(AND(BJ499&lt;&gt;"",BM499&lt;&gt;""),BM499,IF(AND(BJ499&lt;&gt;"",BM499=""),"",IF(AND(BK499&lt;&gt;"",BM499=""),"",IF(BE499&lt;&gt;"",BE499,IF(COUNTA(PTレビュー先頭セル:PTレビュー最終セル)&lt;&gt;0,"",IF(BB499&lt;&gt;"",BB499,"")))))))</f>
        <v/>
      </c>
      <c r="DJ499" s="329" t="str">
        <f>IF(AND(BM499&lt;&gt;"",BN499&lt;&gt;""),BN499,IF(AND(BJ499&lt;&gt;"",BN499&lt;&gt;""),BN499,IF(AND(BK499&lt;&gt;"",BN499=""),"",IF(AND(BJ499&lt;&gt;"",BN499=""),"",IF(BF499&lt;&gt;"",BF499,IF(COUNTA(PTレビュー先頭セル:PTレビュー最終セル)&lt;&gt;0,"",IF(BC499&lt;&gt;"",BC499,"")))))))</f>
        <v/>
      </c>
      <c r="DK499" s="450" t="b">
        <f t="shared" si="243"/>
        <v>0</v>
      </c>
      <c r="DL499" s="440" t="b">
        <f t="shared" si="244"/>
        <v>0</v>
      </c>
      <c r="DM499" s="450" t="b">
        <f t="shared" si="245"/>
        <v>0</v>
      </c>
      <c r="DN499" s="440" t="b">
        <f t="shared" si="246"/>
        <v>0</v>
      </c>
      <c r="DO499" s="449" t="b">
        <f t="shared" si="247"/>
        <v>0</v>
      </c>
      <c r="DP499" s="440" t="b">
        <f t="shared" si="248"/>
        <v>0</v>
      </c>
      <c r="DQ499" s="450" t="b">
        <f t="shared" si="249"/>
        <v>0</v>
      </c>
      <c r="DR499" s="440" t="b">
        <f t="shared" si="250"/>
        <v>0</v>
      </c>
      <c r="DS499" s="449" t="b">
        <f t="shared" si="251"/>
        <v>0</v>
      </c>
      <c r="DT499" s="440" t="b">
        <f t="shared" si="252"/>
        <v>0</v>
      </c>
    </row>
    <row r="500" spans="1:124" x14ac:dyDescent="0.25">
      <c r="A500" s="65">
        <f t="shared" si="227"/>
        <v>492</v>
      </c>
      <c r="B500" s="275"/>
      <c r="C500" s="275"/>
      <c r="D500" s="275"/>
      <c r="E500" s="275"/>
      <c r="F500" s="275"/>
      <c r="G500" s="316"/>
      <c r="H500" s="276"/>
      <c r="I500" s="276"/>
      <c r="J500" s="276"/>
      <c r="K500" s="467"/>
      <c r="L500" s="467"/>
      <c r="M500" s="277"/>
      <c r="N500" s="277"/>
      <c r="O500" s="348"/>
      <c r="P500" s="278"/>
      <c r="Q500" s="279"/>
      <c r="R500" s="348"/>
      <c r="S500" s="278"/>
      <c r="T500" s="280"/>
      <c r="U500" s="348"/>
      <c r="V500" s="274"/>
      <c r="W500" s="309" t="str">
        <f t="shared" ca="1" si="228"/>
        <v/>
      </c>
      <c r="X500" s="310" t="str">
        <f t="shared" ca="1" si="229"/>
        <v/>
      </c>
      <c r="Y500" s="277"/>
      <c r="Z500" s="277"/>
      <c r="AA500" s="348"/>
      <c r="AB500" s="278"/>
      <c r="AC500" s="279"/>
      <c r="AD500" s="348"/>
      <c r="AE500" s="278"/>
      <c r="AF500" s="280"/>
      <c r="AG500" s="348"/>
      <c r="AH500" s="274"/>
      <c r="AI500" s="309" t="str">
        <f t="shared" ca="1" si="230"/>
        <v/>
      </c>
      <c r="AJ500" s="310" t="str">
        <f t="shared" ca="1" si="231"/>
        <v/>
      </c>
      <c r="AK500" s="277"/>
      <c r="AL500" s="277"/>
      <c r="AM500" s="348"/>
      <c r="AN500" s="278"/>
      <c r="AO500" s="279"/>
      <c r="AP500" s="348"/>
      <c r="AQ500" s="278"/>
      <c r="AR500" s="280"/>
      <c r="AS500" s="348"/>
      <c r="AT500" s="274"/>
      <c r="AU500" s="309" t="str">
        <f t="shared" ca="1" si="232"/>
        <v/>
      </c>
      <c r="AV500" s="310" t="str">
        <f t="shared" ca="1" si="233"/>
        <v/>
      </c>
      <c r="AW500" s="276"/>
      <c r="AX500" s="276"/>
      <c r="AY500" s="348"/>
      <c r="AZ500" s="278"/>
      <c r="BA500" s="279"/>
      <c r="BB500" s="348"/>
      <c r="BC500" s="278"/>
      <c r="BD500" s="280"/>
      <c r="BE500" s="348"/>
      <c r="BF500" s="274"/>
      <c r="BG500" s="309" t="str">
        <f t="shared" ca="1" si="234"/>
        <v/>
      </c>
      <c r="BH500" s="310" t="str">
        <f t="shared" ca="1" si="235"/>
        <v/>
      </c>
      <c r="BI500" s="276"/>
      <c r="BJ500" s="348"/>
      <c r="BK500" s="278"/>
      <c r="BL500" s="279"/>
      <c r="BM500" s="348"/>
      <c r="BN500" s="278"/>
      <c r="BO500" s="280"/>
      <c r="BP500" s="309" t="str">
        <f t="shared" ca="1" si="236"/>
        <v/>
      </c>
      <c r="BQ500" s="310" t="str">
        <f t="shared" ca="1" si="237"/>
        <v/>
      </c>
      <c r="BR500" s="309" t="str">
        <f t="shared" ca="1" si="238"/>
        <v/>
      </c>
      <c r="BS500" s="438" t="str">
        <f t="shared" ca="1" si="239"/>
        <v/>
      </c>
      <c r="BT500" s="281" t="str">
        <f t="array" ref="BT500">IF(AND($I500&lt;&gt;"",$K500&lt;&gt;""),CEILING(VLOOKUP($I500,ランク別指標,3,FALSE)*$L500,1),"")</f>
        <v/>
      </c>
      <c r="BU500" s="282"/>
      <c r="BV500" s="281" t="str">
        <f t="shared" si="224"/>
        <v/>
      </c>
      <c r="BW500" s="283"/>
      <c r="BX500" s="282"/>
      <c r="BY500" s="284" t="str">
        <f t="shared" si="240"/>
        <v/>
      </c>
      <c r="BZ500" s="285" t="str">
        <f t="shared" si="241"/>
        <v/>
      </c>
      <c r="CA500" s="286"/>
      <c r="CB500" s="287"/>
      <c r="CC500" s="281" t="str">
        <f t="array" ref="CC500">IF(AND($I500&lt;&gt;"",$K500&lt;&gt;""),CEILING(VLOOKUP($I500,ランク別指標,6,FALSE)*$L500,1),"")</f>
        <v/>
      </c>
      <c r="CD500" s="288"/>
      <c r="CE500" s="289" t="str">
        <f t="shared" si="225"/>
        <v/>
      </c>
      <c r="CF500" s="290"/>
      <c r="CG500" s="291" t="str">
        <f t="array" ref="CG500">IF(AND(L500&lt;&gt;"",L500&gt;0),IF(CD500/L500*100 &gt; 0,CD500/L500*100, ""),"")</f>
        <v/>
      </c>
      <c r="CH500" s="292" t="str">
        <f t="array" ref="CH500">IF(AND(L500&lt;&gt;"",L500&gt;0),IF(CF500/L500*100 &gt; 0,CF500/L500*100, ""),"")</f>
        <v/>
      </c>
      <c r="CI500" s="291" t="str">
        <f t="array" ref="CI500">IF(AND(CC500&lt;&gt;"",CC500&gt;0),IF(CD500/CC500*100 &gt; 0,CD500/CC500, ""),"")</f>
        <v/>
      </c>
      <c r="CJ500" s="292" t="str">
        <f t="array" ref="CJ500">IF(AND(CE500&lt;&gt;"",CE500&gt;0),IF(CF500/CE500*100 &gt; 0,CF500/CE500, ""),"")</f>
        <v/>
      </c>
      <c r="CK500" s="281"/>
      <c r="CL500" s="293" t="str">
        <f t="array" ref="CL500">IF(AND(L500&lt;&gt;"",L500&gt;0),IF(CK500/L500*100 &gt; 0,CK500/L500*100, ""),"")</f>
        <v/>
      </c>
      <c r="CM500" s="294"/>
      <c r="CN500" s="270" t="str">
        <f t="array" aca="1" ref="CN500" ca="1">IF(AND($O500&lt;&gt;"",$P500="",$O500&lt;=集計基準日),"遅1",IF(AND($R500&lt;&gt;"",$S500="",$R500&lt;=集計基準日),"遅2",IF(AND($U500&lt;&gt;"",$V500="",$U500&lt;=集計基準日),"遅3","") ) )</f>
        <v/>
      </c>
      <c r="CO500" s="271" t="str">
        <f t="array" aca="1" ref="CO500" ca="1">IF(AND($AA500&lt;&gt;"",$AB500="",$AA500&lt;=集計基準日),"遅1",IF(AND($AD500&lt;&gt;"",$AE500="",$AD500&lt;=集計基準日),"遅2",IF(AND($AG500&lt;&gt;"",$AH500="",$AG500&lt;=集計基準日),"遅3","")))</f>
        <v/>
      </c>
      <c r="CP500" s="271" t="str">
        <f t="array" aca="1" ref="CP500" ca="1">IF(AND($AM500&lt;&gt;"",$AN500="",$AM500&lt;=集計基準日),"遅1",IF(AND($AP500&lt;&gt;"",$AQ500="",$AP500&lt;=集計基準日),"遅2",IF(AND($AS500&lt;&gt;"",$AT500="",$AS500&lt;=集計基準日),"遅3","")))</f>
        <v/>
      </c>
      <c r="CQ500" s="272" t="str">
        <f t="shared" ca="1" si="15"/>
        <v/>
      </c>
      <c r="CR500" s="272" t="str">
        <f t="shared" ca="1" si="16"/>
        <v/>
      </c>
      <c r="CS500" s="273" t="str">
        <f t="shared" ca="1" si="226"/>
        <v/>
      </c>
      <c r="CT500" s="337"/>
      <c r="CU500" s="264">
        <f t="shared" si="242"/>
        <v>492</v>
      </c>
      <c r="CW500" s="324">
        <f t="array" aca="1" ref="CW500" ca="1">MAX(IF((IF(進捗管理票PSPT_進捗率_1_2&lt;&gt;"", O500:V500,O500:S500)&lt;&gt;"")*(IF(進捗管理票PSPT_進捗率_1_2&lt;&gt;"", $O$7:$V$7,$O$7:$S$7)="予定日")*(IF(進捗管理票PSPT_進捗率_1_2&lt;&gt;"", O500:V500,O500:S500)&lt;=集計基準日),COLUMN(IF(進捗管理票PSPT_進捗率_1_2&lt;&gt;"", O500:V500,O500:S500)),""))</f>
        <v>0</v>
      </c>
      <c r="CX500" s="324">
        <f t="array" aca="1" ref="CX500" ca="1">MAX(IF((IF(進捗管理票PSPT_進捗率_2_2&lt;&gt;"", AA500:AH500,AA500:AE500)&lt;&gt;"")*(IF(進捗管理票PSPT_進捗率_2_2&lt;&gt;"", $AA$7:$AH$7,$AA$7:$AE$7)="予定日")*(IF(進捗管理票PSPT_進捗率_2_2&lt;&gt;"", AA500:AH500,AA500:AE500)&lt;=集計基準日),COLUMN(IF(進捗管理票PSPT_進捗率_2_2&lt;&gt;"", AA500:AH500,AA500:AE500)),""))</f>
        <v>0</v>
      </c>
      <c r="CY500" s="324">
        <f t="array" aca="1" ref="CY500" ca="1">MAX(IF((IF(進捗管理票PSPT_進捗率_3_2&lt;&gt;"", AM500:AT500,AM500:AQ500)&lt;&gt;"")*(IF(進捗管理票PSPT_進捗率_3_2&lt;&gt;"", $AM$7:$AT$7,$AM$7:$AQ$7)="予定日")*(IF(進捗管理票PSPT_進捗率_3_2&lt;&gt;"", AM500:AT500,AM500:AQ500)&lt;=集計基準日),COLUMN(IF(進捗管理票PSPT_進捗率_3_2&lt;&gt;"", AM500:AT500,AM500:AQ500)),""))</f>
        <v>0</v>
      </c>
      <c r="CZ500" s="324">
        <f t="array" aca="1" ref="CZ500" ca="1">MAX(IF((IF(進捗管理票PSPT_進捗率_4_2&lt;&gt;"", AY500:BF500,AY500:BC500)&lt;&gt;"")*(IF(進捗管理票PSPT_進捗率_4_2&lt;&gt;"", $AY$7:$BF$7,$AY$7:$BC$7)="予定日")*(IF(進捗管理票PSPT_進捗率_4_2&lt;&gt;"", AY500:BF500,AY500:BC500)&lt;=集計基準日),COLUMN(IF(進捗管理票PSPT_進捗率_4_2&lt;&gt;"", AY500:BF500,AY500:BC500)),""))</f>
        <v>0</v>
      </c>
      <c r="DA500" s="324">
        <f t="array" aca="1" ref="DA500" ca="1">MAX(IF((BJ500:BN500&lt;&gt;"")*($BJ$7:$BN$7="予定日")*(BJ500:BN500&lt;=集計基準日),COLUMN(BJ500:BN500),""))</f>
        <v>0</v>
      </c>
      <c r="DB500" s="324">
        <f t="array" aca="1" ref="DB500" ca="1">MAX(IF((IF(AND(進捗管理票PSPT_進捗率_1_2&lt;&gt;"",U500&lt;&gt;""), O500:V500,O500:S500)&lt;&gt;"")*(IF(AND(進捗管理票PSPT_進捗率_1_2&lt;&gt;"",U500&lt;&gt;""), $O$7:$V$7,$O$7:$S$7)="実績日")*(IF(AND(進捗管理票PSPT_進捗率_1_2&lt;&gt;"",U500&lt;&gt;""), O500:V500,O500:S500)&lt;=集計基準日),COLUMN(IF(AND(進捗管理票PSPT_進捗率_1_2&lt;&gt;"",U500&lt;&gt;""), O500:V500,O500:S500)),""))</f>
        <v>0</v>
      </c>
      <c r="DC500" s="324">
        <f t="array" aca="1" ref="DC500" ca="1">MAX(IF((IF(AND(進捗管理票PSPT_進捗率_2_2&lt;&gt;"",AG500&lt;&gt;""), AA500:AH500,AA500:AE500)&lt;&gt;"")*(IF(AND(進捗管理票PSPT_進捗率_2_2&lt;&gt;"",AG500&lt;&gt;""), $AA$7:$AH$7,$AA$7:$AE$7)="実績日")*(IF(AND(進捗管理票PSPT_進捗率_2_2&lt;&gt;"",AG500&lt;&gt;""), AA500:AH500,AA500:AE500)&lt;=集計基準日),COLUMN(IF(AND(進捗管理票PSPT_進捗率_2_2&lt;&gt;"",AG500&lt;&gt;""), AA500:AH500,AA500:AE500)),""))</f>
        <v>0</v>
      </c>
      <c r="DD500" s="324">
        <f t="array" aca="1" ref="DD500" ca="1">MAX(IF((IF(AND(進捗管理票PSPT_進捗率_3_2&lt;&gt;"",AS500&lt;&gt;""), AM500:AT500,AM500:AQ500)&lt;&gt;"")*(IF(AND(進捗管理票PSPT_進捗率_3_2&lt;&gt;"",AS500&lt;&gt;""), $AM$7:$AT$7,$AM$7:$AQ$7)="実績日")*(IF(AND(進捗管理票PSPT_進捗率_3_2&lt;&gt;"",AS500&lt;&gt;""), AM500:AT500,AM500:AQ500)&lt;=集計基準日),COLUMN(IF(AND(進捗管理票PSPT_進捗率_3_2&lt;&gt;"",AS500&lt;&gt;""), AM500:AT500,AM500:AQ500)),""))</f>
        <v>0</v>
      </c>
      <c r="DE500" s="324">
        <f t="array" aca="1" ref="DE500" ca="1">MAX(IF((IF(AND(進捗管理票PSPT_進捗率_4_2&lt;&gt;"",BE500&lt;&gt;""), AY500:BF500,AY500:BC500)&lt;&gt;"")*(IF(AND(進捗管理票PSPT_進捗率_4_2&lt;&gt;"",BE500&lt;&gt;""), $AY$7:$BF$7,$AY$7:$BC$7)="実績日")*(IF(AND(進捗管理票PSPT_進捗率_4_2&lt;&gt;"",BE500&lt;&gt;""), AY500:BF500,AY500:BC500)&lt;=集計基準日),COLUMN(IF(AND(進捗管理票PSPT_進捗率_4_2&lt;&gt;"",BE500&lt;&gt;""), AY500:BF500,AY500:BC500)),""))</f>
        <v>0</v>
      </c>
      <c r="DF500" s="324">
        <f t="array" aca="1" ref="DF500" ca="1">MAX(IF((BJ500:BN500&lt;&gt;"")*($BJ$7:$BN$7="実績日")*(BJ500:BN500&lt;=集計基準日),COLUMN(BJ500:BN500),""))</f>
        <v>0</v>
      </c>
      <c r="DG500" s="439">
        <f ca="1">MAX(IF(CW500&lt;&gt;0,HLOOKUP(CW500+1,進捗・達成率設定_PS,9,1),0),IF(CX500&lt;&gt;0,HLOOKUP(CX500+1,進捗・達成率設定_PT仕様作成,9,1),0),IF(CY500&lt;&gt;0,HLOOKUP(CY500+1,進捗・達成率設定_PG,9,1),0),IF(CZ500&lt;&gt;0,HLOOKUP(CZ500+1,進捗・達成率設定_PT,9,1),0),IF(DA500&lt;&gt;0,HLOOKUP(DA500+1,進捗・達成率設定_受入,9,1),0),IF(AND(COUNTA(PTレビュー先頭セル:PTレビュー最終セル)=0,AND(BB500&lt;&gt;"", BB500 &lt;= 集計基準日, BE500="",BF500="",BJ500="",BK500="",BM500="",BN500="")),100,0),IF(AND(BE500&lt;&gt;"",BE500 &lt;= 集計基準日, BJ500="",BK500="",BM500="",BN500=""),100,0))</f>
        <v>0</v>
      </c>
      <c r="DH500" s="440">
        <f ca="1">MAX(IF(DB500&lt;&gt;0,HLOOKUP(DB500,進捗・達成率設定_PS,9,1),0),IF(DC500&lt;&gt;0,HLOOKUP(DC500,進捗・達成率設定_PT仕様作成,9,1),0),IF(DD500&lt;&gt;0,HLOOKUP(DD500,進捗・達成率設定_PG,9,1),0),IF(DE500&lt;&gt;0,HLOOKUP(DE500,進捗・達成率設定_PT,9,1),0),IF(DF500&lt;&gt;0,HLOOKUP(DF500,進捗・達成率設定_受入,9,1),0),IF(AND(COUNTA(PTレビュー先頭セル:PTレビュー最終セル)=0,BJ500="",BK500="",BM500="",BN500="",BC500&lt;&gt;"", BC500&lt;=集計基準日),100,0),IF(OR(AND(BF500&lt;&gt;"",BF500&lt;=集計基準日, BJ500="",BK500="",BM500="",BN500=""),AND(BE500&lt;&gt;"",BF500&lt;&gt;"",BF500&lt;=集計基準日, BJ500="",BK500="",BM500="",BN500="")),100,0))</f>
        <v>0</v>
      </c>
      <c r="DI500" s="328" t="str">
        <f>IF(BM500&lt;&gt;"",BM500,IF(AND(BJ500&lt;&gt;"",BM500&lt;&gt;""),BM500,IF(AND(BJ500&lt;&gt;"",BM500=""),"",IF(AND(BK500&lt;&gt;"",BM500=""),"",IF(BE500&lt;&gt;"",BE500,IF(COUNTA(PTレビュー先頭セル:PTレビュー最終セル)&lt;&gt;0,"",IF(BB500&lt;&gt;"",BB500,"")))))))</f>
        <v/>
      </c>
      <c r="DJ500" s="329" t="str">
        <f>IF(AND(BM500&lt;&gt;"",BN500&lt;&gt;""),BN500,IF(AND(BJ500&lt;&gt;"",BN500&lt;&gt;""),BN500,IF(AND(BK500&lt;&gt;"",BN500=""),"",IF(AND(BJ500&lt;&gt;"",BN500=""),"",IF(BF500&lt;&gt;"",BF500,IF(COUNTA(PTレビュー先頭セル:PTレビュー最終セル)&lt;&gt;0,"",IF(BC500&lt;&gt;"",BC500,"")))))))</f>
        <v/>
      </c>
      <c r="DK500" s="450" t="b">
        <f t="shared" si="243"/>
        <v>0</v>
      </c>
      <c r="DL500" s="440" t="b">
        <f t="shared" si="244"/>
        <v>0</v>
      </c>
      <c r="DM500" s="450" t="b">
        <f t="shared" si="245"/>
        <v>0</v>
      </c>
      <c r="DN500" s="440" t="b">
        <f t="shared" si="246"/>
        <v>0</v>
      </c>
      <c r="DO500" s="449" t="b">
        <f t="shared" si="247"/>
        <v>0</v>
      </c>
      <c r="DP500" s="440" t="b">
        <f t="shared" si="248"/>
        <v>0</v>
      </c>
      <c r="DQ500" s="450" t="b">
        <f t="shared" si="249"/>
        <v>0</v>
      </c>
      <c r="DR500" s="440" t="b">
        <f t="shared" si="250"/>
        <v>0</v>
      </c>
      <c r="DS500" s="449" t="b">
        <f t="shared" si="251"/>
        <v>0</v>
      </c>
      <c r="DT500" s="440" t="b">
        <f t="shared" si="252"/>
        <v>0</v>
      </c>
    </row>
    <row r="501" spans="1:124" x14ac:dyDescent="0.25">
      <c r="A501" s="65">
        <f t="shared" si="227"/>
        <v>493</v>
      </c>
      <c r="B501" s="275"/>
      <c r="C501" s="275"/>
      <c r="D501" s="275"/>
      <c r="E501" s="275"/>
      <c r="F501" s="275"/>
      <c r="G501" s="316"/>
      <c r="H501" s="276"/>
      <c r="I501" s="276"/>
      <c r="J501" s="276"/>
      <c r="K501" s="467"/>
      <c r="L501" s="467"/>
      <c r="M501" s="277"/>
      <c r="N501" s="277"/>
      <c r="O501" s="348"/>
      <c r="P501" s="278"/>
      <c r="Q501" s="279"/>
      <c r="R501" s="348"/>
      <c r="S501" s="278"/>
      <c r="T501" s="280"/>
      <c r="U501" s="348"/>
      <c r="V501" s="274"/>
      <c r="W501" s="309" t="str">
        <f t="shared" ca="1" si="228"/>
        <v/>
      </c>
      <c r="X501" s="310" t="str">
        <f t="shared" ca="1" si="229"/>
        <v/>
      </c>
      <c r="Y501" s="277"/>
      <c r="Z501" s="277"/>
      <c r="AA501" s="348"/>
      <c r="AB501" s="278"/>
      <c r="AC501" s="279"/>
      <c r="AD501" s="348"/>
      <c r="AE501" s="278"/>
      <c r="AF501" s="280"/>
      <c r="AG501" s="348"/>
      <c r="AH501" s="274"/>
      <c r="AI501" s="309" t="str">
        <f t="shared" ca="1" si="230"/>
        <v/>
      </c>
      <c r="AJ501" s="310" t="str">
        <f t="shared" ca="1" si="231"/>
        <v/>
      </c>
      <c r="AK501" s="277"/>
      <c r="AL501" s="277"/>
      <c r="AM501" s="348"/>
      <c r="AN501" s="278"/>
      <c r="AO501" s="279"/>
      <c r="AP501" s="348"/>
      <c r="AQ501" s="278"/>
      <c r="AR501" s="280"/>
      <c r="AS501" s="348"/>
      <c r="AT501" s="274"/>
      <c r="AU501" s="309" t="str">
        <f t="shared" ca="1" si="232"/>
        <v/>
      </c>
      <c r="AV501" s="310" t="str">
        <f t="shared" ca="1" si="233"/>
        <v/>
      </c>
      <c r="AW501" s="276"/>
      <c r="AX501" s="276"/>
      <c r="AY501" s="348"/>
      <c r="AZ501" s="278"/>
      <c r="BA501" s="279"/>
      <c r="BB501" s="348"/>
      <c r="BC501" s="278"/>
      <c r="BD501" s="280"/>
      <c r="BE501" s="348"/>
      <c r="BF501" s="274"/>
      <c r="BG501" s="309" t="str">
        <f t="shared" ca="1" si="234"/>
        <v/>
      </c>
      <c r="BH501" s="310" t="str">
        <f t="shared" ca="1" si="235"/>
        <v/>
      </c>
      <c r="BI501" s="276"/>
      <c r="BJ501" s="348"/>
      <c r="BK501" s="278"/>
      <c r="BL501" s="279"/>
      <c r="BM501" s="348"/>
      <c r="BN501" s="278"/>
      <c r="BO501" s="280"/>
      <c r="BP501" s="309" t="str">
        <f t="shared" ca="1" si="236"/>
        <v/>
      </c>
      <c r="BQ501" s="310" t="str">
        <f t="shared" ca="1" si="237"/>
        <v/>
      </c>
      <c r="BR501" s="309" t="str">
        <f t="shared" ca="1" si="238"/>
        <v/>
      </c>
      <c r="BS501" s="438" t="str">
        <f t="shared" ca="1" si="239"/>
        <v/>
      </c>
      <c r="BT501" s="281" t="str">
        <f t="array" ref="BT501">IF(AND($I501&lt;&gt;"",$K501&lt;&gt;""),CEILING(VLOOKUP($I501,ランク別指標,3,FALSE)*$L501,1),"")</f>
        <v/>
      </c>
      <c r="BU501" s="282"/>
      <c r="BV501" s="281" t="str">
        <f t="shared" si="224"/>
        <v/>
      </c>
      <c r="BW501" s="283"/>
      <c r="BX501" s="282"/>
      <c r="BY501" s="284" t="str">
        <f t="shared" si="240"/>
        <v/>
      </c>
      <c r="BZ501" s="285" t="str">
        <f t="shared" si="241"/>
        <v/>
      </c>
      <c r="CA501" s="286"/>
      <c r="CB501" s="287"/>
      <c r="CC501" s="281" t="str">
        <f t="array" ref="CC501">IF(AND($I501&lt;&gt;"",$K501&lt;&gt;""),CEILING(VLOOKUP($I501,ランク別指標,6,FALSE)*$L501,1),"")</f>
        <v/>
      </c>
      <c r="CD501" s="288"/>
      <c r="CE501" s="289" t="str">
        <f t="shared" si="225"/>
        <v/>
      </c>
      <c r="CF501" s="290"/>
      <c r="CG501" s="291" t="str">
        <f t="array" ref="CG501">IF(AND(L501&lt;&gt;"",L501&gt;0),IF(CD501/L501*100 &gt; 0,CD501/L501*100, ""),"")</f>
        <v/>
      </c>
      <c r="CH501" s="292" t="str">
        <f t="array" ref="CH501">IF(AND(L501&lt;&gt;"",L501&gt;0),IF(CF501/L501*100 &gt; 0,CF501/L501*100, ""),"")</f>
        <v/>
      </c>
      <c r="CI501" s="291" t="str">
        <f t="array" ref="CI501">IF(AND(CC501&lt;&gt;"",CC501&gt;0),IF(CD501/CC501*100 &gt; 0,CD501/CC501, ""),"")</f>
        <v/>
      </c>
      <c r="CJ501" s="292" t="str">
        <f t="array" ref="CJ501">IF(AND(CE501&lt;&gt;"",CE501&gt;0),IF(CF501/CE501*100 &gt; 0,CF501/CE501, ""),"")</f>
        <v/>
      </c>
      <c r="CK501" s="281"/>
      <c r="CL501" s="293" t="str">
        <f t="array" ref="CL501">IF(AND(L501&lt;&gt;"",L501&gt;0),IF(CK501/L501*100 &gt; 0,CK501/L501*100, ""),"")</f>
        <v/>
      </c>
      <c r="CM501" s="294"/>
      <c r="CN501" s="270" t="str">
        <f t="array" aca="1" ref="CN501" ca="1">IF(AND($O501&lt;&gt;"",$P501="",$O501&lt;=集計基準日),"遅1",IF(AND($R501&lt;&gt;"",$S501="",$R501&lt;=集計基準日),"遅2",IF(AND($U501&lt;&gt;"",$V501="",$U501&lt;=集計基準日),"遅3","") ) )</f>
        <v/>
      </c>
      <c r="CO501" s="271" t="str">
        <f t="array" aca="1" ref="CO501" ca="1">IF(AND($AA501&lt;&gt;"",$AB501="",$AA501&lt;=集計基準日),"遅1",IF(AND($AD501&lt;&gt;"",$AE501="",$AD501&lt;=集計基準日),"遅2",IF(AND($AG501&lt;&gt;"",$AH501="",$AG501&lt;=集計基準日),"遅3","")))</f>
        <v/>
      </c>
      <c r="CP501" s="271" t="str">
        <f t="array" aca="1" ref="CP501" ca="1">IF(AND($AM501&lt;&gt;"",$AN501="",$AM501&lt;=集計基準日),"遅1",IF(AND($AP501&lt;&gt;"",$AQ501="",$AP501&lt;=集計基準日),"遅2",IF(AND($AS501&lt;&gt;"",$AT501="",$AS501&lt;=集計基準日),"遅3","")))</f>
        <v/>
      </c>
      <c r="CQ501" s="272" t="str">
        <f t="shared" ca="1" si="15"/>
        <v/>
      </c>
      <c r="CR501" s="272" t="str">
        <f t="shared" ca="1" si="16"/>
        <v/>
      </c>
      <c r="CS501" s="273" t="str">
        <f t="shared" ca="1" si="226"/>
        <v/>
      </c>
      <c r="CT501" s="337"/>
      <c r="CU501" s="264">
        <f t="shared" si="242"/>
        <v>493</v>
      </c>
      <c r="CW501" s="324">
        <f t="array" aca="1" ref="CW501" ca="1">MAX(IF((IF(進捗管理票PSPT_進捗率_1_2&lt;&gt;"", O501:V501,O501:S501)&lt;&gt;"")*(IF(進捗管理票PSPT_進捗率_1_2&lt;&gt;"", $O$7:$V$7,$O$7:$S$7)="予定日")*(IF(進捗管理票PSPT_進捗率_1_2&lt;&gt;"", O501:V501,O501:S501)&lt;=集計基準日),COLUMN(IF(進捗管理票PSPT_進捗率_1_2&lt;&gt;"", O501:V501,O501:S501)),""))</f>
        <v>0</v>
      </c>
      <c r="CX501" s="324">
        <f t="array" aca="1" ref="CX501" ca="1">MAX(IF((IF(進捗管理票PSPT_進捗率_2_2&lt;&gt;"", AA501:AH501,AA501:AE501)&lt;&gt;"")*(IF(進捗管理票PSPT_進捗率_2_2&lt;&gt;"", $AA$7:$AH$7,$AA$7:$AE$7)="予定日")*(IF(進捗管理票PSPT_進捗率_2_2&lt;&gt;"", AA501:AH501,AA501:AE501)&lt;=集計基準日),COLUMN(IF(進捗管理票PSPT_進捗率_2_2&lt;&gt;"", AA501:AH501,AA501:AE501)),""))</f>
        <v>0</v>
      </c>
      <c r="CY501" s="324">
        <f t="array" aca="1" ref="CY501" ca="1">MAX(IF((IF(進捗管理票PSPT_進捗率_3_2&lt;&gt;"", AM501:AT501,AM501:AQ501)&lt;&gt;"")*(IF(進捗管理票PSPT_進捗率_3_2&lt;&gt;"", $AM$7:$AT$7,$AM$7:$AQ$7)="予定日")*(IF(進捗管理票PSPT_進捗率_3_2&lt;&gt;"", AM501:AT501,AM501:AQ501)&lt;=集計基準日),COLUMN(IF(進捗管理票PSPT_進捗率_3_2&lt;&gt;"", AM501:AT501,AM501:AQ501)),""))</f>
        <v>0</v>
      </c>
      <c r="CZ501" s="324">
        <f t="array" aca="1" ref="CZ501" ca="1">MAX(IF((IF(進捗管理票PSPT_進捗率_4_2&lt;&gt;"", AY501:BF501,AY501:BC501)&lt;&gt;"")*(IF(進捗管理票PSPT_進捗率_4_2&lt;&gt;"", $AY$7:$BF$7,$AY$7:$BC$7)="予定日")*(IF(進捗管理票PSPT_進捗率_4_2&lt;&gt;"", AY501:BF501,AY501:BC501)&lt;=集計基準日),COLUMN(IF(進捗管理票PSPT_進捗率_4_2&lt;&gt;"", AY501:BF501,AY501:BC501)),""))</f>
        <v>0</v>
      </c>
      <c r="DA501" s="324">
        <f t="array" aca="1" ref="DA501" ca="1">MAX(IF((BJ501:BN501&lt;&gt;"")*($BJ$7:$BN$7="予定日")*(BJ501:BN501&lt;=集計基準日),COLUMN(BJ501:BN501),""))</f>
        <v>0</v>
      </c>
      <c r="DB501" s="324">
        <f t="array" aca="1" ref="DB501" ca="1">MAX(IF((IF(AND(進捗管理票PSPT_進捗率_1_2&lt;&gt;"",U501&lt;&gt;""), O501:V501,O501:S501)&lt;&gt;"")*(IF(AND(進捗管理票PSPT_進捗率_1_2&lt;&gt;"",U501&lt;&gt;""), $O$7:$V$7,$O$7:$S$7)="実績日")*(IF(AND(進捗管理票PSPT_進捗率_1_2&lt;&gt;"",U501&lt;&gt;""), O501:V501,O501:S501)&lt;=集計基準日),COLUMN(IF(AND(進捗管理票PSPT_進捗率_1_2&lt;&gt;"",U501&lt;&gt;""), O501:V501,O501:S501)),""))</f>
        <v>0</v>
      </c>
      <c r="DC501" s="324">
        <f t="array" aca="1" ref="DC501" ca="1">MAX(IF((IF(AND(進捗管理票PSPT_進捗率_2_2&lt;&gt;"",AG501&lt;&gt;""), AA501:AH501,AA501:AE501)&lt;&gt;"")*(IF(AND(進捗管理票PSPT_進捗率_2_2&lt;&gt;"",AG501&lt;&gt;""), $AA$7:$AH$7,$AA$7:$AE$7)="実績日")*(IF(AND(進捗管理票PSPT_進捗率_2_2&lt;&gt;"",AG501&lt;&gt;""), AA501:AH501,AA501:AE501)&lt;=集計基準日),COLUMN(IF(AND(進捗管理票PSPT_進捗率_2_2&lt;&gt;"",AG501&lt;&gt;""), AA501:AH501,AA501:AE501)),""))</f>
        <v>0</v>
      </c>
      <c r="DD501" s="324">
        <f t="array" aca="1" ref="DD501" ca="1">MAX(IF((IF(AND(進捗管理票PSPT_進捗率_3_2&lt;&gt;"",AS501&lt;&gt;""), AM501:AT501,AM501:AQ501)&lt;&gt;"")*(IF(AND(進捗管理票PSPT_進捗率_3_2&lt;&gt;"",AS501&lt;&gt;""), $AM$7:$AT$7,$AM$7:$AQ$7)="実績日")*(IF(AND(進捗管理票PSPT_進捗率_3_2&lt;&gt;"",AS501&lt;&gt;""), AM501:AT501,AM501:AQ501)&lt;=集計基準日),COLUMN(IF(AND(進捗管理票PSPT_進捗率_3_2&lt;&gt;"",AS501&lt;&gt;""), AM501:AT501,AM501:AQ501)),""))</f>
        <v>0</v>
      </c>
      <c r="DE501" s="324">
        <f t="array" aca="1" ref="DE501" ca="1">MAX(IF((IF(AND(進捗管理票PSPT_進捗率_4_2&lt;&gt;"",BE501&lt;&gt;""), AY501:BF501,AY501:BC501)&lt;&gt;"")*(IF(AND(進捗管理票PSPT_進捗率_4_2&lt;&gt;"",BE501&lt;&gt;""), $AY$7:$BF$7,$AY$7:$BC$7)="実績日")*(IF(AND(進捗管理票PSPT_進捗率_4_2&lt;&gt;"",BE501&lt;&gt;""), AY501:BF501,AY501:BC501)&lt;=集計基準日),COLUMN(IF(AND(進捗管理票PSPT_進捗率_4_2&lt;&gt;"",BE501&lt;&gt;""), AY501:BF501,AY501:BC501)),""))</f>
        <v>0</v>
      </c>
      <c r="DF501" s="324">
        <f t="array" aca="1" ref="DF501" ca="1">MAX(IF((BJ501:BN501&lt;&gt;"")*($BJ$7:$BN$7="実績日")*(BJ501:BN501&lt;=集計基準日),COLUMN(BJ501:BN501),""))</f>
        <v>0</v>
      </c>
      <c r="DG501" s="439">
        <f ca="1">MAX(IF(CW501&lt;&gt;0,HLOOKUP(CW501+1,進捗・達成率設定_PS,9,1),0),IF(CX501&lt;&gt;0,HLOOKUP(CX501+1,進捗・達成率設定_PT仕様作成,9,1),0),IF(CY501&lt;&gt;0,HLOOKUP(CY501+1,進捗・達成率設定_PG,9,1),0),IF(CZ501&lt;&gt;0,HLOOKUP(CZ501+1,進捗・達成率設定_PT,9,1),0),IF(DA501&lt;&gt;0,HLOOKUP(DA501+1,進捗・達成率設定_受入,9,1),0),IF(AND(COUNTA(PTレビュー先頭セル:PTレビュー最終セル)=0,AND(BB501&lt;&gt;"", BB501 &lt;= 集計基準日, BE501="",BF501="",BJ501="",BK501="",BM501="",BN501="")),100,0),IF(AND(BE501&lt;&gt;"",BE501 &lt;= 集計基準日, BJ501="",BK501="",BM501="",BN501=""),100,0))</f>
        <v>0</v>
      </c>
      <c r="DH501" s="440">
        <f ca="1">MAX(IF(DB501&lt;&gt;0,HLOOKUP(DB501,進捗・達成率設定_PS,9,1),0),IF(DC501&lt;&gt;0,HLOOKUP(DC501,進捗・達成率設定_PT仕様作成,9,1),0),IF(DD501&lt;&gt;0,HLOOKUP(DD501,進捗・達成率設定_PG,9,1),0),IF(DE501&lt;&gt;0,HLOOKUP(DE501,進捗・達成率設定_PT,9,1),0),IF(DF501&lt;&gt;0,HLOOKUP(DF501,進捗・達成率設定_受入,9,1),0),IF(AND(COUNTA(PTレビュー先頭セル:PTレビュー最終セル)=0,BJ501="",BK501="",BM501="",BN501="",BC501&lt;&gt;"", BC501&lt;=集計基準日),100,0),IF(OR(AND(BF501&lt;&gt;"",BF501&lt;=集計基準日, BJ501="",BK501="",BM501="",BN501=""),AND(BE501&lt;&gt;"",BF501&lt;&gt;"",BF501&lt;=集計基準日, BJ501="",BK501="",BM501="",BN501="")),100,0))</f>
        <v>0</v>
      </c>
      <c r="DI501" s="328" t="str">
        <f>IF(BM501&lt;&gt;"",BM501,IF(AND(BJ501&lt;&gt;"",BM501&lt;&gt;""),BM501,IF(AND(BJ501&lt;&gt;"",BM501=""),"",IF(AND(BK501&lt;&gt;"",BM501=""),"",IF(BE501&lt;&gt;"",BE501,IF(COUNTA(PTレビュー先頭セル:PTレビュー最終セル)&lt;&gt;0,"",IF(BB501&lt;&gt;"",BB501,"")))))))</f>
        <v/>
      </c>
      <c r="DJ501" s="329" t="str">
        <f>IF(AND(BM501&lt;&gt;"",BN501&lt;&gt;""),BN501,IF(AND(BJ501&lt;&gt;"",BN501&lt;&gt;""),BN501,IF(AND(BK501&lt;&gt;"",BN501=""),"",IF(AND(BJ501&lt;&gt;"",BN501=""),"",IF(BF501&lt;&gt;"",BF501,IF(COUNTA(PTレビュー先頭セル:PTレビュー最終セル)&lt;&gt;0,"",IF(BC501&lt;&gt;"",BC501,"")))))))</f>
        <v/>
      </c>
      <c r="DK501" s="450" t="b">
        <f t="shared" si="243"/>
        <v>0</v>
      </c>
      <c r="DL501" s="440" t="b">
        <f t="shared" si="244"/>
        <v>0</v>
      </c>
      <c r="DM501" s="450" t="b">
        <f t="shared" si="245"/>
        <v>0</v>
      </c>
      <c r="DN501" s="440" t="b">
        <f t="shared" si="246"/>
        <v>0</v>
      </c>
      <c r="DO501" s="449" t="b">
        <f t="shared" si="247"/>
        <v>0</v>
      </c>
      <c r="DP501" s="440" t="b">
        <f t="shared" si="248"/>
        <v>0</v>
      </c>
      <c r="DQ501" s="450" t="b">
        <f t="shared" si="249"/>
        <v>0</v>
      </c>
      <c r="DR501" s="440" t="b">
        <f t="shared" si="250"/>
        <v>0</v>
      </c>
      <c r="DS501" s="449" t="b">
        <f t="shared" si="251"/>
        <v>0</v>
      </c>
      <c r="DT501" s="440" t="b">
        <f t="shared" si="252"/>
        <v>0</v>
      </c>
    </row>
    <row r="502" spans="1:124" x14ac:dyDescent="0.25">
      <c r="A502" s="65">
        <f t="shared" si="227"/>
        <v>494</v>
      </c>
      <c r="B502" s="275"/>
      <c r="C502" s="275"/>
      <c r="D502" s="275"/>
      <c r="E502" s="275"/>
      <c r="F502" s="275"/>
      <c r="G502" s="316"/>
      <c r="H502" s="276"/>
      <c r="I502" s="276"/>
      <c r="J502" s="276"/>
      <c r="K502" s="467"/>
      <c r="L502" s="467"/>
      <c r="M502" s="277"/>
      <c r="N502" s="277"/>
      <c r="O502" s="348"/>
      <c r="P502" s="278"/>
      <c r="Q502" s="279"/>
      <c r="R502" s="348"/>
      <c r="S502" s="278"/>
      <c r="T502" s="280"/>
      <c r="U502" s="348"/>
      <c r="V502" s="274"/>
      <c r="W502" s="309" t="str">
        <f t="shared" ca="1" si="228"/>
        <v/>
      </c>
      <c r="X502" s="310" t="str">
        <f t="shared" ca="1" si="229"/>
        <v/>
      </c>
      <c r="Y502" s="277"/>
      <c r="Z502" s="277"/>
      <c r="AA502" s="348"/>
      <c r="AB502" s="278"/>
      <c r="AC502" s="279"/>
      <c r="AD502" s="348"/>
      <c r="AE502" s="278"/>
      <c r="AF502" s="280"/>
      <c r="AG502" s="348"/>
      <c r="AH502" s="274"/>
      <c r="AI502" s="309" t="str">
        <f t="shared" ca="1" si="230"/>
        <v/>
      </c>
      <c r="AJ502" s="310" t="str">
        <f t="shared" ca="1" si="231"/>
        <v/>
      </c>
      <c r="AK502" s="277"/>
      <c r="AL502" s="277"/>
      <c r="AM502" s="348"/>
      <c r="AN502" s="278"/>
      <c r="AO502" s="279"/>
      <c r="AP502" s="348"/>
      <c r="AQ502" s="278"/>
      <c r="AR502" s="280"/>
      <c r="AS502" s="348"/>
      <c r="AT502" s="274"/>
      <c r="AU502" s="309" t="str">
        <f t="shared" ca="1" si="232"/>
        <v/>
      </c>
      <c r="AV502" s="310" t="str">
        <f t="shared" ca="1" si="233"/>
        <v/>
      </c>
      <c r="AW502" s="276"/>
      <c r="AX502" s="276"/>
      <c r="AY502" s="348"/>
      <c r="AZ502" s="278"/>
      <c r="BA502" s="279"/>
      <c r="BB502" s="348"/>
      <c r="BC502" s="278"/>
      <c r="BD502" s="280"/>
      <c r="BE502" s="348"/>
      <c r="BF502" s="274"/>
      <c r="BG502" s="309" t="str">
        <f t="shared" ca="1" si="234"/>
        <v/>
      </c>
      <c r="BH502" s="310" t="str">
        <f t="shared" ca="1" si="235"/>
        <v/>
      </c>
      <c r="BI502" s="276"/>
      <c r="BJ502" s="348"/>
      <c r="BK502" s="278"/>
      <c r="BL502" s="279"/>
      <c r="BM502" s="348"/>
      <c r="BN502" s="278"/>
      <c r="BO502" s="280"/>
      <c r="BP502" s="309" t="str">
        <f t="shared" ca="1" si="236"/>
        <v/>
      </c>
      <c r="BQ502" s="310" t="str">
        <f t="shared" ca="1" si="237"/>
        <v/>
      </c>
      <c r="BR502" s="309" t="str">
        <f t="shared" ca="1" si="238"/>
        <v/>
      </c>
      <c r="BS502" s="438" t="str">
        <f t="shared" ca="1" si="239"/>
        <v/>
      </c>
      <c r="BT502" s="281" t="str">
        <f t="array" ref="BT502">IF(AND($I502&lt;&gt;"",$K502&lt;&gt;""),CEILING(VLOOKUP($I502,ランク別指標,3,FALSE)*$L502,1),"")</f>
        <v/>
      </c>
      <c r="BU502" s="282"/>
      <c r="BV502" s="281" t="str">
        <f t="shared" si="224"/>
        <v/>
      </c>
      <c r="BW502" s="283"/>
      <c r="BX502" s="282"/>
      <c r="BY502" s="284" t="str">
        <f t="shared" si="240"/>
        <v/>
      </c>
      <c r="BZ502" s="285" t="str">
        <f t="shared" si="241"/>
        <v/>
      </c>
      <c r="CA502" s="286"/>
      <c r="CB502" s="287"/>
      <c r="CC502" s="281" t="str">
        <f t="array" ref="CC502">IF(AND($I502&lt;&gt;"",$K502&lt;&gt;""),CEILING(VLOOKUP($I502,ランク別指標,6,FALSE)*$L502,1),"")</f>
        <v/>
      </c>
      <c r="CD502" s="288"/>
      <c r="CE502" s="289" t="str">
        <f t="shared" si="225"/>
        <v/>
      </c>
      <c r="CF502" s="290"/>
      <c r="CG502" s="291" t="str">
        <f t="array" ref="CG502">IF(AND(L502&lt;&gt;"",L502&gt;0),IF(CD502/L502*100 &gt; 0,CD502/L502*100, ""),"")</f>
        <v/>
      </c>
      <c r="CH502" s="292" t="str">
        <f t="array" ref="CH502">IF(AND(L502&lt;&gt;"",L502&gt;0),IF(CF502/L502*100 &gt; 0,CF502/L502*100, ""),"")</f>
        <v/>
      </c>
      <c r="CI502" s="291" t="str">
        <f t="array" ref="CI502">IF(AND(CC502&lt;&gt;"",CC502&gt;0),IF(CD502/CC502*100 &gt; 0,CD502/CC502, ""),"")</f>
        <v/>
      </c>
      <c r="CJ502" s="292" t="str">
        <f t="array" ref="CJ502">IF(AND(CE502&lt;&gt;"",CE502&gt;0),IF(CF502/CE502*100 &gt; 0,CF502/CE502, ""),"")</f>
        <v/>
      </c>
      <c r="CK502" s="281"/>
      <c r="CL502" s="293" t="str">
        <f t="array" ref="CL502">IF(AND(L502&lt;&gt;"",L502&gt;0),IF(CK502/L502*100 &gt; 0,CK502/L502*100, ""),"")</f>
        <v/>
      </c>
      <c r="CM502" s="294"/>
      <c r="CN502" s="270" t="str">
        <f t="array" aca="1" ref="CN502" ca="1">IF(AND($O502&lt;&gt;"",$P502="",$O502&lt;=集計基準日),"遅1",IF(AND($R502&lt;&gt;"",$S502="",$R502&lt;=集計基準日),"遅2",IF(AND($U502&lt;&gt;"",$V502="",$U502&lt;=集計基準日),"遅3","") ) )</f>
        <v/>
      </c>
      <c r="CO502" s="271" t="str">
        <f t="array" aca="1" ref="CO502" ca="1">IF(AND($AA502&lt;&gt;"",$AB502="",$AA502&lt;=集計基準日),"遅1",IF(AND($AD502&lt;&gt;"",$AE502="",$AD502&lt;=集計基準日),"遅2",IF(AND($AG502&lt;&gt;"",$AH502="",$AG502&lt;=集計基準日),"遅3","")))</f>
        <v/>
      </c>
      <c r="CP502" s="271" t="str">
        <f t="array" aca="1" ref="CP502" ca="1">IF(AND($AM502&lt;&gt;"",$AN502="",$AM502&lt;=集計基準日),"遅1",IF(AND($AP502&lt;&gt;"",$AQ502="",$AP502&lt;=集計基準日),"遅2",IF(AND($AS502&lt;&gt;"",$AT502="",$AS502&lt;=集計基準日),"遅3","")))</f>
        <v/>
      </c>
      <c r="CQ502" s="272" t="str">
        <f t="shared" ca="1" si="15"/>
        <v/>
      </c>
      <c r="CR502" s="272" t="str">
        <f t="shared" ca="1" si="16"/>
        <v/>
      </c>
      <c r="CS502" s="273" t="str">
        <f t="shared" ca="1" si="226"/>
        <v/>
      </c>
      <c r="CT502" s="337"/>
      <c r="CU502" s="264">
        <f t="shared" si="242"/>
        <v>494</v>
      </c>
      <c r="CW502" s="324">
        <f t="array" aca="1" ref="CW502" ca="1">MAX(IF((IF(進捗管理票PSPT_進捗率_1_2&lt;&gt;"", O502:V502,O502:S502)&lt;&gt;"")*(IF(進捗管理票PSPT_進捗率_1_2&lt;&gt;"", $O$7:$V$7,$O$7:$S$7)="予定日")*(IF(進捗管理票PSPT_進捗率_1_2&lt;&gt;"", O502:V502,O502:S502)&lt;=集計基準日),COLUMN(IF(進捗管理票PSPT_進捗率_1_2&lt;&gt;"", O502:V502,O502:S502)),""))</f>
        <v>0</v>
      </c>
      <c r="CX502" s="324">
        <f t="array" aca="1" ref="CX502" ca="1">MAX(IF((IF(進捗管理票PSPT_進捗率_2_2&lt;&gt;"", AA502:AH502,AA502:AE502)&lt;&gt;"")*(IF(進捗管理票PSPT_進捗率_2_2&lt;&gt;"", $AA$7:$AH$7,$AA$7:$AE$7)="予定日")*(IF(進捗管理票PSPT_進捗率_2_2&lt;&gt;"", AA502:AH502,AA502:AE502)&lt;=集計基準日),COLUMN(IF(進捗管理票PSPT_進捗率_2_2&lt;&gt;"", AA502:AH502,AA502:AE502)),""))</f>
        <v>0</v>
      </c>
      <c r="CY502" s="324">
        <f t="array" aca="1" ref="CY502" ca="1">MAX(IF((IF(進捗管理票PSPT_進捗率_3_2&lt;&gt;"", AM502:AT502,AM502:AQ502)&lt;&gt;"")*(IF(進捗管理票PSPT_進捗率_3_2&lt;&gt;"", $AM$7:$AT$7,$AM$7:$AQ$7)="予定日")*(IF(進捗管理票PSPT_進捗率_3_2&lt;&gt;"", AM502:AT502,AM502:AQ502)&lt;=集計基準日),COLUMN(IF(進捗管理票PSPT_進捗率_3_2&lt;&gt;"", AM502:AT502,AM502:AQ502)),""))</f>
        <v>0</v>
      </c>
      <c r="CZ502" s="324">
        <f t="array" aca="1" ref="CZ502" ca="1">MAX(IF((IF(進捗管理票PSPT_進捗率_4_2&lt;&gt;"", AY502:BF502,AY502:BC502)&lt;&gt;"")*(IF(進捗管理票PSPT_進捗率_4_2&lt;&gt;"", $AY$7:$BF$7,$AY$7:$BC$7)="予定日")*(IF(進捗管理票PSPT_進捗率_4_2&lt;&gt;"", AY502:BF502,AY502:BC502)&lt;=集計基準日),COLUMN(IF(進捗管理票PSPT_進捗率_4_2&lt;&gt;"", AY502:BF502,AY502:BC502)),""))</f>
        <v>0</v>
      </c>
      <c r="DA502" s="324">
        <f t="array" aca="1" ref="DA502" ca="1">MAX(IF((BJ502:BN502&lt;&gt;"")*($BJ$7:$BN$7="予定日")*(BJ502:BN502&lt;=集計基準日),COLUMN(BJ502:BN502),""))</f>
        <v>0</v>
      </c>
      <c r="DB502" s="324">
        <f t="array" aca="1" ref="DB502" ca="1">MAX(IF((IF(AND(進捗管理票PSPT_進捗率_1_2&lt;&gt;"",U502&lt;&gt;""), O502:V502,O502:S502)&lt;&gt;"")*(IF(AND(進捗管理票PSPT_進捗率_1_2&lt;&gt;"",U502&lt;&gt;""), $O$7:$V$7,$O$7:$S$7)="実績日")*(IF(AND(進捗管理票PSPT_進捗率_1_2&lt;&gt;"",U502&lt;&gt;""), O502:V502,O502:S502)&lt;=集計基準日),COLUMN(IF(AND(進捗管理票PSPT_進捗率_1_2&lt;&gt;"",U502&lt;&gt;""), O502:V502,O502:S502)),""))</f>
        <v>0</v>
      </c>
      <c r="DC502" s="324">
        <f t="array" aca="1" ref="DC502" ca="1">MAX(IF((IF(AND(進捗管理票PSPT_進捗率_2_2&lt;&gt;"",AG502&lt;&gt;""), AA502:AH502,AA502:AE502)&lt;&gt;"")*(IF(AND(進捗管理票PSPT_進捗率_2_2&lt;&gt;"",AG502&lt;&gt;""), $AA$7:$AH$7,$AA$7:$AE$7)="実績日")*(IF(AND(進捗管理票PSPT_進捗率_2_2&lt;&gt;"",AG502&lt;&gt;""), AA502:AH502,AA502:AE502)&lt;=集計基準日),COLUMN(IF(AND(進捗管理票PSPT_進捗率_2_2&lt;&gt;"",AG502&lt;&gt;""), AA502:AH502,AA502:AE502)),""))</f>
        <v>0</v>
      </c>
      <c r="DD502" s="324">
        <f t="array" aca="1" ref="DD502" ca="1">MAX(IF((IF(AND(進捗管理票PSPT_進捗率_3_2&lt;&gt;"",AS502&lt;&gt;""), AM502:AT502,AM502:AQ502)&lt;&gt;"")*(IF(AND(進捗管理票PSPT_進捗率_3_2&lt;&gt;"",AS502&lt;&gt;""), $AM$7:$AT$7,$AM$7:$AQ$7)="実績日")*(IF(AND(進捗管理票PSPT_進捗率_3_2&lt;&gt;"",AS502&lt;&gt;""), AM502:AT502,AM502:AQ502)&lt;=集計基準日),COLUMN(IF(AND(進捗管理票PSPT_進捗率_3_2&lt;&gt;"",AS502&lt;&gt;""), AM502:AT502,AM502:AQ502)),""))</f>
        <v>0</v>
      </c>
      <c r="DE502" s="324">
        <f t="array" aca="1" ref="DE502" ca="1">MAX(IF((IF(AND(進捗管理票PSPT_進捗率_4_2&lt;&gt;"",BE502&lt;&gt;""), AY502:BF502,AY502:BC502)&lt;&gt;"")*(IF(AND(進捗管理票PSPT_進捗率_4_2&lt;&gt;"",BE502&lt;&gt;""), $AY$7:$BF$7,$AY$7:$BC$7)="実績日")*(IF(AND(進捗管理票PSPT_進捗率_4_2&lt;&gt;"",BE502&lt;&gt;""), AY502:BF502,AY502:BC502)&lt;=集計基準日),COLUMN(IF(AND(進捗管理票PSPT_進捗率_4_2&lt;&gt;"",BE502&lt;&gt;""), AY502:BF502,AY502:BC502)),""))</f>
        <v>0</v>
      </c>
      <c r="DF502" s="324">
        <f t="array" aca="1" ref="DF502" ca="1">MAX(IF((BJ502:BN502&lt;&gt;"")*($BJ$7:$BN$7="実績日")*(BJ502:BN502&lt;=集計基準日),COLUMN(BJ502:BN502),""))</f>
        <v>0</v>
      </c>
      <c r="DG502" s="439">
        <f ca="1">MAX(IF(CW502&lt;&gt;0,HLOOKUP(CW502+1,進捗・達成率設定_PS,9,1),0),IF(CX502&lt;&gt;0,HLOOKUP(CX502+1,進捗・達成率設定_PT仕様作成,9,1),0),IF(CY502&lt;&gt;0,HLOOKUP(CY502+1,進捗・達成率設定_PG,9,1),0),IF(CZ502&lt;&gt;0,HLOOKUP(CZ502+1,進捗・達成率設定_PT,9,1),0),IF(DA502&lt;&gt;0,HLOOKUP(DA502+1,進捗・達成率設定_受入,9,1),0),IF(AND(COUNTA(PTレビュー先頭セル:PTレビュー最終セル)=0,AND(BB502&lt;&gt;"", BB502 &lt;= 集計基準日, BE502="",BF502="",BJ502="",BK502="",BM502="",BN502="")),100,0),IF(AND(BE502&lt;&gt;"",BE502 &lt;= 集計基準日, BJ502="",BK502="",BM502="",BN502=""),100,0))</f>
        <v>0</v>
      </c>
      <c r="DH502" s="440">
        <f ca="1">MAX(IF(DB502&lt;&gt;0,HLOOKUP(DB502,進捗・達成率設定_PS,9,1),0),IF(DC502&lt;&gt;0,HLOOKUP(DC502,進捗・達成率設定_PT仕様作成,9,1),0),IF(DD502&lt;&gt;0,HLOOKUP(DD502,進捗・達成率設定_PG,9,1),0),IF(DE502&lt;&gt;0,HLOOKUP(DE502,進捗・達成率設定_PT,9,1),0),IF(DF502&lt;&gt;0,HLOOKUP(DF502,進捗・達成率設定_受入,9,1),0),IF(AND(COUNTA(PTレビュー先頭セル:PTレビュー最終セル)=0,BJ502="",BK502="",BM502="",BN502="",BC502&lt;&gt;"", BC502&lt;=集計基準日),100,0),IF(OR(AND(BF502&lt;&gt;"",BF502&lt;=集計基準日, BJ502="",BK502="",BM502="",BN502=""),AND(BE502&lt;&gt;"",BF502&lt;&gt;"",BF502&lt;=集計基準日, BJ502="",BK502="",BM502="",BN502="")),100,0))</f>
        <v>0</v>
      </c>
      <c r="DI502" s="328" t="str">
        <f>IF(BM502&lt;&gt;"",BM502,IF(AND(BJ502&lt;&gt;"",BM502&lt;&gt;""),BM502,IF(AND(BJ502&lt;&gt;"",BM502=""),"",IF(AND(BK502&lt;&gt;"",BM502=""),"",IF(BE502&lt;&gt;"",BE502,IF(COUNTA(PTレビュー先頭セル:PTレビュー最終セル)&lt;&gt;0,"",IF(BB502&lt;&gt;"",BB502,"")))))))</f>
        <v/>
      </c>
      <c r="DJ502" s="329" t="str">
        <f>IF(AND(BM502&lt;&gt;"",BN502&lt;&gt;""),BN502,IF(AND(BJ502&lt;&gt;"",BN502&lt;&gt;""),BN502,IF(AND(BK502&lt;&gt;"",BN502=""),"",IF(AND(BJ502&lt;&gt;"",BN502=""),"",IF(BF502&lt;&gt;"",BF502,IF(COUNTA(PTレビュー先頭セル:PTレビュー最終セル)&lt;&gt;0,"",IF(BC502&lt;&gt;"",BC502,"")))))))</f>
        <v/>
      </c>
      <c r="DK502" s="450" t="b">
        <f t="shared" si="243"/>
        <v>0</v>
      </c>
      <c r="DL502" s="440" t="b">
        <f t="shared" si="244"/>
        <v>0</v>
      </c>
      <c r="DM502" s="450" t="b">
        <f t="shared" si="245"/>
        <v>0</v>
      </c>
      <c r="DN502" s="440" t="b">
        <f t="shared" si="246"/>
        <v>0</v>
      </c>
      <c r="DO502" s="449" t="b">
        <f t="shared" si="247"/>
        <v>0</v>
      </c>
      <c r="DP502" s="440" t="b">
        <f t="shared" si="248"/>
        <v>0</v>
      </c>
      <c r="DQ502" s="450" t="b">
        <f t="shared" si="249"/>
        <v>0</v>
      </c>
      <c r="DR502" s="440" t="b">
        <f t="shared" si="250"/>
        <v>0</v>
      </c>
      <c r="DS502" s="449" t="b">
        <f t="shared" si="251"/>
        <v>0</v>
      </c>
      <c r="DT502" s="440" t="b">
        <f t="shared" si="252"/>
        <v>0</v>
      </c>
    </row>
    <row r="503" spans="1:124" x14ac:dyDescent="0.25">
      <c r="A503" s="65">
        <f t="shared" si="227"/>
        <v>495</v>
      </c>
      <c r="B503" s="275"/>
      <c r="C503" s="275"/>
      <c r="D503" s="275"/>
      <c r="E503" s="275"/>
      <c r="F503" s="275"/>
      <c r="G503" s="316"/>
      <c r="H503" s="276"/>
      <c r="I503" s="276"/>
      <c r="J503" s="276"/>
      <c r="K503" s="467"/>
      <c r="L503" s="467"/>
      <c r="M503" s="277"/>
      <c r="N503" s="277"/>
      <c r="O503" s="348"/>
      <c r="P503" s="278"/>
      <c r="Q503" s="279"/>
      <c r="R503" s="348"/>
      <c r="S503" s="278"/>
      <c r="T503" s="280"/>
      <c r="U503" s="348"/>
      <c r="V503" s="274"/>
      <c r="W503" s="309" t="str">
        <f t="shared" ca="1" si="228"/>
        <v/>
      </c>
      <c r="X503" s="310" t="str">
        <f t="shared" ca="1" si="229"/>
        <v/>
      </c>
      <c r="Y503" s="277"/>
      <c r="Z503" s="277"/>
      <c r="AA503" s="348"/>
      <c r="AB503" s="278"/>
      <c r="AC503" s="279"/>
      <c r="AD503" s="348"/>
      <c r="AE503" s="278"/>
      <c r="AF503" s="280"/>
      <c r="AG503" s="348"/>
      <c r="AH503" s="274"/>
      <c r="AI503" s="309" t="str">
        <f t="shared" ca="1" si="230"/>
        <v/>
      </c>
      <c r="AJ503" s="310" t="str">
        <f t="shared" ca="1" si="231"/>
        <v/>
      </c>
      <c r="AK503" s="277"/>
      <c r="AL503" s="277"/>
      <c r="AM503" s="348"/>
      <c r="AN503" s="278"/>
      <c r="AO503" s="279"/>
      <c r="AP503" s="348"/>
      <c r="AQ503" s="278"/>
      <c r="AR503" s="280"/>
      <c r="AS503" s="348"/>
      <c r="AT503" s="274"/>
      <c r="AU503" s="309" t="str">
        <f t="shared" ca="1" si="232"/>
        <v/>
      </c>
      <c r="AV503" s="310" t="str">
        <f t="shared" ca="1" si="233"/>
        <v/>
      </c>
      <c r="AW503" s="276"/>
      <c r="AX503" s="276"/>
      <c r="AY503" s="348"/>
      <c r="AZ503" s="278"/>
      <c r="BA503" s="279"/>
      <c r="BB503" s="348"/>
      <c r="BC503" s="278"/>
      <c r="BD503" s="280"/>
      <c r="BE503" s="348"/>
      <c r="BF503" s="274"/>
      <c r="BG503" s="309" t="str">
        <f t="shared" ca="1" si="234"/>
        <v/>
      </c>
      <c r="BH503" s="310" t="str">
        <f t="shared" ca="1" si="235"/>
        <v/>
      </c>
      <c r="BI503" s="276"/>
      <c r="BJ503" s="348"/>
      <c r="BK503" s="278"/>
      <c r="BL503" s="279"/>
      <c r="BM503" s="348"/>
      <c r="BN503" s="278"/>
      <c r="BO503" s="280"/>
      <c r="BP503" s="309" t="str">
        <f t="shared" ca="1" si="236"/>
        <v/>
      </c>
      <c r="BQ503" s="310" t="str">
        <f t="shared" ca="1" si="237"/>
        <v/>
      </c>
      <c r="BR503" s="309" t="str">
        <f t="shared" ca="1" si="238"/>
        <v/>
      </c>
      <c r="BS503" s="438" t="str">
        <f t="shared" ca="1" si="239"/>
        <v/>
      </c>
      <c r="BT503" s="281" t="str">
        <f t="array" ref="BT503">IF(AND($I503&lt;&gt;"",$K503&lt;&gt;""),CEILING(VLOOKUP($I503,ランク別指標,3,FALSE)*$L503,1),"")</f>
        <v/>
      </c>
      <c r="BU503" s="282"/>
      <c r="BV503" s="281" t="str">
        <f t="shared" si="224"/>
        <v/>
      </c>
      <c r="BW503" s="283"/>
      <c r="BX503" s="282"/>
      <c r="BY503" s="284" t="str">
        <f t="shared" si="240"/>
        <v/>
      </c>
      <c r="BZ503" s="285" t="str">
        <f t="shared" si="241"/>
        <v/>
      </c>
      <c r="CA503" s="286"/>
      <c r="CB503" s="287"/>
      <c r="CC503" s="281" t="str">
        <f t="array" ref="CC503">IF(AND($I503&lt;&gt;"",$K503&lt;&gt;""),CEILING(VLOOKUP($I503,ランク別指標,6,FALSE)*$L503,1),"")</f>
        <v/>
      </c>
      <c r="CD503" s="288"/>
      <c r="CE503" s="289" t="str">
        <f t="shared" si="225"/>
        <v/>
      </c>
      <c r="CF503" s="290"/>
      <c r="CG503" s="291" t="str">
        <f t="array" ref="CG503">IF(AND(L503&lt;&gt;"",L503&gt;0),IF(CD503/L503*100 &gt; 0,CD503/L503*100, ""),"")</f>
        <v/>
      </c>
      <c r="CH503" s="292" t="str">
        <f t="array" ref="CH503">IF(AND(L503&lt;&gt;"",L503&gt;0),IF(CF503/L503*100 &gt; 0,CF503/L503*100, ""),"")</f>
        <v/>
      </c>
      <c r="CI503" s="291" t="str">
        <f t="array" ref="CI503">IF(AND(CC503&lt;&gt;"",CC503&gt;0),IF(CD503/CC503*100 &gt; 0,CD503/CC503, ""),"")</f>
        <v/>
      </c>
      <c r="CJ503" s="292" t="str">
        <f t="array" ref="CJ503">IF(AND(CE503&lt;&gt;"",CE503&gt;0),IF(CF503/CE503*100 &gt; 0,CF503/CE503, ""),"")</f>
        <v/>
      </c>
      <c r="CK503" s="281"/>
      <c r="CL503" s="293" t="str">
        <f t="array" ref="CL503">IF(AND(L503&lt;&gt;"",L503&gt;0),IF(CK503/L503*100 &gt; 0,CK503/L503*100, ""),"")</f>
        <v/>
      </c>
      <c r="CM503" s="294"/>
      <c r="CN503" s="270" t="str">
        <f t="array" aca="1" ref="CN503" ca="1">IF(AND($O503&lt;&gt;"",$P503="",$O503&lt;=集計基準日),"遅1",IF(AND($R503&lt;&gt;"",$S503="",$R503&lt;=集計基準日),"遅2",IF(AND($U503&lt;&gt;"",$V503="",$U503&lt;=集計基準日),"遅3","") ) )</f>
        <v/>
      </c>
      <c r="CO503" s="271" t="str">
        <f t="array" aca="1" ref="CO503" ca="1">IF(AND($AA503&lt;&gt;"",$AB503="",$AA503&lt;=集計基準日),"遅1",IF(AND($AD503&lt;&gt;"",$AE503="",$AD503&lt;=集計基準日),"遅2",IF(AND($AG503&lt;&gt;"",$AH503="",$AG503&lt;=集計基準日),"遅3","")))</f>
        <v/>
      </c>
      <c r="CP503" s="271" t="str">
        <f t="array" aca="1" ref="CP503" ca="1">IF(AND($AM503&lt;&gt;"",$AN503="",$AM503&lt;=集計基準日),"遅1",IF(AND($AP503&lt;&gt;"",$AQ503="",$AP503&lt;=集計基準日),"遅2",IF(AND($AS503&lt;&gt;"",$AT503="",$AS503&lt;=集計基準日),"遅3","")))</f>
        <v/>
      </c>
      <c r="CQ503" s="272" t="str">
        <f t="shared" ca="1" si="15"/>
        <v/>
      </c>
      <c r="CR503" s="272" t="str">
        <f t="shared" ca="1" si="16"/>
        <v/>
      </c>
      <c r="CS503" s="273" t="str">
        <f t="shared" ca="1" si="226"/>
        <v/>
      </c>
      <c r="CT503" s="337"/>
      <c r="CU503" s="264">
        <f t="shared" si="242"/>
        <v>495</v>
      </c>
      <c r="CW503" s="324">
        <f t="array" aca="1" ref="CW503" ca="1">MAX(IF((IF(進捗管理票PSPT_進捗率_1_2&lt;&gt;"", O503:V503,O503:S503)&lt;&gt;"")*(IF(進捗管理票PSPT_進捗率_1_2&lt;&gt;"", $O$7:$V$7,$O$7:$S$7)="予定日")*(IF(進捗管理票PSPT_進捗率_1_2&lt;&gt;"", O503:V503,O503:S503)&lt;=集計基準日),COLUMN(IF(進捗管理票PSPT_進捗率_1_2&lt;&gt;"", O503:V503,O503:S503)),""))</f>
        <v>0</v>
      </c>
      <c r="CX503" s="324">
        <f t="array" aca="1" ref="CX503" ca="1">MAX(IF((IF(進捗管理票PSPT_進捗率_2_2&lt;&gt;"", AA503:AH503,AA503:AE503)&lt;&gt;"")*(IF(進捗管理票PSPT_進捗率_2_2&lt;&gt;"", $AA$7:$AH$7,$AA$7:$AE$7)="予定日")*(IF(進捗管理票PSPT_進捗率_2_2&lt;&gt;"", AA503:AH503,AA503:AE503)&lt;=集計基準日),COLUMN(IF(進捗管理票PSPT_進捗率_2_2&lt;&gt;"", AA503:AH503,AA503:AE503)),""))</f>
        <v>0</v>
      </c>
      <c r="CY503" s="324">
        <f t="array" aca="1" ref="CY503" ca="1">MAX(IF((IF(進捗管理票PSPT_進捗率_3_2&lt;&gt;"", AM503:AT503,AM503:AQ503)&lt;&gt;"")*(IF(進捗管理票PSPT_進捗率_3_2&lt;&gt;"", $AM$7:$AT$7,$AM$7:$AQ$7)="予定日")*(IF(進捗管理票PSPT_進捗率_3_2&lt;&gt;"", AM503:AT503,AM503:AQ503)&lt;=集計基準日),COLUMN(IF(進捗管理票PSPT_進捗率_3_2&lt;&gt;"", AM503:AT503,AM503:AQ503)),""))</f>
        <v>0</v>
      </c>
      <c r="CZ503" s="324">
        <f t="array" aca="1" ref="CZ503" ca="1">MAX(IF((IF(進捗管理票PSPT_進捗率_4_2&lt;&gt;"", AY503:BF503,AY503:BC503)&lt;&gt;"")*(IF(進捗管理票PSPT_進捗率_4_2&lt;&gt;"", $AY$7:$BF$7,$AY$7:$BC$7)="予定日")*(IF(進捗管理票PSPT_進捗率_4_2&lt;&gt;"", AY503:BF503,AY503:BC503)&lt;=集計基準日),COLUMN(IF(進捗管理票PSPT_進捗率_4_2&lt;&gt;"", AY503:BF503,AY503:BC503)),""))</f>
        <v>0</v>
      </c>
      <c r="DA503" s="324">
        <f t="array" aca="1" ref="DA503" ca="1">MAX(IF((BJ503:BN503&lt;&gt;"")*($BJ$7:$BN$7="予定日")*(BJ503:BN503&lt;=集計基準日),COLUMN(BJ503:BN503),""))</f>
        <v>0</v>
      </c>
      <c r="DB503" s="324">
        <f t="array" aca="1" ref="DB503" ca="1">MAX(IF((IF(AND(進捗管理票PSPT_進捗率_1_2&lt;&gt;"",U503&lt;&gt;""), O503:V503,O503:S503)&lt;&gt;"")*(IF(AND(進捗管理票PSPT_進捗率_1_2&lt;&gt;"",U503&lt;&gt;""), $O$7:$V$7,$O$7:$S$7)="実績日")*(IF(AND(進捗管理票PSPT_進捗率_1_2&lt;&gt;"",U503&lt;&gt;""), O503:V503,O503:S503)&lt;=集計基準日),COLUMN(IF(AND(進捗管理票PSPT_進捗率_1_2&lt;&gt;"",U503&lt;&gt;""), O503:V503,O503:S503)),""))</f>
        <v>0</v>
      </c>
      <c r="DC503" s="324">
        <f t="array" aca="1" ref="DC503" ca="1">MAX(IF((IF(AND(進捗管理票PSPT_進捗率_2_2&lt;&gt;"",AG503&lt;&gt;""), AA503:AH503,AA503:AE503)&lt;&gt;"")*(IF(AND(進捗管理票PSPT_進捗率_2_2&lt;&gt;"",AG503&lt;&gt;""), $AA$7:$AH$7,$AA$7:$AE$7)="実績日")*(IF(AND(進捗管理票PSPT_進捗率_2_2&lt;&gt;"",AG503&lt;&gt;""), AA503:AH503,AA503:AE503)&lt;=集計基準日),COLUMN(IF(AND(進捗管理票PSPT_進捗率_2_2&lt;&gt;"",AG503&lt;&gt;""), AA503:AH503,AA503:AE503)),""))</f>
        <v>0</v>
      </c>
      <c r="DD503" s="324">
        <f t="array" aca="1" ref="DD503" ca="1">MAX(IF((IF(AND(進捗管理票PSPT_進捗率_3_2&lt;&gt;"",AS503&lt;&gt;""), AM503:AT503,AM503:AQ503)&lt;&gt;"")*(IF(AND(進捗管理票PSPT_進捗率_3_2&lt;&gt;"",AS503&lt;&gt;""), $AM$7:$AT$7,$AM$7:$AQ$7)="実績日")*(IF(AND(進捗管理票PSPT_進捗率_3_2&lt;&gt;"",AS503&lt;&gt;""), AM503:AT503,AM503:AQ503)&lt;=集計基準日),COLUMN(IF(AND(進捗管理票PSPT_進捗率_3_2&lt;&gt;"",AS503&lt;&gt;""), AM503:AT503,AM503:AQ503)),""))</f>
        <v>0</v>
      </c>
      <c r="DE503" s="324">
        <f t="array" aca="1" ref="DE503" ca="1">MAX(IF((IF(AND(進捗管理票PSPT_進捗率_4_2&lt;&gt;"",BE503&lt;&gt;""), AY503:BF503,AY503:BC503)&lt;&gt;"")*(IF(AND(進捗管理票PSPT_進捗率_4_2&lt;&gt;"",BE503&lt;&gt;""), $AY$7:$BF$7,$AY$7:$BC$7)="実績日")*(IF(AND(進捗管理票PSPT_進捗率_4_2&lt;&gt;"",BE503&lt;&gt;""), AY503:BF503,AY503:BC503)&lt;=集計基準日),COLUMN(IF(AND(進捗管理票PSPT_進捗率_4_2&lt;&gt;"",BE503&lt;&gt;""), AY503:BF503,AY503:BC503)),""))</f>
        <v>0</v>
      </c>
      <c r="DF503" s="324">
        <f t="array" aca="1" ref="DF503" ca="1">MAX(IF((BJ503:BN503&lt;&gt;"")*($BJ$7:$BN$7="実績日")*(BJ503:BN503&lt;=集計基準日),COLUMN(BJ503:BN503),""))</f>
        <v>0</v>
      </c>
      <c r="DG503" s="439">
        <f ca="1">MAX(IF(CW503&lt;&gt;0,HLOOKUP(CW503+1,進捗・達成率設定_PS,9,1),0),IF(CX503&lt;&gt;0,HLOOKUP(CX503+1,進捗・達成率設定_PT仕様作成,9,1),0),IF(CY503&lt;&gt;0,HLOOKUP(CY503+1,進捗・達成率設定_PG,9,1),0),IF(CZ503&lt;&gt;0,HLOOKUP(CZ503+1,進捗・達成率設定_PT,9,1),0),IF(DA503&lt;&gt;0,HLOOKUP(DA503+1,進捗・達成率設定_受入,9,1),0),IF(AND(COUNTA(PTレビュー先頭セル:PTレビュー最終セル)=0,AND(BB503&lt;&gt;"", BB503 &lt;= 集計基準日, BE503="",BF503="",BJ503="",BK503="",BM503="",BN503="")),100,0),IF(AND(BE503&lt;&gt;"",BE503 &lt;= 集計基準日, BJ503="",BK503="",BM503="",BN503=""),100,0))</f>
        <v>0</v>
      </c>
      <c r="DH503" s="440">
        <f ca="1">MAX(IF(DB503&lt;&gt;0,HLOOKUP(DB503,進捗・達成率設定_PS,9,1),0),IF(DC503&lt;&gt;0,HLOOKUP(DC503,進捗・達成率設定_PT仕様作成,9,1),0),IF(DD503&lt;&gt;0,HLOOKUP(DD503,進捗・達成率設定_PG,9,1),0),IF(DE503&lt;&gt;0,HLOOKUP(DE503,進捗・達成率設定_PT,9,1),0),IF(DF503&lt;&gt;0,HLOOKUP(DF503,進捗・達成率設定_受入,9,1),0),IF(AND(COUNTA(PTレビュー先頭セル:PTレビュー最終セル)=0,BJ503="",BK503="",BM503="",BN503="",BC503&lt;&gt;"", BC503&lt;=集計基準日),100,0),IF(OR(AND(BF503&lt;&gt;"",BF503&lt;=集計基準日, BJ503="",BK503="",BM503="",BN503=""),AND(BE503&lt;&gt;"",BF503&lt;&gt;"",BF503&lt;=集計基準日, BJ503="",BK503="",BM503="",BN503="")),100,0))</f>
        <v>0</v>
      </c>
      <c r="DI503" s="328" t="str">
        <f>IF(BM503&lt;&gt;"",BM503,IF(AND(BJ503&lt;&gt;"",BM503&lt;&gt;""),BM503,IF(AND(BJ503&lt;&gt;"",BM503=""),"",IF(AND(BK503&lt;&gt;"",BM503=""),"",IF(BE503&lt;&gt;"",BE503,IF(COUNTA(PTレビュー先頭セル:PTレビュー最終セル)&lt;&gt;0,"",IF(BB503&lt;&gt;"",BB503,"")))))))</f>
        <v/>
      </c>
      <c r="DJ503" s="329" t="str">
        <f>IF(AND(BM503&lt;&gt;"",BN503&lt;&gt;""),BN503,IF(AND(BJ503&lt;&gt;"",BN503&lt;&gt;""),BN503,IF(AND(BK503&lt;&gt;"",BN503=""),"",IF(AND(BJ503&lt;&gt;"",BN503=""),"",IF(BF503&lt;&gt;"",BF503,IF(COUNTA(PTレビュー先頭セル:PTレビュー最終セル)&lt;&gt;0,"",IF(BC503&lt;&gt;"",BC503,"")))))))</f>
        <v/>
      </c>
      <c r="DK503" s="450" t="b">
        <f t="shared" si="243"/>
        <v>0</v>
      </c>
      <c r="DL503" s="440" t="b">
        <f t="shared" si="244"/>
        <v>0</v>
      </c>
      <c r="DM503" s="450" t="b">
        <f t="shared" si="245"/>
        <v>0</v>
      </c>
      <c r="DN503" s="440" t="b">
        <f t="shared" si="246"/>
        <v>0</v>
      </c>
      <c r="DO503" s="449" t="b">
        <f t="shared" si="247"/>
        <v>0</v>
      </c>
      <c r="DP503" s="440" t="b">
        <f t="shared" si="248"/>
        <v>0</v>
      </c>
      <c r="DQ503" s="450" t="b">
        <f t="shared" si="249"/>
        <v>0</v>
      </c>
      <c r="DR503" s="440" t="b">
        <f t="shared" si="250"/>
        <v>0</v>
      </c>
      <c r="DS503" s="449" t="b">
        <f t="shared" si="251"/>
        <v>0</v>
      </c>
      <c r="DT503" s="440" t="b">
        <f t="shared" si="252"/>
        <v>0</v>
      </c>
    </row>
    <row r="504" spans="1:124" x14ac:dyDescent="0.25">
      <c r="A504" s="65">
        <f t="shared" si="227"/>
        <v>496</v>
      </c>
      <c r="B504" s="275"/>
      <c r="C504" s="275"/>
      <c r="D504" s="275"/>
      <c r="E504" s="275"/>
      <c r="F504" s="275"/>
      <c r="G504" s="316"/>
      <c r="H504" s="276"/>
      <c r="I504" s="276"/>
      <c r="J504" s="276"/>
      <c r="K504" s="467"/>
      <c r="L504" s="467"/>
      <c r="M504" s="277"/>
      <c r="N504" s="277"/>
      <c r="O504" s="348"/>
      <c r="P504" s="278"/>
      <c r="Q504" s="279"/>
      <c r="R504" s="348"/>
      <c r="S504" s="278"/>
      <c r="T504" s="280"/>
      <c r="U504" s="348"/>
      <c r="V504" s="274"/>
      <c r="W504" s="309" t="str">
        <f t="shared" ca="1" si="228"/>
        <v/>
      </c>
      <c r="X504" s="310" t="str">
        <f t="shared" ca="1" si="229"/>
        <v/>
      </c>
      <c r="Y504" s="277"/>
      <c r="Z504" s="277"/>
      <c r="AA504" s="348"/>
      <c r="AB504" s="278"/>
      <c r="AC504" s="279"/>
      <c r="AD504" s="348"/>
      <c r="AE504" s="278"/>
      <c r="AF504" s="280"/>
      <c r="AG504" s="348"/>
      <c r="AH504" s="274"/>
      <c r="AI504" s="309" t="str">
        <f t="shared" ca="1" si="230"/>
        <v/>
      </c>
      <c r="AJ504" s="310" t="str">
        <f t="shared" ca="1" si="231"/>
        <v/>
      </c>
      <c r="AK504" s="277"/>
      <c r="AL504" s="277"/>
      <c r="AM504" s="348"/>
      <c r="AN504" s="278"/>
      <c r="AO504" s="279"/>
      <c r="AP504" s="348"/>
      <c r="AQ504" s="278"/>
      <c r="AR504" s="280"/>
      <c r="AS504" s="348"/>
      <c r="AT504" s="274"/>
      <c r="AU504" s="309" t="str">
        <f t="shared" ca="1" si="232"/>
        <v/>
      </c>
      <c r="AV504" s="310" t="str">
        <f t="shared" ca="1" si="233"/>
        <v/>
      </c>
      <c r="AW504" s="276"/>
      <c r="AX504" s="276"/>
      <c r="AY504" s="348"/>
      <c r="AZ504" s="278"/>
      <c r="BA504" s="279"/>
      <c r="BB504" s="348"/>
      <c r="BC504" s="278"/>
      <c r="BD504" s="280"/>
      <c r="BE504" s="348"/>
      <c r="BF504" s="274"/>
      <c r="BG504" s="309" t="str">
        <f t="shared" ca="1" si="234"/>
        <v/>
      </c>
      <c r="BH504" s="310" t="str">
        <f t="shared" ca="1" si="235"/>
        <v/>
      </c>
      <c r="BI504" s="276"/>
      <c r="BJ504" s="348"/>
      <c r="BK504" s="278"/>
      <c r="BL504" s="279"/>
      <c r="BM504" s="348"/>
      <c r="BN504" s="278"/>
      <c r="BO504" s="280"/>
      <c r="BP504" s="309" t="str">
        <f t="shared" ca="1" si="236"/>
        <v/>
      </c>
      <c r="BQ504" s="310" t="str">
        <f t="shared" ca="1" si="237"/>
        <v/>
      </c>
      <c r="BR504" s="309" t="str">
        <f t="shared" ca="1" si="238"/>
        <v/>
      </c>
      <c r="BS504" s="438" t="str">
        <f t="shared" ca="1" si="239"/>
        <v/>
      </c>
      <c r="BT504" s="281" t="str">
        <f t="array" ref="BT504">IF(AND($I504&lt;&gt;"",$K504&lt;&gt;""),CEILING(VLOOKUP($I504,ランク別指標,3,FALSE)*$L504,1),"")</f>
        <v/>
      </c>
      <c r="BU504" s="282"/>
      <c r="BV504" s="281" t="str">
        <f t="shared" si="224"/>
        <v/>
      </c>
      <c r="BW504" s="283"/>
      <c r="BX504" s="282"/>
      <c r="BY504" s="284" t="str">
        <f t="shared" si="240"/>
        <v/>
      </c>
      <c r="BZ504" s="285" t="str">
        <f t="shared" si="241"/>
        <v/>
      </c>
      <c r="CA504" s="286"/>
      <c r="CB504" s="287"/>
      <c r="CC504" s="281" t="str">
        <f t="array" ref="CC504">IF(AND($I504&lt;&gt;"",$K504&lt;&gt;""),CEILING(VLOOKUP($I504,ランク別指標,6,FALSE)*$L504,1),"")</f>
        <v/>
      </c>
      <c r="CD504" s="288"/>
      <c r="CE504" s="289" t="str">
        <f t="shared" si="225"/>
        <v/>
      </c>
      <c r="CF504" s="290"/>
      <c r="CG504" s="291" t="str">
        <f t="array" ref="CG504">IF(AND(L504&lt;&gt;"",L504&gt;0),IF(CD504/L504*100 &gt; 0,CD504/L504*100, ""),"")</f>
        <v/>
      </c>
      <c r="CH504" s="292" t="str">
        <f t="array" ref="CH504">IF(AND(L504&lt;&gt;"",L504&gt;0),IF(CF504/L504*100 &gt; 0,CF504/L504*100, ""),"")</f>
        <v/>
      </c>
      <c r="CI504" s="291" t="str">
        <f t="array" ref="CI504">IF(AND(CC504&lt;&gt;"",CC504&gt;0),IF(CD504/CC504*100 &gt; 0,CD504/CC504, ""),"")</f>
        <v/>
      </c>
      <c r="CJ504" s="292" t="str">
        <f t="array" ref="CJ504">IF(AND(CE504&lt;&gt;"",CE504&gt;0),IF(CF504/CE504*100 &gt; 0,CF504/CE504, ""),"")</f>
        <v/>
      </c>
      <c r="CK504" s="281"/>
      <c r="CL504" s="293" t="str">
        <f t="array" ref="CL504">IF(AND(L504&lt;&gt;"",L504&gt;0),IF(CK504/L504*100 &gt; 0,CK504/L504*100, ""),"")</f>
        <v/>
      </c>
      <c r="CM504" s="294"/>
      <c r="CN504" s="270" t="str">
        <f t="array" aca="1" ref="CN504" ca="1">IF(AND($O504&lt;&gt;"",$P504="",$O504&lt;=集計基準日),"遅1",IF(AND($R504&lt;&gt;"",$S504="",$R504&lt;=集計基準日),"遅2",IF(AND($U504&lt;&gt;"",$V504="",$U504&lt;=集計基準日),"遅3","") ) )</f>
        <v/>
      </c>
      <c r="CO504" s="271" t="str">
        <f t="array" aca="1" ref="CO504" ca="1">IF(AND($AA504&lt;&gt;"",$AB504="",$AA504&lt;=集計基準日),"遅1",IF(AND($AD504&lt;&gt;"",$AE504="",$AD504&lt;=集計基準日),"遅2",IF(AND($AG504&lt;&gt;"",$AH504="",$AG504&lt;=集計基準日),"遅3","")))</f>
        <v/>
      </c>
      <c r="CP504" s="271" t="str">
        <f t="array" aca="1" ref="CP504" ca="1">IF(AND($AM504&lt;&gt;"",$AN504="",$AM504&lt;=集計基準日),"遅1",IF(AND($AP504&lt;&gt;"",$AQ504="",$AP504&lt;=集計基準日),"遅2",IF(AND($AS504&lt;&gt;"",$AT504="",$AS504&lt;=集計基準日),"遅3","")))</f>
        <v/>
      </c>
      <c r="CQ504" s="272" t="str">
        <f t="shared" ca="1" si="15"/>
        <v/>
      </c>
      <c r="CR504" s="272" t="str">
        <f t="shared" ca="1" si="16"/>
        <v/>
      </c>
      <c r="CS504" s="273" t="str">
        <f t="shared" ca="1" si="226"/>
        <v/>
      </c>
      <c r="CT504" s="337"/>
      <c r="CU504" s="264">
        <f t="shared" si="242"/>
        <v>496</v>
      </c>
      <c r="CW504" s="324">
        <f t="array" aca="1" ref="CW504" ca="1">MAX(IF((IF(進捗管理票PSPT_進捗率_1_2&lt;&gt;"", O504:V504,O504:S504)&lt;&gt;"")*(IF(進捗管理票PSPT_進捗率_1_2&lt;&gt;"", $O$7:$V$7,$O$7:$S$7)="予定日")*(IF(進捗管理票PSPT_進捗率_1_2&lt;&gt;"", O504:V504,O504:S504)&lt;=集計基準日),COLUMN(IF(進捗管理票PSPT_進捗率_1_2&lt;&gt;"", O504:V504,O504:S504)),""))</f>
        <v>0</v>
      </c>
      <c r="CX504" s="324">
        <f t="array" aca="1" ref="CX504" ca="1">MAX(IF((IF(進捗管理票PSPT_進捗率_2_2&lt;&gt;"", AA504:AH504,AA504:AE504)&lt;&gt;"")*(IF(進捗管理票PSPT_進捗率_2_2&lt;&gt;"", $AA$7:$AH$7,$AA$7:$AE$7)="予定日")*(IF(進捗管理票PSPT_進捗率_2_2&lt;&gt;"", AA504:AH504,AA504:AE504)&lt;=集計基準日),COLUMN(IF(進捗管理票PSPT_進捗率_2_2&lt;&gt;"", AA504:AH504,AA504:AE504)),""))</f>
        <v>0</v>
      </c>
      <c r="CY504" s="324">
        <f t="array" aca="1" ref="CY504" ca="1">MAX(IF((IF(進捗管理票PSPT_進捗率_3_2&lt;&gt;"", AM504:AT504,AM504:AQ504)&lt;&gt;"")*(IF(進捗管理票PSPT_進捗率_3_2&lt;&gt;"", $AM$7:$AT$7,$AM$7:$AQ$7)="予定日")*(IF(進捗管理票PSPT_進捗率_3_2&lt;&gt;"", AM504:AT504,AM504:AQ504)&lt;=集計基準日),COLUMN(IF(進捗管理票PSPT_進捗率_3_2&lt;&gt;"", AM504:AT504,AM504:AQ504)),""))</f>
        <v>0</v>
      </c>
      <c r="CZ504" s="324">
        <f t="array" aca="1" ref="CZ504" ca="1">MAX(IF((IF(進捗管理票PSPT_進捗率_4_2&lt;&gt;"", AY504:BF504,AY504:BC504)&lt;&gt;"")*(IF(進捗管理票PSPT_進捗率_4_2&lt;&gt;"", $AY$7:$BF$7,$AY$7:$BC$7)="予定日")*(IF(進捗管理票PSPT_進捗率_4_2&lt;&gt;"", AY504:BF504,AY504:BC504)&lt;=集計基準日),COLUMN(IF(進捗管理票PSPT_進捗率_4_2&lt;&gt;"", AY504:BF504,AY504:BC504)),""))</f>
        <v>0</v>
      </c>
      <c r="DA504" s="324">
        <f t="array" aca="1" ref="DA504" ca="1">MAX(IF((BJ504:BN504&lt;&gt;"")*($BJ$7:$BN$7="予定日")*(BJ504:BN504&lt;=集計基準日),COLUMN(BJ504:BN504),""))</f>
        <v>0</v>
      </c>
      <c r="DB504" s="324">
        <f t="array" aca="1" ref="DB504" ca="1">MAX(IF((IF(AND(進捗管理票PSPT_進捗率_1_2&lt;&gt;"",U504&lt;&gt;""), O504:V504,O504:S504)&lt;&gt;"")*(IF(AND(進捗管理票PSPT_進捗率_1_2&lt;&gt;"",U504&lt;&gt;""), $O$7:$V$7,$O$7:$S$7)="実績日")*(IF(AND(進捗管理票PSPT_進捗率_1_2&lt;&gt;"",U504&lt;&gt;""), O504:V504,O504:S504)&lt;=集計基準日),COLUMN(IF(AND(進捗管理票PSPT_進捗率_1_2&lt;&gt;"",U504&lt;&gt;""), O504:V504,O504:S504)),""))</f>
        <v>0</v>
      </c>
      <c r="DC504" s="324">
        <f t="array" aca="1" ref="DC504" ca="1">MAX(IF((IF(AND(進捗管理票PSPT_進捗率_2_2&lt;&gt;"",AG504&lt;&gt;""), AA504:AH504,AA504:AE504)&lt;&gt;"")*(IF(AND(進捗管理票PSPT_進捗率_2_2&lt;&gt;"",AG504&lt;&gt;""), $AA$7:$AH$7,$AA$7:$AE$7)="実績日")*(IF(AND(進捗管理票PSPT_進捗率_2_2&lt;&gt;"",AG504&lt;&gt;""), AA504:AH504,AA504:AE504)&lt;=集計基準日),COLUMN(IF(AND(進捗管理票PSPT_進捗率_2_2&lt;&gt;"",AG504&lt;&gt;""), AA504:AH504,AA504:AE504)),""))</f>
        <v>0</v>
      </c>
      <c r="DD504" s="324">
        <f t="array" aca="1" ref="DD504" ca="1">MAX(IF((IF(AND(進捗管理票PSPT_進捗率_3_2&lt;&gt;"",AS504&lt;&gt;""), AM504:AT504,AM504:AQ504)&lt;&gt;"")*(IF(AND(進捗管理票PSPT_進捗率_3_2&lt;&gt;"",AS504&lt;&gt;""), $AM$7:$AT$7,$AM$7:$AQ$7)="実績日")*(IF(AND(進捗管理票PSPT_進捗率_3_2&lt;&gt;"",AS504&lt;&gt;""), AM504:AT504,AM504:AQ504)&lt;=集計基準日),COLUMN(IF(AND(進捗管理票PSPT_進捗率_3_2&lt;&gt;"",AS504&lt;&gt;""), AM504:AT504,AM504:AQ504)),""))</f>
        <v>0</v>
      </c>
      <c r="DE504" s="324">
        <f t="array" aca="1" ref="DE504" ca="1">MAX(IF((IF(AND(進捗管理票PSPT_進捗率_4_2&lt;&gt;"",BE504&lt;&gt;""), AY504:BF504,AY504:BC504)&lt;&gt;"")*(IF(AND(進捗管理票PSPT_進捗率_4_2&lt;&gt;"",BE504&lt;&gt;""), $AY$7:$BF$7,$AY$7:$BC$7)="実績日")*(IF(AND(進捗管理票PSPT_進捗率_4_2&lt;&gt;"",BE504&lt;&gt;""), AY504:BF504,AY504:BC504)&lt;=集計基準日),COLUMN(IF(AND(進捗管理票PSPT_進捗率_4_2&lt;&gt;"",BE504&lt;&gt;""), AY504:BF504,AY504:BC504)),""))</f>
        <v>0</v>
      </c>
      <c r="DF504" s="324">
        <f t="array" aca="1" ref="DF504" ca="1">MAX(IF((BJ504:BN504&lt;&gt;"")*($BJ$7:$BN$7="実績日")*(BJ504:BN504&lt;=集計基準日),COLUMN(BJ504:BN504),""))</f>
        <v>0</v>
      </c>
      <c r="DG504" s="439">
        <f ca="1">MAX(IF(CW504&lt;&gt;0,HLOOKUP(CW504+1,進捗・達成率設定_PS,9,1),0),IF(CX504&lt;&gt;0,HLOOKUP(CX504+1,進捗・達成率設定_PT仕様作成,9,1),0),IF(CY504&lt;&gt;0,HLOOKUP(CY504+1,進捗・達成率設定_PG,9,1),0),IF(CZ504&lt;&gt;0,HLOOKUP(CZ504+1,進捗・達成率設定_PT,9,1),0),IF(DA504&lt;&gt;0,HLOOKUP(DA504+1,進捗・達成率設定_受入,9,1),0),IF(AND(COUNTA(PTレビュー先頭セル:PTレビュー最終セル)=0,AND(BB504&lt;&gt;"", BB504 &lt;= 集計基準日, BE504="",BF504="",BJ504="",BK504="",BM504="",BN504="")),100,0),IF(AND(BE504&lt;&gt;"",BE504 &lt;= 集計基準日, BJ504="",BK504="",BM504="",BN504=""),100,0))</f>
        <v>0</v>
      </c>
      <c r="DH504" s="440">
        <f ca="1">MAX(IF(DB504&lt;&gt;0,HLOOKUP(DB504,進捗・達成率設定_PS,9,1),0),IF(DC504&lt;&gt;0,HLOOKUP(DC504,進捗・達成率設定_PT仕様作成,9,1),0),IF(DD504&lt;&gt;0,HLOOKUP(DD504,進捗・達成率設定_PG,9,1),0),IF(DE504&lt;&gt;0,HLOOKUP(DE504,進捗・達成率設定_PT,9,1),0),IF(DF504&lt;&gt;0,HLOOKUP(DF504,進捗・達成率設定_受入,9,1),0),IF(AND(COUNTA(PTレビュー先頭セル:PTレビュー最終セル)=0,BJ504="",BK504="",BM504="",BN504="",BC504&lt;&gt;"", BC504&lt;=集計基準日),100,0),IF(OR(AND(BF504&lt;&gt;"",BF504&lt;=集計基準日, BJ504="",BK504="",BM504="",BN504=""),AND(BE504&lt;&gt;"",BF504&lt;&gt;"",BF504&lt;=集計基準日, BJ504="",BK504="",BM504="",BN504="")),100,0))</f>
        <v>0</v>
      </c>
      <c r="DI504" s="328" t="str">
        <f>IF(BM504&lt;&gt;"",BM504,IF(AND(BJ504&lt;&gt;"",BM504&lt;&gt;""),BM504,IF(AND(BJ504&lt;&gt;"",BM504=""),"",IF(AND(BK504&lt;&gt;"",BM504=""),"",IF(BE504&lt;&gt;"",BE504,IF(COUNTA(PTレビュー先頭セル:PTレビュー最終セル)&lt;&gt;0,"",IF(BB504&lt;&gt;"",BB504,"")))))))</f>
        <v/>
      </c>
      <c r="DJ504" s="329" t="str">
        <f>IF(AND(BM504&lt;&gt;"",BN504&lt;&gt;""),BN504,IF(AND(BJ504&lt;&gt;"",BN504&lt;&gt;""),BN504,IF(AND(BK504&lt;&gt;"",BN504=""),"",IF(AND(BJ504&lt;&gt;"",BN504=""),"",IF(BF504&lt;&gt;"",BF504,IF(COUNTA(PTレビュー先頭セル:PTレビュー最終セル)&lt;&gt;0,"",IF(BC504&lt;&gt;"",BC504,"")))))))</f>
        <v/>
      </c>
      <c r="DK504" s="450" t="b">
        <f t="shared" si="243"/>
        <v>0</v>
      </c>
      <c r="DL504" s="440" t="b">
        <f t="shared" si="244"/>
        <v>0</v>
      </c>
      <c r="DM504" s="450" t="b">
        <f t="shared" si="245"/>
        <v>0</v>
      </c>
      <c r="DN504" s="440" t="b">
        <f t="shared" si="246"/>
        <v>0</v>
      </c>
      <c r="DO504" s="449" t="b">
        <f t="shared" si="247"/>
        <v>0</v>
      </c>
      <c r="DP504" s="440" t="b">
        <f t="shared" si="248"/>
        <v>0</v>
      </c>
      <c r="DQ504" s="450" t="b">
        <f t="shared" si="249"/>
        <v>0</v>
      </c>
      <c r="DR504" s="440" t="b">
        <f t="shared" si="250"/>
        <v>0</v>
      </c>
      <c r="DS504" s="449" t="b">
        <f t="shared" si="251"/>
        <v>0</v>
      </c>
      <c r="DT504" s="440" t="b">
        <f t="shared" si="252"/>
        <v>0</v>
      </c>
    </row>
    <row r="505" spans="1:124" x14ac:dyDescent="0.25">
      <c r="A505" s="65">
        <f t="shared" si="227"/>
        <v>497</v>
      </c>
      <c r="B505" s="275"/>
      <c r="C505" s="275"/>
      <c r="D505" s="275"/>
      <c r="E505" s="275"/>
      <c r="F505" s="275"/>
      <c r="G505" s="316"/>
      <c r="H505" s="276"/>
      <c r="I505" s="276"/>
      <c r="J505" s="276"/>
      <c r="K505" s="467"/>
      <c r="L505" s="467"/>
      <c r="M505" s="277"/>
      <c r="N505" s="277"/>
      <c r="O505" s="348"/>
      <c r="P505" s="278"/>
      <c r="Q505" s="279"/>
      <c r="R505" s="348"/>
      <c r="S505" s="278"/>
      <c r="T505" s="280"/>
      <c r="U505" s="348"/>
      <c r="V505" s="274"/>
      <c r="W505" s="309" t="str">
        <f t="shared" ca="1" si="228"/>
        <v/>
      </c>
      <c r="X505" s="310" t="str">
        <f t="shared" ca="1" si="229"/>
        <v/>
      </c>
      <c r="Y505" s="277"/>
      <c r="Z505" s="277"/>
      <c r="AA505" s="348"/>
      <c r="AB505" s="278"/>
      <c r="AC505" s="279"/>
      <c r="AD505" s="348"/>
      <c r="AE505" s="278"/>
      <c r="AF505" s="280"/>
      <c r="AG505" s="348"/>
      <c r="AH505" s="274"/>
      <c r="AI505" s="309" t="str">
        <f t="shared" ca="1" si="230"/>
        <v/>
      </c>
      <c r="AJ505" s="310" t="str">
        <f t="shared" ca="1" si="231"/>
        <v/>
      </c>
      <c r="AK505" s="277"/>
      <c r="AL505" s="277"/>
      <c r="AM505" s="348"/>
      <c r="AN505" s="278"/>
      <c r="AO505" s="279"/>
      <c r="AP505" s="348"/>
      <c r="AQ505" s="278"/>
      <c r="AR505" s="280"/>
      <c r="AS505" s="348"/>
      <c r="AT505" s="274"/>
      <c r="AU505" s="309" t="str">
        <f t="shared" ca="1" si="232"/>
        <v/>
      </c>
      <c r="AV505" s="310" t="str">
        <f t="shared" ca="1" si="233"/>
        <v/>
      </c>
      <c r="AW505" s="276"/>
      <c r="AX505" s="276"/>
      <c r="AY505" s="348"/>
      <c r="AZ505" s="278"/>
      <c r="BA505" s="279"/>
      <c r="BB505" s="348"/>
      <c r="BC505" s="278"/>
      <c r="BD505" s="280"/>
      <c r="BE505" s="348"/>
      <c r="BF505" s="274"/>
      <c r="BG505" s="309" t="str">
        <f t="shared" ca="1" si="234"/>
        <v/>
      </c>
      <c r="BH505" s="310" t="str">
        <f t="shared" ca="1" si="235"/>
        <v/>
      </c>
      <c r="BI505" s="276"/>
      <c r="BJ505" s="348"/>
      <c r="BK505" s="278"/>
      <c r="BL505" s="279"/>
      <c r="BM505" s="348"/>
      <c r="BN505" s="278"/>
      <c r="BO505" s="280"/>
      <c r="BP505" s="309" t="str">
        <f t="shared" ca="1" si="236"/>
        <v/>
      </c>
      <c r="BQ505" s="310" t="str">
        <f t="shared" ca="1" si="237"/>
        <v/>
      </c>
      <c r="BR505" s="309" t="str">
        <f t="shared" ca="1" si="238"/>
        <v/>
      </c>
      <c r="BS505" s="438" t="str">
        <f t="shared" ca="1" si="239"/>
        <v/>
      </c>
      <c r="BT505" s="281" t="str">
        <f t="array" ref="BT505">IF(AND($I505&lt;&gt;"",$K505&lt;&gt;""),CEILING(VLOOKUP($I505,ランク別指標,3,FALSE)*$L505,1),"")</f>
        <v/>
      </c>
      <c r="BU505" s="282"/>
      <c r="BV505" s="281" t="str">
        <f t="shared" si="224"/>
        <v/>
      </c>
      <c r="BW505" s="283"/>
      <c r="BX505" s="282"/>
      <c r="BY505" s="284" t="str">
        <f t="shared" si="240"/>
        <v/>
      </c>
      <c r="BZ505" s="285" t="str">
        <f t="shared" si="241"/>
        <v/>
      </c>
      <c r="CA505" s="286"/>
      <c r="CB505" s="287"/>
      <c r="CC505" s="281" t="str">
        <f t="array" ref="CC505">IF(AND($I505&lt;&gt;"",$K505&lt;&gt;""),CEILING(VLOOKUP($I505,ランク別指標,6,FALSE)*$L505,1),"")</f>
        <v/>
      </c>
      <c r="CD505" s="288"/>
      <c r="CE505" s="289" t="str">
        <f t="shared" si="225"/>
        <v/>
      </c>
      <c r="CF505" s="290"/>
      <c r="CG505" s="291" t="str">
        <f t="array" ref="CG505">IF(AND(L505&lt;&gt;"",L505&gt;0),IF(CD505/L505*100 &gt; 0,CD505/L505*100, ""),"")</f>
        <v/>
      </c>
      <c r="CH505" s="292" t="str">
        <f t="array" ref="CH505">IF(AND(L505&lt;&gt;"",L505&gt;0),IF(CF505/L505*100 &gt; 0,CF505/L505*100, ""),"")</f>
        <v/>
      </c>
      <c r="CI505" s="291" t="str">
        <f t="array" ref="CI505">IF(AND(CC505&lt;&gt;"",CC505&gt;0),IF(CD505/CC505*100 &gt; 0,CD505/CC505, ""),"")</f>
        <v/>
      </c>
      <c r="CJ505" s="292" t="str">
        <f t="array" ref="CJ505">IF(AND(CE505&lt;&gt;"",CE505&gt;0),IF(CF505/CE505*100 &gt; 0,CF505/CE505, ""),"")</f>
        <v/>
      </c>
      <c r="CK505" s="281"/>
      <c r="CL505" s="293" t="str">
        <f t="array" ref="CL505">IF(AND(L505&lt;&gt;"",L505&gt;0),IF(CK505/L505*100 &gt; 0,CK505/L505*100, ""),"")</f>
        <v/>
      </c>
      <c r="CM505" s="294"/>
      <c r="CN505" s="270" t="str">
        <f t="array" aca="1" ref="CN505" ca="1">IF(AND($O505&lt;&gt;"",$P505="",$O505&lt;=集計基準日),"遅1",IF(AND($R505&lt;&gt;"",$S505="",$R505&lt;=集計基準日),"遅2",IF(AND($U505&lt;&gt;"",$V505="",$U505&lt;=集計基準日),"遅3","") ) )</f>
        <v/>
      </c>
      <c r="CO505" s="271" t="str">
        <f t="array" aca="1" ref="CO505" ca="1">IF(AND($AA505&lt;&gt;"",$AB505="",$AA505&lt;=集計基準日),"遅1",IF(AND($AD505&lt;&gt;"",$AE505="",$AD505&lt;=集計基準日),"遅2",IF(AND($AG505&lt;&gt;"",$AH505="",$AG505&lt;=集計基準日),"遅3","")))</f>
        <v/>
      </c>
      <c r="CP505" s="271" t="str">
        <f t="array" aca="1" ref="CP505" ca="1">IF(AND($AM505&lt;&gt;"",$AN505="",$AM505&lt;=集計基準日),"遅1",IF(AND($AP505&lt;&gt;"",$AQ505="",$AP505&lt;=集計基準日),"遅2",IF(AND($AS505&lt;&gt;"",$AT505="",$AS505&lt;=集計基準日),"遅3","")))</f>
        <v/>
      </c>
      <c r="CQ505" s="272" t="str">
        <f t="shared" ca="1" si="15"/>
        <v/>
      </c>
      <c r="CR505" s="272" t="str">
        <f t="shared" ca="1" si="16"/>
        <v/>
      </c>
      <c r="CS505" s="273" t="str">
        <f t="shared" ca="1" si="226"/>
        <v/>
      </c>
      <c r="CT505" s="337"/>
      <c r="CU505" s="264">
        <f t="shared" si="242"/>
        <v>497</v>
      </c>
      <c r="CW505" s="324">
        <f t="array" aca="1" ref="CW505" ca="1">MAX(IF((IF(進捗管理票PSPT_進捗率_1_2&lt;&gt;"", O505:V505,O505:S505)&lt;&gt;"")*(IF(進捗管理票PSPT_進捗率_1_2&lt;&gt;"", $O$7:$V$7,$O$7:$S$7)="予定日")*(IF(進捗管理票PSPT_進捗率_1_2&lt;&gt;"", O505:V505,O505:S505)&lt;=集計基準日),COLUMN(IF(進捗管理票PSPT_進捗率_1_2&lt;&gt;"", O505:V505,O505:S505)),""))</f>
        <v>0</v>
      </c>
      <c r="CX505" s="324">
        <f t="array" aca="1" ref="CX505" ca="1">MAX(IF((IF(進捗管理票PSPT_進捗率_2_2&lt;&gt;"", AA505:AH505,AA505:AE505)&lt;&gt;"")*(IF(進捗管理票PSPT_進捗率_2_2&lt;&gt;"", $AA$7:$AH$7,$AA$7:$AE$7)="予定日")*(IF(進捗管理票PSPT_進捗率_2_2&lt;&gt;"", AA505:AH505,AA505:AE505)&lt;=集計基準日),COLUMN(IF(進捗管理票PSPT_進捗率_2_2&lt;&gt;"", AA505:AH505,AA505:AE505)),""))</f>
        <v>0</v>
      </c>
      <c r="CY505" s="324">
        <f t="array" aca="1" ref="CY505" ca="1">MAX(IF((IF(進捗管理票PSPT_進捗率_3_2&lt;&gt;"", AM505:AT505,AM505:AQ505)&lt;&gt;"")*(IF(進捗管理票PSPT_進捗率_3_2&lt;&gt;"", $AM$7:$AT$7,$AM$7:$AQ$7)="予定日")*(IF(進捗管理票PSPT_進捗率_3_2&lt;&gt;"", AM505:AT505,AM505:AQ505)&lt;=集計基準日),COLUMN(IF(進捗管理票PSPT_進捗率_3_2&lt;&gt;"", AM505:AT505,AM505:AQ505)),""))</f>
        <v>0</v>
      </c>
      <c r="CZ505" s="324">
        <f t="array" aca="1" ref="CZ505" ca="1">MAX(IF((IF(進捗管理票PSPT_進捗率_4_2&lt;&gt;"", AY505:BF505,AY505:BC505)&lt;&gt;"")*(IF(進捗管理票PSPT_進捗率_4_2&lt;&gt;"", $AY$7:$BF$7,$AY$7:$BC$7)="予定日")*(IF(進捗管理票PSPT_進捗率_4_2&lt;&gt;"", AY505:BF505,AY505:BC505)&lt;=集計基準日),COLUMN(IF(進捗管理票PSPT_進捗率_4_2&lt;&gt;"", AY505:BF505,AY505:BC505)),""))</f>
        <v>0</v>
      </c>
      <c r="DA505" s="324">
        <f t="array" aca="1" ref="DA505" ca="1">MAX(IF((BJ505:BN505&lt;&gt;"")*($BJ$7:$BN$7="予定日")*(BJ505:BN505&lt;=集計基準日),COLUMN(BJ505:BN505),""))</f>
        <v>0</v>
      </c>
      <c r="DB505" s="324">
        <f t="array" aca="1" ref="DB505" ca="1">MAX(IF((IF(AND(進捗管理票PSPT_進捗率_1_2&lt;&gt;"",U505&lt;&gt;""), O505:V505,O505:S505)&lt;&gt;"")*(IF(AND(進捗管理票PSPT_進捗率_1_2&lt;&gt;"",U505&lt;&gt;""), $O$7:$V$7,$O$7:$S$7)="実績日")*(IF(AND(進捗管理票PSPT_進捗率_1_2&lt;&gt;"",U505&lt;&gt;""), O505:V505,O505:S505)&lt;=集計基準日),COLUMN(IF(AND(進捗管理票PSPT_進捗率_1_2&lt;&gt;"",U505&lt;&gt;""), O505:V505,O505:S505)),""))</f>
        <v>0</v>
      </c>
      <c r="DC505" s="324">
        <f t="array" aca="1" ref="DC505" ca="1">MAX(IF((IF(AND(進捗管理票PSPT_進捗率_2_2&lt;&gt;"",AG505&lt;&gt;""), AA505:AH505,AA505:AE505)&lt;&gt;"")*(IF(AND(進捗管理票PSPT_進捗率_2_2&lt;&gt;"",AG505&lt;&gt;""), $AA$7:$AH$7,$AA$7:$AE$7)="実績日")*(IF(AND(進捗管理票PSPT_進捗率_2_2&lt;&gt;"",AG505&lt;&gt;""), AA505:AH505,AA505:AE505)&lt;=集計基準日),COLUMN(IF(AND(進捗管理票PSPT_進捗率_2_2&lt;&gt;"",AG505&lt;&gt;""), AA505:AH505,AA505:AE505)),""))</f>
        <v>0</v>
      </c>
      <c r="DD505" s="324">
        <f t="array" aca="1" ref="DD505" ca="1">MAX(IF((IF(AND(進捗管理票PSPT_進捗率_3_2&lt;&gt;"",AS505&lt;&gt;""), AM505:AT505,AM505:AQ505)&lt;&gt;"")*(IF(AND(進捗管理票PSPT_進捗率_3_2&lt;&gt;"",AS505&lt;&gt;""), $AM$7:$AT$7,$AM$7:$AQ$7)="実績日")*(IF(AND(進捗管理票PSPT_進捗率_3_2&lt;&gt;"",AS505&lt;&gt;""), AM505:AT505,AM505:AQ505)&lt;=集計基準日),COLUMN(IF(AND(進捗管理票PSPT_進捗率_3_2&lt;&gt;"",AS505&lt;&gt;""), AM505:AT505,AM505:AQ505)),""))</f>
        <v>0</v>
      </c>
      <c r="DE505" s="324">
        <f t="array" aca="1" ref="DE505" ca="1">MAX(IF((IF(AND(進捗管理票PSPT_進捗率_4_2&lt;&gt;"",BE505&lt;&gt;""), AY505:BF505,AY505:BC505)&lt;&gt;"")*(IF(AND(進捗管理票PSPT_進捗率_4_2&lt;&gt;"",BE505&lt;&gt;""), $AY$7:$BF$7,$AY$7:$BC$7)="実績日")*(IF(AND(進捗管理票PSPT_進捗率_4_2&lt;&gt;"",BE505&lt;&gt;""), AY505:BF505,AY505:BC505)&lt;=集計基準日),COLUMN(IF(AND(進捗管理票PSPT_進捗率_4_2&lt;&gt;"",BE505&lt;&gt;""), AY505:BF505,AY505:BC505)),""))</f>
        <v>0</v>
      </c>
      <c r="DF505" s="324">
        <f t="array" aca="1" ref="DF505" ca="1">MAX(IF((BJ505:BN505&lt;&gt;"")*($BJ$7:$BN$7="実績日")*(BJ505:BN505&lt;=集計基準日),COLUMN(BJ505:BN505),""))</f>
        <v>0</v>
      </c>
      <c r="DG505" s="439">
        <f ca="1">MAX(IF(CW505&lt;&gt;0,HLOOKUP(CW505+1,進捗・達成率設定_PS,9,1),0),IF(CX505&lt;&gt;0,HLOOKUP(CX505+1,進捗・達成率設定_PT仕様作成,9,1),0),IF(CY505&lt;&gt;0,HLOOKUP(CY505+1,進捗・達成率設定_PG,9,1),0),IF(CZ505&lt;&gt;0,HLOOKUP(CZ505+1,進捗・達成率設定_PT,9,1),0),IF(DA505&lt;&gt;0,HLOOKUP(DA505+1,進捗・達成率設定_受入,9,1),0),IF(AND(COUNTA(PTレビュー先頭セル:PTレビュー最終セル)=0,AND(BB505&lt;&gt;"", BB505 &lt;= 集計基準日, BE505="",BF505="",BJ505="",BK505="",BM505="",BN505="")),100,0),IF(AND(BE505&lt;&gt;"",BE505 &lt;= 集計基準日, BJ505="",BK505="",BM505="",BN505=""),100,0))</f>
        <v>0</v>
      </c>
      <c r="DH505" s="440">
        <f ca="1">MAX(IF(DB505&lt;&gt;0,HLOOKUP(DB505,進捗・達成率設定_PS,9,1),0),IF(DC505&lt;&gt;0,HLOOKUP(DC505,進捗・達成率設定_PT仕様作成,9,1),0),IF(DD505&lt;&gt;0,HLOOKUP(DD505,進捗・達成率設定_PG,9,1),0),IF(DE505&lt;&gt;0,HLOOKUP(DE505,進捗・達成率設定_PT,9,1),0),IF(DF505&lt;&gt;0,HLOOKUP(DF505,進捗・達成率設定_受入,9,1),0),IF(AND(COUNTA(PTレビュー先頭セル:PTレビュー最終セル)=0,BJ505="",BK505="",BM505="",BN505="",BC505&lt;&gt;"", BC505&lt;=集計基準日),100,0),IF(OR(AND(BF505&lt;&gt;"",BF505&lt;=集計基準日, BJ505="",BK505="",BM505="",BN505=""),AND(BE505&lt;&gt;"",BF505&lt;&gt;"",BF505&lt;=集計基準日, BJ505="",BK505="",BM505="",BN505="")),100,0))</f>
        <v>0</v>
      </c>
      <c r="DI505" s="328" t="str">
        <f>IF(BM505&lt;&gt;"",BM505,IF(AND(BJ505&lt;&gt;"",BM505&lt;&gt;""),BM505,IF(AND(BJ505&lt;&gt;"",BM505=""),"",IF(AND(BK505&lt;&gt;"",BM505=""),"",IF(BE505&lt;&gt;"",BE505,IF(COUNTA(PTレビュー先頭セル:PTレビュー最終セル)&lt;&gt;0,"",IF(BB505&lt;&gt;"",BB505,"")))))))</f>
        <v/>
      </c>
      <c r="DJ505" s="329" t="str">
        <f>IF(AND(BM505&lt;&gt;"",BN505&lt;&gt;""),BN505,IF(AND(BJ505&lt;&gt;"",BN505&lt;&gt;""),BN505,IF(AND(BK505&lt;&gt;"",BN505=""),"",IF(AND(BJ505&lt;&gt;"",BN505=""),"",IF(BF505&lt;&gt;"",BF505,IF(COUNTA(PTレビュー先頭セル:PTレビュー最終セル)&lt;&gt;0,"",IF(BC505&lt;&gt;"",BC505,"")))))))</f>
        <v/>
      </c>
      <c r="DK505" s="450" t="b">
        <f t="shared" si="243"/>
        <v>0</v>
      </c>
      <c r="DL505" s="440" t="b">
        <f t="shared" si="244"/>
        <v>0</v>
      </c>
      <c r="DM505" s="450" t="b">
        <f t="shared" si="245"/>
        <v>0</v>
      </c>
      <c r="DN505" s="440" t="b">
        <f t="shared" si="246"/>
        <v>0</v>
      </c>
      <c r="DO505" s="449" t="b">
        <f t="shared" si="247"/>
        <v>0</v>
      </c>
      <c r="DP505" s="440" t="b">
        <f t="shared" si="248"/>
        <v>0</v>
      </c>
      <c r="DQ505" s="450" t="b">
        <f t="shared" si="249"/>
        <v>0</v>
      </c>
      <c r="DR505" s="440" t="b">
        <f t="shared" si="250"/>
        <v>0</v>
      </c>
      <c r="DS505" s="449" t="b">
        <f t="shared" si="251"/>
        <v>0</v>
      </c>
      <c r="DT505" s="440" t="b">
        <f t="shared" si="252"/>
        <v>0</v>
      </c>
    </row>
    <row r="506" spans="1:124" x14ac:dyDescent="0.25">
      <c r="A506" s="65">
        <f t="shared" si="227"/>
        <v>498</v>
      </c>
      <c r="B506" s="275"/>
      <c r="C506" s="275"/>
      <c r="D506" s="275"/>
      <c r="E506" s="275"/>
      <c r="F506" s="275"/>
      <c r="G506" s="316"/>
      <c r="H506" s="276"/>
      <c r="I506" s="276"/>
      <c r="J506" s="276"/>
      <c r="K506" s="467"/>
      <c r="L506" s="467"/>
      <c r="M506" s="277"/>
      <c r="N506" s="277"/>
      <c r="O506" s="348"/>
      <c r="P506" s="278"/>
      <c r="Q506" s="279"/>
      <c r="R506" s="348"/>
      <c r="S506" s="278"/>
      <c r="T506" s="280"/>
      <c r="U506" s="348"/>
      <c r="V506" s="274"/>
      <c r="W506" s="309" t="str">
        <f t="shared" ca="1" si="228"/>
        <v/>
      </c>
      <c r="X506" s="310" t="str">
        <f t="shared" ca="1" si="229"/>
        <v/>
      </c>
      <c r="Y506" s="277"/>
      <c r="Z506" s="277"/>
      <c r="AA506" s="348"/>
      <c r="AB506" s="278"/>
      <c r="AC506" s="279"/>
      <c r="AD506" s="348"/>
      <c r="AE506" s="278"/>
      <c r="AF506" s="280"/>
      <c r="AG506" s="348"/>
      <c r="AH506" s="274"/>
      <c r="AI506" s="309" t="str">
        <f t="shared" ca="1" si="230"/>
        <v/>
      </c>
      <c r="AJ506" s="310" t="str">
        <f t="shared" ca="1" si="231"/>
        <v/>
      </c>
      <c r="AK506" s="277"/>
      <c r="AL506" s="277"/>
      <c r="AM506" s="348"/>
      <c r="AN506" s="278"/>
      <c r="AO506" s="279"/>
      <c r="AP506" s="348"/>
      <c r="AQ506" s="278"/>
      <c r="AR506" s="280"/>
      <c r="AS506" s="348"/>
      <c r="AT506" s="274"/>
      <c r="AU506" s="309" t="str">
        <f t="shared" ca="1" si="232"/>
        <v/>
      </c>
      <c r="AV506" s="310" t="str">
        <f t="shared" ca="1" si="233"/>
        <v/>
      </c>
      <c r="AW506" s="276"/>
      <c r="AX506" s="276"/>
      <c r="AY506" s="348"/>
      <c r="AZ506" s="278"/>
      <c r="BA506" s="279"/>
      <c r="BB506" s="348"/>
      <c r="BC506" s="278"/>
      <c r="BD506" s="280"/>
      <c r="BE506" s="348"/>
      <c r="BF506" s="274"/>
      <c r="BG506" s="309" t="str">
        <f t="shared" ca="1" si="234"/>
        <v/>
      </c>
      <c r="BH506" s="310" t="str">
        <f t="shared" ca="1" si="235"/>
        <v/>
      </c>
      <c r="BI506" s="276"/>
      <c r="BJ506" s="348"/>
      <c r="BK506" s="278"/>
      <c r="BL506" s="279"/>
      <c r="BM506" s="348"/>
      <c r="BN506" s="278"/>
      <c r="BO506" s="280"/>
      <c r="BP506" s="309" t="str">
        <f t="shared" ca="1" si="236"/>
        <v/>
      </c>
      <c r="BQ506" s="310" t="str">
        <f t="shared" ca="1" si="237"/>
        <v/>
      </c>
      <c r="BR506" s="309" t="str">
        <f t="shared" ca="1" si="238"/>
        <v/>
      </c>
      <c r="BS506" s="438" t="str">
        <f t="shared" ca="1" si="239"/>
        <v/>
      </c>
      <c r="BT506" s="281" t="str">
        <f t="array" ref="BT506">IF(AND($I506&lt;&gt;"",$K506&lt;&gt;""),CEILING(VLOOKUP($I506,ランク別指標,3,FALSE)*$L506,1),"")</f>
        <v/>
      </c>
      <c r="BU506" s="282"/>
      <c r="BV506" s="281" t="str">
        <f t="shared" si="224"/>
        <v/>
      </c>
      <c r="BW506" s="283"/>
      <c r="BX506" s="282"/>
      <c r="BY506" s="284" t="str">
        <f t="shared" si="240"/>
        <v/>
      </c>
      <c r="BZ506" s="285" t="str">
        <f t="shared" si="241"/>
        <v/>
      </c>
      <c r="CA506" s="286"/>
      <c r="CB506" s="287"/>
      <c r="CC506" s="281" t="str">
        <f t="array" ref="CC506">IF(AND($I506&lt;&gt;"",$K506&lt;&gt;""),CEILING(VLOOKUP($I506,ランク別指標,6,FALSE)*$L506,1),"")</f>
        <v/>
      </c>
      <c r="CD506" s="288"/>
      <c r="CE506" s="289" t="str">
        <f t="shared" si="225"/>
        <v/>
      </c>
      <c r="CF506" s="290"/>
      <c r="CG506" s="291" t="str">
        <f t="array" ref="CG506">IF(AND(L506&lt;&gt;"",L506&gt;0),IF(CD506/L506*100 &gt; 0,CD506/L506*100, ""),"")</f>
        <v/>
      </c>
      <c r="CH506" s="292" t="str">
        <f t="array" ref="CH506">IF(AND(L506&lt;&gt;"",L506&gt;0),IF(CF506/L506*100 &gt; 0,CF506/L506*100, ""),"")</f>
        <v/>
      </c>
      <c r="CI506" s="291" t="str">
        <f t="array" ref="CI506">IF(AND(CC506&lt;&gt;"",CC506&gt;0),IF(CD506/CC506*100 &gt; 0,CD506/CC506, ""),"")</f>
        <v/>
      </c>
      <c r="CJ506" s="292" t="str">
        <f t="array" ref="CJ506">IF(AND(CE506&lt;&gt;"",CE506&gt;0),IF(CF506/CE506*100 &gt; 0,CF506/CE506, ""),"")</f>
        <v/>
      </c>
      <c r="CK506" s="281"/>
      <c r="CL506" s="293" t="str">
        <f t="array" ref="CL506">IF(AND(L506&lt;&gt;"",L506&gt;0),IF(CK506/L506*100 &gt; 0,CK506/L506*100, ""),"")</f>
        <v/>
      </c>
      <c r="CM506" s="294"/>
      <c r="CN506" s="270" t="str">
        <f t="array" aca="1" ref="CN506" ca="1">IF(AND($O506&lt;&gt;"",$P506="",$O506&lt;=集計基準日),"遅1",IF(AND($R506&lt;&gt;"",$S506="",$R506&lt;=集計基準日),"遅2",IF(AND($U506&lt;&gt;"",$V506="",$U506&lt;=集計基準日),"遅3","") ) )</f>
        <v/>
      </c>
      <c r="CO506" s="271" t="str">
        <f t="array" aca="1" ref="CO506" ca="1">IF(AND($AA506&lt;&gt;"",$AB506="",$AA506&lt;=集計基準日),"遅1",IF(AND($AD506&lt;&gt;"",$AE506="",$AD506&lt;=集計基準日),"遅2",IF(AND($AG506&lt;&gt;"",$AH506="",$AG506&lt;=集計基準日),"遅3","")))</f>
        <v/>
      </c>
      <c r="CP506" s="271" t="str">
        <f t="array" aca="1" ref="CP506" ca="1">IF(AND($AM506&lt;&gt;"",$AN506="",$AM506&lt;=集計基準日),"遅1",IF(AND($AP506&lt;&gt;"",$AQ506="",$AP506&lt;=集計基準日),"遅2",IF(AND($AS506&lt;&gt;"",$AT506="",$AS506&lt;=集計基準日),"遅3","")))</f>
        <v/>
      </c>
      <c r="CQ506" s="272" t="str">
        <f t="shared" ca="1" si="15"/>
        <v/>
      </c>
      <c r="CR506" s="272" t="str">
        <f t="shared" ca="1" si="16"/>
        <v/>
      </c>
      <c r="CS506" s="273" t="str">
        <f t="shared" ca="1" si="226"/>
        <v/>
      </c>
      <c r="CT506" s="337"/>
      <c r="CU506" s="264">
        <f t="shared" si="242"/>
        <v>498</v>
      </c>
      <c r="CW506" s="324">
        <f t="array" aca="1" ref="CW506" ca="1">MAX(IF((IF(進捗管理票PSPT_進捗率_1_2&lt;&gt;"", O506:V506,O506:S506)&lt;&gt;"")*(IF(進捗管理票PSPT_進捗率_1_2&lt;&gt;"", $O$7:$V$7,$O$7:$S$7)="予定日")*(IF(進捗管理票PSPT_進捗率_1_2&lt;&gt;"", O506:V506,O506:S506)&lt;=集計基準日),COLUMN(IF(進捗管理票PSPT_進捗率_1_2&lt;&gt;"", O506:V506,O506:S506)),""))</f>
        <v>0</v>
      </c>
      <c r="CX506" s="324">
        <f t="array" aca="1" ref="CX506" ca="1">MAX(IF((IF(進捗管理票PSPT_進捗率_2_2&lt;&gt;"", AA506:AH506,AA506:AE506)&lt;&gt;"")*(IF(進捗管理票PSPT_進捗率_2_2&lt;&gt;"", $AA$7:$AH$7,$AA$7:$AE$7)="予定日")*(IF(進捗管理票PSPT_進捗率_2_2&lt;&gt;"", AA506:AH506,AA506:AE506)&lt;=集計基準日),COLUMN(IF(進捗管理票PSPT_進捗率_2_2&lt;&gt;"", AA506:AH506,AA506:AE506)),""))</f>
        <v>0</v>
      </c>
      <c r="CY506" s="324">
        <f t="array" aca="1" ref="CY506" ca="1">MAX(IF((IF(進捗管理票PSPT_進捗率_3_2&lt;&gt;"", AM506:AT506,AM506:AQ506)&lt;&gt;"")*(IF(進捗管理票PSPT_進捗率_3_2&lt;&gt;"", $AM$7:$AT$7,$AM$7:$AQ$7)="予定日")*(IF(進捗管理票PSPT_進捗率_3_2&lt;&gt;"", AM506:AT506,AM506:AQ506)&lt;=集計基準日),COLUMN(IF(進捗管理票PSPT_進捗率_3_2&lt;&gt;"", AM506:AT506,AM506:AQ506)),""))</f>
        <v>0</v>
      </c>
      <c r="CZ506" s="324">
        <f t="array" aca="1" ref="CZ506" ca="1">MAX(IF((IF(進捗管理票PSPT_進捗率_4_2&lt;&gt;"", AY506:BF506,AY506:BC506)&lt;&gt;"")*(IF(進捗管理票PSPT_進捗率_4_2&lt;&gt;"", $AY$7:$BF$7,$AY$7:$BC$7)="予定日")*(IF(進捗管理票PSPT_進捗率_4_2&lt;&gt;"", AY506:BF506,AY506:BC506)&lt;=集計基準日),COLUMN(IF(進捗管理票PSPT_進捗率_4_2&lt;&gt;"", AY506:BF506,AY506:BC506)),""))</f>
        <v>0</v>
      </c>
      <c r="DA506" s="324">
        <f t="array" aca="1" ref="DA506" ca="1">MAX(IF((BJ506:BN506&lt;&gt;"")*($BJ$7:$BN$7="予定日")*(BJ506:BN506&lt;=集計基準日),COLUMN(BJ506:BN506),""))</f>
        <v>0</v>
      </c>
      <c r="DB506" s="324">
        <f t="array" aca="1" ref="DB506" ca="1">MAX(IF((IF(AND(進捗管理票PSPT_進捗率_1_2&lt;&gt;"",U506&lt;&gt;""), O506:V506,O506:S506)&lt;&gt;"")*(IF(AND(進捗管理票PSPT_進捗率_1_2&lt;&gt;"",U506&lt;&gt;""), $O$7:$V$7,$O$7:$S$7)="実績日")*(IF(AND(進捗管理票PSPT_進捗率_1_2&lt;&gt;"",U506&lt;&gt;""), O506:V506,O506:S506)&lt;=集計基準日),COLUMN(IF(AND(進捗管理票PSPT_進捗率_1_2&lt;&gt;"",U506&lt;&gt;""), O506:V506,O506:S506)),""))</f>
        <v>0</v>
      </c>
      <c r="DC506" s="324">
        <f t="array" aca="1" ref="DC506" ca="1">MAX(IF((IF(AND(進捗管理票PSPT_進捗率_2_2&lt;&gt;"",AG506&lt;&gt;""), AA506:AH506,AA506:AE506)&lt;&gt;"")*(IF(AND(進捗管理票PSPT_進捗率_2_2&lt;&gt;"",AG506&lt;&gt;""), $AA$7:$AH$7,$AA$7:$AE$7)="実績日")*(IF(AND(進捗管理票PSPT_進捗率_2_2&lt;&gt;"",AG506&lt;&gt;""), AA506:AH506,AA506:AE506)&lt;=集計基準日),COLUMN(IF(AND(進捗管理票PSPT_進捗率_2_2&lt;&gt;"",AG506&lt;&gt;""), AA506:AH506,AA506:AE506)),""))</f>
        <v>0</v>
      </c>
      <c r="DD506" s="324">
        <f t="array" aca="1" ref="DD506" ca="1">MAX(IF((IF(AND(進捗管理票PSPT_進捗率_3_2&lt;&gt;"",AS506&lt;&gt;""), AM506:AT506,AM506:AQ506)&lt;&gt;"")*(IF(AND(進捗管理票PSPT_進捗率_3_2&lt;&gt;"",AS506&lt;&gt;""), $AM$7:$AT$7,$AM$7:$AQ$7)="実績日")*(IF(AND(進捗管理票PSPT_進捗率_3_2&lt;&gt;"",AS506&lt;&gt;""), AM506:AT506,AM506:AQ506)&lt;=集計基準日),COLUMN(IF(AND(進捗管理票PSPT_進捗率_3_2&lt;&gt;"",AS506&lt;&gt;""), AM506:AT506,AM506:AQ506)),""))</f>
        <v>0</v>
      </c>
      <c r="DE506" s="324">
        <f t="array" aca="1" ref="DE506" ca="1">MAX(IF((IF(AND(進捗管理票PSPT_進捗率_4_2&lt;&gt;"",BE506&lt;&gt;""), AY506:BF506,AY506:BC506)&lt;&gt;"")*(IF(AND(進捗管理票PSPT_進捗率_4_2&lt;&gt;"",BE506&lt;&gt;""), $AY$7:$BF$7,$AY$7:$BC$7)="実績日")*(IF(AND(進捗管理票PSPT_進捗率_4_2&lt;&gt;"",BE506&lt;&gt;""), AY506:BF506,AY506:BC506)&lt;=集計基準日),COLUMN(IF(AND(進捗管理票PSPT_進捗率_4_2&lt;&gt;"",BE506&lt;&gt;""), AY506:BF506,AY506:BC506)),""))</f>
        <v>0</v>
      </c>
      <c r="DF506" s="324">
        <f t="array" aca="1" ref="DF506" ca="1">MAX(IF((BJ506:BN506&lt;&gt;"")*($BJ$7:$BN$7="実績日")*(BJ506:BN506&lt;=集計基準日),COLUMN(BJ506:BN506),""))</f>
        <v>0</v>
      </c>
      <c r="DG506" s="439">
        <f ca="1">MAX(IF(CW506&lt;&gt;0,HLOOKUP(CW506+1,進捗・達成率設定_PS,9,1),0),IF(CX506&lt;&gt;0,HLOOKUP(CX506+1,進捗・達成率設定_PT仕様作成,9,1),0),IF(CY506&lt;&gt;0,HLOOKUP(CY506+1,進捗・達成率設定_PG,9,1),0),IF(CZ506&lt;&gt;0,HLOOKUP(CZ506+1,進捗・達成率設定_PT,9,1),0),IF(DA506&lt;&gt;0,HLOOKUP(DA506+1,進捗・達成率設定_受入,9,1),0),IF(AND(COUNTA(PTレビュー先頭セル:PTレビュー最終セル)=0,AND(BB506&lt;&gt;"", BB506 &lt;= 集計基準日, BE506="",BF506="",BJ506="",BK506="",BM506="",BN506="")),100,0),IF(AND(BE506&lt;&gt;"",BE506 &lt;= 集計基準日, BJ506="",BK506="",BM506="",BN506=""),100,0))</f>
        <v>0</v>
      </c>
      <c r="DH506" s="440">
        <f ca="1">MAX(IF(DB506&lt;&gt;0,HLOOKUP(DB506,進捗・達成率設定_PS,9,1),0),IF(DC506&lt;&gt;0,HLOOKUP(DC506,進捗・達成率設定_PT仕様作成,9,1),0),IF(DD506&lt;&gt;0,HLOOKUP(DD506,進捗・達成率設定_PG,9,1),0),IF(DE506&lt;&gt;0,HLOOKUP(DE506,進捗・達成率設定_PT,9,1),0),IF(DF506&lt;&gt;0,HLOOKUP(DF506,進捗・達成率設定_受入,9,1),0),IF(AND(COUNTA(PTレビュー先頭セル:PTレビュー最終セル)=0,BJ506="",BK506="",BM506="",BN506="",BC506&lt;&gt;"", BC506&lt;=集計基準日),100,0),IF(OR(AND(BF506&lt;&gt;"",BF506&lt;=集計基準日, BJ506="",BK506="",BM506="",BN506=""),AND(BE506&lt;&gt;"",BF506&lt;&gt;"",BF506&lt;=集計基準日, BJ506="",BK506="",BM506="",BN506="")),100,0))</f>
        <v>0</v>
      </c>
      <c r="DI506" s="328" t="str">
        <f>IF(BM506&lt;&gt;"",BM506,IF(AND(BJ506&lt;&gt;"",BM506&lt;&gt;""),BM506,IF(AND(BJ506&lt;&gt;"",BM506=""),"",IF(AND(BK506&lt;&gt;"",BM506=""),"",IF(BE506&lt;&gt;"",BE506,IF(COUNTA(PTレビュー先頭セル:PTレビュー最終セル)&lt;&gt;0,"",IF(BB506&lt;&gt;"",BB506,"")))))))</f>
        <v/>
      </c>
      <c r="DJ506" s="329" t="str">
        <f>IF(AND(BM506&lt;&gt;"",BN506&lt;&gt;""),BN506,IF(AND(BJ506&lt;&gt;"",BN506&lt;&gt;""),BN506,IF(AND(BK506&lt;&gt;"",BN506=""),"",IF(AND(BJ506&lt;&gt;"",BN506=""),"",IF(BF506&lt;&gt;"",BF506,IF(COUNTA(PTレビュー先頭セル:PTレビュー最終セル)&lt;&gt;0,"",IF(BC506&lt;&gt;"",BC506,"")))))))</f>
        <v/>
      </c>
      <c r="DK506" s="450" t="b">
        <f t="shared" si="243"/>
        <v>0</v>
      </c>
      <c r="DL506" s="440" t="b">
        <f t="shared" si="244"/>
        <v>0</v>
      </c>
      <c r="DM506" s="450" t="b">
        <f t="shared" si="245"/>
        <v>0</v>
      </c>
      <c r="DN506" s="440" t="b">
        <f t="shared" si="246"/>
        <v>0</v>
      </c>
      <c r="DO506" s="449" t="b">
        <f t="shared" si="247"/>
        <v>0</v>
      </c>
      <c r="DP506" s="440" t="b">
        <f t="shared" si="248"/>
        <v>0</v>
      </c>
      <c r="DQ506" s="450" t="b">
        <f t="shared" si="249"/>
        <v>0</v>
      </c>
      <c r="DR506" s="440" t="b">
        <f t="shared" si="250"/>
        <v>0</v>
      </c>
      <c r="DS506" s="449" t="b">
        <f t="shared" si="251"/>
        <v>0</v>
      </c>
      <c r="DT506" s="440" t="b">
        <f t="shared" si="252"/>
        <v>0</v>
      </c>
    </row>
    <row r="507" spans="1:124" x14ac:dyDescent="0.25">
      <c r="A507" s="65">
        <f t="shared" si="227"/>
        <v>499</v>
      </c>
      <c r="B507" s="275"/>
      <c r="C507" s="275"/>
      <c r="D507" s="275"/>
      <c r="E507" s="275"/>
      <c r="F507" s="275"/>
      <c r="G507" s="316"/>
      <c r="H507" s="276"/>
      <c r="I507" s="276"/>
      <c r="J507" s="276"/>
      <c r="K507" s="467"/>
      <c r="L507" s="467"/>
      <c r="M507" s="277"/>
      <c r="N507" s="277"/>
      <c r="O507" s="348"/>
      <c r="P507" s="278"/>
      <c r="Q507" s="279"/>
      <c r="R507" s="348"/>
      <c r="S507" s="278"/>
      <c r="T507" s="280"/>
      <c r="U507" s="348"/>
      <c r="V507" s="274"/>
      <c r="W507" s="309" t="str">
        <f t="shared" ca="1" si="228"/>
        <v/>
      </c>
      <c r="X507" s="310" t="str">
        <f t="shared" ca="1" si="229"/>
        <v/>
      </c>
      <c r="Y507" s="277"/>
      <c r="Z507" s="277"/>
      <c r="AA507" s="348"/>
      <c r="AB507" s="278"/>
      <c r="AC507" s="279"/>
      <c r="AD507" s="348"/>
      <c r="AE507" s="278"/>
      <c r="AF507" s="280"/>
      <c r="AG507" s="348"/>
      <c r="AH507" s="274"/>
      <c r="AI507" s="309" t="str">
        <f t="shared" ca="1" si="230"/>
        <v/>
      </c>
      <c r="AJ507" s="310" t="str">
        <f t="shared" ca="1" si="231"/>
        <v/>
      </c>
      <c r="AK507" s="277"/>
      <c r="AL507" s="277"/>
      <c r="AM507" s="348"/>
      <c r="AN507" s="278"/>
      <c r="AO507" s="279"/>
      <c r="AP507" s="348"/>
      <c r="AQ507" s="278"/>
      <c r="AR507" s="280"/>
      <c r="AS507" s="348"/>
      <c r="AT507" s="274"/>
      <c r="AU507" s="309" t="str">
        <f t="shared" ca="1" si="232"/>
        <v/>
      </c>
      <c r="AV507" s="310" t="str">
        <f t="shared" ca="1" si="233"/>
        <v/>
      </c>
      <c r="AW507" s="276"/>
      <c r="AX507" s="276"/>
      <c r="AY507" s="348"/>
      <c r="AZ507" s="278"/>
      <c r="BA507" s="279"/>
      <c r="BB507" s="348"/>
      <c r="BC507" s="278"/>
      <c r="BD507" s="280"/>
      <c r="BE507" s="348"/>
      <c r="BF507" s="274"/>
      <c r="BG507" s="309" t="str">
        <f t="shared" ca="1" si="234"/>
        <v/>
      </c>
      <c r="BH507" s="310" t="str">
        <f t="shared" ca="1" si="235"/>
        <v/>
      </c>
      <c r="BI507" s="276"/>
      <c r="BJ507" s="348"/>
      <c r="BK507" s="278"/>
      <c r="BL507" s="279"/>
      <c r="BM507" s="348"/>
      <c r="BN507" s="278"/>
      <c r="BO507" s="280"/>
      <c r="BP507" s="309" t="str">
        <f t="shared" ca="1" si="236"/>
        <v/>
      </c>
      <c r="BQ507" s="310" t="str">
        <f t="shared" ca="1" si="237"/>
        <v/>
      </c>
      <c r="BR507" s="309" t="str">
        <f t="shared" ca="1" si="238"/>
        <v/>
      </c>
      <c r="BS507" s="438" t="str">
        <f t="shared" ca="1" si="239"/>
        <v/>
      </c>
      <c r="BT507" s="281" t="str">
        <f t="array" ref="BT507">IF(AND($I507&lt;&gt;"",$K507&lt;&gt;""),CEILING(VLOOKUP($I507,ランク別指標,3,FALSE)*$L507,1),"")</f>
        <v/>
      </c>
      <c r="BU507" s="282"/>
      <c r="BV507" s="281" t="str">
        <f t="shared" si="224"/>
        <v/>
      </c>
      <c r="BW507" s="283"/>
      <c r="BX507" s="282"/>
      <c r="BY507" s="284" t="str">
        <f t="shared" si="240"/>
        <v/>
      </c>
      <c r="BZ507" s="285" t="str">
        <f t="shared" si="241"/>
        <v/>
      </c>
      <c r="CA507" s="286"/>
      <c r="CB507" s="287"/>
      <c r="CC507" s="281" t="str">
        <f t="array" ref="CC507">IF(AND($I507&lt;&gt;"",$K507&lt;&gt;""),CEILING(VLOOKUP($I507,ランク別指標,6,FALSE)*$L507,1),"")</f>
        <v/>
      </c>
      <c r="CD507" s="288"/>
      <c r="CE507" s="289" t="str">
        <f t="shared" si="225"/>
        <v/>
      </c>
      <c r="CF507" s="290"/>
      <c r="CG507" s="291" t="str">
        <f t="array" ref="CG507">IF(AND(L507&lt;&gt;"",L507&gt;0),IF(CD507/L507*100 &gt; 0,CD507/L507*100, ""),"")</f>
        <v/>
      </c>
      <c r="CH507" s="292" t="str">
        <f t="array" ref="CH507">IF(AND(L507&lt;&gt;"",L507&gt;0),IF(CF507/L507*100 &gt; 0,CF507/L507*100, ""),"")</f>
        <v/>
      </c>
      <c r="CI507" s="291" t="str">
        <f t="array" ref="CI507">IF(AND(CC507&lt;&gt;"",CC507&gt;0),IF(CD507/CC507*100 &gt; 0,CD507/CC507, ""),"")</f>
        <v/>
      </c>
      <c r="CJ507" s="292" t="str">
        <f t="array" ref="CJ507">IF(AND(CE507&lt;&gt;"",CE507&gt;0),IF(CF507/CE507*100 &gt; 0,CF507/CE507, ""),"")</f>
        <v/>
      </c>
      <c r="CK507" s="281"/>
      <c r="CL507" s="293" t="str">
        <f t="array" ref="CL507">IF(AND(L507&lt;&gt;"",L507&gt;0),IF(CK507/L507*100 &gt; 0,CK507/L507*100, ""),"")</f>
        <v/>
      </c>
      <c r="CM507" s="294"/>
      <c r="CN507" s="270" t="str">
        <f t="array" aca="1" ref="CN507" ca="1">IF(AND($O507&lt;&gt;"",$P507="",$O507&lt;=集計基準日),"遅1",IF(AND($R507&lt;&gt;"",$S507="",$R507&lt;=集計基準日),"遅2",IF(AND($U507&lt;&gt;"",$V507="",$U507&lt;=集計基準日),"遅3","") ) )</f>
        <v/>
      </c>
      <c r="CO507" s="271" t="str">
        <f t="array" aca="1" ref="CO507" ca="1">IF(AND($AA507&lt;&gt;"",$AB507="",$AA507&lt;=集計基準日),"遅1",IF(AND($AD507&lt;&gt;"",$AE507="",$AD507&lt;=集計基準日),"遅2",IF(AND($AG507&lt;&gt;"",$AH507="",$AG507&lt;=集計基準日),"遅3","")))</f>
        <v/>
      </c>
      <c r="CP507" s="271" t="str">
        <f t="array" aca="1" ref="CP507" ca="1">IF(AND($AM507&lt;&gt;"",$AN507="",$AM507&lt;=集計基準日),"遅1",IF(AND($AP507&lt;&gt;"",$AQ507="",$AP507&lt;=集計基準日),"遅2",IF(AND($AS507&lt;&gt;"",$AT507="",$AS507&lt;=集計基準日),"遅3","")))</f>
        <v/>
      </c>
      <c r="CQ507" s="272" t="str">
        <f t="shared" ca="1" si="15"/>
        <v/>
      </c>
      <c r="CR507" s="272" t="str">
        <f t="shared" ca="1" si="16"/>
        <v/>
      </c>
      <c r="CS507" s="273" t="str">
        <f t="shared" ca="1" si="226"/>
        <v/>
      </c>
      <c r="CT507" s="337"/>
      <c r="CU507" s="264">
        <f t="shared" si="242"/>
        <v>499</v>
      </c>
      <c r="CW507" s="324">
        <f t="array" aca="1" ref="CW507" ca="1">MAX(IF((IF(進捗管理票PSPT_進捗率_1_2&lt;&gt;"", O507:V507,O507:S507)&lt;&gt;"")*(IF(進捗管理票PSPT_進捗率_1_2&lt;&gt;"", $O$7:$V$7,$O$7:$S$7)="予定日")*(IF(進捗管理票PSPT_進捗率_1_2&lt;&gt;"", O507:V507,O507:S507)&lt;=集計基準日),COLUMN(IF(進捗管理票PSPT_進捗率_1_2&lt;&gt;"", O507:V507,O507:S507)),""))</f>
        <v>0</v>
      </c>
      <c r="CX507" s="324">
        <f t="array" aca="1" ref="CX507" ca="1">MAX(IF((IF(進捗管理票PSPT_進捗率_2_2&lt;&gt;"", AA507:AH507,AA507:AE507)&lt;&gt;"")*(IF(進捗管理票PSPT_進捗率_2_2&lt;&gt;"", $AA$7:$AH$7,$AA$7:$AE$7)="予定日")*(IF(進捗管理票PSPT_進捗率_2_2&lt;&gt;"", AA507:AH507,AA507:AE507)&lt;=集計基準日),COLUMN(IF(進捗管理票PSPT_進捗率_2_2&lt;&gt;"", AA507:AH507,AA507:AE507)),""))</f>
        <v>0</v>
      </c>
      <c r="CY507" s="324">
        <f t="array" aca="1" ref="CY507" ca="1">MAX(IF((IF(進捗管理票PSPT_進捗率_3_2&lt;&gt;"", AM507:AT507,AM507:AQ507)&lt;&gt;"")*(IF(進捗管理票PSPT_進捗率_3_2&lt;&gt;"", $AM$7:$AT$7,$AM$7:$AQ$7)="予定日")*(IF(進捗管理票PSPT_進捗率_3_2&lt;&gt;"", AM507:AT507,AM507:AQ507)&lt;=集計基準日),COLUMN(IF(進捗管理票PSPT_進捗率_3_2&lt;&gt;"", AM507:AT507,AM507:AQ507)),""))</f>
        <v>0</v>
      </c>
      <c r="CZ507" s="324">
        <f t="array" aca="1" ref="CZ507" ca="1">MAX(IF((IF(進捗管理票PSPT_進捗率_4_2&lt;&gt;"", AY507:BF507,AY507:BC507)&lt;&gt;"")*(IF(進捗管理票PSPT_進捗率_4_2&lt;&gt;"", $AY$7:$BF$7,$AY$7:$BC$7)="予定日")*(IF(進捗管理票PSPT_進捗率_4_2&lt;&gt;"", AY507:BF507,AY507:BC507)&lt;=集計基準日),COLUMN(IF(進捗管理票PSPT_進捗率_4_2&lt;&gt;"", AY507:BF507,AY507:BC507)),""))</f>
        <v>0</v>
      </c>
      <c r="DA507" s="324">
        <f t="array" aca="1" ref="DA507" ca="1">MAX(IF((BJ507:BN507&lt;&gt;"")*($BJ$7:$BN$7="予定日")*(BJ507:BN507&lt;=集計基準日),COLUMN(BJ507:BN507),""))</f>
        <v>0</v>
      </c>
      <c r="DB507" s="324">
        <f t="array" aca="1" ref="DB507" ca="1">MAX(IF((IF(AND(進捗管理票PSPT_進捗率_1_2&lt;&gt;"",U507&lt;&gt;""), O507:V507,O507:S507)&lt;&gt;"")*(IF(AND(進捗管理票PSPT_進捗率_1_2&lt;&gt;"",U507&lt;&gt;""), $O$7:$V$7,$O$7:$S$7)="実績日")*(IF(AND(進捗管理票PSPT_進捗率_1_2&lt;&gt;"",U507&lt;&gt;""), O507:V507,O507:S507)&lt;=集計基準日),COLUMN(IF(AND(進捗管理票PSPT_進捗率_1_2&lt;&gt;"",U507&lt;&gt;""), O507:V507,O507:S507)),""))</f>
        <v>0</v>
      </c>
      <c r="DC507" s="324">
        <f t="array" aca="1" ref="DC507" ca="1">MAX(IF((IF(AND(進捗管理票PSPT_進捗率_2_2&lt;&gt;"",AG507&lt;&gt;""), AA507:AH507,AA507:AE507)&lt;&gt;"")*(IF(AND(進捗管理票PSPT_進捗率_2_2&lt;&gt;"",AG507&lt;&gt;""), $AA$7:$AH$7,$AA$7:$AE$7)="実績日")*(IF(AND(進捗管理票PSPT_進捗率_2_2&lt;&gt;"",AG507&lt;&gt;""), AA507:AH507,AA507:AE507)&lt;=集計基準日),COLUMN(IF(AND(進捗管理票PSPT_進捗率_2_2&lt;&gt;"",AG507&lt;&gt;""), AA507:AH507,AA507:AE507)),""))</f>
        <v>0</v>
      </c>
      <c r="DD507" s="324">
        <f t="array" aca="1" ref="DD507" ca="1">MAX(IF((IF(AND(進捗管理票PSPT_進捗率_3_2&lt;&gt;"",AS507&lt;&gt;""), AM507:AT507,AM507:AQ507)&lt;&gt;"")*(IF(AND(進捗管理票PSPT_進捗率_3_2&lt;&gt;"",AS507&lt;&gt;""), $AM$7:$AT$7,$AM$7:$AQ$7)="実績日")*(IF(AND(進捗管理票PSPT_進捗率_3_2&lt;&gt;"",AS507&lt;&gt;""), AM507:AT507,AM507:AQ507)&lt;=集計基準日),COLUMN(IF(AND(進捗管理票PSPT_進捗率_3_2&lt;&gt;"",AS507&lt;&gt;""), AM507:AT507,AM507:AQ507)),""))</f>
        <v>0</v>
      </c>
      <c r="DE507" s="324">
        <f t="array" aca="1" ref="DE507" ca="1">MAX(IF((IF(AND(進捗管理票PSPT_進捗率_4_2&lt;&gt;"",BE507&lt;&gt;""), AY507:BF507,AY507:BC507)&lt;&gt;"")*(IF(AND(進捗管理票PSPT_進捗率_4_2&lt;&gt;"",BE507&lt;&gt;""), $AY$7:$BF$7,$AY$7:$BC$7)="実績日")*(IF(AND(進捗管理票PSPT_進捗率_4_2&lt;&gt;"",BE507&lt;&gt;""), AY507:BF507,AY507:BC507)&lt;=集計基準日),COLUMN(IF(AND(進捗管理票PSPT_進捗率_4_2&lt;&gt;"",BE507&lt;&gt;""), AY507:BF507,AY507:BC507)),""))</f>
        <v>0</v>
      </c>
      <c r="DF507" s="324">
        <f t="array" aca="1" ref="DF507" ca="1">MAX(IF((BJ507:BN507&lt;&gt;"")*($BJ$7:$BN$7="実績日")*(BJ507:BN507&lt;=集計基準日),COLUMN(BJ507:BN507),""))</f>
        <v>0</v>
      </c>
      <c r="DG507" s="439">
        <f ca="1">MAX(IF(CW507&lt;&gt;0,HLOOKUP(CW507+1,進捗・達成率設定_PS,9,1),0),IF(CX507&lt;&gt;0,HLOOKUP(CX507+1,進捗・達成率設定_PT仕様作成,9,1),0),IF(CY507&lt;&gt;0,HLOOKUP(CY507+1,進捗・達成率設定_PG,9,1),0),IF(CZ507&lt;&gt;0,HLOOKUP(CZ507+1,進捗・達成率設定_PT,9,1),0),IF(DA507&lt;&gt;0,HLOOKUP(DA507+1,進捗・達成率設定_受入,9,1),0),IF(AND(COUNTA(PTレビュー先頭セル:PTレビュー最終セル)=0,AND(BB507&lt;&gt;"", BB507 &lt;= 集計基準日, BE507="",BF507="",BJ507="",BK507="",BM507="",BN507="")),100,0),IF(AND(BE507&lt;&gt;"",BE507 &lt;= 集計基準日, BJ507="",BK507="",BM507="",BN507=""),100,0))</f>
        <v>0</v>
      </c>
      <c r="DH507" s="440">
        <f ca="1">MAX(IF(DB507&lt;&gt;0,HLOOKUP(DB507,進捗・達成率設定_PS,9,1),0),IF(DC507&lt;&gt;0,HLOOKUP(DC507,進捗・達成率設定_PT仕様作成,9,1),0),IF(DD507&lt;&gt;0,HLOOKUP(DD507,進捗・達成率設定_PG,9,1),0),IF(DE507&lt;&gt;0,HLOOKUP(DE507,進捗・達成率設定_PT,9,1),0),IF(DF507&lt;&gt;0,HLOOKUP(DF507,進捗・達成率設定_受入,9,1),0),IF(AND(COUNTA(PTレビュー先頭セル:PTレビュー最終セル)=0,BJ507="",BK507="",BM507="",BN507="",BC507&lt;&gt;"", BC507&lt;=集計基準日),100,0),IF(OR(AND(BF507&lt;&gt;"",BF507&lt;=集計基準日, BJ507="",BK507="",BM507="",BN507=""),AND(BE507&lt;&gt;"",BF507&lt;&gt;"",BF507&lt;=集計基準日, BJ507="",BK507="",BM507="",BN507="")),100,0))</f>
        <v>0</v>
      </c>
      <c r="DI507" s="328" t="str">
        <f>IF(BM507&lt;&gt;"",BM507,IF(AND(BJ507&lt;&gt;"",BM507&lt;&gt;""),BM507,IF(AND(BJ507&lt;&gt;"",BM507=""),"",IF(AND(BK507&lt;&gt;"",BM507=""),"",IF(BE507&lt;&gt;"",BE507,IF(COUNTA(PTレビュー先頭セル:PTレビュー最終セル)&lt;&gt;0,"",IF(BB507&lt;&gt;"",BB507,"")))))))</f>
        <v/>
      </c>
      <c r="DJ507" s="329" t="str">
        <f>IF(AND(BM507&lt;&gt;"",BN507&lt;&gt;""),BN507,IF(AND(BJ507&lt;&gt;"",BN507&lt;&gt;""),BN507,IF(AND(BK507&lt;&gt;"",BN507=""),"",IF(AND(BJ507&lt;&gt;"",BN507=""),"",IF(BF507&lt;&gt;"",BF507,IF(COUNTA(PTレビュー先頭セル:PTレビュー最終セル)&lt;&gt;0,"",IF(BC507&lt;&gt;"",BC507,"")))))))</f>
        <v/>
      </c>
      <c r="DK507" s="450" t="b">
        <f t="shared" si="243"/>
        <v>0</v>
      </c>
      <c r="DL507" s="440" t="b">
        <f t="shared" si="244"/>
        <v>0</v>
      </c>
      <c r="DM507" s="450" t="b">
        <f t="shared" si="245"/>
        <v>0</v>
      </c>
      <c r="DN507" s="440" t="b">
        <f t="shared" si="246"/>
        <v>0</v>
      </c>
      <c r="DO507" s="449" t="b">
        <f t="shared" si="247"/>
        <v>0</v>
      </c>
      <c r="DP507" s="440" t="b">
        <f t="shared" si="248"/>
        <v>0</v>
      </c>
      <c r="DQ507" s="450" t="b">
        <f t="shared" si="249"/>
        <v>0</v>
      </c>
      <c r="DR507" s="440" t="b">
        <f t="shared" si="250"/>
        <v>0</v>
      </c>
      <c r="DS507" s="449" t="b">
        <f t="shared" si="251"/>
        <v>0</v>
      </c>
      <c r="DT507" s="440" t="b">
        <f t="shared" si="252"/>
        <v>0</v>
      </c>
    </row>
    <row r="508" spans="1:124" x14ac:dyDescent="0.25">
      <c r="A508" s="65">
        <f t="shared" si="227"/>
        <v>500</v>
      </c>
      <c r="B508" s="275"/>
      <c r="C508" s="275"/>
      <c r="D508" s="275"/>
      <c r="E508" s="275"/>
      <c r="F508" s="275"/>
      <c r="G508" s="316"/>
      <c r="H508" s="276"/>
      <c r="I508" s="276"/>
      <c r="J508" s="276"/>
      <c r="K508" s="467"/>
      <c r="L508" s="467"/>
      <c r="M508" s="277"/>
      <c r="N508" s="277"/>
      <c r="O508" s="348"/>
      <c r="P508" s="278"/>
      <c r="Q508" s="279"/>
      <c r="R508" s="348"/>
      <c r="S508" s="278"/>
      <c r="T508" s="280"/>
      <c r="U508" s="348"/>
      <c r="V508" s="274"/>
      <c r="W508" s="309" t="str">
        <f t="shared" ca="1" si="228"/>
        <v/>
      </c>
      <c r="X508" s="310" t="str">
        <f t="shared" ca="1" si="229"/>
        <v/>
      </c>
      <c r="Y508" s="277"/>
      <c r="Z508" s="277"/>
      <c r="AA508" s="348"/>
      <c r="AB508" s="278"/>
      <c r="AC508" s="279"/>
      <c r="AD508" s="348"/>
      <c r="AE508" s="278"/>
      <c r="AF508" s="280"/>
      <c r="AG508" s="348"/>
      <c r="AH508" s="274"/>
      <c r="AI508" s="309" t="str">
        <f t="shared" ca="1" si="230"/>
        <v/>
      </c>
      <c r="AJ508" s="310" t="str">
        <f t="shared" ca="1" si="231"/>
        <v/>
      </c>
      <c r="AK508" s="277"/>
      <c r="AL508" s="277"/>
      <c r="AM508" s="348"/>
      <c r="AN508" s="278"/>
      <c r="AO508" s="279"/>
      <c r="AP508" s="348"/>
      <c r="AQ508" s="278"/>
      <c r="AR508" s="280"/>
      <c r="AS508" s="348"/>
      <c r="AT508" s="274"/>
      <c r="AU508" s="309" t="str">
        <f t="shared" ca="1" si="232"/>
        <v/>
      </c>
      <c r="AV508" s="310" t="str">
        <f t="shared" ca="1" si="233"/>
        <v/>
      </c>
      <c r="AW508" s="276"/>
      <c r="AX508" s="276"/>
      <c r="AY508" s="348"/>
      <c r="AZ508" s="278"/>
      <c r="BA508" s="279"/>
      <c r="BB508" s="348"/>
      <c r="BC508" s="278"/>
      <c r="BD508" s="280"/>
      <c r="BE508" s="348"/>
      <c r="BF508" s="274"/>
      <c r="BG508" s="309" t="str">
        <f t="shared" ca="1" si="234"/>
        <v/>
      </c>
      <c r="BH508" s="310" t="str">
        <f t="shared" ca="1" si="235"/>
        <v/>
      </c>
      <c r="BI508" s="276"/>
      <c r="BJ508" s="348"/>
      <c r="BK508" s="278"/>
      <c r="BL508" s="279"/>
      <c r="BM508" s="348"/>
      <c r="BN508" s="278"/>
      <c r="BO508" s="280"/>
      <c r="BP508" s="309" t="str">
        <f t="shared" ca="1" si="236"/>
        <v/>
      </c>
      <c r="BQ508" s="310" t="str">
        <f t="shared" ca="1" si="237"/>
        <v/>
      </c>
      <c r="BR508" s="309" t="str">
        <f t="shared" ca="1" si="238"/>
        <v/>
      </c>
      <c r="BS508" s="438" t="str">
        <f t="shared" ca="1" si="239"/>
        <v/>
      </c>
      <c r="BT508" s="281" t="str">
        <f t="array" ref="BT508">IF(AND($I508&lt;&gt;"",$K508&lt;&gt;""),CEILING(VLOOKUP($I508,ランク別指標,3,FALSE)*$L508,1),"")</f>
        <v/>
      </c>
      <c r="BU508" s="282"/>
      <c r="BV508" s="281" t="str">
        <f t="shared" si="224"/>
        <v/>
      </c>
      <c r="BW508" s="283"/>
      <c r="BX508" s="282"/>
      <c r="BY508" s="284" t="str">
        <f t="shared" si="240"/>
        <v/>
      </c>
      <c r="BZ508" s="285" t="str">
        <f t="shared" si="241"/>
        <v/>
      </c>
      <c r="CA508" s="286"/>
      <c r="CB508" s="287"/>
      <c r="CC508" s="281" t="str">
        <f t="array" ref="CC508">IF(AND($I508&lt;&gt;"",$K508&lt;&gt;""),CEILING(VLOOKUP($I508,ランク別指標,6,FALSE)*$L508,1),"")</f>
        <v/>
      </c>
      <c r="CD508" s="288"/>
      <c r="CE508" s="289" t="str">
        <f t="shared" si="225"/>
        <v/>
      </c>
      <c r="CF508" s="290"/>
      <c r="CG508" s="291" t="str">
        <f t="array" ref="CG508">IF(AND(L508&lt;&gt;"",L508&gt;0),IF(CD508/L508*100 &gt; 0,CD508/L508*100, ""),"")</f>
        <v/>
      </c>
      <c r="CH508" s="292" t="str">
        <f t="array" ref="CH508">IF(AND(L508&lt;&gt;"",L508&gt;0),IF(CF508/L508*100 &gt; 0,CF508/L508*100, ""),"")</f>
        <v/>
      </c>
      <c r="CI508" s="291" t="str">
        <f t="array" ref="CI508">IF(AND(CC508&lt;&gt;"",CC508&gt;0),IF(CD508/CC508*100 &gt; 0,CD508/CC508, ""),"")</f>
        <v/>
      </c>
      <c r="CJ508" s="292" t="str">
        <f t="array" ref="CJ508">IF(AND(CE508&lt;&gt;"",CE508&gt;0),IF(CF508/CE508*100 &gt; 0,CF508/CE508, ""),"")</f>
        <v/>
      </c>
      <c r="CK508" s="281"/>
      <c r="CL508" s="293" t="str">
        <f t="array" ref="CL508">IF(AND(L508&lt;&gt;"",L508&gt;0),IF(CK508/L508*100 &gt; 0,CK508/L508*100, ""),"")</f>
        <v/>
      </c>
      <c r="CM508" s="294"/>
      <c r="CN508" s="270" t="str">
        <f t="array" aca="1" ref="CN508" ca="1">IF(AND($O508&lt;&gt;"",$P508="",$O508&lt;=集計基準日),"遅1",IF(AND($R508&lt;&gt;"",$S508="",$R508&lt;=集計基準日),"遅2",IF(AND($U508&lt;&gt;"",$V508="",$U508&lt;=集計基準日),"遅3","") ) )</f>
        <v/>
      </c>
      <c r="CO508" s="271" t="str">
        <f t="array" aca="1" ref="CO508" ca="1">IF(AND($AA508&lt;&gt;"",$AB508="",$AA508&lt;=集計基準日),"遅1",IF(AND($AD508&lt;&gt;"",$AE508="",$AD508&lt;=集計基準日),"遅2",IF(AND($AG508&lt;&gt;"",$AH508="",$AG508&lt;=集計基準日),"遅3","")))</f>
        <v/>
      </c>
      <c r="CP508" s="271" t="str">
        <f t="array" aca="1" ref="CP508" ca="1">IF(AND($AM508&lt;&gt;"",$AN508="",$AM508&lt;=集計基準日),"遅1",IF(AND($AP508&lt;&gt;"",$AQ508="",$AP508&lt;=集計基準日),"遅2",IF(AND($AS508&lt;&gt;"",$AT508="",$AS508&lt;=集計基準日),"遅3","")))</f>
        <v/>
      </c>
      <c r="CQ508" s="272" t="str">
        <f t="shared" ca="1" si="15"/>
        <v/>
      </c>
      <c r="CR508" s="272" t="str">
        <f t="shared" ca="1" si="16"/>
        <v/>
      </c>
      <c r="CS508" s="273" t="str">
        <f t="shared" ca="1" si="226"/>
        <v/>
      </c>
      <c r="CT508" s="337"/>
      <c r="CU508" s="264">
        <f t="shared" si="242"/>
        <v>500</v>
      </c>
      <c r="CW508" s="324">
        <f t="array" aca="1" ref="CW508" ca="1">MAX(IF((IF(進捗管理票PSPT_進捗率_1_2&lt;&gt;"", O508:V508,O508:S508)&lt;&gt;"")*(IF(進捗管理票PSPT_進捗率_1_2&lt;&gt;"", $O$7:$V$7,$O$7:$S$7)="予定日")*(IF(進捗管理票PSPT_進捗率_1_2&lt;&gt;"", O508:V508,O508:S508)&lt;=集計基準日),COLUMN(IF(進捗管理票PSPT_進捗率_1_2&lt;&gt;"", O508:V508,O508:S508)),""))</f>
        <v>0</v>
      </c>
      <c r="CX508" s="324">
        <f t="array" aca="1" ref="CX508" ca="1">MAX(IF((IF(進捗管理票PSPT_進捗率_2_2&lt;&gt;"", AA508:AH508,AA508:AE508)&lt;&gt;"")*(IF(進捗管理票PSPT_進捗率_2_2&lt;&gt;"", $AA$7:$AH$7,$AA$7:$AE$7)="予定日")*(IF(進捗管理票PSPT_進捗率_2_2&lt;&gt;"", AA508:AH508,AA508:AE508)&lt;=集計基準日),COLUMN(IF(進捗管理票PSPT_進捗率_2_2&lt;&gt;"", AA508:AH508,AA508:AE508)),""))</f>
        <v>0</v>
      </c>
      <c r="CY508" s="324">
        <f t="array" aca="1" ref="CY508" ca="1">MAX(IF((IF(進捗管理票PSPT_進捗率_3_2&lt;&gt;"", AM508:AT508,AM508:AQ508)&lt;&gt;"")*(IF(進捗管理票PSPT_進捗率_3_2&lt;&gt;"", $AM$7:$AT$7,$AM$7:$AQ$7)="予定日")*(IF(進捗管理票PSPT_進捗率_3_2&lt;&gt;"", AM508:AT508,AM508:AQ508)&lt;=集計基準日),COLUMN(IF(進捗管理票PSPT_進捗率_3_2&lt;&gt;"", AM508:AT508,AM508:AQ508)),""))</f>
        <v>0</v>
      </c>
      <c r="CZ508" s="324">
        <f t="array" aca="1" ref="CZ508" ca="1">MAX(IF((IF(進捗管理票PSPT_進捗率_4_2&lt;&gt;"", AY508:BF508,AY508:BC508)&lt;&gt;"")*(IF(進捗管理票PSPT_進捗率_4_2&lt;&gt;"", $AY$7:$BF$7,$AY$7:$BC$7)="予定日")*(IF(進捗管理票PSPT_進捗率_4_2&lt;&gt;"", AY508:BF508,AY508:BC508)&lt;=集計基準日),COLUMN(IF(進捗管理票PSPT_進捗率_4_2&lt;&gt;"", AY508:BF508,AY508:BC508)),""))</f>
        <v>0</v>
      </c>
      <c r="DA508" s="324">
        <f t="array" aca="1" ref="DA508" ca="1">MAX(IF((BJ508:BN508&lt;&gt;"")*($BJ$7:$BN$7="予定日")*(BJ508:BN508&lt;=集計基準日),COLUMN(BJ508:BN508),""))</f>
        <v>0</v>
      </c>
      <c r="DB508" s="324">
        <f t="array" aca="1" ref="DB508" ca="1">MAX(IF((IF(AND(進捗管理票PSPT_進捗率_1_2&lt;&gt;"",U508&lt;&gt;""), O508:V508,O508:S508)&lt;&gt;"")*(IF(AND(進捗管理票PSPT_進捗率_1_2&lt;&gt;"",U508&lt;&gt;""), $O$7:$V$7,$O$7:$S$7)="実績日")*(IF(AND(進捗管理票PSPT_進捗率_1_2&lt;&gt;"",U508&lt;&gt;""), O508:V508,O508:S508)&lt;=集計基準日),COLUMN(IF(AND(進捗管理票PSPT_進捗率_1_2&lt;&gt;"",U508&lt;&gt;""), O508:V508,O508:S508)),""))</f>
        <v>0</v>
      </c>
      <c r="DC508" s="324">
        <f t="array" aca="1" ref="DC508" ca="1">MAX(IF((IF(AND(進捗管理票PSPT_進捗率_2_2&lt;&gt;"",AG508&lt;&gt;""), AA508:AH508,AA508:AE508)&lt;&gt;"")*(IF(AND(進捗管理票PSPT_進捗率_2_2&lt;&gt;"",AG508&lt;&gt;""), $AA$7:$AH$7,$AA$7:$AE$7)="実績日")*(IF(AND(進捗管理票PSPT_進捗率_2_2&lt;&gt;"",AG508&lt;&gt;""), AA508:AH508,AA508:AE508)&lt;=集計基準日),COLUMN(IF(AND(進捗管理票PSPT_進捗率_2_2&lt;&gt;"",AG508&lt;&gt;""), AA508:AH508,AA508:AE508)),""))</f>
        <v>0</v>
      </c>
      <c r="DD508" s="324">
        <f t="array" aca="1" ref="DD508" ca="1">MAX(IF((IF(AND(進捗管理票PSPT_進捗率_3_2&lt;&gt;"",AS508&lt;&gt;""), AM508:AT508,AM508:AQ508)&lt;&gt;"")*(IF(AND(進捗管理票PSPT_進捗率_3_2&lt;&gt;"",AS508&lt;&gt;""), $AM$7:$AT$7,$AM$7:$AQ$7)="実績日")*(IF(AND(進捗管理票PSPT_進捗率_3_2&lt;&gt;"",AS508&lt;&gt;""), AM508:AT508,AM508:AQ508)&lt;=集計基準日),COLUMN(IF(AND(進捗管理票PSPT_進捗率_3_2&lt;&gt;"",AS508&lt;&gt;""), AM508:AT508,AM508:AQ508)),""))</f>
        <v>0</v>
      </c>
      <c r="DE508" s="324">
        <f t="array" aca="1" ref="DE508" ca="1">MAX(IF((IF(AND(進捗管理票PSPT_進捗率_4_2&lt;&gt;"",BE508&lt;&gt;""), AY508:BF508,AY508:BC508)&lt;&gt;"")*(IF(AND(進捗管理票PSPT_進捗率_4_2&lt;&gt;"",BE508&lt;&gt;""), $AY$7:$BF$7,$AY$7:$BC$7)="実績日")*(IF(AND(進捗管理票PSPT_進捗率_4_2&lt;&gt;"",BE508&lt;&gt;""), AY508:BF508,AY508:BC508)&lt;=集計基準日),COLUMN(IF(AND(進捗管理票PSPT_進捗率_4_2&lt;&gt;"",BE508&lt;&gt;""), AY508:BF508,AY508:BC508)),""))</f>
        <v>0</v>
      </c>
      <c r="DF508" s="324">
        <f t="array" aca="1" ref="DF508" ca="1">MAX(IF((BJ508:BN508&lt;&gt;"")*($BJ$7:$BN$7="実績日")*(BJ508:BN508&lt;=集計基準日),COLUMN(BJ508:BN508),""))</f>
        <v>0</v>
      </c>
      <c r="DG508" s="439">
        <f ca="1">MAX(IF(CW508&lt;&gt;0,HLOOKUP(CW508+1,進捗・達成率設定_PS,9,1),0),IF(CX508&lt;&gt;0,HLOOKUP(CX508+1,進捗・達成率設定_PT仕様作成,9,1),0),IF(CY508&lt;&gt;0,HLOOKUP(CY508+1,進捗・達成率設定_PG,9,1),0),IF(CZ508&lt;&gt;0,HLOOKUP(CZ508+1,進捗・達成率設定_PT,9,1),0),IF(DA508&lt;&gt;0,HLOOKUP(DA508+1,進捗・達成率設定_受入,9,1),0),IF(AND(COUNTA(PTレビュー先頭セル:PTレビュー最終セル)=0,AND(BB508&lt;&gt;"", BB508 &lt;= 集計基準日, BE508="",BF508="",BJ508="",BK508="",BM508="",BN508="")),100,0),IF(AND(BE508&lt;&gt;"",BE508 &lt;= 集計基準日, BJ508="",BK508="",BM508="",BN508=""),100,0))</f>
        <v>0</v>
      </c>
      <c r="DH508" s="440">
        <f ca="1">MAX(IF(DB508&lt;&gt;0,HLOOKUP(DB508,進捗・達成率設定_PS,9,1),0),IF(DC508&lt;&gt;0,HLOOKUP(DC508,進捗・達成率設定_PT仕様作成,9,1),0),IF(DD508&lt;&gt;0,HLOOKUP(DD508,進捗・達成率設定_PG,9,1),0),IF(DE508&lt;&gt;0,HLOOKUP(DE508,進捗・達成率設定_PT,9,1),0),IF(DF508&lt;&gt;0,HLOOKUP(DF508,進捗・達成率設定_受入,9,1),0),IF(AND(COUNTA(PTレビュー先頭セル:PTレビュー最終セル)=0,BJ508="",BK508="",BM508="",BN508="",BC508&lt;&gt;"", BC508&lt;=集計基準日),100,0),IF(OR(AND(BF508&lt;&gt;"",BF508&lt;=集計基準日, BJ508="",BK508="",BM508="",BN508=""),AND(BE508&lt;&gt;"",BF508&lt;&gt;"",BF508&lt;=集計基準日, BJ508="",BK508="",BM508="",BN508="")),100,0))</f>
        <v>0</v>
      </c>
      <c r="DI508" s="328" t="str">
        <f>IF(BM508&lt;&gt;"",BM508,IF(AND(BJ508&lt;&gt;"",BM508&lt;&gt;""),BM508,IF(AND(BJ508&lt;&gt;"",BM508=""),"",IF(AND(BK508&lt;&gt;"",BM508=""),"",IF(BE508&lt;&gt;"",BE508,IF(COUNTA(PTレビュー先頭セル:PTレビュー最終セル)&lt;&gt;0,"",IF(BB508&lt;&gt;"",BB508,"")))))))</f>
        <v/>
      </c>
      <c r="DJ508" s="329" t="str">
        <f>IF(AND(BM508&lt;&gt;"",BN508&lt;&gt;""),BN508,IF(AND(BJ508&lt;&gt;"",BN508&lt;&gt;""),BN508,IF(AND(BK508&lt;&gt;"",BN508=""),"",IF(AND(BJ508&lt;&gt;"",BN508=""),"",IF(BF508&lt;&gt;"",BF508,IF(COUNTA(PTレビュー先頭セル:PTレビュー最終セル)&lt;&gt;0,"",IF(BC508&lt;&gt;"",BC508,"")))))))</f>
        <v/>
      </c>
      <c r="DK508" s="450" t="b">
        <f t="shared" si="243"/>
        <v>0</v>
      </c>
      <c r="DL508" s="440" t="b">
        <f t="shared" si="244"/>
        <v>0</v>
      </c>
      <c r="DM508" s="450" t="b">
        <f t="shared" si="245"/>
        <v>0</v>
      </c>
      <c r="DN508" s="440" t="b">
        <f t="shared" si="246"/>
        <v>0</v>
      </c>
      <c r="DO508" s="449" t="b">
        <f t="shared" si="247"/>
        <v>0</v>
      </c>
      <c r="DP508" s="440" t="b">
        <f t="shared" si="248"/>
        <v>0</v>
      </c>
      <c r="DQ508" s="450" t="b">
        <f t="shared" si="249"/>
        <v>0</v>
      </c>
      <c r="DR508" s="440" t="b">
        <f t="shared" si="250"/>
        <v>0</v>
      </c>
      <c r="DS508" s="449" t="b">
        <f t="shared" si="251"/>
        <v>0</v>
      </c>
      <c r="DT508" s="440" t="b">
        <f t="shared" si="252"/>
        <v>0</v>
      </c>
    </row>
    <row r="509" spans="1:124" ht="29.25" customHeight="1" x14ac:dyDescent="0.25">
      <c r="A509" s="505" t="s">
        <v>182</v>
      </c>
      <c r="B509" s="478"/>
      <c r="C509" s="478"/>
      <c r="D509" s="478"/>
      <c r="E509" s="478"/>
      <c r="F509" s="478"/>
      <c r="G509" s="479"/>
      <c r="H509" s="479"/>
      <c r="I509" s="479"/>
      <c r="J509" s="479"/>
      <c r="K509" s="480"/>
      <c r="L509" s="480"/>
      <c r="M509" s="481"/>
      <c r="N509" s="481"/>
      <c r="O509" s="482"/>
      <c r="P509" s="483"/>
      <c r="Q509" s="484"/>
      <c r="R509" s="485"/>
      <c r="S509" s="483"/>
      <c r="T509" s="486"/>
      <c r="U509" s="485"/>
      <c r="V509" s="483"/>
      <c r="W509" s="487" t="str">
        <f t="shared" ca="1" si="228"/>
        <v/>
      </c>
      <c r="X509" s="488" t="str">
        <f t="shared" ca="1" si="229"/>
        <v/>
      </c>
      <c r="Y509" s="481"/>
      <c r="Z509" s="481"/>
      <c r="AA509" s="482"/>
      <c r="AB509" s="483"/>
      <c r="AC509" s="484"/>
      <c r="AD509" s="485"/>
      <c r="AE509" s="483"/>
      <c r="AF509" s="486"/>
      <c r="AG509" s="485"/>
      <c r="AH509" s="483"/>
      <c r="AI509" s="487" t="str">
        <f t="shared" ca="1" si="230"/>
        <v/>
      </c>
      <c r="AJ509" s="488" t="str">
        <f t="shared" ca="1" si="231"/>
        <v/>
      </c>
      <c r="AK509" s="481"/>
      <c r="AL509" s="481"/>
      <c r="AM509" s="482"/>
      <c r="AN509" s="483"/>
      <c r="AO509" s="484"/>
      <c r="AP509" s="485"/>
      <c r="AQ509" s="483"/>
      <c r="AR509" s="486"/>
      <c r="AS509" s="485"/>
      <c r="AT509" s="483"/>
      <c r="AU509" s="487" t="str">
        <f t="shared" ca="1" si="232"/>
        <v/>
      </c>
      <c r="AV509" s="488" t="str">
        <f t="shared" ca="1" si="233"/>
        <v/>
      </c>
      <c r="AW509" s="479"/>
      <c r="AX509" s="479"/>
      <c r="AY509" s="482"/>
      <c r="AZ509" s="483"/>
      <c r="BA509" s="484"/>
      <c r="BB509" s="485"/>
      <c r="BC509" s="483"/>
      <c r="BD509" s="486"/>
      <c r="BE509" s="485"/>
      <c r="BF509" s="483"/>
      <c r="BG509" s="487" t="str">
        <f t="shared" ca="1" si="234"/>
        <v/>
      </c>
      <c r="BH509" s="488" t="str">
        <f t="shared" ca="1" si="235"/>
        <v/>
      </c>
      <c r="BI509" s="479"/>
      <c r="BJ509" s="482"/>
      <c r="BK509" s="483"/>
      <c r="BL509" s="484"/>
      <c r="BM509" s="485"/>
      <c r="BN509" s="483"/>
      <c r="BO509" s="486"/>
      <c r="BP509" s="487" t="str">
        <f t="shared" ca="1" si="236"/>
        <v/>
      </c>
      <c r="BQ509" s="489" t="str">
        <f t="shared" ca="1" si="237"/>
        <v/>
      </c>
      <c r="BR509" s="487" t="str">
        <f t="shared" ca="1" si="238"/>
        <v/>
      </c>
      <c r="BS509" s="490" t="str">
        <f t="shared" ca="1" si="239"/>
        <v/>
      </c>
      <c r="BT509" s="491"/>
      <c r="BU509" s="492"/>
      <c r="BV509" s="491"/>
      <c r="BW509" s="493"/>
      <c r="BX509" s="492"/>
      <c r="BY509" s="494"/>
      <c r="BZ509" s="495"/>
      <c r="CA509" s="496"/>
      <c r="CB509" s="497"/>
      <c r="CC509" s="491"/>
      <c r="CD509" s="498"/>
      <c r="CE509" s="499"/>
      <c r="CF509" s="500"/>
      <c r="CG509" s="501"/>
      <c r="CH509" s="502"/>
      <c r="CI509" s="501"/>
      <c r="CJ509" s="502"/>
      <c r="CK509" s="491"/>
      <c r="CL509" s="503"/>
      <c r="CM509" s="504"/>
      <c r="CN509" s="265" t="str">
        <f t="array" aca="1" ref="CN509" ca="1">IF(AND($O509&lt;&gt;"",$P509="",$O509&lt;=集計基準日),"遅1",IF(AND($R509&lt;&gt;"",$S509="",$R509&lt;=集計基準日),"遅2",IF(AND($U509&lt;&gt;"",$V509="",$U509&lt;=集計基準日),"遅3","") ) )</f>
        <v/>
      </c>
      <c r="CO509" s="266" t="str">
        <f t="array" aca="1" ref="CO509" ca="1">IF(AND($AA509&lt;&gt;"",$AB509="",$AA509&lt;=集計基準日),"遅1",IF(AND($AD509&lt;&gt;"",$AE509="",$AD509&lt;=集計基準日),"遅2",IF(AND($AG509&lt;&gt;"",$AH509="",$AG509&lt;=集計基準日),"遅3","")))</f>
        <v/>
      </c>
      <c r="CP509" s="266" t="str">
        <f t="array" aca="1" ref="CP509" ca="1">IF(AND($AM509&lt;&gt;"",$AN509="",$AM509&lt;=集計基準日),"遅1",IF(AND($AP509&lt;&gt;"",$AQ509="",$AP509&lt;=集計基準日),"遅2",IF(AND($AS509&lt;&gt;"",$AT509="",$AS509&lt;=集計基準日),"遅3","")))</f>
        <v/>
      </c>
      <c r="CQ509" s="295" t="str">
        <f t="shared" ca="1" si="15"/>
        <v/>
      </c>
      <c r="CR509" s="295" t="str">
        <f t="shared" ca="1" si="16"/>
        <v/>
      </c>
      <c r="CS509" s="296" t="str">
        <f t="shared" ca="1" si="226"/>
        <v/>
      </c>
      <c r="CT509" s="338"/>
      <c r="CU509" s="297" t="str">
        <f t="shared" si="242"/>
        <v>最終行です。削除しないでください。行操作は、この行より前で行ってください。行挿入は禁止。複写挿入を使ってください。</v>
      </c>
      <c r="CW509" s="325">
        <f t="array" aca="1" ref="CW509" ca="1">MAX(IF((IF(進捗管理票PSPT_進捗率_1_2&lt;&gt;"", O509:V509,O509:S509)&lt;&gt;"")*(IF(進捗管理票PSPT_進捗率_1_2&lt;&gt;"", $O$7:$V$7,$O$7:$S$7)="予定日")*(IF(進捗管理票PSPT_進捗率_1_2&lt;&gt;"", O509:V509,O509:S509)&lt;=集計基準日),COLUMN(IF(進捗管理票PSPT_進捗率_1_2&lt;&gt;"", O509:V509,O509:S509)),""))</f>
        <v>0</v>
      </c>
      <c r="CX509" s="325">
        <f t="array" aca="1" ref="CX509" ca="1">MAX(IF((IF(進捗管理票PSPT_進捗率_2_2&lt;&gt;"", AA509:AH509,AA509:AE509)&lt;&gt;"")*(IF(進捗管理票PSPT_進捗率_2_2&lt;&gt;"", $AA$7:$AH$7,$AA$7:$AE$7)="予定日")*(IF(進捗管理票PSPT_進捗率_2_2&lt;&gt;"", AA509:AH509,AA509:AE509)&lt;=集計基準日),COLUMN(IF(進捗管理票PSPT_進捗率_2_2&lt;&gt;"", AA509:AH509,AA509:AE509)),""))</f>
        <v>0</v>
      </c>
      <c r="CY509" s="325">
        <f t="array" aca="1" ref="CY509" ca="1">MAX(IF((IF(進捗管理票PSPT_進捗率_3_2&lt;&gt;"", AM509:AT509,AM509:AQ509)&lt;&gt;"")*(IF(進捗管理票PSPT_進捗率_3_2&lt;&gt;"", $AM$7:$AT$7,$AM$7:$AQ$7)="予定日")*(IF(進捗管理票PSPT_進捗率_3_2&lt;&gt;"", AM509:AT509,AM509:AQ509)&lt;=集計基準日),COLUMN(IF(進捗管理票PSPT_進捗率_3_2&lt;&gt;"", AM509:AT509,AM509:AQ509)),""))</f>
        <v>0</v>
      </c>
      <c r="CZ509" s="325">
        <f t="array" aca="1" ref="CZ509" ca="1">MAX(IF((IF(進捗管理票PSPT_進捗率_4_2&lt;&gt;"", AY509:BF509,AY509:BC509)&lt;&gt;"")*(IF(進捗管理票PSPT_進捗率_4_2&lt;&gt;"", $AY$7:$BF$7,$AY$7:$BC$7)="予定日")*(IF(進捗管理票PSPT_進捗率_4_2&lt;&gt;"", AY509:BF509,AY509:BC509)&lt;=集計基準日),COLUMN(IF(進捗管理票PSPT_進捗率_4_2&lt;&gt;"", AY509:BF509,AY509:BC509)),""))</f>
        <v>0</v>
      </c>
      <c r="DA509" s="325">
        <f t="array" aca="1" ref="DA509" ca="1">MAX(IF((BJ509:BN509&lt;&gt;"")*($BJ$7:$BN$7="予定日")*(BJ509:BN509&lt;=集計基準日),COLUMN(BJ509:BN509),""))</f>
        <v>0</v>
      </c>
      <c r="DB509" s="325">
        <f t="array" aca="1" ref="DB509" ca="1">MAX(IF((IF(AND(進捗管理票PSPT_進捗率_1_2&lt;&gt;"",U509&lt;&gt;""), O509:V509,O509:S509)&lt;&gt;"")*(IF(AND(進捗管理票PSPT_進捗率_1_2&lt;&gt;"",U509&lt;&gt;""), $O$7:$V$7,$O$7:$S$7)="実績日")*(IF(AND(進捗管理票PSPT_進捗率_1_2&lt;&gt;"",U509&lt;&gt;""), O509:V509,O509:S509)&lt;=集計基準日),COLUMN(IF(AND(進捗管理票PSPT_進捗率_1_2&lt;&gt;"",U509&lt;&gt;""), O509:V509,O509:S509)),""))</f>
        <v>0</v>
      </c>
      <c r="DC509" s="325">
        <f t="array" aca="1" ref="DC509" ca="1">MAX(IF((IF(AND(進捗管理票PSPT_進捗率_2_2&lt;&gt;"",AG509&lt;&gt;""), AA509:AH509,AA509:AE509)&lt;&gt;"")*(IF(AND(進捗管理票PSPT_進捗率_2_2&lt;&gt;"",AG509&lt;&gt;""), $AA$7:$AH$7,$AA$7:$AE$7)="実績日")*(IF(AND(進捗管理票PSPT_進捗率_2_2&lt;&gt;"",AG509&lt;&gt;""), AA509:AH509,AA509:AE509)&lt;=集計基準日),COLUMN(IF(AND(進捗管理票PSPT_進捗率_2_2&lt;&gt;"",AG509&lt;&gt;""), AA509:AH509,AA509:AE509)),""))</f>
        <v>0</v>
      </c>
      <c r="DD509" s="325">
        <f t="array" aca="1" ref="DD509" ca="1">MAX(IF((IF(AND(進捗管理票PSPT_進捗率_3_2&lt;&gt;"",AS509&lt;&gt;""), AM509:AT509,AM509:AQ509)&lt;&gt;"")*(IF(AND(進捗管理票PSPT_進捗率_3_2&lt;&gt;"",AS509&lt;&gt;""), $AM$7:$AT$7,$AM$7:$AQ$7)="実績日")*(IF(AND(進捗管理票PSPT_進捗率_3_2&lt;&gt;"",AS509&lt;&gt;""), AM509:AT509,AM509:AQ509)&lt;=集計基準日),COLUMN(IF(AND(進捗管理票PSPT_進捗率_3_2&lt;&gt;"",AS509&lt;&gt;""), AM509:AT509,AM509:AQ509)),""))</f>
        <v>0</v>
      </c>
      <c r="DE509" s="325">
        <f t="array" aca="1" ref="DE509" ca="1">MAX(IF((IF(AND(進捗管理票PSPT_進捗率_4_2&lt;&gt;"",BE509&lt;&gt;""), AY509:BF509,AY509:BC509)&lt;&gt;"")*(IF(AND(進捗管理票PSPT_進捗率_4_2&lt;&gt;"",BE509&lt;&gt;""), $AY$7:$BF$7,$AY$7:$BC$7)="実績日")*(IF(AND(進捗管理票PSPT_進捗率_4_2&lt;&gt;"",BE509&lt;&gt;""), AY509:BF509,AY509:BC509)&lt;=集計基準日),COLUMN(IF(AND(進捗管理票PSPT_進捗率_4_2&lt;&gt;"",BE509&lt;&gt;""), AY509:BF509,AY509:BC509)),""))</f>
        <v>0</v>
      </c>
      <c r="DF509" s="325">
        <f t="array" aca="1" ref="DF509" ca="1">MAX(IF((BJ509:BN509&lt;&gt;"")*($BJ$7:$BN$7="実績日")*(BJ509:BN509&lt;=集計基準日),COLUMN(BJ509:BN509),""))</f>
        <v>0</v>
      </c>
      <c r="DG509" s="441">
        <f ca="1">MAX(IF(CW509&lt;&gt;0,HLOOKUP(CW509+1,進捗・達成率設定_PS,9,1),0),IF(CX509&lt;&gt;0,HLOOKUP(CX509+1,進捗・達成率設定_PT仕様作成,9,1),0),IF(CY509&lt;&gt;0,HLOOKUP(CY509+1,進捗・達成率設定_PG,9,1),0),IF(CZ509&lt;&gt;0,HLOOKUP(CZ509+1,進捗・達成率設定_PT,9,1),0),IF(DA509&lt;&gt;0,HLOOKUP(DA509+1,進捗・達成率設定_受入,9,1),0),IF(AND(COUNTA(PTレビュー先頭セル:PTレビュー最終セル)=0,AND(BB509&lt;&gt;"", BB509 &lt;= 集計基準日, BE509="",BF509="",BJ509="",BK509="",BM509="",BN509="")),100,0),IF(AND(BE509&lt;&gt;"",BE509 &lt;= 集計基準日, BJ509="",BK509="",BM509="",BN509=""),100,0))</f>
        <v>0</v>
      </c>
      <c r="DH509" s="442">
        <f ca="1">MAX(IF(DB509&lt;&gt;0,HLOOKUP(DB509,進捗・達成率設定_PS,9,1),0),IF(DC509&lt;&gt;0,HLOOKUP(DC509,進捗・達成率設定_PT仕様作成,9,1),0),IF(DD509&lt;&gt;0,HLOOKUP(DD509,進捗・達成率設定_PG,9,1),0),IF(DE509&lt;&gt;0,HLOOKUP(DE509,進捗・達成率設定_PT,9,1),0),IF(DF509&lt;&gt;0,HLOOKUP(DF509,進捗・達成率設定_受入,9,1),0),IF(AND(COUNTA(PTレビュー先頭セル:PTレビュー最終セル)=0,BJ509="",BK509="",BM509="",BN509="",BC509&lt;&gt;"", BC509&lt;=集計基準日),100,0),IF(OR(AND(BF509&lt;&gt;"",BF509&lt;=集計基準日, BJ509="",BK509="",BM509="",BN509=""),AND(BE509&lt;&gt;"",BF509&lt;&gt;"",BF509&lt;=集計基準日, BJ509="",BK509="",BM509="",BN509="")),100,0))</f>
        <v>0</v>
      </c>
      <c r="DI509" s="330" t="str">
        <f>IF(BM509&lt;&gt;"",BM509,IF(AND(BJ509&lt;&gt;"",BM509&lt;&gt;""),BM509,IF(AND(BJ509&lt;&gt;"",BM509=""),"",IF(AND(BK509&lt;&gt;"",BM509=""),"",IF(BE509&lt;&gt;"",BE509,IF(COUNTA(PTレビュー先頭セル:PTレビュー最終セル)&lt;&gt;0,"",IF(BB509&lt;&gt;"",BB509,"")))))))</f>
        <v/>
      </c>
      <c r="DJ509" s="331" t="str">
        <f>IF(AND(BM509&lt;&gt;"",BN509&lt;&gt;""),BN509,IF(AND(BJ509&lt;&gt;"",BN509&lt;&gt;""),BN509,IF(AND(BK509&lt;&gt;"",BN509=""),"",IF(AND(BJ509&lt;&gt;"",BN509=""),"",IF(BF509&lt;&gt;"",BF509,IF(COUNTA(PTレビュー先頭セル:PTレビュー最終セル)&lt;&gt;0,"",IF(BC509&lt;&gt;"",BC509,"")))))))</f>
        <v/>
      </c>
      <c r="DK509" s="452" t="b">
        <f t="shared" si="243"/>
        <v>0</v>
      </c>
      <c r="DL509" s="442" t="b">
        <f t="shared" si="244"/>
        <v>0</v>
      </c>
      <c r="DM509" s="452" t="b">
        <f t="shared" si="245"/>
        <v>0</v>
      </c>
      <c r="DN509" s="442" t="b">
        <f t="shared" si="246"/>
        <v>0</v>
      </c>
      <c r="DO509" s="453" t="b">
        <f t="shared" si="247"/>
        <v>0</v>
      </c>
      <c r="DP509" s="442" t="b">
        <f t="shared" si="248"/>
        <v>0</v>
      </c>
      <c r="DQ509" s="452" t="b">
        <f t="shared" si="249"/>
        <v>0</v>
      </c>
      <c r="DR509" s="442" t="b">
        <f t="shared" si="250"/>
        <v>0</v>
      </c>
      <c r="DS509" s="453" t="b">
        <f t="shared" si="251"/>
        <v>0</v>
      </c>
      <c r="DT509" s="442" t="b">
        <f t="shared" si="252"/>
        <v>0</v>
      </c>
    </row>
  </sheetData>
  <protectedRanges>
    <protectedRange sqref="C5:D7" name="中分類"/>
    <protectedRange sqref="BI15:BP34 BI11:BR14 BI10:CM10 A8:CM9 BI86:BR89 BI85:CM85 BI65:BP84 BI61:BR64 BI60:CM60 BS61:CM84 BS11:CM34 BI40:BP59 BI36:BR39 BI35:CM35 BS36:CM59 BI90:BP108 BI411:BP430 BI407:BR410 BI406:CM406 BI482:BR485 BI481:CM481 BI461:BP480 BI457:BR460 BI456:CM456 BS457:CM480 BS407:CM430 BI436:BP455 BI432:BR435 BI431:CM431 BS432:CM455 BI486:BP498 BI312:BP331 BI308:BR311 BI307:CM307 BI383:BR386 BI382:CM382 BI362:BP381 BI358:BR361 BI357:CM357 BS358:CM381 BS308:CM331 BI337:BP356 BI333:BR336 BI332:CM332 BS333:CM356 BI387:BP405 BS383:CM405 BI213:BP232 BI209:BR212 BI208:CM208 BI284:BR287 BI283:CM283 BI263:BP282 BI259:BR262 BI258:CM258 BS259:CM282 BS209:CM232 BI238:BP257 BI234:BR237 BI233:CM233 BS234:CM257 BI288:BP306 BS284:CM306 BS86:CM108 BI114:BP133 BI110:BR113 BI109:CM109 BI185:BR188 BI184:CM184 BI164:BP183 BI160:BR163 BI159:CM159 BS160:CM183 BS110:CM133 BI139:BP158 BI135:BR138 BI134:CM134 BS135:CM158 A10:BH498 BI189:BP207 BS185:CM207 A499:BP509 BS482:CM509" name="進捗管理"/>
    <protectedRange sqref="J5:J7" name="キー３"/>
    <protectedRange sqref="CN509:CP509" name="進捗管理_99"/>
  </protectedRanges>
  <dataConsolidate/>
  <mergeCells count="93">
    <mergeCell ref="DI5:DJ6"/>
    <mergeCell ref="BR5:BS6"/>
    <mergeCell ref="DG5:DH6"/>
    <mergeCell ref="BI6:BI7"/>
    <mergeCell ref="BP6:BQ6"/>
    <mergeCell ref="BI5:BQ5"/>
    <mergeCell ref="CK5:CL5"/>
    <mergeCell ref="CB6:CB7"/>
    <mergeCell ref="CH6:CH7"/>
    <mergeCell ref="CK6:CK7"/>
    <mergeCell ref="BZ6:BZ7"/>
    <mergeCell ref="BO6:BO7"/>
    <mergeCell ref="CS6:CS7"/>
    <mergeCell ref="CM5:CM7"/>
    <mergeCell ref="CI6:CI7"/>
    <mergeCell ref="CJ6:CJ7"/>
    <mergeCell ref="CG6:CG7"/>
    <mergeCell ref="CL6:CL7"/>
    <mergeCell ref="CA6:CA7"/>
    <mergeCell ref="BY6:BY7"/>
    <mergeCell ref="BX6:BX7"/>
    <mergeCell ref="AI6:AJ6"/>
    <mergeCell ref="AU6:AV6"/>
    <mergeCell ref="BM3:BN3"/>
    <mergeCell ref="BM6:BN6"/>
    <mergeCell ref="BL6:BL7"/>
    <mergeCell ref="BJ3:BK3"/>
    <mergeCell ref="AY6:AZ6"/>
    <mergeCell ref="BJ6:BK6"/>
    <mergeCell ref="BE3:BF3"/>
    <mergeCell ref="BE6:BF6"/>
    <mergeCell ref="BG6:BH6"/>
    <mergeCell ref="AW5:BH5"/>
    <mergeCell ref="BB6:BC6"/>
    <mergeCell ref="AX6:AX7"/>
    <mergeCell ref="AW6:AW7"/>
    <mergeCell ref="BD6:BD7"/>
    <mergeCell ref="A2:A3"/>
    <mergeCell ref="A5:A7"/>
    <mergeCell ref="E5:E7"/>
    <mergeCell ref="F5:F7"/>
    <mergeCell ref="B5:B7"/>
    <mergeCell ref="C5:C7"/>
    <mergeCell ref="D5:D7"/>
    <mergeCell ref="F2:F3"/>
    <mergeCell ref="B2:B3"/>
    <mergeCell ref="E2:E3"/>
    <mergeCell ref="C2:C3"/>
    <mergeCell ref="D2:D3"/>
    <mergeCell ref="AC6:AC7"/>
    <mergeCell ref="AA3:AB3"/>
    <mergeCell ref="Y5:AH5"/>
    <mergeCell ref="AG3:AH3"/>
    <mergeCell ref="AG6:AH6"/>
    <mergeCell ref="Z6:Z7"/>
    <mergeCell ref="AA6:AB6"/>
    <mergeCell ref="AD3:AE3"/>
    <mergeCell ref="Y6:Y7"/>
    <mergeCell ref="AD6:AE6"/>
    <mergeCell ref="AF6:AF7"/>
    <mergeCell ref="H5:H7"/>
    <mergeCell ref="K5:L5"/>
    <mergeCell ref="I5:I7"/>
    <mergeCell ref="W6:X6"/>
    <mergeCell ref="G5:G7"/>
    <mergeCell ref="Q6:Q7"/>
    <mergeCell ref="L6:L7"/>
    <mergeCell ref="K6:K7"/>
    <mergeCell ref="R6:S6"/>
    <mergeCell ref="T6:T7"/>
    <mergeCell ref="O3:P3"/>
    <mergeCell ref="R3:S3"/>
    <mergeCell ref="U3:V3"/>
    <mergeCell ref="J5:J7"/>
    <mergeCell ref="M6:M7"/>
    <mergeCell ref="O6:P6"/>
    <mergeCell ref="N6:N7"/>
    <mergeCell ref="M5:V5"/>
    <mergeCell ref="U6:V6"/>
    <mergeCell ref="AM3:AN3"/>
    <mergeCell ref="AK6:AK7"/>
    <mergeCell ref="AY3:AZ3"/>
    <mergeCell ref="BB3:BC3"/>
    <mergeCell ref="BA6:BA7"/>
    <mergeCell ref="AS3:AT3"/>
    <mergeCell ref="AP3:AQ3"/>
    <mergeCell ref="AK5:AT5"/>
    <mergeCell ref="AP6:AQ6"/>
    <mergeCell ref="AR6:AR7"/>
    <mergeCell ref="AS6:AT6"/>
    <mergeCell ref="AO6:AO7"/>
    <mergeCell ref="AL6:AL7"/>
    <mergeCell ref="AM6:AN6"/>
  </mergeCells>
  <phoneticPr fontId="3"/>
  <conditionalFormatting sqref="O8:O509 BB8:BB509 AY8:AY509 AP8:AP509 AM8:AM509 AD8:AD509 AA8:AA509 R8:R509 AS8:AS509 AG8:AG509 U8:U509 BE8:BE509 BJ8:BJ509 BM8:BM509">
    <cfRule type="expression" dxfId="16" priority="6" stopIfTrue="1">
      <formula>ISTEXT(O8)*(O8&lt;&gt;"")</formula>
    </cfRule>
    <cfRule type="expression" dxfId="15" priority="7" stopIfTrue="1">
      <formula>AND(O8="",P8&lt;&gt;"")</formula>
    </cfRule>
  </conditionalFormatting>
  <conditionalFormatting sqref="P8:P509 V8:V509 S8:S509 AB8:AB509 BC8:BC509 AZ8:AZ509 AH8:AH509 AT8:AT509 AQ8:AQ509 AN8:AN509 AE8:AE509 BF8:BF509 BK8:BK509 BN8:BO509">
    <cfRule type="expression" dxfId="14" priority="4" stopIfTrue="1">
      <formula>ISTEXT(P8)*(P8&lt;&gt;"")+(ISNUMBER(P8)*(P8&gt;TODAY()))</formula>
    </cfRule>
    <cfRule type="expression" dxfId="13" priority="5" stopIfTrue="1">
      <formula>AND(O8&lt;&gt;"",P8="",O8&lt;=集計基準日)</formula>
    </cfRule>
  </conditionalFormatting>
  <conditionalFormatting sqref="Q8:Q509 T8:T509 AC8:AC509 AF8:AF509 AO8:AO509 AR8:AR509 BA8:BA509 BD8:BD509 BT8:BT509 BV8:BW509 BZ8:CA509 CC8:CC509 CE8:CE509 CJ8:CJ509 BL8:BL509 BO8:BO509">
    <cfRule type="expression" dxfId="12" priority="3" stopIfTrue="1">
      <formula>ISTEXT(Q8)*(Q8&lt;&gt;"")</formula>
    </cfRule>
  </conditionalFormatting>
  <conditionalFormatting sqref="A8:CM509">
    <cfRule type="expression" dxfId="11" priority="1" stopIfTrue="1">
      <formula>$G8=行区分_無効</formula>
    </cfRule>
    <cfRule type="expression" dxfId="10" priority="2" stopIfTrue="1">
      <formula>IF(ISNUMBER($BS8),IF($BS8&lt;100,FALSE,TRUE),FALSE)</formula>
    </cfRule>
  </conditionalFormatting>
  <dataValidations count="7">
    <dataValidation type="textLength" operator="lessThanOrEqual" allowBlank="1" showInputMessage="1" showErrorMessage="1" sqref="B1">
      <formula1>50</formula1>
    </dataValidation>
    <dataValidation type="date" allowBlank="1" showInputMessage="1" showErrorMessage="1" sqref="F1 C4 BM8:BN508 BJ8:BK508 BE8:BF508 AY8:AZ508 BB8:BC508 AS8:AT508 AP8:AQ508 AM8:AN508 AG8:AH508 AD8:AE508 AA8:AB508 U8:V508 R8:S508 O8:P508">
      <formula1>36526</formula1>
      <formula2>2958465</formula2>
    </dataValidation>
    <dataValidation type="whole" operator="greaterThanOrEqual" allowBlank="1" showInputMessage="1" showErrorMessage="1" sqref="BM2:BN2 BE2:BF2 CN6:CS7 AS2:AT2 AY2:AZ2 BB2:BC2 BJ2:BK2 U2:V2 O2:P2 R2:S2 B2:F3 AG2:AH2 AA2:AB2 AD2:AE2 AM2:AN2 AP2:AQ2 CA8:CF508 CK8:CK508 CU9:CU508 BO8:BO508 BL8:BL508 BD8:BD508 BA8:BA508 AR8:AR508 AO8:AO508 AF8:AF508 AC8:AC508 T8:T508 Q8:Q508 A8:A508 BT8:BX508">
      <formula1>0</formula1>
    </dataValidation>
    <dataValidation type="decimal" operator="greaterThanOrEqual" allowBlank="1" showInputMessage="1" showErrorMessage="1" sqref="BM3:BN3 BJ3:BK3 BE3:BF3 BB3:BC3 AY3:AZ3 AS3:AT3 AP3:AQ3 AM3:AN3 AG3:AH3 AD3:AE3 AA3:AB3 U3:V3 R3:S3 O3:P3 CL8:CL508 BY8:BZ508 K8:L508 CG8:CJ508">
      <formula1>0</formula1>
    </dataValidation>
    <dataValidation operator="greaterThanOrEqual" allowBlank="1" showInputMessage="1" showErrorMessage="1" sqref="Q2 T2"/>
    <dataValidation type="list" allowBlank="1" showInputMessage="1" showErrorMessage="1" sqref="G8:G508">
      <formula1>"x,@"</formula1>
    </dataValidation>
    <dataValidation type="whole" allowBlank="1" showInputMessage="1" showErrorMessage="1" sqref="BG8:BH508 AU8:AV508 AI8:AJ508 W8:X508 BP8:BS508">
      <formula1>0</formula1>
      <formula2>100</formula2>
    </dataValidation>
  </dataValidations>
  <pageMargins left="0.39370078740157483" right="0.39370078740157483" top="0.39370078740157483" bottom="0.39370078740157483" header="0" footer="0.19685039370078741"/>
  <pageSetup paperSize="8" scale="42"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autoFill="0" autoPict="0" macro="[0]!CopyRows">
                <anchor>
                  <from>
                    <xdr:col>45</xdr:col>
                    <xdr:colOff>142875</xdr:colOff>
                    <xdr:row>0</xdr:row>
                    <xdr:rowOff>0</xdr:rowOff>
                  </from>
                  <to>
                    <xdr:col>47</xdr:col>
                    <xdr:colOff>57150</xdr:colOff>
                    <xdr:row>0</xdr:row>
                    <xdr:rowOff>247650</xdr:rowOff>
                  </to>
                </anchor>
              </controlPr>
            </control>
          </mc:Choice>
        </mc:AlternateContent>
        <mc:AlternateContent xmlns:mc="http://schemas.openxmlformats.org/markup-compatibility/2006">
          <mc:Choice Requires="x14">
            <control shapeId="1029" r:id="rId5" name="Button 5">
              <controlPr defaultSize="0" autoFill="0" autoPict="0" macro="[0]!DeleteRows">
                <anchor>
                  <from>
                    <xdr:col>47</xdr:col>
                    <xdr:colOff>57150</xdr:colOff>
                    <xdr:row>0</xdr:row>
                    <xdr:rowOff>0</xdr:rowOff>
                  </from>
                  <to>
                    <xdr:col>48</xdr:col>
                    <xdr:colOff>247650</xdr:colOff>
                    <xdr:row>0</xdr:row>
                    <xdr:rowOff>247650</xdr:rowOff>
                  </to>
                </anchor>
              </controlPr>
            </control>
          </mc:Choice>
        </mc:AlternateContent>
        <mc:AlternateContent xmlns:mc="http://schemas.openxmlformats.org/markup-compatibility/2006">
          <mc:Choice Requires="x14">
            <control shapeId="1030" r:id="rId6" name="Button 6">
              <controlPr defaultSize="0" autoFill="0" autoPict="0" macro="[0]!InsertRows">
                <anchor>
                  <from>
                    <xdr:col>42</xdr:col>
                    <xdr:colOff>314325</xdr:colOff>
                    <xdr:row>0</xdr:row>
                    <xdr:rowOff>0</xdr:rowOff>
                  </from>
                  <to>
                    <xdr:col>45</xdr:col>
                    <xdr:colOff>133350</xdr:colOff>
                    <xdr:row>0</xdr:row>
                    <xdr:rowOff>247650</xdr:rowOff>
                  </to>
                </anchor>
              </controlPr>
            </control>
          </mc:Choice>
        </mc:AlternateContent>
        <mc:AlternateContent xmlns:mc="http://schemas.openxmlformats.org/markup-compatibility/2006">
          <mc:Choice Requires="x14">
            <control shapeId="1039" r:id="rId7" name="Button 15">
              <controlPr defaultSize="0" autoFill="0" autoPict="0" macro="[0]!ShowDelay">
                <anchor>
                  <from>
                    <xdr:col>50</xdr:col>
                    <xdr:colOff>333375</xdr:colOff>
                    <xdr:row>0</xdr:row>
                    <xdr:rowOff>0</xdr:rowOff>
                  </from>
                  <to>
                    <xdr:col>53</xdr:col>
                    <xdr:colOff>276225</xdr:colOff>
                    <xdr:row>0</xdr:row>
                    <xdr:rowOff>247650</xdr:rowOff>
                  </to>
                </anchor>
              </controlPr>
            </control>
          </mc:Choice>
        </mc:AlternateContent>
        <mc:AlternateContent xmlns:mc="http://schemas.openxmlformats.org/markup-compatibility/2006">
          <mc:Choice Requires="x14">
            <control shapeId="1040" r:id="rId8" name="Button 16">
              <controlPr defaultSize="0" autoFill="0" autoPict="0" macro="[0]!ShowAll">
                <anchor>
                  <from>
                    <xdr:col>53</xdr:col>
                    <xdr:colOff>285750</xdr:colOff>
                    <xdr:row>0</xdr:row>
                    <xdr:rowOff>0</xdr:rowOff>
                  </from>
                  <to>
                    <xdr:col>56</xdr:col>
                    <xdr:colOff>171450</xdr:colOff>
                    <xdr:row>0</xdr:row>
                    <xdr:rowOff>247650</xdr:rowOff>
                  </to>
                </anchor>
              </controlPr>
            </control>
          </mc:Choice>
        </mc:AlternateContent>
        <mc:AlternateContent xmlns:mc="http://schemas.openxmlformats.org/markup-compatibility/2006">
          <mc:Choice Requires="x14">
            <control shapeId="1046" r:id="rId9" name="Button 22">
              <controlPr defaultSize="0" autoFill="0" autoPict="0" macro="[0]!ImportFiles">
                <anchor>
                  <from>
                    <xdr:col>48</xdr:col>
                    <xdr:colOff>257175</xdr:colOff>
                    <xdr:row>0</xdr:row>
                    <xdr:rowOff>0</xdr:rowOff>
                  </from>
                  <to>
                    <xdr:col>49</xdr:col>
                    <xdr:colOff>476250</xdr:colOff>
                    <xdr:row>0</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05"/>
  <sheetViews>
    <sheetView showGridLines="0" zoomScaleNormal="100" workbookViewId="0"/>
  </sheetViews>
  <sheetFormatPr defaultColWidth="10.28515625" defaultRowHeight="14.25" x14ac:dyDescent="0.25"/>
  <cols>
    <col min="1" max="1" width="9.140625" style="50" customWidth="1"/>
    <col min="2" max="2" width="15.5703125" style="67" customWidth="1"/>
    <col min="3" max="3" width="15.5703125" style="50" customWidth="1"/>
    <col min="4" max="16" width="12.7109375" style="50" customWidth="1"/>
    <col min="17" max="27" width="5.7109375" style="50" customWidth="1"/>
    <col min="28" max="16384" width="10.28515625" style="50"/>
  </cols>
  <sheetData>
    <row r="1" spans="1:11" ht="15.75" x14ac:dyDescent="0.25">
      <c r="A1" s="66" t="s">
        <v>128</v>
      </c>
    </row>
    <row r="2" spans="1:11" ht="15.75" x14ac:dyDescent="0.25">
      <c r="A2" s="66"/>
    </row>
    <row r="3" spans="1:11" ht="15.75" x14ac:dyDescent="0.25">
      <c r="A3" s="66"/>
      <c r="B3" s="67" t="s">
        <v>127</v>
      </c>
    </row>
    <row r="4" spans="1:11" ht="15.75" x14ac:dyDescent="0.25">
      <c r="A4" s="66"/>
      <c r="B4" s="67" t="s">
        <v>146</v>
      </c>
    </row>
    <row r="5" spans="1:11" ht="15.75" x14ac:dyDescent="0.25">
      <c r="A5" s="66"/>
      <c r="B5" s="67" t="s">
        <v>147</v>
      </c>
    </row>
    <row r="6" spans="1:11" ht="15" thickBot="1" x14ac:dyDescent="0.3"/>
    <row r="7" spans="1:11" s="68" customFormat="1" ht="15" thickBot="1" x14ac:dyDescent="0.3">
      <c r="B7" s="69"/>
      <c r="C7" s="70">
        <f>PS工程名</f>
        <v>0</v>
      </c>
      <c r="D7" s="70" t="str">
        <f>PS工程名&amp;"ﾚﾋﾞｭｰ"</f>
        <v>0ﾚﾋﾞｭｰ</v>
      </c>
      <c r="E7" s="314">
        <f>PTD工程名</f>
        <v>0</v>
      </c>
      <c r="F7" s="71" t="str">
        <f>PTD工程名&amp;"ﾚﾋﾞｭｰ"</f>
        <v>0ﾚﾋﾞｭｰ</v>
      </c>
      <c r="G7" s="70" t="str">
        <f>PG工程名</f>
        <v>①ＣＶ</v>
      </c>
      <c r="H7" s="70" t="str">
        <f>PG工程名&amp;"ﾚﾋﾞｭｰ"</f>
        <v>①ＣＶﾚﾋﾞｭｰ</v>
      </c>
      <c r="I7" s="72" t="str">
        <f>PT工程名</f>
        <v>②ＣＶＴ</v>
      </c>
      <c r="J7" s="72" t="str">
        <f>PT工程名&amp;"ﾚﾋﾞｭｰ"</f>
        <v>②ＣＶＴﾚﾋﾞｭｰ</v>
      </c>
      <c r="K7" s="317" t="str">
        <f>受入工程名</f>
        <v>③受入</v>
      </c>
    </row>
    <row r="8" spans="1:11" s="68" customFormat="1" ht="15" customHeight="1" thickTop="1" x14ac:dyDescent="0.25">
      <c r="B8" s="73" t="s">
        <v>58</v>
      </c>
      <c r="C8" s="377" t="s">
        <v>181</v>
      </c>
      <c r="D8" s="74" t="s">
        <v>83</v>
      </c>
      <c r="E8" s="75" t="s">
        <v>124</v>
      </c>
      <c r="F8" s="74" t="s">
        <v>59</v>
      </c>
      <c r="G8" s="75" t="s">
        <v>185</v>
      </c>
      <c r="H8" s="74" t="s">
        <v>60</v>
      </c>
      <c r="I8" s="75" t="s">
        <v>186</v>
      </c>
      <c r="J8" s="311" t="s">
        <v>70</v>
      </c>
      <c r="K8" s="322" t="s">
        <v>187</v>
      </c>
    </row>
    <row r="9" spans="1:11" s="68" customFormat="1" ht="15" customHeight="1" x14ac:dyDescent="0.25">
      <c r="B9" s="76" t="s">
        <v>61</v>
      </c>
      <c r="C9" s="77" t="str">
        <f>PS予定</f>
        <v>PS</v>
      </c>
      <c r="D9" s="78" t="s">
        <v>84</v>
      </c>
      <c r="E9" s="77" t="str">
        <f>PTD予定</f>
        <v>PTD</v>
      </c>
      <c r="F9" s="78" t="s">
        <v>62</v>
      </c>
      <c r="G9" s="77" t="str">
        <f>PG予定</f>
        <v>CV</v>
      </c>
      <c r="H9" s="78" t="s">
        <v>63</v>
      </c>
      <c r="I9" s="77" t="str">
        <f>PT予定</f>
        <v>CVT</v>
      </c>
      <c r="J9" s="312" t="s">
        <v>71</v>
      </c>
      <c r="K9" s="321" t="str">
        <f>受入予定</f>
        <v>現新比較</v>
      </c>
    </row>
    <row r="10" spans="1:11" s="68" customFormat="1" ht="15" customHeight="1" thickBot="1" x14ac:dyDescent="0.3">
      <c r="B10" s="79" t="s">
        <v>64</v>
      </c>
      <c r="C10" s="80" t="str">
        <f>PS予定</f>
        <v>PS</v>
      </c>
      <c r="D10" s="81"/>
      <c r="E10" s="80" t="str">
        <f>PTD予定</f>
        <v>PTD</v>
      </c>
      <c r="F10" s="81"/>
      <c r="G10" s="80" t="str">
        <f>PG予定</f>
        <v>CV</v>
      </c>
      <c r="H10" s="81"/>
      <c r="I10" s="80" t="str">
        <f>PT予定</f>
        <v>CVT</v>
      </c>
      <c r="J10" s="313"/>
      <c r="K10" s="323" t="str">
        <f>受入予定</f>
        <v>現新比較</v>
      </c>
    </row>
    <row r="11" spans="1:11" s="68" customFormat="1" x14ac:dyDescent="0.25">
      <c r="B11" s="50"/>
      <c r="C11" s="50"/>
      <c r="D11" s="50"/>
      <c r="E11" s="50"/>
      <c r="F11" s="50"/>
      <c r="G11" s="50"/>
      <c r="H11" s="50"/>
      <c r="I11" s="50"/>
    </row>
    <row r="12" spans="1:11" s="68" customFormat="1" ht="11.25" customHeight="1" x14ac:dyDescent="0.25">
      <c r="B12" s="50"/>
      <c r="C12" s="50"/>
      <c r="D12" s="50"/>
      <c r="E12" s="50"/>
      <c r="F12" s="50"/>
      <c r="G12" s="50"/>
      <c r="H12" s="50"/>
      <c r="I12" s="50"/>
    </row>
    <row r="13" spans="1:11" ht="15.75" hidden="1" x14ac:dyDescent="0.25">
      <c r="A13" s="66" t="s">
        <v>129</v>
      </c>
      <c r="B13" s="50"/>
    </row>
    <row r="14" spans="1:11" ht="15.75" hidden="1" x14ac:dyDescent="0.25">
      <c r="A14" s="66"/>
      <c r="B14" s="50"/>
    </row>
    <row r="15" spans="1:11" ht="28.5" hidden="1" x14ac:dyDescent="0.25">
      <c r="B15" s="581"/>
      <c r="C15" s="582"/>
      <c r="D15" s="587" t="s">
        <v>93</v>
      </c>
      <c r="E15" s="588"/>
      <c r="F15" s="82" t="s">
        <v>94</v>
      </c>
      <c r="G15" s="591" t="s">
        <v>95</v>
      </c>
      <c r="H15" s="592"/>
      <c r="I15" s="593"/>
    </row>
    <row r="16" spans="1:11" hidden="1" x14ac:dyDescent="0.25">
      <c r="B16" s="583"/>
      <c r="C16" s="584"/>
      <c r="D16" s="594" t="s">
        <v>96</v>
      </c>
      <c r="E16" s="594" t="s">
        <v>97</v>
      </c>
      <c r="F16" s="594" t="s">
        <v>97</v>
      </c>
      <c r="G16" s="594" t="s">
        <v>98</v>
      </c>
      <c r="H16" s="600" t="s">
        <v>99</v>
      </c>
      <c r="I16" s="601"/>
    </row>
    <row r="17" spans="1:10" hidden="1" x14ac:dyDescent="0.25">
      <c r="B17" s="585"/>
      <c r="C17" s="586"/>
      <c r="D17" s="595"/>
      <c r="E17" s="595"/>
      <c r="F17" s="595"/>
      <c r="G17" s="599"/>
      <c r="H17" s="83" t="s">
        <v>100</v>
      </c>
      <c r="I17" s="83" t="s">
        <v>101</v>
      </c>
    </row>
    <row r="18" spans="1:10" hidden="1" x14ac:dyDescent="0.25">
      <c r="B18" s="84" t="s">
        <v>102</v>
      </c>
      <c r="C18" s="85"/>
      <c r="D18" s="86">
        <v>1</v>
      </c>
      <c r="E18" s="86">
        <v>2</v>
      </c>
      <c r="F18" s="86">
        <v>3</v>
      </c>
      <c r="G18" s="86">
        <v>4</v>
      </c>
      <c r="H18" s="86">
        <v>5</v>
      </c>
      <c r="I18" s="87">
        <f>H18*2</f>
        <v>10</v>
      </c>
    </row>
    <row r="19" spans="1:10" hidden="1" x14ac:dyDescent="0.25">
      <c r="B19" s="88" t="s">
        <v>103</v>
      </c>
      <c r="C19" s="89"/>
      <c r="D19" s="86"/>
      <c r="E19" s="86"/>
      <c r="F19" s="86"/>
      <c r="G19" s="86"/>
      <c r="H19" s="86"/>
      <c r="I19" s="87"/>
    </row>
    <row r="20" spans="1:10" hidden="1" x14ac:dyDescent="0.25">
      <c r="B20" s="88" t="s">
        <v>104</v>
      </c>
      <c r="C20" s="89"/>
      <c r="D20" s="90"/>
      <c r="E20" s="90"/>
      <c r="F20" s="90"/>
      <c r="G20" s="90"/>
      <c r="H20" s="90"/>
      <c r="I20" s="91"/>
    </row>
    <row r="21" spans="1:10" hidden="1" x14ac:dyDescent="0.25">
      <c r="A21" s="60"/>
      <c r="B21" s="92"/>
      <c r="C21" s="92"/>
      <c r="D21" s="93"/>
      <c r="E21" s="93"/>
      <c r="F21" s="93"/>
      <c r="G21" s="93"/>
      <c r="H21" s="93"/>
      <c r="I21" s="94"/>
    </row>
    <row r="22" spans="1:10" hidden="1" x14ac:dyDescent="0.25">
      <c r="A22" s="60"/>
      <c r="B22" s="92"/>
      <c r="C22" s="92"/>
      <c r="D22" s="93"/>
      <c r="E22" s="93"/>
      <c r="F22" s="93"/>
      <c r="G22" s="93"/>
      <c r="H22" s="93"/>
      <c r="I22" s="94"/>
    </row>
    <row r="23" spans="1:10" s="97" customFormat="1" ht="15.75" hidden="1" x14ac:dyDescent="0.25">
      <c r="A23" s="95" t="s">
        <v>143</v>
      </c>
      <c r="B23" s="67"/>
      <c r="C23" s="50"/>
      <c r="D23" s="96"/>
    </row>
    <row r="24" spans="1:10" s="97" customFormat="1" ht="16.5" hidden="1" thickBot="1" x14ac:dyDescent="0.3">
      <c r="A24" s="50"/>
      <c r="B24" s="67"/>
      <c r="C24" s="50"/>
      <c r="D24" s="96"/>
    </row>
    <row r="25" spans="1:10" hidden="1" x14ac:dyDescent="0.25">
      <c r="B25" s="98" t="s">
        <v>55</v>
      </c>
      <c r="C25" s="99" t="str">
        <f>バージョン</f>
        <v>V5.4</v>
      </c>
      <c r="D25" s="100"/>
    </row>
    <row r="26" spans="1:10" ht="15" hidden="1" thickBot="1" x14ac:dyDescent="0.3">
      <c r="B26" s="101" t="s">
        <v>21</v>
      </c>
      <c r="C26" s="102" t="s">
        <v>22</v>
      </c>
      <c r="D26" s="100"/>
    </row>
    <row r="27" spans="1:10" hidden="1" x14ac:dyDescent="0.25">
      <c r="B27" s="103"/>
      <c r="C27" s="104"/>
      <c r="D27" s="100"/>
    </row>
    <row r="28" spans="1:10" ht="15" hidden="1" thickBot="1" x14ac:dyDescent="0.3">
      <c r="A28" s="105"/>
      <c r="B28" s="106" t="s">
        <v>79</v>
      </c>
      <c r="C28" s="105"/>
      <c r="D28" s="107"/>
      <c r="E28" s="105"/>
      <c r="F28" s="105"/>
      <c r="G28" s="105"/>
      <c r="H28" s="105"/>
      <c r="I28" s="105"/>
      <c r="J28" s="105"/>
    </row>
    <row r="29" spans="1:10" hidden="1" x14ac:dyDescent="0.25">
      <c r="A29" s="105"/>
      <c r="B29" s="108" t="s">
        <v>82</v>
      </c>
      <c r="C29" s="105" t="s">
        <v>80</v>
      </c>
      <c r="D29" s="107"/>
      <c r="E29" s="105"/>
      <c r="F29" s="105"/>
      <c r="G29" s="105"/>
      <c r="H29" s="105"/>
      <c r="I29" s="109"/>
      <c r="J29" s="105"/>
    </row>
    <row r="30" spans="1:10" ht="15" hidden="1" thickBot="1" x14ac:dyDescent="0.3">
      <c r="A30" s="105"/>
      <c r="B30" s="110" t="s">
        <v>81</v>
      </c>
      <c r="C30" s="105" t="s">
        <v>123</v>
      </c>
      <c r="D30" s="107"/>
      <c r="E30" s="105"/>
      <c r="F30" s="105"/>
      <c r="G30" s="105"/>
      <c r="H30" s="105"/>
      <c r="I30" s="105"/>
      <c r="J30" s="105"/>
    </row>
    <row r="31" spans="1:10" hidden="1" x14ac:dyDescent="0.25">
      <c r="B31" s="111"/>
      <c r="C31" s="112"/>
      <c r="D31" s="100"/>
      <c r="I31" s="104"/>
    </row>
    <row r="32" spans="1:10" s="68" customFormat="1" ht="12.75" hidden="1" customHeight="1" thickBot="1" x14ac:dyDescent="0.3">
      <c r="B32" s="113" t="s">
        <v>85</v>
      </c>
      <c r="D32" s="114"/>
    </row>
    <row r="33" spans="2:9" s="68" customFormat="1" ht="15" hidden="1" thickBot="1" x14ac:dyDescent="0.3">
      <c r="B33" s="115">
        <f>COLUMN(進捗管理表!CN6:CN7)</f>
        <v>92</v>
      </c>
      <c r="C33" s="116">
        <f>COLUMNS(進捗管理表!CN:CS)</f>
        <v>6</v>
      </c>
    </row>
    <row r="34" spans="2:9" s="68" customFormat="1" hidden="1" x14ac:dyDescent="0.25">
      <c r="B34" s="117"/>
      <c r="C34" s="118"/>
      <c r="D34" s="114"/>
    </row>
    <row r="35" spans="2:9" s="68" customFormat="1" ht="11.25" hidden="1" customHeight="1" thickBot="1" x14ac:dyDescent="0.3">
      <c r="B35" s="117" t="s">
        <v>86</v>
      </c>
      <c r="C35" s="118"/>
      <c r="D35" s="114"/>
    </row>
    <row r="36" spans="2:9" s="68" customFormat="1" ht="16.5" hidden="1" customHeight="1" thickBot="1" x14ac:dyDescent="0.3">
      <c r="B36" s="115">
        <f>COLUMN(進捗管理表!CT:CT)</f>
        <v>98</v>
      </c>
      <c r="C36" s="116">
        <f>COLUMN(進捗管理表!CU:CU)</f>
        <v>99</v>
      </c>
      <c r="D36" s="114"/>
    </row>
    <row r="37" spans="2:9" s="68" customFormat="1" ht="14.25" hidden="1" customHeight="1" x14ac:dyDescent="0.25">
      <c r="B37" s="113"/>
      <c r="D37" s="114"/>
    </row>
    <row r="38" spans="2:9" s="68" customFormat="1" ht="13.5" hidden="1" customHeight="1" thickBot="1" x14ac:dyDescent="0.3">
      <c r="B38" s="113" t="s">
        <v>87</v>
      </c>
      <c r="D38" s="114"/>
    </row>
    <row r="39" spans="2:9" s="68" customFormat="1" ht="12" hidden="1" customHeight="1" x14ac:dyDescent="0.25">
      <c r="B39" s="119" t="s">
        <v>88</v>
      </c>
      <c r="C39" s="120">
        <v>9</v>
      </c>
      <c r="D39" s="114"/>
    </row>
    <row r="40" spans="2:9" s="68" customFormat="1" ht="14.25" hidden="1" customHeight="1" x14ac:dyDescent="0.25">
      <c r="B40" s="121" t="s">
        <v>89</v>
      </c>
      <c r="C40" s="122">
        <f t="array" ref="C40">MAX(IF(進捗管理表!B8:B509&lt;&gt;"",進捗管理表!A8:A509,0),IF(進捗管理表!E8:E509&lt;&gt;"",進捗管理表!A8:A509,0),IF(進捗管理表!F8:F509&lt;&gt;"",進捗管理表!A8:A509,0))+8</f>
        <v>9</v>
      </c>
      <c r="D40" s="123"/>
      <c r="E40" s="123"/>
      <c r="H40" s="123"/>
      <c r="I40" s="123"/>
    </row>
    <row r="41" spans="2:9" s="68" customFormat="1" ht="14.25" hidden="1" customHeight="1" thickBot="1" x14ac:dyDescent="0.3">
      <c r="B41" s="124" t="s">
        <v>90</v>
      </c>
      <c r="C41" s="125">
        <f t="array" aca="1" ref="C41" ca="1">SUM(IF(OFFSET(進捗管理表!G8,,,データ最終行-7,1)&lt;&gt;"",IF(OFFSET(進捗管理表!G8,,,データ最終行-7,1)&lt;&gt;"*",IF(OFFSET(進捗管理表!G8,,,データ最終行-7,1)&lt;&gt;"@",1,0))))</f>
        <v>0</v>
      </c>
      <c r="D41" s="123"/>
      <c r="E41" s="123"/>
      <c r="H41" s="123"/>
      <c r="I41" s="123"/>
    </row>
    <row r="42" spans="2:9" s="68" customFormat="1" ht="14.25" hidden="1" customHeight="1" x14ac:dyDescent="0.25">
      <c r="B42" s="126"/>
      <c r="C42" s="127"/>
      <c r="D42" s="123"/>
      <c r="E42" s="123"/>
      <c r="F42" s="123"/>
      <c r="G42" s="123"/>
      <c r="H42" s="123"/>
      <c r="I42" s="123"/>
    </row>
    <row r="43" spans="2:9" s="68" customFormat="1" ht="14.25" hidden="1" customHeight="1" thickBot="1" x14ac:dyDescent="0.3">
      <c r="B43" s="128" t="s">
        <v>91</v>
      </c>
      <c r="C43" s="127"/>
      <c r="D43" s="123"/>
      <c r="E43" s="123"/>
      <c r="F43" s="123"/>
      <c r="G43" s="123"/>
      <c r="H43" s="123"/>
      <c r="I43" s="123"/>
    </row>
    <row r="44" spans="2:9" hidden="1" x14ac:dyDescent="0.25">
      <c r="B44" s="129" t="s">
        <v>34</v>
      </c>
      <c r="C44" s="130">
        <f t="array" ref="C44">MIN(IF(((進捗管理表!$G$8:$G$509="")+ (進捗管理表!$G$8:$G$509=行区分_付帯))*(進捗管理表!$O$8:$P$509&lt;&gt;""),IF(進捗管理表!$O$8:$P$509&gt;0.9999,進捗管理表!$O$8:$P$509),""))</f>
        <v>0</v>
      </c>
      <c r="D44" s="130">
        <f t="array" ref="D44">MIN(IF(((進捗管理表!$G$8:$G$509="")+(進捗管理表!$G$8:$G$509=行区分_付帯))*(進捗管理表!$R$8:$S$509&lt;&gt;""),IF(進捗管理表!$R$8:$S$509&gt;0.9999, 進捗管理表!$R$8:$S$509),""))</f>
        <v>0</v>
      </c>
      <c r="E44" s="131">
        <f t="array" ref="E44">MIN(IF(((進捗管理表!$G$8:$G$509="")+ (進捗管理表!$G$8:$G$509=行区分_付帯))*(進捗管理表!$U$8:$V$509&lt;&gt;""),IF(進捗管理表!$U$8:$V$509&gt;0.9999, 進捗管理表!$U$8:$V$509),""))</f>
        <v>0</v>
      </c>
      <c r="F44" s="50" t="s">
        <v>31</v>
      </c>
      <c r="I44" s="132"/>
    </row>
    <row r="45" spans="2:9" hidden="1" x14ac:dyDescent="0.25">
      <c r="B45" s="133"/>
      <c r="C45" s="134">
        <f t="array" ref="C45">MAX(IF(((進捗管理表!$G$8:$G$509="")+ (進捗管理表!$G$8:$G$509=行区分_付帯))*(進捗管理表!$O$8:$P$509&lt;&gt;""),進捗管理表!$O$8:$P$509,""))</f>
        <v>0</v>
      </c>
      <c r="D45" s="134">
        <f t="array" ref="D45">MAX(IF(((進捗管理表!$G$8:$G$509="")+ (進捗管理表!$G$8:$G$509=行区分_付帯))*(進捗管理表!$R$8:$S$509&lt;&gt;""),進捗管理表!$R$8:$S$509,""))</f>
        <v>0</v>
      </c>
      <c r="E45" s="135">
        <f t="array" ref="E45">MAX(IF(((進捗管理表!$G$8:$G$509="")+ (進捗管理表!$G$8:$G$509=行区分_付帯))*(進捗管理表!$U$8:$V$509&lt;&gt;""),進捗管理表!$U$8:$V$509,""))</f>
        <v>0</v>
      </c>
      <c r="F45" s="50" t="s">
        <v>32</v>
      </c>
    </row>
    <row r="46" spans="2:9" hidden="1" x14ac:dyDescent="0.25">
      <c r="B46" s="133"/>
      <c r="C46" s="136">
        <f t="array" aca="1" ref="C46" ca="1">SUM(IF(((進捗管理表!$G$8:$G$509="")+(進捗管理表!$G$8:$G$509=行区分_付帯))*(進捗管理表!$P$8:$P$509&lt;&gt;"")*(進捗管理表!$P$8:$P$509&gt;TODAY()),1,0)) - SUM(IF(((進捗管理表!$G$8:$G$509="")+(進捗管理表!$G$8:$G$509=行区分_付帯))*(進捗管理表!$P$8:$P$509&lt;&gt;"")*ISTEXT(進捗管理表!$P$8:$P$509),1,0))</f>
        <v>0</v>
      </c>
      <c r="D46" s="136">
        <f t="array" aca="1" ref="D46" ca="1">SUM(IF(((進捗管理表!$G$8:$G$509="")+ (進捗管理表!$G$8:$G$509=行区分_付帯))*(進捗管理表!$S$8:$S$509&lt;&gt;"")*(進捗管理表!$S$8:$S$509&gt;TODAY()),1,0)) - SUM(IF(((進捗管理表!$G$8:$G$509="")+ (進捗管理表!$G$8:$G$509=行区分_付帯))*(進捗管理表!$S$8:$S$509&lt;&gt;"")*ISTEXT(進捗管理表!$S$8:$S$509),1,0))</f>
        <v>0</v>
      </c>
      <c r="E46" s="137">
        <f t="array" aca="1" ref="E46" ca="1">SUM(IF(((進捗管理表!$G$8:$G$509="")+ (進捗管理表!$G$8:$G$509=行区分_付帯))*(進捗管理表!$V$8:$V$509&lt;&gt;"")*(進捗管理表!$V$8:$V$509&gt;TODAY()),1,0)) - SUM(IF(((進捗管理表!$G$8:$G$509="")+ (進捗管理表!$G$8:$G$509=行区分_付帯))*(進捗管理表!$V$8:$V$509&lt;&gt;"")*ISTEXT(進捗管理表!$V$8:$V$509),1,0))</f>
        <v>0</v>
      </c>
      <c r="F46" s="60" t="s">
        <v>33</v>
      </c>
      <c r="G46" s="60"/>
      <c r="H46" s="60"/>
    </row>
    <row r="47" spans="2:9" hidden="1" x14ac:dyDescent="0.25">
      <c r="B47" s="138"/>
      <c r="C47" s="139">
        <f t="array" ref="C47">SUM(IF(((進捗管理表!$G$8:$G$509="")+(進捗管理表!$G$8:$G$509=行区分_付帯))*(進捗管理表!$O$8:$P$509&lt;&gt;"")*ISTEXT(進捗管理表!$O$8:$P$509),1,0))</f>
        <v>0</v>
      </c>
      <c r="D47" s="139">
        <f t="array" ref="D47">SUM(IF(((進捗管理表!$G$8:$G$509="")+ (進捗管理表!$G$8:$G$509=行区分_付帯))*(進捗管理表!$R$8:$S$509&lt;&gt;"")*ISTEXT(進捗管理表!$R$8:$S$509),1,0))</f>
        <v>0</v>
      </c>
      <c r="E47" s="140">
        <f t="array" ref="E47">SUM(IF(((進捗管理表!$G$8:$G$509="")+ (進捗管理表!$G$8:$G$509=行区分_付帯))*(進捗管理表!$U$8:$V$509&lt;&gt;"")*ISTEXT(進捗管理表!$U$8:$V$509),1,0))</f>
        <v>0</v>
      </c>
      <c r="F47" s="60" t="s">
        <v>106</v>
      </c>
      <c r="G47" s="60"/>
      <c r="H47" s="60"/>
    </row>
    <row r="48" spans="2:9" hidden="1" x14ac:dyDescent="0.25">
      <c r="B48" s="141" t="s">
        <v>75</v>
      </c>
      <c r="C48" s="142">
        <f t="array" ref="C48">MIN(IF(((進捗管理表!$G$8:$G$509="")+ (進捗管理表!$G$8:$G$509=行区分_付帯))*(進捗管理表!$AA$8:$AB$509&lt;&gt;""),IF(進捗管理表!$AA$8:$AB$509&gt;0.9999, 進捗管理表!$AA$8:$AB$509),""))</f>
        <v>0</v>
      </c>
      <c r="D48" s="142">
        <f t="array" ref="D48">MIN(IF(((進捗管理表!$G$8:$G$509="")+  (進捗管理表!$G$8:$G$509=行区分_付帯))*(進捗管理表!$AD$8:$AE$509&lt;&gt;""),IF(進捗管理表!$AD$8:$AE$509&gt;0.9999,進捗管理表!$AD$8:$AE$509),""))</f>
        <v>0</v>
      </c>
      <c r="E48" s="143">
        <f t="array" ref="E48">MIN(IF(((進捗管理表!$G$8:$G$509="")+  (進捗管理表!$G$8:$G$509=行区分_付帯))*(進捗管理表!$AG$8:$AH$509&lt;&gt;""), IF(進捗管理表!$AG$8:$AH$509&gt;0.9999,進捗管理表!$AG$8:$AH$509),""))</f>
        <v>0</v>
      </c>
      <c r="F48" s="60" t="s">
        <v>31</v>
      </c>
      <c r="G48" s="60"/>
      <c r="H48" s="60"/>
    </row>
    <row r="49" spans="2:8" hidden="1" x14ac:dyDescent="0.25">
      <c r="B49" s="133"/>
      <c r="C49" s="144">
        <f t="array" ref="C49">MAX(IF(((進捗管理表!$G$8:$G$509="")+  (進捗管理表!$G$8:$G$509=行区分_付帯))*(進捗管理表!$AA$8:$AB$509&lt;&gt;""),進捗管理表!$AA$8:$AB$509,""))</f>
        <v>0</v>
      </c>
      <c r="D49" s="144">
        <f t="array" ref="D49">MAX(IF(((進捗管理表!$G$8:$G$509="")+ (進捗管理表!$G$8:$G$509=行区分_付帯))*(進捗管理表!$AD$8:$AE$509&lt;&gt;""),進捗管理表!$AD$8:$AE$509,""))</f>
        <v>0</v>
      </c>
      <c r="E49" s="145">
        <f t="array" ref="E49">MAX(IF(((進捗管理表!$G$8:$G$509="")+  (進捗管理表!$G$8:$G$509=行区分_付帯))*(進捗管理表!$AG$8:$AH$509&lt;&gt;""),進捗管理表!$AG$8:$AH$509,""))</f>
        <v>0</v>
      </c>
      <c r="F49" s="60" t="s">
        <v>32</v>
      </c>
      <c r="G49" s="60"/>
      <c r="H49" s="60"/>
    </row>
    <row r="50" spans="2:8" hidden="1" x14ac:dyDescent="0.25">
      <c r="B50" s="133"/>
      <c r="C50" s="136">
        <f t="array" aca="1" ref="C50" ca="1">SUM(IF(((進捗管理表!$G$8:$G$509="")+ (進捗管理表!$G$8:$G$509=行区分_付帯))*(進捗管理表!$AB$8:$AB$509&lt;&gt;"")*(進捗管理表!$AB$8:$AB$509&gt;TODAY()),1,0)) -  SUM(IF(((進捗管理表!$G$8:$G$509="")+ (進捗管理表!$G$8:$G$509=行区分_付帯))*(進捗管理表!$AB$8:$AB$509&lt;&gt;"")*ISTEXT(進捗管理表!$AB$8:$AB$509),1,0))</f>
        <v>0</v>
      </c>
      <c r="D50" s="136">
        <f t="array" aca="1" ref="D50" ca="1">SUM(IF(((進捗管理表!$G$8:$G$509="")+ (進捗管理表!$G$8:$G$509=行区分_付帯))*(進捗管理表!$AE$8:$AE$509&lt;&gt;"")*(進捗管理表!$AE$8:$AE$509&gt;TODAY()),1,0)) - SUM(IF(((進捗管理表!$G$8:$G$509="")+ (進捗管理表!$G$8:$G$509=行区分_付帯))*(進捗管理表!$AE$8:$AE$509&lt;&gt;"")*ISTEXT(進捗管理表!$AE$8:$AE$509),1,0))</f>
        <v>0</v>
      </c>
      <c r="E50" s="137">
        <f t="array" aca="1" ref="E50" ca="1">SUM(IF(((進捗管理表!$G$8:$G$509="")+ (進捗管理表!$G$8:$G$509=行区分_付帯))*(進捗管理表!$AH$8:$AH$509&lt;&gt;"")*(進捗管理表!$AH$8:$AH$509&gt;TODAY()),1,0)) - SUM(IF(((進捗管理表!$G$8:$G$509="")+ (進捗管理表!$G$8:$G$509=行区分_付帯))*(進捗管理表!$AH$8:$AH$509&lt;&gt;"")*ISTEXT(進捗管理表!$AH$8:$AH$509),1,0))</f>
        <v>0</v>
      </c>
      <c r="F50" s="60" t="s">
        <v>33</v>
      </c>
      <c r="G50" s="60"/>
      <c r="H50" s="60"/>
    </row>
    <row r="51" spans="2:8" hidden="1" x14ac:dyDescent="0.25">
      <c r="B51" s="138"/>
      <c r="C51" s="139">
        <f t="array" ref="C51">SUM(IF(((進捗管理表!$G$8:$G$509="")+ (進捗管理表!$G$8:$G$509=行区分_付帯))*(進捗管理表!$AA$8:$AB$509&lt;&gt;"")*ISTEXT(進捗管理表!$AA$8:$AB$509),1,0))</f>
        <v>0</v>
      </c>
      <c r="D51" s="139">
        <f t="array" ref="D51">SUM(IF(((進捗管理表!$G$8:$G$509="")+ (進捗管理表!$G$8:$G$509=行区分_付帯))*(進捗管理表!$AD$8:$AE$509&lt;&gt;"")*ISTEXT(進捗管理表!$AD$8:$AE$509),1,0))</f>
        <v>0</v>
      </c>
      <c r="E51" s="140">
        <f t="array" ref="E51">SUM(IF(((進捗管理表!$G$8:$G$509="")+ (進捗管理表!$G$8:$G$509=行区分_付帯))*(進捗管理表!$AG$8:$AH$509&lt;&gt;"")*ISTEXT(進捗管理表!$AG$8:$AH$509),1,0))</f>
        <v>0</v>
      </c>
      <c r="F51" s="60" t="s">
        <v>106</v>
      </c>
      <c r="G51" s="60"/>
      <c r="H51" s="60"/>
    </row>
    <row r="52" spans="2:8" hidden="1" x14ac:dyDescent="0.25">
      <c r="B52" s="141" t="s">
        <v>35</v>
      </c>
      <c r="C52" s="142">
        <f t="array" ref="C52">MIN(IF(((進捗管理表!$G$8:$G$509="")+(進捗管理表!$G$8:$G$509=行区分_付帯))*(進捗管理表!$AM$8:$AN$509&lt;&gt;""),IF(進捗管理表!$AM$8:$AN$509&gt;0.9999,進捗管理表!$AM$8:$AN$509),""))</f>
        <v>43850</v>
      </c>
      <c r="D52" s="142">
        <f t="array" ref="D52">MIN(IF(((進捗管理表!$G$8:$G$509="")+  (進捗管理表!$G$8:$G$509=行区分_付帯))*(進捗管理表!$AP$8:$AQ$509&lt;&gt;""),IF(進捗管理表!$AP$8:$AQ$509&gt;0.9999, 進捗管理表!$AP$8:$AQ$509),""))</f>
        <v>43854</v>
      </c>
      <c r="E52" s="143">
        <f t="array" ref="E52">MIN(IF(((進捗管理表!$G$8:$G$509="")+  (進捗管理表!$G$8:$G$509=行区分_付帯))*(進捗管理表!$AS$8:$AT$509&lt;&gt;""),IF(進捗管理表!$AS$8:$AT$509&gt;0.9999, 進捗管理表!$AS$8:$AT$509),""))</f>
        <v>0</v>
      </c>
      <c r="F52" s="60" t="s">
        <v>31</v>
      </c>
      <c r="G52" s="60"/>
      <c r="H52" s="60"/>
    </row>
    <row r="53" spans="2:8" hidden="1" x14ac:dyDescent="0.25">
      <c r="B53" s="133"/>
      <c r="C53" s="144">
        <f t="array" ref="C53">MAX(IF(((進捗管理表!$G$8:$G$509="")+  (進捗管理表!$G$8:$G$509=行区分_付帯))*(進捗管理表!$AM$8:$AN$509&lt;&gt;""),進捗管理表!$AM$8:$AN$509,""))</f>
        <v>43850</v>
      </c>
      <c r="D53" s="144">
        <f t="array" ref="D53">MAX(IF(((進捗管理表!$G$8:$G$509="")+  (進捗管理表!$G$8:$G$509=行区分_付帯))*(進捗管理表!$AP$8:$AQ$509&lt;&gt;""),進捗管理表!$AP$8:$AQ$509,""))</f>
        <v>43854</v>
      </c>
      <c r="E53" s="145">
        <f t="array" ref="E53">MAX(IF(((進捗管理表!$G$8:$G$509="")+  (進捗管理表!$G$8:$G$509=行区分_付帯))*(進捗管理表!$AS$8:$AT$509&lt;&gt;""),進捗管理表!$AS$8:$AT$509,""))</f>
        <v>0</v>
      </c>
      <c r="F53" s="60" t="s">
        <v>32</v>
      </c>
      <c r="G53" s="60"/>
      <c r="H53" s="60"/>
    </row>
    <row r="54" spans="2:8" hidden="1" x14ac:dyDescent="0.25">
      <c r="B54" s="133"/>
      <c r="C54" s="136">
        <f t="array" aca="1" ref="C54" ca="1">SUM(IF(((進捗管理表!$G$8:$G$509="")+ (進捗管理表!$G$8:$G$509=行区分_付帯))*(進捗管理表!$AN$8:$AN$509&lt;&gt;"")*(進捗管理表!$AN$8:$AN$509&gt;TODAY()),1,0)) - SUM(IF(((進捗管理表!$G$8:$G$509="") + (進捗管理表!$G$8:$G$509=行区分_付帯))*(進捗管理表!$AN$8:$AN$509&lt;&gt;"")*ISTEXT(進捗管理表!$AN$8:$AN$509),1,0))</f>
        <v>0</v>
      </c>
      <c r="D54" s="136">
        <f t="array" aca="1" ref="D54" ca="1">SUM(IF(((進捗管理表!$G$8:$G$509="") + (進捗管理表!$G$8:$G$509=行区分_付帯))*(進捗管理表!$AQ$8:$AQ$509&lt;&gt;"")*(進捗管理表!$AQ$8:$AQ$509&gt;TODAY()),1,0)) - SUM(IF(((進捗管理表!$G$8:$G$509="") + (進捗管理表!$G$8:$G$509=行区分_付帯))*(進捗管理表!$AQ$8:$AQ$509&lt;&gt;"")*ISTEXT(進捗管理表!$AQ$8:$AQ$509),1,0))</f>
        <v>0</v>
      </c>
      <c r="E54" s="137">
        <f t="array" aca="1" ref="E54" ca="1">SUM(IF(((進捗管理表!$G$8:$G$509="") + (進捗管理表!$G$8:$G$509=行区分_付帯))*(進捗管理表!$AT$8:$AT$509&lt;&gt;"")*(進捗管理表!$AT$8:$AT$509&gt;TODAY()),1,0)) - SUM(IF(((進捗管理表!$G$8:$G$509="") + (進捗管理表!$G$8:$G$509=行区分_付帯))*(進捗管理表!$AT$8:$AT$509&lt;&gt;"")*ISTEXT(進捗管理表!$AT$8:$AT$509),1,0))</f>
        <v>0</v>
      </c>
      <c r="F54" s="60" t="s">
        <v>33</v>
      </c>
      <c r="G54" s="60"/>
      <c r="H54" s="60"/>
    </row>
    <row r="55" spans="2:8" hidden="1" x14ac:dyDescent="0.25">
      <c r="B55" s="138"/>
      <c r="C55" s="139">
        <f t="array" ref="C55">SUM(IF(((進捗管理表!$G$8:$G$509="") + (進捗管理表!$G$8:$G$509=行区分_付帯))*(進捗管理表!$AM$8:$AN$509&lt;&gt;"")*ISTEXT(進捗管理表!$AM$8:$AN$509),1,0))</f>
        <v>0</v>
      </c>
      <c r="D55" s="139">
        <f t="array" ref="D55">SUM(IF(((進捗管理表!$G$8:$G$509="") + (進捗管理表!$G$8:$G$509=行区分_付帯))*(進捗管理表!$AP$8:$AQ$509&lt;&gt;"")*ISTEXT(進捗管理表!$AP$8:$AQ$509),1,0))</f>
        <v>0</v>
      </c>
      <c r="E55" s="140">
        <f t="array" ref="E55">SUM(IF(((進捗管理表!$G$8:$G$509="") + (進捗管理表!$G$8:$G$509=行区分_付帯))*(進捗管理表!$AS$8:$AT$509&lt;&gt;"")*ISTEXT(進捗管理表!$AS$8:$AT$509),1,0))</f>
        <v>0</v>
      </c>
      <c r="F55" s="60" t="s">
        <v>106</v>
      </c>
      <c r="G55" s="60"/>
      <c r="H55" s="60"/>
    </row>
    <row r="56" spans="2:8" hidden="1" x14ac:dyDescent="0.25">
      <c r="B56" s="141" t="s">
        <v>36</v>
      </c>
      <c r="C56" s="142">
        <f t="array" ref="C56">MIN(IF(((進捗管理表!$G$8:$G$509="") + (進捗管理表!$G$8:$G$509=行区分_付帯))*(進捗管理表!$AY$8:$AZ$509&lt;&gt;""),IF(進捗管理表!$AY$8:$AZ$509&gt;0.9999,進捗管理表!$AY$8:$AZ$509),""))</f>
        <v>43859</v>
      </c>
      <c r="D56" s="142">
        <f t="array" ref="D56">MIN(IF(((進捗管理表!$G$8:$G$509="") +  (進捗管理表!$G$8:$G$509=行区分_付帯))*(進捗管理表!$BB$8:$BC$509&lt;&gt;""),IF(進捗管理表!$BB$8:$BC$509&gt;0.9999, 進捗管理表!$BB$8:$BC$509),""))</f>
        <v>43860</v>
      </c>
      <c r="E56" s="143">
        <f t="array" ref="E56">MIN(IF(((進捗管理表!$G$8:$G$509="") + (進捗管理表!$G$8:$G$509=行区分_付帯))*(進捗管理表!$BE$8:$BF$509&lt;&gt;""),IF(進捗管理表!$BE$8:$BF$509&gt;0.9999,進捗管理表!$BE$8:$BF$509),""))</f>
        <v>0</v>
      </c>
      <c r="F56" s="60" t="s">
        <v>31</v>
      </c>
      <c r="G56" s="60"/>
      <c r="H56" s="60"/>
    </row>
    <row r="57" spans="2:8" hidden="1" x14ac:dyDescent="0.25">
      <c r="B57" s="133"/>
      <c r="C57" s="144">
        <f t="array" ref="C57">MAX(IF(((進捗管理表!$G$8:$G$509="") + (進捗管理表!$G$8:$G$509=行区分_付帯))*(進捗管理表!$AY$8:$AZ$509&lt;&gt;""),進捗管理表!$AY$8:$AZ$509,""))</f>
        <v>43859</v>
      </c>
      <c r="D57" s="144">
        <f t="array" ref="D57">MAX(IF(((進捗管理表!$G$8:$G$509="") + (進捗管理表!$G$8:$G$509=行区分_付帯))*(進捗管理表!$BB$8:$BC$509&lt;&gt;""),進捗管理表!$BB$8:$BC$509,""))</f>
        <v>43860</v>
      </c>
      <c r="E57" s="145">
        <f t="array" ref="E57">MAX(IF(((進捗管理表!$G$8:$G$509="") + (進捗管理表!$G$8:$G$509=行区分_付帯))*(進捗管理表!$BE$8:$BF$509&lt;&gt;""),進捗管理表!$BE$8:$BF$509,""))</f>
        <v>0</v>
      </c>
      <c r="F57" s="60" t="s">
        <v>32</v>
      </c>
      <c r="G57" s="60"/>
      <c r="H57" s="60"/>
    </row>
    <row r="58" spans="2:8" hidden="1" x14ac:dyDescent="0.25">
      <c r="B58" s="133"/>
      <c r="C58" s="136">
        <f t="array" aca="1" ref="C58" ca="1">SUM(IF(((進捗管理表!$G$8:$G$509="") + (進捗管理表!$G$8:$G$509=行区分_付帯))*(進捗管理表!$AZ$8:$AZ$509&lt;&gt;"")*(進捗管理表!$AZ$8:$AZ$509&gt;TODAY()),1,0)) - SUM(IF(((進捗管理表!$G$8:$G$509="")+ (進捗管理表!$G$8:$G$509=行区分_付帯))*(進捗管理表!$AZ$8:$AZ$509&lt;&gt;"")*ISTEXT(進捗管理表!$AZ$8:$AZ$509),1,0))</f>
        <v>0</v>
      </c>
      <c r="D58" s="136">
        <f t="array" aca="1" ref="D58" ca="1">SUM(IF(((進捗管理表!$G$8:$G$509="") + (進捗管理表!$G$8:$G$509=行区分_付帯))*(進捗管理表!$BC$8:$BC$509&lt;&gt;"")*(進捗管理表!$BC$8:$BC$509&gt;TODAY()),1,0)) - SUM(IF(((進捗管理表!$G$8:$G$509="")+ (進捗管理表!$G$8:$G$509=行区分_付帯))*(進捗管理表!$BC$8:$BC$509&lt;&gt;"")*ISTEXT(進捗管理表!$BC$8:$BC$509),1,0))</f>
        <v>0</v>
      </c>
      <c r="E58" s="137">
        <f t="array" aca="1" ref="E58" ca="1">SUM(IF(((進捗管理表!$G$8:$G$509="") + (進捗管理表!$G$8:$G$509=行区分_付帯))*(進捗管理表!$BF$8:$BF$509&lt;&gt;"")*(進捗管理表!$BF$8:$BF$509&gt;TODAY()),1,0)) - SUM(IF(((進捗管理表!$G$8:$G$509="")+ (進捗管理表!$G$8:$G$509=行区分_付帯))*(進捗管理表!$BF$8:$BF$509&lt;&gt;"")*ISTEXT(進捗管理表!$BF$8:$BF$509),1,0))</f>
        <v>0</v>
      </c>
      <c r="F58" s="60" t="s">
        <v>33</v>
      </c>
      <c r="G58" s="60"/>
      <c r="H58" s="60"/>
    </row>
    <row r="59" spans="2:8" hidden="1" x14ac:dyDescent="0.25">
      <c r="B59" s="427"/>
      <c r="C59" s="139">
        <f t="array" ref="C59">SUM(IF(((進捗管理表!$G$8:$G$509="")+ (進捗管理表!$G$8:$G$509=行区分_付帯))*(進捗管理表!$AY$8:$AZ$509&lt;&gt;"")*ISTEXT(進捗管理表!$AY$8:$AZ$509),1,0))</f>
        <v>0</v>
      </c>
      <c r="D59" s="139">
        <f t="array" ref="D59">SUM(IF(((進捗管理表!$G$8:$G$509="")+ (進捗管理表!$G$8:$G$509=行区分_付帯))*(進捗管理表!$BB$8:$BC$509&lt;&gt;"")*ISTEXT(進捗管理表!$BB$8:$BC$509),1,0))</f>
        <v>0</v>
      </c>
      <c r="E59" s="140">
        <f t="array" ref="E59">SUM(IF(((進捗管理表!$G$8:$G$509="")+ (進捗管理表!$G$8:$G$509=行区分_付帯))*(進捗管理表!$BE$8:$BF$509&lt;&gt;"")*ISTEXT(進捗管理表!$BE$8:$BF$509),1,0))</f>
        <v>0</v>
      </c>
      <c r="F59" s="60" t="s">
        <v>106</v>
      </c>
      <c r="G59" s="60"/>
      <c r="H59" s="60"/>
    </row>
    <row r="60" spans="2:8" hidden="1" x14ac:dyDescent="0.25">
      <c r="B60" s="133" t="s">
        <v>153</v>
      </c>
      <c r="C60" s="425">
        <f t="array" ref="C60">MIN(IF(((進捗管理表!$G$8:$G$509="") + (進捗管理表!$G$8:$G$509=行区分_付帯))*(進捗管理表!$BJ$8:$BK$509&lt;&gt;""),IF(進捗管理表!$BJ$8:$BK$509&gt;0.9999,進捗管理表!$BJ$8:$BK$509),""))</f>
        <v>0</v>
      </c>
      <c r="D60" s="425">
        <f t="array" ref="D60">MIN(IF(((進捗管理表!$G$8:$G$509="") +  (進捗管理表!$G$8:$G$509=行区分_付帯))*(進捗管理表!$BM$8:$BN$509&lt;&gt;""),IF(進捗管理表!$BM$8:$BN$509&gt;0.9999, 進捗管理表!$BM$8:$BN$509),""))</f>
        <v>0</v>
      </c>
      <c r="E60" s="426"/>
      <c r="F60" s="60" t="s">
        <v>31</v>
      </c>
      <c r="G60" s="60"/>
      <c r="H60" s="60"/>
    </row>
    <row r="61" spans="2:8" hidden="1" x14ac:dyDescent="0.25">
      <c r="B61" s="133"/>
      <c r="C61" s="144">
        <f t="array" ref="C61">MAX(IF(((進捗管理表!$G$8:$G$509="") + (進捗管理表!$G$8:$G$509=行区分_付帯))*(進捗管理表!$BJ$8:$BK$509&lt;&gt;""),進捗管理表!$BJ$8:$BK$509,""))</f>
        <v>0</v>
      </c>
      <c r="D61" s="144">
        <f t="array" ref="D61">MAX(IF(((進捗管理表!$G$8:$G$509="") + (進捗管理表!$G$8:$G$509=行区分_付帯))*(進捗管理表!$BM$8:$BN$509&lt;&gt;""),進捗管理表!$BM$8:$BN$509,""))</f>
        <v>0</v>
      </c>
      <c r="E61" s="145"/>
      <c r="F61" s="60" t="s">
        <v>32</v>
      </c>
      <c r="G61" s="60"/>
      <c r="H61" s="60"/>
    </row>
    <row r="62" spans="2:8" hidden="1" x14ac:dyDescent="0.25">
      <c r="B62" s="133"/>
      <c r="C62" s="136">
        <f t="array" aca="1" ref="C62" ca="1">SUM(IF(((進捗管理表!$G$8:$G$509="") + (進捗管理表!$G$8:$G$509=行区分_付帯))*(進捗管理表!$BK$8:$BK$509&lt;&gt;"")*(進捗管理表!$BK$8:$BK$509&gt;TODAY()),1,0)) - SUM(IF(((進捗管理表!$G$8:$G$509="")+ (進捗管理表!$G$8:$G$509=行区分_付帯))*(進捗管理表!$BK$8:$BK$509&lt;&gt;"")*ISTEXT(進捗管理表!$BK$8:$BK$509),1,0))</f>
        <v>0</v>
      </c>
      <c r="D62" s="136">
        <f t="array" aca="1" ref="D62" ca="1">SUM(IF(((進捗管理表!$G$8:$G$509="") + (進捗管理表!$G$8:$G$509=行区分_付帯))*(進捗管理表!$BN$8:$BN$509&lt;&gt;"")*(進捗管理表!$BN$8:$BN$509&gt;TODAY()),1,0)) - SUM(IF(((進捗管理表!$G$8:$G$509="")+ (進捗管理表!$G$8:$G$509=行区分_付帯))*(進捗管理表!$BN$8:$BN$509&lt;&gt;"")*ISTEXT(進捗管理表!$BN$8:$BN$509),1,0))</f>
        <v>0</v>
      </c>
      <c r="E62" s="137"/>
      <c r="F62" s="60" t="s">
        <v>33</v>
      </c>
      <c r="G62" s="60"/>
      <c r="H62" s="60"/>
    </row>
    <row r="63" spans="2:8" ht="15" hidden="1" thickBot="1" x14ac:dyDescent="0.3">
      <c r="B63" s="146"/>
      <c r="C63" s="147">
        <f t="array" ref="C63">SUM(IF(((進捗管理表!$G$8:$G$509="")+ (進捗管理表!$G$8:$G$509=行区分_付帯))*(進捗管理表!$BJ$8:$BK$509&lt;&gt;"")*ISTEXT(進捗管理表!$BJ$8:$BK$509),1,0))</f>
        <v>0</v>
      </c>
      <c r="D63" s="147">
        <f t="array" ref="D63">SUM(IF(((進捗管理表!$G$8:$G$509="")+ (進捗管理表!$G$8:$G$509=行区分_付帯))*(進捗管理表!$BM$8:$BN$509&lt;&gt;"")*ISTEXT(進捗管理表!$BM$8:$BN$509),1,0))</f>
        <v>0</v>
      </c>
      <c r="E63" s="148"/>
      <c r="F63" s="60" t="s">
        <v>106</v>
      </c>
      <c r="G63" s="60"/>
      <c r="H63" s="60"/>
    </row>
    <row r="64" spans="2:8" ht="15" hidden="1" thickBot="1" x14ac:dyDescent="0.3">
      <c r="B64" s="149"/>
      <c r="C64" s="150"/>
      <c r="D64" s="151"/>
      <c r="E64" s="60"/>
      <c r="F64" s="60"/>
      <c r="G64" s="60"/>
      <c r="H64" s="60"/>
    </row>
    <row r="65" spans="1:27" hidden="1" x14ac:dyDescent="0.25">
      <c r="B65" s="98" t="s">
        <v>19</v>
      </c>
      <c r="C65" s="152">
        <f t="array" ref="C65">MIN(IF(D65:H65&gt;0, D65:H65))</f>
        <v>43850</v>
      </c>
      <c r="D65" s="153">
        <f t="array" ref="D65">MIN(IF(C44:E44&gt;0.9999,C44:E44,""))</f>
        <v>0</v>
      </c>
      <c r="E65" s="154">
        <f t="array" ref="E65">MIN(IF(C48:E48&gt;0,C48:E48,""))</f>
        <v>0</v>
      </c>
      <c r="F65" s="154">
        <f t="array" ref="F65">MIN(IF(C52:E52&gt;0,C52:E52,""))</f>
        <v>43850</v>
      </c>
      <c r="G65" s="428">
        <f t="array" ref="G65">MIN(IF(C56:E56&gt;0,C56:E56,""))</f>
        <v>43859</v>
      </c>
      <c r="H65" s="155">
        <f t="array" ref="H65">MIN(IF(C60:D60&gt;0,C60:D60,""))</f>
        <v>0</v>
      </c>
    </row>
    <row r="66" spans="1:27" ht="15" hidden="1" thickBot="1" x14ac:dyDescent="0.3">
      <c r="B66" s="101" t="s">
        <v>20</v>
      </c>
      <c r="C66" s="156">
        <f>MAX(D66:H66)</f>
        <v>43860</v>
      </c>
      <c r="D66" s="157">
        <f>MAX(C45:E45)</f>
        <v>0</v>
      </c>
      <c r="E66" s="158">
        <f>MAX(C49:E49)</f>
        <v>0</v>
      </c>
      <c r="F66" s="158">
        <f>MAX(C53:E53)</f>
        <v>43854</v>
      </c>
      <c r="G66" s="429">
        <f>MAX(C57:E57)</f>
        <v>43860</v>
      </c>
      <c r="H66" s="159">
        <f t="array" ref="H66">MAX(C61:D61)</f>
        <v>0</v>
      </c>
    </row>
    <row r="67" spans="1:27" hidden="1" x14ac:dyDescent="0.25">
      <c r="B67" s="160" t="s">
        <v>30</v>
      </c>
      <c r="C67" s="603">
        <f ca="1">SUM(D67:H68)</f>
        <v>0</v>
      </c>
      <c r="D67" s="161">
        <f ca="1">SUM(C46:E46)</f>
        <v>0</v>
      </c>
      <c r="E67" s="162">
        <f ca="1">SUM(C50:E50)</f>
        <v>0</v>
      </c>
      <c r="F67" s="162">
        <f ca="1">SUM(C54:E54)</f>
        <v>0</v>
      </c>
      <c r="G67" s="430">
        <f ca="1">SUM(C58:E58)</f>
        <v>0</v>
      </c>
      <c r="H67" s="163">
        <f ca="1">SUM(C62:D62)</f>
        <v>0</v>
      </c>
    </row>
    <row r="68" spans="1:27" ht="15" hidden="1" thickBot="1" x14ac:dyDescent="0.3">
      <c r="B68" s="164"/>
      <c r="C68" s="604"/>
      <c r="D68" s="165">
        <f>SUM(C47:E47)</f>
        <v>0</v>
      </c>
      <c r="E68" s="166">
        <f>SUM(C51:E51)</f>
        <v>0</v>
      </c>
      <c r="F68" s="166">
        <f>SUM(C55:E55)</f>
        <v>0</v>
      </c>
      <c r="G68" s="431">
        <f>SUM(C59:E59)</f>
        <v>0</v>
      </c>
      <c r="H68" s="167">
        <f>SUM(C63:D63)</f>
        <v>0</v>
      </c>
    </row>
    <row r="69" spans="1:27" hidden="1" x14ac:dyDescent="0.25">
      <c r="B69" s="111"/>
      <c r="C69" s="168"/>
      <c r="D69" s="169"/>
      <c r="E69" s="169"/>
      <c r="F69" s="169"/>
      <c r="G69" s="169"/>
    </row>
    <row r="70" spans="1:27" ht="15" hidden="1" thickBot="1" x14ac:dyDescent="0.3">
      <c r="B70" s="149" t="s">
        <v>92</v>
      </c>
      <c r="C70" s="170"/>
      <c r="D70" s="169"/>
      <c r="E70" s="169"/>
      <c r="F70" s="169"/>
      <c r="G70" s="169"/>
      <c r="J70" s="171"/>
    </row>
    <row r="71" spans="1:27" hidden="1" x14ac:dyDescent="0.25">
      <c r="B71" s="98" t="s">
        <v>23</v>
      </c>
      <c r="C71" s="172">
        <f t="array" ref="C71">SUM(IF((進捗管理表!$G$8:$G$509=""),進捗管理表!K$8:K$509,0))</f>
        <v>0</v>
      </c>
      <c r="D71" s="173">
        <f t="array" ref="D71">SUM(IF((進捗管理表!$G$8:$G$509=""),進捗管理表!L$8:L$509,0))</f>
        <v>0</v>
      </c>
    </row>
    <row r="72" spans="1:27" hidden="1" x14ac:dyDescent="0.25">
      <c r="B72" s="174" t="s">
        <v>24</v>
      </c>
      <c r="C72" s="175">
        <f t="array" ref="C72">SUM(IF((進捗管理表!$G$8:$G$509=""),進捗管理表!BT$8:BT$509,0))</f>
        <v>0</v>
      </c>
      <c r="D72" s="176">
        <f t="array" ref="D72">SUM(IF((進捗管理表!$G$8:$G$509=""),進捗管理表!BU$8:BU$509,0))</f>
        <v>0</v>
      </c>
    </row>
    <row r="73" spans="1:27" ht="15" hidden="1" thickBot="1" x14ac:dyDescent="0.3">
      <c r="B73" s="177" t="s">
        <v>25</v>
      </c>
      <c r="C73" s="178">
        <f t="array" ref="C73">SUM(IF((進捗管理表!$G$8:$G$509=""),進捗管理表!BV$8:BV$509,0))</f>
        <v>0</v>
      </c>
      <c r="D73" s="179">
        <f t="array" ref="D73">SUM(IF((進捗管理表!$G$8:$G$509=""),進捗管理表!BW$8:BW$509,0))</f>
        <v>0</v>
      </c>
    </row>
    <row r="74" spans="1:27" hidden="1" x14ac:dyDescent="0.25">
      <c r="B74" s="174" t="s">
        <v>74</v>
      </c>
      <c r="C74" s="176">
        <f t="array" ref="C74">SUM(IF((進捗管理表!$G$8:$G$509=""),進捗管理表!$CA$8:$CA$509,0))</f>
        <v>0</v>
      </c>
      <c r="D74" s="180"/>
    </row>
    <row r="75" spans="1:27" ht="15" hidden="1" thickBot="1" x14ac:dyDescent="0.3">
      <c r="B75" s="174" t="s">
        <v>26</v>
      </c>
      <c r="C75" s="176">
        <f t="array" ref="C75">SUM(IF((進捗管理表!$G$8:$G$509=""),進捗管理表!CB$8:CB$509,0))</f>
        <v>0</v>
      </c>
      <c r="D75" s="181"/>
    </row>
    <row r="76" spans="1:27" hidden="1" x14ac:dyDescent="0.25">
      <c r="B76" s="138" t="s">
        <v>29</v>
      </c>
      <c r="C76" s="182">
        <f t="array" ref="C76">SUM(IF((進捗管理表!$G$8:$G$509=""),進捗管理表!CC$8:CC$509,0))</f>
        <v>0</v>
      </c>
      <c r="D76" s="176">
        <f t="array" ref="D76">SUM(IF((進捗管理表!$G$8:$G$509=""),進捗管理表!CD$8:CD$509,0))</f>
        <v>0</v>
      </c>
    </row>
    <row r="77" spans="1:27" ht="15" hidden="1" thickBot="1" x14ac:dyDescent="0.3">
      <c r="B77" s="174" t="s">
        <v>27</v>
      </c>
      <c r="C77" s="175">
        <f t="array" ref="C77">SUM(IF((進捗管理表!$G$8:$G$509=""),進捗管理表!CE$8:CE$509,0))</f>
        <v>0</v>
      </c>
      <c r="D77" s="183">
        <f t="array" ref="D77">SUM(IF((進捗管理表!$G$8:$G$509=""),進捗管理表!CF$8:CF$509,0))</f>
        <v>0</v>
      </c>
    </row>
    <row r="78" spans="1:27" ht="15" hidden="1" thickBot="1" x14ac:dyDescent="0.3">
      <c r="B78" s="101" t="s">
        <v>28</v>
      </c>
      <c r="C78" s="184">
        <f t="array" ref="C78">SUM(IF((進捗管理表!$G$8:$G$509=""),進捗管理表!CK$8:CK$509,0))</f>
        <v>0</v>
      </c>
      <c r="D78" s="180"/>
    </row>
    <row r="79" spans="1:27" hidden="1" x14ac:dyDescent="0.25">
      <c r="B79" s="50"/>
      <c r="C79" s="169"/>
      <c r="D79" s="169"/>
    </row>
    <row r="80" spans="1:27" s="97" customFormat="1" ht="15.75" x14ac:dyDescent="0.25">
      <c r="A80" s="95"/>
      <c r="B80" s="50"/>
      <c r="C80" s="50"/>
      <c r="D80" s="50"/>
      <c r="E80" s="50"/>
      <c r="K80" s="185"/>
      <c r="L80" s="185"/>
      <c r="M80" s="185"/>
      <c r="N80" s="185"/>
      <c r="O80" s="185"/>
      <c r="P80" s="185"/>
      <c r="Q80" s="185"/>
      <c r="R80" s="185"/>
      <c r="S80" s="185"/>
      <c r="T80" s="185"/>
      <c r="U80" s="185"/>
      <c r="V80" s="185"/>
      <c r="W80" s="185"/>
      <c r="X80" s="185"/>
      <c r="Y80" s="185"/>
      <c r="Z80" s="185"/>
      <c r="AA80" s="185"/>
    </row>
    <row r="81" spans="1:27" ht="14.25" customHeight="1" x14ac:dyDescent="0.25">
      <c r="A81" s="66" t="s">
        <v>130</v>
      </c>
      <c r="B81" s="50"/>
      <c r="K81" s="185"/>
      <c r="L81" s="185"/>
      <c r="M81" s="185"/>
      <c r="N81" s="185"/>
      <c r="O81" s="185"/>
      <c r="P81" s="185"/>
      <c r="Q81" s="185"/>
      <c r="R81" s="185"/>
      <c r="S81" s="185"/>
      <c r="T81" s="185"/>
      <c r="U81" s="185"/>
      <c r="V81" s="185"/>
      <c r="W81" s="185"/>
      <c r="X81" s="185"/>
      <c r="Y81" s="185"/>
      <c r="Z81" s="185"/>
      <c r="AA81" s="185"/>
    </row>
    <row r="82" spans="1:27" ht="14.25" customHeight="1" x14ac:dyDescent="0.25">
      <c r="B82" s="50"/>
      <c r="K82" s="186"/>
      <c r="L82" s="186"/>
      <c r="M82" s="186"/>
      <c r="N82" s="185"/>
      <c r="O82" s="185"/>
      <c r="P82" s="186"/>
      <c r="Q82" s="186"/>
      <c r="R82" s="185"/>
      <c r="S82" s="185"/>
      <c r="T82" s="186"/>
      <c r="U82" s="186"/>
      <c r="V82" s="186"/>
      <c r="W82" s="185"/>
      <c r="X82" s="185"/>
      <c r="Y82" s="186"/>
      <c r="Z82" s="186"/>
      <c r="AA82" s="186"/>
    </row>
    <row r="83" spans="1:27" ht="14.25" customHeight="1" thickBot="1" x14ac:dyDescent="0.3">
      <c r="B83" s="50" t="s">
        <v>126</v>
      </c>
      <c r="K83" s="186"/>
      <c r="L83" s="186"/>
      <c r="M83" s="186"/>
      <c r="N83" s="185"/>
      <c r="O83" s="185"/>
      <c r="P83" s="186"/>
      <c r="Q83" s="186"/>
      <c r="R83" s="185"/>
      <c r="S83" s="185"/>
      <c r="T83" s="186"/>
      <c r="U83" s="186"/>
      <c r="V83" s="186"/>
      <c r="W83" s="185"/>
      <c r="X83" s="185"/>
      <c r="Y83" s="186"/>
      <c r="Z83" s="186"/>
      <c r="AA83" s="186"/>
    </row>
    <row r="84" spans="1:27" ht="14.25" hidden="1" customHeight="1" x14ac:dyDescent="0.25">
      <c r="B84" s="50"/>
      <c r="C84" s="50">
        <v>16</v>
      </c>
      <c r="E84" s="50">
        <v>19</v>
      </c>
      <c r="F84" s="50">
        <v>28</v>
      </c>
      <c r="H84" s="50">
        <v>31</v>
      </c>
      <c r="I84" s="50">
        <v>40</v>
      </c>
      <c r="K84" s="50">
        <v>43</v>
      </c>
      <c r="L84" s="50">
        <v>52</v>
      </c>
      <c r="N84" s="50">
        <v>55</v>
      </c>
      <c r="O84" s="50">
        <v>63</v>
      </c>
      <c r="P84" s="50">
        <v>66</v>
      </c>
    </row>
    <row r="85" spans="1:27" ht="14.25" hidden="1" customHeight="1" thickBot="1" x14ac:dyDescent="0.3">
      <c r="B85" s="50"/>
      <c r="C85" s="50">
        <v>16</v>
      </c>
      <c r="D85" s="50">
        <v>19</v>
      </c>
      <c r="E85" s="50">
        <v>22</v>
      </c>
      <c r="F85" s="50">
        <v>28</v>
      </c>
      <c r="G85" s="50">
        <v>31</v>
      </c>
      <c r="H85" s="50">
        <v>34</v>
      </c>
      <c r="I85" s="50">
        <v>40</v>
      </c>
      <c r="J85" s="50">
        <v>43</v>
      </c>
      <c r="K85" s="50">
        <v>46</v>
      </c>
      <c r="L85" s="50">
        <v>52</v>
      </c>
      <c r="M85" s="50">
        <v>55</v>
      </c>
      <c r="N85" s="50">
        <v>58</v>
      </c>
      <c r="O85" s="50">
        <v>63</v>
      </c>
      <c r="P85" s="50">
        <v>66</v>
      </c>
    </row>
    <row r="86" spans="1:27" ht="12" customHeight="1" x14ac:dyDescent="0.25">
      <c r="B86" s="187"/>
      <c r="C86" s="596"/>
      <c r="D86" s="596"/>
      <c r="E86" s="597"/>
      <c r="F86" s="596"/>
      <c r="G86" s="596"/>
      <c r="H86" s="596"/>
      <c r="I86" s="598" t="s">
        <v>190</v>
      </c>
      <c r="J86" s="596"/>
      <c r="K86" s="597"/>
      <c r="L86" s="596" t="s">
        <v>191</v>
      </c>
      <c r="M86" s="596"/>
      <c r="N86" s="597"/>
      <c r="O86" s="598" t="s">
        <v>192</v>
      </c>
      <c r="P86" s="597"/>
    </row>
    <row r="87" spans="1:27" s="308" customFormat="1" ht="15" thickBot="1" x14ac:dyDescent="0.2">
      <c r="B87" s="304"/>
      <c r="C87" s="305" t="s">
        <v>162</v>
      </c>
      <c r="D87" s="188" t="s">
        <v>138</v>
      </c>
      <c r="E87" s="189" t="s">
        <v>140</v>
      </c>
      <c r="F87" s="306" t="s">
        <v>141</v>
      </c>
      <c r="G87" s="188" t="s">
        <v>137</v>
      </c>
      <c r="H87" s="190" t="s">
        <v>139</v>
      </c>
      <c r="I87" s="307" t="s">
        <v>141</v>
      </c>
      <c r="J87" s="188" t="s">
        <v>137</v>
      </c>
      <c r="K87" s="189" t="s">
        <v>139</v>
      </c>
      <c r="L87" s="306" t="s">
        <v>141</v>
      </c>
      <c r="M87" s="188" t="s">
        <v>137</v>
      </c>
      <c r="N87" s="191" t="s">
        <v>140</v>
      </c>
      <c r="O87" s="307" t="s">
        <v>141</v>
      </c>
      <c r="P87" s="189" t="s">
        <v>137</v>
      </c>
    </row>
    <row r="88" spans="1:27" ht="22.5" customHeight="1" thickTop="1" thickBot="1" x14ac:dyDescent="0.3">
      <c r="B88" s="192" t="s">
        <v>152</v>
      </c>
      <c r="C88" s="193"/>
      <c r="D88" s="193"/>
      <c r="E88" s="194"/>
      <c r="F88" s="193"/>
      <c r="G88" s="193"/>
      <c r="H88" s="195"/>
      <c r="I88" s="222">
        <v>10</v>
      </c>
      <c r="J88" s="193">
        <v>100</v>
      </c>
      <c r="K88" s="194"/>
      <c r="L88" s="193">
        <v>10</v>
      </c>
      <c r="M88" s="193">
        <v>50</v>
      </c>
      <c r="N88" s="194">
        <v>100</v>
      </c>
      <c r="O88" s="222">
        <v>10</v>
      </c>
      <c r="P88" s="194">
        <v>100</v>
      </c>
    </row>
    <row r="89" spans="1:27" x14ac:dyDescent="0.25">
      <c r="B89" s="50"/>
    </row>
    <row r="90" spans="1:27" ht="15" thickBot="1" x14ac:dyDescent="0.3">
      <c r="B90" s="50" t="s">
        <v>161</v>
      </c>
    </row>
    <row r="91" spans="1:27" x14ac:dyDescent="0.25">
      <c r="B91" s="187"/>
      <c r="C91" s="589">
        <f>進捗管理票PSPT_管理項目名_1</f>
        <v>0</v>
      </c>
      <c r="D91" s="589"/>
      <c r="E91" s="590"/>
      <c r="F91" s="589">
        <f>進捗管理票PSPT_管理項目名_2</f>
        <v>0</v>
      </c>
      <c r="G91" s="589"/>
      <c r="H91" s="589"/>
      <c r="I91" s="602" t="str">
        <f>進捗管理票PSPT_管理項目名_3</f>
        <v>①ＣＶ</v>
      </c>
      <c r="J91" s="589"/>
      <c r="K91" s="590"/>
      <c r="L91" s="589" t="str">
        <f>進捗管理票PSPT_管理項目名_4</f>
        <v>②ＣＶＴ</v>
      </c>
      <c r="M91" s="589"/>
      <c r="N91" s="590"/>
      <c r="O91" s="602" t="str">
        <f>進捗管理票PSPT_管理項目名_5</f>
        <v>③受入</v>
      </c>
      <c r="P91" s="590"/>
    </row>
    <row r="92" spans="1:27" s="308" customFormat="1" ht="15" thickBot="1" x14ac:dyDescent="0.2">
      <c r="B92" s="304"/>
      <c r="C92" s="305" t="s">
        <v>141</v>
      </c>
      <c r="D92" s="188" t="s">
        <v>138</v>
      </c>
      <c r="E92" s="189" t="s">
        <v>140</v>
      </c>
      <c r="F92" s="306" t="s">
        <v>141</v>
      </c>
      <c r="G92" s="188" t="s">
        <v>137</v>
      </c>
      <c r="H92" s="190" t="s">
        <v>140</v>
      </c>
      <c r="I92" s="307" t="s">
        <v>141</v>
      </c>
      <c r="J92" s="188" t="s">
        <v>137</v>
      </c>
      <c r="K92" s="189" t="s">
        <v>139</v>
      </c>
      <c r="L92" s="306" t="s">
        <v>141</v>
      </c>
      <c r="M92" s="188" t="s">
        <v>137</v>
      </c>
      <c r="N92" s="191" t="s">
        <v>140</v>
      </c>
      <c r="O92" s="307" t="s">
        <v>141</v>
      </c>
      <c r="P92" s="189" t="s">
        <v>137</v>
      </c>
    </row>
    <row r="93" spans="1:27" ht="47.25" customHeight="1" thickTop="1" thickBot="1" x14ac:dyDescent="0.3">
      <c r="B93" s="444" t="s">
        <v>163</v>
      </c>
      <c r="C93" s="193"/>
      <c r="D93" s="193"/>
      <c r="E93" s="194"/>
      <c r="F93" s="193"/>
      <c r="G93" s="193"/>
      <c r="H93" s="195"/>
      <c r="I93" s="222"/>
      <c r="J93" s="193">
        <v>50</v>
      </c>
      <c r="K93" s="194"/>
      <c r="L93" s="193"/>
      <c r="M93" s="193">
        <v>65</v>
      </c>
      <c r="N93" s="194">
        <v>80</v>
      </c>
      <c r="O93" s="222">
        <v>90</v>
      </c>
      <c r="P93" s="194">
        <v>100</v>
      </c>
    </row>
    <row r="94" spans="1:27" x14ac:dyDescent="0.25">
      <c r="B94" s="50"/>
    </row>
    <row r="95" spans="1:27" x14ac:dyDescent="0.25">
      <c r="B95" s="50"/>
    </row>
    <row r="96" spans="1:27" ht="15.75" x14ac:dyDescent="0.25">
      <c r="A96" s="66" t="s">
        <v>171</v>
      </c>
      <c r="B96" s="458"/>
      <c r="C96" s="458"/>
      <c r="D96" s="458"/>
    </row>
    <row r="97" spans="1:5" ht="15.75" x14ac:dyDescent="0.25">
      <c r="A97" s="459" t="s">
        <v>172</v>
      </c>
      <c r="B97" s="50"/>
      <c r="C97" s="458"/>
      <c r="D97" s="458"/>
    </row>
    <row r="98" spans="1:5" ht="15.75" x14ac:dyDescent="0.25">
      <c r="A98" s="66"/>
      <c r="B98" s="50" t="s">
        <v>173</v>
      </c>
    </row>
    <row r="99" spans="1:5" ht="15.75" x14ac:dyDescent="0.25">
      <c r="A99" s="66"/>
      <c r="B99" s="50" t="s">
        <v>174</v>
      </c>
      <c r="C99" s="105"/>
    </row>
    <row r="100" spans="1:5" ht="16.5" thickBot="1" x14ac:dyDescent="0.3">
      <c r="A100" s="66"/>
      <c r="B100" s="50"/>
    </row>
    <row r="101" spans="1:5" ht="16.5" thickBot="1" x14ac:dyDescent="0.3">
      <c r="A101" s="66"/>
      <c r="B101" s="605" t="s">
        <v>175</v>
      </c>
      <c r="C101" s="606"/>
      <c r="D101" s="607" t="s">
        <v>176</v>
      </c>
      <c r="E101" s="608"/>
    </row>
    <row r="102" spans="1:5" ht="17.25" thickTop="1" thickBot="1" x14ac:dyDescent="0.3">
      <c r="A102" s="66"/>
      <c r="B102" s="609" t="s">
        <v>177</v>
      </c>
      <c r="C102" s="610"/>
      <c r="D102" s="611" t="str">
        <f>IF(B102="システム日付（前日）","",IF(集計基準日="","",集計基準日))</f>
        <v/>
      </c>
      <c r="E102" s="612"/>
    </row>
    <row r="103" spans="1:5" x14ac:dyDescent="0.25">
      <c r="B103" s="50"/>
    </row>
    <row r="104" spans="1:5" x14ac:dyDescent="0.25">
      <c r="B104" s="50"/>
    </row>
    <row r="105" spans="1:5" x14ac:dyDescent="0.25">
      <c r="B105" s="50"/>
    </row>
  </sheetData>
  <sheetProtection sheet="1" objects="1" scenarios="1" formatCells="0"/>
  <protectedRanges>
    <protectedRange sqref="C8:K10" name="範囲1"/>
    <protectedRange sqref="D18:I20" name="範囲2"/>
  </protectedRanges>
  <dataConsolidate/>
  <mergeCells count="23">
    <mergeCell ref="B101:C101"/>
    <mergeCell ref="D101:E101"/>
    <mergeCell ref="B102:C102"/>
    <mergeCell ref="D102:E102"/>
    <mergeCell ref="L91:N91"/>
    <mergeCell ref="O86:P86"/>
    <mergeCell ref="O91:P91"/>
    <mergeCell ref="I91:K91"/>
    <mergeCell ref="L86:N86"/>
    <mergeCell ref="C67:C68"/>
    <mergeCell ref="B15:C17"/>
    <mergeCell ref="D15:E15"/>
    <mergeCell ref="C91:E91"/>
    <mergeCell ref="F91:H91"/>
    <mergeCell ref="G15:I15"/>
    <mergeCell ref="D16:D17"/>
    <mergeCell ref="E16:E17"/>
    <mergeCell ref="C86:E86"/>
    <mergeCell ref="F86:H86"/>
    <mergeCell ref="I86:K86"/>
    <mergeCell ref="F16:F17"/>
    <mergeCell ref="G16:G17"/>
    <mergeCell ref="H16:I16"/>
  </mergeCells>
  <phoneticPr fontId="3"/>
  <dataValidations count="3">
    <dataValidation type="whole" allowBlank="1" showInputMessage="1" showErrorMessage="1" sqref="C88:P88 C93:P93">
      <formula1>0</formula1>
      <formula2>100</formula2>
    </dataValidation>
    <dataValidation type="list" allowBlank="1" showInputMessage="1" showErrorMessage="1" sqref="B102:C102">
      <formula1>"システム日付（前日）,進捗管理表の集計基準日"</formula1>
    </dataValidation>
    <dataValidation type="textLength" allowBlank="1" showInputMessage="1" showErrorMessage="1" sqref="C8 E8 G8 I8 K8">
      <formula1>0</formula1>
      <formula2>5</formula2>
    </dataValidation>
  </dataValidations>
  <pageMargins left="0.39370078740157483" right="0.39370078740157483" top="0.39370078740157483" bottom="0.39370078740157483" header="0" footer="0.19685039370078741"/>
  <pageSetup paperSize="8" fitToHeight="0" orientation="landscape" verticalDpi="300" r:id="rId1"/>
  <headerFooter alignWithMargins="0">
    <oddFooter>&amp;L&amp;"Meiryo UI,標準"&amp;11FUJITSU CONFIDENTIAL&amp;R&amp;"Meiryo UI,標準"&amp;11All Rights Reserved, Copyright (C) 富士通株式会社 2017</oddFooter>
  </headerFooter>
  <ignoredErrors>
    <ignoredError sqref="C33 B40:B41 B37:B38 C34:C35 E66:E67 C37:C39 B34:B35 F65:F66 C36 E7 G7 I7" unlocked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BE11"/>
  <sheetViews>
    <sheetView showGridLines="0" zoomScale="85" zoomScaleNormal="85" zoomScaleSheetLayoutView="85" workbookViewId="0"/>
  </sheetViews>
  <sheetFormatPr defaultColWidth="9.140625" defaultRowHeight="14.25" x14ac:dyDescent="0.25"/>
  <cols>
    <col min="1" max="1" width="4.85546875" style="50" customWidth="1"/>
    <col min="2" max="2" width="20.28515625" style="50" customWidth="1"/>
    <col min="3" max="5" width="20.28515625" style="50" hidden="1" customWidth="1"/>
    <col min="6" max="6" width="20.7109375" style="50" customWidth="1"/>
    <col min="7" max="7" width="6.28515625" style="50" hidden="1" customWidth="1"/>
    <col min="8" max="11" width="6.42578125" style="50" hidden="1" customWidth="1"/>
    <col min="12" max="13" width="6.42578125" style="50" customWidth="1"/>
    <col min="14" max="15" width="6.42578125" style="50" hidden="1" customWidth="1"/>
    <col min="16" max="23" width="6.7109375" style="50" hidden="1" customWidth="1"/>
    <col min="24" max="36" width="6.7109375" style="50" customWidth="1"/>
    <col min="37" max="139" width="3.28515625" style="50" customWidth="1"/>
    <col min="140" max="16384" width="9.140625" style="50"/>
  </cols>
  <sheetData>
    <row r="1" spans="1:57" ht="28.5" x14ac:dyDescent="0.45">
      <c r="A1" s="196" t="s">
        <v>53</v>
      </c>
      <c r="G1" s="196"/>
      <c r="H1" s="196"/>
      <c r="I1" s="196"/>
      <c r="J1" s="196"/>
      <c r="K1" s="196"/>
      <c r="L1" s="196"/>
      <c r="M1" s="196"/>
      <c r="N1" s="196"/>
      <c r="O1" s="196"/>
      <c r="P1" s="196"/>
      <c r="Q1" s="196"/>
      <c r="R1" s="196"/>
      <c r="S1" s="196"/>
      <c r="T1" s="196"/>
      <c r="U1" s="196"/>
      <c r="V1" s="196"/>
      <c r="W1" s="196"/>
      <c r="X1" s="196"/>
      <c r="Y1" s="196"/>
    </row>
    <row r="2" spans="1:57" x14ac:dyDescent="0.25">
      <c r="B2" s="197"/>
      <c r="C2" s="197"/>
      <c r="D2" s="197"/>
      <c r="P2" s="198">
        <f>IF(COUNTA(ガントチャート!$A:$A)&lt;=3,"",SUMPRODUCT((ガントチャート!$P$6:'ガントチャート'!$P$64797&lt;&gt;0)*(MOD(ROW(ガントチャート!$P$6:'ガントチャート'!$P$64797),2)&lt;&gt;0)))</f>
        <v>0</v>
      </c>
      <c r="Q2" s="198">
        <f>IF(COUNTA(ガントチャート!$A:$A)&lt;=3,"",SUMPRODUCT((ガントチャート!$Q$6:'ガントチャート'!$Q$64797&lt;&gt;0)*(MOD(ROW(ガントチャート!$Q$6:'ガントチャート'!$Q$64797),2)&lt;&gt;0)))</f>
        <v>0</v>
      </c>
      <c r="R2" s="198">
        <f>IF(COUNTA(ガントチャート!$A:$A)&lt;=3,"",SUMPRODUCT((ガントチャート!$R$6:'ガントチャート'!$R$64797&lt;&gt;0)*(MOD(ROW(ガントチャート!$R$6:'ガントチャート'!$R$64797),2)&lt;&gt;0)))</f>
        <v>0</v>
      </c>
      <c r="S2" s="199"/>
      <c r="T2" s="199"/>
      <c r="U2" s="198">
        <f>IF(COUNTA(ガントチャート!$A:$A)&lt;=3,"",SUMPRODUCT((ガントチャート!$U$6:'ガントチャート'!$U$64797&lt;&gt;0)*(MOD(ROW(ガントチャート!$U$6:'ガントチャート'!$U$64797),2)&lt;&gt;0)))</f>
        <v>0</v>
      </c>
      <c r="V2" s="198">
        <f>IF(COUNTA(ガントチャート!$A:$A)&lt;=3,"",SUMPRODUCT((ガントチャート!$V$6:'ガントチャート'!$V$64797&lt;&gt;0)*(MOD(ROW(ガントチャート!$V$6:'ガントチャート'!$V$64797),2)&lt;&gt;0)))</f>
        <v>0</v>
      </c>
      <c r="W2" s="198">
        <f>IF(COUNTA(ガントチャート!$A:$A)&lt;=3,"",SUMPRODUCT((ガントチャート!$W$6:'ガントチャート'!$W$64797&lt;&gt;0)*(MOD(ROW(ガントチャート!$W$6:'ガントチャート'!$W$64797),2)&lt;&gt;0)))</f>
        <v>0</v>
      </c>
      <c r="X2" s="199"/>
      <c r="Y2" s="199"/>
      <c r="Z2" s="198">
        <f>IF(COUNTA(ガントチャート!$A:$A)&lt;=3,"",SUMPRODUCT((ガントチャート!$Z$6:'ガントチャート'!$Z$64797&lt;&gt;0)*(MOD(ROW(ガントチャート!$Z$6:'ガントチャート'!$Z$64797),2)&lt;&gt;0)))</f>
        <v>0</v>
      </c>
      <c r="AA2" s="198">
        <f>IF(COUNTA(ガントチャート!$A:$A)&lt;=3,"",SUMPRODUCT((ガントチャート!$AA$6:'ガントチャート'!$AA$64797&lt;&gt;0)*(MOD(ROW(ガントチャート!$AA$6:'ガントチャート'!$AA$64797),2)&lt;&gt;0)))</f>
        <v>0</v>
      </c>
      <c r="AB2" s="198">
        <f>IF(COUNTA(ガントチャート!$A:$A)&lt;=3,"",SUMPRODUCT((ガントチャート!$AB$6:'ガントチャート'!$AB$64797&lt;&gt;0)*(MOD(ROW(ガントチャート!$AB$6:'ガントチャート'!$AB$64797),2)&lt;&gt;0)))</f>
        <v>0</v>
      </c>
      <c r="AC2" s="199"/>
      <c r="AD2" s="199"/>
      <c r="AE2" s="198">
        <f>IF(COUNTA(ガントチャート!$A:$A)&lt;=3,"",SUMPRODUCT((ガントチャート!$AE$6:'ガントチャート'!$AE$64797&lt;&gt;0)*(MOD(ROW(ガントチャート!$AE$6:'ガントチャート'!$AE$64797),2)&lt;&gt;0)))</f>
        <v>0</v>
      </c>
      <c r="AF2" s="198">
        <f>IF(COUNTA(ガントチャート!$A:$A)&lt;=3,"",SUMPRODUCT((ガントチャート!$AF$6:'ガントチャート'!$AF$64797&lt;&gt;0)*(MOD(ROW(ガントチャート!$AF$6:'ガントチャート'!$AF$64797),2)&lt;&gt;0)))</f>
        <v>0</v>
      </c>
      <c r="AG2" s="198">
        <f>IF(COUNTA(ガントチャート!$A:$A)&lt;=3,"",SUMPRODUCT((ガントチャート!$AG$6:'ガントチャート'!$AG$64797&lt;&gt;0)*(MOD(ROW(ガントチャート!$AG$6:'ガントチャート'!$AG$64797),2)&lt;&gt;0)))</f>
        <v>0</v>
      </c>
      <c r="AH2" s="199"/>
      <c r="AI2" s="198">
        <f>IF(COUNTA(ガントチャート!$A:$A)&lt;=3,"",SUMPRODUCT((ガントチャート!$AI$6:'ガントチャート'!$AI$64809&lt;&gt;0)*(MOD(ROW(ガントチャート!$AI$6:'ガントチャート'!$AI$64809),2)&lt;&gt;0)))</f>
        <v>0</v>
      </c>
      <c r="AJ2" s="198">
        <f>IF(COUNTA(ガントチャート!$A:$A)&lt;=3,"",SUMPRODUCT((ガントチャート!$AJ$6:'ガントチャート'!$AJ$64797&lt;&gt;0)*(MOD(ROW(ガントチャート!$AJ$6:'ガントチャート'!$AJ$64797),2)&lt;&gt;0)))</f>
        <v>0</v>
      </c>
    </row>
    <row r="3" spans="1:57" ht="16.5" x14ac:dyDescent="0.25">
      <c r="A3" s="212" t="str">
        <f>進捗管理表!$B1</f>
        <v>VB6資産</v>
      </c>
      <c r="B3" s="213"/>
      <c r="C3" s="214"/>
      <c r="D3" s="200"/>
      <c r="F3" s="201">
        <f ca="1">集計基準日</f>
        <v>43697</v>
      </c>
      <c r="P3" s="198">
        <f>IF(COUNTA(ガントチャート!$A:$A)&lt;=3,"",SUMPRODUCT((ガントチャート!$P$6:'ガントチャート'!$P$64786&lt;&gt;0)*(MOD(ROW(ガントチャート!$P$6:'ガントチャート'!$P$64786),2)=0))-1)</f>
        <v>0</v>
      </c>
      <c r="Q3" s="198">
        <f>IF(COUNTA(ガントチャート!$A:$A)&lt;=3,"",SUMPRODUCT((ガントチャート!$Q$6:'ガントチャート'!$Q$64786&lt;&gt;0)*(MOD(ROW(ガントチャート!$Q$6:'ガントチャート'!$Q$64786),2)=0))-1)</f>
        <v>0</v>
      </c>
      <c r="R3" s="198">
        <f>IF(COUNTA(ガントチャート!$A:$A)&lt;=3,"",SUMPRODUCT((ガントチャート!$R$6:'ガントチャート'!$R$64786&lt;&gt;0)*(MOD(ROW(ガントチャート!$R$6:'ガントチャート'!$R$64786),2)=0))-1)</f>
        <v>0</v>
      </c>
      <c r="S3" s="202"/>
      <c r="T3" s="203"/>
      <c r="U3" s="198">
        <f>IF(COUNTA(ガントチャート!$A:$A)&lt;=3,"",SUMPRODUCT((ガントチャート!$U$6:'ガントチャート'!$U$64786&lt;&gt;0)*(MOD(ROW(ガントチャート!$U$6:'ガントチャート'!$U$64786),2)=0))-1)</f>
        <v>0</v>
      </c>
      <c r="V3" s="198">
        <f>IF(COUNTA(ガントチャート!$A:$A)&lt;=3,"",SUMPRODUCT((ガントチャート!$V$6:'ガントチャート'!$V$64786&lt;&gt;0)*(MOD(ROW(ガントチャート!$V$6:'ガントチャート'!$V$64786),2)=0))-1)</f>
        <v>0</v>
      </c>
      <c r="W3" s="198">
        <f>IF(COUNTA(ガントチャート!$A:$A)&lt;=3,"",SUMPRODUCT((ガントチャート!$W$6:'ガントチャート'!$W$64786&lt;&gt;0)*(MOD(ROW(ガントチャート!$W$6:'ガントチャート'!$W$64786),2)=0))-1)</f>
        <v>0</v>
      </c>
      <c r="X3" s="203"/>
      <c r="Y3" s="203"/>
      <c r="Z3" s="198">
        <f>IF(COUNTA(ガントチャート!$A:$A)&lt;=3,"",SUMPRODUCT((ガントチャート!$Z$6:'ガントチャート'!$Z$64786&lt;&gt;0)*(MOD(ROW(ガントチャート!$Z$6:'ガントチャート'!$Z$64786),2)=0))-1)</f>
        <v>0</v>
      </c>
      <c r="AA3" s="198">
        <f>IF(COUNTA(ガントチャート!$A:$A)&lt;=3,"",SUMPRODUCT((ガントチャート!$AA$6:'ガントチャート'!$AA$64786&lt;&gt;0)*(MOD(ROW(ガントチャート!$AA$6:'ガントチャート'!$AA$64786),2)=0))-1)</f>
        <v>0</v>
      </c>
      <c r="AB3" s="198">
        <f>IF(COUNTA(ガントチャート!$A:$A)&lt;=3,"",SUMPRODUCT((ガントチャート!$AB$6:'ガントチャート'!$AB$64786&lt;&gt;0)*(MOD(ROW(ガントチャート!$AB$6:'ガントチャート'!$AB$64786),2)=0))-1)</f>
        <v>0</v>
      </c>
      <c r="AC3" s="203"/>
      <c r="AD3" s="204"/>
      <c r="AE3" s="198">
        <f>IF(COUNTA(ガントチャート!$A:$A)&lt;=3,"",SUMPRODUCT((ガントチャート!$AE$6:'ガントチャート'!$AE$64786&lt;&gt;0)*(MOD(ROW(ガントチャート!$AE$6:'ガントチャート'!$AE$64786),2)=0))-1)</f>
        <v>0</v>
      </c>
      <c r="AF3" s="198">
        <f>IF(COUNTA(ガントチャート!$A:$A)&lt;=3,"",SUMPRODUCT((ガントチャート!$AF$6:'ガントチャート'!$AF$64786&lt;&gt;0)*(MOD(ROW(ガントチャート!$AF$6:'ガントチャート'!$AF$64786),2)=0))-1)</f>
        <v>0</v>
      </c>
      <c r="AG3" s="198">
        <f>IF(COUNTA(ガントチャート!$A:$A)&lt;=3,"",SUMPRODUCT((ガントチャート!$AG$6:'ガントチャート'!$AG$64786&lt;&gt;0)*(MOD(ROW(ガントチャート!$AG$6:'ガントチャート'!$AG$64786),2)=0))-1)</f>
        <v>0</v>
      </c>
      <c r="AH3" s="203"/>
      <c r="AI3" s="198">
        <f>IF(COUNTA(ガントチャート!$A:$A)&lt;=3,"",SUMPRODUCT((ガントチャート!$AI$6:'ガントチャート'!$AI$64786&lt;&gt;0)*(MOD(ROW(ガントチャート!$AI$6:'ガントチャート'!$AI$64786),2)=0))-1)</f>
        <v>0</v>
      </c>
      <c r="AJ3" s="198">
        <f>IF(COUNTA(ガントチャート!$A:$A)&lt;=3,"",SUMPRODUCT((ガントチャート!$AJ$6:'ガントチャート'!$AJ$64786&lt;&gt;0)*(MOD(ROW(ガントチャート!$AJ$6:'ガントチャート'!$AJ$64786),2)=0))-1)</f>
        <v>0</v>
      </c>
    </row>
    <row r="4" spans="1:57" ht="16.5" x14ac:dyDescent="0.25">
      <c r="A4" s="212" t="str">
        <f>進捗管理表!$C1</f>
        <v>会社名</v>
      </c>
      <c r="B4" s="215"/>
      <c r="C4" s="216"/>
      <c r="P4" s="205" t="str">
        <f>IF((COUNTA(ガントチャート!$A:$A)&gt;3)*(P2&gt;0),P3/P2,"-")</f>
        <v>-</v>
      </c>
      <c r="Q4" s="205" t="str">
        <f>IF((COUNTA(ガントチャート!$A:$A)&gt;3)*(Q2&gt;0),Q3/Q2,"-")</f>
        <v>-</v>
      </c>
      <c r="R4" s="205" t="str">
        <f>IF((COUNTA(ガントチャート!$A:$A)&gt;3)*(R2&gt;0),R3/R2,"-")</f>
        <v>-</v>
      </c>
      <c r="S4" s="206"/>
      <c r="T4" s="206"/>
      <c r="U4" s="205" t="str">
        <f>IF((COUNTA(ガントチャート!$A:$A)&gt;3)*(U2&gt;0),U3/U2,"-")</f>
        <v>-</v>
      </c>
      <c r="V4" s="205" t="str">
        <f>IF((COUNTA(ガントチャート!$A:$A)&gt;3)*(V2&gt;0),V3/V2,"-")</f>
        <v>-</v>
      </c>
      <c r="W4" s="205" t="str">
        <f>IF((COUNTA(ガントチャート!$A:$A)&gt;3)*(W2&gt;0),W3/W2,"-")</f>
        <v>-</v>
      </c>
      <c r="X4" s="206"/>
      <c r="Y4" s="206"/>
      <c r="Z4" s="205" t="str">
        <f>IF((COUNTA(ガントチャート!$A:$A)&gt;3)*(Z2&gt;0),Z3/Z2,"-")</f>
        <v>-</v>
      </c>
      <c r="AA4" s="205" t="str">
        <f>IF((COUNTA(ガントチャート!$A:$A)&gt;3)*(AA2&gt;0),AA3/AA2,"-")</f>
        <v>-</v>
      </c>
      <c r="AB4" s="205" t="str">
        <f>IF((COUNTA(ガントチャート!$A:$A)&gt;3)*(AB2&gt;0),AB3/AB2,"-")</f>
        <v>-</v>
      </c>
      <c r="AC4" s="206"/>
      <c r="AD4" s="206"/>
      <c r="AE4" s="205" t="str">
        <f>IF((COUNTA(ガントチャート!$A:$A)&gt;3)*(AE2&gt;0),AE3/AE2,"-")</f>
        <v>-</v>
      </c>
      <c r="AF4" s="205" t="str">
        <f>IF((COUNTA(ガントチャート!$A:$A)&gt;3)*(AF2&gt;0),AF3/AF2,"-")</f>
        <v>-</v>
      </c>
      <c r="AG4" s="205" t="str">
        <f>IF((COUNTA(ガントチャート!$A:$A)&gt;3)*(AG2&gt;0),AG3/AG2,"-")</f>
        <v>-</v>
      </c>
      <c r="AH4" s="206"/>
      <c r="AI4" s="205" t="str">
        <f>IF((COUNTA(ガントチャート!$A:$A)&gt;3)*(AI2&gt;0),AI3/AI2,"-")</f>
        <v>-</v>
      </c>
      <c r="AJ4" s="205" t="str">
        <f>IF((COUNTA(ガントチャート!$A:$A)&gt;3)*(AJ2&gt;0),AJ3/AJ2,"-")</f>
        <v>-</v>
      </c>
    </row>
    <row r="5" spans="1:57" s="60" customFormat="1" x14ac:dyDescent="0.25">
      <c r="A5" s="375"/>
      <c r="B5" s="207"/>
      <c r="C5" s="207"/>
      <c r="D5" s="207"/>
      <c r="E5" s="207"/>
      <c r="F5" s="207"/>
      <c r="G5" s="208" t="s">
        <v>51</v>
      </c>
      <c r="H5" s="208"/>
      <c r="I5" s="209"/>
      <c r="J5" s="209"/>
      <c r="K5" s="209"/>
      <c r="L5" s="614" t="str">
        <f>進捗管理表!K5</f>
        <v>開発規模</v>
      </c>
      <c r="M5" s="615"/>
      <c r="N5" s="616">
        <f>進捗管理表!M5</f>
        <v>0</v>
      </c>
      <c r="O5" s="617"/>
      <c r="P5" s="617"/>
      <c r="Q5" s="617"/>
      <c r="R5" s="618"/>
      <c r="S5" s="619">
        <f>進捗管理表!Y5</f>
        <v>0</v>
      </c>
      <c r="T5" s="620"/>
      <c r="U5" s="620"/>
      <c r="V5" s="620"/>
      <c r="W5" s="621"/>
      <c r="X5" s="619" t="str">
        <f>進捗管理表!AK5</f>
        <v>①ＣＶ</v>
      </c>
      <c r="Y5" s="620"/>
      <c r="Z5" s="622"/>
      <c r="AA5" s="620"/>
      <c r="AB5" s="621"/>
      <c r="AC5" s="613" t="str">
        <f>進捗管理表!AW5</f>
        <v>②ＣＶＴ</v>
      </c>
      <c r="AD5" s="613"/>
      <c r="AE5" s="613"/>
      <c r="AF5" s="613"/>
      <c r="AG5" s="613"/>
      <c r="AH5" s="613" t="str">
        <f>進捗管理表!BI5</f>
        <v>③受入</v>
      </c>
      <c r="AI5" s="613"/>
      <c r="AJ5" s="613"/>
      <c r="AK5" s="210"/>
      <c r="AL5" s="390"/>
      <c r="AM5" s="112"/>
      <c r="AN5" s="112"/>
      <c r="AO5" s="112"/>
      <c r="AP5" s="112"/>
      <c r="AQ5" s="112"/>
      <c r="AR5" s="112"/>
      <c r="AS5" s="112"/>
      <c r="AT5" s="112"/>
      <c r="AU5" s="112"/>
      <c r="AV5" s="112"/>
      <c r="AW5" s="112"/>
      <c r="AX5" s="112"/>
      <c r="AY5" s="112"/>
      <c r="AZ5" s="112"/>
      <c r="BA5" s="112"/>
      <c r="BB5" s="112"/>
    </row>
    <row r="6" spans="1:57" s="60" customFormat="1" x14ac:dyDescent="0.25">
      <c r="A6" s="376" t="s">
        <v>50</v>
      </c>
      <c r="B6" s="353" t="str">
        <f>進捗管理表!B5</f>
        <v>管理単位
（大）</v>
      </c>
      <c r="C6" s="353" t="str">
        <f>IF(進捗管理表!C5&lt;&gt;"", 進捗管理表!C5, "")</f>
        <v>管理単位
（中１）</v>
      </c>
      <c r="D6" s="353" t="str">
        <f>IF(進捗管理表!D5&lt;&gt;"", 進捗管理表!D5, "")</f>
        <v>管理単位
（中２）</v>
      </c>
      <c r="E6" s="353" t="str">
        <f>進捗管理表!E5</f>
        <v>管理単位
（中３）</v>
      </c>
      <c r="F6" s="353" t="str">
        <f>進捗管理表!F5</f>
        <v>管理単位
（小）</v>
      </c>
      <c r="G6" s="354" t="s">
        <v>52</v>
      </c>
      <c r="H6" s="355"/>
      <c r="I6" s="356" t="str">
        <f>進捗管理表!H5</f>
        <v>ﾌﾘｰ1</v>
      </c>
      <c r="J6" s="353" t="str">
        <f>進捗管理表!I5</f>
        <v>ﾌﾘｰ2</v>
      </c>
      <c r="K6" s="353" t="str">
        <f>進捗管理表!J5</f>
        <v>ﾌﾘｰ3</v>
      </c>
      <c r="L6" s="357" t="s">
        <v>17</v>
      </c>
      <c r="M6" s="358" t="s">
        <v>108</v>
      </c>
      <c r="N6" s="359" t="s">
        <v>47</v>
      </c>
      <c r="O6" s="360" t="s">
        <v>109</v>
      </c>
      <c r="P6" s="361" t="s">
        <v>68</v>
      </c>
      <c r="Q6" s="362" t="s">
        <v>69</v>
      </c>
      <c r="R6" s="363" t="s">
        <v>67</v>
      </c>
      <c r="S6" s="359" t="s">
        <v>47</v>
      </c>
      <c r="T6" s="360" t="s">
        <v>109</v>
      </c>
      <c r="U6" s="361" t="s">
        <v>68</v>
      </c>
      <c r="V6" s="362" t="s">
        <v>69</v>
      </c>
      <c r="W6" s="363" t="s">
        <v>67</v>
      </c>
      <c r="X6" s="359" t="s">
        <v>47</v>
      </c>
      <c r="Y6" s="360" t="s">
        <v>109</v>
      </c>
      <c r="Z6" s="361" t="s">
        <v>68</v>
      </c>
      <c r="AA6" s="364" t="s">
        <v>69</v>
      </c>
      <c r="AB6" s="363" t="s">
        <v>67</v>
      </c>
      <c r="AC6" s="359" t="s">
        <v>47</v>
      </c>
      <c r="AD6" s="360" t="s">
        <v>109</v>
      </c>
      <c r="AE6" s="364" t="s">
        <v>68</v>
      </c>
      <c r="AF6" s="365" t="s">
        <v>69</v>
      </c>
      <c r="AG6" s="366" t="s">
        <v>67</v>
      </c>
      <c r="AH6" s="359" t="s">
        <v>47</v>
      </c>
      <c r="AI6" s="364" t="s">
        <v>68</v>
      </c>
      <c r="AJ6" s="365" t="s">
        <v>69</v>
      </c>
      <c r="AK6" s="367"/>
      <c r="AL6" s="390"/>
      <c r="AM6" s="112"/>
      <c r="AN6" s="112"/>
      <c r="AO6" s="112"/>
      <c r="AP6" s="112"/>
      <c r="AQ6" s="112"/>
      <c r="AR6" s="112"/>
      <c r="AS6" s="112"/>
      <c r="AT6" s="112"/>
      <c r="AU6" s="112"/>
      <c r="AV6" s="112"/>
      <c r="AW6" s="112"/>
      <c r="AX6" s="112"/>
      <c r="AY6" s="112"/>
      <c r="AZ6" s="112"/>
      <c r="BA6" s="112"/>
      <c r="BB6" s="112"/>
    </row>
    <row r="7" spans="1:57" s="60" customFormat="1" x14ac:dyDescent="0.25">
      <c r="A7" s="351"/>
      <c r="B7" s="379"/>
      <c r="C7" s="379"/>
      <c r="D7" s="379"/>
      <c r="E7" s="379"/>
      <c r="F7" s="379"/>
      <c r="G7" s="368"/>
      <c r="H7" s="369"/>
      <c r="I7" s="379"/>
      <c r="J7" s="379"/>
      <c r="K7" s="379"/>
      <c r="L7" s="379"/>
      <c r="M7" s="379"/>
      <c r="N7" s="380"/>
      <c r="O7" s="380"/>
      <c r="P7" s="370"/>
      <c r="Q7" s="370"/>
      <c r="R7" s="370"/>
      <c r="S7" s="381"/>
      <c r="T7" s="381"/>
      <c r="U7" s="370"/>
      <c r="V7" s="370"/>
      <c r="W7" s="370"/>
      <c r="X7" s="381"/>
      <c r="Y7" s="381"/>
      <c r="Z7" s="370"/>
      <c r="AA7" s="370"/>
      <c r="AB7" s="370"/>
      <c r="AC7" s="381"/>
      <c r="AD7" s="381"/>
      <c r="AE7" s="370"/>
      <c r="AF7" s="370"/>
      <c r="AG7" s="370"/>
      <c r="AH7" s="352"/>
      <c r="AI7" s="370"/>
      <c r="AJ7" s="370"/>
      <c r="AK7" s="351"/>
      <c r="AL7" s="388"/>
      <c r="AM7" s="388"/>
      <c r="AN7" s="211"/>
      <c r="AO7" s="389"/>
      <c r="AP7" s="389"/>
      <c r="AQ7" s="211"/>
      <c r="AR7" s="389"/>
      <c r="AS7" s="389"/>
      <c r="AT7" s="389"/>
      <c r="AU7" s="389"/>
      <c r="AV7" s="389"/>
      <c r="AW7" s="211"/>
      <c r="AX7" s="388"/>
      <c r="AY7" s="388"/>
      <c r="AZ7" s="388"/>
      <c r="BA7" s="211"/>
      <c r="BB7" s="211"/>
      <c r="BC7" s="112"/>
      <c r="BD7" s="112"/>
      <c r="BE7" s="112"/>
    </row>
    <row r="8" spans="1:57" s="60" customFormat="1" x14ac:dyDescent="0.25">
      <c r="A8" s="185"/>
      <c r="B8" s="382"/>
      <c r="C8" s="382"/>
      <c r="D8" s="382"/>
      <c r="E8" s="382"/>
      <c r="F8" s="382"/>
      <c r="G8" s="371"/>
      <c r="H8" s="372"/>
      <c r="I8" s="382"/>
      <c r="J8" s="382"/>
      <c r="K8" s="382"/>
      <c r="L8" s="382"/>
      <c r="M8" s="382"/>
      <c r="N8" s="383"/>
      <c r="O8" s="383"/>
      <c r="P8" s="374"/>
      <c r="Q8" s="374"/>
      <c r="R8" s="374"/>
      <c r="S8" s="384"/>
      <c r="T8" s="384"/>
      <c r="U8" s="374"/>
      <c r="V8" s="374"/>
      <c r="W8" s="374"/>
      <c r="X8" s="384"/>
      <c r="Y8" s="384"/>
      <c r="Z8" s="374"/>
      <c r="AA8" s="374"/>
      <c r="AB8" s="374"/>
      <c r="AC8" s="384"/>
      <c r="AD8" s="384"/>
      <c r="AE8" s="374"/>
      <c r="AF8" s="374"/>
      <c r="AG8" s="374"/>
      <c r="AH8" s="373"/>
      <c r="AI8" s="374"/>
      <c r="AJ8" s="374"/>
      <c r="AK8" s="185"/>
      <c r="AL8" s="386"/>
      <c r="AM8" s="386"/>
      <c r="AN8" s="211"/>
      <c r="AO8" s="386"/>
      <c r="AP8" s="386"/>
      <c r="AQ8" s="211"/>
      <c r="AR8" s="386"/>
      <c r="AS8" s="386"/>
      <c r="AT8" s="387"/>
      <c r="AU8" s="386"/>
      <c r="AV8" s="386"/>
      <c r="AW8" s="211"/>
      <c r="AX8" s="386"/>
      <c r="AY8" s="386"/>
      <c r="AZ8" s="386"/>
      <c r="BA8" s="211"/>
      <c r="BB8" s="211"/>
      <c r="BC8" s="112"/>
      <c r="BD8" s="112"/>
      <c r="BE8" s="112"/>
    </row>
    <row r="9" spans="1:57" s="60" customFormat="1" x14ac:dyDescent="0.25">
      <c r="A9" s="185"/>
      <c r="B9" s="382"/>
      <c r="C9" s="382"/>
      <c r="D9" s="382"/>
      <c r="E9" s="382"/>
      <c r="F9" s="382"/>
      <c r="G9" s="371"/>
      <c r="H9" s="372"/>
      <c r="I9" s="382"/>
      <c r="J9" s="382"/>
      <c r="K9" s="382"/>
      <c r="L9" s="382"/>
      <c r="M9" s="382"/>
      <c r="N9" s="383"/>
      <c r="O9" s="383"/>
      <c r="P9" s="374"/>
      <c r="Q9" s="374"/>
      <c r="R9" s="374"/>
      <c r="S9" s="384"/>
      <c r="T9" s="384"/>
      <c r="U9" s="374"/>
      <c r="V9" s="374"/>
      <c r="W9" s="374"/>
      <c r="X9" s="384"/>
      <c r="Y9" s="384"/>
      <c r="Z9" s="374"/>
      <c r="AA9" s="374"/>
      <c r="AB9" s="374"/>
      <c r="AC9" s="384"/>
      <c r="AD9" s="384"/>
      <c r="AE9" s="374"/>
      <c r="AF9" s="374"/>
      <c r="AG9" s="374"/>
      <c r="AH9" s="373"/>
      <c r="AI9" s="374"/>
      <c r="AJ9" s="374"/>
      <c r="AK9" s="185"/>
      <c r="AL9" s="385"/>
      <c r="AM9" s="385"/>
      <c r="AN9" s="211"/>
      <c r="AO9" s="388"/>
      <c r="AP9" s="388"/>
      <c r="AQ9" s="211"/>
      <c r="AR9" s="389"/>
      <c r="AS9" s="389"/>
      <c r="AT9" s="385"/>
      <c r="AU9" s="389"/>
      <c r="AV9" s="389"/>
      <c r="AW9" s="211"/>
      <c r="AX9" s="389"/>
      <c r="AY9" s="389"/>
      <c r="AZ9" s="385"/>
      <c r="BA9" s="388"/>
      <c r="BB9" s="388"/>
      <c r="BC9" s="112"/>
      <c r="BD9" s="112"/>
      <c r="BE9" s="112"/>
    </row>
    <row r="10" spans="1:57" s="60" customFormat="1" x14ac:dyDescent="0.25">
      <c r="A10" s="185"/>
      <c r="B10" s="382"/>
      <c r="C10" s="382"/>
      <c r="D10" s="382"/>
      <c r="E10" s="382"/>
      <c r="F10" s="382"/>
      <c r="G10" s="371"/>
      <c r="H10" s="372"/>
      <c r="I10" s="382"/>
      <c r="J10" s="382"/>
      <c r="K10" s="382"/>
      <c r="L10" s="382"/>
      <c r="M10" s="382"/>
      <c r="N10" s="383"/>
      <c r="O10" s="383"/>
      <c r="P10" s="374"/>
      <c r="Q10" s="374"/>
      <c r="R10" s="374"/>
      <c r="S10" s="384"/>
      <c r="T10" s="384"/>
      <c r="U10" s="374"/>
      <c r="V10" s="374"/>
      <c r="W10" s="374"/>
      <c r="X10" s="384"/>
      <c r="Y10" s="384"/>
      <c r="Z10" s="374"/>
      <c r="AA10" s="374"/>
      <c r="AB10" s="374"/>
      <c r="AC10" s="384"/>
      <c r="AD10" s="384"/>
      <c r="AE10" s="374"/>
      <c r="AF10" s="374"/>
      <c r="AG10" s="374"/>
      <c r="AH10" s="373"/>
      <c r="AI10" s="374"/>
      <c r="AJ10" s="374"/>
      <c r="AK10" s="185"/>
      <c r="AL10" s="385"/>
      <c r="AM10" s="385"/>
      <c r="AN10" s="211"/>
      <c r="AO10" s="386"/>
      <c r="AP10" s="386"/>
      <c r="AQ10" s="211"/>
      <c r="AR10" s="386"/>
      <c r="AS10" s="386"/>
      <c r="AT10" s="385"/>
      <c r="AU10" s="386"/>
      <c r="AV10" s="386"/>
      <c r="AW10" s="211"/>
      <c r="AX10" s="386"/>
      <c r="AY10" s="386"/>
      <c r="AZ10" s="385"/>
      <c r="BA10" s="386"/>
      <c r="BB10" s="386"/>
      <c r="BC10" s="112"/>
      <c r="BD10" s="112"/>
      <c r="BE10" s="112"/>
    </row>
    <row r="11" spans="1:57" x14ac:dyDescent="0.25">
      <c r="A11" s="112"/>
      <c r="B11" s="112"/>
      <c r="C11" s="112"/>
      <c r="D11" s="112"/>
      <c r="E11" s="112"/>
      <c r="F11" s="112"/>
      <c r="G11" s="112"/>
      <c r="H11" s="112"/>
      <c r="I11" s="112"/>
      <c r="J11" s="112"/>
      <c r="K11" s="112"/>
      <c r="L11" s="112"/>
      <c r="M11" s="112"/>
      <c r="N11" s="112"/>
      <c r="O11" s="112"/>
      <c r="P11" s="112"/>
      <c r="Q11" s="112"/>
      <c r="R11" s="112"/>
      <c r="S11" s="112"/>
      <c r="T11" s="112"/>
      <c r="U11" s="112"/>
      <c r="V11" s="112"/>
      <c r="W11" s="112"/>
      <c r="X11" s="112"/>
      <c r="Y11" s="112"/>
      <c r="Z11" s="112"/>
      <c r="AA11" s="112"/>
      <c r="AB11" s="112"/>
      <c r="AC11" s="112"/>
      <c r="AD11" s="112"/>
      <c r="AE11" s="112"/>
      <c r="AF11" s="112"/>
      <c r="AG11" s="112"/>
      <c r="AH11" s="112"/>
      <c r="AI11" s="112"/>
      <c r="AJ11" s="112"/>
      <c r="AK11" s="112"/>
      <c r="AL11" s="112"/>
      <c r="AM11" s="112"/>
      <c r="AN11" s="112"/>
      <c r="AO11" s="112"/>
      <c r="AP11" s="112"/>
      <c r="AQ11" s="112"/>
      <c r="AR11" s="112"/>
      <c r="AS11" s="112"/>
      <c r="AT11" s="112"/>
      <c r="AU11" s="112"/>
      <c r="AV11" s="112"/>
      <c r="AW11" s="112"/>
      <c r="AX11" s="112"/>
      <c r="AY11" s="112"/>
      <c r="AZ11" s="112"/>
      <c r="BA11" s="112"/>
      <c r="BB11" s="112"/>
      <c r="BC11" s="112"/>
      <c r="BD11" s="112"/>
      <c r="BE11" s="112"/>
    </row>
  </sheetData>
  <protectedRanges>
    <protectedRange sqref="AL7" name="範囲1"/>
    <protectedRange sqref="AM7" name="範囲1_1"/>
    <protectedRange sqref="AL8:AL10" name="範囲1_2"/>
    <protectedRange sqref="AM8:AM10" name="範囲1_3"/>
    <protectedRange sqref="AO7" name="範囲1_4"/>
    <protectedRange sqref="AP7" name="範囲1_5"/>
    <protectedRange sqref="AO8" name="範囲1_6"/>
    <protectedRange sqref="AP8" name="範囲1_7"/>
    <protectedRange sqref="AR7" name="範囲1_8"/>
    <protectedRange sqref="AS7" name="範囲1_9"/>
    <protectedRange sqref="AR8" name="範囲1_10"/>
    <protectedRange sqref="AS8" name="範囲1_11"/>
    <protectedRange sqref="AT7" name="範囲1_12"/>
    <protectedRange sqref="AU7" name="範囲1_13"/>
    <protectedRange sqref="AV7" name="範囲1_14"/>
    <protectedRange sqref="AT8:AT10" name="範囲1_15"/>
    <protectedRange sqref="AU8" name="範囲1_16"/>
    <protectedRange sqref="AV8" name="範囲1_17"/>
    <protectedRange sqref="AX7" name="範囲1_18"/>
    <protectedRange sqref="AY7" name="範囲1_19"/>
    <protectedRange sqref="AZ7" name="範囲1_20"/>
    <protectedRange sqref="AX8" name="範囲1_21"/>
    <protectedRange sqref="AY8" name="範囲1_22"/>
    <protectedRange sqref="AZ8:AZ10" name="範囲1_23"/>
    <protectedRange sqref="AO9" name="範囲1_24"/>
    <protectedRange sqref="AP9" name="範囲1_25"/>
    <protectedRange sqref="AO10" name="範囲1_26"/>
    <protectedRange sqref="AP10" name="範囲1_27"/>
    <protectedRange sqref="AR9" name="範囲1_28"/>
    <protectedRange sqref="AS9" name="範囲1_29"/>
    <protectedRange sqref="AR10" name="範囲1_30"/>
    <protectedRange sqref="AS10" name="範囲1_31"/>
    <protectedRange sqref="AU9" name="範囲1_32"/>
    <protectedRange sqref="AV9" name="範囲1_33"/>
    <protectedRange sqref="AU10" name="範囲1_34"/>
    <protectedRange sqref="AV10" name="範囲1_35"/>
    <protectedRange sqref="AX9" name="範囲1_36"/>
    <protectedRange sqref="AY9" name="範囲1_37"/>
    <protectedRange sqref="AX10" name="範囲1_38"/>
    <protectedRange sqref="AY10" name="範囲1_39"/>
    <protectedRange sqref="BA9" name="範囲1_40"/>
    <protectedRange sqref="BB9" name="範囲1_41"/>
    <protectedRange sqref="BA10" name="範囲1_42"/>
    <protectedRange sqref="BB10" name="範囲1_43"/>
  </protectedRanges>
  <mergeCells count="6">
    <mergeCell ref="AH5:AJ5"/>
    <mergeCell ref="AC5:AG5"/>
    <mergeCell ref="L5:M5"/>
    <mergeCell ref="N5:R5"/>
    <mergeCell ref="S5:W5"/>
    <mergeCell ref="X5:AB5"/>
  </mergeCells>
  <phoneticPr fontId="3"/>
  <conditionalFormatting sqref="B7:B10">
    <cfRule type="expression" dxfId="9" priority="1" stopIfTrue="1">
      <formula>(B7=B6)</formula>
    </cfRule>
  </conditionalFormatting>
  <conditionalFormatting sqref="C7:C10">
    <cfRule type="expression" dxfId="8" priority="2" stopIfTrue="1">
      <formula>($A7=$A6)</formula>
    </cfRule>
  </conditionalFormatting>
  <conditionalFormatting sqref="D7:D10">
    <cfRule type="expression" dxfId="7" priority="3" stopIfTrue="1">
      <formula>($A7=$A6)</formula>
    </cfRule>
  </conditionalFormatting>
  <conditionalFormatting sqref="A7:A10">
    <cfRule type="expression" dxfId="6" priority="4" stopIfTrue="1">
      <formula>(A7=A6)</formula>
    </cfRule>
  </conditionalFormatting>
  <conditionalFormatting sqref="E7:F10">
    <cfRule type="expression" dxfId="5" priority="5" stopIfTrue="1">
      <formula>($A7=$A6)</formula>
    </cfRule>
  </conditionalFormatting>
  <conditionalFormatting sqref="P7:AJ10">
    <cfRule type="expression" dxfId="4" priority="6" stopIfTrue="1">
      <formula>(MOD(7,2)&lt;&gt;MOD(ROW(P7),2))*(P6&lt;&gt;"")*(P7="")*(P6&lt;=集計基準日)</formula>
    </cfRule>
  </conditionalFormatting>
  <pageMargins left="0.39370078740157483" right="0.39370078740157483" top="0.39370078740157483" bottom="0.39370078740157483" header="0" footer="0.19685039370078741"/>
  <pageSetup paperSize="8" scale="55"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autoFill="0" autoPict="0" macro="[0]!CreateGanntChart">
                <anchor moveWithCells="1">
                  <from>
                    <xdr:col>5</xdr:col>
                    <xdr:colOff>76200</xdr:colOff>
                    <xdr:row>0</xdr:row>
                    <xdr:rowOff>114300</xdr:rowOff>
                  </from>
                  <to>
                    <xdr:col>11</xdr:col>
                    <xdr:colOff>123825</xdr:colOff>
                    <xdr:row>1</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M5"/>
  <sheetViews>
    <sheetView showGridLines="0" zoomScale="85" zoomScaleNormal="85" zoomScaleSheetLayoutView="85" workbookViewId="0"/>
  </sheetViews>
  <sheetFormatPr defaultColWidth="9.140625" defaultRowHeight="14.25" x14ac:dyDescent="0.25"/>
  <cols>
    <col min="1" max="1" width="5.7109375" style="50" bestFit="1" customWidth="1"/>
    <col min="2" max="2" width="9.140625" style="50"/>
    <col min="3" max="3" width="5.7109375" style="50" customWidth="1"/>
    <col min="4" max="4" width="7.7109375" style="50" bestFit="1" customWidth="1"/>
    <col min="5" max="5" width="19.28515625" style="50" customWidth="1"/>
    <col min="6" max="8" width="19.28515625" style="50" hidden="1" customWidth="1"/>
    <col min="9" max="9" width="20.7109375" style="50" customWidth="1"/>
    <col min="10" max="10" width="19.85546875" style="50" customWidth="1"/>
    <col min="11" max="12" width="10" style="50" bestFit="1" customWidth="1"/>
    <col min="13" max="49" width="3.28515625" style="50" customWidth="1"/>
    <col min="50" max="16384" width="9.140625" style="50"/>
  </cols>
  <sheetData>
    <row r="1" spans="1:13" ht="28.5" x14ac:dyDescent="0.45">
      <c r="A1" s="196" t="s">
        <v>54</v>
      </c>
      <c r="C1" s="217"/>
      <c r="D1" s="217"/>
      <c r="J1" s="201"/>
      <c r="K1" s="201"/>
      <c r="L1" s="201"/>
    </row>
    <row r="2" spans="1:13" x14ac:dyDescent="0.25">
      <c r="I2" s="201"/>
      <c r="J2" s="201"/>
      <c r="K2" s="201"/>
      <c r="L2" s="201"/>
    </row>
    <row r="3" spans="1:13" ht="16.5" x14ac:dyDescent="0.25">
      <c r="A3" s="218" t="str">
        <f>進捗管理表!B1</f>
        <v>VB6資産</v>
      </c>
      <c r="B3" s="215"/>
      <c r="C3" s="215"/>
      <c r="D3" s="215"/>
      <c r="E3" s="216"/>
      <c r="I3" s="201">
        <f ca="1">集計基準日</f>
        <v>43697</v>
      </c>
      <c r="M3" s="219" t="s">
        <v>121</v>
      </c>
    </row>
    <row r="4" spans="1:13" ht="16.5" x14ac:dyDescent="0.25">
      <c r="A4" s="218" t="str">
        <f>進捗管理表!C1</f>
        <v>会社名</v>
      </c>
      <c r="B4" s="422"/>
      <c r="C4" s="422"/>
      <c r="D4" s="422"/>
      <c r="E4" s="423"/>
    </row>
    <row r="5" spans="1:13" x14ac:dyDescent="0.25">
      <c r="A5" s="421" t="s">
        <v>72</v>
      </c>
      <c r="B5" s="64" t="s">
        <v>44</v>
      </c>
      <c r="C5" s="220" t="s">
        <v>45</v>
      </c>
      <c r="D5" s="220" t="s">
        <v>105</v>
      </c>
      <c r="E5" s="220" t="str">
        <f>進捗管理表!B5</f>
        <v>管理単位
（大）</v>
      </c>
      <c r="F5" s="220" t="str">
        <f>IF(進捗管理表!C5&lt;&gt;"", 進捗管理表!C5, "")</f>
        <v>管理単位
（中１）</v>
      </c>
      <c r="G5" s="220" t="str">
        <f>IF(進捗管理表!D5&lt;&gt;"", 進捗管理表!D5, "")</f>
        <v>管理単位
（中２）</v>
      </c>
      <c r="H5" s="220" t="str">
        <f>進捗管理表!E5</f>
        <v>管理単位
（中３）</v>
      </c>
      <c r="I5" s="220" t="str">
        <f>進捗管理表!F5</f>
        <v>管理単位
（小）</v>
      </c>
      <c r="J5" s="220" t="s">
        <v>113</v>
      </c>
      <c r="K5" s="220" t="s">
        <v>179</v>
      </c>
      <c r="L5" s="221" t="s">
        <v>107</v>
      </c>
    </row>
  </sheetData>
  <phoneticPr fontId="3"/>
  <conditionalFormatting sqref="B5 E5:G5">
    <cfRule type="expression" dxfId="3" priority="1" stopIfTrue="1">
      <formula>B5=B4</formula>
    </cfRule>
  </conditionalFormatting>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autoFill="0" autoPict="0" macro="[0]!CheckMember">
                <anchor moveWithCells="1">
                  <from>
                    <xdr:col>8</xdr:col>
                    <xdr:colOff>47625</xdr:colOff>
                    <xdr:row>0</xdr:row>
                    <xdr:rowOff>76200</xdr:rowOff>
                  </from>
                  <to>
                    <xdr:col>8</xdr:col>
                    <xdr:colOff>1333500</xdr:colOff>
                    <xdr:row>1</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C5"/>
  <sheetViews>
    <sheetView zoomScaleNormal="100" workbookViewId="0"/>
  </sheetViews>
  <sheetFormatPr defaultColWidth="9.140625" defaultRowHeight="15.75" x14ac:dyDescent="0.15"/>
  <cols>
    <col min="1" max="1" width="3" style="461" customWidth="1"/>
    <col min="2" max="2" width="17.85546875" style="461" customWidth="1"/>
    <col min="3" max="3" width="57.85546875" style="461" customWidth="1"/>
    <col min="4" max="16384" width="9.140625" style="461"/>
  </cols>
  <sheetData>
    <row r="1" spans="1:3" ht="19.5" x14ac:dyDescent="0.15">
      <c r="A1" s="460" t="s">
        <v>133</v>
      </c>
    </row>
    <row r="3" spans="1:3" ht="21.95" hidden="1" customHeight="1" x14ac:dyDescent="0.15">
      <c r="B3" s="462" t="s">
        <v>131</v>
      </c>
      <c r="C3" s="463" t="s">
        <v>132</v>
      </c>
    </row>
    <row r="4" spans="1:3" ht="21.95" customHeight="1" x14ac:dyDescent="0.15">
      <c r="B4" s="462" t="s">
        <v>164</v>
      </c>
      <c r="C4" s="463" t="s">
        <v>184</v>
      </c>
    </row>
    <row r="5" spans="1:3" x14ac:dyDescent="0.15">
      <c r="B5" s="462" t="s">
        <v>170</v>
      </c>
      <c r="C5" s="464">
        <v>2</v>
      </c>
    </row>
  </sheetData>
  <sheetProtection algorithmName="SHA-512" hashValue="ZRHQCJuRgfVG3ZtloOCkqnu7VvdXrCtZqpDQYnz+QAasmKpuPxW6PF0oWxoZhwIkjnyZkFCBRoPEvBfbz0p8+w==" saltValue="+r3gSaTS3hPQEBchijWXiw==" spinCount="100000" sheet="1" objects="1" scenarios="1"/>
  <phoneticPr fontId="3"/>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
  <sheetViews>
    <sheetView workbookViewId="0"/>
  </sheetViews>
  <sheetFormatPr defaultColWidth="9.140625" defaultRowHeight="15.75" x14ac:dyDescent="0.15"/>
  <cols>
    <col min="1" max="16384" width="9.140625" style="465"/>
  </cols>
  <sheetData>
    <row r="1" spans="1:2" x14ac:dyDescent="0.15">
      <c r="A1" s="465" t="s">
        <v>23</v>
      </c>
      <c r="B1" s="465" t="s">
        <v>189</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UI,標準"&amp;11FUJITSU CONFIDENTIAL&amp;R&amp;"Meiryo UI,標準"&amp;11All Rights Reserved, Copyright (C) 富士通株式会社 2017</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136</vt:i4>
      </vt:variant>
    </vt:vector>
  </HeadingPairs>
  <TitlesOfParts>
    <vt:vector size="143" baseType="lpstr">
      <vt:lpstr>進捗管理表作成ワークシート</vt:lpstr>
      <vt:lpstr>進捗管理表</vt:lpstr>
      <vt:lpstr>設定</vt:lpstr>
      <vt:lpstr>ガントチャート</vt:lpstr>
      <vt:lpstr>重複日程チェック</vt:lpstr>
      <vt:lpstr>バージョン情報</vt:lpstr>
      <vt:lpstr>【変更不可】共通設定</vt:lpstr>
      <vt:lpstr>DATE_MAX</vt:lpstr>
      <vt:lpstr>DATE_MIN</vt:lpstr>
      <vt:lpstr>MAX_ROW</vt:lpstr>
      <vt:lpstr>PG_DATE_MAX</vt:lpstr>
      <vt:lpstr>PG_DATE_MAX_1</vt:lpstr>
      <vt:lpstr>PG_DATE_MIN</vt:lpstr>
      <vt:lpstr>PG_指摘件数</vt:lpstr>
      <vt:lpstr>PGR実績</vt:lpstr>
      <vt:lpstr>PGR予定</vt:lpstr>
      <vt:lpstr>PG工程名</vt:lpstr>
      <vt:lpstr>PG実績</vt:lpstr>
      <vt:lpstr>PG遅延</vt:lpstr>
      <vt:lpstr>PG予定</vt:lpstr>
      <vt:lpstr>進捗管理表!Print_Area</vt:lpstr>
      <vt:lpstr>進捗管理表作成ワークシート!Print_Area</vt:lpstr>
      <vt:lpstr>ガントチャート!Print_Titles</vt:lpstr>
      <vt:lpstr>進捗管理表!Print_Titles</vt:lpstr>
      <vt:lpstr>PS_DATE_MAX</vt:lpstr>
      <vt:lpstr>PS_DATE_MIN</vt:lpstr>
      <vt:lpstr>PS_実績ドキュメント枚数</vt:lpstr>
      <vt:lpstr>PS_実績指摘件数</vt:lpstr>
      <vt:lpstr>PS_予定ドキュメント枚数</vt:lpstr>
      <vt:lpstr>PS_予定指摘件数</vt:lpstr>
      <vt:lpstr>PSR実績</vt:lpstr>
      <vt:lpstr>PSR予定</vt:lpstr>
      <vt:lpstr>PS工程名</vt:lpstr>
      <vt:lpstr>PS実績</vt:lpstr>
      <vt:lpstr>PS遅延</vt:lpstr>
      <vt:lpstr>PS予定</vt:lpstr>
      <vt:lpstr>PT_DATE_MAX</vt:lpstr>
      <vt:lpstr>PT_DATE_MIN</vt:lpstr>
      <vt:lpstr>PT_実績テスト項目数</vt:lpstr>
      <vt:lpstr>PT_実績バグ件数</vt:lpstr>
      <vt:lpstr>PT_予定テスト項目数</vt:lpstr>
      <vt:lpstr>PT_予定バグ件数</vt:lpstr>
      <vt:lpstr>PTDOC_DATA_MAX</vt:lpstr>
      <vt:lpstr>PTDOC_DATA_MIN</vt:lpstr>
      <vt:lpstr>PTDOC_指摘件数</vt:lpstr>
      <vt:lpstr>PTDR実績</vt:lpstr>
      <vt:lpstr>PTDR予定</vt:lpstr>
      <vt:lpstr>PTD工程名</vt:lpstr>
      <vt:lpstr>PTD実際</vt:lpstr>
      <vt:lpstr>PTD実績</vt:lpstr>
      <vt:lpstr>PTD遅延</vt:lpstr>
      <vt:lpstr>PTD予定</vt:lpstr>
      <vt:lpstr>PTR実績</vt:lpstr>
      <vt:lpstr>PTR予定</vt:lpstr>
      <vt:lpstr>PTレビュー最終セル</vt:lpstr>
      <vt:lpstr>PTレビュー先頭セル</vt:lpstr>
      <vt:lpstr>PT工程名</vt:lpstr>
      <vt:lpstr>PT実績</vt:lpstr>
      <vt:lpstr>PT受入_バグ件数</vt:lpstr>
      <vt:lpstr>PT遅延</vt:lpstr>
      <vt:lpstr>PT予定</vt:lpstr>
      <vt:lpstr>PWaaS集計基準日</vt:lpstr>
      <vt:lpstr>SC明細最終行</vt:lpstr>
      <vt:lpstr>SHEET_TYPE</vt:lpstr>
      <vt:lpstr>TOOL_VERSION</vt:lpstr>
      <vt:lpstr>ガントチャート!ガントチャート</vt:lpstr>
      <vt:lpstr>タイトル</vt:lpstr>
      <vt:lpstr>データ開始行</vt:lpstr>
      <vt:lpstr>データ最終行</vt:lpstr>
      <vt:lpstr>ドキュメント</vt:lpstr>
      <vt:lpstr>バージョン</vt:lpstr>
      <vt:lpstr>ブック名列</vt:lpstr>
      <vt:lpstr>プロジェクト進捗設定_PG</vt:lpstr>
      <vt:lpstr>プロジェクト進捗設定_PS</vt:lpstr>
      <vt:lpstr>プロジェクト進捗設定_PT</vt:lpstr>
      <vt:lpstr>プロジェクト進捗設定_PT仕様作成</vt:lpstr>
      <vt:lpstr>プロジェクト進捗設定_R終無_PG</vt:lpstr>
      <vt:lpstr>プロジェクト進捗設定_R終無_PS</vt:lpstr>
      <vt:lpstr>プロジェクト進捗設定_R終無_PT</vt:lpstr>
      <vt:lpstr>プロジェクト進捗設定_R終無_PT仕様作成</vt:lpstr>
      <vt:lpstr>プロジェクト進捗設定_R終無_受入</vt:lpstr>
      <vt:lpstr>ランク別指標</vt:lpstr>
      <vt:lpstr>共通設定_規模</vt:lpstr>
      <vt:lpstr>進捗管理表作成ワークシート!区分_無効</vt:lpstr>
      <vt:lpstr>元の№列</vt:lpstr>
      <vt:lpstr>行区分_付帯</vt:lpstr>
      <vt:lpstr>行区分_無効</vt:lpstr>
      <vt:lpstr>実績規模</vt:lpstr>
      <vt:lpstr>受入工程名</vt:lpstr>
      <vt:lpstr>受入実績</vt:lpstr>
      <vt:lpstr>受入遅延</vt:lpstr>
      <vt:lpstr>受入予定</vt:lpstr>
      <vt:lpstr>進捗管理表作成ワークシート!集計基準日</vt:lpstr>
      <vt:lpstr>集計基準日</vt:lpstr>
      <vt:lpstr>進捗・達成率設定_PG</vt:lpstr>
      <vt:lpstr>進捗・達成率設定_PS</vt:lpstr>
      <vt:lpstr>進捗・達成率設定_PT</vt:lpstr>
      <vt:lpstr>進捗・達成率設定_PT仕様作成</vt:lpstr>
      <vt:lpstr>進捗・達成率設定_受入</vt:lpstr>
      <vt:lpstr>進捗管理票PSPT_管理項目名_1</vt:lpstr>
      <vt:lpstr>進捗管理票PSPT_管理項目名_2</vt:lpstr>
      <vt:lpstr>進捗管理票PSPT_管理項目名_3</vt:lpstr>
      <vt:lpstr>進捗管理票PSPT_管理項目名_4</vt:lpstr>
      <vt:lpstr>進捗管理票PSPT_管理項目名_5</vt:lpstr>
      <vt:lpstr>進捗管理票PSPT_進捗率_1_0</vt:lpstr>
      <vt:lpstr>進捗管理票PSPT_進捗率_1_1</vt:lpstr>
      <vt:lpstr>進捗管理票PSPT_進捗率_1_2</vt:lpstr>
      <vt:lpstr>進捗管理票PSPT_進捗率_2_0</vt:lpstr>
      <vt:lpstr>進捗管理票PSPT_進捗率_2_1</vt:lpstr>
      <vt:lpstr>進捗管理票PSPT_進捗率_2_2</vt:lpstr>
      <vt:lpstr>進捗管理票PSPT_進捗率_3_0</vt:lpstr>
      <vt:lpstr>進捗管理票PSPT_進捗率_3_1</vt:lpstr>
      <vt:lpstr>進捗管理票PSPT_進捗率_3_2</vt:lpstr>
      <vt:lpstr>進捗管理票PSPT_進捗率_4_0</vt:lpstr>
      <vt:lpstr>進捗管理票PSPT_進捗率_4_1</vt:lpstr>
      <vt:lpstr>進捗管理票PSPT_進捗率_4_2</vt:lpstr>
      <vt:lpstr>進捗管理票PSPT_進捗率_5_0</vt:lpstr>
      <vt:lpstr>進捗管理票PSPT_進捗率_5_1</vt:lpstr>
      <vt:lpstr>進捗管理票PSPT_通しの進捗率_1_0</vt:lpstr>
      <vt:lpstr>進捗管理票PSPT_通しの進捗率_1_1</vt:lpstr>
      <vt:lpstr>進捗管理票PSPT_通しの進捗率_1_2</vt:lpstr>
      <vt:lpstr>進捗管理票PSPT_通しの進捗率_2_0</vt:lpstr>
      <vt:lpstr>進捗管理票PSPT_通しの進捗率_2_1</vt:lpstr>
      <vt:lpstr>進捗管理票PSPT_通しの進捗率_2_2</vt:lpstr>
      <vt:lpstr>進捗管理票PSPT_通しの進捗率_3_0</vt:lpstr>
      <vt:lpstr>進捗管理票PSPT_通しの進捗率_3_1</vt:lpstr>
      <vt:lpstr>進捗管理票PSPT_通しの進捗率_3_2</vt:lpstr>
      <vt:lpstr>進捗管理票PSPT_通しの進捗率_4_0</vt:lpstr>
      <vt:lpstr>進捗管理票PSPT_通しの進捗率_4_1</vt:lpstr>
      <vt:lpstr>進捗管理票PSPT_通しの進捗率_4_2</vt:lpstr>
      <vt:lpstr>進捗管理票PSPT_通しの進捗率_5_0</vt:lpstr>
      <vt:lpstr>進捗管理票PSPT_通しの進捗率_5_1</vt:lpstr>
      <vt:lpstr>進捗管理票PSPT_通しの進捗率_管理項目名_1</vt:lpstr>
      <vt:lpstr>進捗管理票PSPT_通しの進捗率_管理項目名_2</vt:lpstr>
      <vt:lpstr>進捗管理票PSPT_通しの進捗率_管理項目名_3</vt:lpstr>
      <vt:lpstr>進捗管理票PSPT_通しの進捗率_管理項目名_4</vt:lpstr>
      <vt:lpstr>進捗管理票PSPT_通しの進捗率_管理項目名_5</vt:lpstr>
      <vt:lpstr>想定規模</vt:lpstr>
      <vt:lpstr>設定!達成率データ</vt:lpstr>
      <vt:lpstr>遅延開始列</vt:lpstr>
      <vt:lpstr>遅延列数</vt:lpstr>
      <vt:lpstr>不正日付</vt:lpstr>
      <vt:lpstr>無効行の行数</vt:lpstr>
    </vt:vector>
  </TitlesOfParts>
  <Company>富士通株式会社</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Fujitsu Admin</dc:creator>
  <cp:lastModifiedBy>craft</cp:lastModifiedBy>
  <cp:lastPrinted>2017-09-19T07:58:10Z</cp:lastPrinted>
  <dcterms:created xsi:type="dcterms:W3CDTF">2005-02-08T07:21:32Z</dcterms:created>
  <dcterms:modified xsi:type="dcterms:W3CDTF">2019-08-20T07:36:46Z</dcterms:modified>
  <cp:category>関係者外秘</cp:category>
</cp:coreProperties>
</file>